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10620" yWindow="-240" windowWidth="20730" windowHeight="11760" tabRatio="956" firstSheet="2" activeTab="11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r:id="rId40"/>
    <sheet name="Sheet3" sheetId="98" state="hidden" r:id="rId41"/>
  </sheet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BM!$B$5:$B$76</definedName>
    <definedName name="_xlnm._FilterDatabase" localSheetId="6" hidden="1">'DETAIL DESP  '!$C$274:$C$354</definedName>
    <definedName name="_xlnm._FilterDatabase" localSheetId="4" hidden="1">'Direct sales IPT details'!$B$135:$AA$135</definedName>
    <definedName name="_xlnm._FilterDatabase" localSheetId="17" hidden="1">'GRD SUMM RCL 150X150 '!$D$5:$AR$67</definedName>
    <definedName name="_xlnm._FilterDatabase" localSheetId="16" hidden="1">'with diff nomenclature'!$D$5:$AR$74</definedName>
    <definedName name="_xlnm._FilterDatabase" localSheetId="13" hidden="1">WRM!$B$3:$B$169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grades'!$C$66:$BE$136</definedName>
    <definedName name="_xlnm.Print_Area" localSheetId="11">'B-FCE'!$A$1:$BE$101</definedName>
    <definedName name="_xlnm.Print_Area" localSheetId="14">BM!$A$1:$U$93</definedName>
    <definedName name="_xlnm.Print_Area" localSheetId="5">'Coal to Hot Metal'!$B$2:$AB$20</definedName>
    <definedName name="_xlnm.Print_Area" localSheetId="8">'COKE OVENS'!$AI$169:$AT$169</definedName>
    <definedName name="_xlnm.Print_Area" localSheetId="6">'DETAIL DESP  '!$B$3:$F$84</definedName>
    <definedName name="_xlnm.Print_Area" localSheetId="4">'Direct sales IPT details'!$B$2:$U$130</definedName>
    <definedName name="_xlnm.Print_Area" localSheetId="23">ECD!#REF!</definedName>
    <definedName name="_xlnm.Print_Area" localSheetId="24">EMD!$B$1:$M$125</definedName>
    <definedName name="_xlnm.Print_Area" localSheetId="17">'GRD SUMM RCL 150X150 '!$E$2:$CU$67</definedName>
    <definedName name="_xlnm.Print_Area" localSheetId="18">'GRD SUMM RCL CASTER 3'!$A$2:$Y$37</definedName>
    <definedName name="_xlnm.Print_Area" localSheetId="25">LDCP!$C$2:$N$33</definedName>
    <definedName name="_xlnm.Print_Area" localSheetId="1">'Maj Despatch Summ'!$B$1:$BP$28</definedName>
    <definedName name="_xlnm.Print_Area" localSheetId="0">'Maj Production Summ'!$B$3:$AB$51</definedName>
    <definedName name="_xlnm.Print_Area" localSheetId="2">'Maj Techno Summ'!$A$1:$BP$30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PBS!$B$1:$M$116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RMHP!$C$1:$Q$46</definedName>
    <definedName name="_xlnm.Print_Area" localSheetId="27">'SEQR  Prod &amp; Dispatch'!$C$1:$T$30</definedName>
    <definedName name="_xlnm.Print_Area" localSheetId="29">SHOPS!$C$2:$N$8</definedName>
    <definedName name="_xlnm.Print_Area" localSheetId="10">SINTER!$A$1:$U$95</definedName>
    <definedName name="_xlnm.Print_Area" localSheetId="12">SMS!$A$1:$U$120</definedName>
    <definedName name="_xlnm.Print_Area" localSheetId="32">'Special steel '!$C$1:$O$77</definedName>
    <definedName name="_xlnm.Print_Area" localSheetId="15">USM!$A$1:$M$112</definedName>
    <definedName name="_xlnm.Print_Area" localSheetId="20">'Value added steel '!$C$1:$O$92</definedName>
    <definedName name="_xlnm.Print_Area" localSheetId="16">'with diff nomenclature'!$E$2:$CU$74</definedName>
    <definedName name="_xlnm.Print_Area" localSheetId="13">WRM!$A$1:$M$186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45621"/>
</workbook>
</file>

<file path=xl/calcChain.xml><?xml version="1.0" encoding="utf-8"?>
<calcChain xmlns="http://schemas.openxmlformats.org/spreadsheetml/2006/main">
  <c r="N18" i="88" l="1"/>
  <c r="M18" i="88"/>
  <c r="L18" i="88"/>
  <c r="K18" i="88"/>
  <c r="J18" i="88"/>
  <c r="I18" i="88"/>
  <c r="H18" i="88"/>
  <c r="G18" i="88"/>
  <c r="F18" i="88"/>
  <c r="E18" i="88"/>
  <c r="D18" i="88"/>
  <c r="L54" i="93" l="1"/>
  <c r="M53" i="93"/>
  <c r="D53" i="93"/>
  <c r="M39" i="93"/>
  <c r="M59" i="93" s="1"/>
  <c r="L39" i="93"/>
  <c r="L59" i="93" s="1"/>
  <c r="K39" i="93"/>
  <c r="K59" i="93" s="1"/>
  <c r="I39" i="93"/>
  <c r="G39" i="93"/>
  <c r="G59" i="93" s="1"/>
  <c r="E39" i="93"/>
  <c r="E59" i="93" s="1"/>
  <c r="D39" i="93"/>
  <c r="D59" i="93" s="1"/>
  <c r="M38" i="93"/>
  <c r="M58" i="93" s="1"/>
  <c r="L38" i="93"/>
  <c r="L58" i="93" s="1"/>
  <c r="K38" i="93"/>
  <c r="I38" i="93"/>
  <c r="I58" i="93" s="1"/>
  <c r="G38" i="93"/>
  <c r="G58" i="93" s="1"/>
  <c r="E38" i="93"/>
  <c r="E58" i="93" s="1"/>
  <c r="D38" i="93"/>
  <c r="D58" i="93" s="1"/>
  <c r="M37" i="93"/>
  <c r="M57" i="93" s="1"/>
  <c r="L37" i="93"/>
  <c r="K37" i="93"/>
  <c r="K57" i="93" s="1"/>
  <c r="I37" i="93"/>
  <c r="I57" i="93" s="1"/>
  <c r="G37" i="93"/>
  <c r="G57" i="93" s="1"/>
  <c r="E37" i="93"/>
  <c r="D37" i="93"/>
  <c r="D57" i="93" s="1"/>
  <c r="D36" i="93"/>
  <c r="M35" i="93"/>
  <c r="M55" i="93" s="1"/>
  <c r="L35" i="93"/>
  <c r="L55" i="93" s="1"/>
  <c r="K35" i="93"/>
  <c r="K55" i="93" s="1"/>
  <c r="I35" i="93"/>
  <c r="I55" i="93" s="1"/>
  <c r="G35" i="93"/>
  <c r="G55" i="93" s="1"/>
  <c r="E35" i="93"/>
  <c r="D35" i="93"/>
  <c r="D55" i="93" s="1"/>
  <c r="M34" i="93"/>
  <c r="M54" i="93" s="1"/>
  <c r="L34" i="93"/>
  <c r="K34" i="93"/>
  <c r="K54" i="93" s="1"/>
  <c r="I34" i="93"/>
  <c r="I54" i="93" s="1"/>
  <c r="G34" i="93"/>
  <c r="G54" i="93" s="1"/>
  <c r="E34" i="93"/>
  <c r="E54" i="93" s="1"/>
  <c r="D34" i="93"/>
  <c r="D54" i="93" s="1"/>
  <c r="M33" i="93"/>
  <c r="M36" i="93" s="1"/>
  <c r="L33" i="93"/>
  <c r="L36" i="93" s="1"/>
  <c r="K33" i="93"/>
  <c r="K53" i="93" s="1"/>
  <c r="K56" i="93" s="1"/>
  <c r="I33" i="93"/>
  <c r="G33" i="93"/>
  <c r="G53" i="93" s="1"/>
  <c r="E33" i="93"/>
  <c r="E53" i="93" s="1"/>
  <c r="D33" i="93"/>
  <c r="M31" i="93"/>
  <c r="M51" i="93" s="1"/>
  <c r="L31" i="93"/>
  <c r="L51" i="93" s="1"/>
  <c r="K31" i="93"/>
  <c r="K51" i="93" s="1"/>
  <c r="I31" i="93"/>
  <c r="I51" i="93" s="1"/>
  <c r="G31" i="93"/>
  <c r="G51" i="93" s="1"/>
  <c r="E31" i="93"/>
  <c r="E51" i="93" s="1"/>
  <c r="D31" i="93"/>
  <c r="D51" i="93" s="1"/>
  <c r="M30" i="93"/>
  <c r="M32" i="93" s="1"/>
  <c r="L30" i="93"/>
  <c r="L50" i="93" s="1"/>
  <c r="K30" i="93"/>
  <c r="K50" i="93" s="1"/>
  <c r="I30" i="93"/>
  <c r="I50" i="93" s="1"/>
  <c r="G30" i="93"/>
  <c r="G50" i="93" s="1"/>
  <c r="E30" i="93"/>
  <c r="E50" i="93" s="1"/>
  <c r="D30" i="93"/>
  <c r="D32" i="93" s="1"/>
  <c r="M29" i="93"/>
  <c r="M49" i="93" s="1"/>
  <c r="L29" i="93"/>
  <c r="L49" i="93" s="1"/>
  <c r="K29" i="93"/>
  <c r="K49" i="93" s="1"/>
  <c r="I29" i="93"/>
  <c r="I32" i="93" s="1"/>
  <c r="G29" i="93"/>
  <c r="E29" i="93"/>
  <c r="D29" i="93"/>
  <c r="D49" i="93" s="1"/>
  <c r="M27" i="93"/>
  <c r="M47" i="93" s="1"/>
  <c r="L27" i="93"/>
  <c r="L47" i="93" s="1"/>
  <c r="K27" i="93"/>
  <c r="K47" i="93" s="1"/>
  <c r="I27" i="93"/>
  <c r="I28" i="93" s="1"/>
  <c r="G27" i="93"/>
  <c r="G47" i="93" s="1"/>
  <c r="E27" i="93"/>
  <c r="E47" i="93" s="1"/>
  <c r="D27" i="93"/>
  <c r="D47" i="93" s="1"/>
  <c r="M26" i="93"/>
  <c r="M46" i="93" s="1"/>
  <c r="L26" i="93"/>
  <c r="L46" i="93" s="1"/>
  <c r="K26" i="93"/>
  <c r="K28" i="93" s="1"/>
  <c r="I26" i="93"/>
  <c r="I46" i="93" s="1"/>
  <c r="G26" i="93"/>
  <c r="G46" i="93" s="1"/>
  <c r="E26" i="93"/>
  <c r="E46" i="93" s="1"/>
  <c r="D26" i="93"/>
  <c r="D46" i="93" s="1"/>
  <c r="M25" i="93"/>
  <c r="M45" i="93" s="1"/>
  <c r="M48" i="93" s="1"/>
  <c r="L25" i="93"/>
  <c r="L28" i="93" s="1"/>
  <c r="K25" i="93"/>
  <c r="K45" i="93" s="1"/>
  <c r="I25" i="93"/>
  <c r="I45" i="93" s="1"/>
  <c r="G25" i="93"/>
  <c r="G45" i="93" s="1"/>
  <c r="E25" i="93"/>
  <c r="E28" i="93" s="1"/>
  <c r="D25" i="93"/>
  <c r="M20" i="93"/>
  <c r="M21" i="93" s="1"/>
  <c r="L20" i="93"/>
  <c r="K20" i="93"/>
  <c r="I20" i="93"/>
  <c r="G20" i="93"/>
  <c r="G21" i="93" s="1"/>
  <c r="E20" i="93"/>
  <c r="D20" i="93"/>
  <c r="D21" i="93" s="1"/>
  <c r="M16" i="93"/>
  <c r="L16" i="93"/>
  <c r="K16" i="93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28" i="93" l="1"/>
  <c r="E32" i="93"/>
  <c r="L52" i="93"/>
  <c r="K32" i="93"/>
  <c r="I36" i="93"/>
  <c r="E36" i="93"/>
  <c r="K21" i="93"/>
  <c r="E21" i="93"/>
  <c r="L21" i="93"/>
  <c r="D28" i="93"/>
  <c r="G32" i="93"/>
  <c r="K36" i="93"/>
  <c r="G36" i="93"/>
  <c r="E40" i="93"/>
  <c r="E41" i="93" s="1"/>
  <c r="L40" i="93"/>
  <c r="D45" i="93"/>
  <c r="D48" i="93" s="1"/>
  <c r="G49" i="93"/>
  <c r="G52" i="93" s="1"/>
  <c r="L53" i="93"/>
  <c r="L56" i="93" s="1"/>
  <c r="E45" i="93"/>
  <c r="E48" i="93" s="1"/>
  <c r="I49" i="93"/>
  <c r="I52" i="93" s="1"/>
  <c r="D56" i="93"/>
  <c r="M56" i="93"/>
  <c r="I21" i="93"/>
  <c r="M28" i="93"/>
  <c r="K40" i="93"/>
  <c r="G60" i="93"/>
  <c r="G61" i="93" s="1"/>
  <c r="G40" i="93"/>
  <c r="G41" i="93" s="1"/>
  <c r="M60" i="93"/>
  <c r="G56" i="93"/>
  <c r="I40" i="93"/>
  <c r="I41" i="93" s="1"/>
  <c r="D60" i="93"/>
  <c r="D40" i="93"/>
  <c r="M40" i="93"/>
  <c r="E57" i="93"/>
  <c r="K52" i="93"/>
  <c r="K41" i="93"/>
  <c r="M41" i="93"/>
  <c r="G48" i="93"/>
  <c r="E60" i="93"/>
  <c r="L32" i="93"/>
  <c r="L41" i="93" s="1"/>
  <c r="L45" i="93"/>
  <c r="L48" i="93" s="1"/>
  <c r="K46" i="93"/>
  <c r="K48" i="93" s="1"/>
  <c r="I47" i="93"/>
  <c r="I48" i="93" s="1"/>
  <c r="E49" i="93"/>
  <c r="E52" i="93" s="1"/>
  <c r="D50" i="93"/>
  <c r="D52" i="93" s="1"/>
  <c r="M50" i="93"/>
  <c r="M52" i="93" s="1"/>
  <c r="M61" i="93" s="1"/>
  <c r="I53" i="93"/>
  <c r="I56" i="93" s="1"/>
  <c r="E55" i="93"/>
  <c r="E56" i="93" s="1"/>
  <c r="L57" i="93"/>
  <c r="L60" i="93" s="1"/>
  <c r="K58" i="93"/>
  <c r="K60" i="93" s="1"/>
  <c r="I59" i="93"/>
  <c r="I60" i="93" s="1"/>
  <c r="D41" i="93" l="1"/>
  <c r="D61" i="93"/>
  <c r="K61" i="93"/>
  <c r="I61" i="93"/>
  <c r="E61" i="93"/>
  <c r="L61" i="93"/>
  <c r="CT74" i="99" l="1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M73" i="99"/>
  <c r="BO73" i="99" s="1"/>
  <c r="BI73" i="99"/>
  <c r="BE73" i="99"/>
  <c r="BA73" i="99"/>
  <c r="AY73" i="99"/>
  <c r="AW73" i="99"/>
  <c r="AU73" i="99"/>
  <c r="AQ73" i="99"/>
  <c r="AP73" i="99"/>
  <c r="AO73" i="99"/>
  <c r="AK73" i="99"/>
  <c r="AF73" i="99"/>
  <c r="AB73" i="99"/>
  <c r="X73" i="99"/>
  <c r="V73" i="99"/>
  <c r="R73" i="99"/>
  <c r="W73" i="99" s="1"/>
  <c r="M73" i="99"/>
  <c r="I73" i="99"/>
  <c r="CO72" i="99"/>
  <c r="CK72" i="99"/>
  <c r="CG72" i="99"/>
  <c r="CA72" i="99"/>
  <c r="BW72" i="99"/>
  <c r="BS72" i="99"/>
  <c r="CC72" i="99" s="1"/>
  <c r="BM72" i="99"/>
  <c r="BI72" i="99"/>
  <c r="BE72" i="99"/>
  <c r="BA72" i="99"/>
  <c r="AW72" i="99"/>
  <c r="AU72" i="99"/>
  <c r="AQ72" i="99"/>
  <c r="AR72" i="99" s="1"/>
  <c r="AO72" i="99"/>
  <c r="AK72" i="99"/>
  <c r="AP72" i="99" s="1"/>
  <c r="AF72" i="99"/>
  <c r="AB72" i="99"/>
  <c r="X72" i="99"/>
  <c r="V72" i="99"/>
  <c r="R72" i="99"/>
  <c r="W72" i="99" s="1"/>
  <c r="M72" i="99"/>
  <c r="I72" i="99"/>
  <c r="N72" i="99" s="1"/>
  <c r="CO71" i="99"/>
  <c r="CK71" i="99"/>
  <c r="CG71" i="99"/>
  <c r="CA71" i="99"/>
  <c r="BW71" i="99"/>
  <c r="BS71" i="99"/>
  <c r="BM71" i="99"/>
  <c r="BI71" i="99"/>
  <c r="BE71" i="99"/>
  <c r="BO71" i="99" s="1"/>
  <c r="BA71" i="99"/>
  <c r="AW71" i="99"/>
  <c r="AU71" i="99"/>
  <c r="AY71" i="99" s="1"/>
  <c r="AQ71" i="99"/>
  <c r="AR71" i="99" s="1"/>
  <c r="AO71" i="99"/>
  <c r="AK71" i="99"/>
  <c r="AP71" i="99" s="1"/>
  <c r="AG71" i="99"/>
  <c r="AF71" i="99"/>
  <c r="AB71" i="99"/>
  <c r="X71" i="99"/>
  <c r="W71" i="99"/>
  <c r="V71" i="99"/>
  <c r="R71" i="99"/>
  <c r="M71" i="99"/>
  <c r="I71" i="99"/>
  <c r="N71" i="99" s="1"/>
  <c r="CO70" i="99"/>
  <c r="CK70" i="99"/>
  <c r="CG70" i="99"/>
  <c r="CQ70" i="99" s="1"/>
  <c r="CA70" i="99"/>
  <c r="BW70" i="99"/>
  <c r="BS70" i="99"/>
  <c r="CC70" i="99" s="1"/>
  <c r="CS70" i="99" s="1"/>
  <c r="BM70" i="99"/>
  <c r="BI70" i="99"/>
  <c r="BE70" i="99"/>
  <c r="BO70" i="99" s="1"/>
  <c r="BA70" i="99"/>
  <c r="AW70" i="99"/>
  <c r="AU70" i="99"/>
  <c r="AQ70" i="99"/>
  <c r="AR70" i="99" s="1"/>
  <c r="AO70" i="99"/>
  <c r="AK70" i="99"/>
  <c r="AP70" i="99" s="1"/>
  <c r="AF70" i="99"/>
  <c r="AB70" i="99"/>
  <c r="X70" i="99"/>
  <c r="V70" i="99"/>
  <c r="R70" i="99"/>
  <c r="W70" i="99" s="1"/>
  <c r="M70" i="99"/>
  <c r="I70" i="99"/>
  <c r="N70" i="99" s="1"/>
  <c r="CO69" i="99"/>
  <c r="CK69" i="99"/>
  <c r="CG69" i="99"/>
  <c r="CA69" i="99"/>
  <c r="BW69" i="99"/>
  <c r="CC69" i="99" s="1"/>
  <c r="BS69" i="99"/>
  <c r="BM69" i="99"/>
  <c r="BI69" i="99"/>
  <c r="BE69" i="99"/>
  <c r="BA69" i="99"/>
  <c r="AW69" i="99"/>
  <c r="AU69" i="99"/>
  <c r="AY69" i="99" s="1"/>
  <c r="AQ69" i="99"/>
  <c r="AO69" i="99"/>
  <c r="AK69" i="99"/>
  <c r="AP69" i="99" s="1"/>
  <c r="AF69" i="99"/>
  <c r="AB69" i="99"/>
  <c r="X69" i="99"/>
  <c r="W69" i="99"/>
  <c r="V69" i="99"/>
  <c r="R69" i="99"/>
  <c r="M69" i="99"/>
  <c r="I69" i="99"/>
  <c r="N69" i="99" s="1"/>
  <c r="CO68" i="99"/>
  <c r="CK68" i="99"/>
  <c r="CG68" i="99"/>
  <c r="CQ68" i="99" s="1"/>
  <c r="CA68" i="99"/>
  <c r="BW68" i="99"/>
  <c r="BS68" i="99"/>
  <c r="BO68" i="99"/>
  <c r="BM68" i="99"/>
  <c r="BI68" i="99"/>
  <c r="BE68" i="99"/>
  <c r="BA68" i="99"/>
  <c r="AW68" i="99"/>
  <c r="AU68" i="99"/>
  <c r="AQ68" i="99"/>
  <c r="AO68" i="99"/>
  <c r="AP68" i="99" s="1"/>
  <c r="AK68" i="99"/>
  <c r="AF68" i="99"/>
  <c r="AB68" i="99"/>
  <c r="AG68" i="99" s="1"/>
  <c r="X68" i="99"/>
  <c r="V68" i="99"/>
  <c r="R68" i="99"/>
  <c r="W68" i="99" s="1"/>
  <c r="M68" i="99"/>
  <c r="N68" i="99" s="1"/>
  <c r="I68" i="99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AY67" i="99" s="1"/>
  <c r="AQ67" i="99"/>
  <c r="AO67" i="99"/>
  <c r="AK67" i="99"/>
  <c r="AP67" i="99" s="1"/>
  <c r="AF67" i="99"/>
  <c r="AB67" i="99"/>
  <c r="AG67" i="99" s="1"/>
  <c r="X67" i="99"/>
  <c r="AR67" i="99" s="1"/>
  <c r="V67" i="99"/>
  <c r="R67" i="99"/>
  <c r="W67" i="99" s="1"/>
  <c r="N67" i="99"/>
  <c r="M67" i="99"/>
  <c r="I67" i="99"/>
  <c r="CO66" i="99"/>
  <c r="CK66" i="99"/>
  <c r="CG66" i="99"/>
  <c r="CQ66" i="99" s="1"/>
  <c r="CA66" i="99"/>
  <c r="BW66" i="99"/>
  <c r="BS66" i="99"/>
  <c r="BM66" i="99"/>
  <c r="BI66" i="99"/>
  <c r="BO66" i="99" s="1"/>
  <c r="BE66" i="99"/>
  <c r="BA66" i="99"/>
  <c r="AW66" i="99"/>
  <c r="AU66" i="99"/>
  <c r="AQ66" i="99"/>
  <c r="AO66" i="99"/>
  <c r="AK66" i="99"/>
  <c r="AP66" i="99" s="1"/>
  <c r="AF66" i="99"/>
  <c r="AB66" i="99"/>
  <c r="X66" i="99"/>
  <c r="V66" i="99"/>
  <c r="R66" i="99"/>
  <c r="M66" i="99"/>
  <c r="I66" i="99"/>
  <c r="N66" i="99" s="1"/>
  <c r="CO65" i="99"/>
  <c r="CK65" i="99"/>
  <c r="CG65" i="99"/>
  <c r="CA65" i="99"/>
  <c r="BW65" i="99"/>
  <c r="BS65" i="99"/>
  <c r="BM65" i="99"/>
  <c r="BI65" i="99"/>
  <c r="BE65" i="99"/>
  <c r="BO65" i="99" s="1"/>
  <c r="BA65" i="99"/>
  <c r="AY65" i="99"/>
  <c r="AW65" i="99"/>
  <c r="AU65" i="99"/>
  <c r="AQ65" i="99"/>
  <c r="AP65" i="99"/>
  <c r="AO65" i="99"/>
  <c r="AK65" i="99"/>
  <c r="AF65" i="99"/>
  <c r="AB65" i="99"/>
  <c r="AG65" i="99" s="1"/>
  <c r="X65" i="99"/>
  <c r="V65" i="99"/>
  <c r="R65" i="99"/>
  <c r="W65" i="99" s="1"/>
  <c r="M65" i="99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V64" i="99"/>
  <c r="R64" i="99"/>
  <c r="W64" i="99" s="1"/>
  <c r="M64" i="99"/>
  <c r="N64" i="99" s="1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BC63" i="99" s="1"/>
  <c r="AU63" i="99"/>
  <c r="AQ63" i="99"/>
  <c r="AO63" i="99"/>
  <c r="AK63" i="99"/>
  <c r="AP63" i="99" s="1"/>
  <c r="AF63" i="99"/>
  <c r="AB63" i="99"/>
  <c r="X63" i="99"/>
  <c r="AR63" i="99" s="1"/>
  <c r="V63" i="99"/>
  <c r="W63" i="99" s="1"/>
  <c r="R63" i="99"/>
  <c r="M63" i="99"/>
  <c r="I63" i="99"/>
  <c r="CO62" i="99"/>
  <c r="CK62" i="99"/>
  <c r="CG62" i="99"/>
  <c r="CA62" i="99"/>
  <c r="CC62" i="99" s="1"/>
  <c r="BW62" i="99"/>
  <c r="BS62" i="99"/>
  <c r="BM62" i="99"/>
  <c r="BI62" i="99"/>
  <c r="BE62" i="99"/>
  <c r="BA62" i="99"/>
  <c r="AW62" i="99"/>
  <c r="BC62" i="99" s="1"/>
  <c r="BG62" i="99" s="1"/>
  <c r="BK62" i="99" s="1"/>
  <c r="AU62" i="99"/>
  <c r="AQ62" i="99"/>
  <c r="AO62" i="99"/>
  <c r="AK62" i="99"/>
  <c r="AF62" i="99"/>
  <c r="AB62" i="99"/>
  <c r="AG62" i="99" s="1"/>
  <c r="X62" i="99"/>
  <c r="AR62" i="99" s="1"/>
  <c r="V62" i="99"/>
  <c r="R62" i="99"/>
  <c r="M62" i="99"/>
  <c r="I62" i="99"/>
  <c r="CO61" i="99"/>
  <c r="CK61" i="99"/>
  <c r="CG61" i="99"/>
  <c r="CC61" i="99"/>
  <c r="CA61" i="99"/>
  <c r="BW61" i="99"/>
  <c r="BS61" i="99"/>
  <c r="BM61" i="99"/>
  <c r="BO61" i="99" s="1"/>
  <c r="BI61" i="99"/>
  <c r="BE61" i="99"/>
  <c r="BA61" i="99"/>
  <c r="AW61" i="99"/>
  <c r="AY61" i="99" s="1"/>
  <c r="AU61" i="99"/>
  <c r="AQ61" i="99"/>
  <c r="AP61" i="99"/>
  <c r="AO61" i="99"/>
  <c r="AK61" i="99"/>
  <c r="AF61" i="99"/>
  <c r="AB61" i="99"/>
  <c r="AG61" i="99" s="1"/>
  <c r="X61" i="99"/>
  <c r="AR61" i="99" s="1"/>
  <c r="V61" i="99"/>
  <c r="R61" i="99"/>
  <c r="M61" i="99"/>
  <c r="I61" i="99"/>
  <c r="N61" i="99" s="1"/>
  <c r="CO60" i="99"/>
  <c r="CK60" i="99"/>
  <c r="CG60" i="99"/>
  <c r="CA60" i="99"/>
  <c r="BW60" i="99"/>
  <c r="BS60" i="99"/>
  <c r="CC60" i="99" s="1"/>
  <c r="BM60" i="99"/>
  <c r="BI60" i="99"/>
  <c r="BE60" i="99"/>
  <c r="BA60" i="99"/>
  <c r="AW60" i="99"/>
  <c r="AU60" i="99"/>
  <c r="BC60" i="99" s="1"/>
  <c r="BG60" i="99" s="1"/>
  <c r="BK60" i="99" s="1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O59" i="99"/>
  <c r="CK59" i="99"/>
  <c r="CG59" i="99"/>
  <c r="CC59" i="99"/>
  <c r="CA59" i="99"/>
  <c r="BW59" i="99"/>
  <c r="BS59" i="99"/>
  <c r="BM59" i="99"/>
  <c r="BI59" i="99"/>
  <c r="BE59" i="99"/>
  <c r="BA59" i="99"/>
  <c r="AW59" i="99"/>
  <c r="AU59" i="99"/>
  <c r="AY59" i="99" s="1"/>
  <c r="AQ59" i="99"/>
  <c r="AO59" i="99"/>
  <c r="AK59" i="99"/>
  <c r="AP59" i="99" s="1"/>
  <c r="AG59" i="99"/>
  <c r="AF59" i="99"/>
  <c r="AB59" i="99"/>
  <c r="X59" i="99"/>
  <c r="AR59" i="99" s="1"/>
  <c r="W59" i="99"/>
  <c r="V59" i="99"/>
  <c r="R59" i="99"/>
  <c r="N59" i="99"/>
  <c r="M59" i="99"/>
  <c r="I59" i="99"/>
  <c r="CO58" i="99"/>
  <c r="CK58" i="99"/>
  <c r="CQ58" i="99" s="1"/>
  <c r="CG58" i="99"/>
  <c r="CA58" i="99"/>
  <c r="BW58" i="99"/>
  <c r="BS58" i="99"/>
  <c r="BM58" i="99"/>
  <c r="BI58" i="99"/>
  <c r="BE58" i="99"/>
  <c r="BO58" i="99" s="1"/>
  <c r="BA58" i="99"/>
  <c r="AW58" i="99"/>
  <c r="AU58" i="99"/>
  <c r="AQ58" i="99"/>
  <c r="AR58" i="99" s="1"/>
  <c r="AO58" i="99"/>
  <c r="AK58" i="99"/>
  <c r="AP58" i="99" s="1"/>
  <c r="AF58" i="99"/>
  <c r="AB58" i="99"/>
  <c r="X58" i="99"/>
  <c r="V58" i="99"/>
  <c r="R58" i="99"/>
  <c r="M58" i="99"/>
  <c r="I58" i="99"/>
  <c r="N58" i="99" s="1"/>
  <c r="CO57" i="99"/>
  <c r="CK57" i="99"/>
  <c r="CG57" i="99"/>
  <c r="CA57" i="99"/>
  <c r="BW57" i="99"/>
  <c r="BS57" i="99"/>
  <c r="BM57" i="99"/>
  <c r="BI57" i="99"/>
  <c r="BO57" i="99" s="1"/>
  <c r="BE57" i="99"/>
  <c r="BA57" i="99"/>
  <c r="AW57" i="99"/>
  <c r="BC57" i="99" s="1"/>
  <c r="AU57" i="99"/>
  <c r="AQ57" i="99"/>
  <c r="AO57" i="99"/>
  <c r="AP57" i="99" s="1"/>
  <c r="AK57" i="99"/>
  <c r="AF57" i="99"/>
  <c r="AB57" i="99"/>
  <c r="AG57" i="99" s="1"/>
  <c r="X57" i="99"/>
  <c r="AR57" i="99" s="1"/>
  <c r="V57" i="99"/>
  <c r="R57" i="99"/>
  <c r="W57" i="99" s="1"/>
  <c r="M57" i="99"/>
  <c r="N57" i="99" s="1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P56" i="99" s="1"/>
  <c r="AK56" i="99"/>
  <c r="AF56" i="99"/>
  <c r="AB56" i="99"/>
  <c r="AG56" i="99" s="1"/>
  <c r="X56" i="99"/>
  <c r="AR56" i="99" s="1"/>
  <c r="V56" i="99"/>
  <c r="R56" i="99"/>
  <c r="W56" i="99" s="1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BC55" i="99" s="1"/>
  <c r="BG55" i="99" s="1"/>
  <c r="BK55" i="99" s="1"/>
  <c r="AU55" i="99"/>
  <c r="AQ55" i="99"/>
  <c r="AO55" i="99"/>
  <c r="AK55" i="99"/>
  <c r="AP55" i="99" s="1"/>
  <c r="AF55" i="99"/>
  <c r="AB55" i="99"/>
  <c r="AG55" i="99" s="1"/>
  <c r="X55" i="99"/>
  <c r="AR55" i="99" s="1"/>
  <c r="V55" i="99"/>
  <c r="R55" i="99"/>
  <c r="M55" i="99"/>
  <c r="I55" i="99"/>
  <c r="CO54" i="99"/>
  <c r="CK54" i="99"/>
  <c r="CG54" i="99"/>
  <c r="CQ54" i="99" s="1"/>
  <c r="CC54" i="99"/>
  <c r="CA54" i="99"/>
  <c r="BW54" i="99"/>
  <c r="BS54" i="99"/>
  <c r="BM54" i="99"/>
  <c r="BO54" i="99" s="1"/>
  <c r="BI54" i="99"/>
  <c r="BE54" i="99"/>
  <c r="BA54" i="99"/>
  <c r="BC54" i="99" s="1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I54" i="99"/>
  <c r="CO53" i="99"/>
  <c r="CK53" i="99"/>
  <c r="CG53" i="99"/>
  <c r="CC53" i="99"/>
  <c r="CA53" i="99"/>
  <c r="BW53" i="99"/>
  <c r="BS53" i="99"/>
  <c r="BM53" i="99"/>
  <c r="BI53" i="99"/>
  <c r="BE53" i="99"/>
  <c r="BC53" i="99"/>
  <c r="BG53" i="99" s="1"/>
  <c r="BK53" i="99" s="1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N53" i="99" s="1"/>
  <c r="CO52" i="99"/>
  <c r="CK52" i="99"/>
  <c r="CG52" i="99"/>
  <c r="CA52" i="99"/>
  <c r="BW52" i="99"/>
  <c r="BS52" i="99"/>
  <c r="CC52" i="99" s="1"/>
  <c r="BM52" i="99"/>
  <c r="BI52" i="99"/>
  <c r="BE52" i="99"/>
  <c r="BO52" i="99" s="1"/>
  <c r="BA52" i="99"/>
  <c r="AW52" i="99"/>
  <c r="BC52" i="99" s="1"/>
  <c r="BG52" i="99" s="1"/>
  <c r="BK52" i="99" s="1"/>
  <c r="AU52" i="99"/>
  <c r="AQ52" i="99"/>
  <c r="AO52" i="99"/>
  <c r="AK52" i="99"/>
  <c r="AF52" i="99"/>
  <c r="AB52" i="99"/>
  <c r="X52" i="99"/>
  <c r="AR52" i="99" s="1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AY51" i="99" s="1"/>
  <c r="AU51" i="99"/>
  <c r="CU51" i="99" s="1"/>
  <c r="AQ51" i="99"/>
  <c r="AR51" i="99" s="1"/>
  <c r="AO51" i="99"/>
  <c r="AK51" i="99"/>
  <c r="AF51" i="99"/>
  <c r="AB51" i="99"/>
  <c r="AG51" i="99" s="1"/>
  <c r="X51" i="99"/>
  <c r="V51" i="99"/>
  <c r="R51" i="99"/>
  <c r="W51" i="99" s="1"/>
  <c r="M51" i="99"/>
  <c r="I51" i="99"/>
  <c r="N51" i="99" s="1"/>
  <c r="CQ50" i="99"/>
  <c r="CO50" i="99"/>
  <c r="CK50" i="99"/>
  <c r="CG50" i="99"/>
  <c r="CA50" i="99"/>
  <c r="BW50" i="99"/>
  <c r="BS50" i="99"/>
  <c r="BM50" i="99"/>
  <c r="BO50" i="99" s="1"/>
  <c r="BI50" i="99"/>
  <c r="BE50" i="99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N50" i="99" s="1"/>
  <c r="CO49" i="99"/>
  <c r="CK49" i="99"/>
  <c r="CG49" i="99"/>
  <c r="CA49" i="99"/>
  <c r="BW49" i="99"/>
  <c r="BS49" i="99"/>
  <c r="BM49" i="99"/>
  <c r="BI49" i="99"/>
  <c r="BE49" i="99"/>
  <c r="BO49" i="99" s="1"/>
  <c r="BA49" i="99"/>
  <c r="AW49" i="99"/>
  <c r="AU49" i="99"/>
  <c r="CU49" i="99" s="1"/>
  <c r="AQ49" i="99"/>
  <c r="AO49" i="99"/>
  <c r="AP49" i="99" s="1"/>
  <c r="AK49" i="99"/>
  <c r="AF49" i="99"/>
  <c r="AB49" i="99"/>
  <c r="AG49" i="99" s="1"/>
  <c r="X49" i="99"/>
  <c r="AR49" i="99" s="1"/>
  <c r="V49" i="99"/>
  <c r="R49" i="99"/>
  <c r="W49" i="99" s="1"/>
  <c r="N49" i="99"/>
  <c r="M49" i="99"/>
  <c r="I49" i="99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V48" i="99"/>
  <c r="R48" i="99"/>
  <c r="W48" i="99" s="1"/>
  <c r="N48" i="99"/>
  <c r="M48" i="99"/>
  <c r="I48" i="99"/>
  <c r="CO47" i="99"/>
  <c r="CK47" i="99"/>
  <c r="CG47" i="99"/>
  <c r="CA47" i="99"/>
  <c r="BW47" i="99"/>
  <c r="BS47" i="99"/>
  <c r="BM47" i="99"/>
  <c r="BI47" i="99"/>
  <c r="BE47" i="99"/>
  <c r="BO47" i="99" s="1"/>
  <c r="BA47" i="99"/>
  <c r="AW47" i="99"/>
  <c r="AU47" i="99"/>
  <c r="AQ47" i="99"/>
  <c r="AO47" i="99"/>
  <c r="AK47" i="99"/>
  <c r="AF47" i="99"/>
  <c r="AB47" i="99"/>
  <c r="X47" i="99"/>
  <c r="AR47" i="99" s="1"/>
  <c r="V47" i="99"/>
  <c r="R47" i="99"/>
  <c r="M47" i="99"/>
  <c r="I47" i="99"/>
  <c r="CO46" i="99"/>
  <c r="CK46" i="99"/>
  <c r="CG46" i="99"/>
  <c r="CA46" i="99"/>
  <c r="CC46" i="99" s="1"/>
  <c r="BW46" i="99"/>
  <c r="BS46" i="99"/>
  <c r="BM46" i="99"/>
  <c r="BI46" i="99"/>
  <c r="BE46" i="99"/>
  <c r="BA46" i="99"/>
  <c r="AW46" i="99"/>
  <c r="BC46" i="99" s="1"/>
  <c r="AU46" i="99"/>
  <c r="AQ46" i="99"/>
  <c r="AO46" i="99"/>
  <c r="AK46" i="99"/>
  <c r="AF46" i="99"/>
  <c r="AB46" i="99"/>
  <c r="AG46" i="99" s="1"/>
  <c r="X46" i="99"/>
  <c r="AR46" i="99" s="1"/>
  <c r="V46" i="99"/>
  <c r="R46" i="99"/>
  <c r="M46" i="99"/>
  <c r="I46" i="99"/>
  <c r="CO45" i="99"/>
  <c r="CK45" i="99"/>
  <c r="CG45" i="99"/>
  <c r="CA45" i="99"/>
  <c r="CC45" i="99" s="1"/>
  <c r="BW45" i="99"/>
  <c r="BS45" i="99"/>
  <c r="BM45" i="99"/>
  <c r="BO45" i="99" s="1"/>
  <c r="BI45" i="99"/>
  <c r="BE45" i="99"/>
  <c r="BA45" i="99"/>
  <c r="AW45" i="99"/>
  <c r="AY45" i="99" s="1"/>
  <c r="AU45" i="99"/>
  <c r="AQ45" i="99"/>
  <c r="AO45" i="99"/>
  <c r="AP45" i="99" s="1"/>
  <c r="AK45" i="99"/>
  <c r="AF45" i="99"/>
  <c r="AB45" i="99"/>
  <c r="AG45" i="99" s="1"/>
  <c r="X45" i="99"/>
  <c r="V45" i="99"/>
  <c r="R45" i="99"/>
  <c r="M45" i="99"/>
  <c r="I45" i="99"/>
  <c r="CO44" i="99"/>
  <c r="CK44" i="99"/>
  <c r="CG44" i="99"/>
  <c r="CA44" i="99"/>
  <c r="BW44" i="99"/>
  <c r="BS44" i="99"/>
  <c r="CC44" i="99" s="1"/>
  <c r="BM44" i="99"/>
  <c r="BO44" i="99" s="1"/>
  <c r="BI44" i="99"/>
  <c r="BE44" i="99"/>
  <c r="BA44" i="99"/>
  <c r="BC44" i="99" s="1"/>
  <c r="BG44" i="99" s="1"/>
  <c r="AW44" i="99"/>
  <c r="AU44" i="99"/>
  <c r="AQ44" i="99"/>
  <c r="AR44" i="99" s="1"/>
  <c r="AO44" i="99"/>
  <c r="AK44" i="99"/>
  <c r="AP44" i="99" s="1"/>
  <c r="AF44" i="99"/>
  <c r="AB44" i="99"/>
  <c r="X44" i="99"/>
  <c r="V44" i="99"/>
  <c r="R44" i="99"/>
  <c r="M44" i="99"/>
  <c r="I44" i="99"/>
  <c r="N44" i="99" s="1"/>
  <c r="CO43" i="99"/>
  <c r="CK43" i="99"/>
  <c r="CG43" i="99"/>
  <c r="CA43" i="99"/>
  <c r="CC43" i="99" s="1"/>
  <c r="BW43" i="99"/>
  <c r="BS43" i="99"/>
  <c r="BM43" i="99"/>
  <c r="BI43" i="99"/>
  <c r="BO43" i="99" s="1"/>
  <c r="BE43" i="99"/>
  <c r="BA43" i="99"/>
  <c r="AW43" i="99"/>
  <c r="AU43" i="99"/>
  <c r="BC43" i="99" s="1"/>
  <c r="BG43" i="99" s="1"/>
  <c r="AQ43" i="99"/>
  <c r="AO43" i="99"/>
  <c r="AK43" i="99"/>
  <c r="AP43" i="99" s="1"/>
  <c r="AG43" i="99"/>
  <c r="AF43" i="99"/>
  <c r="AB43" i="99"/>
  <c r="X43" i="99"/>
  <c r="AR43" i="99" s="1"/>
  <c r="W43" i="99"/>
  <c r="V43" i="99"/>
  <c r="R43" i="99"/>
  <c r="M43" i="99"/>
  <c r="I43" i="99"/>
  <c r="CO42" i="99"/>
  <c r="CK42" i="99"/>
  <c r="CG42" i="99"/>
  <c r="CQ42" i="99" s="1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CO41" i="99"/>
  <c r="CK41" i="99"/>
  <c r="CG41" i="99"/>
  <c r="CA41" i="99"/>
  <c r="BW41" i="99"/>
  <c r="BS41" i="99"/>
  <c r="BO41" i="99"/>
  <c r="BM41" i="99"/>
  <c r="BI41" i="99"/>
  <c r="BE41" i="99"/>
  <c r="BA41" i="99"/>
  <c r="CU41" i="99" s="1"/>
  <c r="AW41" i="99"/>
  <c r="AU41" i="99"/>
  <c r="AQ41" i="99"/>
  <c r="AR41" i="99" s="1"/>
  <c r="AO41" i="99"/>
  <c r="AK41" i="99"/>
  <c r="AF41" i="99"/>
  <c r="AB41" i="99"/>
  <c r="AG41" i="99" s="1"/>
  <c r="X41" i="99"/>
  <c r="V41" i="99"/>
  <c r="R41" i="99"/>
  <c r="N41" i="99"/>
  <c r="M41" i="99"/>
  <c r="I41" i="99"/>
  <c r="CO40" i="99"/>
  <c r="CK40" i="99"/>
  <c r="CG40" i="99"/>
  <c r="CA40" i="99"/>
  <c r="BW40" i="99"/>
  <c r="BS40" i="99"/>
  <c r="BM40" i="99"/>
  <c r="BI40" i="99"/>
  <c r="BE40" i="99"/>
  <c r="BC40" i="99"/>
  <c r="BA40" i="99"/>
  <c r="AW40" i="99"/>
  <c r="AU40" i="99"/>
  <c r="AY40" i="99" s="1"/>
  <c r="AQ40" i="99"/>
  <c r="AO40" i="99"/>
  <c r="AK40" i="99"/>
  <c r="AF40" i="99"/>
  <c r="AB40" i="99"/>
  <c r="X40" i="99"/>
  <c r="AR40" i="99" s="1"/>
  <c r="V40" i="99"/>
  <c r="W40" i="99" s="1"/>
  <c r="R40" i="99"/>
  <c r="M40" i="99"/>
  <c r="I40" i="99"/>
  <c r="N40" i="99" s="1"/>
  <c r="CO39" i="99"/>
  <c r="CQ39" i="99" s="1"/>
  <c r="CK39" i="99"/>
  <c r="CG39" i="99"/>
  <c r="CA39" i="99"/>
  <c r="BW39" i="99"/>
  <c r="BS39" i="99"/>
  <c r="BM39" i="99"/>
  <c r="BI39" i="99"/>
  <c r="BO39" i="99" s="1"/>
  <c r="BE39" i="99"/>
  <c r="BA39" i="99"/>
  <c r="AW39" i="99"/>
  <c r="AU39" i="99"/>
  <c r="AQ39" i="99"/>
  <c r="AO39" i="99"/>
  <c r="AP39" i="99" s="1"/>
  <c r="AK39" i="99"/>
  <c r="AF39" i="99"/>
  <c r="AB39" i="99"/>
  <c r="AG39" i="99" s="1"/>
  <c r="X39" i="99"/>
  <c r="AR39" i="99" s="1"/>
  <c r="V39" i="99"/>
  <c r="R39" i="99"/>
  <c r="W39" i="99" s="1"/>
  <c r="M39" i="99"/>
  <c r="N39" i="99" s="1"/>
  <c r="I39" i="99"/>
  <c r="CO38" i="99"/>
  <c r="CK38" i="99"/>
  <c r="CG38" i="99"/>
  <c r="CA38" i="99"/>
  <c r="BW38" i="99"/>
  <c r="BS38" i="99"/>
  <c r="BM38" i="99"/>
  <c r="BI38" i="99"/>
  <c r="BE38" i="99"/>
  <c r="BO38" i="99" s="1"/>
  <c r="BA38" i="99"/>
  <c r="AW38" i="99"/>
  <c r="AY38" i="99" s="1"/>
  <c r="AU38" i="99"/>
  <c r="BC38" i="99" s="1"/>
  <c r="BG38" i="99" s="1"/>
  <c r="BK38" i="99" s="1"/>
  <c r="AQ38" i="99"/>
  <c r="AO38" i="99"/>
  <c r="AP38" i="99" s="1"/>
  <c r="AK38" i="99"/>
  <c r="AF38" i="99"/>
  <c r="AB38" i="99"/>
  <c r="X38" i="99"/>
  <c r="AR38" i="99" s="1"/>
  <c r="V38" i="99"/>
  <c r="R38" i="99"/>
  <c r="W38" i="99" s="1"/>
  <c r="M38" i="99"/>
  <c r="I38" i="99"/>
  <c r="CO37" i="99"/>
  <c r="CK37" i="99"/>
  <c r="CG37" i="99"/>
  <c r="CQ37" i="99" s="1"/>
  <c r="CA37" i="99"/>
  <c r="BW37" i="99"/>
  <c r="BS37" i="99"/>
  <c r="BO37" i="99"/>
  <c r="BM37" i="99"/>
  <c r="BI37" i="99"/>
  <c r="BE37" i="99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I37" i="99"/>
  <c r="CO36" i="99"/>
  <c r="CK36" i="99"/>
  <c r="CG36" i="99"/>
  <c r="CA36" i="99"/>
  <c r="CC36" i="99" s="1"/>
  <c r="BW36" i="99"/>
  <c r="BS36" i="99"/>
  <c r="BM36" i="99"/>
  <c r="BI36" i="99"/>
  <c r="BE36" i="99"/>
  <c r="BA36" i="99"/>
  <c r="AY36" i="99"/>
  <c r="AW36" i="99"/>
  <c r="AU36" i="99"/>
  <c r="BC36" i="99" s="1"/>
  <c r="AQ36" i="99"/>
  <c r="AO36" i="99"/>
  <c r="AP36" i="99" s="1"/>
  <c r="AK36" i="99"/>
  <c r="AF36" i="99"/>
  <c r="AB36" i="99"/>
  <c r="X36" i="99"/>
  <c r="V36" i="99"/>
  <c r="R36" i="99"/>
  <c r="W36" i="99" s="1"/>
  <c r="M36" i="99"/>
  <c r="I36" i="99"/>
  <c r="CO35" i="99"/>
  <c r="CK35" i="99"/>
  <c r="CG35" i="99"/>
  <c r="CA35" i="99"/>
  <c r="BW35" i="99"/>
  <c r="BS35" i="99"/>
  <c r="BM35" i="99"/>
  <c r="BI35" i="99"/>
  <c r="BE35" i="99"/>
  <c r="BO35" i="99" s="1"/>
  <c r="BA35" i="99"/>
  <c r="AW35" i="99"/>
  <c r="AU35" i="99"/>
  <c r="BC35" i="99" s="1"/>
  <c r="BG35" i="99" s="1"/>
  <c r="BK35" i="99" s="1"/>
  <c r="AQ35" i="99"/>
  <c r="AR35" i="99" s="1"/>
  <c r="AO35" i="99"/>
  <c r="AK35" i="99"/>
  <c r="AF35" i="99"/>
  <c r="AB35" i="99"/>
  <c r="AG35" i="99" s="1"/>
  <c r="X35" i="99"/>
  <c r="V35" i="99"/>
  <c r="R35" i="99"/>
  <c r="W35" i="99" s="1"/>
  <c r="M35" i="99"/>
  <c r="I35" i="99"/>
  <c r="CO34" i="99"/>
  <c r="CK34" i="99"/>
  <c r="CG34" i="99"/>
  <c r="CA34" i="99"/>
  <c r="BW34" i="99"/>
  <c r="CC34" i="99" s="1"/>
  <c r="BS34" i="99"/>
  <c r="BM34" i="99"/>
  <c r="BI34" i="99"/>
  <c r="BE34" i="99"/>
  <c r="BA34" i="99"/>
  <c r="AY34" i="99"/>
  <c r="AW34" i="99"/>
  <c r="AU34" i="99"/>
  <c r="AQ34" i="99"/>
  <c r="AO34" i="99"/>
  <c r="AK34" i="99"/>
  <c r="AF34" i="99"/>
  <c r="AG34" i="99" s="1"/>
  <c r="AB34" i="99"/>
  <c r="X34" i="99"/>
  <c r="AR34" i="99" s="1"/>
  <c r="V34" i="99"/>
  <c r="R34" i="99"/>
  <c r="W34" i="99" s="1"/>
  <c r="M34" i="99"/>
  <c r="I34" i="99"/>
  <c r="CO33" i="99"/>
  <c r="CK33" i="99"/>
  <c r="CQ33" i="99" s="1"/>
  <c r="CG33" i="99"/>
  <c r="CA33" i="99"/>
  <c r="BW33" i="99"/>
  <c r="BS33" i="99"/>
  <c r="BM33" i="99"/>
  <c r="BI33" i="99"/>
  <c r="BE33" i="99"/>
  <c r="BA33" i="99"/>
  <c r="AW33" i="99"/>
  <c r="AU33" i="99"/>
  <c r="AQ33" i="99"/>
  <c r="AO33" i="99"/>
  <c r="AK33" i="99"/>
  <c r="AP33" i="99" s="1"/>
  <c r="AF33" i="99"/>
  <c r="AB33" i="99"/>
  <c r="X33" i="99"/>
  <c r="AR33" i="99" s="1"/>
  <c r="V33" i="99"/>
  <c r="W33" i="99" s="1"/>
  <c r="R33" i="99"/>
  <c r="M33" i="99"/>
  <c r="N33" i="99" s="1"/>
  <c r="I33" i="99"/>
  <c r="CO32" i="99"/>
  <c r="CK32" i="99"/>
  <c r="CG32" i="99"/>
  <c r="CA32" i="99"/>
  <c r="BW32" i="99"/>
  <c r="BS32" i="99"/>
  <c r="CC32" i="99" s="1"/>
  <c r="BM32" i="99"/>
  <c r="BI32" i="99"/>
  <c r="BE32" i="99"/>
  <c r="BA32" i="99"/>
  <c r="AW32" i="99"/>
  <c r="AU32" i="99"/>
  <c r="AQ32" i="99"/>
  <c r="AO32" i="99"/>
  <c r="AK32" i="99"/>
  <c r="AG32" i="99"/>
  <c r="AF32" i="99"/>
  <c r="AB32" i="99"/>
  <c r="X32" i="99"/>
  <c r="V32" i="99"/>
  <c r="R32" i="99"/>
  <c r="M32" i="99"/>
  <c r="I32" i="99"/>
  <c r="CO31" i="99"/>
  <c r="CK31" i="99"/>
  <c r="CG31" i="99"/>
  <c r="CA31" i="99"/>
  <c r="BW31" i="99"/>
  <c r="BS31" i="99"/>
  <c r="BO31" i="99"/>
  <c r="BM31" i="99"/>
  <c r="BI31" i="99"/>
  <c r="BE31" i="99"/>
  <c r="BA31" i="99"/>
  <c r="AW31" i="99"/>
  <c r="AU31" i="99"/>
  <c r="AY31" i="99" s="1"/>
  <c r="AQ31" i="99"/>
  <c r="AO31" i="99"/>
  <c r="AK31" i="99"/>
  <c r="AP31" i="99" s="1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P30" i="99" s="1"/>
  <c r="AK30" i="99"/>
  <c r="AF30" i="99"/>
  <c r="AB30" i="99"/>
  <c r="X30" i="99"/>
  <c r="V30" i="99"/>
  <c r="R30" i="99"/>
  <c r="W30" i="99" s="1"/>
  <c r="M30" i="99"/>
  <c r="I30" i="99"/>
  <c r="N30" i="99" s="1"/>
  <c r="CO29" i="99"/>
  <c r="CK29" i="99"/>
  <c r="CG29" i="99"/>
  <c r="CA29" i="99"/>
  <c r="BW29" i="99"/>
  <c r="BS29" i="99"/>
  <c r="CC29" i="99" s="1"/>
  <c r="BM29" i="99"/>
  <c r="BI29" i="99"/>
  <c r="BE29" i="99"/>
  <c r="BO29" i="99" s="1"/>
  <c r="BA29" i="99"/>
  <c r="AW29" i="99"/>
  <c r="AU29" i="99"/>
  <c r="BC29" i="99" s="1"/>
  <c r="AQ29" i="99"/>
  <c r="AO29" i="99"/>
  <c r="AP29" i="99" s="1"/>
  <c r="AK29" i="99"/>
  <c r="AF29" i="99"/>
  <c r="AB29" i="99"/>
  <c r="AG29" i="99" s="1"/>
  <c r="X29" i="99"/>
  <c r="V29" i="99"/>
  <c r="R29" i="99"/>
  <c r="W29" i="99" s="1"/>
  <c r="M29" i="99"/>
  <c r="I29" i="99"/>
  <c r="CO28" i="99"/>
  <c r="CK28" i="99"/>
  <c r="CG28" i="99"/>
  <c r="CA28" i="99"/>
  <c r="BW28" i="99"/>
  <c r="BS28" i="99"/>
  <c r="CC28" i="99" s="1"/>
  <c r="BM28" i="99"/>
  <c r="BI28" i="99"/>
  <c r="BE28" i="99"/>
  <c r="BO28" i="99" s="1"/>
  <c r="BA28" i="99"/>
  <c r="AW28" i="99"/>
  <c r="AU28" i="99"/>
  <c r="AQ28" i="99"/>
  <c r="AO28" i="99"/>
  <c r="AK28" i="99"/>
  <c r="AF28" i="99"/>
  <c r="AG28" i="99" s="1"/>
  <c r="AB28" i="99"/>
  <c r="X28" i="99"/>
  <c r="V28" i="99"/>
  <c r="R28" i="99"/>
  <c r="W28" i="99" s="1"/>
  <c r="M28" i="99"/>
  <c r="I28" i="99"/>
  <c r="CO27" i="99"/>
  <c r="CK27" i="99"/>
  <c r="CG27" i="99"/>
  <c r="CA27" i="99"/>
  <c r="BW27" i="99"/>
  <c r="BS27" i="99"/>
  <c r="BM27" i="99"/>
  <c r="BI27" i="99"/>
  <c r="BE27" i="99"/>
  <c r="BA27" i="99"/>
  <c r="AY27" i="99"/>
  <c r="AW27" i="99"/>
  <c r="AU27" i="99"/>
  <c r="BC27" i="99" s="1"/>
  <c r="BG27" i="99" s="1"/>
  <c r="BK27" i="99" s="1"/>
  <c r="AQ27" i="99"/>
  <c r="AO27" i="99"/>
  <c r="AP27" i="99" s="1"/>
  <c r="AK27" i="99"/>
  <c r="AF27" i="99"/>
  <c r="AB27" i="99"/>
  <c r="AG27" i="99" s="1"/>
  <c r="X27" i="99"/>
  <c r="V27" i="99"/>
  <c r="R27" i="99"/>
  <c r="W27" i="99" s="1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AG26" i="99" s="1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BM25" i="99"/>
  <c r="BI25" i="99"/>
  <c r="BE25" i="99"/>
  <c r="BO25" i="99" s="1"/>
  <c r="BA25" i="99"/>
  <c r="AW25" i="99"/>
  <c r="AU25" i="99"/>
  <c r="AY25" i="99" s="1"/>
  <c r="AQ25" i="99"/>
  <c r="AO25" i="99"/>
  <c r="AK25" i="99"/>
  <c r="AF25" i="99"/>
  <c r="AB25" i="99"/>
  <c r="AG25" i="99" s="1"/>
  <c r="X25" i="99"/>
  <c r="V25" i="99"/>
  <c r="R25" i="99"/>
  <c r="W25" i="99" s="1"/>
  <c r="M25" i="99"/>
  <c r="I25" i="99"/>
  <c r="CO24" i="99"/>
  <c r="CK24" i="99"/>
  <c r="CG24" i="99"/>
  <c r="CA24" i="99"/>
  <c r="BW24" i="99"/>
  <c r="BS24" i="99"/>
  <c r="CC24" i="99" s="1"/>
  <c r="BM24" i="99"/>
  <c r="BI24" i="99"/>
  <c r="BE24" i="99"/>
  <c r="BA24" i="99"/>
  <c r="AW24" i="99"/>
  <c r="AU24" i="99"/>
  <c r="AY24" i="99" s="1"/>
  <c r="AQ24" i="99"/>
  <c r="AO24" i="99"/>
  <c r="AK24" i="99"/>
  <c r="AF24" i="99"/>
  <c r="AB24" i="99"/>
  <c r="AG24" i="99" s="1"/>
  <c r="X24" i="99"/>
  <c r="V24" i="99"/>
  <c r="R24" i="99"/>
  <c r="W24" i="99" s="1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Y23" i="99" s="1"/>
  <c r="AU23" i="99"/>
  <c r="BC23" i="99" s="1"/>
  <c r="BG23" i="99" s="1"/>
  <c r="BK23" i="99" s="1"/>
  <c r="AQ23" i="99"/>
  <c r="AO23" i="99"/>
  <c r="AK23" i="99"/>
  <c r="AF23" i="99"/>
  <c r="AB23" i="99"/>
  <c r="AG23" i="99" s="1"/>
  <c r="X23" i="99"/>
  <c r="AR23" i="99" s="1"/>
  <c r="V23" i="99"/>
  <c r="R23" i="99"/>
  <c r="W23" i="99" s="1"/>
  <c r="M23" i="99"/>
  <c r="I23" i="99"/>
  <c r="CO22" i="99"/>
  <c r="CK22" i="99"/>
  <c r="CG22" i="99"/>
  <c r="CA22" i="99"/>
  <c r="BW22" i="99"/>
  <c r="BS22" i="99"/>
  <c r="BO22" i="99"/>
  <c r="BM22" i="99"/>
  <c r="BI22" i="99"/>
  <c r="BE22" i="99"/>
  <c r="BA22" i="99"/>
  <c r="AW22" i="99"/>
  <c r="AU22" i="99"/>
  <c r="AQ22" i="99"/>
  <c r="AO22" i="99"/>
  <c r="AP22" i="99" s="1"/>
  <c r="AK22" i="99"/>
  <c r="AF22" i="99"/>
  <c r="AB22" i="99"/>
  <c r="AG22" i="99" s="1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O21" i="99" s="1"/>
  <c r="BI21" i="99"/>
  <c r="BE21" i="99"/>
  <c r="BA21" i="99"/>
  <c r="AW21" i="99"/>
  <c r="BC21" i="99" s="1"/>
  <c r="AU21" i="99"/>
  <c r="AQ21" i="99"/>
  <c r="AO21" i="99"/>
  <c r="AP21" i="99" s="1"/>
  <c r="AK21" i="99"/>
  <c r="AF21" i="99"/>
  <c r="AB21" i="99"/>
  <c r="X21" i="99"/>
  <c r="V21" i="99"/>
  <c r="R21" i="99"/>
  <c r="W21" i="99" s="1"/>
  <c r="M21" i="99"/>
  <c r="I21" i="99"/>
  <c r="CO20" i="99"/>
  <c r="CK20" i="99"/>
  <c r="CG20" i="99"/>
  <c r="CA20" i="99"/>
  <c r="BW20" i="99"/>
  <c r="BS20" i="99"/>
  <c r="CC20" i="99" s="1"/>
  <c r="BM20" i="99"/>
  <c r="BI20" i="99"/>
  <c r="BE20" i="99"/>
  <c r="BA20" i="99"/>
  <c r="AW20" i="99"/>
  <c r="AU20" i="99"/>
  <c r="AY20" i="99" s="1"/>
  <c r="AQ20" i="99"/>
  <c r="AO20" i="99"/>
  <c r="AK20" i="99"/>
  <c r="AF20" i="99"/>
  <c r="AG20" i="99" s="1"/>
  <c r="AB20" i="99"/>
  <c r="X20" i="99"/>
  <c r="AR20" i="99" s="1"/>
  <c r="V20" i="99"/>
  <c r="R20" i="99"/>
  <c r="W20" i="99" s="1"/>
  <c r="M20" i="99"/>
  <c r="I20" i="99"/>
  <c r="N20" i="99" s="1"/>
  <c r="CO19" i="99"/>
  <c r="CK19" i="99"/>
  <c r="CG19" i="99"/>
  <c r="CA19" i="99"/>
  <c r="BW19" i="99"/>
  <c r="BS19" i="99"/>
  <c r="CC19" i="99" s="1"/>
  <c r="BM19" i="99"/>
  <c r="BI19" i="99"/>
  <c r="BE19" i="99"/>
  <c r="BA19" i="99"/>
  <c r="AW19" i="99"/>
  <c r="AU19" i="99"/>
  <c r="AQ19" i="99"/>
  <c r="AO19" i="99"/>
  <c r="AK19" i="99"/>
  <c r="AP19" i="99" s="1"/>
  <c r="AF19" i="99"/>
  <c r="AB19" i="99"/>
  <c r="X19" i="99"/>
  <c r="AR19" i="99" s="1"/>
  <c r="V19" i="99"/>
  <c r="R19" i="99"/>
  <c r="M19" i="99"/>
  <c r="N19" i="99" s="1"/>
  <c r="I19" i="99"/>
  <c r="CO18" i="99"/>
  <c r="CQ18" i="99" s="1"/>
  <c r="CK18" i="99"/>
  <c r="CG18" i="99"/>
  <c r="CA18" i="99"/>
  <c r="BW18" i="99"/>
  <c r="CC18" i="99" s="1"/>
  <c r="BS18" i="99"/>
  <c r="BM18" i="99"/>
  <c r="BI18" i="99"/>
  <c r="BE18" i="99"/>
  <c r="BO18" i="99" s="1"/>
  <c r="BA18" i="99"/>
  <c r="AW18" i="99"/>
  <c r="AU18" i="99"/>
  <c r="AY18" i="99" s="1"/>
  <c r="AQ18" i="99"/>
  <c r="AO18" i="99"/>
  <c r="AK18" i="99"/>
  <c r="AP18" i="99" s="1"/>
  <c r="AF18" i="99"/>
  <c r="AB18" i="99"/>
  <c r="AG18" i="99" s="1"/>
  <c r="X18" i="99"/>
  <c r="AR18" i="99" s="1"/>
  <c r="W18" i="99"/>
  <c r="V18" i="99"/>
  <c r="R18" i="99"/>
  <c r="M18" i="99"/>
  <c r="I18" i="99"/>
  <c r="CO17" i="99"/>
  <c r="CK17" i="99"/>
  <c r="CQ17" i="99" s="1"/>
  <c r="CG17" i="99"/>
  <c r="CC17" i="99"/>
  <c r="CS17" i="99" s="1"/>
  <c r="CA17" i="99"/>
  <c r="BW17" i="99"/>
  <c r="BS17" i="99"/>
  <c r="BO17" i="99"/>
  <c r="BM17" i="99"/>
  <c r="BI17" i="99"/>
  <c r="BE17" i="99"/>
  <c r="BC17" i="99"/>
  <c r="BG17" i="99" s="1"/>
  <c r="BK17" i="99" s="1"/>
  <c r="BA17" i="99"/>
  <c r="AW17" i="99"/>
  <c r="AU17" i="99"/>
  <c r="AR17" i="99"/>
  <c r="AQ17" i="99"/>
  <c r="AO17" i="99"/>
  <c r="AK17" i="99"/>
  <c r="AF17" i="99"/>
  <c r="AB17" i="99"/>
  <c r="X17" i="99"/>
  <c r="V17" i="99"/>
  <c r="R17" i="99"/>
  <c r="M17" i="99"/>
  <c r="I17" i="99"/>
  <c r="N17" i="99" s="1"/>
  <c r="CO16" i="99"/>
  <c r="CK16" i="99"/>
  <c r="CG16" i="99"/>
  <c r="CA16" i="99"/>
  <c r="BW16" i="99"/>
  <c r="BS16" i="99"/>
  <c r="BM16" i="99"/>
  <c r="BI16" i="99"/>
  <c r="BE16" i="99"/>
  <c r="BO16" i="99" s="1"/>
  <c r="BA16" i="99"/>
  <c r="AW16" i="99"/>
  <c r="AU16" i="99"/>
  <c r="AQ16" i="99"/>
  <c r="AO16" i="99"/>
  <c r="AK16" i="99"/>
  <c r="AP16" i="99" s="1"/>
  <c r="AF16" i="99"/>
  <c r="AB16" i="99"/>
  <c r="X16" i="99"/>
  <c r="V16" i="99"/>
  <c r="W16" i="99" s="1"/>
  <c r="R16" i="99"/>
  <c r="M16" i="99"/>
  <c r="I16" i="99"/>
  <c r="N16" i="99" s="1"/>
  <c r="CO15" i="99"/>
  <c r="CK15" i="99"/>
  <c r="CG15" i="99"/>
  <c r="CA15" i="99"/>
  <c r="BW15" i="99"/>
  <c r="BS15" i="99"/>
  <c r="BM15" i="99"/>
  <c r="BI15" i="99"/>
  <c r="BE15" i="99"/>
  <c r="BA15" i="99"/>
  <c r="AW15" i="99"/>
  <c r="AY15" i="99" s="1"/>
  <c r="AU15" i="99"/>
  <c r="AQ15" i="99"/>
  <c r="AO15" i="99"/>
  <c r="AK15" i="99"/>
  <c r="AF15" i="99"/>
  <c r="AB15" i="99"/>
  <c r="X15" i="99"/>
  <c r="AR15" i="99" s="1"/>
  <c r="W15" i="99"/>
  <c r="V15" i="99"/>
  <c r="R15" i="99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Y14" i="99" s="1"/>
  <c r="AU14" i="99"/>
  <c r="AQ14" i="99"/>
  <c r="AO14" i="99"/>
  <c r="AK14" i="99"/>
  <c r="AP14" i="99" s="1"/>
  <c r="AF14" i="99"/>
  <c r="AB14" i="99"/>
  <c r="X14" i="99"/>
  <c r="AR14" i="99" s="1"/>
  <c r="W14" i="99"/>
  <c r="V14" i="99"/>
  <c r="R14" i="99"/>
  <c r="M14" i="99"/>
  <c r="N14" i="99" s="1"/>
  <c r="I14" i="99"/>
  <c r="CO13" i="99"/>
  <c r="CK13" i="99"/>
  <c r="CG13" i="99"/>
  <c r="CA13" i="99"/>
  <c r="BW13" i="99"/>
  <c r="BS13" i="99"/>
  <c r="CC13" i="99" s="1"/>
  <c r="BM13" i="99"/>
  <c r="BI13" i="99"/>
  <c r="BE13" i="99"/>
  <c r="BA13" i="99"/>
  <c r="AW13" i="99"/>
  <c r="BC13" i="99" s="1"/>
  <c r="AU13" i="99"/>
  <c r="AQ13" i="99"/>
  <c r="AO13" i="99"/>
  <c r="AK13" i="99"/>
  <c r="AF13" i="99"/>
  <c r="AB13" i="99"/>
  <c r="X13" i="99"/>
  <c r="AR13" i="99" s="1"/>
  <c r="V13" i="99"/>
  <c r="R13" i="99"/>
  <c r="M13" i="99"/>
  <c r="I13" i="99"/>
  <c r="N13" i="99" s="1"/>
  <c r="CO12" i="99"/>
  <c r="CK12" i="99"/>
  <c r="CG12" i="99"/>
  <c r="CA12" i="99"/>
  <c r="BW12" i="99"/>
  <c r="BS12" i="99"/>
  <c r="BM12" i="99"/>
  <c r="BI12" i="99"/>
  <c r="BE12" i="99"/>
  <c r="CU12" i="99" s="1"/>
  <c r="BA12" i="99"/>
  <c r="AW12" i="99"/>
  <c r="AU12" i="99"/>
  <c r="AY12" i="99" s="1"/>
  <c r="AQ12" i="99"/>
  <c r="AO12" i="99"/>
  <c r="AK12" i="99"/>
  <c r="AP12" i="99" s="1"/>
  <c r="AF12" i="99"/>
  <c r="AB12" i="99"/>
  <c r="X12" i="99"/>
  <c r="AR12" i="99" s="1"/>
  <c r="V12" i="99"/>
  <c r="R12" i="99"/>
  <c r="W12" i="99" s="1"/>
  <c r="M12" i="99"/>
  <c r="I12" i="99"/>
  <c r="N12" i="99" s="1"/>
  <c r="CO11" i="99"/>
  <c r="CK11" i="99"/>
  <c r="CG11" i="99"/>
  <c r="CA11" i="99"/>
  <c r="CC11" i="99" s="1"/>
  <c r="BW11" i="99"/>
  <c r="BS11" i="99"/>
  <c r="BM11" i="99"/>
  <c r="BI11" i="99"/>
  <c r="BE11" i="99"/>
  <c r="BA11" i="99"/>
  <c r="AW11" i="99"/>
  <c r="AU11" i="99"/>
  <c r="AY11" i="99" s="1"/>
  <c r="AQ11" i="99"/>
  <c r="AO11" i="99"/>
  <c r="AK11" i="99"/>
  <c r="AP11" i="99" s="1"/>
  <c r="AF11" i="99"/>
  <c r="AB11" i="99"/>
  <c r="AG11" i="99" s="1"/>
  <c r="X11" i="99"/>
  <c r="AR11" i="99" s="1"/>
  <c r="V11" i="99"/>
  <c r="R11" i="99"/>
  <c r="W11" i="99" s="1"/>
  <c r="M11" i="99"/>
  <c r="I11" i="99"/>
  <c r="CO10" i="99"/>
  <c r="CK10" i="99"/>
  <c r="CQ10" i="99" s="1"/>
  <c r="CG10" i="99"/>
  <c r="CA10" i="99"/>
  <c r="BW10" i="99"/>
  <c r="BS10" i="99"/>
  <c r="BM10" i="99"/>
  <c r="BI10" i="99"/>
  <c r="BE10" i="99"/>
  <c r="BA10" i="99"/>
  <c r="AW10" i="99"/>
  <c r="AU10" i="99"/>
  <c r="AY10" i="99" s="1"/>
  <c r="AR10" i="99"/>
  <c r="AQ10" i="99"/>
  <c r="AO10" i="99"/>
  <c r="AK10" i="99"/>
  <c r="AP10" i="99" s="1"/>
  <c r="AF10" i="99"/>
  <c r="AB10" i="99"/>
  <c r="X10" i="99"/>
  <c r="W10" i="99"/>
  <c r="V10" i="99"/>
  <c r="R10" i="99"/>
  <c r="M10" i="99"/>
  <c r="N10" i="99" s="1"/>
  <c r="I10" i="99"/>
  <c r="CO9" i="99"/>
  <c r="CK9" i="99"/>
  <c r="CG9" i="99"/>
  <c r="CQ9" i="99" s="1"/>
  <c r="CA9" i="99"/>
  <c r="BW9" i="99"/>
  <c r="BS9" i="99"/>
  <c r="BM9" i="99"/>
  <c r="BI9" i="99"/>
  <c r="BE9" i="99"/>
  <c r="BA9" i="99"/>
  <c r="AW9" i="99"/>
  <c r="AY9" i="99" s="1"/>
  <c r="AU9" i="99"/>
  <c r="AQ9" i="99"/>
  <c r="AO9" i="99"/>
  <c r="AP9" i="99" s="1"/>
  <c r="AK9" i="99"/>
  <c r="AF9" i="99"/>
  <c r="AB9" i="99"/>
  <c r="X9" i="99"/>
  <c r="AR9" i="99" s="1"/>
  <c r="V9" i="99"/>
  <c r="R9" i="99"/>
  <c r="W9" i="99" s="1"/>
  <c r="M9" i="99"/>
  <c r="N9" i="99" s="1"/>
  <c r="I9" i="99"/>
  <c r="CO8" i="99"/>
  <c r="CK8" i="99"/>
  <c r="CG8" i="99"/>
  <c r="CQ8" i="99" s="1"/>
  <c r="CA8" i="99"/>
  <c r="BW8" i="99"/>
  <c r="BS8" i="99"/>
  <c r="CC8" i="99" s="1"/>
  <c r="CS8" i="99" s="1"/>
  <c r="BM8" i="99"/>
  <c r="BI8" i="99"/>
  <c r="BE8" i="99"/>
  <c r="BO8" i="99" s="1"/>
  <c r="BA8" i="99"/>
  <c r="BC8" i="99" s="1"/>
  <c r="AW8" i="99"/>
  <c r="AU8" i="99"/>
  <c r="AQ8" i="99"/>
  <c r="AO8" i="99"/>
  <c r="AK8" i="99"/>
  <c r="AF8" i="99"/>
  <c r="AB8" i="99"/>
  <c r="X8" i="99"/>
  <c r="AR8" i="99" s="1"/>
  <c r="V8" i="99"/>
  <c r="R8" i="99"/>
  <c r="M8" i="99"/>
  <c r="I8" i="99"/>
  <c r="N8" i="99" s="1"/>
  <c r="CO7" i="99"/>
  <c r="CK7" i="99"/>
  <c r="CG7" i="99"/>
  <c r="CA7" i="99"/>
  <c r="BW7" i="99"/>
  <c r="BS7" i="99"/>
  <c r="BM7" i="99"/>
  <c r="BO7" i="99" s="1"/>
  <c r="BI7" i="99"/>
  <c r="BE7" i="99"/>
  <c r="BA7" i="99"/>
  <c r="AW7" i="99"/>
  <c r="AU7" i="99"/>
  <c r="AQ7" i="99"/>
  <c r="AR7" i="99" s="1"/>
  <c r="AP7" i="99"/>
  <c r="AO7" i="99"/>
  <c r="AK7" i="99"/>
  <c r="AF7" i="99"/>
  <c r="AB7" i="99"/>
  <c r="AG7" i="99" s="1"/>
  <c r="X7" i="99"/>
  <c r="V7" i="99"/>
  <c r="R7" i="99"/>
  <c r="W7" i="99" s="1"/>
  <c r="M7" i="99"/>
  <c r="N7" i="99" s="1"/>
  <c r="I7" i="99"/>
  <c r="CO6" i="99"/>
  <c r="CK6" i="99"/>
  <c r="CG6" i="99"/>
  <c r="CA6" i="99"/>
  <c r="BW6" i="99"/>
  <c r="BS6" i="99"/>
  <c r="BM6" i="99"/>
  <c r="BI6" i="99"/>
  <c r="BE6" i="99"/>
  <c r="BA6" i="99"/>
  <c r="AW6" i="99"/>
  <c r="AW74" i="99" s="1"/>
  <c r="AW76" i="99" s="1"/>
  <c r="AU6" i="99"/>
  <c r="AQ6" i="99"/>
  <c r="AO6" i="99"/>
  <c r="AP6" i="99" s="1"/>
  <c r="AK6" i="99"/>
  <c r="AF6" i="99"/>
  <c r="AB6" i="99"/>
  <c r="X6" i="99"/>
  <c r="X74" i="99" s="1"/>
  <c r="V6" i="99"/>
  <c r="R6" i="99"/>
  <c r="M6" i="99"/>
  <c r="N6" i="99" s="1"/>
  <c r="I6" i="99"/>
  <c r="AG30" i="99" l="1"/>
  <c r="CU30" i="99"/>
  <c r="CQ31" i="99"/>
  <c r="W32" i="99"/>
  <c r="AG33" i="99"/>
  <c r="BO33" i="99"/>
  <c r="AP34" i="99"/>
  <c r="BO34" i="99"/>
  <c r="N35" i="99"/>
  <c r="AP35" i="99"/>
  <c r="AY35" i="99"/>
  <c r="CQ35" i="99"/>
  <c r="CC38" i="99"/>
  <c r="BC39" i="99"/>
  <c r="N43" i="99"/>
  <c r="CU16" i="99"/>
  <c r="N18" i="99"/>
  <c r="AP20" i="99"/>
  <c r="AG21" i="99"/>
  <c r="CC21" i="99"/>
  <c r="W22" i="99"/>
  <c r="CQ22" i="99"/>
  <c r="AP23" i="99"/>
  <c r="BC25" i="99"/>
  <c r="AP26" i="99"/>
  <c r="AP74" i="99" s="1"/>
  <c r="BC31" i="99"/>
  <c r="BG31" i="99" s="1"/>
  <c r="BK31" i="99" s="1"/>
  <c r="AY43" i="99"/>
  <c r="CU43" i="99"/>
  <c r="CU11" i="99"/>
  <c r="CQ13" i="99"/>
  <c r="CS13" i="99" s="1"/>
  <c r="CC6" i="99"/>
  <c r="CU7" i="99"/>
  <c r="AG8" i="99"/>
  <c r="CC9" i="99"/>
  <c r="CS9" i="99" s="1"/>
  <c r="BC10" i="99"/>
  <c r="BQ10" i="99" s="1"/>
  <c r="BU10" i="99" s="1"/>
  <c r="BY10" i="99" s="1"/>
  <c r="CE10" i="99" s="1"/>
  <c r="CI10" i="99" s="1"/>
  <c r="CM10" i="99" s="1"/>
  <c r="CU14" i="99"/>
  <c r="CU15" i="99"/>
  <c r="CQ15" i="99"/>
  <c r="AR16" i="99"/>
  <c r="AP17" i="99"/>
  <c r="CU20" i="99"/>
  <c r="CU22" i="99"/>
  <c r="CU24" i="99"/>
  <c r="CC25" i="99"/>
  <c r="N28" i="99"/>
  <c r="AP28" i="99"/>
  <c r="N29" i="99"/>
  <c r="N32" i="99"/>
  <c r="AP32" i="99"/>
  <c r="AG36" i="99"/>
  <c r="CQ36" i="99"/>
  <c r="CS36" i="99" s="1"/>
  <c r="N37" i="99"/>
  <c r="BQ43" i="99"/>
  <c r="BU43" i="99" s="1"/>
  <c r="BY43" i="99" s="1"/>
  <c r="CE43" i="99" s="1"/>
  <c r="CS60" i="99"/>
  <c r="BA74" i="99"/>
  <c r="BA76" i="99" s="1"/>
  <c r="CC10" i="99"/>
  <c r="CS10" i="99" s="1"/>
  <c r="BC11" i="99"/>
  <c r="BG11" i="99" s="1"/>
  <c r="BK11" i="99" s="1"/>
  <c r="BK12" i="99"/>
  <c r="AP13" i="99"/>
  <c r="N15" i="99"/>
  <c r="AP15" i="99"/>
  <c r="BO6" i="99"/>
  <c r="V74" i="99"/>
  <c r="BC7" i="99"/>
  <c r="CQ7" i="99"/>
  <c r="W8" i="99"/>
  <c r="AP8" i="99"/>
  <c r="AY8" i="99"/>
  <c r="CU9" i="99"/>
  <c r="BO9" i="99"/>
  <c r="AG10" i="99"/>
  <c r="BO10" i="99"/>
  <c r="N11" i="99"/>
  <c r="AG12" i="99"/>
  <c r="BC12" i="99"/>
  <c r="BG12" i="99" s="1"/>
  <c r="CC12" i="99"/>
  <c r="CQ12" i="99"/>
  <c r="W13" i="99"/>
  <c r="AG13" i="99"/>
  <c r="AG14" i="99"/>
  <c r="BO14" i="99"/>
  <c r="AG15" i="99"/>
  <c r="BO15" i="99"/>
  <c r="CC15" i="99"/>
  <c r="CS15" i="99" s="1"/>
  <c r="CC16" i="99"/>
  <c r="CQ16" i="99"/>
  <c r="CS16" i="99" s="1"/>
  <c r="AG17" i="99"/>
  <c r="BC18" i="99"/>
  <c r="W19" i="99"/>
  <c r="AG19" i="99"/>
  <c r="BO19" i="99"/>
  <c r="CQ19" i="99"/>
  <c r="BC20" i="99"/>
  <c r="BG20" i="99" s="1"/>
  <c r="BK20" i="99" s="1"/>
  <c r="CQ20" i="99"/>
  <c r="CS20" i="99" s="1"/>
  <c r="AY21" i="99"/>
  <c r="BO23" i="99"/>
  <c r="AP24" i="99"/>
  <c r="AR25" i="99"/>
  <c r="AP25" i="99"/>
  <c r="N27" i="99"/>
  <c r="BO27" i="99"/>
  <c r="CU28" i="99"/>
  <c r="CC30" i="99"/>
  <c r="CS30" i="99" s="1"/>
  <c r="BC32" i="99"/>
  <c r="CU34" i="99"/>
  <c r="BC34" i="99"/>
  <c r="BG34" i="99" s="1"/>
  <c r="BK34" i="99" s="1"/>
  <c r="CC57" i="99"/>
  <c r="W58" i="99"/>
  <c r="BO59" i="99"/>
  <c r="BO60" i="99"/>
  <c r="BC67" i="99"/>
  <c r="BG67" i="99" s="1"/>
  <c r="BK67" i="99" s="1"/>
  <c r="CU67" i="99"/>
  <c r="CQ72" i="99"/>
  <c r="CS72" i="99" s="1"/>
  <c r="AG73" i="99"/>
  <c r="CQ44" i="99"/>
  <c r="BC45" i="99"/>
  <c r="BQ45" i="99" s="1"/>
  <c r="BU45" i="99" s="1"/>
  <c r="BY45" i="99" s="1"/>
  <c r="CE45" i="99" s="1"/>
  <c r="CI45" i="99" s="1"/>
  <c r="CM45" i="99" s="1"/>
  <c r="N47" i="99"/>
  <c r="CC47" i="99"/>
  <c r="BC49" i="99"/>
  <c r="AP50" i="99"/>
  <c r="W53" i="99"/>
  <c r="BO53" i="99"/>
  <c r="N54" i="99"/>
  <c r="N55" i="99"/>
  <c r="N56" i="99"/>
  <c r="AY57" i="99"/>
  <c r="BC59" i="99"/>
  <c r="CU59" i="99"/>
  <c r="CQ60" i="99"/>
  <c r="BO62" i="99"/>
  <c r="CU65" i="99"/>
  <c r="AR68" i="99"/>
  <c r="BC71" i="99"/>
  <c r="BG71" i="99" s="1"/>
  <c r="BK71" i="99" s="1"/>
  <c r="AP40" i="99"/>
  <c r="CC40" i="99"/>
  <c r="CS40" i="99" s="1"/>
  <c r="W41" i="99"/>
  <c r="CC41" i="99"/>
  <c r="W45" i="99"/>
  <c r="N46" i="99"/>
  <c r="AG47" i="99"/>
  <c r="CC48" i="99"/>
  <c r="AY49" i="99"/>
  <c r="CC49" i="99"/>
  <c r="AR50" i="99"/>
  <c r="BO51" i="99"/>
  <c r="AR53" i="99"/>
  <c r="AY53" i="99"/>
  <c r="BO55" i="99"/>
  <c r="BO56" i="99"/>
  <c r="CU57" i="99"/>
  <c r="BC61" i="99"/>
  <c r="BG61" i="99" s="1"/>
  <c r="BK61" i="99" s="1"/>
  <c r="N62" i="99"/>
  <c r="N63" i="99"/>
  <c r="BO63" i="99"/>
  <c r="BQ63" i="99" s="1"/>
  <c r="BU63" i="99" s="1"/>
  <c r="BY63" i="99" s="1"/>
  <c r="CE63" i="99" s="1"/>
  <c r="CI63" i="99" s="1"/>
  <c r="CM63" i="99" s="1"/>
  <c r="CC63" i="99"/>
  <c r="CC64" i="99"/>
  <c r="CC67" i="99"/>
  <c r="CU71" i="99"/>
  <c r="BO72" i="99"/>
  <c r="N73" i="99"/>
  <c r="CU35" i="99"/>
  <c r="N36" i="99"/>
  <c r="CU36" i="99"/>
  <c r="AG38" i="99"/>
  <c r="CC39" i="99"/>
  <c r="CS39" i="99" s="1"/>
  <c r="AG40" i="99"/>
  <c r="CQ40" i="99"/>
  <c r="AP41" i="99"/>
  <c r="N42" i="99"/>
  <c r="AG44" i="99"/>
  <c r="BK44" i="99"/>
  <c r="N45" i="99"/>
  <c r="AR45" i="99"/>
  <c r="W46" i="99"/>
  <c r="BO46" i="99"/>
  <c r="BQ46" i="99" s="1"/>
  <c r="BU46" i="99" s="1"/>
  <c r="BY46" i="99" s="1"/>
  <c r="CE46" i="99" s="1"/>
  <c r="CI46" i="99" s="1"/>
  <c r="CM46" i="99" s="1"/>
  <c r="W47" i="99"/>
  <c r="AP47" i="99"/>
  <c r="AR48" i="99"/>
  <c r="CQ48" i="99"/>
  <c r="W50" i="99"/>
  <c r="BC50" i="99"/>
  <c r="BG50" i="99" s="1"/>
  <c r="BK50" i="99" s="1"/>
  <c r="AP51" i="99"/>
  <c r="BC51" i="99"/>
  <c r="BG51" i="99" s="1"/>
  <c r="BK51" i="99" s="1"/>
  <c r="AP52" i="99"/>
  <c r="W55" i="99"/>
  <c r="CC55" i="99"/>
  <c r="CC56" i="99"/>
  <c r="CS56" i="99" s="1"/>
  <c r="W61" i="99"/>
  <c r="AG63" i="99"/>
  <c r="AR64" i="99"/>
  <c r="CQ64" i="99"/>
  <c r="CS64" i="99" s="1"/>
  <c r="N65" i="99"/>
  <c r="AR65" i="99"/>
  <c r="BC65" i="99"/>
  <c r="CC65" i="99"/>
  <c r="W66" i="99"/>
  <c r="AR66" i="99"/>
  <c r="AG69" i="99"/>
  <c r="AR69" i="99"/>
  <c r="BC69" i="99"/>
  <c r="AG72" i="99"/>
  <c r="BC72" i="99"/>
  <c r="AR73" i="99"/>
  <c r="BG18" i="99"/>
  <c r="BK18" i="99" s="1"/>
  <c r="BQ18" i="99"/>
  <c r="BU18" i="99" s="1"/>
  <c r="BY18" i="99" s="1"/>
  <c r="CE18" i="99" s="1"/>
  <c r="CI18" i="99" s="1"/>
  <c r="CM18" i="99" s="1"/>
  <c r="BQ21" i="99"/>
  <c r="BU21" i="99" s="1"/>
  <c r="BY21" i="99" s="1"/>
  <c r="CE21" i="99" s="1"/>
  <c r="CI21" i="99" s="1"/>
  <c r="CM21" i="99" s="1"/>
  <c r="BG21" i="99"/>
  <c r="BK21" i="99" s="1"/>
  <c r="BG13" i="99"/>
  <c r="BK13" i="99" s="1"/>
  <c r="CS18" i="99"/>
  <c r="CS19" i="99"/>
  <c r="BG7" i="99"/>
  <c r="BK7" i="99" s="1"/>
  <c r="BQ7" i="99"/>
  <c r="BU7" i="99" s="1"/>
  <c r="BY7" i="99" s="1"/>
  <c r="CE7" i="99" s="1"/>
  <c r="CI7" i="99" s="1"/>
  <c r="CM7" i="99" s="1"/>
  <c r="BG8" i="99"/>
  <c r="BK8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S32" i="99" s="1"/>
  <c r="CC35" i="99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AO74" i="99"/>
  <c r="CC7" i="99"/>
  <c r="CS7" i="99" s="1"/>
  <c r="CU13" i="99"/>
  <c r="AY13" i="99"/>
  <c r="CC14" i="99"/>
  <c r="N23" i="99"/>
  <c r="BC24" i="99"/>
  <c r="CQ29" i="99"/>
  <c r="CS29" i="99" s="1"/>
  <c r="CQ30" i="99"/>
  <c r="AY39" i="99"/>
  <c r="CU39" i="99"/>
  <c r="BG45" i="99"/>
  <c r="BK45" i="99" s="1"/>
  <c r="CQ14" i="99"/>
  <c r="I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C37" i="99"/>
  <c r="AY37" i="99"/>
  <c r="BG46" i="99"/>
  <c r="BK46" i="99" s="1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Q32" i="99" s="1"/>
  <c r="BU32" i="99" s="1"/>
  <c r="BY32" i="99" s="1"/>
  <c r="CE32" i="99" s="1"/>
  <c r="CI32" i="99" s="1"/>
  <c r="CM32" i="99" s="1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W74" i="99" s="1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CI50" i="99"/>
  <c r="CM50" i="99" s="1"/>
  <c r="BQ53" i="99"/>
  <c r="BU53" i="99" s="1"/>
  <c r="BY53" i="99" s="1"/>
  <c r="CE53" i="99" s="1"/>
  <c r="CI53" i="99" s="1"/>
  <c r="CM53" i="99" s="1"/>
  <c r="CS54" i="99"/>
  <c r="CC71" i="99"/>
  <c r="BO48" i="99"/>
  <c r="CS55" i="99"/>
  <c r="CU69" i="99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BQ34" i="99" l="1"/>
  <c r="BU34" i="99" s="1"/>
  <c r="BY34" i="99" s="1"/>
  <c r="CE34" i="99" s="1"/>
  <c r="CI34" i="99" s="1"/>
  <c r="CM34" i="99" s="1"/>
  <c r="N74" i="99"/>
  <c r="BQ59" i="99"/>
  <c r="BU59" i="99" s="1"/>
  <c r="BY59" i="99" s="1"/>
  <c r="CE59" i="99" s="1"/>
  <c r="CI59" i="99" s="1"/>
  <c r="CM59" i="99" s="1"/>
  <c r="BG59" i="99"/>
  <c r="BK59" i="99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CS23" i="99"/>
  <c r="CS35" i="99"/>
  <c r="BG10" i="99"/>
  <c r="BK10" i="99" s="1"/>
  <c r="CS12" i="99"/>
  <c r="CS6" i="99"/>
  <c r="BQ71" i="99"/>
  <c r="BU71" i="99" s="1"/>
  <c r="BY71" i="99" s="1"/>
  <c r="CE71" i="99" s="1"/>
  <c r="CI71" i="99" s="1"/>
  <c r="CM71" i="99" s="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CS74" i="99" l="1"/>
  <c r="BG74" i="99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F136" i="90" l="1"/>
  <c r="H136" i="90"/>
  <c r="J136" i="90"/>
  <c r="L136" i="90"/>
  <c r="N136" i="90"/>
  <c r="P136" i="90"/>
  <c r="R136" i="90"/>
  <c r="T136" i="90"/>
  <c r="V136" i="90"/>
  <c r="X136" i="90"/>
  <c r="Z136" i="90"/>
  <c r="AB136" i="90"/>
  <c r="AD136" i="90"/>
  <c r="AF136" i="90"/>
  <c r="AH136" i="90"/>
  <c r="AJ136" i="90"/>
  <c r="AL136" i="90"/>
  <c r="AN136" i="90"/>
  <c r="AP136" i="90"/>
  <c r="AR136" i="90"/>
  <c r="AT136" i="90"/>
  <c r="AV136" i="90"/>
  <c r="AX136" i="90"/>
  <c r="AZ136" i="90"/>
  <c r="BB136" i="90"/>
  <c r="BD136" i="90"/>
  <c r="F131" i="90"/>
  <c r="H131" i="90"/>
  <c r="J131" i="90"/>
  <c r="L131" i="90"/>
  <c r="N131" i="90"/>
  <c r="P131" i="90"/>
  <c r="R131" i="90"/>
  <c r="T131" i="90"/>
  <c r="V131" i="90"/>
  <c r="X131" i="90"/>
  <c r="Z131" i="90"/>
  <c r="AB131" i="90"/>
  <c r="AD131" i="90"/>
  <c r="AF131" i="90"/>
  <c r="AH131" i="90"/>
  <c r="AJ131" i="90"/>
  <c r="AL131" i="90"/>
  <c r="AN131" i="90"/>
  <c r="AP131" i="90"/>
  <c r="AR131" i="90"/>
  <c r="AT131" i="90"/>
  <c r="AV131" i="90"/>
  <c r="AX131" i="90"/>
  <c r="AZ131" i="90"/>
  <c r="BB131" i="90"/>
  <c r="BD131" i="90"/>
  <c r="F108" i="90"/>
  <c r="H108" i="90"/>
  <c r="J108" i="90"/>
  <c r="L108" i="90"/>
  <c r="N108" i="90"/>
  <c r="P108" i="90"/>
  <c r="R108" i="90"/>
  <c r="T108" i="90"/>
  <c r="V108" i="90"/>
  <c r="X108" i="90"/>
  <c r="Z108" i="90"/>
  <c r="AB108" i="90"/>
  <c r="AD108" i="90"/>
  <c r="AF108" i="90"/>
  <c r="AH108" i="90"/>
  <c r="AJ108" i="90"/>
  <c r="AL108" i="90"/>
  <c r="AN108" i="90"/>
  <c r="AP108" i="90"/>
  <c r="AR108" i="90"/>
  <c r="AT108" i="90"/>
  <c r="AV108" i="90"/>
  <c r="AX108" i="90"/>
  <c r="AZ108" i="90"/>
  <c r="BB108" i="90"/>
  <c r="BD108" i="90"/>
  <c r="BA100" i="90"/>
  <c r="AO100" i="90"/>
  <c r="AS100" i="90" s="1"/>
  <c r="AW100" i="90" s="1"/>
  <c r="AM100" i="90"/>
  <c r="BC100" i="90" s="1"/>
  <c r="AI100" i="90"/>
  <c r="AE100" i="90"/>
  <c r="AA100" i="90"/>
  <c r="Y100" i="90"/>
  <c r="U100" i="90"/>
  <c r="Q100" i="90"/>
  <c r="AY97" i="90"/>
  <c r="AU97" i="90"/>
  <c r="AQ97" i="90"/>
  <c r="AK97" i="90"/>
  <c r="AG97" i="90"/>
  <c r="AC97" i="90"/>
  <c r="W97" i="90"/>
  <c r="S97" i="90"/>
  <c r="O97" i="90"/>
  <c r="K97" i="90"/>
  <c r="G97" i="90"/>
  <c r="M97" i="90" s="1"/>
  <c r="E97" i="90"/>
  <c r="M100" i="90"/>
  <c r="I100" i="90"/>
  <c r="I101" i="90"/>
  <c r="BA98" i="90"/>
  <c r="BA99" i="90"/>
  <c r="BA101" i="90"/>
  <c r="BC101" i="90" s="1"/>
  <c r="BA104" i="90"/>
  <c r="BA105" i="90"/>
  <c r="AO98" i="90"/>
  <c r="AS98" i="90" s="1"/>
  <c r="AW98" i="90" s="1"/>
  <c r="AO99" i="90"/>
  <c r="AS99" i="90" s="1"/>
  <c r="AW99" i="90" s="1"/>
  <c r="AO101" i="90"/>
  <c r="AS101" i="90" s="1"/>
  <c r="AW101" i="90" s="1"/>
  <c r="AO104" i="90"/>
  <c r="AS104" i="90" s="1"/>
  <c r="AW104" i="90" s="1"/>
  <c r="AO105" i="90"/>
  <c r="AS105" i="90" s="1"/>
  <c r="AW105" i="90" s="1"/>
  <c r="AM98" i="90"/>
  <c r="AM99" i="90"/>
  <c r="AM101" i="90"/>
  <c r="AM104" i="90"/>
  <c r="AM105" i="90"/>
  <c r="AI98" i="90"/>
  <c r="AI99" i="90"/>
  <c r="AI101" i="90"/>
  <c r="AI104" i="90"/>
  <c r="AI105" i="90"/>
  <c r="AE98" i="90"/>
  <c r="AE99" i="90"/>
  <c r="AE101" i="90"/>
  <c r="AE104" i="90"/>
  <c r="AE105" i="90"/>
  <c r="AA98" i="90"/>
  <c r="AA99" i="90"/>
  <c r="AA101" i="90"/>
  <c r="AA104" i="90"/>
  <c r="AA105" i="90"/>
  <c r="Y98" i="90"/>
  <c r="Y99" i="90"/>
  <c r="Y101" i="90"/>
  <c r="Y104" i="90"/>
  <c r="Y105" i="90"/>
  <c r="U98" i="90"/>
  <c r="U99" i="90"/>
  <c r="U101" i="90"/>
  <c r="U104" i="90"/>
  <c r="U105" i="90"/>
  <c r="Q98" i="90"/>
  <c r="Q99" i="90"/>
  <c r="Q101" i="90"/>
  <c r="Q104" i="90"/>
  <c r="Q105" i="90"/>
  <c r="M98" i="90"/>
  <c r="M99" i="90"/>
  <c r="M101" i="90"/>
  <c r="M104" i="90"/>
  <c r="M105" i="90"/>
  <c r="I104" i="90"/>
  <c r="I105" i="90"/>
  <c r="I98" i="90"/>
  <c r="I99" i="90"/>
  <c r="AY129" i="90"/>
  <c r="AY124" i="90"/>
  <c r="AY121" i="90"/>
  <c r="AY120" i="90"/>
  <c r="AY119" i="90"/>
  <c r="AY118" i="90"/>
  <c r="AY117" i="90"/>
  <c r="AY116" i="90"/>
  <c r="AY115" i="90"/>
  <c r="AY114" i="90"/>
  <c r="AY113" i="90"/>
  <c r="AU129" i="90"/>
  <c r="AU124" i="90"/>
  <c r="AU121" i="90"/>
  <c r="AU120" i="90"/>
  <c r="AU119" i="90"/>
  <c r="AU118" i="90"/>
  <c r="AU117" i="90"/>
  <c r="AU116" i="90"/>
  <c r="AU115" i="90"/>
  <c r="AU114" i="90"/>
  <c r="AU113" i="90"/>
  <c r="AQ129" i="90"/>
  <c r="AQ124" i="90"/>
  <c r="AQ121" i="90"/>
  <c r="AQ120" i="90"/>
  <c r="AQ119" i="90"/>
  <c r="AQ118" i="90"/>
  <c r="AQ117" i="90"/>
  <c r="AQ116" i="90"/>
  <c r="AQ115" i="90"/>
  <c r="AQ114" i="90"/>
  <c r="AQ113" i="90"/>
  <c r="AK129" i="90"/>
  <c r="AK124" i="90"/>
  <c r="AK121" i="90"/>
  <c r="AK120" i="90"/>
  <c r="AK119" i="90"/>
  <c r="AK118" i="90"/>
  <c r="AK117" i="90"/>
  <c r="AK116" i="90"/>
  <c r="AK115" i="90"/>
  <c r="AK114" i="90"/>
  <c r="AK113" i="90"/>
  <c r="AG129" i="90"/>
  <c r="AG124" i="90"/>
  <c r="AG121" i="90"/>
  <c r="AG120" i="90"/>
  <c r="AG119" i="90"/>
  <c r="AG118" i="90"/>
  <c r="AG117" i="90"/>
  <c r="AG116" i="90"/>
  <c r="AG115" i="90"/>
  <c r="AG114" i="90"/>
  <c r="AG113" i="90"/>
  <c r="AC129" i="90"/>
  <c r="AC124" i="90"/>
  <c r="AC121" i="90"/>
  <c r="AC120" i="90"/>
  <c r="AC119" i="90"/>
  <c r="AC118" i="90"/>
  <c r="AC117" i="90"/>
  <c r="AC116" i="90"/>
  <c r="AC115" i="90"/>
  <c r="AC114" i="90"/>
  <c r="AC113" i="90"/>
  <c r="W129" i="90"/>
  <c r="W124" i="90"/>
  <c r="W121" i="90"/>
  <c r="W120" i="90"/>
  <c r="W119" i="90"/>
  <c r="W118" i="90"/>
  <c r="W117" i="90"/>
  <c r="W116" i="90"/>
  <c r="W115" i="90"/>
  <c r="W114" i="90"/>
  <c r="W113" i="90"/>
  <c r="S129" i="90"/>
  <c r="S124" i="90"/>
  <c r="S121" i="90"/>
  <c r="S120" i="90"/>
  <c r="S119" i="90"/>
  <c r="S118" i="90"/>
  <c r="S117" i="90"/>
  <c r="S116" i="90"/>
  <c r="S115" i="90"/>
  <c r="S114" i="90"/>
  <c r="S113" i="90"/>
  <c r="O129" i="90"/>
  <c r="O124" i="90"/>
  <c r="O121" i="90"/>
  <c r="O120" i="90"/>
  <c r="O119" i="90"/>
  <c r="O118" i="90"/>
  <c r="O117" i="90"/>
  <c r="O116" i="90"/>
  <c r="O115" i="90"/>
  <c r="O114" i="90"/>
  <c r="O113" i="90"/>
  <c r="K129" i="90"/>
  <c r="K124" i="90"/>
  <c r="K121" i="90"/>
  <c r="K120" i="90"/>
  <c r="K119" i="90"/>
  <c r="K118" i="90"/>
  <c r="K117" i="90"/>
  <c r="K116" i="90"/>
  <c r="K115" i="90"/>
  <c r="K114" i="90"/>
  <c r="K113" i="90"/>
  <c r="G124" i="90"/>
  <c r="G121" i="90"/>
  <c r="G120" i="90"/>
  <c r="G119" i="90"/>
  <c r="G118" i="90"/>
  <c r="G117" i="90"/>
  <c r="G116" i="90"/>
  <c r="G115" i="90"/>
  <c r="G114" i="90"/>
  <c r="G113" i="90"/>
  <c r="AY106" i="90"/>
  <c r="AU106" i="90"/>
  <c r="AQ106" i="90"/>
  <c r="AK106" i="90"/>
  <c r="AG106" i="90"/>
  <c r="AC106" i="90"/>
  <c r="W106" i="90"/>
  <c r="S106" i="90"/>
  <c r="O106" i="90"/>
  <c r="K106" i="90"/>
  <c r="K134" i="90" s="1"/>
  <c r="G106" i="90"/>
  <c r="E119" i="90"/>
  <c r="E118" i="90"/>
  <c r="E121" i="90"/>
  <c r="E120" i="90"/>
  <c r="Y106" i="90" l="1"/>
  <c r="O134" i="90"/>
  <c r="BC99" i="90"/>
  <c r="I97" i="90"/>
  <c r="M118" i="90"/>
  <c r="M119" i="90"/>
  <c r="AI118" i="90"/>
  <c r="Y118" i="90"/>
  <c r="AO119" i="90"/>
  <c r="AS119" i="90" s="1"/>
  <c r="AW119" i="90" s="1"/>
  <c r="Q119" i="90"/>
  <c r="U119" i="90"/>
  <c r="Y119" i="90"/>
  <c r="AM119" i="90"/>
  <c r="BA119" i="90"/>
  <c r="BA117" i="90"/>
  <c r="BA118" i="90"/>
  <c r="Q120" i="90"/>
  <c r="Y120" i="90"/>
  <c r="BA120" i="90"/>
  <c r="Q121" i="90"/>
  <c r="I118" i="90"/>
  <c r="AM115" i="90"/>
  <c r="AA119" i="90"/>
  <c r="Y116" i="90"/>
  <c r="BC105" i="90"/>
  <c r="BE105" i="90" s="1"/>
  <c r="BE100" i="90"/>
  <c r="BC98" i="90"/>
  <c r="BE98" i="90" s="1"/>
  <c r="BA97" i="90"/>
  <c r="AM97" i="90"/>
  <c r="AE97" i="90"/>
  <c r="U97" i="90"/>
  <c r="BE99" i="90"/>
  <c r="Y97" i="90"/>
  <c r="AA97" i="90"/>
  <c r="Q97" i="90"/>
  <c r="AI97" i="90"/>
  <c r="AO97" i="90"/>
  <c r="AS97" i="90" s="1"/>
  <c r="AW97" i="90" s="1"/>
  <c r="BA124" i="90"/>
  <c r="AE118" i="90"/>
  <c r="AM117" i="90"/>
  <c r="AM120" i="90"/>
  <c r="AO120" i="90"/>
  <c r="AS120" i="90" s="1"/>
  <c r="AW120" i="90" s="1"/>
  <c r="Y124" i="90"/>
  <c r="AM124" i="90"/>
  <c r="M120" i="90"/>
  <c r="AA120" i="90"/>
  <c r="G122" i="90"/>
  <c r="K122" i="90"/>
  <c r="S134" i="90"/>
  <c r="W134" i="90"/>
  <c r="Y134" i="90" s="1"/>
  <c r="Y129" i="90"/>
  <c r="AC134" i="90"/>
  <c r="AG134" i="90"/>
  <c r="AK134" i="90"/>
  <c r="AM129" i="90"/>
  <c r="AQ134" i="90"/>
  <c r="AU134" i="90"/>
  <c r="AY134" i="90"/>
  <c r="BA129" i="90"/>
  <c r="BC129" i="90" s="1"/>
  <c r="I119" i="90"/>
  <c r="AE119" i="90"/>
  <c r="BA116" i="90"/>
  <c r="AA118" i="90"/>
  <c r="I121" i="90"/>
  <c r="M121" i="90"/>
  <c r="S122" i="90"/>
  <c r="W122" i="90"/>
  <c r="AC122" i="90"/>
  <c r="AG122" i="90"/>
  <c r="AK122" i="90"/>
  <c r="AM113" i="90"/>
  <c r="AQ122" i="90"/>
  <c r="AY122" i="90"/>
  <c r="BA113" i="90"/>
  <c r="I120" i="90"/>
  <c r="Y113" i="90"/>
  <c r="AI120" i="90"/>
  <c r="AM106" i="90"/>
  <c r="O122" i="90"/>
  <c r="Y114" i="90"/>
  <c r="AM114" i="90"/>
  <c r="AU122" i="90"/>
  <c r="BA114" i="90"/>
  <c r="AA121" i="90"/>
  <c r="BC104" i="90"/>
  <c r="BE104" i="90" s="1"/>
  <c r="AM116" i="90"/>
  <c r="AE120" i="90"/>
  <c r="Y115" i="90"/>
  <c r="BA115" i="90"/>
  <c r="AI119" i="90"/>
  <c r="Q118" i="90"/>
  <c r="AM118" i="90"/>
  <c r="U118" i="90"/>
  <c r="Y117" i="90"/>
  <c r="BA106" i="90"/>
  <c r="U120" i="90"/>
  <c r="U121" i="90"/>
  <c r="Y121" i="90"/>
  <c r="AE121" i="90"/>
  <c r="AI121" i="90"/>
  <c r="AM121" i="90"/>
  <c r="AO121" i="90"/>
  <c r="AS121" i="90" s="1"/>
  <c r="AW121" i="90" s="1"/>
  <c r="BA121" i="90"/>
  <c r="BC121" i="90" s="1"/>
  <c r="AO118" i="90"/>
  <c r="AS118" i="90" s="1"/>
  <c r="AW118" i="90" s="1"/>
  <c r="BE101" i="90"/>
  <c r="BC117" i="90" l="1"/>
  <c r="BC118" i="90"/>
  <c r="BE118" i="90" s="1"/>
  <c r="BC119" i="90"/>
  <c r="BE119" i="90" s="1"/>
  <c r="BE121" i="90"/>
  <c r="BC115" i="90"/>
  <c r="BC120" i="90"/>
  <c r="BE120" i="90" s="1"/>
  <c r="BC113" i="90"/>
  <c r="BC106" i="90"/>
  <c r="BC97" i="90"/>
  <c r="BE97" i="90" s="1"/>
  <c r="BC116" i="90"/>
  <c r="BA122" i="90"/>
  <c r="AM134" i="90"/>
  <c r="BC124" i="90"/>
  <c r="BC114" i="90"/>
  <c r="AM122" i="90"/>
  <c r="Y122" i="90"/>
  <c r="BA134" i="90"/>
  <c r="BC122" i="90" l="1"/>
  <c r="BC134" i="90"/>
  <c r="BA69" i="83" l="1"/>
  <c r="BA70" i="83"/>
  <c r="BA71" i="83"/>
  <c r="BA72" i="83"/>
  <c r="BA68" i="83"/>
  <c r="BA51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50" i="83"/>
  <c r="BA46" i="83"/>
  <c r="BA47" i="83"/>
  <c r="BA48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44" i="83" l="1"/>
  <c r="BA73" i="83"/>
  <c r="BA67" i="83"/>
  <c r="BA49" i="83"/>
  <c r="BA37" i="83"/>
  <c r="BA74" i="83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AY91" i="90"/>
  <c r="AY96" i="90"/>
  <c r="AY125" i="90" l="1"/>
  <c r="AY127" i="90" l="1"/>
  <c r="AY131" i="90" l="1"/>
  <c r="BA77" i="83" l="1"/>
  <c r="BA75" i="83" s="1"/>
  <c r="AZ7" i="86" l="1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BB13" i="86" s="1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W69" i="83" l="1"/>
  <c r="AW70" i="83"/>
  <c r="AW71" i="83"/>
  <c r="AW72" i="83"/>
  <c r="AW68" i="83"/>
  <c r="AW51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50" i="83"/>
  <c r="AW46" i="83"/>
  <c r="AW47" i="83"/>
  <c r="AW48" i="83"/>
  <c r="AW45" i="83"/>
  <c r="AW39" i="83"/>
  <c r="AW40" i="83"/>
  <c r="AW41" i="83"/>
  <c r="AW42" i="83"/>
  <c r="AW43" i="83"/>
  <c r="AW38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9" i="83"/>
  <c r="AW30" i="83"/>
  <c r="AW31" i="83"/>
  <c r="AW32" i="83"/>
  <c r="AW33" i="83"/>
  <c r="AW34" i="83"/>
  <c r="AW35" i="83"/>
  <c r="AW36" i="83"/>
  <c r="AW4" i="83"/>
  <c r="AW73" i="83" l="1"/>
  <c r="AW67" i="83"/>
  <c r="AW49" i="83"/>
  <c r="AW44" i="83"/>
  <c r="AW24" i="83" l="1"/>
  <c r="AW27" i="83"/>
  <c r="AW28" i="83"/>
  <c r="AW9" i="83"/>
  <c r="AW37" i="83" l="1"/>
  <c r="AW74" i="83" s="1"/>
  <c r="G62" i="83"/>
  <c r="I62" i="83"/>
  <c r="M62" i="83"/>
  <c r="Q62" i="83"/>
  <c r="S62" i="83" s="1"/>
  <c r="U62" i="83"/>
  <c r="Y62" i="83"/>
  <c r="AE62" i="83"/>
  <c r="AI62" i="83"/>
  <c r="AM62" i="83"/>
  <c r="AS62" i="83"/>
  <c r="BC62" i="83" s="1"/>
  <c r="K62" i="83" l="1"/>
  <c r="AA62" i="83"/>
  <c r="AC62" i="83" s="1"/>
  <c r="AG62" i="83" s="1"/>
  <c r="AK62" i="83" s="1"/>
  <c r="AQ62" i="83" s="1"/>
  <c r="AU62" i="83" s="1"/>
  <c r="AY62" i="83" s="1"/>
  <c r="BG62" i="83" s="1"/>
  <c r="AO62" i="83"/>
  <c r="BE62" i="83" s="1"/>
  <c r="G46" i="83" l="1"/>
  <c r="I46" i="83"/>
  <c r="M46" i="83"/>
  <c r="Q46" i="83"/>
  <c r="U46" i="83"/>
  <c r="Y46" i="83"/>
  <c r="AE46" i="83"/>
  <c r="AI46" i="83"/>
  <c r="AM46" i="83"/>
  <c r="AS46" i="83"/>
  <c r="BC46" i="83" s="1"/>
  <c r="G26" i="83"/>
  <c r="I26" i="83"/>
  <c r="M26" i="83"/>
  <c r="Q26" i="83"/>
  <c r="U26" i="83"/>
  <c r="Y26" i="83"/>
  <c r="AE26" i="83"/>
  <c r="AI26" i="83"/>
  <c r="AM26" i="83"/>
  <c r="AS26" i="83"/>
  <c r="BC26" i="83" s="1"/>
  <c r="G23" i="83"/>
  <c r="I23" i="83"/>
  <c r="M23" i="83"/>
  <c r="Q23" i="83"/>
  <c r="U23" i="83"/>
  <c r="Y23" i="83"/>
  <c r="AE23" i="83"/>
  <c r="AI23" i="83"/>
  <c r="AM23" i="83"/>
  <c r="G22" i="83"/>
  <c r="I22" i="83"/>
  <c r="M22" i="83"/>
  <c r="Q22" i="83"/>
  <c r="U22" i="83"/>
  <c r="Y22" i="83"/>
  <c r="AE22" i="83"/>
  <c r="AI22" i="83"/>
  <c r="AM22" i="83"/>
  <c r="AS22" i="83"/>
  <c r="BC22" i="83" s="1"/>
  <c r="G20" i="83"/>
  <c r="I20" i="83"/>
  <c r="M20" i="83"/>
  <c r="Q20" i="83"/>
  <c r="U20" i="83"/>
  <c r="Y20" i="83"/>
  <c r="AE20" i="83"/>
  <c r="AI20" i="83"/>
  <c r="AM20" i="83"/>
  <c r="AS20" i="83"/>
  <c r="BC20" i="83" s="1"/>
  <c r="G21" i="83"/>
  <c r="I21" i="83"/>
  <c r="M21" i="83"/>
  <c r="Q21" i="83"/>
  <c r="U21" i="83"/>
  <c r="Y21" i="83"/>
  <c r="AE21" i="83"/>
  <c r="AI21" i="83"/>
  <c r="AM21" i="83"/>
  <c r="AS21" i="83"/>
  <c r="BC21" i="83" s="1"/>
  <c r="AA26" i="83" l="1"/>
  <c r="AO46" i="83"/>
  <c r="BE46" i="83" s="1"/>
  <c r="K46" i="83"/>
  <c r="AA46" i="83"/>
  <c r="O46" i="83"/>
  <c r="AO26" i="83"/>
  <c r="BE26" i="83" s="1"/>
  <c r="K26" i="83"/>
  <c r="O26" i="83"/>
  <c r="AA21" i="83"/>
  <c r="K20" i="83"/>
  <c r="AA23" i="83"/>
  <c r="AA22" i="83"/>
  <c r="AO23" i="83"/>
  <c r="K23" i="83"/>
  <c r="O23" i="83"/>
  <c r="AO20" i="83"/>
  <c r="BE20" i="83" s="1"/>
  <c r="AO22" i="83"/>
  <c r="BE22" i="83" s="1"/>
  <c r="K22" i="83"/>
  <c r="O22" i="83"/>
  <c r="AO21" i="83"/>
  <c r="BE21" i="83" s="1"/>
  <c r="K21" i="83"/>
  <c r="AA20" i="83"/>
  <c r="O21" i="83"/>
  <c r="O20" i="83"/>
  <c r="AU96" i="90"/>
  <c r="S46" i="83" l="1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Q22" i="83" l="1"/>
  <c r="AU22" i="83" s="1"/>
  <c r="AY22" i="83" s="1"/>
  <c r="BG22" i="83" s="1"/>
  <c r="AQ20" i="83"/>
  <c r="AU20" i="83" s="1"/>
  <c r="AY20" i="83" s="1"/>
  <c r="BG20" i="83" s="1"/>
  <c r="AQ23" i="83"/>
  <c r="AU125" i="90" l="1"/>
  <c r="AU127" i="90" l="1"/>
  <c r="AW77" i="83"/>
  <c r="AU131" i="90" l="1"/>
  <c r="AW75" i="83"/>
  <c r="AS68" i="83" l="1"/>
  <c r="BC68" i="83" s="1"/>
  <c r="AS69" i="83"/>
  <c r="BC69" i="83" s="1"/>
  <c r="AS70" i="83"/>
  <c r="BC70" i="83" s="1"/>
  <c r="AS71" i="83"/>
  <c r="BC71" i="83" s="1"/>
  <c r="AS72" i="83"/>
  <c r="BC72" i="83" s="1"/>
  <c r="AS51" i="83"/>
  <c r="BC51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3" i="83"/>
  <c r="BC63" i="83" s="1"/>
  <c r="AS64" i="83"/>
  <c r="BC64" i="83" s="1"/>
  <c r="AS65" i="83"/>
  <c r="BC65" i="83" s="1"/>
  <c r="AS50" i="83"/>
  <c r="BC50" i="83" s="1"/>
  <c r="AS47" i="83"/>
  <c r="BC47" i="83" s="1"/>
  <c r="AS48" i="83"/>
  <c r="BC48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29" i="83"/>
  <c r="BC29" i="83" s="1"/>
  <c r="AS30" i="83"/>
  <c r="BC30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49" i="83"/>
  <c r="BC73" i="83"/>
  <c r="AS73" i="83"/>
  <c r="AS49" i="83"/>
  <c r="AS44" i="83"/>
  <c r="AS27" i="83" l="1"/>
  <c r="BC27" i="83" s="1"/>
  <c r="AS28" i="83"/>
  <c r="BC28" i="83" s="1"/>
  <c r="AS23" i="83"/>
  <c r="AS31" i="83"/>
  <c r="BC31" i="83" s="1"/>
  <c r="AS24" i="83"/>
  <c r="BC24" i="83" s="1"/>
  <c r="AS9" i="83"/>
  <c r="BC23" i="83" l="1"/>
  <c r="BE23" i="83" s="1"/>
  <c r="AU23" i="83"/>
  <c r="AY23" i="83" s="1"/>
  <c r="BG23" i="83" s="1"/>
  <c r="BC9" i="83"/>
  <c r="BC37" i="83" s="1"/>
  <c r="AS37" i="83"/>
  <c r="AQ69" i="90"/>
  <c r="AQ75" i="90"/>
  <c r="AQ79" i="90"/>
  <c r="AQ83" i="90"/>
  <c r="AQ91" i="90"/>
  <c r="AQ72" i="90" l="1"/>
  <c r="AQ86" i="90"/>
  <c r="AQ74" i="90"/>
  <c r="AQ73" i="90"/>
  <c r="AQ84" i="90"/>
  <c r="AQ78" i="90"/>
  <c r="AQ77" i="90"/>
  <c r="AQ89" i="90"/>
  <c r="AQ71" i="90"/>
  <c r="AQ82" i="90"/>
  <c r="AQ85" i="90"/>
  <c r="AQ81" i="90"/>
  <c r="AQ88" i="90"/>
  <c r="AQ90" i="90"/>
  <c r="AQ68" i="90"/>
  <c r="AQ80" i="90"/>
  <c r="AQ87" i="90"/>
  <c r="AQ76" i="90"/>
  <c r="AQ70" i="90"/>
  <c r="AS66" i="83"/>
  <c r="AS67" i="83" l="1"/>
  <c r="AS74" i="83" s="1"/>
  <c r="BC74" i="83" s="1"/>
  <c r="BC66" i="83"/>
  <c r="BC67" i="83" l="1"/>
  <c r="AQ96" i="90" l="1"/>
  <c r="BA96" i="90" s="1"/>
  <c r="AQ125" i="90" l="1"/>
  <c r="AQ127" i="90" l="1"/>
  <c r="BA125" i="90"/>
  <c r="AQ131" i="90" l="1"/>
  <c r="BA127" i="90"/>
  <c r="BA131" i="90" l="1"/>
  <c r="AS77" i="83" l="1"/>
  <c r="AS75" i="83" l="1"/>
  <c r="BC77" i="83"/>
  <c r="BC75" i="83" s="1"/>
  <c r="AM68" i="83" l="1"/>
  <c r="AM69" i="83"/>
  <c r="AM70" i="83"/>
  <c r="AM71" i="83"/>
  <c r="AM72" i="83"/>
  <c r="AM51" i="83"/>
  <c r="AM52" i="83"/>
  <c r="AM53" i="83"/>
  <c r="AM54" i="83"/>
  <c r="AM55" i="83"/>
  <c r="AM56" i="83"/>
  <c r="AM57" i="83"/>
  <c r="AM58" i="83"/>
  <c r="AM59" i="83"/>
  <c r="AM60" i="83"/>
  <c r="AM61" i="83"/>
  <c r="AM63" i="83"/>
  <c r="AM64" i="83"/>
  <c r="AM65" i="83"/>
  <c r="AM50" i="83"/>
  <c r="AM47" i="83"/>
  <c r="AM48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3" i="83" l="1"/>
  <c r="AM49" i="83"/>
  <c r="AM44" i="83"/>
  <c r="AM37" i="83"/>
  <c r="AK68" i="90" l="1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K91" i="90"/>
  <c r="AM66" i="83" l="1"/>
  <c r="AM67" i="83" s="1"/>
  <c r="AM74" i="83" s="1"/>
  <c r="AK96" i="90" l="1"/>
  <c r="AK125" i="90" l="1"/>
  <c r="AK127" i="90" l="1"/>
  <c r="AK131" i="90" l="1"/>
  <c r="AM77" i="83" l="1"/>
  <c r="AM75" i="83" s="1"/>
  <c r="AI11" i="83" l="1"/>
  <c r="AI12" i="83"/>
  <c r="AI13" i="83"/>
  <c r="AI14" i="83"/>
  <c r="AI15" i="83"/>
  <c r="AI16" i="83"/>
  <c r="AI5" i="83"/>
  <c r="AI6" i="83"/>
  <c r="AI7" i="83"/>
  <c r="AI8" i="83"/>
  <c r="AI10" i="83"/>
  <c r="AI52" i="83"/>
  <c r="AK52" i="83" s="1"/>
  <c r="AQ52" i="83" s="1"/>
  <c r="AU52" i="83" s="1"/>
  <c r="AY52" i="83" s="1"/>
  <c r="BG52" i="83" s="1"/>
  <c r="AI9" i="83" l="1"/>
  <c r="AG68" i="90" l="1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G91" i="90"/>
  <c r="AG96" i="90"/>
  <c r="AG94" i="90" l="1"/>
  <c r="AG93" i="90"/>
  <c r="AG92" i="90"/>
  <c r="AG95" i="90" s="1"/>
  <c r="AG102" i="90" s="1"/>
  <c r="AG108" i="90" l="1"/>
  <c r="AG125" i="90" l="1"/>
  <c r="AG127" i="90" l="1"/>
  <c r="AG131" i="90" l="1"/>
  <c r="AG133" i="90"/>
  <c r="AG136" i="90" s="1"/>
  <c r="AE51" i="83" l="1"/>
  <c r="AE52" i="83"/>
  <c r="AO52" i="83" s="1"/>
  <c r="BE52" i="83" s="1"/>
  <c r="AE53" i="83"/>
  <c r="AE54" i="83"/>
  <c r="AE55" i="83"/>
  <c r="AE56" i="83"/>
  <c r="AE57" i="83"/>
  <c r="AE58" i="83"/>
  <c r="AE59" i="83"/>
  <c r="AE60" i="83"/>
  <c r="AE61" i="83"/>
  <c r="AE63" i="83"/>
  <c r="AE64" i="83"/>
  <c r="AE65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8" i="83"/>
  <c r="AE30" i="83"/>
  <c r="AE31" i="83"/>
  <c r="AE32" i="83"/>
  <c r="AE33" i="83"/>
  <c r="AE34" i="83"/>
  <c r="AE35" i="83"/>
  <c r="AE36" i="83"/>
  <c r="AE29" i="83" l="1"/>
  <c r="AE9" i="83"/>
  <c r="AO9" i="83" s="1"/>
  <c r="BE9" i="83" s="1"/>
  <c r="AE27" i="83"/>
  <c r="AC96" i="90" l="1"/>
  <c r="AM96" i="90" s="1"/>
  <c r="BC96" i="90" s="1"/>
  <c r="AC125" i="90" l="1"/>
  <c r="AC127" i="90" l="1"/>
  <c r="AM125" i="90"/>
  <c r="BC125" i="90" s="1"/>
  <c r="AC131" i="90" l="1"/>
  <c r="AM127" i="90"/>
  <c r="AM131" i="90" l="1"/>
  <c r="BC127" i="90"/>
  <c r="BC131" i="90" s="1"/>
  <c r="Y68" i="83" l="1"/>
  <c r="Y69" i="83"/>
  <c r="Y70" i="83"/>
  <c r="Y71" i="83"/>
  <c r="Y72" i="83"/>
  <c r="Y51" i="83"/>
  <c r="Y52" i="83"/>
  <c r="Y53" i="83"/>
  <c r="Y54" i="83"/>
  <c r="Y55" i="83"/>
  <c r="Y56" i="83"/>
  <c r="Y57" i="83"/>
  <c r="Y58" i="83"/>
  <c r="Y59" i="83"/>
  <c r="Y60" i="83"/>
  <c r="Y61" i="83"/>
  <c r="Y63" i="83"/>
  <c r="Y64" i="83"/>
  <c r="Y65" i="83"/>
  <c r="Y66" i="83"/>
  <c r="Y50" i="83"/>
  <c r="Y47" i="83"/>
  <c r="Y48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Y73" i="83" l="1"/>
  <c r="Y67" i="83"/>
  <c r="Y49" i="83"/>
  <c r="Y44" i="83"/>
  <c r="Y18" i="83" l="1"/>
  <c r="Y4" i="83"/>
  <c r="Y27" i="83" l="1"/>
  <c r="Y24" i="83"/>
  <c r="Y36" i="83"/>
  <c r="Y31" i="83"/>
  <c r="Y28" i="83"/>
  <c r="Y37" i="83" s="1"/>
  <c r="Y74" i="83" s="1"/>
  <c r="S68" i="90" l="1"/>
  <c r="W68" i="90"/>
  <c r="O69" i="90"/>
  <c r="S69" i="90"/>
  <c r="W69" i="90"/>
  <c r="S70" i="90"/>
  <c r="W70" i="90"/>
  <c r="S71" i="90"/>
  <c r="W71" i="90"/>
  <c r="S72" i="90"/>
  <c r="W72" i="90"/>
  <c r="S73" i="90"/>
  <c r="W73" i="90"/>
  <c r="S74" i="90"/>
  <c r="W74" i="90"/>
  <c r="O75" i="90"/>
  <c r="S75" i="90"/>
  <c r="W75" i="90"/>
  <c r="S76" i="90"/>
  <c r="W76" i="90"/>
  <c r="S77" i="90"/>
  <c r="W77" i="90"/>
  <c r="S78" i="90"/>
  <c r="W78" i="90"/>
  <c r="O79" i="90"/>
  <c r="S79" i="90"/>
  <c r="W79" i="90"/>
  <c r="Y79" i="90" s="1"/>
  <c r="S80" i="90"/>
  <c r="W80" i="90"/>
  <c r="S81" i="90"/>
  <c r="W81" i="90"/>
  <c r="S82" i="90"/>
  <c r="W82" i="90"/>
  <c r="O83" i="90"/>
  <c r="S83" i="90"/>
  <c r="W83" i="90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S91" i="90"/>
  <c r="W91" i="90"/>
  <c r="G68" i="90"/>
  <c r="K68" i="90"/>
  <c r="G69" i="90"/>
  <c r="K69" i="90"/>
  <c r="G70" i="90"/>
  <c r="K70" i="90"/>
  <c r="G71" i="90"/>
  <c r="K71" i="90"/>
  <c r="G72" i="90"/>
  <c r="K72" i="90"/>
  <c r="G73" i="90"/>
  <c r="K73" i="90"/>
  <c r="G74" i="90"/>
  <c r="K74" i="90"/>
  <c r="G75" i="90"/>
  <c r="K75" i="90"/>
  <c r="G76" i="90"/>
  <c r="K76" i="90"/>
  <c r="G77" i="90"/>
  <c r="K77" i="90"/>
  <c r="G78" i="90"/>
  <c r="K78" i="90"/>
  <c r="G79" i="90"/>
  <c r="K79" i="90"/>
  <c r="G80" i="90"/>
  <c r="K80" i="90"/>
  <c r="G81" i="90"/>
  <c r="K81" i="90"/>
  <c r="G82" i="90"/>
  <c r="K82" i="90"/>
  <c r="G83" i="90"/>
  <c r="K83" i="90"/>
  <c r="G84" i="90"/>
  <c r="K84" i="90"/>
  <c r="G85" i="90"/>
  <c r="K85" i="90"/>
  <c r="G86" i="90"/>
  <c r="K86" i="90"/>
  <c r="G87" i="90"/>
  <c r="K87" i="90"/>
  <c r="G88" i="90"/>
  <c r="K88" i="90"/>
  <c r="G89" i="90"/>
  <c r="K89" i="90"/>
  <c r="G90" i="90"/>
  <c r="K90" i="90"/>
  <c r="G91" i="90"/>
  <c r="K91" i="90"/>
  <c r="Y83" i="90" l="1"/>
  <c r="Y69" i="90"/>
  <c r="Y75" i="90"/>
  <c r="O89" i="90"/>
  <c r="O85" i="90"/>
  <c r="Y85" i="90" s="1"/>
  <c r="O73" i="90"/>
  <c r="Y73" i="90" s="1"/>
  <c r="O77" i="90"/>
  <c r="Y77" i="90" s="1"/>
  <c r="O88" i="90"/>
  <c r="Y88" i="90" s="1"/>
  <c r="O84" i="90"/>
  <c r="Y84" i="90" s="1"/>
  <c r="O80" i="90"/>
  <c r="Y80" i="90" s="1"/>
  <c r="O76" i="90"/>
  <c r="Y76" i="90" s="1"/>
  <c r="O70" i="90"/>
  <c r="Y70" i="90" s="1"/>
  <c r="O71" i="90"/>
  <c r="Y71" i="90" s="1"/>
  <c r="O81" i="90"/>
  <c r="Y81" i="90" s="1"/>
  <c r="O90" i="90"/>
  <c r="Y90" i="90" s="1"/>
  <c r="O87" i="90"/>
  <c r="Y87" i="90" s="1"/>
  <c r="O68" i="90"/>
  <c r="O86" i="90"/>
  <c r="Y86" i="90" s="1"/>
  <c r="O82" i="90"/>
  <c r="Y82" i="90" s="1"/>
  <c r="O78" i="90"/>
  <c r="Y78" i="90" s="1"/>
  <c r="O74" i="90"/>
  <c r="Y74" i="90" s="1"/>
  <c r="O72" i="90"/>
  <c r="Y72" i="90" s="1"/>
  <c r="O91" i="90"/>
  <c r="Y91" i="90" s="1"/>
  <c r="Y89" i="90"/>
  <c r="Y68" i="90" l="1"/>
  <c r="W96" i="90" l="1"/>
  <c r="W125" i="90" l="1"/>
  <c r="Y77" i="83"/>
  <c r="Y75" i="83" s="1"/>
  <c r="W127" i="90" l="1"/>
  <c r="W131" i="90" l="1"/>
  <c r="G52" i="83" l="1"/>
  <c r="I52" i="83"/>
  <c r="M52" i="83"/>
  <c r="Q52" i="83"/>
  <c r="U52" i="83"/>
  <c r="U68" i="83"/>
  <c r="U69" i="83"/>
  <c r="U70" i="83"/>
  <c r="U71" i="83"/>
  <c r="U72" i="83"/>
  <c r="U51" i="83"/>
  <c r="U53" i="83"/>
  <c r="U54" i="83"/>
  <c r="U55" i="83"/>
  <c r="U56" i="83"/>
  <c r="U57" i="83"/>
  <c r="U58" i="83"/>
  <c r="U59" i="83"/>
  <c r="U60" i="83"/>
  <c r="U61" i="83"/>
  <c r="U63" i="83"/>
  <c r="U64" i="83"/>
  <c r="U65" i="83"/>
  <c r="U66" i="83"/>
  <c r="U50" i="83"/>
  <c r="U47" i="83"/>
  <c r="U48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2" i="83" l="1"/>
  <c r="S52" i="83" s="1"/>
  <c r="W52" i="83" s="1"/>
  <c r="K52" i="83"/>
  <c r="U67" i="83"/>
  <c r="U73" i="83"/>
  <c r="U49" i="83"/>
  <c r="U44" i="83"/>
  <c r="U27" i="83" l="1"/>
  <c r="U9" i="83"/>
  <c r="U6" i="83"/>
  <c r="U37" i="83" l="1"/>
  <c r="U74" i="83" s="1"/>
  <c r="S94" i="90" l="1"/>
  <c r="S93" i="90"/>
  <c r="S92" i="90"/>
  <c r="S95" i="90" l="1"/>
  <c r="S96" i="90" l="1"/>
  <c r="S102" i="90" l="1"/>
  <c r="S108" i="90" l="1"/>
  <c r="S125" i="90" l="1"/>
  <c r="S127" i="90" l="1"/>
  <c r="S131" i="90" l="1"/>
  <c r="S133" i="90"/>
  <c r="S136" i="90" s="1"/>
  <c r="U77" i="83"/>
  <c r="U75" i="83" s="1"/>
  <c r="Q68" i="83" l="1"/>
  <c r="Q69" i="83"/>
  <c r="Q70" i="83"/>
  <c r="Q71" i="83"/>
  <c r="Q72" i="83"/>
  <c r="Q51" i="83"/>
  <c r="Q53" i="83"/>
  <c r="Q54" i="83"/>
  <c r="Q55" i="83"/>
  <c r="Q56" i="83"/>
  <c r="Q57" i="83"/>
  <c r="Q58" i="83"/>
  <c r="Q59" i="83"/>
  <c r="Q60" i="83"/>
  <c r="Q61" i="83"/>
  <c r="Q63" i="83"/>
  <c r="Q64" i="83"/>
  <c r="Q65" i="83"/>
  <c r="Q66" i="83"/>
  <c r="Q50" i="83"/>
  <c r="E129" i="90" l="1"/>
  <c r="E124" i="90"/>
  <c r="E114" i="90"/>
  <c r="E115" i="90"/>
  <c r="E116" i="90"/>
  <c r="E117" i="90"/>
  <c r="E113" i="90"/>
  <c r="E106" i="90"/>
  <c r="U124" i="90" l="1"/>
  <c r="I124" i="90"/>
  <c r="AA124" i="90"/>
  <c r="BE124" i="90" s="1"/>
  <c r="M124" i="90"/>
  <c r="Q124" i="90"/>
  <c r="AI124" i="90"/>
  <c r="AE124" i="90"/>
  <c r="AO124" i="90"/>
  <c r="AS124" i="90" s="1"/>
  <c r="AW124" i="90" s="1"/>
  <c r="AA106" i="90"/>
  <c r="BE106" i="90" s="1"/>
  <c r="I106" i="90"/>
  <c r="M106" i="90"/>
  <c r="Q106" i="90"/>
  <c r="AI106" i="90"/>
  <c r="U106" i="90"/>
  <c r="AE106" i="90"/>
  <c r="AO106" i="90"/>
  <c r="AS106" i="90" s="1"/>
  <c r="AW106" i="90" s="1"/>
  <c r="M113" i="90"/>
  <c r="E122" i="90"/>
  <c r="AA113" i="90"/>
  <c r="BE113" i="90" s="1"/>
  <c r="I113" i="90"/>
  <c r="AE113" i="90"/>
  <c r="AO113" i="90"/>
  <c r="AS113" i="90" s="1"/>
  <c r="AW113" i="90" s="1"/>
  <c r="U113" i="90"/>
  <c r="Q113" i="90"/>
  <c r="AI113" i="90"/>
  <c r="I117" i="90"/>
  <c r="AA117" i="90"/>
  <c r="BE117" i="90" s="1"/>
  <c r="M117" i="90"/>
  <c r="AI117" i="90"/>
  <c r="AO117" i="90"/>
  <c r="AS117" i="90" s="1"/>
  <c r="AW117" i="90" s="1"/>
  <c r="Q117" i="90"/>
  <c r="AE117" i="90"/>
  <c r="U117" i="90"/>
  <c r="AA116" i="90"/>
  <c r="BE116" i="90" s="1"/>
  <c r="I116" i="90"/>
  <c r="M116" i="90"/>
  <c r="AO116" i="90"/>
  <c r="AS116" i="90" s="1"/>
  <c r="AW116" i="90" s="1"/>
  <c r="AE116" i="90"/>
  <c r="AI116" i="90"/>
  <c r="Q116" i="90"/>
  <c r="U116" i="90"/>
  <c r="AA115" i="90"/>
  <c r="BE115" i="90" s="1"/>
  <c r="Q115" i="90"/>
  <c r="U115" i="90"/>
  <c r="M115" i="90"/>
  <c r="AI115" i="90"/>
  <c r="I115" i="90"/>
  <c r="AE115" i="90"/>
  <c r="AO115" i="90"/>
  <c r="AS115" i="90" s="1"/>
  <c r="AW115" i="90" s="1"/>
  <c r="AA114" i="90"/>
  <c r="BE114" i="90" s="1"/>
  <c r="I114" i="90"/>
  <c r="Q114" i="90"/>
  <c r="M114" i="90"/>
  <c r="U114" i="90"/>
  <c r="AI114" i="90"/>
  <c r="AO114" i="90"/>
  <c r="AS114" i="90" s="1"/>
  <c r="AW114" i="90" s="1"/>
  <c r="AE114" i="90"/>
  <c r="AA122" i="90" l="1"/>
  <c r="BE122" i="90" s="1"/>
  <c r="M122" i="90"/>
  <c r="I122" i="90"/>
  <c r="U122" i="90"/>
  <c r="Q122" i="90"/>
  <c r="AO122" i="90"/>
  <c r="AS122" i="90" s="1"/>
  <c r="AW122" i="90" s="1"/>
  <c r="AE122" i="90"/>
  <c r="AI122" i="90"/>
  <c r="Q47" i="83"/>
  <c r="Q48" i="83"/>
  <c r="Q45" i="83"/>
  <c r="Q39" i="83"/>
  <c r="Q40" i="83"/>
  <c r="Q41" i="83"/>
  <c r="Q42" i="83"/>
  <c r="Q43" i="83"/>
  <c r="Q38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4" i="83"/>
  <c r="Q25" i="83"/>
  <c r="Q27" i="83"/>
  <c r="Q28" i="83"/>
  <c r="Q29" i="83"/>
  <c r="Q30" i="83"/>
  <c r="Q31" i="83"/>
  <c r="Q32" i="83"/>
  <c r="Q33" i="83"/>
  <c r="Q34" i="83"/>
  <c r="Q35" i="83"/>
  <c r="Q36" i="83"/>
  <c r="Q4" i="83"/>
  <c r="S61" i="83"/>
  <c r="Q73" i="83"/>
  <c r="Q67" i="83"/>
  <c r="AA14" i="83" l="1"/>
  <c r="Q49" i="83"/>
  <c r="Q44" i="83"/>
  <c r="Q37" i="83"/>
  <c r="Q74" i="83" l="1"/>
  <c r="O125" i="90" l="1"/>
  <c r="O96" i="90"/>
  <c r="Y96" i="90" s="1"/>
  <c r="O127" i="90" l="1"/>
  <c r="Y125" i="90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H21" i="86" s="1"/>
  <c r="L21" i="86" s="1"/>
  <c r="D21" i="86"/>
  <c r="N21" i="86"/>
  <c r="O21" i="86"/>
  <c r="P10" i="86" l="1"/>
  <c r="T10" i="86" s="1"/>
  <c r="Z10" i="86"/>
  <c r="AD10" i="86" s="1"/>
  <c r="AH10" i="86" s="1"/>
  <c r="AN10" i="86" s="1"/>
  <c r="AR10" i="86" s="1"/>
  <c r="AV10" i="86" s="1"/>
  <c r="BD10" i="86" s="1"/>
  <c r="P6" i="86"/>
  <c r="T6" i="86" s="1"/>
  <c r="Z6" i="86"/>
  <c r="P16" i="86"/>
  <c r="T16" i="86" s="1"/>
  <c r="Z16" i="86"/>
  <c r="AD16" i="86" s="1"/>
  <c r="AH16" i="86" s="1"/>
  <c r="AN16" i="86" s="1"/>
  <c r="AR16" i="86" s="1"/>
  <c r="AV16" i="86" s="1"/>
  <c r="BD16" i="86" s="1"/>
  <c r="P11" i="86"/>
  <c r="T11" i="86" s="1"/>
  <c r="Z11" i="86"/>
  <c r="AD11" i="86" s="1"/>
  <c r="AH11" i="86" s="1"/>
  <c r="AN11" i="86" s="1"/>
  <c r="AR11" i="86" s="1"/>
  <c r="AV11" i="86" s="1"/>
  <c r="BD11" i="86" s="1"/>
  <c r="P20" i="86"/>
  <c r="T20" i="86" s="1"/>
  <c r="Z20" i="86"/>
  <c r="AD20" i="86" s="1"/>
  <c r="AH20" i="86" s="1"/>
  <c r="AN20" i="86" s="1"/>
  <c r="AR20" i="86" s="1"/>
  <c r="AV20" i="86" s="1"/>
  <c r="BD20" i="86" s="1"/>
  <c r="P12" i="86"/>
  <c r="T12" i="86" s="1"/>
  <c r="Z12" i="86"/>
  <c r="AD12" i="86" s="1"/>
  <c r="AH12" i="86" s="1"/>
  <c r="AN12" i="86" s="1"/>
  <c r="AR12" i="86" s="1"/>
  <c r="AV12" i="86" s="1"/>
  <c r="BD12" i="86" s="1"/>
  <c r="P8" i="86"/>
  <c r="T8" i="86" s="1"/>
  <c r="Z8" i="86"/>
  <c r="AD8" i="86" s="1"/>
  <c r="AH8" i="86" s="1"/>
  <c r="AN8" i="86" s="1"/>
  <c r="AR8" i="86" s="1"/>
  <c r="AV8" i="86" s="1"/>
  <c r="BD8" i="86" s="1"/>
  <c r="P19" i="86"/>
  <c r="T19" i="86" s="1"/>
  <c r="Z19" i="86"/>
  <c r="AD19" i="86" s="1"/>
  <c r="AH19" i="86" s="1"/>
  <c r="AN19" i="86" s="1"/>
  <c r="AR19" i="86" s="1"/>
  <c r="AV19" i="86" s="1"/>
  <c r="BD19" i="86" s="1"/>
  <c r="P7" i="86"/>
  <c r="T7" i="86" s="1"/>
  <c r="Z7" i="86"/>
  <c r="AD7" i="86" s="1"/>
  <c r="AH7" i="86" s="1"/>
  <c r="AN7" i="86" s="1"/>
  <c r="AR7" i="86" s="1"/>
  <c r="AV7" i="86" s="1"/>
  <c r="BD7" i="86" s="1"/>
  <c r="P18" i="86"/>
  <c r="T18" i="86" s="1"/>
  <c r="Z18" i="86"/>
  <c r="AD18" i="86" s="1"/>
  <c r="AH18" i="86" s="1"/>
  <c r="AN18" i="86" s="1"/>
  <c r="AR18" i="86" s="1"/>
  <c r="AV18" i="86" s="1"/>
  <c r="BD18" i="86" s="1"/>
  <c r="P14" i="86"/>
  <c r="T14" i="86" s="1"/>
  <c r="Z14" i="86"/>
  <c r="AD14" i="86" s="1"/>
  <c r="AH14" i="86" s="1"/>
  <c r="AN14" i="86" s="1"/>
  <c r="AR14" i="86" s="1"/>
  <c r="AV14" i="86" s="1"/>
  <c r="BD14" i="86" s="1"/>
  <c r="P15" i="86"/>
  <c r="T15" i="86" s="1"/>
  <c r="Z15" i="86"/>
  <c r="AD15" i="86" s="1"/>
  <c r="AH15" i="86" s="1"/>
  <c r="AN15" i="86" s="1"/>
  <c r="AR15" i="86" s="1"/>
  <c r="AV15" i="86" s="1"/>
  <c r="BD15" i="86" s="1"/>
  <c r="P17" i="86"/>
  <c r="T17" i="86" s="1"/>
  <c r="Z17" i="86"/>
  <c r="AD17" i="86" s="1"/>
  <c r="AH17" i="86" s="1"/>
  <c r="AN17" i="86" s="1"/>
  <c r="AR17" i="86" s="1"/>
  <c r="AV17" i="86" s="1"/>
  <c r="BD17" i="86" s="1"/>
  <c r="P13" i="86"/>
  <c r="T13" i="86" s="1"/>
  <c r="Z13" i="86"/>
  <c r="AD13" i="86" s="1"/>
  <c r="AH13" i="86" s="1"/>
  <c r="AN13" i="86" s="1"/>
  <c r="AR13" i="86" s="1"/>
  <c r="AV13" i="86" s="1"/>
  <c r="BD13" i="86" s="1"/>
  <c r="P9" i="86"/>
  <c r="T9" i="86" s="1"/>
  <c r="Z9" i="86"/>
  <c r="AD9" i="86" s="1"/>
  <c r="AH9" i="86" s="1"/>
  <c r="AN9" i="86" s="1"/>
  <c r="AR9" i="86" s="1"/>
  <c r="AV9" i="86" s="1"/>
  <c r="BD9" i="86" s="1"/>
  <c r="O131" i="90"/>
  <c r="Y127" i="90"/>
  <c r="Y131" i="90" s="1"/>
  <c r="Q77" i="83"/>
  <c r="Q75" i="83" s="1"/>
  <c r="P21" i="86" l="1"/>
  <c r="AD6" i="86"/>
  <c r="Z21" i="86"/>
  <c r="AH6" i="86" l="1"/>
  <c r="AD21" i="86"/>
  <c r="AN6" i="86" l="1"/>
  <c r="AH21" i="86"/>
  <c r="AR6" i="86" l="1"/>
  <c r="AN21" i="86"/>
  <c r="AV6" i="86" l="1"/>
  <c r="AR21" i="86"/>
  <c r="BD6" i="86" l="1"/>
  <c r="BD21" i="86" s="1"/>
  <c r="AV21" i="86"/>
  <c r="AC14" i="85" l="1"/>
  <c r="AC12" i="85"/>
  <c r="M68" i="83" l="1"/>
  <c r="M69" i="83"/>
  <c r="M70" i="83"/>
  <c r="M71" i="83"/>
  <c r="M72" i="83"/>
  <c r="M51" i="83"/>
  <c r="M53" i="83"/>
  <c r="M54" i="83"/>
  <c r="M55" i="83"/>
  <c r="M56" i="83"/>
  <c r="M57" i="83"/>
  <c r="M58" i="83"/>
  <c r="M59" i="83"/>
  <c r="M60" i="83"/>
  <c r="M61" i="83"/>
  <c r="M63" i="83"/>
  <c r="M64" i="83"/>
  <c r="M65" i="83"/>
  <c r="M66" i="83"/>
  <c r="M50" i="83"/>
  <c r="M47" i="83"/>
  <c r="M48" i="83"/>
  <c r="M45" i="83"/>
  <c r="M39" i="83"/>
  <c r="M40" i="83"/>
  <c r="M41" i="83"/>
  <c r="M42" i="83"/>
  <c r="M43" i="83"/>
  <c r="M38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4" i="83"/>
  <c r="M25" i="83"/>
  <c r="M27" i="83"/>
  <c r="M28" i="83"/>
  <c r="M29" i="83"/>
  <c r="M30" i="83"/>
  <c r="M31" i="83"/>
  <c r="M32" i="83"/>
  <c r="M33" i="83"/>
  <c r="M34" i="83"/>
  <c r="M35" i="83"/>
  <c r="M36" i="83"/>
  <c r="M4" i="83"/>
  <c r="M73" i="83" l="1"/>
  <c r="M67" i="83"/>
  <c r="M49" i="83"/>
  <c r="M44" i="83"/>
  <c r="M37" i="83"/>
  <c r="M74" i="83" l="1"/>
  <c r="K96" i="90" l="1"/>
  <c r="K125" i="90" l="1"/>
  <c r="K127" i="90" s="1"/>
  <c r="K131" i="90" s="1"/>
  <c r="M77" i="83" l="1"/>
  <c r="M75" i="83" s="1"/>
  <c r="AB14" i="85"/>
  <c r="AB12" i="85"/>
  <c r="I68" i="83" l="1"/>
  <c r="I69" i="83"/>
  <c r="I70" i="83"/>
  <c r="I71" i="83"/>
  <c r="I72" i="83"/>
  <c r="I51" i="83"/>
  <c r="I53" i="83"/>
  <c r="I54" i="83"/>
  <c r="I55" i="83"/>
  <c r="I56" i="83"/>
  <c r="I57" i="83"/>
  <c r="I58" i="83"/>
  <c r="I59" i="83"/>
  <c r="I60" i="83"/>
  <c r="I61" i="83"/>
  <c r="I63" i="83"/>
  <c r="I64" i="83"/>
  <c r="I65" i="83"/>
  <c r="I66" i="83"/>
  <c r="I50" i="83"/>
  <c r="I48" i="83"/>
  <c r="I47" i="83"/>
  <c r="I45" i="83"/>
  <c r="I39" i="83"/>
  <c r="I40" i="83"/>
  <c r="I41" i="83"/>
  <c r="I42" i="83"/>
  <c r="I43" i="83"/>
  <c r="I38" i="83"/>
  <c r="I5" i="83"/>
  <c r="I6" i="83"/>
  <c r="I7" i="83"/>
  <c r="I8" i="83"/>
  <c r="I10" i="83"/>
  <c r="I11" i="83"/>
  <c r="I12" i="83"/>
  <c r="I13" i="83"/>
  <c r="I14" i="83"/>
  <c r="I15" i="83"/>
  <c r="I16" i="83"/>
  <c r="I17" i="83"/>
  <c r="I19" i="83"/>
  <c r="I24" i="83"/>
  <c r="I25" i="83"/>
  <c r="I29" i="83"/>
  <c r="I30" i="83"/>
  <c r="I32" i="83"/>
  <c r="I33" i="83"/>
  <c r="I34" i="83"/>
  <c r="I35" i="83"/>
  <c r="I36" i="83"/>
  <c r="I4" i="83"/>
  <c r="I73" i="83" l="1"/>
  <c r="I49" i="83"/>
  <c r="I44" i="83"/>
  <c r="I67" i="83"/>
  <c r="I9" i="83" l="1"/>
  <c r="I28" i="83" l="1"/>
  <c r="I18" i="83"/>
  <c r="I27" i="83"/>
  <c r="I31" i="83"/>
  <c r="I37" i="83" l="1"/>
  <c r="I74" i="83" s="1"/>
  <c r="G129" i="90" l="1"/>
  <c r="G134" i="90" l="1"/>
  <c r="I129" i="90"/>
  <c r="M129" i="90"/>
  <c r="AO129" i="90"/>
  <c r="AS129" i="90" s="1"/>
  <c r="AW129" i="90" s="1"/>
  <c r="Q129" i="90"/>
  <c r="AE129" i="90"/>
  <c r="AI129" i="90"/>
  <c r="AA129" i="90"/>
  <c r="BE129" i="90" s="1"/>
  <c r="U129" i="90"/>
  <c r="G96" i="90" l="1"/>
  <c r="G125" i="90" l="1"/>
  <c r="G127" i="90" s="1"/>
  <c r="G131" i="90" s="1"/>
  <c r="I77" i="83" l="1"/>
  <c r="I75" i="83" s="1"/>
  <c r="E134" i="90" l="1"/>
  <c r="I134" i="90" l="1"/>
  <c r="AA134" i="90"/>
  <c r="BE134" i="90" s="1"/>
  <c r="M134" i="90"/>
  <c r="AO134" i="90"/>
  <c r="AS134" i="90" s="1"/>
  <c r="AW134" i="90" s="1"/>
  <c r="AI134" i="90"/>
  <c r="Q134" i="90"/>
  <c r="U134" i="90"/>
  <c r="AE134" i="90"/>
  <c r="V21" i="86"/>
  <c r="U21" i="86"/>
  <c r="T21" i="86"/>
  <c r="S21" i="86"/>
  <c r="R21" i="86"/>
  <c r="Q21" i="86"/>
  <c r="G51" i="83" l="1"/>
  <c r="K51" i="83" s="1"/>
  <c r="G53" i="83"/>
  <c r="K53" i="83" s="1"/>
  <c r="G54" i="83"/>
  <c r="K54" i="83" s="1"/>
  <c r="G55" i="83"/>
  <c r="K55" i="83" s="1"/>
  <c r="G56" i="83"/>
  <c r="K56" i="83" s="1"/>
  <c r="G57" i="83"/>
  <c r="K57" i="83" s="1"/>
  <c r="G58" i="83"/>
  <c r="K58" i="83" s="1"/>
  <c r="G59" i="83"/>
  <c r="K59" i="83" s="1"/>
  <c r="G60" i="83"/>
  <c r="K60" i="83" s="1"/>
  <c r="G61" i="83"/>
  <c r="K61" i="83" s="1"/>
  <c r="G63" i="83"/>
  <c r="K63" i="83" s="1"/>
  <c r="G64" i="83"/>
  <c r="K64" i="83" s="1"/>
  <c r="G65" i="83"/>
  <c r="G50" i="83"/>
  <c r="G68" i="83"/>
  <c r="K68" i="83" s="1"/>
  <c r="G69" i="83"/>
  <c r="K69" i="83" s="1"/>
  <c r="G70" i="83"/>
  <c r="K70" i="83" s="1"/>
  <c r="G71" i="83"/>
  <c r="G72" i="83"/>
  <c r="G13" i="83" l="1"/>
  <c r="G14" i="83"/>
  <c r="K14" i="83" l="1"/>
  <c r="O14" i="83"/>
  <c r="K13" i="83"/>
  <c r="O13" i="83"/>
  <c r="S13" i="83" s="1"/>
  <c r="W13" i="83" s="1"/>
  <c r="AC14" i="83" l="1"/>
  <c r="AG14" i="83" s="1"/>
  <c r="AK14" i="83" s="1"/>
  <c r="AQ14" i="83" s="1"/>
  <c r="AU14" i="83" s="1"/>
  <c r="AY14" i="83" s="1"/>
  <c r="BG14" i="83" s="1"/>
  <c r="S14" i="83"/>
  <c r="W14" i="83" s="1"/>
  <c r="AA14" i="85"/>
  <c r="AA12" i="85"/>
  <c r="G47" i="83"/>
  <c r="G48" i="83"/>
  <c r="K48" i="83" l="1"/>
  <c r="O48" i="83"/>
  <c r="S48" i="83" s="1"/>
  <c r="K47" i="83"/>
  <c r="O47" i="83"/>
  <c r="S47" i="83" s="1"/>
  <c r="Z12" i="85" l="1"/>
  <c r="Z14" i="85"/>
  <c r="E125" i="90" l="1"/>
  <c r="M125" i="90" l="1"/>
  <c r="AA125" i="90"/>
  <c r="BE125" i="90" s="1"/>
  <c r="I125" i="90"/>
  <c r="AO125" i="90"/>
  <c r="AS125" i="90" s="1"/>
  <c r="AW125" i="90" s="1"/>
  <c r="AI125" i="90"/>
  <c r="Q125" i="90"/>
  <c r="U125" i="90"/>
  <c r="AE125" i="90"/>
  <c r="E127" i="90"/>
  <c r="E131" i="90" s="1"/>
  <c r="M127" i="90" l="1"/>
  <c r="M131" i="90" s="1"/>
  <c r="AA127" i="90"/>
  <c r="I127" i="90"/>
  <c r="I131" i="90" s="1"/>
  <c r="AI127" i="90"/>
  <c r="AI131" i="90" s="1"/>
  <c r="AE127" i="90"/>
  <c r="AE131" i="90" s="1"/>
  <c r="Q127" i="90"/>
  <c r="Q131" i="90" s="1"/>
  <c r="AO127" i="90"/>
  <c r="U127" i="90"/>
  <c r="U131" i="90" s="1"/>
  <c r="AS127" i="90" l="1"/>
  <c r="AO131" i="90"/>
  <c r="BE127" i="90"/>
  <c r="BE131" i="90" s="1"/>
  <c r="AA131" i="90"/>
  <c r="AW127" i="90" l="1"/>
  <c r="AW131" i="90" s="1"/>
  <c r="AS131" i="90"/>
  <c r="AC74" i="90" l="1"/>
  <c r="AM74" i="90" s="1"/>
  <c r="AU74" i="90"/>
  <c r="BA74" i="90" s="1"/>
  <c r="AC73" i="90"/>
  <c r="AM73" i="90" s="1"/>
  <c r="AU73" i="90"/>
  <c r="BA73" i="90" s="1"/>
  <c r="E73" i="90"/>
  <c r="E74" i="90"/>
  <c r="BC73" i="90" l="1"/>
  <c r="BC74" i="90"/>
  <c r="AA74" i="90"/>
  <c r="M74" i="90"/>
  <c r="I74" i="90"/>
  <c r="AI74" i="90"/>
  <c r="Q74" i="90"/>
  <c r="AO74" i="90"/>
  <c r="AS74" i="90" s="1"/>
  <c r="AW74" i="90" s="1"/>
  <c r="U74" i="90"/>
  <c r="AE74" i="90"/>
  <c r="I73" i="90"/>
  <c r="AA73" i="90"/>
  <c r="BE73" i="90" s="1"/>
  <c r="M73" i="90"/>
  <c r="AE73" i="90"/>
  <c r="U73" i="90"/>
  <c r="Q73" i="90"/>
  <c r="AI73" i="90"/>
  <c r="AO73" i="90"/>
  <c r="AS73" i="90" s="1"/>
  <c r="AW73" i="90" s="1"/>
  <c r="BE74" i="90" l="1"/>
  <c r="CQ76" i="99" l="1"/>
  <c r="CP76" i="99" l="1"/>
  <c r="U14" i="85" l="1"/>
  <c r="V14" i="85"/>
  <c r="W14" i="85"/>
  <c r="X14" i="85"/>
  <c r="Y14" i="85"/>
  <c r="U12" i="85"/>
  <c r="V12" i="85"/>
  <c r="W12" i="85"/>
  <c r="X12" i="85"/>
  <c r="Y12" i="85"/>
  <c r="AU69" i="90" l="1"/>
  <c r="BA69" i="90" s="1"/>
  <c r="AU75" i="90"/>
  <c r="BA75" i="90" s="1"/>
  <c r="AU79" i="90"/>
  <c r="BA79" i="90" s="1"/>
  <c r="AU83" i="90"/>
  <c r="BA83" i="90" s="1"/>
  <c r="AU91" i="90"/>
  <c r="BA91" i="90" s="1"/>
  <c r="AU89" i="90" l="1"/>
  <c r="BA89" i="90" s="1"/>
  <c r="AU71" i="90"/>
  <c r="BA71" i="90" s="1"/>
  <c r="AU76" i="90"/>
  <c r="BA76" i="90" s="1"/>
  <c r="AU78" i="90"/>
  <c r="BA78" i="90" s="1"/>
  <c r="AU68" i="90"/>
  <c r="AU88" i="90"/>
  <c r="BA88" i="90" s="1"/>
  <c r="AU81" i="90"/>
  <c r="BA81" i="90" s="1"/>
  <c r="AU85" i="90"/>
  <c r="BA85" i="90" s="1"/>
  <c r="AU80" i="90"/>
  <c r="BA80" i="90" s="1"/>
  <c r="AU70" i="90"/>
  <c r="BA70" i="90" s="1"/>
  <c r="AU84" i="90"/>
  <c r="BA84" i="90" s="1"/>
  <c r="AU77" i="90"/>
  <c r="BA77" i="90" s="1"/>
  <c r="AU87" i="90"/>
  <c r="BA87" i="90" s="1"/>
  <c r="AU86" i="90"/>
  <c r="BA86" i="90" s="1"/>
  <c r="AU90" i="90"/>
  <c r="BA90" i="90" s="1"/>
  <c r="AU82" i="90"/>
  <c r="BA82" i="90" s="1"/>
  <c r="AU72" i="90"/>
  <c r="BA72" i="90" s="1"/>
  <c r="BA68" i="90" l="1"/>
  <c r="CB76" i="99" l="1"/>
  <c r="CS76" i="99"/>
  <c r="CC76" i="99"/>
  <c r="CR76" i="99" l="1"/>
  <c r="AI61" i="83" l="1"/>
  <c r="AO61" i="83" s="1"/>
  <c r="BE61" i="83" s="1"/>
  <c r="AA61" i="83" l="1"/>
  <c r="AC61" i="83" s="1"/>
  <c r="AG61" i="83" s="1"/>
  <c r="AK61" i="83" s="1"/>
  <c r="AQ61" i="83" s="1"/>
  <c r="AU61" i="83" s="1"/>
  <c r="AY61" i="83" s="1"/>
  <c r="BG61" i="83" s="1"/>
  <c r="O56" i="83" l="1"/>
  <c r="S56" i="83" s="1"/>
  <c r="W56" i="83" s="1"/>
  <c r="O57" i="83"/>
  <c r="S57" i="83" s="1"/>
  <c r="W57" i="83" s="1"/>
  <c r="AA56" i="83"/>
  <c r="AA57" i="83"/>
  <c r="AI56" i="83"/>
  <c r="AO56" i="83" s="1"/>
  <c r="BE56" i="83" s="1"/>
  <c r="AI57" i="83"/>
  <c r="AO57" i="83" s="1"/>
  <c r="BE57" i="83" s="1"/>
  <c r="AI58" i="83"/>
  <c r="AO58" i="83" s="1"/>
  <c r="BE58" i="83" s="1"/>
  <c r="AC56" i="83" l="1"/>
  <c r="AG56" i="83" s="1"/>
  <c r="AK56" i="83" s="1"/>
  <c r="AQ56" i="83" s="1"/>
  <c r="AU56" i="83" s="1"/>
  <c r="AY56" i="83" s="1"/>
  <c r="BG56" i="83" s="1"/>
  <c r="AC57" i="83"/>
  <c r="AG57" i="83" s="1"/>
  <c r="AK57" i="83" s="1"/>
  <c r="AQ57" i="83" s="1"/>
  <c r="AU57" i="83" s="1"/>
  <c r="AY57" i="83" s="1"/>
  <c r="BG57" i="83" s="1"/>
  <c r="AC76" i="90" l="1"/>
  <c r="AM76" i="90" s="1"/>
  <c r="BC76" i="90" s="1"/>
  <c r="AC72" i="90"/>
  <c r="AM72" i="90" s="1"/>
  <c r="BC72" i="90" s="1"/>
  <c r="E76" i="90"/>
  <c r="E72" i="90"/>
  <c r="M72" i="90" l="1"/>
  <c r="I72" i="90"/>
  <c r="AA72" i="90"/>
  <c r="BE72" i="90" s="1"/>
  <c r="Q72" i="90"/>
  <c r="AE72" i="90"/>
  <c r="U72" i="90"/>
  <c r="AI72" i="90"/>
  <c r="AO72" i="90"/>
  <c r="AS72" i="90" s="1"/>
  <c r="AW72" i="90" s="1"/>
  <c r="AA76" i="90"/>
  <c r="BE76" i="90" s="1"/>
  <c r="I76" i="90"/>
  <c r="M76" i="90"/>
  <c r="Q76" i="90"/>
  <c r="AE76" i="90"/>
  <c r="AO76" i="90"/>
  <c r="AS76" i="90" s="1"/>
  <c r="AW76" i="90" s="1"/>
  <c r="U76" i="90"/>
  <c r="AI76" i="90"/>
  <c r="AI68" i="83" l="1"/>
  <c r="AI69" i="83"/>
  <c r="AI70" i="83"/>
  <c r="AI71" i="83"/>
  <c r="AI72" i="83"/>
  <c r="AI51" i="83"/>
  <c r="AO51" i="83" s="1"/>
  <c r="BE51" i="83" s="1"/>
  <c r="AI53" i="83"/>
  <c r="AO53" i="83" s="1"/>
  <c r="BE53" i="83" s="1"/>
  <c r="AI54" i="83"/>
  <c r="AO54" i="83" s="1"/>
  <c r="BE54" i="83" s="1"/>
  <c r="AI55" i="83"/>
  <c r="AO55" i="83" s="1"/>
  <c r="BE55" i="83" s="1"/>
  <c r="AI59" i="83"/>
  <c r="AO59" i="83" s="1"/>
  <c r="BE59" i="83" s="1"/>
  <c r="AI60" i="83"/>
  <c r="AO60" i="83" s="1"/>
  <c r="BE60" i="83" s="1"/>
  <c r="AI63" i="83"/>
  <c r="AO63" i="83" s="1"/>
  <c r="BE63" i="83" s="1"/>
  <c r="AI64" i="83"/>
  <c r="AO64" i="83" s="1"/>
  <c r="BE64" i="83" s="1"/>
  <c r="AI65" i="83"/>
  <c r="AO65" i="83" s="1"/>
  <c r="BE65" i="83" s="1"/>
  <c r="AI66" i="83"/>
  <c r="AI50" i="83"/>
  <c r="AI47" i="83"/>
  <c r="AI48" i="83"/>
  <c r="AI45" i="83"/>
  <c r="AI39" i="83"/>
  <c r="AI40" i="83"/>
  <c r="AI41" i="83"/>
  <c r="AI42" i="83"/>
  <c r="AI43" i="83"/>
  <c r="AI38" i="83"/>
  <c r="G19" i="83"/>
  <c r="K19" i="83" s="1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AI73" i="83" l="1"/>
  <c r="AI67" i="83"/>
  <c r="O19" i="83"/>
  <c r="S19" i="83" s="1"/>
  <c r="W19" i="83" s="1"/>
  <c r="AA19" i="83"/>
  <c r="AI37" i="83"/>
  <c r="AI44" i="83"/>
  <c r="AI49" i="83"/>
  <c r="AC19" i="83" l="1"/>
  <c r="AG19" i="83" s="1"/>
  <c r="AK19" i="83" s="1"/>
  <c r="AI74" i="83"/>
  <c r="AQ19" i="83" l="1"/>
  <c r="AU19" i="83" s="1"/>
  <c r="AY19" i="83" l="1"/>
  <c r="BG19" i="83" s="1"/>
  <c r="O58" i="83" l="1"/>
  <c r="S58" i="83" s="1"/>
  <c r="AI77" i="83" l="1"/>
  <c r="W58" i="83"/>
  <c r="AA58" i="83"/>
  <c r="AC58" i="83" l="1"/>
  <c r="AG58" i="83" s="1"/>
  <c r="AK58" i="83" s="1"/>
  <c r="AQ58" i="83" s="1"/>
  <c r="AU58" i="83" s="1"/>
  <c r="AY58" i="83" s="1"/>
  <c r="BG58" i="83" s="1"/>
  <c r="AI75" i="83"/>
  <c r="AE68" i="83" l="1"/>
  <c r="AE69" i="83"/>
  <c r="AE70" i="83"/>
  <c r="AE71" i="83"/>
  <c r="AE72" i="83"/>
  <c r="AE66" i="83"/>
  <c r="AO66" i="83" s="1"/>
  <c r="BE66" i="83" s="1"/>
  <c r="AE50" i="83"/>
  <c r="AO50" i="83" s="1"/>
  <c r="BE50" i="83" s="1"/>
  <c r="AE47" i="83"/>
  <c r="AO47" i="83" s="1"/>
  <c r="BE47" i="83" s="1"/>
  <c r="AE48" i="83"/>
  <c r="AO48" i="83" s="1"/>
  <c r="BE48" i="83" s="1"/>
  <c r="AE45" i="83"/>
  <c r="AO45" i="83" s="1"/>
  <c r="BE45" i="83" s="1"/>
  <c r="AA47" i="83"/>
  <c r="AC47" i="83" s="1"/>
  <c r="W47" i="83"/>
  <c r="W48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BE49" i="83" l="1"/>
  <c r="AO72" i="83"/>
  <c r="BE72" i="83" s="1"/>
  <c r="AO71" i="83"/>
  <c r="BE71" i="83" s="1"/>
  <c r="AO70" i="83"/>
  <c r="BE70" i="83" s="1"/>
  <c r="AO69" i="83"/>
  <c r="BE69" i="83" s="1"/>
  <c r="AO68" i="83"/>
  <c r="BE68" i="83" s="1"/>
  <c r="AO49" i="83"/>
  <c r="AO44" i="83"/>
  <c r="BE44" i="83" s="1"/>
  <c r="AG47" i="83"/>
  <c r="AK47" i="83" s="1"/>
  <c r="AQ47" i="83" s="1"/>
  <c r="AU47" i="83" s="1"/>
  <c r="AY47" i="83" s="1"/>
  <c r="BG47" i="83" s="1"/>
  <c r="AE49" i="83"/>
  <c r="AE44" i="83"/>
  <c r="AE73" i="83"/>
  <c r="AO73" i="83" l="1"/>
  <c r="BE73" i="83" s="1"/>
  <c r="AQ13" i="83" l="1"/>
  <c r="AU13" i="83" s="1"/>
  <c r="AY13" i="83" l="1"/>
  <c r="BG13" i="83" s="1"/>
  <c r="AE4" i="83" l="1"/>
  <c r="AO4" i="83" l="1"/>
  <c r="AE37" i="83"/>
  <c r="AO37" i="83" l="1"/>
  <c r="BE37" i="83" s="1"/>
  <c r="BE4" i="83"/>
  <c r="AC69" i="90" l="1"/>
  <c r="AM69" i="90" s="1"/>
  <c r="BC69" i="90" s="1"/>
  <c r="AC75" i="90"/>
  <c r="AM75" i="90" s="1"/>
  <c r="BC75" i="90" s="1"/>
  <c r="AC79" i="90"/>
  <c r="AM79" i="90" s="1"/>
  <c r="BC79" i="90" s="1"/>
  <c r="AC83" i="90"/>
  <c r="AM83" i="90" s="1"/>
  <c r="BC83" i="90" s="1"/>
  <c r="AC91" i="90"/>
  <c r="AM91" i="90" s="1"/>
  <c r="BC91" i="90" s="1"/>
  <c r="AC93" i="90"/>
  <c r="AC80" i="90" l="1"/>
  <c r="AM80" i="90" s="1"/>
  <c r="BC80" i="90" s="1"/>
  <c r="AC92" i="90"/>
  <c r="AC88" i="90"/>
  <c r="AM88" i="90" s="1"/>
  <c r="BC88" i="90" s="1"/>
  <c r="AC87" i="90"/>
  <c r="AM87" i="90" s="1"/>
  <c r="BC87" i="90" s="1"/>
  <c r="AC89" i="90"/>
  <c r="AM89" i="90" s="1"/>
  <c r="BC89" i="90" s="1"/>
  <c r="AC77" i="90"/>
  <c r="AM77" i="90" s="1"/>
  <c r="BC77" i="90" s="1"/>
  <c r="AC86" i="90"/>
  <c r="AM86" i="90" s="1"/>
  <c r="BC86" i="90" s="1"/>
  <c r="AC68" i="90"/>
  <c r="AC85" i="90"/>
  <c r="AM85" i="90" s="1"/>
  <c r="BC85" i="90" s="1"/>
  <c r="AC94" i="90"/>
  <c r="AC78" i="90"/>
  <c r="AM78" i="90" s="1"/>
  <c r="BC78" i="90" s="1"/>
  <c r="AC84" i="90"/>
  <c r="AM84" i="90" s="1"/>
  <c r="BC84" i="90" s="1"/>
  <c r="AC81" i="90"/>
  <c r="AM81" i="90" s="1"/>
  <c r="BC81" i="90" s="1"/>
  <c r="AC71" i="90"/>
  <c r="AM71" i="90" s="1"/>
  <c r="BC71" i="90" s="1"/>
  <c r="AC90" i="90"/>
  <c r="AM90" i="90" s="1"/>
  <c r="BC90" i="90" s="1"/>
  <c r="AC82" i="90"/>
  <c r="AM82" i="90" s="1"/>
  <c r="BC82" i="90" s="1"/>
  <c r="AC70" i="90"/>
  <c r="AM70" i="90" s="1"/>
  <c r="BC70" i="90" s="1"/>
  <c r="AC95" i="90" l="1"/>
  <c r="AC102" i="90" s="1"/>
  <c r="AM68" i="90"/>
  <c r="BC68" i="90" s="1"/>
  <c r="AO67" i="83"/>
  <c r="BE67" i="83" s="1"/>
  <c r="AE67" i="83"/>
  <c r="AE74" i="83" s="1"/>
  <c r="AO74" i="83" s="1"/>
  <c r="BE74" i="83" s="1"/>
  <c r="AC108" i="90" l="1"/>
  <c r="AC133" i="90"/>
  <c r="AC136" i="90" s="1"/>
  <c r="AE77" i="83" l="1"/>
  <c r="AE75" i="83" s="1"/>
  <c r="AO77" i="83" l="1"/>
  <c r="BE77" i="83" s="1"/>
  <c r="BE75" i="83" s="1"/>
  <c r="AO75" i="83" l="1"/>
  <c r="AA48" i="83" l="1"/>
  <c r="AC48" i="83" l="1"/>
  <c r="AG48" i="83" s="1"/>
  <c r="AK48" i="83" s="1"/>
  <c r="AQ48" i="83" s="1"/>
  <c r="AU48" i="83" s="1"/>
  <c r="AY48" i="83" s="1"/>
  <c r="BG48" i="83" s="1"/>
  <c r="T11" i="85" l="1"/>
  <c r="T10" i="85"/>
  <c r="T13" i="85"/>
  <c r="T12" i="85" l="1"/>
  <c r="T14" i="85"/>
  <c r="AA68" i="83" l="1"/>
  <c r="AC68" i="83" s="1"/>
  <c r="AK68" i="83" s="1"/>
  <c r="AG68" i="83" l="1"/>
  <c r="AQ68" i="83" s="1"/>
  <c r="AU68" i="83" l="1"/>
  <c r="AY68" i="83" l="1"/>
  <c r="BG68" i="83" s="1"/>
  <c r="AQ93" i="90" l="1"/>
  <c r="AK93" i="90"/>
  <c r="AM93" i="90" s="1"/>
  <c r="O93" i="90"/>
  <c r="K92" i="90" l="1"/>
  <c r="W93" i="90"/>
  <c r="Y93" i="90" s="1"/>
  <c r="O92" i="90"/>
  <c r="AK92" i="90"/>
  <c r="G94" i="90"/>
  <c r="AU94" i="90"/>
  <c r="K94" i="90"/>
  <c r="W92" i="90"/>
  <c r="O94" i="90"/>
  <c r="AQ92" i="90"/>
  <c r="AU92" i="90"/>
  <c r="G93" i="90"/>
  <c r="W94" i="90"/>
  <c r="AY93" i="90"/>
  <c r="AY92" i="90"/>
  <c r="K93" i="90"/>
  <c r="AK94" i="90"/>
  <c r="AM94" i="90" s="1"/>
  <c r="G92" i="90"/>
  <c r="AY94" i="90"/>
  <c r="AU93" i="90"/>
  <c r="AQ94" i="90"/>
  <c r="E92" i="90"/>
  <c r="E94" i="90"/>
  <c r="E93" i="90"/>
  <c r="E90" i="90"/>
  <c r="E86" i="90"/>
  <c r="E82" i="90"/>
  <c r="E78" i="90"/>
  <c r="E89" i="90"/>
  <c r="E85" i="90"/>
  <c r="E81" i="90"/>
  <c r="E77" i="90"/>
  <c r="E69" i="90"/>
  <c r="E91" i="90"/>
  <c r="E88" i="90"/>
  <c r="E84" i="90"/>
  <c r="E80" i="90"/>
  <c r="E75" i="90"/>
  <c r="E71" i="90"/>
  <c r="E68" i="90"/>
  <c r="E87" i="90"/>
  <c r="E83" i="90"/>
  <c r="E79" i="90"/>
  <c r="E70" i="90"/>
  <c r="G95" i="90" l="1"/>
  <c r="G102" i="90" s="1"/>
  <c r="G108" i="90" s="1"/>
  <c r="AU95" i="90"/>
  <c r="AU102" i="90" s="1"/>
  <c r="AQ95" i="90"/>
  <c r="AQ102" i="90" s="1"/>
  <c r="BA92" i="90"/>
  <c r="AY95" i="90"/>
  <c r="AM92" i="90"/>
  <c r="AK95" i="90"/>
  <c r="BA93" i="90"/>
  <c r="BC93" i="90" s="1"/>
  <c r="O95" i="90"/>
  <c r="O102" i="90" s="1"/>
  <c r="BA94" i="90"/>
  <c r="BC94" i="90" s="1"/>
  <c r="Y94" i="90"/>
  <c r="Y92" i="90"/>
  <c r="W95" i="90"/>
  <c r="K95" i="90"/>
  <c r="K102" i="90" s="1"/>
  <c r="AA80" i="90"/>
  <c r="BE80" i="90" s="1"/>
  <c r="M80" i="90"/>
  <c r="I80" i="90"/>
  <c r="AE80" i="90"/>
  <c r="Q80" i="90"/>
  <c r="U80" i="90"/>
  <c r="AO80" i="90"/>
  <c r="AS80" i="90" s="1"/>
  <c r="AW80" i="90" s="1"/>
  <c r="AI80" i="90"/>
  <c r="AA82" i="90"/>
  <c r="BE82" i="90" s="1"/>
  <c r="M82" i="90"/>
  <c r="I82" i="90"/>
  <c r="AI82" i="90"/>
  <c r="AE82" i="90"/>
  <c r="Q82" i="90"/>
  <c r="AO82" i="90"/>
  <c r="AS82" i="90" s="1"/>
  <c r="AW82" i="90" s="1"/>
  <c r="U82" i="90"/>
  <c r="M91" i="90"/>
  <c r="I91" i="90"/>
  <c r="AA91" i="90"/>
  <c r="BE91" i="90" s="1"/>
  <c r="U91" i="90"/>
  <c r="AO91" i="90"/>
  <c r="AS91" i="90" s="1"/>
  <c r="AW91" i="90" s="1"/>
  <c r="Q91" i="90"/>
  <c r="AE91" i="90"/>
  <c r="AI91" i="90"/>
  <c r="M79" i="90"/>
  <c r="AA79" i="90"/>
  <c r="BE79" i="90" s="1"/>
  <c r="I79" i="90"/>
  <c r="AE79" i="90"/>
  <c r="Q79" i="90"/>
  <c r="U79" i="90"/>
  <c r="AO79" i="90"/>
  <c r="AS79" i="90" s="1"/>
  <c r="AW79" i="90" s="1"/>
  <c r="AI79" i="90"/>
  <c r="AA94" i="90"/>
  <c r="BE94" i="90" s="1"/>
  <c r="M94" i="90"/>
  <c r="I94" i="90"/>
  <c r="AE94" i="90"/>
  <c r="AO94" i="90"/>
  <c r="AS94" i="90" s="1"/>
  <c r="AW94" i="90" s="1"/>
  <c r="U94" i="90"/>
  <c r="Q94" i="90"/>
  <c r="AI94" i="90"/>
  <c r="AA87" i="90"/>
  <c r="BE87" i="90" s="1"/>
  <c r="I87" i="90"/>
  <c r="M87" i="90"/>
  <c r="U87" i="90"/>
  <c r="Q87" i="90"/>
  <c r="AI87" i="90"/>
  <c r="AE87" i="90"/>
  <c r="AO87" i="90"/>
  <c r="AS87" i="90" s="1"/>
  <c r="AW87" i="90" s="1"/>
  <c r="M84" i="90"/>
  <c r="I84" i="90"/>
  <c r="AA84" i="90"/>
  <c r="BE84" i="90" s="1"/>
  <c r="AI84" i="90"/>
  <c r="AO84" i="90"/>
  <c r="AS84" i="90" s="1"/>
  <c r="AW84" i="90" s="1"/>
  <c r="Q84" i="90"/>
  <c r="AE84" i="90"/>
  <c r="U84" i="90"/>
  <c r="AA83" i="90"/>
  <c r="BE83" i="90" s="1"/>
  <c r="M83" i="90"/>
  <c r="I83" i="90"/>
  <c r="Q83" i="90"/>
  <c r="AE83" i="90"/>
  <c r="U83" i="90"/>
  <c r="AI83" i="90"/>
  <c r="AO83" i="90"/>
  <c r="AS83" i="90" s="1"/>
  <c r="AW83" i="90" s="1"/>
  <c r="AA69" i="90"/>
  <c r="BE69" i="90" s="1"/>
  <c r="I69" i="90"/>
  <c r="M69" i="90"/>
  <c r="U69" i="90"/>
  <c r="AE69" i="90"/>
  <c r="AI69" i="90"/>
  <c r="Q69" i="90"/>
  <c r="AO69" i="90"/>
  <c r="AS69" i="90" s="1"/>
  <c r="AW69" i="90" s="1"/>
  <c r="M92" i="90"/>
  <c r="I92" i="90"/>
  <c r="AA92" i="90"/>
  <c r="AI92" i="90"/>
  <c r="AO92" i="90"/>
  <c r="AS92" i="90" s="1"/>
  <c r="AW92" i="90" s="1"/>
  <c r="AE92" i="90"/>
  <c r="U92" i="90"/>
  <c r="Q92" i="90"/>
  <c r="AA86" i="90"/>
  <c r="BE86" i="90" s="1"/>
  <c r="I86" i="90"/>
  <c r="U86" i="90"/>
  <c r="Q86" i="90"/>
  <c r="M86" i="90"/>
  <c r="AE86" i="90"/>
  <c r="AO86" i="90"/>
  <c r="AS86" i="90" s="1"/>
  <c r="AW86" i="90" s="1"/>
  <c r="AI86" i="90"/>
  <c r="AA93" i="90"/>
  <c r="M93" i="90"/>
  <c r="I93" i="90"/>
  <c r="AI93" i="90"/>
  <c r="AE93" i="90"/>
  <c r="AO93" i="90"/>
  <c r="AS93" i="90" s="1"/>
  <c r="AW93" i="90" s="1"/>
  <c r="Q93" i="90"/>
  <c r="U93" i="90"/>
  <c r="I77" i="90"/>
  <c r="AA77" i="90"/>
  <c r="BE77" i="90" s="1"/>
  <c r="M77" i="90"/>
  <c r="Q77" i="90"/>
  <c r="AI77" i="90"/>
  <c r="AE77" i="90"/>
  <c r="U77" i="90"/>
  <c r="AO77" i="90"/>
  <c r="AS77" i="90" s="1"/>
  <c r="AW77" i="90" s="1"/>
  <c r="AA70" i="90"/>
  <c r="BE70" i="90" s="1"/>
  <c r="I70" i="90"/>
  <c r="Q70" i="90"/>
  <c r="M70" i="90"/>
  <c r="AI70" i="90"/>
  <c r="U70" i="90"/>
  <c r="AE70" i="90"/>
  <c r="AO70" i="90"/>
  <c r="AS70" i="90" s="1"/>
  <c r="AW70" i="90" s="1"/>
  <c r="AA81" i="90"/>
  <c r="BE81" i="90" s="1"/>
  <c r="M81" i="90"/>
  <c r="I81" i="90"/>
  <c r="AO81" i="90"/>
  <c r="AS81" i="90" s="1"/>
  <c r="AW81" i="90" s="1"/>
  <c r="AI81" i="90"/>
  <c r="U81" i="90"/>
  <c r="Q81" i="90"/>
  <c r="AE81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5" i="90"/>
  <c r="AA85" i="90"/>
  <c r="BE85" i="90" s="1"/>
  <c r="M85" i="90"/>
  <c r="U85" i="90"/>
  <c r="Q85" i="90"/>
  <c r="AE85" i="90"/>
  <c r="AO85" i="90"/>
  <c r="AS85" i="90" s="1"/>
  <c r="AW85" i="90" s="1"/>
  <c r="AI85" i="90"/>
  <c r="I88" i="90"/>
  <c r="AA88" i="90"/>
  <c r="BE88" i="90" s="1"/>
  <c r="M88" i="90"/>
  <c r="Q88" i="90"/>
  <c r="U88" i="90"/>
  <c r="AO88" i="90"/>
  <c r="AS88" i="90" s="1"/>
  <c r="AW88" i="90" s="1"/>
  <c r="AI88" i="90"/>
  <c r="AE88" i="90"/>
  <c r="AA71" i="90"/>
  <c r="BE71" i="90" s="1"/>
  <c r="M71" i="90"/>
  <c r="I71" i="90"/>
  <c r="AE71" i="90"/>
  <c r="AI71" i="90"/>
  <c r="U71" i="90"/>
  <c r="Q71" i="90"/>
  <c r="AO71" i="90"/>
  <c r="AS71" i="90" s="1"/>
  <c r="AW71" i="90" s="1"/>
  <c r="I89" i="90"/>
  <c r="AI89" i="90"/>
  <c r="AA89" i="90"/>
  <c r="BE89" i="90" s="1"/>
  <c r="M89" i="90"/>
  <c r="AO89" i="90"/>
  <c r="AS89" i="90" s="1"/>
  <c r="AW89" i="90" s="1"/>
  <c r="Q89" i="90"/>
  <c r="AE89" i="90"/>
  <c r="U89" i="90"/>
  <c r="I90" i="90"/>
  <c r="M90" i="90"/>
  <c r="AA90" i="90"/>
  <c r="BE90" i="90" s="1"/>
  <c r="Q90" i="90"/>
  <c r="AE90" i="90"/>
  <c r="AO90" i="90"/>
  <c r="AS90" i="90" s="1"/>
  <c r="AW90" i="90" s="1"/>
  <c r="AI90" i="90"/>
  <c r="U90" i="90"/>
  <c r="AA75" i="90"/>
  <c r="BE75" i="90" s="1"/>
  <c r="M75" i="90"/>
  <c r="I75" i="90"/>
  <c r="U75" i="90"/>
  <c r="AE75" i="90"/>
  <c r="AI75" i="90"/>
  <c r="Q75" i="90"/>
  <c r="AO75" i="90"/>
  <c r="AS75" i="90" s="1"/>
  <c r="AW75" i="90" s="1"/>
  <c r="I78" i="90"/>
  <c r="M78" i="90"/>
  <c r="AA78" i="90"/>
  <c r="BE78" i="90" s="1"/>
  <c r="AE78" i="90"/>
  <c r="AO78" i="90"/>
  <c r="AS78" i="90" s="1"/>
  <c r="AW78" i="90" s="1"/>
  <c r="Q78" i="90"/>
  <c r="AI78" i="90"/>
  <c r="U78" i="90"/>
  <c r="E95" i="90"/>
  <c r="BE93" i="90" l="1"/>
  <c r="G133" i="90"/>
  <c r="G136" i="90" s="1"/>
  <c r="BC92" i="90"/>
  <c r="BE92" i="90" s="1"/>
  <c r="BA95" i="90"/>
  <c r="AY102" i="90"/>
  <c r="K108" i="90"/>
  <c r="K133" i="90"/>
  <c r="K136" i="90" s="1"/>
  <c r="W102" i="90"/>
  <c r="Y95" i="90"/>
  <c r="AQ108" i="90"/>
  <c r="AQ133" i="90"/>
  <c r="AQ136" i="90" s="1"/>
  <c r="O108" i="90"/>
  <c r="O133" i="90"/>
  <c r="O136" i="90" s="1"/>
  <c r="AK102" i="90"/>
  <c r="AM95" i="90"/>
  <c r="BC95" i="90" s="1"/>
  <c r="AU108" i="90"/>
  <c r="AU133" i="90"/>
  <c r="AU136" i="90" s="1"/>
  <c r="AA95" i="90"/>
  <c r="M95" i="90"/>
  <c r="I95" i="90"/>
  <c r="AO95" i="90"/>
  <c r="AS95" i="90" s="1"/>
  <c r="AW95" i="90" s="1"/>
  <c r="Q95" i="90"/>
  <c r="AI95" i="90"/>
  <c r="U95" i="90"/>
  <c r="AE95" i="90"/>
  <c r="BE95" i="90" l="1"/>
  <c r="W108" i="90"/>
  <c r="W133" i="90"/>
  <c r="Y102" i="90"/>
  <c r="Y108" i="90" s="1"/>
  <c r="AK108" i="90"/>
  <c r="AK133" i="90"/>
  <c r="AM102" i="90"/>
  <c r="AM108" i="90" s="1"/>
  <c r="AY108" i="90"/>
  <c r="AY133" i="90"/>
  <c r="BA102" i="90"/>
  <c r="BA108" i="90" l="1"/>
  <c r="BC102" i="90"/>
  <c r="BC108" i="90" s="1"/>
  <c r="AY136" i="90"/>
  <c r="BA133" i="90"/>
  <c r="W136" i="90"/>
  <c r="Y133" i="90"/>
  <c r="Y136" i="90" s="1"/>
  <c r="AK136" i="90"/>
  <c r="AM133" i="90"/>
  <c r="AM136" i="90" s="1"/>
  <c r="BA136" i="90" l="1"/>
  <c r="BC133" i="90"/>
  <c r="BC136" i="90" s="1"/>
  <c r="T7" i="85" l="1"/>
  <c r="AA69" i="83" l="1"/>
  <c r="AG69" i="83" s="1"/>
  <c r="AQ69" i="83" s="1"/>
  <c r="AU69" i="83" s="1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51" i="83"/>
  <c r="AA53" i="83"/>
  <c r="AA54" i="83"/>
  <c r="AA55" i="83"/>
  <c r="AA59" i="83"/>
  <c r="AA60" i="83"/>
  <c r="AA63" i="83"/>
  <c r="AA64" i="83"/>
  <c r="AA65" i="83"/>
  <c r="AA66" i="83"/>
  <c r="AA50" i="83"/>
  <c r="G5" i="83"/>
  <c r="K5" i="83" s="1"/>
  <c r="G6" i="83"/>
  <c r="K6" i="83" s="1"/>
  <c r="G7" i="83"/>
  <c r="K7" i="83" s="1"/>
  <c r="G8" i="83"/>
  <c r="K8" i="83" s="1"/>
  <c r="G10" i="83"/>
  <c r="K10" i="83" s="1"/>
  <c r="G11" i="83"/>
  <c r="K11" i="83" s="1"/>
  <c r="G12" i="83"/>
  <c r="K12" i="83" s="1"/>
  <c r="G15" i="83"/>
  <c r="K15" i="83" s="1"/>
  <c r="G16" i="83"/>
  <c r="K16" i="83" s="1"/>
  <c r="G17" i="83"/>
  <c r="K17" i="83" s="1"/>
  <c r="G18" i="83"/>
  <c r="K18" i="83" s="1"/>
  <c r="G25" i="83"/>
  <c r="K25" i="83" s="1"/>
  <c r="G31" i="83"/>
  <c r="K31" i="83" s="1"/>
  <c r="G32" i="83"/>
  <c r="K32" i="83" s="1"/>
  <c r="G33" i="83"/>
  <c r="K33" i="83" s="1"/>
  <c r="G34" i="83"/>
  <c r="K34" i="83" s="1"/>
  <c r="G35" i="83"/>
  <c r="K35" i="83" s="1"/>
  <c r="G36" i="83"/>
  <c r="K36" i="83" s="1"/>
  <c r="S14" i="85"/>
  <c r="S12" i="85"/>
  <c r="AY72" i="83" l="1"/>
  <c r="BG72" i="83" s="1"/>
  <c r="AY71" i="83"/>
  <c r="BG71" i="83" s="1"/>
  <c r="AY70" i="83"/>
  <c r="BG70" i="83" s="1"/>
  <c r="AY69" i="83"/>
  <c r="BG69" i="83" s="1"/>
  <c r="AU73" i="83"/>
  <c r="AQ73" i="83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3" i="83"/>
  <c r="AA36" i="83"/>
  <c r="AA18" i="83"/>
  <c r="AA33" i="83"/>
  <c r="AA27" i="83"/>
  <c r="AA16" i="83"/>
  <c r="AA10" i="83"/>
  <c r="AA6" i="83"/>
  <c r="AA67" i="83"/>
  <c r="AA32" i="83"/>
  <c r="BG73" i="83" l="1"/>
  <c r="AY73" i="83"/>
  <c r="T77" i="83" l="1"/>
  <c r="R14" i="85" l="1"/>
  <c r="R12" i="85" l="1"/>
  <c r="Q12" i="85"/>
  <c r="P12" i="85"/>
  <c r="O12" i="85"/>
  <c r="N12" i="85"/>
  <c r="M12" i="85"/>
  <c r="L12" i="85"/>
  <c r="K12" i="85"/>
  <c r="J12" i="85"/>
  <c r="I12" i="85"/>
  <c r="H12" i="85"/>
  <c r="G12" i="85"/>
  <c r="F12" i="85"/>
  <c r="O35" i="83" l="1"/>
  <c r="S35" i="83" l="1"/>
  <c r="W35" i="83" s="1"/>
  <c r="AC35" i="83"/>
  <c r="AG35" i="83" s="1"/>
  <c r="AK35" i="83" s="1"/>
  <c r="AA39" i="83"/>
  <c r="AA40" i="83"/>
  <c r="AA41" i="83"/>
  <c r="AA42" i="83"/>
  <c r="AA43" i="83"/>
  <c r="AA38" i="83"/>
  <c r="AQ35" i="83" l="1"/>
  <c r="AU35" i="83" s="1"/>
  <c r="AA44" i="83"/>
  <c r="AA45" i="83"/>
  <c r="AA49" i="83" s="1"/>
  <c r="AY35" i="83" l="1"/>
  <c r="BG35" i="83" s="1"/>
  <c r="AA24" i="83" l="1"/>
  <c r="AA30" i="83"/>
  <c r="AA28" i="83"/>
  <c r="AA34" i="83"/>
  <c r="AA37" i="83" l="1"/>
  <c r="AA74" i="83"/>
  <c r="O51" i="83" l="1"/>
  <c r="S51" i="83" s="1"/>
  <c r="O53" i="83"/>
  <c r="S53" i="83" s="1"/>
  <c r="O54" i="83"/>
  <c r="S54" i="83" s="1"/>
  <c r="O55" i="83"/>
  <c r="S55" i="83" s="1"/>
  <c r="O59" i="83"/>
  <c r="S59" i="83" s="1"/>
  <c r="O60" i="83"/>
  <c r="S60" i="83" s="1"/>
  <c r="O63" i="83"/>
  <c r="S63" i="83" s="1"/>
  <c r="O64" i="83"/>
  <c r="O65" i="83"/>
  <c r="S65" i="83" l="1"/>
  <c r="W65" i="83" s="1"/>
  <c r="AC65" i="83"/>
  <c r="AG65" i="83" s="1"/>
  <c r="AK65" i="83" s="1"/>
  <c r="AQ65" i="83" s="1"/>
  <c r="AU65" i="83" s="1"/>
  <c r="AY65" i="83" s="1"/>
  <c r="BG65" i="83" s="1"/>
  <c r="S64" i="83"/>
  <c r="W64" i="83" s="1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51" i="83"/>
  <c r="AC51" i="83"/>
  <c r="AG51" i="83" s="1"/>
  <c r="AK51" i="83" s="1"/>
  <c r="AQ51" i="83" s="1"/>
  <c r="AU51" i="83" s="1"/>
  <c r="AY51" i="83" s="1"/>
  <c r="BG51" i="83" s="1"/>
  <c r="W63" i="83"/>
  <c r="AC63" i="83"/>
  <c r="AG63" i="83" s="1"/>
  <c r="AK63" i="83" s="1"/>
  <c r="AQ63" i="83" s="1"/>
  <c r="AU63" i="83" s="1"/>
  <c r="AY63" i="83" s="1"/>
  <c r="BG63" i="83" s="1"/>
  <c r="W54" i="83"/>
  <c r="AC54" i="83"/>
  <c r="AG54" i="83" s="1"/>
  <c r="AK54" i="83" s="1"/>
  <c r="AQ54" i="83" s="1"/>
  <c r="AU54" i="83" s="1"/>
  <c r="AY54" i="83" s="1"/>
  <c r="BG54" i="83" s="1"/>
  <c r="W59" i="83"/>
  <c r="AC59" i="83"/>
  <c r="AG59" i="83" s="1"/>
  <c r="AK59" i="83" s="1"/>
  <c r="AQ59" i="83" s="1"/>
  <c r="AU59" i="83" s="1"/>
  <c r="AY59" i="83" s="1"/>
  <c r="BG59" i="83" s="1"/>
  <c r="W60" i="83"/>
  <c r="AC60" i="83"/>
  <c r="AG60" i="83" s="1"/>
  <c r="AK60" i="83" s="1"/>
  <c r="AQ60" i="83" s="1"/>
  <c r="AU60" i="83" s="1"/>
  <c r="AY60" i="83" s="1"/>
  <c r="BG60" i="83" s="1"/>
  <c r="W53" i="83"/>
  <c r="AC53" i="83"/>
  <c r="AG53" i="83" s="1"/>
  <c r="P77" i="83"/>
  <c r="AK53" i="83" l="1"/>
  <c r="AQ53" i="83" s="1"/>
  <c r="AU53" i="83" s="1"/>
  <c r="AY53" i="83" s="1"/>
  <c r="BG53" i="83" s="1"/>
  <c r="G73" i="83" l="1"/>
  <c r="O72" i="83"/>
  <c r="K72" i="83"/>
  <c r="S72" i="83" s="1"/>
  <c r="O71" i="83"/>
  <c r="K71" i="83"/>
  <c r="O70" i="83"/>
  <c r="O69" i="83"/>
  <c r="K65" i="83"/>
  <c r="O50" i="83"/>
  <c r="AC50" i="83" s="1"/>
  <c r="AG50" i="83" s="1"/>
  <c r="K50" i="83"/>
  <c r="G45" i="83"/>
  <c r="G49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K50" i="83" l="1"/>
  <c r="S70" i="83"/>
  <c r="W70" i="83" s="1"/>
  <c r="AC70" i="83"/>
  <c r="AK70" i="83" s="1"/>
  <c r="W72" i="83"/>
  <c r="AC72" i="83"/>
  <c r="AK72" i="83" s="1"/>
  <c r="S69" i="83"/>
  <c r="W69" i="83" s="1"/>
  <c r="AC69" i="83"/>
  <c r="AK69" i="83" s="1"/>
  <c r="S71" i="83"/>
  <c r="W71" i="83" s="1"/>
  <c r="AC71" i="83"/>
  <c r="AK71" i="83" s="1"/>
  <c r="S50" i="83"/>
  <c r="K45" i="83"/>
  <c r="K49" i="83" s="1"/>
  <c r="O36" i="83"/>
  <c r="O5" i="83"/>
  <c r="S5" i="83" s="1"/>
  <c r="O17" i="83"/>
  <c r="S17" i="83" s="1"/>
  <c r="O7" i="83"/>
  <c r="S7" i="83" s="1"/>
  <c r="O41" i="83"/>
  <c r="O18" i="83"/>
  <c r="S18" i="83" s="1"/>
  <c r="O38" i="83"/>
  <c r="O42" i="83"/>
  <c r="O10" i="83"/>
  <c r="S10" i="83" s="1"/>
  <c r="O12" i="83"/>
  <c r="S12" i="83" s="1"/>
  <c r="O6" i="83"/>
  <c r="S6" i="83" s="1"/>
  <c r="O15" i="83"/>
  <c r="S15" i="83" s="1"/>
  <c r="K38" i="83"/>
  <c r="K73" i="83"/>
  <c r="O31" i="83"/>
  <c r="O33" i="83"/>
  <c r="O39" i="83"/>
  <c r="O43" i="83"/>
  <c r="O73" i="83"/>
  <c r="AC73" i="83" s="1"/>
  <c r="O8" i="83"/>
  <c r="S8" i="83" s="1"/>
  <c r="O32" i="83"/>
  <c r="O11" i="83"/>
  <c r="S11" i="83" s="1"/>
  <c r="O16" i="83"/>
  <c r="S16" i="83" s="1"/>
  <c r="O34" i="83"/>
  <c r="O45" i="83"/>
  <c r="O49" i="83" s="1"/>
  <c r="O40" i="83"/>
  <c r="G44" i="83"/>
  <c r="AQ50" i="83" l="1"/>
  <c r="AK73" i="83"/>
  <c r="AG73" i="83"/>
  <c r="W73" i="83"/>
  <c r="AC45" i="83"/>
  <c r="S73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0" i="83"/>
  <c r="S45" i="83"/>
  <c r="K44" i="83"/>
  <c r="O44" i="83"/>
  <c r="AC44" i="83" s="1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0" i="83"/>
  <c r="AY50" i="83" s="1"/>
  <c r="BG50" i="83" s="1"/>
  <c r="AQ44" i="83"/>
  <c r="AK44" i="83"/>
  <c r="AG44" i="83"/>
  <c r="AC49" i="83"/>
  <c r="AG45" i="83"/>
  <c r="W44" i="83"/>
  <c r="S44" i="83"/>
  <c r="S49" i="83"/>
  <c r="W45" i="83"/>
  <c r="W49" i="83" s="1"/>
  <c r="AY44" i="83" l="1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U44" i="83"/>
  <c r="AG49" i="83"/>
  <c r="AK45" i="83"/>
  <c r="AY17" i="83" l="1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AK49" i="83"/>
  <c r="AQ45" i="83"/>
  <c r="BG44" i="83" l="1"/>
  <c r="AY16" i="83"/>
  <c r="BG16" i="83" s="1"/>
  <c r="AY12" i="83"/>
  <c r="BG12" i="83" s="1"/>
  <c r="AY31" i="83"/>
  <c r="BG31" i="83" s="1"/>
  <c r="AQ49" i="83"/>
  <c r="AU45" i="83"/>
  <c r="AU49" i="83" l="1"/>
  <c r="AY45" i="83"/>
  <c r="BG45" i="83" s="1"/>
  <c r="BG49" i="83" s="1"/>
  <c r="AY49" i="83" l="1"/>
  <c r="L77" i="83" l="1"/>
  <c r="O25" i="83" l="1"/>
  <c r="S25" i="83" l="1"/>
  <c r="W25" i="83" s="1"/>
  <c r="AC25" i="83"/>
  <c r="AG25" i="83" s="1"/>
  <c r="AK25" i="83" s="1"/>
  <c r="AQ25" i="83" l="1"/>
  <c r="AU25" i="83" s="1"/>
  <c r="AY25" i="83" l="1"/>
  <c r="BG25" i="83" s="1"/>
  <c r="G28" i="83" l="1"/>
  <c r="K28" i="83" s="1"/>
  <c r="G9" i="83"/>
  <c r="K9" i="83" s="1"/>
  <c r="G27" i="83"/>
  <c r="K27" i="83" s="1"/>
  <c r="G24" i="83"/>
  <c r="K24" i="83" s="1"/>
  <c r="G29" i="83"/>
  <c r="K29" i="83" s="1"/>
  <c r="G30" i="83"/>
  <c r="K30" i="83" s="1"/>
  <c r="G4" i="83"/>
  <c r="O24" i="83" l="1"/>
  <c r="S24" i="83" s="1"/>
  <c r="O9" i="83"/>
  <c r="S9" i="83" s="1"/>
  <c r="O28" i="83"/>
  <c r="O29" i="83"/>
  <c r="O30" i="83"/>
  <c r="K4" i="83"/>
  <c r="G37" i="83"/>
  <c r="O4" i="83"/>
  <c r="O27" i="83"/>
  <c r="S27" i="83" l="1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AU4" i="83"/>
  <c r="AG37" i="83"/>
  <c r="W37" i="83"/>
  <c r="S37" i="83"/>
  <c r="AY4" i="83" l="1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Y27" i="83" l="1"/>
  <c r="BG27" i="83" s="1"/>
  <c r="AY29" i="83"/>
  <c r="BG29" i="83" s="1"/>
  <c r="AY28" i="83"/>
  <c r="BG28" i="83" s="1"/>
  <c r="AY30" i="83"/>
  <c r="BG30" i="83" s="1"/>
  <c r="AU24" i="83"/>
  <c r="AQ37" i="83"/>
  <c r="AY24" i="83" l="1"/>
  <c r="BG24" i="83" s="1"/>
  <c r="BG37" i="83" s="1"/>
  <c r="AU37" i="83"/>
  <c r="AY37" i="83" l="1"/>
  <c r="AA77" i="83" l="1"/>
  <c r="AA75" i="83" l="1"/>
  <c r="BK76" i="99" l="1"/>
  <c r="I76" i="99"/>
  <c r="E96" i="90" l="1"/>
  <c r="E102" i="90" l="1"/>
  <c r="E108" i="90" s="1"/>
  <c r="M96" i="90"/>
  <c r="I96" i="90"/>
  <c r="AA96" i="90"/>
  <c r="BE96" i="90" s="1"/>
  <c r="Q96" i="90"/>
  <c r="AI96" i="90"/>
  <c r="AE96" i="90"/>
  <c r="U96" i="90"/>
  <c r="AO96" i="90"/>
  <c r="AS96" i="90" s="1"/>
  <c r="AW96" i="90" s="1"/>
  <c r="AA102" i="90" l="1"/>
  <c r="M102" i="90"/>
  <c r="M108" i="90" s="1"/>
  <c r="I102" i="90"/>
  <c r="I108" i="90" s="1"/>
  <c r="Q102" i="90"/>
  <c r="Q108" i="90" s="1"/>
  <c r="AI102" i="90"/>
  <c r="AI108" i="90" s="1"/>
  <c r="AE102" i="90"/>
  <c r="AE108" i="90" s="1"/>
  <c r="U102" i="90"/>
  <c r="U108" i="90" s="1"/>
  <c r="AO102" i="90"/>
  <c r="E133" i="90"/>
  <c r="E136" i="90" s="1"/>
  <c r="BE102" i="90" l="1"/>
  <c r="BE108" i="90" s="1"/>
  <c r="AA108" i="90"/>
  <c r="AS102" i="90"/>
  <c r="AO108" i="90"/>
  <c r="AA133" i="90"/>
  <c r="I133" i="90"/>
  <c r="I136" i="90" s="1"/>
  <c r="M133" i="90"/>
  <c r="M136" i="90" s="1"/>
  <c r="U133" i="90"/>
  <c r="U136" i="90" s="1"/>
  <c r="Q133" i="90"/>
  <c r="Q136" i="90" s="1"/>
  <c r="AI133" i="90"/>
  <c r="AI136" i="90" s="1"/>
  <c r="AO133" i="90"/>
  <c r="AO136" i="90" s="1"/>
  <c r="AE133" i="90"/>
  <c r="AE136" i="90" s="1"/>
  <c r="BE133" i="90" l="1"/>
  <c r="BE136" i="90" s="1"/>
  <c r="AA136" i="90"/>
  <c r="AW102" i="90"/>
  <c r="AW108" i="90" s="1"/>
  <c r="AS108" i="90"/>
  <c r="AS133" i="90"/>
  <c r="AS136" i="90" s="1"/>
  <c r="AW133" i="90" l="1"/>
  <c r="AW136" i="90" s="1"/>
  <c r="F77" i="83" l="1"/>
  <c r="G77" i="83"/>
  <c r="O77" i="83" s="1"/>
  <c r="AC77" i="83" s="1"/>
  <c r="AG77" i="83" l="1"/>
  <c r="S77" i="83"/>
  <c r="AK77" i="83" l="1"/>
  <c r="W77" i="83"/>
  <c r="AQ77" i="83" l="1"/>
  <c r="AU77" i="83" s="1"/>
  <c r="AY77" i="83" s="1"/>
  <c r="BG77" i="83" s="1"/>
  <c r="BN76" i="99" l="1"/>
  <c r="BO76" i="99" l="1"/>
  <c r="BP76" i="99"/>
  <c r="BQ76" i="99"/>
  <c r="BT76" i="99" l="1"/>
  <c r="BU76" i="99" l="1"/>
  <c r="BY76" i="99"/>
  <c r="BX76" i="99" l="1"/>
  <c r="CE76" i="99"/>
  <c r="CD76" i="99" l="1"/>
  <c r="CI76" i="99"/>
  <c r="CH76" i="99"/>
  <c r="CL76" i="99" l="1"/>
  <c r="CM76" i="99"/>
  <c r="CU76" i="99" l="1"/>
  <c r="CT76" i="99"/>
  <c r="K77" i="83" l="1"/>
  <c r="G66" i="83" l="1"/>
  <c r="O66" i="83" l="1"/>
  <c r="K66" i="83"/>
  <c r="K67" i="83" s="1"/>
  <c r="G67" i="83"/>
  <c r="G74" i="83" s="1"/>
  <c r="K74" i="83" l="1"/>
  <c r="K75" i="83" s="1"/>
  <c r="O74" i="83"/>
  <c r="G75" i="83"/>
  <c r="AC66" i="83"/>
  <c r="AG66" i="83" s="1"/>
  <c r="S66" i="83"/>
  <c r="O67" i="83"/>
  <c r="AC67" i="83" s="1"/>
  <c r="W66" i="83" l="1"/>
  <c r="W67" i="83" s="1"/>
  <c r="S67" i="83"/>
  <c r="AK66" i="83"/>
  <c r="AG67" i="83"/>
  <c r="S74" i="83"/>
  <c r="AC74" i="83"/>
  <c r="O75" i="83"/>
  <c r="AG74" i="83" l="1"/>
  <c r="AC75" i="83"/>
  <c r="W74" i="83"/>
  <c r="W75" i="83" s="1"/>
  <c r="S75" i="83"/>
  <c r="AQ66" i="83"/>
  <c r="AK67" i="83"/>
  <c r="AU66" i="83" l="1"/>
  <c r="AY66" i="83" s="1"/>
  <c r="AQ67" i="83"/>
  <c r="AK74" i="83"/>
  <c r="AG75" i="83"/>
  <c r="AY67" i="83" l="1"/>
  <c r="BG66" i="83"/>
  <c r="BG67" i="83"/>
  <c r="AQ74" i="83"/>
  <c r="AK75" i="83"/>
  <c r="AU67" i="83"/>
  <c r="AU74" i="83" l="1"/>
  <c r="AY74" i="83" s="1"/>
  <c r="AQ75" i="83"/>
  <c r="AY75" i="83" l="1"/>
  <c r="BG74" i="83"/>
  <c r="BG75" i="83" s="1"/>
  <c r="AU75" i="83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1500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G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K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O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S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E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O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S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W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6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G7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  <comment ref="K73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</commentList>
</comments>
</file>

<file path=xl/sharedStrings.xml><?xml version="1.0" encoding="utf-8"?>
<sst xmlns="http://schemas.openxmlformats.org/spreadsheetml/2006/main" count="9817" uniqueCount="2267">
  <si>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</si>
  <si>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</si>
  <si>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</si>
  <si>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</si>
  <si>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</si>
  <si>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</si>
  <si>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</si>
  <si>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</si>
  <si>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</si>
  <si>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</si>
  <si>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</si>
  <si>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</si>
  <si>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</si>
  <si>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</si>
  <si>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</si>
  <si>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</si>
  <si>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</si>
  <si>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</si>
  <si>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</si>
  <si>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</si>
  <si>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</si>
  <si>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</si>
  <si>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</si>
  <si>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</si>
  <si>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</si>
  <si>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</si>
  <si>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</si>
  <si>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</si>
  <si>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</si>
  <si>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</si>
  <si>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</si>
  <si>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</si>
  <si>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</si>
  <si>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</si>
  <si>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</si>
  <si>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</si>
  <si>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</si>
  <si>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</si>
  <si>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</si>
  <si>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</si>
  <si>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</si>
  <si>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</si>
  <si>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</si>
  <si>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</si>
  <si>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</si>
  <si>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</si>
  <si>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</si>
  <si>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</si>
  <si>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</si>
  <si>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</si>
  <si>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</si>
  <si>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</si>
  <si>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</si>
  <si>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</si>
  <si>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</si>
  <si>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</si>
  <si>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</si>
  <si>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</si>
  <si>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</si>
  <si>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</si>
  <si>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</si>
  <si>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</si>
  <si>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</si>
  <si>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</si>
  <si>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</si>
  <si>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</si>
  <si>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</si>
  <si>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</si>
  <si>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</si>
  <si>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</si>
  <si>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</si>
  <si>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</si>
  <si>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</si>
  <si>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</si>
  <si>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</si>
  <si>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</si>
  <si>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</si>
  <si>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</si>
  <si>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</si>
  <si>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</si>
  <si>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</si>
  <si>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</si>
  <si>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</si>
  <si>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</si>
  <si>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</si>
  <si>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</si>
  <si>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</si>
  <si>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</si>
  <si>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</si>
  <si>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</si>
  <si>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</si>
  <si>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</si>
  <si>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</si>
  <si>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</si>
  <si>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</si>
  <si>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</si>
  <si>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</si>
  <si>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</si>
  <si>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</si>
  <si>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</si>
  <si>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</si>
  <si>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</si>
  <si>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</si>
  <si>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</si>
  <si>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</si>
  <si>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</si>
  <si>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</si>
  <si>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</si>
  <si>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</si>
  <si>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</si>
  <si>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</si>
  <si>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</si>
  <si>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</si>
  <si>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</si>
  <si>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</si>
  <si>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</si>
  <si>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</si>
  <si>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</si>
  <si>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</si>
  <si>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</si>
  <si>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</si>
  <si>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</si>
  <si>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</si>
  <si>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</si>
  <si>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</si>
  <si>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</si>
  <si>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</si>
  <si>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</si>
  <si>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</si>
  <si>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</si>
  <si>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</si>
  <si>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</si>
  <si>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</si>
  <si>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</si>
  <si>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</si>
  <si>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</si>
  <si>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</si>
  <si>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</si>
  <si>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</si>
  <si>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</si>
  <si>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</si>
  <si>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</si>
  <si>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</si>
  <si>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</si>
  <si>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</si>
  <si>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</si>
  <si>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</si>
  <si>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</si>
  <si>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</si>
  <si>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</si>
  <si>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</si>
  <si>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</si>
  <si>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</si>
  <si>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</si>
  <si>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</si>
  <si>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</si>
  <si>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</si>
  <si>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</si>
  <si>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</si>
  <si>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</si>
  <si>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</si>
  <si>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</si>
  <si>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</si>
  <si>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</si>
  <si>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</si>
  <si>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</si>
  <si>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</si>
  <si>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</si>
  <si>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</si>
  <si>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</si>
  <si>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</si>
  <si>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</si>
  <si>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</si>
  <si>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</si>
  <si>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</si>
  <si>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</si>
  <si>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</si>
  <si>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</si>
  <si>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</si>
  <si>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</si>
  <si>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</si>
  <si>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</si>
  <si>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</si>
  <si>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</si>
  <si>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</si>
  <si>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</si>
  <si>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</si>
  <si>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</si>
  <si>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</si>
  <si>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</si>
  <si>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</si>
  <si>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</si>
  <si>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</si>
  <si>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</si>
  <si>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</si>
  <si>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</si>
  <si>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</si>
  <si>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</si>
  <si>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</si>
  <si>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</si>
  <si>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</si>
  <si>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</si>
  <si>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</si>
  <si>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</si>
  <si>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</si>
  <si>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</si>
  <si>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</si>
  <si>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</si>
  <si>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</si>
  <si>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</si>
  <si>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</si>
  <si>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</si>
  <si>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</si>
  <si>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</si>
  <si>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</si>
  <si>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</si>
  <si>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</si>
  <si>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</si>
  <si>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</si>
  <si>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</si>
  <si>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</si>
  <si>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</si>
  <si>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</si>
  <si>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</si>
  <si>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</si>
  <si>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</si>
  <si>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</si>
  <si>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</si>
  <si>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</si>
  <si>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</si>
  <si>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</si>
  <si>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</si>
  <si>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</si>
  <si>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</si>
  <si>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</si>
  <si>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</si>
  <si>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</si>
  <si>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</si>
  <si>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</si>
  <si>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</si>
  <si>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</si>
  <si>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</si>
  <si>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</si>
  <si>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</si>
  <si>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</si>
  <si>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</si>
  <si>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</si>
  <si>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</si>
  <si>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</si>
  <si>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</si>
  <si>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</si>
  <si>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</si>
  <si>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</si>
  <si>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</si>
  <si>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</si>
  <si>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</si>
  <si>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</si>
  <si>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</si>
  <si>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</si>
  <si>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</si>
  <si>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</si>
  <si>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</si>
  <si>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</si>
  <si>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</si>
  <si>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</si>
  <si>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</si>
  <si>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</si>
  <si>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</si>
  <si>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</si>
  <si>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</si>
  <si>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</si>
  <si>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</si>
  <si>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</si>
  <si>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</si>
  <si>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</si>
  <si>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</si>
  <si>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</si>
  <si>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</si>
  <si>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</si>
  <si>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</si>
  <si>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</si>
  <si>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</si>
  <si>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</si>
  <si>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</si>
  <si>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</si>
  <si>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</si>
  <si>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</si>
  <si>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</si>
  <si>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</si>
  <si>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</si>
  <si>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</si>
  <si>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</si>
  <si>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</si>
  <si>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</si>
  <si>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</si>
  <si>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</si>
  <si>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</si>
  <si>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</si>
  <si>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</si>
  <si>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Kwh/T of ch Wt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</si>
  <si>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</si>
  <si>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</si>
  <si>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</si>
  <si>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</si>
  <si>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</si>
  <si>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</si>
  <si>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</si>
  <si>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</si>
  <si>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</si>
  <si>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</si>
  <si>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</si>
  <si>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</si>
  <si>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</si>
  <si>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</si>
  <si>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</si>
  <si>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</si>
  <si>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</si>
  <si>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</si>
  <si>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</si>
  <si>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</si>
  <si>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</si>
  <si>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</si>
  <si>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</si>
  <si>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</si>
  <si>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</si>
  <si>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</si>
  <si>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</si>
  <si>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</si>
  <si>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</si>
  <si>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</si>
  <si>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</si>
  <si>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</si>
  <si>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</si>
  <si>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</si>
  <si>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</si>
  <si>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</si>
  <si>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</si>
  <si>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</si>
  <si>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</si>
  <si>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</si>
  <si>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</si>
  <si>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</si>
  <si>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</si>
  <si>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</si>
  <si>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</si>
  <si>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</si>
  <si>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</si>
  <si>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</si>
  <si>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</si>
  <si>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</si>
  <si>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</si>
  <si>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</si>
  <si>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</si>
  <si>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</si>
  <si>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</si>
  <si>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</si>
  <si>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</si>
  <si>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</si>
  <si>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</si>
  <si>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</si>
  <si>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</si>
  <si>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</si>
  <si>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</si>
  <si>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</si>
  <si>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</si>
  <si>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</si>
  <si>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</si>
  <si>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</si>
  <si>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</si>
  <si>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</si>
  <si>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</si>
  <si>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</si>
  <si>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</si>
  <si>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</si>
  <si>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</si>
  <si>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</si>
  <si>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</si>
  <si>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</si>
  <si>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</si>
  <si>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</si>
  <si>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</si>
  <si>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</si>
  <si>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</si>
  <si>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</si>
  <si>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</si>
  <si>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</si>
  <si>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</si>
  <si>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</si>
  <si>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</si>
  <si>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</si>
  <si>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</si>
  <si>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</si>
  <si>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</si>
  <si>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</si>
  <si>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</si>
  <si>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</si>
  <si>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</si>
  <si>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</si>
  <si>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</si>
  <si>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</si>
  <si>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</si>
  <si>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</si>
  <si>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</si>
  <si>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</si>
  <si>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</si>
  <si>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</si>
  <si>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</si>
  <si>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</si>
  <si>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</si>
  <si>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</si>
  <si>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</si>
  <si>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</si>
  <si>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</si>
  <si>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</si>
  <si>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</si>
  <si>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</si>
  <si>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</si>
  <si>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</si>
  <si>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</si>
  <si>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</si>
  <si>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</si>
  <si>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</si>
  <si>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</si>
  <si>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</si>
  <si>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</si>
  <si>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</si>
  <si>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</si>
  <si>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</si>
  <si>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</si>
  <si>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</si>
  <si>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</si>
  <si>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</si>
  <si>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</si>
  <si>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</si>
  <si>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</si>
  <si>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</si>
  <si>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</si>
  <si>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</si>
  <si>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</si>
  <si>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</si>
  <si>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</si>
  <si>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</si>
  <si>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</si>
  <si>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</si>
  <si>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</si>
  <si>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</si>
  <si>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</si>
  <si>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</si>
  <si>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</si>
  <si>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</si>
  <si>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</si>
  <si>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</si>
  <si>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</si>
  <si>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</si>
  <si>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</si>
  <si>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</si>
  <si>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</si>
  <si>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</si>
  <si>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</si>
  <si>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</si>
  <si>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</si>
  <si>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</si>
  <si>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</si>
  <si>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</si>
  <si>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</si>
  <si>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</si>
  <si>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</si>
  <si>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</si>
  <si>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</si>
  <si>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</si>
  <si>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</si>
  <si>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</si>
  <si>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</si>
  <si>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</si>
  <si>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</si>
  <si>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</si>
  <si>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</si>
  <si>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</si>
  <si>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</si>
  <si>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</si>
  <si>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</si>
  <si>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</si>
  <si>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</si>
  <si>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</si>
  <si>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</si>
  <si>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</si>
  <si>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</si>
  <si>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</si>
  <si>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</si>
  <si>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</si>
  <si>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</si>
  <si>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</si>
  <si>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</si>
  <si>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</si>
  <si>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</si>
  <si>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</si>
  <si>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</si>
  <si>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</si>
  <si>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</si>
  <si>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</si>
  <si>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</si>
  <si>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</si>
  <si>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</si>
  <si>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</si>
  <si>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</si>
  <si>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</si>
  <si>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</si>
  <si>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</si>
  <si>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</si>
  <si>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</si>
  <si>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</si>
  <si>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</si>
  <si>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</si>
  <si>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</si>
  <si>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</si>
  <si>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</si>
  <si>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</si>
  <si>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</si>
  <si>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</si>
  <si>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</si>
  <si>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</si>
  <si>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</si>
  <si>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</si>
  <si>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</si>
  <si>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</si>
  <si>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</si>
  <si>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</si>
  <si>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</si>
  <si>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</si>
  <si>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</si>
  <si>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</si>
  <si>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</si>
  <si>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</si>
  <si>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</si>
  <si>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</si>
  <si>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</si>
  <si>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</si>
  <si>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</si>
  <si>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</si>
  <si>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</si>
  <si>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</si>
  <si>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</si>
  <si>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</si>
  <si>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</si>
  <si>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</si>
  <si>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</si>
  <si>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</si>
  <si>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</si>
  <si>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</si>
  <si>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</si>
  <si>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</si>
  <si>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</si>
  <si>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</si>
  <si>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</si>
  <si>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</si>
  <si>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</si>
  <si>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</si>
  <si>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</si>
  <si>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BF (from BPTG)</t>
  </si>
  <si>
    <t>BOF (from BPTG)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</si>
  <si>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</si>
  <si>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</si>
  <si>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</si>
  <si>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</si>
  <si>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</si>
  <si>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</si>
  <si>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</si>
  <si>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</si>
  <si>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</si>
  <si>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</si>
  <si>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</si>
  <si>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</si>
  <si>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</si>
  <si>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</si>
  <si>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</si>
  <si>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</si>
  <si>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</si>
  <si>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</si>
  <si>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</si>
  <si>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</si>
  <si>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</si>
  <si>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</si>
  <si>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</si>
  <si>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</si>
  <si>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</si>
  <si>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</si>
  <si>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</si>
  <si>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</si>
  <si>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</si>
  <si>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</si>
  <si>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</si>
  <si>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</si>
  <si>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</si>
  <si>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</si>
  <si>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</si>
  <si>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</si>
  <si>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</si>
  <si>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</si>
  <si>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</si>
  <si>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</si>
  <si>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</si>
  <si>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</si>
  <si>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</si>
  <si>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</si>
  <si>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</si>
  <si>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</si>
  <si>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</si>
  <si>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</si>
  <si>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</si>
  <si>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</si>
  <si>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</si>
  <si>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</si>
  <si>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</si>
  <si>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</si>
  <si>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</si>
  <si>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</si>
  <si>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</si>
  <si>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</si>
  <si>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RI</t>
  </si>
  <si>
    <t>RDI</t>
  </si>
  <si>
    <t>BPTG Stm</t>
  </si>
  <si>
    <t>EXP.DEA.TUR.AUX /ESP Boiler</t>
  </si>
  <si>
    <t>ICC (MOZ-H)</t>
  </si>
  <si>
    <t xml:space="preserve">BURNT DOLO REACTIVITY </t>
  </si>
  <si>
    <t>CBM consumption</t>
  </si>
  <si>
    <t>M³/Hr</t>
  </si>
  <si>
    <t>Th SM³/ Hr</t>
  </si>
  <si>
    <t>Th.M3/hr</t>
  </si>
  <si>
    <t>BPP COB#11 (from BPTG)</t>
  </si>
  <si>
    <t>BPP COB#8&amp;10 (from BPTG)</t>
  </si>
  <si>
    <t>US Soft</t>
  </si>
  <si>
    <t>2018-19</t>
  </si>
  <si>
    <t>TMT Bars</t>
  </si>
  <si>
    <t>TMT Coils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</si>
  <si>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</si>
  <si>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</si>
  <si>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</si>
  <si>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</si>
  <si>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</si>
  <si>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</si>
  <si>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</si>
  <si>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</si>
  <si>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</si>
  <si>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</si>
  <si>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</si>
  <si>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</si>
  <si>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</si>
  <si>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</si>
  <si>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</si>
  <si>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</si>
  <si>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</si>
  <si>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</si>
  <si>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</si>
  <si>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</si>
  <si>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</si>
  <si>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</si>
  <si>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</si>
  <si>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</si>
  <si>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</si>
  <si>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</si>
  <si>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</si>
  <si>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</si>
  <si>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</si>
  <si>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</si>
  <si>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</si>
  <si>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</si>
  <si>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</si>
  <si>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</si>
  <si>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</si>
  <si>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</si>
  <si>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</si>
  <si>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</si>
  <si>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</si>
  <si>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</si>
  <si>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</si>
  <si>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</si>
  <si>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</si>
  <si>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</si>
  <si>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</si>
  <si>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</si>
  <si>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</si>
  <si>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</si>
  <si>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</si>
  <si>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</si>
  <si>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</si>
  <si>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</si>
  <si>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</si>
  <si>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</si>
  <si>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</si>
  <si>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</si>
  <si>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</si>
  <si>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</si>
  <si>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</si>
  <si>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</si>
  <si>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</si>
  <si>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</si>
  <si>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</si>
  <si>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</si>
  <si>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</si>
  <si>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</si>
  <si>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</si>
  <si>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</si>
  <si>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</si>
  <si>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</si>
  <si>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</si>
  <si>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</si>
  <si>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</si>
  <si>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</si>
  <si>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</si>
  <si>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</si>
  <si>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</si>
  <si>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</si>
  <si>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</si>
  <si>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</si>
  <si>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</si>
  <si>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</si>
  <si>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</si>
  <si>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</si>
  <si>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</si>
  <si>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</si>
  <si>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</si>
  <si>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</si>
  <si>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</si>
  <si>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</si>
  <si>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</si>
  <si>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</si>
  <si>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</si>
  <si>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</si>
  <si>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</si>
  <si>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</si>
  <si>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</si>
  <si>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</si>
  <si>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</si>
  <si>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</si>
  <si>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</si>
  <si>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</si>
  <si>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</si>
  <si>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</si>
  <si>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</si>
  <si>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</si>
  <si>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</si>
  <si>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</si>
  <si>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</si>
  <si>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</si>
  <si>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</si>
  <si>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</si>
  <si>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</si>
  <si>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</si>
  <si>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</si>
  <si>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</si>
  <si>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</si>
  <si>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</si>
  <si>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</si>
  <si>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</si>
  <si>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</si>
  <si>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</si>
  <si>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</si>
  <si>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</si>
  <si>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</si>
  <si>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</si>
  <si>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</si>
  <si>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</si>
  <si>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</si>
  <si>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</si>
  <si>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</si>
  <si>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</si>
  <si>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</si>
  <si>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</si>
  <si>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</si>
  <si>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</si>
  <si>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</si>
  <si>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</si>
  <si>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</si>
  <si>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</si>
  <si>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</si>
  <si>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</si>
  <si>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</si>
  <si>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</si>
  <si>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</si>
  <si>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</si>
  <si>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</si>
  <si>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</si>
  <si>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</si>
  <si>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</si>
  <si>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</si>
  <si>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</si>
  <si>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</si>
  <si>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</si>
  <si>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</si>
  <si>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</si>
  <si>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</si>
  <si>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</si>
  <si>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</si>
  <si>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</si>
  <si>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</si>
  <si>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</si>
  <si>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ICC (MOZ)/Benga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</si>
  <si>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</si>
  <si>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</si>
  <si>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</si>
  <si>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</si>
  <si>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</si>
  <si>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</si>
  <si>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</si>
  <si>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</si>
  <si>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</si>
  <si>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</si>
  <si>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</si>
  <si>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</si>
  <si>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</si>
  <si>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</si>
  <si>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</si>
  <si>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</si>
  <si>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</si>
  <si>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</si>
  <si>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</si>
  <si>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</si>
  <si>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</si>
  <si>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</si>
  <si>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</si>
  <si>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</si>
  <si>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</si>
  <si>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</si>
  <si>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</si>
  <si>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</si>
  <si>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</si>
  <si>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</si>
  <si>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</si>
  <si>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</si>
  <si>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</si>
  <si>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</si>
  <si>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</si>
  <si>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</si>
  <si>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</si>
  <si>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</si>
  <si>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</si>
  <si>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</si>
  <si>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</si>
  <si>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</si>
  <si>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</si>
  <si>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</si>
  <si>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</si>
  <si>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</si>
  <si>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</si>
  <si>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</si>
  <si>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</si>
  <si>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</si>
  <si>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</si>
  <si>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</si>
  <si>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</si>
  <si>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</si>
  <si>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</si>
  <si>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</si>
  <si>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</si>
  <si>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</si>
  <si>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</si>
  <si>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</si>
  <si>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</si>
  <si>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</si>
  <si>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</si>
  <si>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</si>
  <si>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</si>
  <si>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</si>
  <si>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</si>
  <si>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</si>
  <si>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</si>
  <si>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</si>
  <si>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</si>
  <si>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</si>
  <si>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</si>
  <si>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</si>
  <si>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</si>
  <si>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</si>
  <si>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</si>
  <si>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</si>
  <si>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</si>
  <si>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</si>
  <si>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</si>
  <si>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</si>
  <si>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</si>
  <si>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</si>
  <si>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</si>
  <si>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</si>
  <si>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</si>
  <si>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</si>
  <si>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</si>
  <si>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</si>
  <si>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</si>
  <si>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</si>
  <si>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</si>
  <si>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</si>
  <si>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</si>
  <si>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</si>
  <si>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</si>
  <si>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</si>
  <si>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</si>
  <si>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</si>
  <si>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</si>
  <si>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</si>
  <si>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</si>
  <si>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</si>
  <si>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</si>
  <si>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</si>
  <si>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</si>
  <si>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</si>
  <si>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</si>
  <si>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</si>
  <si>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</si>
  <si>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</si>
  <si>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</si>
  <si>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</si>
  <si>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</si>
  <si>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</si>
  <si>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</si>
  <si>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</si>
  <si>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</si>
  <si>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</si>
  <si>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</si>
  <si>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</si>
  <si>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</si>
  <si>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</si>
  <si>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</si>
  <si>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</si>
  <si>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</si>
  <si>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</si>
  <si>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</si>
  <si>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</si>
  <si>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</si>
  <si>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</si>
  <si>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</si>
  <si>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</si>
  <si>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</si>
  <si>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</si>
  <si>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</si>
  <si>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</si>
  <si>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</si>
  <si>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</si>
  <si>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</si>
  <si>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</si>
  <si>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</si>
  <si>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</si>
  <si>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</si>
  <si>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</si>
  <si>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</si>
  <si>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</si>
  <si>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</si>
  <si>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</si>
  <si>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</si>
  <si>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</si>
  <si>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</si>
  <si>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</si>
  <si>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</si>
  <si>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</si>
  <si>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</si>
  <si>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</si>
  <si>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</si>
  <si>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</si>
  <si>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</si>
  <si>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</si>
  <si>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</si>
  <si>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</si>
  <si>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</si>
  <si>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</si>
  <si>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</si>
  <si>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</si>
  <si>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</si>
  <si>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</si>
  <si>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</si>
  <si>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</si>
  <si>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</si>
  <si>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</si>
  <si>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</si>
  <si>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</si>
  <si>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</si>
  <si>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</si>
  <si>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</si>
  <si>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</si>
  <si>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</si>
  <si>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</si>
  <si>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</si>
  <si>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</si>
  <si>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</si>
  <si>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</si>
  <si>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</si>
  <si>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</si>
  <si>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</si>
  <si>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</si>
  <si>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</si>
  <si>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6 TMTC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</si>
  <si>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</si>
  <si>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</si>
  <si>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</si>
  <si>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</si>
  <si>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</si>
  <si>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</si>
  <si>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</si>
  <si>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</si>
  <si>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</si>
  <si>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</si>
  <si>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</si>
  <si>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</si>
  <si>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</si>
  <si>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</si>
  <si>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</si>
  <si>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</si>
  <si>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</si>
  <si>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</si>
  <si>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</si>
  <si>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</si>
  <si>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</si>
  <si>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</si>
  <si>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</si>
  <si>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</si>
  <si>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</si>
  <si>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</si>
  <si>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</si>
  <si>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</si>
  <si>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</si>
  <si>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</si>
  <si>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</si>
  <si>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</si>
  <si>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</si>
  <si>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</si>
  <si>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</si>
  <si>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</si>
  <si>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</si>
  <si>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</si>
  <si>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</si>
  <si>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</si>
  <si>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</si>
  <si>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</si>
  <si>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</si>
  <si>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</si>
  <si>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</si>
  <si>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</si>
  <si>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</si>
  <si>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</si>
  <si>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</si>
  <si>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</si>
  <si>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</si>
  <si>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</si>
  <si>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</si>
  <si>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</si>
  <si>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</si>
  <si>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</si>
  <si>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</si>
  <si>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</si>
  <si>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</si>
  <si>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</si>
  <si>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</si>
  <si>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</si>
  <si>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</si>
  <si>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</si>
  <si>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</si>
  <si>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</si>
  <si>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</si>
  <si>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</si>
  <si>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</si>
  <si>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</si>
  <si>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</si>
  <si>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</si>
  <si>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</si>
  <si>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</si>
  <si>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</si>
  <si>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</si>
  <si>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</si>
  <si>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</si>
  <si>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</si>
  <si>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</si>
  <si>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</si>
  <si>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</si>
  <si>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</si>
  <si>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</si>
  <si>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</si>
  <si>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</si>
  <si>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</si>
  <si>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</si>
  <si>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</si>
  <si>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</si>
  <si>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</si>
  <si>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</si>
  <si>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</si>
  <si>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</si>
  <si>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</si>
  <si>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</si>
  <si>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</si>
  <si>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</si>
  <si>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</si>
  <si>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</si>
  <si>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</si>
  <si>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</si>
  <si>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</si>
  <si>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</si>
  <si>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</si>
  <si>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</si>
  <si>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</si>
  <si>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</si>
  <si>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</si>
  <si>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</si>
  <si>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</si>
  <si>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</si>
  <si>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</si>
  <si>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</si>
  <si>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</si>
  <si>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</si>
  <si>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</si>
  <si>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</si>
  <si>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</si>
  <si>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</si>
  <si>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</si>
  <si>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</si>
  <si>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</si>
  <si>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</si>
  <si>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</si>
  <si>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</si>
  <si>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</si>
  <si>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</si>
  <si>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</si>
  <si>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</si>
  <si>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</si>
  <si>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</si>
  <si>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</si>
  <si>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</si>
  <si>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</si>
  <si>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</si>
  <si>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</si>
  <si>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</si>
  <si>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</si>
  <si>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</si>
  <si>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</si>
  <si>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</si>
  <si>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</si>
  <si>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</si>
  <si>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</si>
  <si>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</si>
  <si>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</si>
  <si>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</si>
  <si>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</si>
  <si>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</si>
  <si>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</si>
  <si>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</si>
  <si>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</si>
  <si>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</si>
  <si>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Sulfuric Acid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</si>
  <si>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</si>
  <si>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</si>
  <si>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</si>
  <si>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</si>
  <si>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</si>
  <si>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</si>
  <si>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</si>
  <si>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</si>
  <si>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</si>
  <si>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</si>
  <si>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</si>
  <si>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</si>
  <si>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</si>
  <si>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</si>
  <si>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</si>
  <si>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</si>
  <si>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</si>
  <si>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</si>
  <si>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</si>
  <si>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</si>
  <si>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</si>
  <si>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</si>
  <si>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</si>
  <si>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</si>
  <si>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</si>
  <si>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</si>
  <si>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</si>
  <si>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</si>
  <si>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</si>
  <si>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</si>
  <si>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</si>
  <si>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</si>
  <si>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</si>
  <si>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</si>
  <si>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</si>
  <si>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</si>
  <si>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</si>
  <si>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</si>
  <si>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</si>
  <si>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</si>
  <si>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</si>
  <si>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</si>
  <si>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</si>
  <si>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</si>
  <si>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</si>
  <si>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</si>
  <si>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</si>
  <si>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</si>
  <si>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</si>
  <si>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</si>
  <si>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</si>
  <si>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</si>
  <si>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</si>
  <si>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</si>
  <si>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</si>
  <si>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</si>
  <si>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</si>
  <si>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</si>
  <si>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</si>
  <si>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</si>
  <si>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</si>
  <si>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</si>
  <si>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</si>
  <si>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</si>
  <si>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</si>
  <si>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</si>
  <si>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</si>
  <si>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</si>
  <si>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</si>
  <si>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</si>
  <si>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</si>
  <si>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</si>
  <si>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</si>
  <si>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</si>
  <si>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</si>
  <si>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</si>
  <si>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</si>
  <si>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</si>
  <si>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</si>
  <si>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</si>
  <si>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</si>
  <si>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</si>
  <si>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</si>
  <si>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</si>
  <si>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</si>
  <si>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</si>
  <si>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</si>
  <si>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</si>
  <si>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</si>
  <si>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</si>
  <si>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</si>
  <si>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</si>
  <si>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</si>
  <si>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</si>
  <si>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</si>
  <si>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</si>
  <si>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</si>
  <si>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</si>
  <si>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</si>
  <si>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</si>
  <si>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</si>
  <si>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</si>
  <si>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</si>
  <si>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</si>
  <si>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</si>
  <si>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</si>
  <si>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</si>
  <si>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</si>
  <si>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</si>
  <si>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</si>
  <si>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</si>
  <si>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</si>
  <si>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</si>
  <si>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</si>
  <si>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</si>
  <si>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</si>
  <si>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</si>
  <si>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</si>
  <si>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</si>
  <si>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</si>
  <si>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</si>
  <si>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</si>
  <si>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</si>
  <si>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</si>
  <si>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</si>
  <si>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</si>
  <si>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</si>
  <si>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</si>
  <si>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</si>
  <si>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</si>
  <si>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</si>
  <si>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</si>
  <si>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</si>
  <si>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</si>
  <si>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</si>
  <si>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</si>
  <si>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</si>
  <si>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</si>
  <si>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</si>
  <si>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</si>
  <si>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</si>
  <si>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</si>
  <si>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</si>
  <si>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</si>
  <si>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</si>
  <si>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</si>
  <si>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</si>
  <si>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</si>
  <si>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</si>
  <si>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</si>
  <si>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</si>
  <si>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</si>
  <si>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</si>
  <si>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</si>
  <si>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</si>
  <si>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</si>
  <si>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</si>
  <si>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</si>
  <si>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</si>
  <si>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</si>
  <si>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</si>
  <si>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</si>
  <si>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</si>
  <si>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</si>
  <si>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</si>
  <si>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</si>
  <si>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</si>
  <si>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</si>
  <si>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</si>
  <si>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</si>
  <si>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</si>
  <si>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</si>
  <si>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</si>
  <si>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</si>
  <si>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</si>
  <si>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</si>
  <si>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</si>
  <si>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</si>
  <si>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</si>
  <si>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 xml:space="preserve">Gross Sinter return (Dry) </t>
  </si>
  <si>
    <t>Gross Sinter return (Wet)to BMP- As per RMHP</t>
  </si>
  <si>
    <t>Pellet in Fe bearing Load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</si>
  <si>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</si>
  <si>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</si>
  <si>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</si>
  <si>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</si>
  <si>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</si>
  <si>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</si>
  <si>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</si>
  <si>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</si>
  <si>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</si>
  <si>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</si>
  <si>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</si>
  <si>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</si>
  <si>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</si>
  <si>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</si>
  <si>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</si>
  <si>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</si>
  <si>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</si>
  <si>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</si>
  <si>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</si>
  <si>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</si>
  <si>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</si>
  <si>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</si>
  <si>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</si>
  <si>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</si>
  <si>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>ELEC,GRAPHITE,457MM,1800-2100MM (Graphite Electrode)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</si>
  <si>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</si>
  <si>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</si>
  <si>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</si>
  <si>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</si>
  <si>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</si>
  <si>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</si>
  <si>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</si>
  <si>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</si>
  <si>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</si>
  <si>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</si>
  <si>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</si>
  <si>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</si>
  <si>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</si>
  <si>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</si>
  <si>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</si>
  <si>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</si>
  <si>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</si>
  <si>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</si>
  <si>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</si>
  <si>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</si>
  <si>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</si>
  <si>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</si>
  <si>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</si>
  <si>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</si>
  <si>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</si>
  <si>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</si>
  <si>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</si>
  <si>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</si>
  <si>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</si>
  <si>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</si>
  <si>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</si>
  <si>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</si>
  <si>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</si>
  <si>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</si>
  <si>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</si>
  <si>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</si>
  <si>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</si>
  <si>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</si>
  <si>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</si>
  <si>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</si>
  <si>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</si>
  <si>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</si>
  <si>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IS 2062 E250BO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</si>
  <si>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</si>
  <si>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</si>
  <si>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</si>
  <si>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</si>
  <si>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</si>
  <si>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</si>
  <si>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</si>
  <si>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</si>
  <si>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</si>
  <si>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</si>
  <si>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</si>
  <si>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</si>
  <si>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</si>
  <si>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</si>
  <si>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</si>
  <si>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</si>
  <si>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</si>
  <si>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</si>
  <si>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</si>
  <si>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</si>
  <si>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</si>
  <si>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</si>
  <si>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</si>
  <si>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</si>
  <si>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</si>
  <si>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</si>
  <si>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</si>
  <si>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</si>
  <si>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</si>
  <si>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</si>
  <si>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</si>
  <si>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</si>
  <si>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</si>
  <si>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</si>
  <si>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</si>
  <si>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</si>
  <si>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</si>
  <si>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</si>
  <si>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</si>
  <si>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</si>
  <si>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</si>
  <si>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</si>
  <si>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</si>
  <si>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</si>
  <si>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REJECTED/BROKEN GRAPHITE ELECTRODES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</si>
  <si>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</si>
  <si>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</si>
  <si>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</si>
  <si>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</si>
  <si>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</si>
  <si>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</si>
  <si>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</si>
  <si>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</si>
  <si>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</si>
  <si>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</si>
  <si>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</si>
  <si>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</si>
  <si>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</si>
  <si>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</si>
  <si>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</si>
  <si>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</si>
  <si>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</si>
  <si>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</si>
  <si>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</si>
  <si>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</si>
  <si>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</si>
  <si>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</si>
  <si>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</si>
  <si>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</si>
  <si>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</si>
  <si>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</si>
  <si>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</si>
  <si>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</si>
  <si>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</si>
  <si>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</si>
  <si>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</si>
  <si>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</si>
  <si>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</si>
  <si>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</si>
  <si>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</si>
  <si>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</si>
  <si>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</si>
  <si>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</si>
  <si>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</si>
  <si>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</si>
  <si>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</si>
  <si>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CONVEYOR BELT (NYLON)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</si>
  <si>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</si>
  <si>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</si>
  <si>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</si>
  <si>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</si>
  <si>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</si>
  <si>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</si>
  <si>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</si>
  <si>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</si>
  <si>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</si>
  <si>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</si>
  <si>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</si>
  <si>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</si>
  <si>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</si>
  <si>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</si>
  <si>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</si>
  <si>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</si>
  <si>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</si>
  <si>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</si>
  <si>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</si>
  <si>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</si>
  <si>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</si>
  <si>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</si>
  <si>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</si>
  <si>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</si>
  <si>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</si>
  <si>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</si>
  <si>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</si>
  <si>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</si>
  <si>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</si>
  <si>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</si>
  <si>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</si>
  <si>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</si>
  <si>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</si>
  <si>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</si>
  <si>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</si>
  <si>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</si>
  <si>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</si>
  <si>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</si>
  <si>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</si>
  <si>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</si>
  <si>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</si>
  <si>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</si>
  <si>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</si>
  <si>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</si>
  <si>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</si>
  <si>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</si>
  <si>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</si>
  <si>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</si>
  <si>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</si>
  <si>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</si>
  <si>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</si>
  <si>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</si>
  <si>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</si>
  <si>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</si>
  <si>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BILLET CB IS2830C20MMNC 200*280- Bhilai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</si>
  <si>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</si>
  <si>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</si>
  <si>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</si>
  <si>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</si>
  <si>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</si>
  <si>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</si>
  <si>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</si>
  <si>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</si>
  <si>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</si>
  <si>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</si>
  <si>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</si>
  <si>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</si>
  <si>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</si>
  <si>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</si>
  <si>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</si>
  <si>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</si>
  <si>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</si>
  <si>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</si>
  <si>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</si>
  <si>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</si>
  <si>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</si>
  <si>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</si>
  <si>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</si>
  <si>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</si>
  <si>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</si>
  <si>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</si>
  <si>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</si>
  <si>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</si>
  <si>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</si>
  <si>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</si>
  <si>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</si>
  <si>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</si>
  <si>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</si>
  <si>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</si>
  <si>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</si>
  <si>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</si>
  <si>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</si>
  <si>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</si>
  <si>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</si>
  <si>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</si>
  <si>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</si>
  <si>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</si>
  <si>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</si>
  <si>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</si>
  <si>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</si>
  <si>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</si>
  <si>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</si>
  <si>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</si>
  <si>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</si>
  <si>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</si>
  <si>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</si>
  <si>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</si>
  <si>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</si>
  <si>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</si>
  <si>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</si>
  <si>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</si>
  <si>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</si>
  <si>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</si>
  <si>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</si>
  <si>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</si>
  <si>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</si>
  <si>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</si>
  <si>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</si>
  <si>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</si>
  <si>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</si>
  <si>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</si>
  <si>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</si>
  <si>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</si>
  <si>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</si>
  <si>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</si>
  <si>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</si>
  <si>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</si>
  <si>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</si>
  <si>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</si>
  <si>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</si>
  <si>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</si>
  <si>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</si>
  <si>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</si>
  <si>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</si>
  <si>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</si>
  <si>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</si>
  <si>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</si>
  <si>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</si>
  <si>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</si>
  <si>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</si>
  <si>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</si>
  <si>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</si>
  <si>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</si>
  <si>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</si>
  <si>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</si>
  <si>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</si>
  <si>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</si>
  <si>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</si>
  <si>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</si>
  <si>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</si>
  <si>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</si>
  <si>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</si>
  <si>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</si>
  <si>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</si>
  <si>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</si>
  <si>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</si>
  <si>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</si>
  <si>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</si>
  <si>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</si>
  <si>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</si>
  <si>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</si>
  <si>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</si>
  <si>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</si>
  <si>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</si>
  <si>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</si>
  <si>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</si>
  <si>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E350 BO-180/8.6/66.3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</si>
  <si>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</si>
  <si>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</si>
  <si>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</si>
  <si>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</si>
  <si>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</si>
  <si>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</si>
  <si>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</si>
  <si>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</si>
  <si>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</si>
  <si>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</si>
  <si>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</si>
  <si>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</si>
  <si>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</si>
  <si>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</si>
  <si>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</si>
  <si>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</si>
  <si>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</si>
  <si>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</si>
  <si>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</si>
  <si>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</si>
  <si>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Plant Sales (Other Parties)- Road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</si>
  <si>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</si>
  <si>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</si>
  <si>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</si>
  <si>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</si>
  <si>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</si>
  <si>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</si>
  <si>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</si>
  <si>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</si>
  <si>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</si>
  <si>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</si>
  <si>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</si>
  <si>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</si>
  <si>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</si>
  <si>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</si>
  <si>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</si>
  <si>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</si>
  <si>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</si>
  <si>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</si>
  <si>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</si>
  <si>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</si>
  <si>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</si>
  <si>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</si>
  <si>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</si>
  <si>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</si>
  <si>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</si>
  <si>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</si>
  <si>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</si>
  <si>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</si>
  <si>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</si>
  <si>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</si>
  <si>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</si>
  <si>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</si>
  <si>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</si>
  <si>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</si>
  <si>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</si>
  <si>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</si>
  <si>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FERRO TITANIUM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</si>
  <si>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</si>
  <si>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</si>
  <si>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</si>
  <si>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</si>
  <si>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</si>
  <si>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</si>
  <si>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</si>
  <si>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</si>
  <si>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</si>
  <si>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</si>
  <si>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</si>
  <si>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Scheduled Shutdown Actual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</si>
  <si>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</si>
  <si>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</si>
  <si>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</si>
  <si>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</si>
  <si>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</si>
  <si>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</si>
  <si>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</si>
  <si>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</si>
  <si>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</si>
  <si>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</si>
  <si>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</si>
  <si>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</si>
  <si>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</si>
  <si>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</si>
  <si>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</si>
  <si>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</si>
  <si>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</si>
  <si>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</si>
  <si>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</si>
  <si>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</si>
  <si>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</si>
  <si>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</si>
  <si>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</si>
  <si>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2024-25 ABP</t>
  </si>
  <si>
    <t>Apr'24</t>
  </si>
  <si>
    <t>(Equiv. Pig Iron @ 65% of HM sent to Sand Pit. (Ref to Fax Msg from ED (O), vide SAIL/OPRNS/ PPMS/33 dt. 05.02.15)</t>
  </si>
  <si>
    <t>MAJOR TECHNO PARAMETERS 2024-2025</t>
  </si>
  <si>
    <t>MAJOR DESPATCH SUMMARY 2024-25 (As per Finance CENVAT report)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</si>
  <si>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</si>
  <si>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</si>
  <si>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</si>
  <si>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</si>
  <si>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</si>
  <si>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</si>
  <si>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</si>
  <si>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</si>
  <si>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</si>
  <si>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880 Kg/THM</t>
  </si>
  <si>
    <t>25.0-25.2</t>
  </si>
  <si>
    <t>&lt;=4</t>
  </si>
  <si>
    <t>13.4-14</t>
  </si>
  <si>
    <t>&lt;=0.4</t>
  </si>
  <si>
    <t>12.5-13.2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</si>
  <si>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</si>
  <si>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</si>
  <si>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</si>
  <si>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</si>
  <si>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</si>
  <si>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</si>
  <si>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</si>
  <si>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</si>
  <si>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</si>
  <si>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</si>
  <si>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April'24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</si>
  <si>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3440 Heats till 30.04.24.</t>
  </si>
  <si>
    <t xml:space="preserve">
10th Relining carried on 28.07.22-02.08.22 which has resulted in 3510 Heats till 21.03.23.11th relining carried on from 22.03.2023-27.03.2023 which has resulted 6122 Heats till 30.04.2024.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</si>
  <si>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6176 Heats till 30.04.24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</si>
  <si>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</si>
  <si>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</si>
  <si>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</si>
  <si>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</si>
  <si>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</si>
  <si>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</si>
  <si>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</si>
  <si>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</si>
  <si>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</si>
  <si>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</si>
  <si>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</si>
  <si>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</si>
  <si>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</si>
  <si>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</si>
  <si>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</si>
  <si>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</si>
  <si>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</si>
  <si>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</si>
  <si>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</si>
  <si>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</si>
  <si>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Shopwise Makeup Water Distribution of ISP for FY 2024-25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</si>
  <si>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</si>
  <si>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</si>
  <si>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</si>
  <si>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</si>
  <si>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</si>
  <si>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</si>
  <si>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</si>
  <si>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</si>
  <si>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</si>
  <si>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BF Slag Analysis 2024-25</t>
  </si>
  <si>
    <t>BOF Slag Analysis 2024-25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</si>
  <si>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</si>
  <si>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</si>
  <si>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</si>
  <si>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</si>
  <si>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</si>
  <si>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</si>
  <si>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</si>
  <si>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</si>
  <si>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</si>
  <si>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</si>
  <si>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</si>
  <si>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</si>
  <si>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</si>
  <si>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</si>
  <si>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</si>
  <si>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</si>
  <si>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</si>
  <si>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</si>
  <si>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</si>
  <si>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</si>
  <si>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</si>
  <si>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</si>
  <si>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</si>
  <si>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</si>
  <si>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</si>
  <si>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</si>
  <si>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</si>
  <si>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</si>
  <si>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</si>
  <si>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</si>
  <si>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</si>
  <si>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</si>
  <si>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</si>
  <si>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</si>
  <si>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</si>
  <si>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</si>
  <si>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</si>
  <si>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</si>
  <si>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</si>
  <si>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</si>
  <si>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</si>
  <si>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</si>
  <si>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</si>
  <si>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</si>
  <si>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</si>
  <si>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</si>
  <si>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</si>
  <si>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</si>
  <si>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</si>
  <si>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</si>
  <si>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</si>
  <si>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</si>
  <si>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</si>
  <si>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</si>
  <si>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</si>
  <si>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</si>
  <si>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</si>
  <si>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</si>
  <si>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</si>
  <si>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</si>
  <si>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</si>
  <si>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</si>
  <si>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</si>
  <si>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</si>
  <si>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</si>
  <si>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</si>
  <si>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</si>
  <si>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ICC (AH)/CAVAL-H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</si>
  <si>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</si>
  <si>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</si>
  <si>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</si>
  <si>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</si>
  <si>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</si>
  <si>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</si>
  <si>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</si>
  <si>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</si>
  <si>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</si>
  <si>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</si>
  <si>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</si>
  <si>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</si>
  <si>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</si>
  <si>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</si>
  <si>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</si>
  <si>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</si>
  <si>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</si>
  <si>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</si>
  <si>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</si>
  <si>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</si>
  <si>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</si>
  <si>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</si>
  <si>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</si>
  <si>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Calcined Lime (LDCP)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</si>
  <si>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3965 Heats till 31.05.24.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</si>
  <si>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6630 Heats till 31.05.24</t>
  </si>
  <si>
    <t>MAJOR TECHNO PARAMETERS 2024-25</t>
  </si>
  <si>
    <t>OLD/USED &amp; REJECTED TYRES</t>
  </si>
  <si>
    <t>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</si>
  <si>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</si>
  <si>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</si>
  <si>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</si>
  <si>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</si>
  <si>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</si>
  <si>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</si>
  <si>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 xml:space="preserve">
10th Relining carried on 28.07.22-02.08.22 which has resulted in 3510 Heats till 21.03.23.11th relining carried on from 22.03.2023-27.03.2023 which has resulted 6442 Heats till 31.05.2024.</t>
  </si>
  <si>
    <t>Jun'24</t>
  </si>
  <si>
    <t>Sinter in Burden</t>
  </si>
  <si>
    <t>Pellet in burden</t>
  </si>
  <si>
    <t>Prepared Burden</t>
  </si>
  <si>
    <t>Burden</t>
  </si>
  <si>
    <t>June'24</t>
  </si>
  <si>
    <t>SiMn consumed in Jun(2088)(SiMn (1099) +Chandrapur SiMn (989))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</si>
  <si>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t>
  </si>
  <si>
    <t xml:space="preserve">
10th Relining carried on 28.07.22-02.08.22 which has resulted in 3510 Heats till 21.03.23.11th relining carried on from 22.03.2023-27.03.2023 which has resulted 6740 Heats till 30.06.2024.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</si>
  <si>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</si>
  <si>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</si>
  <si>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</si>
  <si>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</si>
  <si>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</si>
  <si>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</si>
  <si>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</si>
  <si>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</si>
  <si>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</si>
  <si>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</si>
  <si>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BF GAS CONSUMPTION</t>
  </si>
  <si>
    <t>2024-25 
Norm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</si>
  <si>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</si>
  <si>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</si>
  <si>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</si>
  <si>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Prime:WR COIL SWR 10 7 (BOKARO)</t>
  </si>
  <si>
    <t>Sonepur Bazari</t>
  </si>
  <si>
    <t>Coal Dust Injection</t>
  </si>
  <si>
    <t>Actual Jun'24</t>
  </si>
  <si>
    <t>KUTESWAR</t>
  </si>
  <si>
    <t>Jul'24</t>
  </si>
  <si>
    <t>July'24</t>
  </si>
  <si>
    <t>SiMn consumed in Jul(3644)(SiMn (2782) +Chandrapur SiMn (862))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</si>
  <si>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t>
  </si>
  <si>
    <t xml:space="preserve">
10th Relining carried on 28.07.22-02.08.22 which has resulted in 3510 Heats till 21.03.23.11th relining carried on from 22.03.2023-27.03.2023 which has resulted 7232 Heats till 31.07.2024.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</si>
  <si>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</si>
  <si>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</si>
  <si>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</si>
  <si>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</si>
  <si>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</si>
  <si>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</si>
  <si>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</si>
  <si>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</si>
  <si>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</si>
  <si>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</si>
  <si>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</si>
  <si>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</si>
  <si>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</si>
  <si>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</si>
  <si>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</si>
  <si>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</si>
  <si>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</si>
  <si>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</si>
  <si>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</si>
  <si>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</si>
  <si>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</si>
  <si>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</si>
  <si>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</si>
  <si>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</si>
  <si>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</si>
  <si>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</si>
  <si>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</si>
  <si>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</si>
  <si>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</si>
  <si>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</si>
  <si>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</si>
  <si>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</si>
  <si>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</si>
  <si>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</si>
  <si>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</si>
  <si>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</si>
  <si>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</si>
  <si>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</si>
  <si>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>SiMn consumed in Aug(3948)(SiMn (3326) +Chandrapur SiMn (622))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</si>
  <si>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</si>
  <si>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</si>
  <si>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</si>
  <si>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</si>
  <si>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</si>
  <si>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</si>
  <si>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</si>
  <si>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</si>
  <si>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</si>
  <si>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</si>
  <si>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</si>
  <si>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</si>
  <si>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</si>
  <si>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</si>
  <si>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</si>
  <si>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</si>
  <si>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</si>
  <si>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</si>
  <si>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</si>
  <si>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</si>
  <si>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</si>
  <si>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</si>
  <si>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</si>
  <si>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</si>
  <si>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</si>
  <si>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</si>
  <si>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</si>
  <si>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</si>
  <si>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</si>
  <si>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</si>
  <si>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</si>
  <si>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</si>
  <si>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</si>
  <si>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</si>
  <si>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</si>
  <si>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</si>
  <si>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</si>
  <si>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</si>
  <si>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</si>
  <si>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</si>
  <si>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</si>
  <si>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</si>
  <si>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MIXED STRUCTURAL SCRAP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</si>
  <si>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</si>
  <si>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</si>
  <si>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</si>
  <si>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</si>
  <si>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</si>
  <si>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</si>
  <si>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</si>
  <si>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*Blast Furnace was under capital repair in the month of Nov'24 wef 2nd Nov'24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</si>
  <si>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</si>
  <si>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</si>
  <si>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</si>
  <si>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</si>
  <si>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</si>
  <si>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</si>
  <si>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</si>
  <si>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REFLECTIVE FLUORESCENT JACKET, ORANGE,XL/M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</si>
  <si>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</si>
  <si>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</si>
  <si>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</si>
  <si>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</si>
  <si>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</si>
  <si>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</si>
  <si>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</si>
  <si>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</si>
  <si>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</si>
  <si>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</si>
  <si>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</si>
  <si>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</si>
  <si>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</si>
  <si>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</si>
  <si>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</si>
  <si>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</si>
  <si>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</si>
  <si>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</si>
  <si>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</si>
  <si>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</si>
  <si>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</si>
  <si>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</si>
  <si>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</si>
  <si>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</si>
  <si>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</si>
  <si>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</si>
  <si>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</si>
  <si>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</si>
  <si>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</si>
  <si>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</si>
  <si>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</si>
  <si>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</si>
  <si>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</si>
  <si>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</si>
  <si>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</si>
  <si>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</si>
  <si>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</si>
  <si>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</si>
  <si>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</si>
  <si>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</si>
  <si>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</si>
  <si>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</si>
  <si>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</si>
  <si>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</si>
  <si>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</si>
  <si>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</si>
  <si>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</si>
  <si>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</si>
  <si>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</si>
  <si>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</si>
  <si>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</si>
  <si>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</si>
  <si>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</si>
  <si>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</si>
  <si>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</si>
  <si>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</si>
  <si>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</si>
  <si>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</si>
  <si>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</si>
  <si>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</si>
  <si>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</si>
  <si>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</si>
  <si>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</si>
  <si>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</si>
  <si>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</si>
  <si>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</si>
  <si>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</si>
  <si>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</si>
  <si>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</si>
  <si>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</si>
  <si>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</si>
  <si>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</si>
  <si>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</si>
  <si>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</si>
  <si>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</si>
  <si>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</si>
  <si>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</si>
  <si>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</si>
  <si>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</si>
  <si>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</si>
  <si>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</si>
  <si>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</si>
  <si>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</si>
  <si>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</si>
  <si>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</si>
  <si>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</si>
  <si>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</si>
  <si>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</si>
  <si>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</si>
  <si>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</si>
  <si>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</si>
  <si>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</si>
  <si>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</si>
  <si>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</si>
  <si>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</si>
  <si>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</si>
  <si>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</si>
  <si>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</si>
  <si>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</si>
  <si>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</si>
  <si>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</si>
  <si>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</si>
  <si>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</si>
  <si>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</si>
  <si>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</si>
  <si>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</si>
  <si>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</si>
  <si>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</si>
  <si>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</si>
  <si>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</si>
  <si>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</si>
  <si>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</si>
  <si>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</si>
  <si>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</si>
  <si>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</si>
  <si>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</si>
  <si>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</si>
  <si>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</si>
  <si>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</si>
  <si>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</si>
  <si>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</si>
  <si>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</si>
  <si>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</si>
  <si>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</si>
  <si>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</si>
  <si>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</si>
  <si>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</si>
  <si>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</si>
  <si>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</si>
  <si>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Mabu HCC trial (Hard)/MLV(Hard)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</si>
  <si>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</si>
  <si>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</si>
  <si>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</si>
  <si>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</si>
  <si>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</si>
  <si>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</si>
  <si>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</si>
  <si>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</si>
  <si>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</si>
  <si>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</si>
  <si>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</si>
  <si>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SCRAP AL ARMOURED/UNARMOURED(DIFF SIZES)</t>
  </si>
  <si>
    <t>Plant Sales (Other Parties)</t>
  </si>
  <si>
    <t>USM STRUCTURAL SHORT LENGTH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</si>
  <si>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</si>
  <si>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</si>
  <si>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</si>
  <si>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</si>
  <si>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</si>
  <si>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</si>
  <si>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</si>
  <si>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</si>
  <si>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</si>
  <si>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*2542 MT GRN of old unconnected wagons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</si>
  <si>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</si>
  <si>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</si>
  <si>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</si>
  <si>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</si>
  <si>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</si>
  <si>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</si>
  <si>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</si>
  <si>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</si>
  <si>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</si>
  <si>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</si>
  <si>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</si>
  <si>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</si>
  <si>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</si>
  <si>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</si>
  <si>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</si>
  <si>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</si>
  <si>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</si>
  <si>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</si>
  <si>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</si>
  <si>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BLOOM CB C18MMNC-ALK 150*150</t>
  </si>
  <si>
    <t>BLOOM CB C20HMNCMAV55RC 150*150</t>
  </si>
  <si>
    <t>BLOOM CB C25HMNMAV65SiK 150*150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</si>
  <si>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</si>
  <si>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</si>
  <si>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</si>
  <si>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</si>
  <si>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</si>
  <si>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</si>
  <si>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</si>
  <si>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</si>
  <si>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</si>
  <si>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</si>
  <si>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</si>
  <si>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</si>
  <si>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</si>
  <si>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</si>
  <si>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</si>
  <si>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</si>
  <si>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</si>
  <si>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</si>
  <si>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</si>
  <si>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</si>
  <si>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</si>
  <si>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</si>
  <si>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</si>
  <si>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</si>
  <si>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</si>
  <si>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APR 24</t>
  </si>
  <si>
    <t>MAY 24</t>
  </si>
  <si>
    <t>JUN 24</t>
  </si>
  <si>
    <t>JUL 24</t>
  </si>
  <si>
    <t>AUG 24</t>
  </si>
  <si>
    <t>SEP 24</t>
  </si>
  <si>
    <t>OCT 24</t>
  </si>
  <si>
    <t>DEC 24</t>
  </si>
  <si>
    <t>JAN 25</t>
  </si>
  <si>
    <t>FEB 25</t>
  </si>
  <si>
    <t>MAR 25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</si>
  <si>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</si>
  <si>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</si>
  <si>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</si>
  <si>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</si>
  <si>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</si>
  <si>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</si>
  <si>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</si>
  <si>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</si>
  <si>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</si>
  <si>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</si>
  <si>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</si>
  <si>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Ferro Alloys (FeMn+LCFeMn+SiMn+FeSi)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</si>
</sst>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0.0"/>
    <numFmt numFmtId="167" formatCode="General_)"/>
    <numFmt numFmtId="168" formatCode="0.000"/>
    <numFmt numFmtId="169" formatCode="0.0000"/>
    <numFmt numFmtId="170" formatCode="0.0%"/>
    <numFmt numFmtId="171" formatCode="_(* #,##0.00_);_(* \(#,##0.00\);_(* &quot;-&quot;_);_(@_)"/>
    <numFmt numFmtId="172" formatCode="&quot;Rs.&quot;\ #,##0;[Red]&quot;Rs.&quot;\ \-#,##0"/>
    <numFmt numFmtId="173" formatCode="_(* #,##0_);_(* \(#,##0\);_(* &quot;-&quot;??_);_(@_)"/>
    <numFmt numFmtId="174" formatCode="_(* #,##0.00_);_(* \(#,##0.00\);_(* \-??_);_(@_)"/>
    <numFmt numFmtId="175" formatCode="_-* #,##0.00_-;\-* #,##0.00_-;_-* &quot;-&quot;??_-;_-@_-"/>
    <numFmt numFmtId="176" formatCode="_ * #,##0_ ;_ * \-#,##0_ ;_ * &quot;-&quot;??_ ;_ @_ "/>
    <numFmt numFmtId="177" formatCode="0E+00"/>
    <numFmt numFmtId="178" formatCode="0.00000"/>
  </numFmts>
  <fonts count="20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theme="5" tint="0.39997558519241921"/>
      <name val="Times New Roman"/>
      <family val="1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</fonts>
  <fills count="7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35">
    <xf numFmtId="0" fontId="0" fillId="0" borderId="0"/>
    <xf numFmtId="167" fontId="1" fillId="0" borderId="0" applyBorder="0"/>
    <xf numFmtId="167" fontId="2" fillId="0" borderId="0" applyBorder="0"/>
    <xf numFmtId="167" fontId="2" fillId="0" borderId="0" applyBorder="0"/>
    <xf numFmtId="167" fontId="2" fillId="0" borderId="0" applyBorder="0"/>
    <xf numFmtId="167" fontId="2" fillId="0" borderId="0" applyBorder="0"/>
    <xf numFmtId="167" fontId="2" fillId="0" borderId="0" applyBorder="0"/>
    <xf numFmtId="0" fontId="49" fillId="0" borderId="0"/>
    <xf numFmtId="0" fontId="49" fillId="0" borderId="0"/>
    <xf numFmtId="43" fontId="10" fillId="0" borderId="0" applyFont="0" applyFill="0" applyBorder="0" applyAlignment="0" applyProtection="0"/>
    <xf numFmtId="0" fontId="49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7" fontId="1" fillId="0" borderId="0" applyBorder="0"/>
    <xf numFmtId="0" fontId="10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7" fontId="56" fillId="0" borderId="0"/>
    <xf numFmtId="167" fontId="1" fillId="0" borderId="0"/>
    <xf numFmtId="167" fontId="1" fillId="0" borderId="0"/>
    <xf numFmtId="0" fontId="10" fillId="0" borderId="0"/>
    <xf numFmtId="0" fontId="49" fillId="0" borderId="0"/>
    <xf numFmtId="0" fontId="49" fillId="0" borderId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4" borderId="0" applyNumberFormat="0" applyBorder="0" applyAlignment="0" applyProtection="0"/>
    <xf numFmtId="0" fontId="57" fillId="24" borderId="0" applyNumberFormat="0" applyBorder="0" applyAlignment="0" applyProtection="0"/>
    <xf numFmtId="0" fontId="57" fillId="25" borderId="0" applyNumberFormat="0" applyBorder="0" applyAlignment="0" applyProtection="0"/>
    <xf numFmtId="0" fontId="57" fillId="25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6" borderId="0" applyNumberFormat="0" applyBorder="0" applyAlignment="0" applyProtection="0"/>
    <xf numFmtId="0" fontId="57" fillId="26" borderId="0" applyNumberFormat="0" applyBorder="0" applyAlignment="0" applyProtection="0"/>
    <xf numFmtId="0" fontId="58" fillId="10" borderId="0" applyNumberFormat="0" applyBorder="0" applyAlignment="0" applyProtection="0"/>
    <xf numFmtId="0" fontId="58" fillId="10" borderId="0" applyNumberFormat="0" applyBorder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60" fillId="28" borderId="100" applyNumberFormat="0" applyAlignment="0" applyProtection="0"/>
    <xf numFmtId="0" fontId="60" fillId="28" borderId="100" applyNumberFormat="0" applyAlignment="0" applyProtection="0"/>
    <xf numFmtId="0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11" borderId="0" applyNumberFormat="0" applyBorder="0" applyAlignment="0" applyProtection="0"/>
    <xf numFmtId="0" fontId="62" fillId="11" borderId="0" applyNumberFormat="0" applyBorder="0" applyAlignment="0" applyProtection="0"/>
    <xf numFmtId="0" fontId="63" fillId="0" borderId="101" applyNumberFormat="0" applyFill="0" applyAlignment="0" applyProtection="0"/>
    <xf numFmtId="0" fontId="63" fillId="0" borderId="101" applyNumberFormat="0" applyFill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65" fillId="0" borderId="103" applyNumberFormat="0" applyFill="0" applyAlignment="0" applyProtection="0"/>
    <xf numFmtId="0" fontId="65" fillId="0" borderId="103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14" borderId="99" applyNumberFormat="0" applyAlignment="0" applyProtection="0"/>
    <xf numFmtId="0" fontId="67" fillId="14" borderId="99" applyNumberFormat="0" applyAlignment="0" applyProtection="0"/>
    <xf numFmtId="0" fontId="68" fillId="0" borderId="104" applyNumberFormat="0" applyFill="0" applyAlignment="0" applyProtection="0"/>
    <xf numFmtId="0" fontId="68" fillId="0" borderId="104" applyNumberFormat="0" applyFill="0" applyAlignment="0" applyProtection="0"/>
    <xf numFmtId="0" fontId="69" fillId="29" borderId="0" applyNumberFormat="0" applyBorder="0" applyAlignment="0" applyProtection="0"/>
    <xf numFmtId="0" fontId="69" fillId="29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7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49" fillId="0" borderId="0"/>
    <xf numFmtId="0" fontId="49" fillId="0" borderId="0"/>
    <xf numFmtId="0" fontId="49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0" fillId="0" borderId="0"/>
    <xf numFmtId="0" fontId="70" fillId="0" borderId="0"/>
    <xf numFmtId="167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70" fillId="0" borderId="0"/>
    <xf numFmtId="0" fontId="70" fillId="0" borderId="0"/>
    <xf numFmtId="167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49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10" fillId="0" borderId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167" fontId="1" fillId="0" borderId="0" applyBorder="0"/>
    <xf numFmtId="0" fontId="10" fillId="0" borderId="0"/>
    <xf numFmtId="0" fontId="6" fillId="30" borderId="105" applyNumberFormat="0" applyFont="0" applyAlignment="0" applyProtection="0"/>
    <xf numFmtId="0" fontId="49" fillId="30" borderId="105" applyNumberFormat="0" applyFon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6" fillId="0" borderId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80" fillId="0" borderId="0" applyBorder="0" applyProtection="0"/>
    <xf numFmtId="0" fontId="63" fillId="0" borderId="108" applyNumberFormat="0" applyFill="0" applyAlignment="0" applyProtection="0"/>
    <xf numFmtId="0" fontId="63" fillId="0" borderId="108" applyNumberFormat="0" applyFill="0" applyAlignment="0" applyProtection="0"/>
    <xf numFmtId="0" fontId="64" fillId="0" borderId="109" applyNumberFormat="0" applyFill="0" applyAlignment="0" applyProtection="0"/>
    <xf numFmtId="0" fontId="64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167" fontId="1" fillId="0" borderId="0" applyBorder="0"/>
    <xf numFmtId="167" fontId="1" fillId="0" borderId="0" applyBorder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81" fillId="0" borderId="0" applyNumberFormat="0" applyFill="0" applyBorder="0" applyAlignment="0" applyProtection="0"/>
    <xf numFmtId="0" fontId="86" fillId="32" borderId="0" applyNumberFormat="0" applyBorder="0" applyAlignment="0" applyProtection="0"/>
    <xf numFmtId="0" fontId="86" fillId="33" borderId="0" applyNumberFormat="0" applyBorder="0" applyAlignment="0" applyProtection="0"/>
    <xf numFmtId="0" fontId="87" fillId="3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9" fillId="36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37" borderId="0" applyNumberFormat="0" applyBorder="0" applyAlignment="0" applyProtection="0"/>
    <xf numFmtId="0" fontId="9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38" borderId="0" applyNumberFormat="0" applyBorder="0" applyAlignment="0" applyProtection="0"/>
    <xf numFmtId="0" fontId="95" fillId="38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99" fillId="0" borderId="0"/>
    <xf numFmtId="0" fontId="10" fillId="0" borderId="0"/>
    <xf numFmtId="0" fontId="100" fillId="0" borderId="0">
      <alignment vertical="center"/>
    </xf>
    <xf numFmtId="0" fontId="10" fillId="0" borderId="0"/>
    <xf numFmtId="0" fontId="10" fillId="0" borderId="0"/>
    <xf numFmtId="0" fontId="100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1" fillId="0" borderId="0"/>
    <xf numFmtId="0" fontId="10" fillId="0" borderId="0"/>
    <xf numFmtId="43" fontId="6" fillId="0" borderId="0" applyFont="0" applyFill="0" applyBorder="0" applyAlignment="0" applyProtection="0"/>
    <xf numFmtId="167" fontId="1" fillId="0" borderId="0" applyBorder="0"/>
    <xf numFmtId="167" fontId="1" fillId="0" borderId="0" applyBorder="0"/>
    <xf numFmtId="167" fontId="1" fillId="0" borderId="0" applyBorder="0"/>
    <xf numFmtId="0" fontId="49" fillId="0" borderId="0"/>
    <xf numFmtId="167" fontId="1" fillId="0" borderId="0"/>
    <xf numFmtId="167" fontId="1" fillId="0" borderId="0"/>
    <xf numFmtId="0" fontId="63" fillId="0" borderId="110" applyNumberFormat="0" applyFill="0" applyAlignment="0" applyProtection="0"/>
    <xf numFmtId="0" fontId="63" fillId="0" borderId="110" applyNumberFormat="0" applyFill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167" fontId="1" fillId="0" borderId="0" applyBorder="0"/>
    <xf numFmtId="0" fontId="63" fillId="0" borderId="110" applyNumberFormat="0" applyFill="0" applyAlignment="0" applyProtection="0"/>
    <xf numFmtId="0" fontId="63" fillId="0" borderId="110" applyNumberFormat="0" applyFill="0" applyAlignment="0" applyProtection="0"/>
    <xf numFmtId="0" fontId="64" fillId="0" borderId="111" applyNumberFormat="0" applyFill="0" applyAlignment="0" applyProtection="0"/>
    <xf numFmtId="0" fontId="64" fillId="0" borderId="111" applyNumberFormat="0" applyFill="0" applyAlignment="0" applyProtection="0"/>
    <xf numFmtId="0" fontId="10" fillId="0" borderId="0"/>
    <xf numFmtId="44" fontId="6" fillId="0" borderId="0" applyFont="0" applyFill="0" applyBorder="0" applyAlignment="0" applyProtection="0"/>
    <xf numFmtId="0" fontId="101" fillId="0" borderId="0"/>
    <xf numFmtId="0" fontId="11" fillId="0" borderId="0"/>
    <xf numFmtId="0" fontId="49" fillId="0" borderId="0"/>
    <xf numFmtId="167" fontId="1" fillId="0" borderId="0"/>
    <xf numFmtId="167" fontId="1" fillId="0" borderId="0"/>
    <xf numFmtId="0" fontId="10" fillId="0" borderId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01" fillId="0" borderId="0"/>
    <xf numFmtId="0" fontId="49" fillId="0" borderId="0"/>
    <xf numFmtId="167" fontId="1" fillId="0" borderId="0" applyBorder="0"/>
    <xf numFmtId="167" fontId="1" fillId="0" borderId="0" applyBorder="0"/>
    <xf numFmtId="167" fontId="1" fillId="0" borderId="0" applyBorder="0"/>
    <xf numFmtId="0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" fillId="30" borderId="105" applyNumberFormat="0" applyFont="0" applyAlignment="0" applyProtection="0"/>
    <xf numFmtId="0" fontId="49" fillId="30" borderId="105" applyNumberFormat="0" applyFon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" fillId="30" borderId="105" applyNumberFormat="0" applyFont="0" applyAlignment="0" applyProtection="0"/>
    <xf numFmtId="0" fontId="49" fillId="30" borderId="105" applyNumberFormat="0" applyFon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54" fillId="0" borderId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49" fillId="0" borderId="0"/>
    <xf numFmtId="0" fontId="6" fillId="0" borderId="0"/>
    <xf numFmtId="167" fontId="102" fillId="0" borderId="0"/>
    <xf numFmtId="0" fontId="105" fillId="0" borderId="0"/>
    <xf numFmtId="0" fontId="112" fillId="0" borderId="0"/>
    <xf numFmtId="165" fontId="49" fillId="0" borderId="0" applyFont="0" applyFill="0" applyBorder="0" applyAlignment="0" applyProtection="0"/>
    <xf numFmtId="172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165" fontId="10" fillId="0" borderId="0" applyFont="0" applyFill="0" applyBorder="0" applyAlignment="0" applyProtection="0"/>
    <xf numFmtId="0" fontId="134" fillId="0" borderId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0" fontId="59" fillId="27" borderId="99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4" fontId="80" fillId="0" borderId="0" applyBorder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67" fillId="14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0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7" fontId="1" fillId="0" borderId="0"/>
    <xf numFmtId="167" fontId="1" fillId="0" borderId="0" applyBorder="0"/>
    <xf numFmtId="0" fontId="100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0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0" fillId="0" borderId="0"/>
    <xf numFmtId="0" fontId="10" fillId="0" borderId="0"/>
    <xf numFmtId="0" fontId="80" fillId="0" borderId="0"/>
    <xf numFmtId="167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0" fillId="0" borderId="0"/>
    <xf numFmtId="0" fontId="10" fillId="0" borderId="0"/>
    <xf numFmtId="0" fontId="100" fillId="0" borderId="0">
      <alignment vertical="center"/>
    </xf>
    <xf numFmtId="0" fontId="49" fillId="0" borderId="0"/>
    <xf numFmtId="0" fontId="70" fillId="0" borderId="0"/>
    <xf numFmtId="0" fontId="70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7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0" fillId="0" borderId="0">
      <alignment vertical="center"/>
    </xf>
    <xf numFmtId="167" fontId="1" fillId="0" borderId="0" applyBorder="0"/>
    <xf numFmtId="0" fontId="10" fillId="0" borderId="0"/>
    <xf numFmtId="0" fontId="10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5" fillId="38" borderId="99" applyNumberFormat="0" applyAlignment="0" applyProtection="0"/>
    <xf numFmtId="0" fontId="95" fillId="38" borderId="99" applyNumberFormat="0" applyAlignment="0" applyProtection="0"/>
    <xf numFmtId="0" fontId="6" fillId="30" borderId="105" applyNumberFormat="0" applyFont="0" applyAlignment="0" applyProtection="0"/>
    <xf numFmtId="0" fontId="6" fillId="30" borderId="105" applyNumberFormat="0" applyFont="0" applyAlignment="0" applyProtection="0"/>
    <xf numFmtId="0" fontId="6" fillId="30" borderId="105" applyNumberFormat="0" applyFont="0" applyAlignment="0" applyProtection="0"/>
    <xf numFmtId="0" fontId="6" fillId="30" borderId="105" applyNumberFormat="0" applyFont="0" applyAlignment="0" applyProtection="0"/>
    <xf numFmtId="0" fontId="6" fillId="30" borderId="105" applyNumberFormat="0" applyFont="0" applyAlignment="0" applyProtection="0"/>
    <xf numFmtId="0" fontId="6" fillId="30" borderId="105" applyNumberFormat="0" applyFont="0" applyAlignment="0" applyProtection="0"/>
    <xf numFmtId="0" fontId="49" fillId="30" borderId="105" applyNumberFormat="0" applyFont="0" applyAlignment="0" applyProtection="0"/>
    <xf numFmtId="0" fontId="49" fillId="30" borderId="105" applyNumberFormat="0" applyFont="0" applyAlignment="0" applyProtection="0"/>
    <xf numFmtId="0" fontId="49" fillId="30" borderId="105" applyNumberFormat="0" applyFont="0" applyAlignment="0" applyProtection="0"/>
    <xf numFmtId="0" fontId="49" fillId="30" borderId="105" applyNumberFormat="0" applyFont="0" applyAlignment="0" applyProtection="0"/>
    <xf numFmtId="0" fontId="49" fillId="30" borderId="105" applyNumberFormat="0" applyFont="0" applyAlignment="0" applyProtection="0"/>
    <xf numFmtId="0" fontId="49" fillId="30" borderId="105" applyNumberFormat="0" applyFon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0" fontId="71" fillId="27" borderId="106" applyNumberFormat="0" applyAlignment="0" applyProtection="0"/>
    <xf numFmtId="9" fontId="39" fillId="0" borderId="0" applyFont="0" applyFill="0" applyBorder="0" applyAlignment="0" applyProtection="0"/>
    <xf numFmtId="9" fontId="80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73" fillId="0" borderId="107" applyNumberFormat="0" applyFill="0" applyAlignment="0" applyProtection="0"/>
    <xf numFmtId="0" fontId="143" fillId="0" borderId="0"/>
    <xf numFmtId="0" fontId="148" fillId="0" borderId="0"/>
    <xf numFmtId="0" fontId="149" fillId="0" borderId="0"/>
    <xf numFmtId="9" fontId="149" fillId="0" borderId="0" applyFont="0" applyFill="0" applyBorder="0" applyAlignment="0" applyProtection="0"/>
    <xf numFmtId="0" fontId="156" fillId="0" borderId="0"/>
    <xf numFmtId="0" fontId="63" fillId="0" borderId="112" applyNumberFormat="0" applyFill="0" applyAlignment="0" applyProtection="0"/>
    <xf numFmtId="0" fontId="63" fillId="0" borderId="112" applyNumberFormat="0" applyFill="0" applyAlignment="0" applyProtection="0"/>
    <xf numFmtId="0" fontId="64" fillId="0" borderId="113" applyNumberFormat="0" applyFill="0" applyAlignment="0" applyProtection="0"/>
    <xf numFmtId="0" fontId="64" fillId="0" borderId="113" applyNumberFormat="0" applyFill="0" applyAlignment="0" applyProtection="0"/>
    <xf numFmtId="167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6" fillId="0" borderId="0"/>
    <xf numFmtId="0" fontId="200" fillId="0" borderId="0"/>
    <xf numFmtId="0" fontId="202" fillId="0" borderId="0"/>
    <xf numFmtId="0" fontId="6" fillId="48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0" borderId="0" applyNumberFormat="0" applyBorder="0" applyAlignment="0" applyProtection="0"/>
    <xf numFmtId="0" fontId="6" fillId="51" borderId="0" applyNumberFormat="0" applyBorder="0" applyAlignment="0" applyProtection="0"/>
    <xf numFmtId="0" fontId="6" fillId="51" borderId="0" applyNumberFormat="0" applyBorder="0" applyAlignment="0" applyProtection="0"/>
    <xf numFmtId="0" fontId="6" fillId="52" borderId="0" applyNumberFormat="0" applyBorder="0" applyAlignment="0" applyProtection="0"/>
    <xf numFmtId="0" fontId="6" fillId="52" borderId="0" applyNumberFormat="0" applyBorder="0" applyAlignment="0" applyProtection="0"/>
    <xf numFmtId="0" fontId="6" fillId="53" borderId="0" applyNumberFormat="0" applyBorder="0" applyAlignment="0" applyProtection="0"/>
    <xf numFmtId="0" fontId="6" fillId="53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5" borderId="0" applyNumberFormat="0" applyBorder="0" applyAlignment="0" applyProtection="0"/>
    <xf numFmtId="0" fontId="6" fillId="55" borderId="0" applyNumberFormat="0" applyBorder="0" applyAlignment="0" applyProtection="0"/>
    <xf numFmtId="0" fontId="6" fillId="56" borderId="0" applyNumberFormat="0" applyBorder="0" applyAlignment="0" applyProtection="0"/>
    <xf numFmtId="0" fontId="6" fillId="56" borderId="0" applyNumberFormat="0" applyBorder="0" applyAlignment="0" applyProtection="0"/>
    <xf numFmtId="0" fontId="6" fillId="51" borderId="0" applyNumberFormat="0" applyBorder="0" applyAlignment="0" applyProtection="0"/>
    <xf numFmtId="0" fontId="6" fillId="51" borderId="0" applyNumberFormat="0" applyBorder="0" applyAlignment="0" applyProtection="0"/>
    <xf numFmtId="0" fontId="6" fillId="54" borderId="0" applyNumberFormat="0" applyBorder="0" applyAlignment="0" applyProtection="0"/>
    <xf numFmtId="0" fontId="6" fillId="54" borderId="0" applyNumberFormat="0" applyBorder="0" applyAlignment="0" applyProtection="0"/>
    <xf numFmtId="0" fontId="6" fillId="57" borderId="0" applyNumberFormat="0" applyBorder="0" applyAlignment="0" applyProtection="0"/>
    <xf numFmtId="0" fontId="6" fillId="57" borderId="0" applyNumberFormat="0" applyBorder="0" applyAlignment="0" applyProtection="0"/>
    <xf numFmtId="0" fontId="57" fillId="58" borderId="0" applyNumberFormat="0" applyBorder="0" applyAlignment="0" applyProtection="0"/>
    <xf numFmtId="0" fontId="57" fillId="58" borderId="0" applyNumberFormat="0" applyBorder="0" applyAlignment="0" applyProtection="0"/>
    <xf numFmtId="0" fontId="57" fillId="55" borderId="0" applyNumberFormat="0" applyBorder="0" applyAlignment="0" applyProtection="0"/>
    <xf numFmtId="0" fontId="57" fillId="55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59" borderId="0" applyNumberFormat="0" applyBorder="0" applyAlignment="0" applyProtection="0"/>
    <xf numFmtId="0" fontId="57" fillId="59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1" borderId="0" applyNumberFormat="0" applyBorder="0" applyAlignment="0" applyProtection="0"/>
    <xf numFmtId="0" fontId="57" fillId="61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63" borderId="0" applyNumberFormat="0" applyBorder="0" applyAlignment="0" applyProtection="0"/>
    <xf numFmtId="0" fontId="57" fillId="63" borderId="0" applyNumberFormat="0" applyBorder="0" applyAlignment="0" applyProtection="0"/>
    <xf numFmtId="0" fontId="57" fillId="64" borderId="0" applyNumberFormat="0" applyBorder="0" applyAlignment="0" applyProtection="0"/>
    <xf numFmtId="0" fontId="57" fillId="64" borderId="0" applyNumberFormat="0" applyBorder="0" applyAlignment="0" applyProtection="0"/>
    <xf numFmtId="0" fontId="57" fillId="59" borderId="0" applyNumberFormat="0" applyBorder="0" applyAlignment="0" applyProtection="0"/>
    <xf numFmtId="0" fontId="57" fillId="59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5" borderId="0" applyNumberFormat="0" applyBorder="0" applyAlignment="0" applyProtection="0"/>
    <xf numFmtId="0" fontId="57" fillId="65" borderId="0" applyNumberFormat="0" applyBorder="0" applyAlignment="0" applyProtection="0"/>
    <xf numFmtId="0" fontId="58" fillId="49" borderId="0" applyNumberFormat="0" applyBorder="0" applyAlignment="0" applyProtection="0"/>
    <xf numFmtId="0" fontId="58" fillId="49" borderId="0" applyNumberFormat="0" applyBorder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59" fillId="66" borderId="150" applyNumberFormat="0" applyAlignment="0" applyProtection="0"/>
    <xf numFmtId="0" fontId="60" fillId="67" borderId="100" applyNumberFormat="0" applyAlignment="0" applyProtection="0"/>
    <xf numFmtId="0" fontId="60" fillId="67" borderId="100" applyNumberFormat="0" applyAlignment="0" applyProtection="0"/>
    <xf numFmtId="0" fontId="62" fillId="50" borderId="0" applyNumberFormat="0" applyBorder="0" applyAlignment="0" applyProtection="0"/>
    <xf numFmtId="0" fontId="62" fillId="50" borderId="0" applyNumberFormat="0" applyBorder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7" fillId="53" borderId="150" applyNumberFormat="0" applyAlignment="0" applyProtection="0"/>
    <xf numFmtId="0" fontId="69" fillId="68" borderId="0" applyNumberFormat="0" applyBorder="0" applyAlignment="0" applyProtection="0"/>
    <xf numFmtId="0" fontId="69" fillId="68" borderId="0" applyNumberFormat="0" applyBorder="0" applyAlignment="0" applyProtection="0"/>
    <xf numFmtId="0" fontId="80" fillId="0" borderId="0"/>
    <xf numFmtId="0" fontId="80" fillId="0" borderId="0"/>
    <xf numFmtId="0" fontId="49" fillId="0" borderId="0"/>
    <xf numFmtId="0" fontId="95" fillId="38" borderId="150" applyNumberFormat="0" applyAlignment="0" applyProtection="0"/>
    <xf numFmtId="0" fontId="95" fillId="38" borderId="150" applyNumberFormat="0" applyAlignment="0" applyProtection="0"/>
    <xf numFmtId="0" fontId="95" fillId="38" borderId="150" applyNumberFormat="0" applyAlignment="0" applyProtection="0"/>
    <xf numFmtId="0" fontId="6" fillId="69" borderId="151" applyNumberFormat="0" applyFont="0" applyAlignment="0" applyProtection="0"/>
    <xf numFmtId="0" fontId="6" fillId="69" borderId="151" applyNumberFormat="0" applyFont="0" applyAlignment="0" applyProtection="0"/>
    <xf numFmtId="0" fontId="6" fillId="69" borderId="151" applyNumberFormat="0" applyFont="0" applyAlignment="0" applyProtection="0"/>
    <xf numFmtId="0" fontId="6" fillId="69" borderId="151" applyNumberFormat="0" applyFont="0" applyAlignment="0" applyProtection="0"/>
    <xf numFmtId="0" fontId="6" fillId="69" borderId="151" applyNumberFormat="0" applyFont="0" applyAlignment="0" applyProtection="0"/>
    <xf numFmtId="0" fontId="6" fillId="69" borderId="151" applyNumberFormat="0" applyFont="0" applyAlignment="0" applyProtection="0"/>
    <xf numFmtId="0" fontId="6" fillId="69" borderId="151" applyNumberFormat="0" applyFont="0" applyAlignment="0" applyProtection="0"/>
    <xf numFmtId="0" fontId="6" fillId="69" borderId="151" applyNumberFormat="0" applyFont="0" applyAlignment="0" applyProtection="0"/>
    <xf numFmtId="0" fontId="6" fillId="69" borderId="151" applyNumberFormat="0" applyFont="0" applyAlignment="0" applyProtection="0"/>
    <xf numFmtId="0" fontId="49" fillId="69" borderId="151" applyNumberFormat="0" applyFont="0" applyAlignment="0" applyProtection="0"/>
    <xf numFmtId="0" fontId="49" fillId="69" borderId="151" applyNumberFormat="0" applyFont="0" applyAlignment="0" applyProtection="0"/>
    <xf numFmtId="0" fontId="49" fillId="69" borderId="151" applyNumberFormat="0" applyFont="0" applyAlignment="0" applyProtection="0"/>
    <xf numFmtId="0" fontId="49" fillId="69" borderId="151" applyNumberFormat="0" applyFont="0" applyAlignment="0" applyProtection="0"/>
    <xf numFmtId="0" fontId="49" fillId="69" borderId="151" applyNumberFormat="0" applyFont="0" applyAlignment="0" applyProtection="0"/>
    <xf numFmtId="0" fontId="49" fillId="69" borderId="151" applyNumberFormat="0" applyFont="0" applyAlignment="0" applyProtection="0"/>
    <xf numFmtId="0" fontId="49" fillId="69" borderId="151" applyNumberFormat="0" applyFont="0" applyAlignment="0" applyProtection="0"/>
    <xf numFmtId="0" fontId="49" fillId="69" borderId="151" applyNumberFormat="0" applyFont="0" applyAlignment="0" applyProtection="0"/>
    <xf numFmtId="0" fontId="49" fillId="69" borderId="151" applyNumberFormat="0" applyFon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71" fillId="66" borderId="152" applyNumberFormat="0" applyAlignment="0" applyProtection="0"/>
    <xf numFmtId="0" fontId="80" fillId="0" borderId="0"/>
    <xf numFmtId="0" fontId="203" fillId="0" borderId="0" applyNumberFormat="0" applyFill="0" applyBorder="0" applyAlignment="0" applyProtection="0"/>
    <xf numFmtId="0" fontId="203" fillId="0" borderId="0" applyNumberFormat="0" applyFill="0" applyBorder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  <xf numFmtId="0" fontId="73" fillId="0" borderId="153" applyNumberFormat="0" applyFill="0" applyAlignment="0" applyProtection="0"/>
  </cellStyleXfs>
  <cellXfs count="4174">
    <xf numFmtId="0" fontId="0" fillId="0" borderId="0" xfId="0"/>
    <xf numFmtId="0" fontId="0" fillId="0" borderId="31" xfId="0" applyBorder="1"/>
    <xf numFmtId="0" fontId="12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" fontId="20" fillId="0" borderId="17" xfId="0" applyNumberFormat="1" applyFont="1" applyBorder="1" applyAlignment="1">
      <alignment horizontal="center" vertical="center"/>
    </xf>
    <xf numFmtId="1" fontId="0" fillId="0" borderId="0" xfId="0" applyNumberFormat="1"/>
    <xf numFmtId="1" fontId="18" fillId="0" borderId="67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1" fontId="20" fillId="0" borderId="33" xfId="0" applyNumberFormat="1" applyFont="1" applyBorder="1" applyAlignment="1">
      <alignment horizontal="center" vertical="center"/>
    </xf>
    <xf numFmtId="1" fontId="20" fillId="6" borderId="17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0" fontId="20" fillId="0" borderId="0" xfId="0" applyFont="1"/>
    <xf numFmtId="166" fontId="20" fillId="6" borderId="31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" fontId="18" fillId="4" borderId="11" xfId="0" applyNumberFormat="1" applyFont="1" applyFill="1" applyBorder="1" applyAlignment="1">
      <alignment horizontal="center" vertical="center"/>
    </xf>
    <xf numFmtId="1" fontId="20" fillId="4" borderId="29" xfId="0" applyNumberFormat="1" applyFont="1" applyFill="1" applyBorder="1" applyAlignment="1">
      <alignment horizontal="center" vertical="center"/>
    </xf>
    <xf numFmtId="1" fontId="20" fillId="4" borderId="17" xfId="0" applyNumberFormat="1" applyFont="1" applyFill="1" applyBorder="1" applyAlignment="1">
      <alignment horizontal="center" vertical="center"/>
    </xf>
    <xf numFmtId="166" fontId="18" fillId="4" borderId="11" xfId="0" applyNumberFormat="1" applyFont="1" applyFill="1" applyBorder="1" applyAlignment="1">
      <alignment horizontal="center" vertical="center"/>
    </xf>
    <xf numFmtId="1" fontId="20" fillId="4" borderId="42" xfId="0" applyNumberFormat="1" applyFont="1" applyFill="1" applyBorder="1" applyAlignment="1">
      <alignment horizontal="center" vertical="center"/>
    </xf>
    <xf numFmtId="1" fontId="20" fillId="4" borderId="33" xfId="0" applyNumberFormat="1" applyFont="1" applyFill="1" applyBorder="1" applyAlignment="1">
      <alignment horizontal="center" vertical="center"/>
    </xf>
    <xf numFmtId="166" fontId="20" fillId="4" borderId="31" xfId="0" applyNumberFormat="1" applyFont="1" applyFill="1" applyBorder="1" applyAlignment="1">
      <alignment horizontal="center" vertical="center"/>
    </xf>
    <xf numFmtId="1" fontId="20" fillId="4" borderId="53" xfId="0" applyNumberFormat="1" applyFont="1" applyFill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0" fontId="0" fillId="3" borderId="0" xfId="0" applyFill="1"/>
    <xf numFmtId="166" fontId="20" fillId="0" borderId="17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6" fontId="20" fillId="6" borderId="17" xfId="0" applyNumberFormat="1" applyFont="1" applyFill="1" applyBorder="1" applyAlignment="1">
      <alignment horizontal="center" vertical="center"/>
    </xf>
    <xf numFmtId="166" fontId="21" fillId="0" borderId="5" xfId="0" applyNumberFormat="1" applyFont="1" applyBorder="1" applyAlignment="1">
      <alignment horizontal="center" vertical="center"/>
    </xf>
    <xf numFmtId="0" fontId="37" fillId="0" borderId="0" xfId="0" applyFont="1"/>
    <xf numFmtId="166" fontId="20" fillId="4" borderId="17" xfId="0" applyNumberFormat="1" applyFont="1" applyFill="1" applyBorder="1" applyAlignment="1">
      <alignment horizontal="center" vertical="center"/>
    </xf>
    <xf numFmtId="1" fontId="20" fillId="7" borderId="48" xfId="0" applyNumberFormat="1" applyFont="1" applyFill="1" applyBorder="1" applyAlignment="1">
      <alignment horizontal="center" vertical="center"/>
    </xf>
    <xf numFmtId="0" fontId="0" fillId="7" borderId="0" xfId="0" applyFill="1"/>
    <xf numFmtId="0" fontId="20" fillId="0" borderId="65" xfId="0" applyFont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0" fontId="21" fillId="4" borderId="28" xfId="0" applyFont="1" applyFill="1" applyBorder="1" applyAlignment="1">
      <alignment horizontal="center" vertical="center"/>
    </xf>
    <xf numFmtId="1" fontId="21" fillId="4" borderId="11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70" fontId="0" fillId="0" borderId="0" xfId="22" applyNumberFormat="1" applyFont="1"/>
    <xf numFmtId="0" fontId="4" fillId="7" borderId="39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5" fillId="0" borderId="0" xfId="0" applyFont="1"/>
    <xf numFmtId="1" fontId="20" fillId="7" borderId="23" xfId="0" applyNumberFormat="1" applyFont="1" applyFill="1" applyBorder="1" applyAlignment="1">
      <alignment horizontal="center" vertical="center"/>
    </xf>
    <xf numFmtId="1" fontId="4" fillId="7" borderId="39" xfId="0" applyNumberFormat="1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4" fillId="7" borderId="3" xfId="0" applyFont="1" applyFill="1" applyBorder="1" applyAlignment="1">
      <alignment vertical="center"/>
    </xf>
    <xf numFmtId="0" fontId="4" fillId="7" borderId="44" xfId="0" applyFont="1" applyFill="1" applyBorder="1" applyAlignment="1">
      <alignment vertical="center"/>
    </xf>
    <xf numFmtId="0" fontId="4" fillId="7" borderId="61" xfId="0" applyFont="1" applyFill="1" applyBorder="1" applyAlignment="1">
      <alignment vertical="center"/>
    </xf>
    <xf numFmtId="0" fontId="4" fillId="7" borderId="10" xfId="0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applyBorder="1"/>
    <xf numFmtId="166" fontId="20" fillId="4" borderId="10" xfId="0" applyNumberFormat="1" applyFont="1" applyFill="1" applyBorder="1" applyAlignment="1">
      <alignment horizontal="center" vertical="center"/>
    </xf>
    <xf numFmtId="1" fontId="18" fillId="4" borderId="1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1" fillId="4" borderId="10" xfId="0" applyNumberFormat="1" applyFont="1" applyFill="1" applyBorder="1" applyAlignment="1">
      <alignment horizontal="center" vertical="center"/>
    </xf>
    <xf numFmtId="0" fontId="82" fillId="0" borderId="0" xfId="0" applyFont="1"/>
    <xf numFmtId="1" fontId="18" fillId="7" borderId="11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20" fillId="7" borderId="24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20" fillId="4" borderId="8" xfId="0" applyNumberFormat="1" applyFont="1" applyFill="1" applyBorder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66" fontId="18" fillId="5" borderId="11" xfId="0" applyNumberFormat="1" applyFont="1" applyFill="1" applyBorder="1" applyAlignment="1">
      <alignment horizontal="center" vertical="center"/>
    </xf>
    <xf numFmtId="166" fontId="20" fillId="5" borderId="10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1" fontId="20" fillId="4" borderId="23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6" fillId="7" borderId="1" xfId="0" applyNumberFormat="1" applyFont="1" applyFill="1" applyBorder="1" applyAlignment="1">
      <alignment horizontal="center" vertical="center"/>
    </xf>
    <xf numFmtId="0" fontId="20" fillId="7" borderId="0" xfId="0" applyFont="1" applyFill="1"/>
    <xf numFmtId="1" fontId="20" fillId="6" borderId="37" xfId="0" applyNumberFormat="1" applyFont="1" applyFill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1" fillId="0" borderId="0" xfId="0" applyFont="1"/>
    <xf numFmtId="1" fontId="21" fillId="5" borderId="10" xfId="0" applyNumberFormat="1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1" fontId="36" fillId="7" borderId="10" xfId="0" applyNumberFormat="1" applyFont="1" applyFill="1" applyBorder="1" applyAlignment="1">
      <alignment horizontal="center"/>
    </xf>
    <xf numFmtId="1" fontId="11" fillId="0" borderId="10" xfId="0" applyNumberFormat="1" applyFont="1" applyBorder="1" applyAlignment="1">
      <alignment horizontal="center" vertical="center"/>
    </xf>
    <xf numFmtId="1" fontId="36" fillId="6" borderId="10" xfId="0" applyNumberFormat="1" applyFont="1" applyFill="1" applyBorder="1" applyAlignment="1">
      <alignment horizontal="center"/>
    </xf>
    <xf numFmtId="1" fontId="23" fillId="6" borderId="10" xfId="0" applyNumberFormat="1" applyFont="1" applyFill="1" applyBorder="1" applyAlignment="1">
      <alignment horizontal="center"/>
    </xf>
    <xf numFmtId="0" fontId="36" fillId="6" borderId="10" xfId="0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1" fontId="36" fillId="4" borderId="10" xfId="0" applyNumberFormat="1" applyFont="1" applyFill="1" applyBorder="1" applyAlignment="1">
      <alignment horizontal="center"/>
    </xf>
    <xf numFmtId="1" fontId="23" fillId="4" borderId="10" xfId="0" applyNumberFormat="1" applyFont="1" applyFill="1" applyBorder="1" applyAlignment="1">
      <alignment horizontal="center"/>
    </xf>
    <xf numFmtId="0" fontId="36" fillId="4" borderId="10" xfId="0" applyFont="1" applyFill="1" applyBorder="1" applyAlignment="1">
      <alignment horizontal="center"/>
    </xf>
    <xf numFmtId="1" fontId="11" fillId="4" borderId="10" xfId="0" applyNumberFormat="1" applyFont="1" applyFill="1" applyBorder="1" applyAlignment="1">
      <alignment horizontal="center" vertical="center"/>
    </xf>
    <xf numFmtId="0" fontId="23" fillId="39" borderId="10" xfId="0" applyFont="1" applyFill="1" applyBorder="1"/>
    <xf numFmtId="1" fontId="23" fillId="39" borderId="10" xfId="0" applyNumberFormat="1" applyFont="1" applyFill="1" applyBorder="1" applyAlignment="1">
      <alignment horizontal="center"/>
    </xf>
    <xf numFmtId="1" fontId="36" fillId="39" borderId="10" xfId="0" applyNumberFormat="1" applyFont="1" applyFill="1" applyBorder="1" applyAlignment="1">
      <alignment horizontal="center"/>
    </xf>
    <xf numFmtId="0" fontId="23" fillId="39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1" fontId="20" fillId="5" borderId="31" xfId="0" applyNumberFormat="1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9" fontId="23" fillId="4" borderId="10" xfId="22" applyFont="1" applyFill="1" applyBorder="1" applyAlignment="1">
      <alignment horizontal="center"/>
    </xf>
    <xf numFmtId="9" fontId="20" fillId="7" borderId="71" xfId="22" applyFont="1" applyFill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4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4" borderId="3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18" fillId="6" borderId="4" xfId="0" applyNumberFormat="1" applyFont="1" applyFill="1" applyBorder="1" applyAlignment="1">
      <alignment horizontal="center" vertical="center"/>
    </xf>
    <xf numFmtId="1" fontId="18" fillId="4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20" fillId="7" borderId="61" xfId="0" applyNumberFormat="1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1" fillId="4" borderId="1" xfId="0" applyNumberFormat="1" applyFont="1" applyFill="1" applyBorder="1" applyAlignment="1">
      <alignment horizontal="center" vertical="center"/>
    </xf>
    <xf numFmtId="166" fontId="20" fillId="7" borderId="31" xfId="0" applyNumberFormat="1" applyFont="1" applyFill="1" applyBorder="1" applyAlignment="1">
      <alignment horizontal="center" vertical="center"/>
    </xf>
    <xf numFmtId="0" fontId="82" fillId="7" borderId="0" xfId="0" applyFont="1" applyFill="1"/>
    <xf numFmtId="1" fontId="20" fillId="5" borderId="34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vertical="center"/>
    </xf>
    <xf numFmtId="0" fontId="21" fillId="7" borderId="63" xfId="0" applyFont="1" applyFill="1" applyBorder="1" applyAlignment="1">
      <alignment vertical="center"/>
    </xf>
    <xf numFmtId="0" fontId="36" fillId="0" borderId="10" xfId="0" applyFont="1" applyBorder="1" applyAlignment="1">
      <alignment horizontal="center"/>
    </xf>
    <xf numFmtId="0" fontId="21" fillId="40" borderId="4" xfId="0" applyFont="1" applyFill="1" applyBorder="1" applyAlignment="1">
      <alignment horizontal="center" vertical="center"/>
    </xf>
    <xf numFmtId="0" fontId="21" fillId="40" borderId="28" xfId="0" applyFont="1" applyFill="1" applyBorder="1" applyAlignment="1">
      <alignment horizontal="center" vertical="center"/>
    </xf>
    <xf numFmtId="0" fontId="4" fillId="40" borderId="24" xfId="0" applyFont="1" applyFill="1" applyBorder="1" applyAlignment="1">
      <alignment vertical="center"/>
    </xf>
    <xf numFmtId="1" fontId="18" fillId="40" borderId="1" xfId="0" applyNumberFormat="1" applyFont="1" applyFill="1" applyBorder="1" applyAlignment="1">
      <alignment horizontal="center" vertical="center"/>
    </xf>
    <xf numFmtId="1" fontId="18" fillId="40" borderId="11" xfId="0" applyNumberFormat="1" applyFont="1" applyFill="1" applyBorder="1" applyAlignment="1">
      <alignment horizontal="center" vertical="center"/>
    </xf>
    <xf numFmtId="1" fontId="20" fillId="40" borderId="29" xfId="0" applyNumberFormat="1" applyFont="1" applyFill="1" applyBorder="1" applyAlignment="1">
      <alignment horizontal="center" vertical="center"/>
    </xf>
    <xf numFmtId="1" fontId="20" fillId="40" borderId="17" xfId="0" applyNumberFormat="1" applyFont="1" applyFill="1" applyBorder="1" applyAlignment="1">
      <alignment horizontal="center" vertical="center"/>
    </xf>
    <xf numFmtId="1" fontId="20" fillId="40" borderId="31" xfId="0" applyNumberFormat="1" applyFont="1" applyFill="1" applyBorder="1" applyAlignment="1">
      <alignment horizontal="center" vertical="center"/>
    </xf>
    <xf numFmtId="1" fontId="20" fillId="40" borderId="33" xfId="0" applyNumberFormat="1" applyFont="1" applyFill="1" applyBorder="1" applyAlignment="1">
      <alignment horizontal="center" vertical="center"/>
    </xf>
    <xf numFmtId="0" fontId="4" fillId="40" borderId="61" xfId="0" applyFont="1" applyFill="1" applyBorder="1" applyAlignment="1">
      <alignment vertical="center"/>
    </xf>
    <xf numFmtId="9" fontId="23" fillId="7" borderId="10" xfId="22" applyFont="1" applyFill="1" applyBorder="1" applyAlignment="1">
      <alignment horizontal="center"/>
    </xf>
    <xf numFmtId="1" fontId="21" fillId="6" borderId="1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0" fontId="21" fillId="40" borderId="10" xfId="0" applyFont="1" applyFill="1" applyBorder="1" applyAlignment="1">
      <alignment horizontal="center" vertical="center"/>
    </xf>
    <xf numFmtId="1" fontId="18" fillId="40" borderId="10" xfId="0" applyNumberFormat="1" applyFont="1" applyFill="1" applyBorder="1" applyAlignment="1">
      <alignment horizontal="center" vertical="center"/>
    </xf>
    <xf numFmtId="1" fontId="4" fillId="40" borderId="10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1" fontId="20" fillId="40" borderId="23" xfId="0" applyNumberFormat="1" applyFont="1" applyFill="1" applyBorder="1" applyAlignment="1">
      <alignment horizontal="center" vertical="center"/>
    </xf>
    <xf numFmtId="0" fontId="109" fillId="0" borderId="0" xfId="0" applyFont="1"/>
    <xf numFmtId="1" fontId="11" fillId="5" borderId="10" xfId="0" applyNumberFormat="1" applyFont="1" applyFill="1" applyBorder="1" applyAlignment="1">
      <alignment horizontal="center" vertical="center"/>
    </xf>
    <xf numFmtId="1" fontId="20" fillId="40" borderId="34" xfId="0" applyNumberFormat="1" applyFont="1" applyFill="1" applyBorder="1" applyAlignment="1">
      <alignment horizontal="center" vertical="center"/>
    </xf>
    <xf numFmtId="166" fontId="20" fillId="40" borderId="17" xfId="0" applyNumberFormat="1" applyFont="1" applyFill="1" applyBorder="1" applyAlignment="1">
      <alignment horizontal="center" vertical="center"/>
    </xf>
    <xf numFmtId="166" fontId="20" fillId="4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12" fillId="7" borderId="0" xfId="0" applyFont="1" applyFill="1"/>
    <xf numFmtId="1" fontId="20" fillId="7" borderId="30" xfId="0" applyNumberFormat="1" applyFont="1" applyFill="1" applyBorder="1" applyAlignment="1">
      <alignment horizontal="center" vertical="center"/>
    </xf>
    <xf numFmtId="1" fontId="20" fillId="41" borderId="30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20" fillId="7" borderId="31" xfId="0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45" fillId="0" borderId="0" xfId="0" applyNumberFormat="1" applyFont="1" applyAlignment="1">
      <alignment horizontal="center" vertical="center"/>
    </xf>
    <xf numFmtId="1" fontId="18" fillId="7" borderId="55" xfId="0" applyNumberFormat="1" applyFont="1" applyFill="1" applyBorder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9" fontId="23" fillId="6" borderId="10" xfId="22" applyFont="1" applyFill="1" applyBorder="1" applyAlignment="1">
      <alignment horizontal="center"/>
    </xf>
    <xf numFmtId="0" fontId="45" fillId="3" borderId="0" xfId="0" applyFont="1" applyFill="1"/>
    <xf numFmtId="166" fontId="18" fillId="40" borderId="10" xfId="0" applyNumberFormat="1" applyFont="1" applyFill="1" applyBorder="1" applyAlignment="1">
      <alignment horizontal="center" vertical="center"/>
    </xf>
    <xf numFmtId="1" fontId="19" fillId="40" borderId="10" xfId="0" applyNumberFormat="1" applyFont="1" applyFill="1" applyBorder="1" applyAlignment="1">
      <alignment horizontal="center" vertical="center"/>
    </xf>
    <xf numFmtId="1" fontId="21" fillId="40" borderId="10" xfId="0" applyNumberFormat="1" applyFont="1" applyFill="1" applyBorder="1" applyAlignment="1">
      <alignment horizontal="center" vertical="center"/>
    </xf>
    <xf numFmtId="1" fontId="18" fillId="4" borderId="21" xfId="0" applyNumberFormat="1" applyFont="1" applyFill="1" applyBorder="1" applyAlignment="1">
      <alignment horizontal="center" vertical="center"/>
    </xf>
    <xf numFmtId="1" fontId="20" fillId="4" borderId="32" xfId="0" applyNumberFormat="1" applyFont="1" applyFill="1" applyBorder="1" applyAlignment="1">
      <alignment horizontal="center" vertical="center"/>
    </xf>
    <xf numFmtId="168" fontId="0" fillId="0" borderId="0" xfId="0" applyNumberFormat="1"/>
    <xf numFmtId="0" fontId="55" fillId="7" borderId="0" xfId="0" applyFont="1" applyFill="1"/>
    <xf numFmtId="1" fontId="20" fillId="7" borderId="0" xfId="0" applyNumberFormat="1" applyFont="1" applyFill="1"/>
    <xf numFmtId="166" fontId="21" fillId="4" borderId="5" xfId="0" applyNumberFormat="1" applyFont="1" applyFill="1" applyBorder="1" applyAlignment="1">
      <alignment horizontal="center" vertical="center"/>
    </xf>
    <xf numFmtId="166" fontId="21" fillId="5" borderId="5" xfId="0" applyNumberFormat="1" applyFont="1" applyFill="1" applyBorder="1" applyAlignment="1">
      <alignment horizontal="center" vertical="center"/>
    </xf>
    <xf numFmtId="0" fontId="36" fillId="7" borderId="10" xfId="0" applyFont="1" applyFill="1" applyBorder="1"/>
    <xf numFmtId="1" fontId="4" fillId="7" borderId="39" xfId="0" applyNumberFormat="1" applyFont="1" applyFill="1" applyBorder="1" applyAlignment="1">
      <alignment vertical="center"/>
    </xf>
    <xf numFmtId="0" fontId="21" fillId="7" borderId="29" xfId="0" applyFont="1" applyFill="1" applyBorder="1" applyAlignment="1">
      <alignment vertical="center"/>
    </xf>
    <xf numFmtId="1" fontId="78" fillId="3" borderId="29" xfId="186" applyNumberFormat="1" applyFont="1" applyFill="1" applyBorder="1" applyAlignment="1">
      <alignment horizontal="center" vertical="center"/>
    </xf>
    <xf numFmtId="0" fontId="77" fillId="3" borderId="12" xfId="186" applyFont="1" applyFill="1" applyBorder="1" applyAlignment="1">
      <alignment horizontal="left" vertical="center"/>
    </xf>
    <xf numFmtId="0" fontId="77" fillId="3" borderId="6" xfId="186" applyFont="1" applyFill="1" applyBorder="1" applyAlignment="1">
      <alignment horizontal="left" vertical="center"/>
    </xf>
    <xf numFmtId="0" fontId="36" fillId="0" borderId="10" xfId="0" applyFont="1" applyBorder="1" applyAlignment="1">
      <alignment horizontal="center"/>
    </xf>
    <xf numFmtId="0" fontId="23" fillId="39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7" borderId="17" xfId="0" applyFont="1" applyFill="1" applyBorder="1" applyAlignment="1">
      <alignment vertical="center"/>
    </xf>
    <xf numFmtId="1" fontId="78" fillId="3" borderId="6" xfId="186" applyNumberFormat="1" applyFont="1" applyFill="1" applyBorder="1" applyAlignment="1">
      <alignment horizontal="center" vertical="center"/>
    </xf>
    <xf numFmtId="0" fontId="0" fillId="0" borderId="0" xfId="0"/>
    <xf numFmtId="0" fontId="142" fillId="0" borderId="63" xfId="0" applyFont="1" applyBorder="1" applyAlignment="1">
      <alignment horizontal="center" vertical="center"/>
    </xf>
    <xf numFmtId="0" fontId="142" fillId="0" borderId="41" xfId="0" applyFont="1" applyBorder="1" applyAlignment="1">
      <alignment horizontal="center" vertical="center"/>
    </xf>
    <xf numFmtId="0" fontId="142" fillId="0" borderId="31" xfId="0" applyFont="1" applyBorder="1" applyAlignment="1">
      <alignment horizontal="center" vertical="center"/>
    </xf>
    <xf numFmtId="0" fontId="142" fillId="0" borderId="10" xfId="0" applyFont="1" applyBorder="1" applyAlignment="1">
      <alignment horizontal="center" vertical="center"/>
    </xf>
    <xf numFmtId="1" fontId="135" fillId="0" borderId="10" xfId="0" applyNumberFormat="1" applyFont="1" applyBorder="1" applyAlignment="1">
      <alignment horizontal="center" vertical="center"/>
    </xf>
    <xf numFmtId="1" fontId="135" fillId="0" borderId="17" xfId="0" applyNumberFormat="1" applyFont="1" applyBorder="1" applyAlignment="1">
      <alignment horizontal="center" vertical="center"/>
    </xf>
    <xf numFmtId="0" fontId="142" fillId="0" borderId="62" xfId="0" applyFont="1" applyBorder="1" applyAlignment="1">
      <alignment horizontal="left" vertical="center"/>
    </xf>
    <xf numFmtId="0" fontId="135" fillId="0" borderId="45" xfId="0" applyFont="1" applyBorder="1" applyAlignment="1">
      <alignment horizontal="center" vertical="center"/>
    </xf>
    <xf numFmtId="0" fontId="135" fillId="0" borderId="72" xfId="0" applyFont="1" applyBorder="1" applyAlignment="1">
      <alignment horizontal="center" vertical="center"/>
    </xf>
    <xf numFmtId="0" fontId="142" fillId="0" borderId="63" xfId="0" applyFont="1" applyBorder="1" applyAlignment="1">
      <alignment horizontal="left" vertical="center"/>
    </xf>
    <xf numFmtId="0" fontId="135" fillId="0" borderId="41" xfId="0" applyFont="1" applyBorder="1" applyAlignment="1">
      <alignment horizontal="center" vertical="center"/>
    </xf>
    <xf numFmtId="0" fontId="135" fillId="0" borderId="42" xfId="0" applyFont="1" applyBorder="1" applyAlignment="1">
      <alignment horizontal="center" vertical="center"/>
    </xf>
    <xf numFmtId="0" fontId="142" fillId="0" borderId="31" xfId="0" applyFont="1" applyBorder="1" applyAlignment="1">
      <alignment horizontal="right" vertical="center"/>
    </xf>
    <xf numFmtId="2" fontId="135" fillId="0" borderId="10" xfId="0" applyNumberFormat="1" applyFont="1" applyBorder="1" applyAlignment="1">
      <alignment horizontal="center" vertical="center"/>
    </xf>
    <xf numFmtId="2" fontId="135" fillId="0" borderId="17" xfId="0" applyNumberFormat="1" applyFont="1" applyBorder="1" applyAlignment="1">
      <alignment horizontal="center" vertical="center"/>
    </xf>
    <xf numFmtId="0" fontId="142" fillId="0" borderId="32" xfId="0" applyFont="1" applyBorder="1" applyAlignment="1">
      <alignment horizontal="right" vertical="center"/>
    </xf>
    <xf numFmtId="2" fontId="135" fillId="0" borderId="23" xfId="0" applyNumberFormat="1" applyFont="1" applyBorder="1" applyAlignment="1">
      <alignment horizontal="center" vertical="center"/>
    </xf>
    <xf numFmtId="2" fontId="135" fillId="0" borderId="33" xfId="0" applyNumberFormat="1" applyFont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wrapText="1" indent="1"/>
    </xf>
    <xf numFmtId="0" fontId="36" fillId="0" borderId="10" xfId="0" applyFont="1" applyBorder="1" applyAlignment="1">
      <alignment horizontal="center"/>
    </xf>
    <xf numFmtId="0" fontId="23" fillId="39" borderId="10" xfId="0" applyFont="1" applyFill="1" applyBorder="1" applyAlignment="1">
      <alignment horizontal="center"/>
    </xf>
    <xf numFmtId="0" fontId="0" fillId="0" borderId="0" xfId="0" applyBorder="1"/>
    <xf numFmtId="166" fontId="18" fillId="0" borderId="55" xfId="0" applyNumberFormat="1" applyFont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6" borderId="1" xfId="0" applyNumberFormat="1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4" borderId="1" xfId="0" applyNumberFormat="1" applyFont="1" applyFill="1" applyBorder="1" applyAlignment="1">
      <alignment horizontal="center" vertical="center"/>
    </xf>
    <xf numFmtId="1" fontId="20" fillId="40" borderId="45" xfId="0" applyNumberFormat="1" applyFont="1" applyFill="1" applyBorder="1" applyAlignment="1">
      <alignment horizontal="center" vertical="center"/>
    </xf>
    <xf numFmtId="1" fontId="20" fillId="40" borderId="30" xfId="0" applyNumberFormat="1" applyFont="1" applyFill="1" applyBorder="1" applyAlignment="1">
      <alignment horizontal="center" vertical="center"/>
    </xf>
    <xf numFmtId="1" fontId="20" fillId="40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3" fillId="7" borderId="55" xfId="0" applyFont="1" applyFill="1" applyBorder="1" applyAlignment="1">
      <alignment horizontal="center" vertical="center"/>
    </xf>
    <xf numFmtId="1" fontId="20" fillId="44" borderId="36" xfId="0" applyNumberFormat="1" applyFont="1" applyFill="1" applyBorder="1" applyAlignment="1">
      <alignment horizontal="center" vertical="center"/>
    </xf>
    <xf numFmtId="1" fontId="20" fillId="44" borderId="17" xfId="0" applyNumberFormat="1" applyFont="1" applyFill="1" applyBorder="1" applyAlignment="1">
      <alignment horizontal="center" vertical="center"/>
    </xf>
    <xf numFmtId="166" fontId="21" fillId="44" borderId="5" xfId="0" applyNumberFormat="1" applyFont="1" applyFill="1" applyBorder="1" applyAlignment="1">
      <alignment horizontal="center" vertical="center"/>
    </xf>
    <xf numFmtId="1" fontId="20" fillId="44" borderId="42" xfId="0" applyNumberFormat="1" applyFont="1" applyFill="1" applyBorder="1" applyAlignment="1">
      <alignment horizontal="center" vertical="center"/>
    </xf>
    <xf numFmtId="1" fontId="20" fillId="44" borderId="53" xfId="0" applyNumberFormat="1" applyFont="1" applyFill="1" applyBorder="1" applyAlignment="1">
      <alignment horizontal="center" vertical="center"/>
    </xf>
    <xf numFmtId="1" fontId="18" fillId="44" borderId="11" xfId="0" applyNumberFormat="1" applyFont="1" applyFill="1" applyBorder="1" applyAlignment="1">
      <alignment horizontal="center" vertical="center"/>
    </xf>
    <xf numFmtId="166" fontId="18" fillId="44" borderId="11" xfId="0" applyNumberFormat="1" applyFont="1" applyFill="1" applyBorder="1" applyAlignment="1">
      <alignment horizontal="center" vertical="center"/>
    </xf>
    <xf numFmtId="1" fontId="20" fillId="44" borderId="8" xfId="0" applyNumberFormat="1" applyFont="1" applyFill="1" applyBorder="1" applyAlignment="1">
      <alignment horizontal="center" vertical="center"/>
    </xf>
    <xf numFmtId="166" fontId="21" fillId="44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0" borderId="15" xfId="0" applyNumberFormat="1" applyFont="1" applyFill="1" applyBorder="1" applyAlignment="1">
      <alignment vertical="center"/>
    </xf>
    <xf numFmtId="1" fontId="20" fillId="4" borderId="6" xfId="0" applyNumberFormat="1" applyFont="1" applyFill="1" applyBorder="1" applyAlignment="1">
      <alignment horizontal="center" vertical="center"/>
    </xf>
    <xf numFmtId="166" fontId="18" fillId="6" borderId="67" xfId="0" applyNumberFormat="1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/>
    </xf>
    <xf numFmtId="1" fontId="20" fillId="6" borderId="66" xfId="0" applyNumberFormat="1" applyFont="1" applyFill="1" applyBorder="1" applyAlignment="1">
      <alignment horizontal="center" vertical="center"/>
    </xf>
    <xf numFmtId="1" fontId="20" fillId="4" borderId="24" xfId="0" applyNumberFormat="1" applyFont="1" applyFill="1" applyBorder="1" applyAlignment="1">
      <alignment horizontal="center" vertical="center"/>
    </xf>
    <xf numFmtId="166" fontId="21" fillId="44" borderId="11" xfId="0" applyNumberFormat="1" applyFont="1" applyFill="1" applyBorder="1" applyAlignment="1">
      <alignment horizontal="center" vertical="center"/>
    </xf>
    <xf numFmtId="1" fontId="21" fillId="4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2"/>
    </xf>
    <xf numFmtId="0" fontId="20" fillId="0" borderId="62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left" vertical="center" wrapText="1" indent="2"/>
    </xf>
    <xf numFmtId="0" fontId="20" fillId="0" borderId="62" xfId="0" applyFont="1" applyBorder="1" applyAlignment="1">
      <alignment horizontal="righ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7" borderId="1" xfId="0" applyFont="1" applyFill="1" applyBorder="1" applyAlignment="1">
      <alignment horizontal="left" vertical="center" wrapText="1" indent="1"/>
    </xf>
    <xf numFmtId="0" fontId="4" fillId="7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7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1" borderId="34" xfId="0" applyNumberFormat="1" applyFont="1" applyFill="1" applyBorder="1" applyAlignment="1">
      <alignment horizontal="center" vertical="center"/>
    </xf>
    <xf numFmtId="1" fontId="21" fillId="7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6" fontId="18" fillId="4" borderId="55" xfId="0" applyNumberFormat="1" applyFont="1" applyFill="1" applyBorder="1" applyAlignment="1">
      <alignment horizontal="center" vertical="center"/>
    </xf>
    <xf numFmtId="1" fontId="20" fillId="40" borderId="55" xfId="0" applyNumberFormat="1" applyFont="1" applyFill="1" applyBorder="1" applyAlignment="1">
      <alignment vertical="center"/>
    </xf>
    <xf numFmtId="166" fontId="18" fillId="44" borderId="21" xfId="0" applyNumberFormat="1" applyFont="1" applyFill="1" applyBorder="1" applyAlignment="1">
      <alignment horizontal="center" vertical="center"/>
    </xf>
    <xf numFmtId="166" fontId="18" fillId="44" borderId="55" xfId="0" applyNumberFormat="1" applyFont="1" applyFill="1" applyBorder="1" applyAlignment="1">
      <alignment horizontal="center" vertical="center"/>
    </xf>
    <xf numFmtId="1" fontId="21" fillId="4" borderId="57" xfId="0" applyNumberFormat="1" applyFont="1" applyFill="1" applyBorder="1" applyAlignment="1">
      <alignment vertical="center"/>
    </xf>
    <xf numFmtId="1" fontId="4" fillId="7" borderId="86" xfId="0" applyNumberFormat="1" applyFont="1" applyFill="1" applyBorder="1" applyAlignment="1">
      <alignment horizontal="center" vertical="center"/>
    </xf>
    <xf numFmtId="1" fontId="18" fillId="44" borderId="21" xfId="0" applyNumberFormat="1" applyFont="1" applyFill="1" applyBorder="1" applyAlignment="1">
      <alignment horizontal="center" vertical="center"/>
    </xf>
    <xf numFmtId="1" fontId="20" fillId="44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44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1" fontId="21" fillId="7" borderId="20" xfId="0" applyNumberFormat="1" applyFont="1" applyFill="1" applyBorder="1" applyAlignment="1">
      <alignment horizontal="center" vertical="center"/>
    </xf>
    <xf numFmtId="0" fontId="21" fillId="6" borderId="72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vertical="center"/>
    </xf>
    <xf numFmtId="0" fontId="14" fillId="7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7" borderId="13" xfId="0" applyNumberFormat="1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7" borderId="49" xfId="0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7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7" borderId="18" xfId="0" applyFont="1" applyFill="1" applyBorder="1" applyAlignment="1">
      <alignment horizontal="left" vertical="center" indent="1"/>
    </xf>
    <xf numFmtId="0" fontId="21" fillId="7" borderId="20" xfId="0" applyFont="1" applyFill="1" applyBorder="1" applyAlignment="1">
      <alignment horizontal="left" vertical="center" indent="2"/>
    </xf>
    <xf numFmtId="0" fontId="4" fillId="7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7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7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7" borderId="20" xfId="0" applyFont="1" applyFill="1" applyBorder="1" applyAlignment="1">
      <alignment horizontal="right" vertical="center" indent="1"/>
    </xf>
    <xf numFmtId="0" fontId="18" fillId="7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7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21" fillId="6" borderId="62" xfId="0" applyFont="1" applyFill="1" applyBorder="1" applyAlignment="1">
      <alignment horizontal="center" vertical="center"/>
    </xf>
    <xf numFmtId="1" fontId="21" fillId="6" borderId="32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1" fillId="4" borderId="62" xfId="0" applyFont="1" applyFill="1" applyBorder="1" applyAlignment="1">
      <alignment horizontal="center" vertical="center"/>
    </xf>
    <xf numFmtId="0" fontId="21" fillId="4" borderId="72" xfId="0" applyFont="1" applyFill="1" applyBorder="1" applyAlignment="1">
      <alignment horizontal="center" vertical="center"/>
    </xf>
    <xf numFmtId="1" fontId="20" fillId="4" borderId="11" xfId="0" applyNumberFormat="1" applyFont="1" applyFill="1" applyBorder="1" applyAlignment="1">
      <alignment horizontal="center" vertical="center"/>
    </xf>
    <xf numFmtId="1" fontId="21" fillId="4" borderId="32" xfId="0" applyNumberFormat="1" applyFont="1" applyFill="1" applyBorder="1" applyAlignment="1">
      <alignment horizontal="center" vertical="center"/>
    </xf>
    <xf numFmtId="1" fontId="21" fillId="4" borderId="33" xfId="0" applyNumberFormat="1" applyFont="1" applyFill="1" applyBorder="1" applyAlignment="1">
      <alignment horizontal="center" vertical="center"/>
    </xf>
    <xf numFmtId="0" fontId="21" fillId="40" borderId="17" xfId="0" applyFont="1" applyFill="1" applyBorder="1" applyAlignment="1">
      <alignment horizontal="center" vertical="center"/>
    </xf>
    <xf numFmtId="166" fontId="18" fillId="40" borderId="17" xfId="0" applyNumberFormat="1" applyFont="1" applyFill="1" applyBorder="1" applyAlignment="1">
      <alignment horizontal="center" vertical="center"/>
    </xf>
    <xf numFmtId="1" fontId="19" fillId="40" borderId="17" xfId="0" applyNumberFormat="1" applyFont="1" applyFill="1" applyBorder="1" applyAlignment="1">
      <alignment horizontal="center" vertical="center"/>
    </xf>
    <xf numFmtId="1" fontId="18" fillId="40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8" fontId="0" fillId="0" borderId="0" xfId="0" applyNumberFormat="1" applyBorder="1"/>
    <xf numFmtId="168" fontId="0" fillId="0" borderId="54" xfId="0" applyNumberFormat="1" applyBorder="1"/>
    <xf numFmtId="1" fontId="4" fillId="40" borderId="17" xfId="0" applyNumberFormat="1" applyFont="1" applyFill="1" applyBorder="1" applyAlignment="1">
      <alignment horizontal="center" vertical="center"/>
    </xf>
    <xf numFmtId="1" fontId="21" fillId="40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1" fontId="21" fillId="4" borderId="31" xfId="0" applyNumberFormat="1" applyFont="1" applyFill="1" applyBorder="1" applyAlignment="1">
      <alignment horizontal="center" vertical="center"/>
    </xf>
    <xf numFmtId="1" fontId="21" fillId="4" borderId="17" xfId="0" applyNumberFormat="1" applyFont="1" applyFill="1" applyBorder="1" applyAlignment="1">
      <alignment horizontal="center" vertical="center"/>
    </xf>
    <xf numFmtId="1" fontId="21" fillId="6" borderId="31" xfId="0" applyNumberFormat="1" applyFont="1" applyFill="1" applyBorder="1" applyAlignment="1">
      <alignment horizontal="center" vertical="center"/>
    </xf>
    <xf numFmtId="1" fontId="21" fillId="6" borderId="17" xfId="0" applyNumberFormat="1" applyFont="1" applyFill="1" applyBorder="1" applyAlignment="1">
      <alignment horizontal="center" vertical="center"/>
    </xf>
    <xf numFmtId="2" fontId="135" fillId="7" borderId="10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0" fontId="0" fillId="3" borderId="10" xfId="0" applyFill="1" applyBorder="1"/>
    <xf numFmtId="0" fontId="0" fillId="0" borderId="0" xfId="0"/>
    <xf numFmtId="0" fontId="36" fillId="0" borderId="10" xfId="0" applyFont="1" applyBorder="1" applyAlignment="1">
      <alignment horizontal="center"/>
    </xf>
    <xf numFmtId="0" fontId="23" fillId="39" borderId="10" xfId="0" applyFont="1" applyFill="1" applyBorder="1" applyAlignment="1">
      <alignment horizontal="center"/>
    </xf>
    <xf numFmtId="1" fontId="36" fillId="4" borderId="37" xfId="0" applyNumberFormat="1" applyFont="1" applyFill="1" applyBorder="1" applyAlignment="1">
      <alignment horizontal="center"/>
    </xf>
    <xf numFmtId="1" fontId="23" fillId="39" borderId="37" xfId="0" applyNumberFormat="1" applyFont="1" applyFill="1" applyBorder="1" applyAlignment="1">
      <alignment horizontal="center"/>
    </xf>
    <xf numFmtId="1" fontId="23" fillId="4" borderId="37" xfId="0" applyNumberFormat="1" applyFont="1" applyFill="1" applyBorder="1" applyAlignment="1">
      <alignment horizontal="center"/>
    </xf>
    <xf numFmtId="9" fontId="23" fillId="4" borderId="37" xfId="22" applyFont="1" applyFill="1" applyBorder="1" applyAlignment="1">
      <alignment horizontal="center"/>
    </xf>
    <xf numFmtId="1" fontId="11" fillId="4" borderId="37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1" fillId="7" borderId="0" xfId="0" applyFont="1" applyFill="1"/>
    <xf numFmtId="0" fontId="0" fillId="5" borderId="10" xfId="0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8" fillId="40" borderId="55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9" fontId="79" fillId="5" borderId="10" xfId="22" applyNumberFormat="1" applyFont="1" applyFill="1" applyBorder="1" applyAlignment="1">
      <alignment horizontal="center" vertical="center"/>
    </xf>
    <xf numFmtId="1" fontId="7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3" fillId="39" borderId="10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23" fillId="39" borderId="10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3" fillId="39" borderId="10" xfId="0" applyFont="1" applyFill="1" applyBorder="1" applyAlignment="1">
      <alignment horizontal="center"/>
    </xf>
    <xf numFmtId="0" fontId="0" fillId="0" borderId="0" xfId="0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3" fillId="39" borderId="10" xfId="0" applyFont="1" applyFill="1" applyBorder="1" applyAlignment="1">
      <alignment horizontal="center"/>
    </xf>
    <xf numFmtId="0" fontId="0" fillId="0" borderId="0" xfId="0"/>
    <xf numFmtId="0" fontId="18" fillId="0" borderId="71" xfId="0" applyFont="1" applyBorder="1" applyAlignment="1">
      <alignment horizontal="center" vertical="center"/>
    </xf>
    <xf numFmtId="1" fontId="20" fillId="6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" borderId="10" xfId="0" applyNumberFormat="1" applyFont="1" applyFill="1" applyBorder="1" applyAlignment="1">
      <alignment horizontal="center" vertical="center"/>
    </xf>
    <xf numFmtId="1" fontId="20" fillId="4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12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8" fontId="12" fillId="0" borderId="0" xfId="0" applyNumberFormat="1" applyFont="1" applyBorder="1"/>
    <xf numFmtId="0" fontId="21" fillId="7" borderId="18" xfId="0" applyFont="1" applyFill="1" applyBorder="1" applyAlignment="1">
      <alignment vertical="center"/>
    </xf>
    <xf numFmtId="0" fontId="21" fillId="7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45" borderId="31" xfId="0" applyNumberFormat="1" applyFont="1" applyFill="1" applyBorder="1" applyAlignment="1">
      <alignment horizontal="center" vertical="center"/>
    </xf>
    <xf numFmtId="1" fontId="24" fillId="45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45" borderId="32" xfId="0" applyNumberFormat="1" applyFont="1" applyFill="1" applyBorder="1" applyAlignment="1">
      <alignment horizontal="center" vertical="center"/>
    </xf>
    <xf numFmtId="1" fontId="24" fillId="45" borderId="33" xfId="0" applyNumberFormat="1" applyFont="1" applyFill="1" applyBorder="1" applyAlignment="1">
      <alignment horizontal="center" vertical="center"/>
    </xf>
    <xf numFmtId="1" fontId="21" fillId="45" borderId="32" xfId="0" applyNumberFormat="1" applyFont="1" applyFill="1" applyBorder="1" applyAlignment="1">
      <alignment horizontal="center" vertical="center"/>
    </xf>
    <xf numFmtId="1" fontId="21" fillId="45" borderId="33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66" fontId="21" fillId="7" borderId="1" xfId="0" applyNumberFormat="1" applyFont="1" applyFill="1" applyBorder="1" applyAlignment="1">
      <alignment horizontal="center" vertical="center"/>
    </xf>
    <xf numFmtId="166" fontId="21" fillId="7" borderId="1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" fontId="20" fillId="7" borderId="0" xfId="0" applyNumberFormat="1" applyFont="1" applyFill="1" applyAlignment="1">
      <alignment horizontal="center" vertical="center"/>
    </xf>
    <xf numFmtId="2" fontId="135" fillId="7" borderId="17" xfId="0" applyNumberFormat="1" applyFont="1" applyFill="1" applyBorder="1" applyAlignment="1">
      <alignment horizontal="center" vertical="center"/>
    </xf>
    <xf numFmtId="1" fontId="20" fillId="6" borderId="31" xfId="0" applyNumberFormat="1" applyFont="1" applyFill="1" applyBorder="1" applyAlignment="1">
      <alignment horizontal="center" vertical="center"/>
    </xf>
    <xf numFmtId="1" fontId="20" fillId="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6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39" borderId="10" xfId="0" applyFont="1" applyFill="1" applyBorder="1" applyAlignment="1">
      <alignment horizont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1" fontId="36" fillId="7" borderId="118" xfId="0" applyNumberFormat="1" applyFont="1" applyFill="1" applyBorder="1" applyAlignment="1">
      <alignment horizontal="center"/>
    </xf>
    <xf numFmtId="1" fontId="77" fillId="3" borderId="6" xfId="186" applyNumberFormat="1" applyFont="1" applyFill="1" applyBorder="1" applyAlignment="1">
      <alignment horizontal="center" vertical="center"/>
    </xf>
    <xf numFmtId="1" fontId="77" fillId="3" borderId="29" xfId="186" applyNumberFormat="1" applyFont="1" applyFill="1" applyBorder="1" applyAlignment="1">
      <alignment horizontal="center" vertical="center"/>
    </xf>
    <xf numFmtId="1" fontId="77" fillId="3" borderId="119" xfId="186" applyNumberFormat="1" applyFont="1" applyFill="1" applyBorder="1" applyAlignment="1">
      <alignment horizontal="center" vertical="center"/>
    </xf>
    <xf numFmtId="0" fontId="0" fillId="0" borderId="118" xfId="0" applyBorder="1"/>
    <xf numFmtId="1" fontId="45" fillId="0" borderId="118" xfId="0" applyNumberFormat="1" applyFont="1" applyBorder="1" applyAlignment="1">
      <alignment horizontal="center" vertical="center"/>
    </xf>
    <xf numFmtId="9" fontId="19" fillId="3" borderId="118" xfId="22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21" fillId="7" borderId="1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40" borderId="41" xfId="0" applyFont="1" applyFill="1" applyBorder="1" applyAlignment="1">
      <alignment horizontal="center" vertical="center"/>
    </xf>
    <xf numFmtId="1" fontId="20" fillId="40" borderId="10" xfId="0" applyNumberFormat="1" applyFont="1" applyFill="1" applyBorder="1" applyAlignment="1">
      <alignment horizontal="center" vertical="center"/>
    </xf>
    <xf numFmtId="1" fontId="20" fillId="40" borderId="45" xfId="0" applyNumberFormat="1" applyFont="1" applyFill="1" applyBorder="1" applyAlignment="1">
      <alignment horizontal="center" vertical="center"/>
    </xf>
    <xf numFmtId="1" fontId="20" fillId="40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57" fillId="0" borderId="13" xfId="0" applyNumberFormat="1" applyFont="1" applyBorder="1" applyAlignment="1">
      <alignment horizontal="center" vertical="center"/>
    </xf>
    <xf numFmtId="0" fontId="0" fillId="0" borderId="0" xfId="0"/>
    <xf numFmtId="1" fontId="11" fillId="5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7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6" borderId="118" xfId="0" applyNumberFormat="1" applyFont="1" applyFill="1" applyBorder="1" applyAlignment="1">
      <alignment horizontal="center"/>
    </xf>
    <xf numFmtId="1" fontId="36" fillId="4" borderId="118" xfId="0" applyNumberFormat="1" applyFont="1" applyFill="1" applyBorder="1" applyAlignment="1">
      <alignment horizontal="center"/>
    </xf>
    <xf numFmtId="0" fontId="0" fillId="0" borderId="0" xfId="0"/>
    <xf numFmtId="1" fontId="36" fillId="4" borderId="119" xfId="0" applyNumberFormat="1" applyFont="1" applyFill="1" applyBorder="1" applyAlignment="1">
      <alignment horizontal="center"/>
    </xf>
    <xf numFmtId="0" fontId="0" fillId="5" borderId="118" xfId="0" applyFill="1" applyBorder="1" applyAlignment="1">
      <alignment horizontal="center" vertical="center"/>
    </xf>
    <xf numFmtId="1" fontId="20" fillId="40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0" borderId="10" xfId="0" applyNumberFormat="1" applyFont="1" applyFill="1" applyBorder="1" applyAlignment="1">
      <alignment horizontal="center" vertical="center"/>
    </xf>
    <xf numFmtId="1" fontId="20" fillId="40" borderId="45" xfId="0" applyNumberFormat="1" applyFont="1" applyFill="1" applyBorder="1" applyAlignment="1">
      <alignment horizontal="center" vertical="center"/>
    </xf>
    <xf numFmtId="1" fontId="20" fillId="40" borderId="30" xfId="0" applyNumberFormat="1" applyFont="1" applyFill="1" applyBorder="1" applyAlignment="1">
      <alignment horizontal="center" vertical="center"/>
    </xf>
    <xf numFmtId="0" fontId="0" fillId="0" borderId="0" xfId="0"/>
    <xf numFmtId="0" fontId="46" fillId="0" borderId="0" xfId="0" applyFont="1"/>
    <xf numFmtId="1" fontId="20" fillId="3" borderId="118" xfId="0" applyNumberFormat="1" applyFont="1" applyFill="1" applyBorder="1" applyAlignment="1">
      <alignment horizontal="center" vertical="center"/>
    </xf>
    <xf numFmtId="0" fontId="80" fillId="0" borderId="0" xfId="536" applyFont="1"/>
    <xf numFmtId="0" fontId="0" fillId="0" borderId="118" xfId="0" applyBorder="1" applyAlignment="1">
      <alignment horizontal="center" vertical="center"/>
    </xf>
    <xf numFmtId="2" fontId="163" fillId="0" borderId="118" xfId="0" applyNumberFormat="1" applyFont="1" applyBorder="1" applyAlignment="1">
      <alignment horizontal="center" vertical="center"/>
    </xf>
    <xf numFmtId="0" fontId="164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7" borderId="31" xfId="0" applyFill="1" applyBorder="1"/>
    <xf numFmtId="1" fontId="0" fillId="7" borderId="118" xfId="0" applyNumberFormat="1" applyFill="1" applyBorder="1" applyAlignment="1">
      <alignment horizontal="center" vertical="center"/>
    </xf>
    <xf numFmtId="0" fontId="22" fillId="31" borderId="62" xfId="0" applyFont="1" applyFill="1" applyBorder="1"/>
    <xf numFmtId="1" fontId="22" fillId="31" borderId="120" xfId="0" applyNumberFormat="1" applyFont="1" applyFill="1" applyBorder="1" applyAlignment="1">
      <alignment horizontal="center" vertical="center"/>
    </xf>
    <xf numFmtId="0" fontId="17" fillId="7" borderId="31" xfId="0" applyFont="1" applyFill="1" applyBorder="1"/>
    <xf numFmtId="0" fontId="0" fillId="0" borderId="31" xfId="0" applyBorder="1" applyAlignment="1">
      <alignment horizontal="right"/>
    </xf>
    <xf numFmtId="0" fontId="22" fillId="31" borderId="32" xfId="0" applyFont="1" applyFill="1" applyBorder="1"/>
    <xf numFmtId="1" fontId="22" fillId="31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47" borderId="31" xfId="0" applyFill="1" applyBorder="1"/>
    <xf numFmtId="1" fontId="0" fillId="47" borderId="118" xfId="0" applyNumberFormat="1" applyFill="1" applyBorder="1" applyAlignment="1">
      <alignment horizontal="center" vertical="center"/>
    </xf>
    <xf numFmtId="0" fontId="85" fillId="42" borderId="118" xfId="0" applyFont="1" applyFill="1" applyBorder="1" applyAlignment="1">
      <alignment horizontal="center" vertical="center"/>
    </xf>
    <xf numFmtId="1" fontId="85" fillId="42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79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1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5" fillId="6" borderId="118" xfId="0" applyFont="1" applyFill="1" applyBorder="1" applyAlignment="1">
      <alignment horizontal="left" vertical="center"/>
    </xf>
    <xf numFmtId="0" fontId="85" fillId="6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7" borderId="29" xfId="0" applyFill="1" applyBorder="1"/>
    <xf numFmtId="0" fontId="22" fillId="31" borderId="121" xfId="0" applyFont="1" applyFill="1" applyBorder="1"/>
    <xf numFmtId="0" fontId="17" fillId="7" borderId="29" xfId="0" applyFont="1" applyFill="1" applyBorder="1"/>
    <xf numFmtId="0" fontId="0" fillId="0" borderId="29" xfId="0" applyBorder="1" applyAlignment="1">
      <alignment horizontal="right"/>
    </xf>
    <xf numFmtId="0" fontId="22" fillId="31" borderId="59" xfId="0" applyFont="1" applyFill="1" applyBorder="1"/>
    <xf numFmtId="0" fontId="0" fillId="47" borderId="29" xfId="0" applyFill="1" applyBorder="1"/>
    <xf numFmtId="0" fontId="167" fillId="0" borderId="0" xfId="0" applyFont="1" applyAlignment="1">
      <alignment wrapText="1"/>
    </xf>
    <xf numFmtId="0" fontId="167" fillId="0" borderId="0" xfId="0" applyFont="1" applyAlignment="1">
      <alignment horizontal="center" vertical="center" wrapText="1"/>
    </xf>
    <xf numFmtId="1" fontId="167" fillId="0" borderId="0" xfId="0" applyNumberFormat="1" applyFont="1" applyAlignment="1">
      <alignment wrapText="1"/>
    </xf>
    <xf numFmtId="0" fontId="167" fillId="0" borderId="30" xfId="0" applyFont="1" applyBorder="1" applyAlignment="1">
      <alignment horizontal="center" vertical="center" wrapText="1"/>
    </xf>
    <xf numFmtId="0" fontId="169" fillId="7" borderId="30" xfId="0" applyFont="1" applyFill="1" applyBorder="1" applyAlignment="1">
      <alignment vertical="center" wrapText="1"/>
    </xf>
    <xf numFmtId="0" fontId="167" fillId="0" borderId="30" xfId="0" applyFont="1" applyBorder="1" applyAlignment="1">
      <alignment horizontal="left" wrapText="1" indent="1"/>
    </xf>
    <xf numFmtId="0" fontId="167" fillId="0" borderId="8" xfId="0" applyFont="1" applyBorder="1" applyAlignment="1">
      <alignment horizontal="left" wrapText="1" indent="1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164" fillId="0" borderId="118" xfId="0" applyFont="1" applyBorder="1" applyAlignment="1">
      <alignment horizontal="center" vertical="center"/>
    </xf>
    <xf numFmtId="2" fontId="163" fillId="3" borderId="11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6" borderId="62" xfId="0" applyFont="1" applyFill="1" applyBorder="1" applyAlignment="1">
      <alignment horizontal="center" vertical="center"/>
    </xf>
    <xf numFmtId="0" fontId="18" fillId="6" borderId="72" xfId="0" applyFont="1" applyFill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4" borderId="62" xfId="0" applyFont="1" applyFill="1" applyBorder="1" applyAlignment="1">
      <alignment horizontal="center" vertical="center"/>
    </xf>
    <xf numFmtId="0" fontId="18" fillId="4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1" fontId="12" fillId="0" borderId="0" xfId="0" applyNumberFormat="1" applyFont="1"/>
    <xf numFmtId="0" fontId="179" fillId="0" borderId="0" xfId="0" applyFont="1"/>
    <xf numFmtId="166" fontId="21" fillId="6" borderId="17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31" xfId="0" applyNumberFormat="1" applyFont="1" applyFill="1" applyBorder="1" applyAlignment="1">
      <alignment horizontal="center" vertical="center"/>
    </xf>
    <xf numFmtId="1" fontId="20" fillId="4" borderId="31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20" fillId="4" borderId="34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3" borderId="10" xfId="0" applyNumberFormat="1" applyFont="1" applyFill="1" applyBorder="1" applyAlignment="1">
      <alignment horizontal="center" vertical="center"/>
    </xf>
    <xf numFmtId="1" fontId="181" fillId="7" borderId="0" xfId="0" applyNumberFormat="1" applyFont="1" applyFill="1" applyAlignment="1">
      <alignment vertical="center" wrapText="1"/>
    </xf>
    <xf numFmtId="0" fontId="182" fillId="7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64" fillId="0" borderId="118" xfId="0" applyFont="1" applyBorder="1" applyAlignment="1">
      <alignment horizontal="center" vertical="center"/>
    </xf>
    <xf numFmtId="0" fontId="0" fillId="0" borderId="0" xfId="0"/>
    <xf numFmtId="168" fontId="0" fillId="0" borderId="0" xfId="0" applyNumberFormat="1"/>
    <xf numFmtId="1" fontId="20" fillId="6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0" fillId="6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0" fontId="0" fillId="31" borderId="0" xfId="0" applyFill="1" applyBorder="1"/>
    <xf numFmtId="1" fontId="20" fillId="6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62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4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19" fillId="0" borderId="30" xfId="186" applyNumberFormat="1" applyFont="1" applyBorder="1" applyAlignment="1">
      <alignment horizontal="center" vertical="center"/>
    </xf>
    <xf numFmtId="1" fontId="18" fillId="40" borderId="10" xfId="186" applyNumberFormat="1" applyFont="1" applyFill="1" applyBorder="1" applyAlignment="1">
      <alignment horizontal="center" vertical="top"/>
    </xf>
    <xf numFmtId="1" fontId="18" fillId="8" borderId="50" xfId="186" applyNumberFormat="1" applyFont="1" applyFill="1" applyBorder="1" applyAlignment="1">
      <alignment horizontal="center" vertical="center"/>
    </xf>
    <xf numFmtId="1" fontId="19" fillId="7" borderId="30" xfId="186" applyNumberFormat="1" applyFont="1" applyFill="1" applyBorder="1" applyAlignment="1">
      <alignment horizontal="center" vertical="center"/>
    </xf>
    <xf numFmtId="0" fontId="185" fillId="7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6" borderId="118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7" borderId="10" xfId="186" applyNumberFormat="1" applyFont="1" applyFill="1" applyBorder="1" applyAlignment="1">
      <alignment horizontal="center" vertical="top"/>
    </xf>
    <xf numFmtId="1" fontId="19" fillId="7" borderId="29" xfId="186" applyNumberFormat="1" applyFont="1" applyFill="1" applyBorder="1" applyAlignment="1">
      <alignment horizontal="center" vertical="top"/>
    </xf>
    <xf numFmtId="1" fontId="19" fillId="7" borderId="17" xfId="186" applyNumberFormat="1" applyFont="1" applyFill="1" applyBorder="1" applyAlignment="1">
      <alignment horizontal="center" vertical="top"/>
    </xf>
    <xf numFmtId="1" fontId="18" fillId="6" borderId="30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6" borderId="53" xfId="186" applyNumberFormat="1" applyFont="1" applyFill="1" applyBorder="1" applyAlignment="1">
      <alignment horizontal="center" vertical="center"/>
    </xf>
    <xf numFmtId="0" fontId="18" fillId="7" borderId="2" xfId="186" applyFont="1" applyFill="1" applyBorder="1" applyAlignment="1">
      <alignment horizontal="center" vertical="center"/>
    </xf>
    <xf numFmtId="0" fontId="18" fillId="31" borderId="14" xfId="186" applyFont="1" applyFill="1" applyBorder="1" applyAlignment="1">
      <alignment horizontal="center" vertical="center"/>
    </xf>
    <xf numFmtId="0" fontId="18" fillId="6" borderId="73" xfId="186" applyFont="1" applyFill="1" applyBorder="1" applyAlignment="1">
      <alignment horizontal="center" vertical="center"/>
    </xf>
    <xf numFmtId="0" fontId="18" fillId="6" borderId="14" xfId="186" applyFont="1" applyFill="1" applyBorder="1" applyAlignment="1">
      <alignment horizontal="center" vertical="center"/>
    </xf>
    <xf numFmtId="0" fontId="18" fillId="6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7" borderId="0" xfId="186" applyNumberFormat="1" applyFont="1" applyFill="1" applyAlignment="1">
      <alignment horizontal="left" vertical="top"/>
    </xf>
    <xf numFmtId="0" fontId="19" fillId="7" borderId="0" xfId="186" applyFont="1" applyFill="1" applyAlignment="1">
      <alignment horizontal="left" vertical="center"/>
    </xf>
    <xf numFmtId="0" fontId="19" fillId="7" borderId="0" xfId="186" applyFont="1" applyFill="1" applyAlignment="1">
      <alignment horizontal="left" vertical="top"/>
    </xf>
    <xf numFmtId="1" fontId="19" fillId="46" borderId="118" xfId="186" applyNumberFormat="1" applyFont="1" applyFill="1" applyBorder="1" applyAlignment="1">
      <alignment horizontal="center" vertical="top"/>
    </xf>
    <xf numFmtId="1" fontId="185" fillId="7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6" borderId="10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1" fontId="18" fillId="40" borderId="29" xfId="186" applyNumberFormat="1" applyFont="1" applyFill="1" applyBorder="1" applyAlignment="1">
      <alignment horizontal="center" vertical="top"/>
    </xf>
    <xf numFmtId="1" fontId="18" fillId="40" borderId="33" xfId="186" applyNumberFormat="1" applyFont="1" applyFill="1" applyBorder="1" applyAlignment="1">
      <alignment horizontal="center" vertical="top"/>
    </xf>
    <xf numFmtId="0" fontId="18" fillId="7" borderId="57" xfId="186" applyFont="1" applyFill="1" applyBorder="1" applyAlignment="1">
      <alignment horizontal="left" vertical="top"/>
    </xf>
    <xf numFmtId="1" fontId="18" fillId="40" borderId="1" xfId="186" applyNumberFormat="1" applyFont="1" applyFill="1" applyBorder="1" applyAlignment="1">
      <alignment horizontal="center" vertical="center"/>
    </xf>
    <xf numFmtId="0" fontId="18" fillId="40" borderId="25" xfId="186" applyFont="1" applyFill="1" applyBorder="1" applyAlignment="1">
      <alignment horizontal="left" vertical="center"/>
    </xf>
    <xf numFmtId="0" fontId="109" fillId="7" borderId="0" xfId="0" applyFont="1" applyFill="1"/>
    <xf numFmtId="1" fontId="109" fillId="0" borderId="0" xfId="0" applyNumberFormat="1" applyFont="1"/>
    <xf numFmtId="0" fontId="18" fillId="31" borderId="28" xfId="186" applyFont="1" applyFill="1" applyBorder="1" applyAlignment="1">
      <alignment horizontal="center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1" borderId="69" xfId="186" applyFont="1" applyFill="1" applyBorder="1" applyAlignment="1">
      <alignment horizontal="center" vertical="center"/>
    </xf>
    <xf numFmtId="1" fontId="18" fillId="46" borderId="10" xfId="186" applyNumberFormat="1" applyFont="1" applyFill="1" applyBorder="1" applyAlignment="1">
      <alignment horizontal="center" vertical="top"/>
    </xf>
    <xf numFmtId="1" fontId="18" fillId="7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2" borderId="30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7" borderId="35" xfId="186" applyFont="1" applyFill="1" applyBorder="1" applyAlignment="1">
      <alignment horizontal="center" vertical="center"/>
    </xf>
    <xf numFmtId="0" fontId="18" fillId="8" borderId="16" xfId="186" applyFont="1" applyFill="1" applyBorder="1" applyAlignment="1">
      <alignment horizontal="center" vertical="center"/>
    </xf>
    <xf numFmtId="0" fontId="18" fillId="31" borderId="16" xfId="186" applyFont="1" applyFill="1" applyBorder="1" applyAlignment="1">
      <alignment horizontal="center" vertical="center"/>
    </xf>
    <xf numFmtId="0" fontId="18" fillId="4" borderId="15" xfId="186" applyFont="1" applyFill="1" applyBorder="1" applyAlignment="1">
      <alignment horizontal="center" vertical="center"/>
    </xf>
    <xf numFmtId="0" fontId="18" fillId="31" borderId="73" xfId="186" applyFont="1" applyFill="1" applyBorder="1" applyAlignment="1">
      <alignment horizontal="center" vertical="center"/>
    </xf>
    <xf numFmtId="0" fontId="18" fillId="6" borderId="28" xfId="186" applyFont="1" applyFill="1" applyBorder="1" applyAlignment="1">
      <alignment horizontal="center" vertical="center"/>
    </xf>
    <xf numFmtId="0" fontId="18" fillId="6" borderId="16" xfId="186" applyFont="1" applyFill="1" applyBorder="1" applyAlignment="1">
      <alignment horizontal="center" vertical="center"/>
    </xf>
    <xf numFmtId="0" fontId="18" fillId="2" borderId="15" xfId="186" applyFont="1" applyFill="1" applyBorder="1" applyAlignment="1">
      <alignment horizontal="center" vertical="center"/>
    </xf>
    <xf numFmtId="0" fontId="18" fillId="6" borderId="15" xfId="186" applyFont="1" applyFill="1" applyBorder="1" applyAlignment="1">
      <alignment horizontal="center" vertical="center"/>
    </xf>
    <xf numFmtId="0" fontId="18" fillId="8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7" borderId="0" xfId="186" applyNumberFormat="1" applyFont="1" applyFill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6" borderId="31" xfId="0" applyNumberFormat="1" applyFont="1" applyFill="1" applyBorder="1" applyAlignment="1">
      <alignment horizontal="center" vertical="center"/>
    </xf>
    <xf numFmtId="0" fontId="188" fillId="0" borderId="0" xfId="0" applyFont="1"/>
    <xf numFmtId="166" fontId="188" fillId="0" borderId="0" xfId="0" applyNumberFormat="1" applyFont="1" applyAlignment="1">
      <alignment horizontal="center" vertical="center"/>
    </xf>
    <xf numFmtId="1" fontId="188" fillId="0" borderId="0" xfId="0" applyNumberFormat="1" applyFont="1" applyAlignment="1">
      <alignment horizontal="center" vertical="center"/>
    </xf>
    <xf numFmtId="0" fontId="188" fillId="0" borderId="0" xfId="0" applyFont="1" applyAlignment="1">
      <alignment horizontal="center" vertical="center"/>
    </xf>
    <xf numFmtId="0" fontId="188" fillId="7" borderId="0" xfId="0" applyFont="1" applyFill="1" applyAlignment="1">
      <alignment horizontal="center" vertical="center"/>
    </xf>
    <xf numFmtId="2" fontId="188" fillId="0" borderId="0" xfId="0" applyNumberFormat="1" applyFont="1" applyAlignment="1">
      <alignment horizontal="center" vertical="center"/>
    </xf>
    <xf numFmtId="1" fontId="195" fillId="3" borderId="10" xfId="0" applyNumberFormat="1" applyFont="1" applyFill="1" applyBorder="1" applyAlignment="1">
      <alignment horizontal="center"/>
    </xf>
    <xf numFmtId="1" fontId="20" fillId="4" borderId="10" xfId="0" applyNumberFormat="1" applyFont="1" applyFill="1" applyBorder="1" applyAlignment="1">
      <alignment horizontal="center" vertical="center"/>
    </xf>
    <xf numFmtId="1" fontId="20" fillId="6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195" fillId="3" borderId="13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196" fillId="3" borderId="10" xfId="0" applyNumberFormat="1" applyFont="1" applyFill="1" applyBorder="1" applyAlignment="1">
      <alignment horizontal="center"/>
    </xf>
    <xf numFmtId="1" fontId="196" fillId="3" borderId="117" xfId="0" applyNumberFormat="1" applyFont="1" applyFill="1" applyBorder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66" fontId="20" fillId="7" borderId="0" xfId="0" applyNumberFormat="1" applyFont="1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7" borderId="141" xfId="0" applyFont="1" applyFill="1" applyBorder="1"/>
    <xf numFmtId="0" fontId="23" fillId="39" borderId="10" xfId="0" applyFont="1" applyFill="1" applyBorder="1" applyAlignment="1">
      <alignment horizontal="center"/>
    </xf>
    <xf numFmtId="0" fontId="36" fillId="0" borderId="142" xfId="0" applyFont="1" applyBorder="1"/>
    <xf numFmtId="1" fontId="183" fillId="0" borderId="126" xfId="1" applyNumberFormat="1" applyFont="1" applyBorder="1" applyAlignment="1">
      <alignment horizontal="center" vertical="center"/>
    </xf>
    <xf numFmtId="17" fontId="162" fillId="0" borderId="63" xfId="536" applyNumberFormat="1" applyFont="1" applyBorder="1" applyAlignment="1">
      <alignment horizontal="center" vertical="center"/>
    </xf>
    <xf numFmtId="0" fontId="161" fillId="0" borderId="143" xfId="536" applyFont="1" applyBorder="1" applyAlignment="1">
      <alignment horizontal="center" vertical="center"/>
    </xf>
    <xf numFmtId="0" fontId="158" fillId="0" borderId="144" xfId="536" applyFont="1" applyBorder="1" applyAlignment="1">
      <alignment horizontal="center" vertical="center"/>
    </xf>
    <xf numFmtId="1" fontId="159" fillId="0" borderId="144" xfId="536" applyNumberFormat="1" applyFont="1" applyBorder="1" applyAlignment="1">
      <alignment horizontal="center" vertical="center"/>
    </xf>
    <xf numFmtId="1" fontId="158" fillId="0" borderId="144" xfId="536" applyNumberFormat="1" applyFont="1" applyBorder="1" applyAlignment="1">
      <alignment horizontal="center" vertical="center"/>
    </xf>
    <xf numFmtId="1" fontId="160" fillId="0" borderId="144" xfId="0" applyNumberFormat="1" applyFont="1" applyBorder="1" applyAlignment="1">
      <alignment horizontal="center" vertical="center"/>
    </xf>
    <xf numFmtId="0" fontId="160" fillId="0" borderId="144" xfId="0" applyFont="1" applyBorder="1" applyAlignment="1">
      <alignment horizontal="center" vertical="center"/>
    </xf>
    <xf numFmtId="1" fontId="160" fillId="0" borderId="145" xfId="0" applyNumberFormat="1" applyFont="1" applyBorder="1" applyAlignment="1">
      <alignment horizontal="center" vertical="center"/>
    </xf>
    <xf numFmtId="1" fontId="159" fillId="0" borderId="144" xfId="536" applyNumberFormat="1" applyFont="1" applyFill="1" applyBorder="1" applyAlignment="1">
      <alignment horizontal="center" vertical="center"/>
    </xf>
    <xf numFmtId="0" fontId="161" fillId="0" borderId="146" xfId="536" applyFont="1" applyBorder="1" applyAlignment="1">
      <alignment horizontal="center" vertical="center"/>
    </xf>
    <xf numFmtId="0" fontId="158" fillId="0" borderId="147" xfId="536" applyFont="1" applyBorder="1" applyAlignment="1">
      <alignment horizontal="center" vertical="center"/>
    </xf>
    <xf numFmtId="1" fontId="158" fillId="0" borderId="147" xfId="536" applyNumberFormat="1" applyFont="1" applyBorder="1" applyAlignment="1">
      <alignment horizontal="center" vertical="center"/>
    </xf>
    <xf numFmtId="1" fontId="159" fillId="0" borderId="147" xfId="536" applyNumberFormat="1" applyFont="1" applyBorder="1" applyAlignment="1">
      <alignment horizontal="center" vertical="center"/>
    </xf>
    <xf numFmtId="1" fontId="158" fillId="0" borderId="148" xfId="536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31" xfId="0" applyNumberFormat="1" applyFont="1" applyFill="1" applyBorder="1" applyAlignment="1">
      <alignment horizontal="center" vertical="center"/>
    </xf>
    <xf numFmtId="1" fontId="20" fillId="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6" xfId="0" applyNumberFormat="1" applyFont="1" applyFill="1" applyBorder="1" applyAlignment="1">
      <alignment horizontal="center"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6" fontId="24" fillId="45" borderId="31" xfId="0" applyNumberFormat="1" applyFont="1" applyFill="1" applyBorder="1" applyAlignment="1">
      <alignment horizontal="center" vertical="center"/>
    </xf>
    <xf numFmtId="166" fontId="24" fillId="45" borderId="17" xfId="0" applyNumberFormat="1" applyFont="1" applyFill="1" applyBorder="1" applyAlignment="1">
      <alignment horizontal="center" vertical="center"/>
    </xf>
    <xf numFmtId="0" fontId="83" fillId="0" borderId="25" xfId="0" applyFont="1" applyBorder="1" applyAlignment="1"/>
    <xf numFmtId="0" fontId="83" fillId="0" borderId="55" xfId="0" applyFont="1" applyBorder="1" applyAlignment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98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7" borderId="118" xfId="0" applyNumberFormat="1" applyFont="1" applyFill="1" applyBorder="1" applyAlignment="1">
      <alignment horizontal="center" vertical="center"/>
    </xf>
    <xf numFmtId="1" fontId="97" fillId="31" borderId="120" xfId="0" applyNumberFormat="1" applyFont="1" applyFill="1" applyBorder="1" applyAlignment="1">
      <alignment horizontal="center" vertical="center"/>
    </xf>
    <xf numFmtId="1" fontId="98" fillId="0" borderId="118" xfId="0" applyNumberFormat="1" applyFont="1" applyBorder="1" applyAlignment="1">
      <alignment horizontal="center" vertical="center"/>
    </xf>
    <xf numFmtId="1" fontId="97" fillId="31" borderId="23" xfId="0" applyNumberFormat="1" applyFont="1" applyFill="1" applyBorder="1" applyAlignment="1">
      <alignment horizontal="center" vertical="center"/>
    </xf>
    <xf numFmtId="0" fontId="205" fillId="0" borderId="55" xfId="0" applyFont="1" applyBorder="1" applyAlignment="1"/>
    <xf numFmtId="0" fontId="55" fillId="0" borderId="118" xfId="0" applyFont="1" applyBorder="1"/>
    <xf numFmtId="0" fontId="204" fillId="6" borderId="118" xfId="0" applyFont="1" applyFill="1" applyBorder="1" applyAlignment="1">
      <alignment horizontal="center" vertical="center"/>
    </xf>
    <xf numFmtId="0" fontId="48" fillId="31" borderId="31" xfId="0" applyFont="1" applyFill="1" applyBorder="1"/>
    <xf numFmtId="0" fontId="48" fillId="31" borderId="29" xfId="0" applyFont="1" applyFill="1" applyBorder="1"/>
    <xf numFmtId="1" fontId="17" fillId="31" borderId="118" xfId="0" applyNumberFormat="1" applyFont="1" applyFill="1" applyBorder="1" applyAlignment="1">
      <alignment horizontal="center" vertical="center"/>
    </xf>
    <xf numFmtId="1" fontId="0" fillId="31" borderId="155" xfId="0" applyNumberFormat="1" applyFill="1" applyBorder="1" applyAlignment="1">
      <alignment horizontal="center" vertical="center"/>
    </xf>
    <xf numFmtId="0" fontId="0" fillId="31" borderId="0" xfId="0" applyFill="1"/>
    <xf numFmtId="0" fontId="83" fillId="31" borderId="55" xfId="0" applyFont="1" applyFill="1" applyBorder="1" applyAlignment="1"/>
    <xf numFmtId="0" fontId="0" fillId="31" borderId="118" xfId="0" applyFill="1" applyBorder="1" applyAlignment="1">
      <alignment horizontal="center" vertical="center"/>
    </xf>
    <xf numFmtId="0" fontId="0" fillId="31" borderId="118" xfId="0" applyFill="1" applyBorder="1"/>
    <xf numFmtId="0" fontId="85" fillId="31" borderId="118" xfId="0" applyFont="1" applyFill="1" applyBorder="1" applyAlignment="1">
      <alignment horizontal="center" vertical="center"/>
    </xf>
    <xf numFmtId="1" fontId="204" fillId="6" borderId="118" xfId="0" applyNumberFormat="1" applyFont="1" applyFill="1" applyBorder="1" applyAlignment="1">
      <alignment horizontal="center" vertical="center"/>
    </xf>
    <xf numFmtId="1" fontId="85" fillId="6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0" fontId="18" fillId="3" borderId="52" xfId="186" applyFont="1" applyFill="1" applyBorder="1" applyAlignment="1">
      <alignment horizontal="left" vertical="center"/>
    </xf>
    <xf numFmtId="0" fontId="18" fillId="7" borderId="52" xfId="186" applyFont="1" applyFill="1" applyBorder="1" applyAlignment="1">
      <alignment horizontal="left" vertical="center"/>
    </xf>
    <xf numFmtId="0" fontId="18" fillId="42" borderId="52" xfId="186" applyFont="1" applyFill="1" applyBorder="1" applyAlignment="1">
      <alignment horizontal="left" vertical="center"/>
    </xf>
    <xf numFmtId="0" fontId="18" fillId="39" borderId="52" xfId="186" applyFont="1" applyFill="1" applyBorder="1" applyAlignment="1">
      <alignment horizontal="left" vertical="center"/>
    </xf>
    <xf numFmtId="0" fontId="18" fillId="31" borderId="52" xfId="186" applyFont="1" applyFill="1" applyBorder="1" applyAlignment="1">
      <alignment horizontal="left" vertical="center"/>
    </xf>
    <xf numFmtId="0" fontId="18" fillId="70" borderId="52" xfId="186" applyFont="1" applyFill="1" applyBorder="1" applyAlignment="1">
      <alignment horizontal="left" vertical="center"/>
    </xf>
    <xf numFmtId="0" fontId="18" fillId="71" borderId="52" xfId="186" applyFont="1" applyFill="1" applyBorder="1" applyAlignment="1">
      <alignment horizontal="left" vertical="center"/>
    </xf>
    <xf numFmtId="0" fontId="18" fillId="72" borderId="52" xfId="186" applyFont="1" applyFill="1" applyBorder="1" applyAlignment="1">
      <alignment horizontal="left" vertical="center"/>
    </xf>
    <xf numFmtId="1" fontId="109" fillId="7" borderId="0" xfId="0" applyNumberFormat="1" applyFont="1" applyFill="1"/>
    <xf numFmtId="0" fontId="18" fillId="41" borderId="52" xfId="186" applyFont="1" applyFill="1" applyBorder="1" applyAlignment="1">
      <alignment horizontal="left" vertical="center"/>
    </xf>
    <xf numFmtId="0" fontId="206" fillId="0" borderId="0" xfId="0" applyFont="1"/>
    <xf numFmtId="0" fontId="19" fillId="3" borderId="0" xfId="186" applyFont="1" applyFill="1" applyAlignment="1">
      <alignment horizontal="left" vertical="top"/>
    </xf>
    <xf numFmtId="1" fontId="19" fillId="3" borderId="34" xfId="186" applyNumberFormat="1" applyFont="1" applyFill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3" borderId="7" xfId="186" applyNumberFormat="1" applyFont="1" applyFill="1" applyBorder="1" applyAlignment="1">
      <alignment horizontal="center" vertical="center"/>
    </xf>
    <xf numFmtId="1" fontId="18" fillId="3" borderId="53" xfId="186" applyNumberFormat="1" applyFont="1" applyFill="1" applyBorder="1" applyAlignment="1">
      <alignment horizontal="center" vertical="center"/>
    </xf>
    <xf numFmtId="1" fontId="19" fillId="3" borderId="8" xfId="186" applyNumberFormat="1" applyFont="1" applyFill="1" applyBorder="1" applyAlignment="1">
      <alignment horizontal="center" vertical="center"/>
    </xf>
    <xf numFmtId="1" fontId="18" fillId="3" borderId="30" xfId="186" applyNumberFormat="1" applyFont="1" applyFill="1" applyBorder="1" applyAlignment="1">
      <alignment horizontal="center" vertical="center"/>
    </xf>
    <xf numFmtId="1" fontId="18" fillId="3" borderId="50" xfId="186" applyNumberFormat="1" applyFont="1" applyFill="1" applyBorder="1" applyAlignment="1">
      <alignment horizontal="center" vertical="center"/>
    </xf>
    <xf numFmtId="1" fontId="18" fillId="3" borderId="0" xfId="186" applyNumberFormat="1" applyFont="1" applyFill="1" applyBorder="1" applyAlignment="1">
      <alignment horizontal="center" vertical="center"/>
    </xf>
    <xf numFmtId="0" fontId="19" fillId="3" borderId="35" xfId="186" applyFont="1" applyFill="1" applyBorder="1" applyAlignment="1">
      <alignment horizontal="left" vertical="top"/>
    </xf>
    <xf numFmtId="1" fontId="19" fillId="3" borderId="17" xfId="186" applyNumberFormat="1" applyFont="1" applyFill="1" applyBorder="1" applyAlignment="1">
      <alignment horizontal="center" vertical="top"/>
    </xf>
    <xf numFmtId="1" fontId="19" fillId="3" borderId="29" xfId="186" applyNumberFormat="1" applyFont="1" applyFill="1" applyBorder="1" applyAlignment="1">
      <alignment horizontal="center" vertical="top"/>
    </xf>
    <xf numFmtId="1" fontId="19" fillId="3" borderId="10" xfId="186" applyNumberFormat="1" applyFont="1" applyFill="1" applyBorder="1" applyAlignment="1">
      <alignment horizontal="center" vertical="top"/>
    </xf>
    <xf numFmtId="1" fontId="19" fillId="3" borderId="118" xfId="186" applyNumberFormat="1" applyFont="1" applyFill="1" applyBorder="1" applyAlignment="1">
      <alignment horizontal="center" vertical="top"/>
    </xf>
    <xf numFmtId="1" fontId="18" fillId="3" borderId="10" xfId="186" applyNumberFormat="1" applyFont="1" applyFill="1" applyBorder="1" applyAlignment="1">
      <alignment horizontal="center" vertical="top"/>
    </xf>
    <xf numFmtId="0" fontId="109" fillId="3" borderId="0" xfId="0" applyFont="1" applyFill="1"/>
    <xf numFmtId="0" fontId="77" fillId="3" borderId="8" xfId="186" applyFont="1" applyFill="1" applyBorder="1" applyAlignment="1">
      <alignment horizontal="left" vertical="center"/>
    </xf>
    <xf numFmtId="1" fontId="78" fillId="3" borderId="8" xfId="186" applyNumberFormat="1" applyFont="1" applyFill="1" applyBorder="1" applyAlignment="1">
      <alignment horizontal="center" vertical="center"/>
    </xf>
    <xf numFmtId="1" fontId="77" fillId="3" borderId="8" xfId="186" applyNumberFormat="1" applyFont="1" applyFill="1" applyBorder="1" applyAlignment="1">
      <alignment horizontal="center" vertical="center"/>
    </xf>
    <xf numFmtId="1" fontId="78" fillId="3" borderId="7" xfId="186" applyNumberFormat="1" applyFont="1" applyFill="1" applyBorder="1" applyAlignment="1">
      <alignment horizontal="center" vertical="center"/>
    </xf>
    <xf numFmtId="1" fontId="77" fillId="3" borderId="48" xfId="186" applyNumberFormat="1" applyFont="1" applyFill="1" applyBorder="1" applyAlignment="1">
      <alignment horizontal="center" vertical="center"/>
    </xf>
    <xf numFmtId="1" fontId="77" fillId="3" borderId="30" xfId="186" applyNumberFormat="1" applyFont="1" applyFill="1" applyBorder="1" applyAlignment="1">
      <alignment horizontal="center" vertical="center"/>
    </xf>
    <xf numFmtId="0" fontId="77" fillId="3" borderId="30" xfId="186" applyFont="1" applyFill="1" applyBorder="1" applyAlignment="1">
      <alignment horizontal="left" vertical="center"/>
    </xf>
    <xf numFmtId="0" fontId="167" fillId="0" borderId="155" xfId="0" applyFont="1" applyBorder="1" applyAlignment="1">
      <alignment horizontal="center" vertical="center" wrapText="1"/>
    </xf>
    <xf numFmtId="0" fontId="167" fillId="0" borderId="155" xfId="0" applyFont="1" applyBorder="1" applyAlignment="1">
      <alignment wrapText="1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vertical="center" wrapText="1"/>
    </xf>
    <xf numFmtId="17" fontId="167" fillId="0" borderId="155" xfId="0" applyNumberFormat="1" applyFont="1" applyBorder="1" applyAlignment="1">
      <alignment wrapText="1"/>
    </xf>
    <xf numFmtId="1" fontId="167" fillId="0" borderId="155" xfId="0" applyNumberFormat="1" applyFont="1" applyBorder="1" applyAlignment="1">
      <alignment horizontal="center" vertical="center" wrapText="1"/>
    </xf>
    <xf numFmtId="0" fontId="170" fillId="0" borderId="155" xfId="0" applyFont="1" applyBorder="1" applyAlignment="1">
      <alignment horizontal="center" vertical="center" wrapText="1"/>
    </xf>
    <xf numFmtId="0" fontId="170" fillId="7" borderId="155" xfId="0" applyFont="1" applyFill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2" fillId="7" borderId="155" xfId="0" applyFont="1" applyFill="1" applyBorder="1" applyAlignment="1">
      <alignment horizontal="center" vertical="center" wrapText="1"/>
    </xf>
    <xf numFmtId="0" fontId="173" fillId="0" borderId="155" xfId="0" applyFont="1" applyBorder="1" applyAlignment="1">
      <alignment horizontal="center" vertical="center" wrapText="1"/>
    </xf>
    <xf numFmtId="0" fontId="174" fillId="7" borderId="155" xfId="0" applyFont="1" applyFill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3" fillId="7" borderId="155" xfId="0" applyFont="1" applyFill="1" applyBorder="1" applyAlignment="1">
      <alignment horizontal="center" vertical="center" wrapText="1"/>
    </xf>
    <xf numFmtId="0" fontId="171" fillId="7" borderId="155" xfId="0" applyFont="1" applyFill="1" applyBorder="1" applyAlignment="1">
      <alignment horizontal="center" vertical="center" wrapText="1"/>
    </xf>
    <xf numFmtId="1" fontId="171" fillId="7" borderId="155" xfId="0" applyNumberFormat="1" applyFont="1" applyFill="1" applyBorder="1" applyAlignment="1">
      <alignment horizontal="center" vertical="center" wrapText="1"/>
    </xf>
    <xf numFmtId="0" fontId="167" fillId="7" borderId="155" xfId="0" applyFont="1" applyFill="1" applyBorder="1" applyAlignment="1">
      <alignment horizontal="center" vertical="center" wrapText="1"/>
    </xf>
    <xf numFmtId="0" fontId="169" fillId="7" borderId="155" xfId="0" applyFont="1" applyFill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1" fontId="173" fillId="7" borderId="155" xfId="0" applyNumberFormat="1" applyFont="1" applyFill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0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9" fontId="167" fillId="0" borderId="155" xfId="22" applyFont="1" applyBorder="1" applyAlignment="1">
      <alignment horizontal="center" vertical="center" wrapText="1"/>
    </xf>
    <xf numFmtId="1" fontId="169" fillId="0" borderId="155" xfId="0" applyNumberFormat="1" applyFont="1" applyBorder="1" applyAlignment="1">
      <alignment horizontal="center" vertical="center" wrapText="1"/>
    </xf>
    <xf numFmtId="2" fontId="167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vertical="center" wrapText="1"/>
    </xf>
    <xf numFmtId="166" fontId="170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7" fillId="0" borderId="155" xfId="0" applyFont="1" applyBorder="1" applyAlignment="1">
      <alignment horizontal="left" vertical="center" wrapText="1" indent="1"/>
    </xf>
    <xf numFmtId="166" fontId="167" fillId="0" borderId="155" xfId="0" applyNumberFormat="1" applyFont="1" applyBorder="1" applyAlignment="1">
      <alignment horizontal="center" wrapText="1"/>
    </xf>
    <xf numFmtId="2" fontId="167" fillId="0" borderId="155" xfId="0" applyNumberFormat="1" applyFont="1" applyBorder="1" applyAlignment="1">
      <alignment horizontal="center" wrapText="1"/>
    </xf>
    <xf numFmtId="2" fontId="173" fillId="7" borderId="155" xfId="0" applyNumberFormat="1" applyFont="1" applyFill="1" applyBorder="1" applyAlignment="1">
      <alignment horizontal="center" wrapText="1"/>
    </xf>
    <xf numFmtId="166" fontId="167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wrapText="1"/>
    </xf>
    <xf numFmtId="1" fontId="167" fillId="0" borderId="155" xfId="0" applyNumberFormat="1" applyFont="1" applyBorder="1" applyAlignment="1">
      <alignment horizontal="center" wrapText="1"/>
    </xf>
    <xf numFmtId="166" fontId="0" fillId="0" borderId="155" xfId="0" applyNumberFormat="1" applyFont="1" applyBorder="1" applyAlignment="1">
      <alignment horizontal="center" vertical="center"/>
    </xf>
    <xf numFmtId="2" fontId="0" fillId="0" borderId="155" xfId="0" applyNumberFormat="1" applyFont="1" applyBorder="1" applyAlignment="1">
      <alignment horizontal="center" vertical="center"/>
    </xf>
    <xf numFmtId="1" fontId="0" fillId="0" borderId="155" xfId="0" applyNumberFormat="1" applyFon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69" fillId="0" borderId="159" xfId="0" applyFont="1" applyBorder="1" applyAlignment="1">
      <alignment horizontal="center" vertical="center" wrapText="1"/>
    </xf>
    <xf numFmtId="0" fontId="169" fillId="0" borderId="161" xfId="0" applyFont="1" applyBorder="1" applyAlignment="1">
      <alignment horizontal="center" vertical="center" wrapText="1"/>
    </xf>
    <xf numFmtId="1" fontId="169" fillId="0" borderId="159" xfId="0" applyNumberFormat="1" applyFont="1" applyBorder="1" applyAlignment="1">
      <alignment horizontal="center" vertical="center" wrapText="1"/>
    </xf>
    <xf numFmtId="2" fontId="173" fillId="7" borderId="155" xfId="0" applyNumberFormat="1" applyFont="1" applyFill="1" applyBorder="1" applyAlignment="1">
      <alignment horizontal="center" vertical="center" wrapText="1"/>
    </xf>
    <xf numFmtId="1" fontId="171" fillId="7" borderId="161" xfId="0" applyNumberFormat="1" applyFont="1" applyFill="1" applyBorder="1" applyAlignment="1">
      <alignment horizontal="center" vertical="center" wrapText="1"/>
    </xf>
    <xf numFmtId="2" fontId="167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69" fillId="0" borderId="154" xfId="0" applyFont="1" applyBorder="1" applyAlignment="1">
      <alignment horizontal="center" vertical="center" wrapText="1"/>
    </xf>
    <xf numFmtId="0" fontId="167" fillId="0" borderId="155" xfId="0" applyFont="1" applyBorder="1" applyAlignment="1">
      <alignment horizontal="left" wrapText="1" indent="1"/>
    </xf>
    <xf numFmtId="1" fontId="169" fillId="0" borderId="155" xfId="0" applyNumberFormat="1" applyFont="1" applyBorder="1" applyAlignment="1">
      <alignment horizontal="center" wrapText="1"/>
    </xf>
    <xf numFmtId="17" fontId="174" fillId="0" borderId="155" xfId="0" applyNumberFormat="1" applyFont="1" applyBorder="1" applyAlignment="1">
      <alignment horizontal="left" vertical="center" wrapText="1" indent="1"/>
    </xf>
    <xf numFmtId="0" fontId="167" fillId="0" borderId="161" xfId="0" applyFont="1" applyBorder="1" applyAlignment="1">
      <alignment wrapText="1"/>
    </xf>
    <xf numFmtId="0" fontId="167" fillId="0" borderId="155" xfId="0" applyFont="1" applyBorder="1" applyAlignment="1">
      <alignment horizontal="center" wrapText="1"/>
    </xf>
    <xf numFmtId="17" fontId="169" fillId="0" borderId="161" xfId="0" applyNumberFormat="1" applyFont="1" applyBorder="1" applyAlignment="1">
      <alignment wrapText="1"/>
    </xf>
    <xf numFmtId="0" fontId="167" fillId="0" borderId="161" xfId="0" applyFont="1" applyBorder="1" applyAlignment="1">
      <alignment horizontal="left" wrapText="1" indent="1"/>
    </xf>
    <xf numFmtId="0" fontId="174" fillId="0" borderId="155" xfId="0" applyFont="1" applyBorder="1" applyAlignment="1">
      <alignment horizontal="center"/>
    </xf>
    <xf numFmtId="166" fontId="174" fillId="0" borderId="155" xfId="0" applyNumberFormat="1" applyFont="1" applyBorder="1" applyAlignment="1">
      <alignment horizontal="center"/>
    </xf>
    <xf numFmtId="0" fontId="167" fillId="0" borderId="161" xfId="0" applyFont="1" applyBorder="1" applyAlignment="1">
      <alignment horizontal="left" vertical="center" wrapText="1" indent="1"/>
    </xf>
    <xf numFmtId="17" fontId="169" fillId="0" borderId="155" xfId="0" applyNumberFormat="1" applyFont="1" applyBorder="1" applyAlignment="1">
      <alignment wrapText="1"/>
    </xf>
    <xf numFmtId="2" fontId="174" fillId="0" borderId="155" xfId="0" applyNumberFormat="1" applyFont="1" applyBorder="1" applyAlignment="1">
      <alignment horizontal="center"/>
    </xf>
    <xf numFmtId="1" fontId="171" fillId="7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16" fontId="0" fillId="0" borderId="155" xfId="0" quotePrefix="1" applyNumberFormat="1" applyFill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7" fillId="0" borderId="155" xfId="0" applyFont="1" applyBorder="1"/>
    <xf numFmtId="2" fontId="17" fillId="0" borderId="155" xfId="0" applyNumberFormat="1" applyFont="1" applyBorder="1" applyAlignment="1">
      <alignment horizontal="center"/>
    </xf>
    <xf numFmtId="2" fontId="0" fillId="3" borderId="0" xfId="0" applyNumberFormat="1" applyFont="1" applyFill="1"/>
    <xf numFmtId="0" fontId="54" fillId="3" borderId="0" xfId="376" applyFill="1"/>
    <xf numFmtId="0" fontId="11" fillId="3" borderId="0" xfId="0" applyFont="1" applyFill="1"/>
    <xf numFmtId="0" fontId="54" fillId="3" borderId="0" xfId="0" applyFont="1" applyFill="1"/>
    <xf numFmtId="0" fontId="12" fillId="3" borderId="0" xfId="0" applyFont="1" applyFill="1"/>
    <xf numFmtId="0" fontId="0" fillId="3" borderId="0" xfId="0" applyFont="1" applyFill="1"/>
    <xf numFmtId="0" fontId="82" fillId="3" borderId="0" xfId="0" applyFont="1" applyFill="1" applyAlignment="1">
      <alignment horizontal="left" vertical="center"/>
    </xf>
    <xf numFmtId="0" fontId="7" fillId="3" borderId="0" xfId="0" applyFont="1" applyFill="1"/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5" fillId="3" borderId="0" xfId="0" applyFont="1" applyFill="1" applyAlignment="1">
      <alignment horizontal="center" vertical="center"/>
    </xf>
    <xf numFmtId="0" fontId="154" fillId="3" borderId="0" xfId="0" applyFont="1" applyFill="1"/>
    <xf numFmtId="0" fontId="51" fillId="3" borderId="0" xfId="0" applyFont="1" applyFill="1"/>
    <xf numFmtId="0" fontId="21" fillId="3" borderId="13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28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left" vertical="center"/>
    </xf>
    <xf numFmtId="0" fontId="7" fillId="3" borderId="30" xfId="0" applyFont="1" applyFill="1" applyBorder="1" applyAlignment="1">
      <alignment horizontal="center" vertical="center"/>
    </xf>
    <xf numFmtId="1" fontId="20" fillId="3" borderId="48" xfId="0" applyNumberFormat="1" applyFont="1" applyFill="1" applyBorder="1" applyAlignment="1">
      <alignment horizontal="center" vertical="center"/>
    </xf>
    <xf numFmtId="166" fontId="20" fillId="3" borderId="34" xfId="0" applyNumberFormat="1" applyFont="1" applyFill="1" applyBorder="1" applyAlignment="1">
      <alignment horizontal="center" vertical="center"/>
    </xf>
    <xf numFmtId="166" fontId="20" fillId="3" borderId="30" xfId="0" applyNumberFormat="1" applyFont="1" applyFill="1" applyBorder="1" applyAlignment="1">
      <alignment horizontal="center" vertical="center"/>
    </xf>
    <xf numFmtId="166" fontId="20" fillId="3" borderId="8" xfId="0" applyNumberFormat="1" applyFont="1" applyFill="1" applyBorder="1" applyAlignment="1">
      <alignment horizontal="center" vertical="center"/>
    </xf>
    <xf numFmtId="166" fontId="20" fillId="3" borderId="50" xfId="0" applyNumberFormat="1" applyFont="1" applyFill="1" applyBorder="1" applyAlignment="1">
      <alignment horizontal="center" vertical="center"/>
    </xf>
    <xf numFmtId="166" fontId="7" fillId="3" borderId="34" xfId="0" applyNumberFormat="1" applyFont="1" applyFill="1" applyBorder="1" applyAlignment="1">
      <alignment horizontal="center" vertical="center"/>
    </xf>
    <xf numFmtId="166" fontId="7" fillId="3" borderId="50" xfId="0" applyNumberFormat="1" applyFont="1" applyFill="1" applyBorder="1" applyAlignment="1">
      <alignment horizontal="center" vertical="center"/>
    </xf>
    <xf numFmtId="169" fontId="0" fillId="3" borderId="0" xfId="0" applyNumberFormat="1" applyFill="1"/>
    <xf numFmtId="0" fontId="7" fillId="3" borderId="31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1" fontId="20" fillId="3" borderId="37" xfId="0" applyNumberFormat="1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4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vertical="center"/>
    </xf>
    <xf numFmtId="0" fontId="20" fillId="3" borderId="19" xfId="0" applyFont="1" applyFill="1" applyBorder="1" applyAlignment="1">
      <alignment vertical="center"/>
    </xf>
    <xf numFmtId="166" fontId="20" fillId="3" borderId="31" xfId="0" applyNumberFormat="1" applyFont="1" applyFill="1" applyBorder="1" applyAlignment="1">
      <alignment horizontal="center" vertical="center"/>
    </xf>
    <xf numFmtId="166" fontId="20" fillId="3" borderId="10" xfId="0" applyNumberFormat="1" applyFont="1" applyFill="1" applyBorder="1" applyAlignment="1">
      <alignment horizontal="center" vertical="center"/>
    </xf>
    <xf numFmtId="166" fontId="20" fillId="3" borderId="29" xfId="0" applyNumberFormat="1" applyFont="1" applyFill="1" applyBorder="1" applyAlignment="1">
      <alignment horizontal="center" vertical="center"/>
    </xf>
    <xf numFmtId="1" fontId="20" fillId="3" borderId="31" xfId="0" applyNumberFormat="1" applyFont="1" applyFill="1" applyBorder="1" applyAlignment="1">
      <alignment horizontal="center" vertical="center"/>
    </xf>
    <xf numFmtId="166" fontId="20" fillId="3" borderId="53" xfId="0" applyNumberFormat="1" applyFont="1" applyFill="1" applyBorder="1" applyAlignment="1">
      <alignment horizontal="center" vertical="center"/>
    </xf>
    <xf numFmtId="1" fontId="7" fillId="3" borderId="31" xfId="0" applyNumberFormat="1" applyFont="1" applyFill="1" applyBorder="1" applyAlignment="1">
      <alignment horizontal="center" vertical="center"/>
    </xf>
    <xf numFmtId="166" fontId="7" fillId="3" borderId="53" xfId="0" applyNumberFormat="1" applyFont="1" applyFill="1" applyBorder="1" applyAlignment="1">
      <alignment horizontal="center" vertical="center"/>
    </xf>
    <xf numFmtId="0" fontId="7" fillId="3" borderId="62" xfId="0" applyFont="1" applyFill="1" applyBorder="1" applyAlignment="1">
      <alignment horizontal="left" vertical="center"/>
    </xf>
    <xf numFmtId="0" fontId="7" fillId="3" borderId="45" xfId="0" applyFont="1" applyFill="1" applyBorder="1" applyAlignment="1">
      <alignment horizontal="center" vertical="center"/>
    </xf>
    <xf numFmtId="1" fontId="20" fillId="3" borderId="65" xfId="0" applyNumberFormat="1" applyFont="1" applyFill="1" applyBorder="1" applyAlignment="1">
      <alignment horizontal="center" vertical="center"/>
    </xf>
    <xf numFmtId="166" fontId="20" fillId="3" borderId="62" xfId="0" applyNumberFormat="1" applyFont="1" applyFill="1" applyBorder="1" applyAlignment="1">
      <alignment horizontal="center" vertical="center"/>
    </xf>
    <xf numFmtId="166" fontId="20" fillId="3" borderId="45" xfId="0" applyNumberFormat="1" applyFont="1" applyFill="1" applyBorder="1" applyAlignment="1">
      <alignment horizontal="center" vertical="center"/>
    </xf>
    <xf numFmtId="166" fontId="20" fillId="3" borderId="36" xfId="0" applyNumberFormat="1" applyFont="1" applyFill="1" applyBorder="1" applyAlignment="1">
      <alignment horizontal="center" vertical="center"/>
    </xf>
    <xf numFmtId="1" fontId="20" fillId="3" borderId="45" xfId="0" applyNumberFormat="1" applyFont="1" applyFill="1" applyBorder="1" applyAlignment="1">
      <alignment horizontal="center" vertical="center"/>
    </xf>
    <xf numFmtId="1" fontId="20" fillId="3" borderId="62" xfId="0" applyNumberFormat="1" applyFont="1" applyFill="1" applyBorder="1" applyAlignment="1">
      <alignment horizontal="center" vertical="center"/>
    </xf>
    <xf numFmtId="166" fontId="20" fillId="3" borderId="72" xfId="0" applyNumberFormat="1" applyFont="1" applyFill="1" applyBorder="1" applyAlignment="1">
      <alignment horizontal="center" vertical="center"/>
    </xf>
    <xf numFmtId="1" fontId="7" fillId="3" borderId="62" xfId="0" applyNumberFormat="1" applyFont="1" applyFill="1" applyBorder="1" applyAlignment="1">
      <alignment horizontal="center" vertical="center"/>
    </xf>
    <xf numFmtId="166" fontId="7" fillId="3" borderId="72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1" fontId="20" fillId="3" borderId="67" xfId="0" applyNumberFormat="1" applyFont="1" applyFill="1" applyBorder="1" applyAlignment="1">
      <alignment horizontal="center" vertical="center"/>
    </xf>
    <xf numFmtId="166" fontId="20" fillId="3" borderId="1" xfId="0" applyNumberFormat="1" applyFont="1" applyFill="1" applyBorder="1" applyAlignment="1">
      <alignment horizontal="center" vertical="center"/>
    </xf>
    <xf numFmtId="166" fontId="20" fillId="3" borderId="5" xfId="0" applyNumberFormat="1" applyFont="1" applyFill="1" applyBorder="1" applyAlignment="1">
      <alignment horizontal="center" vertical="center"/>
    </xf>
    <xf numFmtId="2" fontId="20" fillId="3" borderId="1" xfId="0" applyNumberFormat="1" applyFont="1" applyFill="1" applyBorder="1" applyAlignment="1">
      <alignment horizontal="center" vertical="center"/>
    </xf>
    <xf numFmtId="166" fontId="20" fillId="3" borderId="4" xfId="0" applyNumberFormat="1" applyFont="1" applyFill="1" applyBorder="1" applyAlignment="1">
      <alignment horizontal="center" vertical="center"/>
    </xf>
    <xf numFmtId="1" fontId="20" fillId="3" borderId="1" xfId="0" applyNumberFormat="1" applyFont="1" applyFill="1" applyBorder="1" applyAlignment="1">
      <alignment horizontal="center" vertical="center"/>
    </xf>
    <xf numFmtId="166" fontId="20" fillId="3" borderId="2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166" fontId="7" fillId="3" borderId="21" xfId="0" applyNumberFormat="1" applyFont="1" applyFill="1" applyBorder="1" applyAlignment="1">
      <alignment horizontal="center" vertical="center"/>
    </xf>
    <xf numFmtId="1" fontId="19" fillId="3" borderId="1" xfId="0" applyNumberFormat="1" applyFont="1" applyFill="1" applyBorder="1" applyAlignment="1">
      <alignment horizontal="center" vertical="center"/>
    </xf>
    <xf numFmtId="166" fontId="19" fillId="3" borderId="21" xfId="0" applyNumberFormat="1" applyFont="1" applyFill="1" applyBorder="1" applyAlignment="1">
      <alignment horizontal="center" vertical="center"/>
    </xf>
    <xf numFmtId="1" fontId="20" fillId="3" borderId="34" xfId="0" applyNumberFormat="1" applyFont="1" applyFill="1" applyBorder="1" applyAlignment="1">
      <alignment horizontal="center" vertical="center"/>
    </xf>
    <xf numFmtId="1" fontId="20" fillId="3" borderId="30" xfId="0" applyNumberFormat="1" applyFont="1" applyFill="1" applyBorder="1" applyAlignment="1">
      <alignment horizontal="center" vertical="center"/>
    </xf>
    <xf numFmtId="1" fontId="20" fillId="3" borderId="8" xfId="0" applyNumberFormat="1" applyFont="1" applyFill="1" applyBorder="1" applyAlignment="1">
      <alignment horizontal="center" vertical="center"/>
    </xf>
    <xf numFmtId="1" fontId="20" fillId="3" borderId="53" xfId="0" applyNumberFormat="1" applyFont="1" applyFill="1" applyBorder="1" applyAlignment="1">
      <alignment horizontal="center" vertical="center"/>
    </xf>
    <xf numFmtId="1" fontId="7" fillId="3" borderId="34" xfId="0" applyNumberFormat="1" applyFont="1" applyFill="1" applyBorder="1" applyAlignment="1">
      <alignment horizontal="center" vertical="center"/>
    </xf>
    <xf numFmtId="1" fontId="7" fillId="3" borderId="53" xfId="0" applyNumberFormat="1" applyFont="1" applyFill="1" applyBorder="1" applyAlignment="1">
      <alignment horizontal="center" vertical="center"/>
    </xf>
    <xf numFmtId="1" fontId="20" fillId="3" borderId="29" xfId="0" applyNumberFormat="1" applyFont="1" applyFill="1" applyBorder="1" applyAlignment="1">
      <alignment horizontal="center" vertical="center"/>
    </xf>
    <xf numFmtId="1" fontId="20" fillId="3" borderId="36" xfId="0" applyNumberFormat="1" applyFont="1" applyFill="1" applyBorder="1" applyAlignment="1">
      <alignment horizontal="center" vertical="center"/>
    </xf>
    <xf numFmtId="1" fontId="20" fillId="3" borderId="74" xfId="0" applyNumberFormat="1" applyFont="1" applyFill="1" applyBorder="1" applyAlignment="1">
      <alignment horizontal="center" vertical="center"/>
    </xf>
    <xf numFmtId="1" fontId="20" fillId="3" borderId="71" xfId="0" applyNumberFormat="1" applyFont="1" applyFill="1" applyBorder="1" applyAlignment="1">
      <alignment horizontal="center" vertical="center"/>
    </xf>
    <xf numFmtId="1" fontId="7" fillId="3" borderId="74" xfId="0" applyNumberFormat="1" applyFont="1" applyFill="1" applyBorder="1" applyAlignment="1">
      <alignment horizontal="center" vertical="center"/>
    </xf>
    <xf numFmtId="1" fontId="7" fillId="3" borderId="71" xfId="0" applyNumberFormat="1" applyFont="1" applyFill="1" applyBorder="1" applyAlignment="1">
      <alignment horizontal="center" vertical="center"/>
    </xf>
    <xf numFmtId="0" fontId="7" fillId="3" borderId="63" xfId="0" applyFont="1" applyFill="1" applyBorder="1" applyAlignment="1">
      <alignment horizontal="left" vertical="center"/>
    </xf>
    <xf numFmtId="0" fontId="7" fillId="3" borderId="41" xfId="0" applyFont="1" applyFill="1" applyBorder="1" applyAlignment="1">
      <alignment horizontal="center" vertical="center"/>
    </xf>
    <xf numFmtId="1" fontId="20" fillId="3" borderId="66" xfId="0" applyNumberFormat="1" applyFont="1" applyFill="1" applyBorder="1" applyAlignment="1">
      <alignment horizontal="center" vertical="center"/>
    </xf>
    <xf numFmtId="1" fontId="20" fillId="3" borderId="63" xfId="0" applyNumberFormat="1" applyFont="1" applyFill="1" applyBorder="1" applyAlignment="1">
      <alignment horizontal="center" vertical="center"/>
    </xf>
    <xf numFmtId="1" fontId="20" fillId="3" borderId="41" xfId="0" applyNumberFormat="1" applyFont="1" applyFill="1" applyBorder="1" applyAlignment="1">
      <alignment horizontal="center" vertical="center"/>
    </xf>
    <xf numFmtId="1" fontId="20" fillId="3" borderId="3" xfId="0" applyNumberFormat="1" applyFont="1" applyFill="1" applyBorder="1" applyAlignment="1">
      <alignment horizontal="center" vertical="center"/>
    </xf>
    <xf numFmtId="1" fontId="20" fillId="3" borderId="11" xfId="0" applyNumberFormat="1" applyFont="1" applyFill="1" applyBorder="1" applyAlignment="1">
      <alignment horizontal="center" vertical="center"/>
    </xf>
    <xf numFmtId="1" fontId="7" fillId="3" borderId="11" xfId="0" applyNumberFormat="1" applyFont="1" applyFill="1" applyBorder="1" applyAlignment="1">
      <alignment horizontal="center" vertical="center"/>
    </xf>
    <xf numFmtId="1" fontId="19" fillId="3" borderId="11" xfId="0" applyNumberFormat="1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center" vertical="center"/>
    </xf>
    <xf numFmtId="168" fontId="20" fillId="3" borderId="68" xfId="0" applyNumberFormat="1" applyFont="1" applyFill="1" applyBorder="1" applyAlignment="1">
      <alignment horizontal="center" vertical="center"/>
    </xf>
    <xf numFmtId="168" fontId="20" fillId="3" borderId="32" xfId="0" applyNumberFormat="1" applyFont="1" applyFill="1" applyBorder="1" applyAlignment="1">
      <alignment horizontal="center" vertical="center"/>
    </xf>
    <xf numFmtId="168" fontId="20" fillId="3" borderId="23" xfId="0" applyNumberFormat="1" applyFont="1" applyFill="1" applyBorder="1" applyAlignment="1">
      <alignment horizontal="center" vertical="center"/>
    </xf>
    <xf numFmtId="168" fontId="20" fillId="3" borderId="59" xfId="0" applyNumberFormat="1" applyFont="1" applyFill="1" applyBorder="1" applyAlignment="1">
      <alignment horizontal="center" vertical="center"/>
    </xf>
    <xf numFmtId="168" fontId="20" fillId="3" borderId="41" xfId="0" applyNumberFormat="1" applyFont="1" applyFill="1" applyBorder="1" applyAlignment="1">
      <alignment horizontal="center" vertical="center"/>
    </xf>
    <xf numFmtId="168" fontId="20" fillId="3" borderId="1" xfId="0" applyNumberFormat="1" applyFont="1" applyFill="1" applyBorder="1" applyAlignment="1">
      <alignment horizontal="center" vertical="center"/>
    </xf>
    <xf numFmtId="168" fontId="20" fillId="3" borderId="25" xfId="0" applyNumberFormat="1" applyFont="1" applyFill="1" applyBorder="1" applyAlignment="1">
      <alignment horizontal="center" vertical="center"/>
    </xf>
    <xf numFmtId="168" fontId="20" fillId="3" borderId="11" xfId="0" applyNumberFormat="1" applyFont="1" applyFill="1" applyBorder="1" applyAlignment="1">
      <alignment horizontal="center" vertical="center"/>
    </xf>
    <xf numFmtId="168" fontId="7" fillId="3" borderId="32" xfId="0" applyNumberFormat="1" applyFont="1" applyFill="1" applyBorder="1" applyAlignment="1">
      <alignment horizontal="center" vertical="center"/>
    </xf>
    <xf numFmtId="168" fontId="7" fillId="3" borderId="11" xfId="0" applyNumberFormat="1" applyFont="1" applyFill="1" applyBorder="1" applyAlignment="1">
      <alignment horizontal="center" vertical="center"/>
    </xf>
    <xf numFmtId="168" fontId="19" fillId="3" borderId="11" xfId="0" applyNumberFormat="1" applyFont="1" applyFill="1" applyBorder="1" applyAlignment="1">
      <alignment horizontal="center" vertical="center"/>
    </xf>
    <xf numFmtId="1" fontId="20" fillId="3" borderId="25" xfId="0" applyNumberFormat="1" applyFont="1" applyFill="1" applyBorder="1" applyAlignment="1">
      <alignment horizontal="center" vertical="center"/>
    </xf>
    <xf numFmtId="1" fontId="20" fillId="3" borderId="19" xfId="0" applyNumberFormat="1" applyFont="1" applyFill="1" applyBorder="1" applyAlignment="1">
      <alignment horizontal="center" vertical="center"/>
    </xf>
    <xf numFmtId="1" fontId="7" fillId="3" borderId="19" xfId="0" applyNumberFormat="1" applyFont="1" applyFill="1" applyBorder="1" applyAlignment="1">
      <alignment horizontal="center" vertical="center"/>
    </xf>
    <xf numFmtId="1" fontId="20" fillId="3" borderId="58" xfId="0" applyNumberFormat="1" applyFont="1" applyFill="1" applyBorder="1" applyAlignment="1">
      <alignment horizontal="center" vertical="center"/>
    </xf>
    <xf numFmtId="1" fontId="7" fillId="3" borderId="58" xfId="0" applyNumberFormat="1" applyFont="1" applyFill="1" applyBorder="1" applyAlignment="1">
      <alignment horizontal="center" vertical="center"/>
    </xf>
    <xf numFmtId="1" fontId="20" fillId="3" borderId="21" xfId="0" applyNumberFormat="1" applyFont="1" applyFill="1" applyBorder="1" applyAlignment="1">
      <alignment horizontal="center" vertical="center"/>
    </xf>
    <xf numFmtId="1" fontId="7" fillId="3" borderId="2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" fontId="19" fillId="3" borderId="21" xfId="0" applyNumberFormat="1" applyFont="1" applyFill="1" applyBorder="1" applyAlignment="1">
      <alignment horizontal="center" vertical="center"/>
    </xf>
    <xf numFmtId="2" fontId="20" fillId="3" borderId="45" xfId="0" applyNumberFormat="1" applyFont="1" applyFill="1" applyBorder="1" applyAlignment="1">
      <alignment horizontal="center" vertical="center"/>
    </xf>
    <xf numFmtId="166" fontId="20" fillId="3" borderId="85" xfId="0" applyNumberFormat="1" applyFont="1" applyFill="1" applyBorder="1" applyAlignment="1">
      <alignment horizontal="center" vertical="center"/>
    </xf>
    <xf numFmtId="1" fontId="20" fillId="3" borderId="76" xfId="0" applyNumberFormat="1" applyFont="1" applyFill="1" applyBorder="1" applyAlignment="1">
      <alignment horizontal="center" vertical="center"/>
    </xf>
    <xf numFmtId="1" fontId="20" fillId="3" borderId="56" xfId="0" applyNumberFormat="1" applyFont="1" applyFill="1" applyBorder="1" applyAlignment="1">
      <alignment horizontal="center" vertical="center"/>
    </xf>
    <xf numFmtId="1" fontId="7" fillId="3" borderId="76" xfId="0" applyNumberFormat="1" applyFont="1" applyFill="1" applyBorder="1" applyAlignment="1">
      <alignment horizontal="center" vertical="center"/>
    </xf>
    <xf numFmtId="1" fontId="7" fillId="3" borderId="56" xfId="0" applyNumberFormat="1" applyFont="1" applyFill="1" applyBorder="1" applyAlignment="1">
      <alignment horizontal="center" vertical="center"/>
    </xf>
    <xf numFmtId="1" fontId="19" fillId="3" borderId="76" xfId="0" applyNumberFormat="1" applyFont="1" applyFill="1" applyBorder="1" applyAlignment="1">
      <alignment horizontal="center" vertical="center"/>
    </xf>
    <xf numFmtId="1" fontId="19" fillId="3" borderId="56" xfId="0" applyNumberFormat="1" applyFont="1" applyFill="1" applyBorder="1" applyAlignment="1">
      <alignment horizontal="center" vertical="center"/>
    </xf>
    <xf numFmtId="0" fontId="36" fillId="3" borderId="76" xfId="0" applyFont="1" applyFill="1" applyBorder="1" applyAlignment="1">
      <alignment horizontal="left" vertical="center"/>
    </xf>
    <xf numFmtId="0" fontId="11" fillId="3" borderId="80" xfId="0" applyFont="1" applyFill="1" applyBorder="1" applyAlignment="1">
      <alignment horizontal="center" vertical="center"/>
    </xf>
    <xf numFmtId="1" fontId="0" fillId="3" borderId="85" xfId="0" applyNumberFormat="1" applyFont="1" applyFill="1" applyBorder="1" applyAlignment="1">
      <alignment horizontal="center" vertical="center"/>
    </xf>
    <xf numFmtId="0" fontId="0" fillId="3" borderId="76" xfId="0" applyFont="1" applyFill="1" applyBorder="1" applyAlignment="1">
      <alignment horizontal="center" vertical="center"/>
    </xf>
    <xf numFmtId="0" fontId="0" fillId="3" borderId="80" xfId="0" applyFont="1" applyFill="1" applyBorder="1" applyAlignment="1">
      <alignment horizontal="center" vertical="center"/>
    </xf>
    <xf numFmtId="0" fontId="0" fillId="3" borderId="86" xfId="0" applyFont="1" applyFill="1" applyBorder="1" applyAlignment="1">
      <alignment horizontal="center" vertical="center"/>
    </xf>
    <xf numFmtId="0" fontId="0" fillId="3" borderId="85" xfId="0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/>
    </xf>
    <xf numFmtId="0" fontId="0" fillId="3" borderId="41" xfId="0" applyFont="1" applyFill="1" applyBorder="1"/>
    <xf numFmtId="0" fontId="0" fillId="3" borderId="42" xfId="0" applyFont="1" applyFill="1" applyBorder="1"/>
    <xf numFmtId="2" fontId="20" fillId="3" borderId="63" xfId="0" applyNumberFormat="1" applyFont="1" applyFill="1" applyBorder="1" applyAlignment="1">
      <alignment horizontal="center" vertical="center"/>
    </xf>
    <xf numFmtId="2" fontId="20" fillId="3" borderId="41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166" fontId="20" fillId="3" borderId="41" xfId="0" applyNumberFormat="1" applyFont="1" applyFill="1" applyBorder="1" applyAlignment="1">
      <alignment horizontal="center" vertical="center"/>
    </xf>
    <xf numFmtId="166" fontId="20" fillId="3" borderId="63" xfId="0" applyNumberFormat="1" applyFont="1" applyFill="1" applyBorder="1" applyAlignment="1">
      <alignment horizontal="center" vertical="center"/>
    </xf>
    <xf numFmtId="166" fontId="20" fillId="3" borderId="42" xfId="0" applyNumberFormat="1" applyFont="1" applyFill="1" applyBorder="1" applyAlignment="1">
      <alignment horizontal="center" vertical="center"/>
    </xf>
    <xf numFmtId="166" fontId="7" fillId="3" borderId="29" xfId="0" applyNumberFormat="1" applyFont="1" applyFill="1" applyBorder="1" applyAlignment="1">
      <alignment horizontal="center" vertical="center"/>
    </xf>
    <xf numFmtId="166" fontId="7" fillId="3" borderId="10" xfId="0" applyNumberFormat="1" applyFont="1" applyFill="1" applyBorder="1" applyAlignment="1">
      <alignment horizontal="center" vertical="center"/>
    </xf>
    <xf numFmtId="166" fontId="20" fillId="3" borderId="17" xfId="0" applyNumberFormat="1" applyFont="1" applyFill="1" applyBorder="1" applyAlignment="1">
      <alignment horizontal="center" vertical="center"/>
    </xf>
    <xf numFmtId="0" fontId="7" fillId="3" borderId="118" xfId="0" applyFont="1" applyFill="1" applyBorder="1" applyAlignment="1">
      <alignment horizontal="center" vertical="center"/>
    </xf>
    <xf numFmtId="1" fontId="20" fillId="3" borderId="119" xfId="0" applyNumberFormat="1" applyFont="1" applyFill="1" applyBorder="1" applyAlignment="1">
      <alignment horizontal="center" vertical="center"/>
    </xf>
    <xf numFmtId="2" fontId="20" fillId="3" borderId="31" xfId="0" applyNumberFormat="1" applyFont="1" applyFill="1" applyBorder="1" applyAlignment="1">
      <alignment horizontal="center" vertical="center"/>
    </xf>
    <xf numFmtId="2" fontId="20" fillId="3" borderId="118" xfId="0" applyNumberFormat="1" applyFont="1" applyFill="1" applyBorder="1" applyAlignment="1">
      <alignment horizontal="center" vertical="center"/>
    </xf>
    <xf numFmtId="166" fontId="20" fillId="3" borderId="118" xfId="0" applyNumberFormat="1" applyFont="1" applyFill="1" applyBorder="1" applyAlignment="1">
      <alignment horizontal="center" vertical="center"/>
    </xf>
    <xf numFmtId="168" fontId="20" fillId="3" borderId="31" xfId="0" applyNumberFormat="1" applyFont="1" applyFill="1" applyBorder="1" applyAlignment="1">
      <alignment horizontal="center" vertical="center"/>
    </xf>
    <xf numFmtId="168" fontId="20" fillId="3" borderId="118" xfId="0" applyNumberFormat="1" applyFont="1" applyFill="1" applyBorder="1" applyAlignment="1">
      <alignment horizontal="center" vertical="center"/>
    </xf>
    <xf numFmtId="168" fontId="20" fillId="3" borderId="29" xfId="0" applyNumberFormat="1" applyFont="1" applyFill="1" applyBorder="1" applyAlignment="1">
      <alignment horizontal="center" vertical="center"/>
    </xf>
    <xf numFmtId="2" fontId="20" fillId="3" borderId="30" xfId="0" applyNumberFormat="1" applyFont="1" applyFill="1" applyBorder="1" applyAlignment="1">
      <alignment horizontal="center" vertical="center"/>
    </xf>
    <xf numFmtId="168" fontId="20" fillId="3" borderId="30" xfId="0" applyNumberFormat="1" applyFont="1" applyFill="1" applyBorder="1" applyAlignment="1">
      <alignment horizontal="center" vertical="center"/>
    </xf>
    <xf numFmtId="2" fontId="20" fillId="3" borderId="17" xfId="0" applyNumberFormat="1" applyFont="1" applyFill="1" applyBorder="1" applyAlignment="1">
      <alignment horizontal="center" vertical="center"/>
    </xf>
    <xf numFmtId="168" fontId="7" fillId="3" borderId="29" xfId="0" applyNumberFormat="1" applyFont="1" applyFill="1" applyBorder="1" applyAlignment="1">
      <alignment horizontal="center" vertical="center"/>
    </xf>
    <xf numFmtId="2" fontId="7" fillId="3" borderId="10" xfId="0" applyNumberFormat="1" applyFont="1" applyFill="1" applyBorder="1" applyAlignment="1">
      <alignment horizontal="center" vertical="center"/>
    </xf>
    <xf numFmtId="168" fontId="20" fillId="3" borderId="10" xfId="0" applyNumberFormat="1" applyFont="1" applyFill="1" applyBorder="1" applyAlignment="1">
      <alignment horizontal="center" vertical="center"/>
    </xf>
    <xf numFmtId="1" fontId="20" fillId="3" borderId="17" xfId="0" applyNumberFormat="1" applyFont="1" applyFill="1" applyBorder="1" applyAlignment="1">
      <alignment horizontal="center" vertical="center"/>
    </xf>
    <xf numFmtId="2" fontId="7" fillId="3" borderId="29" xfId="0" applyNumberFormat="1" applyFont="1" applyFill="1" applyBorder="1" applyAlignment="1">
      <alignment horizontal="center" vertical="center"/>
    </xf>
    <xf numFmtId="2" fontId="20" fillId="3" borderId="10" xfId="0" applyNumberFormat="1" applyFont="1" applyFill="1" applyBorder="1" applyAlignment="1">
      <alignment horizontal="center" vertical="center"/>
    </xf>
    <xf numFmtId="2" fontId="20" fillId="3" borderId="29" xfId="0" applyNumberFormat="1" applyFont="1" applyFill="1" applyBorder="1" applyAlignment="1">
      <alignment horizontal="center" vertical="center"/>
    </xf>
    <xf numFmtId="2" fontId="20" fillId="3" borderId="119" xfId="0" applyNumberFormat="1" applyFont="1" applyFill="1" applyBorder="1" applyAlignment="1">
      <alignment horizontal="center" vertical="center"/>
    </xf>
    <xf numFmtId="2" fontId="189" fillId="3" borderId="118" xfId="0" applyNumberFormat="1" applyFont="1" applyFill="1" applyBorder="1" applyAlignment="1">
      <alignment horizontal="center" vertical="center"/>
    </xf>
    <xf numFmtId="168" fontId="20" fillId="3" borderId="17" xfId="0" applyNumberFormat="1" applyFont="1" applyFill="1" applyBorder="1" applyAlignment="1">
      <alignment horizontal="center" vertical="center"/>
    </xf>
    <xf numFmtId="168" fontId="7" fillId="3" borderId="10" xfId="0" applyNumberFormat="1" applyFont="1" applyFill="1" applyBorder="1" applyAlignment="1">
      <alignment horizontal="center" vertical="center"/>
    </xf>
    <xf numFmtId="169" fontId="7" fillId="3" borderId="29" xfId="0" applyNumberFormat="1" applyFont="1" applyFill="1" applyBorder="1" applyAlignment="1">
      <alignment horizontal="center" vertical="center"/>
    </xf>
    <xf numFmtId="169" fontId="20" fillId="3" borderId="10" xfId="0" applyNumberFormat="1" applyFont="1" applyFill="1" applyBorder="1" applyAlignment="1">
      <alignment horizontal="center" vertical="center"/>
    </xf>
    <xf numFmtId="1" fontId="189" fillId="3" borderId="118" xfId="0" applyNumberFormat="1" applyFont="1" applyFill="1" applyBorder="1" applyAlignment="1">
      <alignment horizontal="center" vertical="center"/>
    </xf>
    <xf numFmtId="1" fontId="7" fillId="3" borderId="29" xfId="0" applyNumberFormat="1" applyFont="1" applyFill="1" applyBorder="1" applyAlignment="1">
      <alignment horizontal="center" vertical="center"/>
    </xf>
    <xf numFmtId="1" fontId="7" fillId="3" borderId="10" xfId="0" applyNumberFormat="1" applyFont="1" applyFill="1" applyBorder="1" applyAlignment="1">
      <alignment horizontal="center" vertical="center"/>
    </xf>
    <xf numFmtId="1" fontId="20" fillId="3" borderId="23" xfId="0" applyNumberFormat="1" applyFont="1" applyFill="1" applyBorder="1" applyAlignment="1">
      <alignment horizontal="center" vertical="center"/>
    </xf>
    <xf numFmtId="1" fontId="20" fillId="3" borderId="33" xfId="0" applyNumberFormat="1" applyFont="1" applyFill="1" applyBorder="1" applyAlignment="1">
      <alignment horizontal="center" vertical="center"/>
    </xf>
    <xf numFmtId="1" fontId="7" fillId="3" borderId="117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left" vertical="center"/>
    </xf>
    <xf numFmtId="1" fontId="45" fillId="3" borderId="30" xfId="0" applyNumberFormat="1" applyFont="1" applyFill="1" applyBorder="1" applyAlignment="1">
      <alignment horizontal="center" vertical="center"/>
    </xf>
    <xf numFmtId="0" fontId="45" fillId="3" borderId="30" xfId="0" applyFont="1" applyFill="1" applyBorder="1" applyAlignment="1">
      <alignment horizontal="center" vertical="center"/>
    </xf>
    <xf numFmtId="0" fontId="45" fillId="3" borderId="53" xfId="0" applyFont="1" applyFill="1" applyBorder="1" applyAlignment="1">
      <alignment horizontal="center" vertical="center"/>
    </xf>
    <xf numFmtId="0" fontId="75" fillId="3" borderId="8" xfId="0" applyFont="1" applyFill="1" applyBorder="1" applyAlignment="1">
      <alignment horizontal="center" vertical="center"/>
    </xf>
    <xf numFmtId="0" fontId="75" fillId="3" borderId="53" xfId="0" applyFont="1" applyFill="1" applyBorder="1" applyAlignment="1">
      <alignment horizontal="center" vertical="center"/>
    </xf>
    <xf numFmtId="0" fontId="7" fillId="3" borderId="118" xfId="0" applyFont="1" applyFill="1" applyBorder="1" applyAlignment="1">
      <alignment horizontal="left" vertical="center"/>
    </xf>
    <xf numFmtId="1" fontId="45" fillId="3" borderId="118" xfId="0" applyNumberFormat="1" applyFont="1" applyFill="1" applyBorder="1" applyAlignment="1">
      <alignment horizontal="center" vertical="center"/>
    </xf>
    <xf numFmtId="0" fontId="45" fillId="3" borderId="118" xfId="0" applyFont="1" applyFill="1" applyBorder="1" applyAlignment="1">
      <alignment horizontal="center" vertical="center"/>
    </xf>
    <xf numFmtId="1" fontId="45" fillId="3" borderId="17" xfId="0" applyNumberFormat="1" applyFont="1" applyFill="1" applyBorder="1" applyAlignment="1">
      <alignment horizontal="center" vertical="center"/>
    </xf>
    <xf numFmtId="0" fontId="75" fillId="3" borderId="29" xfId="0" applyFont="1" applyFill="1" applyBorder="1" applyAlignment="1">
      <alignment horizontal="center" vertical="center"/>
    </xf>
    <xf numFmtId="0" fontId="75" fillId="3" borderId="17" xfId="0" applyFont="1" applyFill="1" applyBorder="1" applyAlignment="1">
      <alignment horizontal="center" vertical="center"/>
    </xf>
    <xf numFmtId="0" fontId="75" fillId="3" borderId="23" xfId="0" applyFont="1" applyFill="1" applyBorder="1" applyAlignment="1">
      <alignment horizontal="left" vertical="center"/>
    </xf>
    <xf numFmtId="1" fontId="45" fillId="3" borderId="23" xfId="0" applyNumberFormat="1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1" fontId="45" fillId="3" borderId="33" xfId="0" applyNumberFormat="1" applyFont="1" applyFill="1" applyBorder="1" applyAlignment="1">
      <alignment horizontal="center" vertical="center"/>
    </xf>
    <xf numFmtId="0" fontId="75" fillId="3" borderId="59" xfId="0" applyFont="1" applyFill="1" applyBorder="1" applyAlignment="1">
      <alignment horizontal="center" vertical="center"/>
    </xf>
    <xf numFmtId="0" fontId="75" fillId="3" borderId="33" xfId="0" applyFont="1" applyFill="1" applyBorder="1" applyAlignment="1">
      <alignment horizontal="center" vertical="center"/>
    </xf>
    <xf numFmtId="168" fontId="0" fillId="3" borderId="0" xfId="0" applyNumberFormat="1" applyFont="1" applyFill="1"/>
    <xf numFmtId="0" fontId="75" fillId="3" borderId="63" xfId="0" applyFont="1" applyFill="1" applyBorder="1" applyAlignment="1">
      <alignment horizontal="left" vertical="center"/>
    </xf>
    <xf numFmtId="0" fontId="75" fillId="3" borderId="41" xfId="0" applyFont="1" applyFill="1" applyBorder="1" applyAlignment="1">
      <alignment horizontal="left" vertical="center"/>
    </xf>
    <xf numFmtId="1" fontId="20" fillId="3" borderId="42" xfId="0" applyNumberFormat="1" applyFont="1" applyFill="1" applyBorder="1" applyAlignment="1">
      <alignment horizontal="center" vertical="center"/>
    </xf>
    <xf numFmtId="1" fontId="7" fillId="3" borderId="41" xfId="0" applyNumberFormat="1" applyFont="1" applyFill="1" applyBorder="1" applyAlignment="1">
      <alignment horizontal="center" vertical="center"/>
    </xf>
    <xf numFmtId="1" fontId="7" fillId="3" borderId="42" xfId="0" applyNumberFormat="1" applyFont="1" applyFill="1" applyBorder="1" applyAlignment="1">
      <alignment horizontal="center" vertical="center"/>
    </xf>
    <xf numFmtId="0" fontId="75" fillId="3" borderId="62" xfId="0" applyFont="1" applyFill="1" applyBorder="1" applyAlignment="1">
      <alignment horizontal="left" vertical="center"/>
    </xf>
    <xf numFmtId="0" fontId="75" fillId="3" borderId="131" xfId="0" applyFont="1" applyFill="1" applyBorder="1" applyAlignment="1">
      <alignment horizontal="left" vertical="center"/>
    </xf>
    <xf numFmtId="1" fontId="20" fillId="3" borderId="129" xfId="0" applyNumberFormat="1" applyFont="1" applyFill="1" applyBorder="1" applyAlignment="1">
      <alignment horizontal="center" vertical="center"/>
    </xf>
    <xf numFmtId="1" fontId="20" fillId="3" borderId="131" xfId="0" applyNumberFormat="1" applyFont="1" applyFill="1" applyBorder="1" applyAlignment="1">
      <alignment horizontal="center" vertical="center"/>
    </xf>
    <xf numFmtId="1" fontId="20" fillId="3" borderId="80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horizontal="center" vertical="center"/>
    </xf>
    <xf numFmtId="1" fontId="7" fillId="3" borderId="135" xfId="0" applyNumberFormat="1" applyFont="1" applyFill="1" applyBorder="1" applyAlignment="1">
      <alignment horizontal="center" vertical="center"/>
    </xf>
    <xf numFmtId="0" fontId="75" fillId="3" borderId="31" xfId="0" applyFont="1" applyFill="1" applyBorder="1" applyAlignment="1">
      <alignment horizontal="left" vertical="center"/>
    </xf>
    <xf numFmtId="0" fontId="75" fillId="3" borderId="133" xfId="0" applyFont="1" applyFill="1" applyBorder="1" applyAlignment="1">
      <alignment horizontal="left" vertical="center"/>
    </xf>
    <xf numFmtId="1" fontId="20" fillId="3" borderId="133" xfId="0" applyNumberFormat="1" applyFont="1" applyFill="1" applyBorder="1" applyAlignment="1">
      <alignment horizontal="center" vertical="center"/>
    </xf>
    <xf numFmtId="0" fontId="85" fillId="3" borderId="31" xfId="0" applyFont="1" applyFill="1" applyBorder="1" applyAlignment="1">
      <alignment horizontal="left" vertical="center"/>
    </xf>
    <xf numFmtId="0" fontId="85" fillId="3" borderId="133" xfId="0" applyFont="1" applyFill="1" applyBorder="1" applyAlignment="1">
      <alignment horizontal="left" vertical="center"/>
    </xf>
    <xf numFmtId="1" fontId="21" fillId="3" borderId="31" xfId="0" applyNumberFormat="1" applyFont="1" applyFill="1" applyBorder="1" applyAlignment="1">
      <alignment horizontal="center" vertical="center"/>
    </xf>
    <xf numFmtId="1" fontId="21" fillId="3" borderId="17" xfId="0" applyNumberFormat="1" applyFont="1" applyFill="1" applyBorder="1" applyAlignment="1">
      <alignment horizontal="center" vertical="center"/>
    </xf>
    <xf numFmtId="1" fontId="21" fillId="3" borderId="133" xfId="0" applyNumberFormat="1" applyFont="1" applyFill="1" applyBorder="1" applyAlignment="1">
      <alignment horizontal="center" vertical="center"/>
    </xf>
    <xf numFmtId="1" fontId="4" fillId="3" borderId="135" xfId="0" applyNumberFormat="1" applyFont="1" applyFill="1" applyBorder="1" applyAlignment="1">
      <alignment horizontal="center" vertical="center"/>
    </xf>
    <xf numFmtId="1" fontId="4" fillId="3" borderId="17" xfId="0" applyNumberFormat="1" applyFont="1" applyFill="1" applyBorder="1" applyAlignment="1">
      <alignment horizontal="center" vertical="center"/>
    </xf>
    <xf numFmtId="1" fontId="21" fillId="3" borderId="29" xfId="0" applyNumberFormat="1" applyFont="1" applyFill="1" applyBorder="1" applyAlignment="1">
      <alignment horizontal="center" vertical="center"/>
    </xf>
    <xf numFmtId="1" fontId="21" fillId="3" borderId="10" xfId="0" applyNumberFormat="1" applyFont="1" applyFill="1" applyBorder="1" applyAlignment="1">
      <alignment horizontal="center" vertical="center"/>
    </xf>
    <xf numFmtId="0" fontId="45" fillId="3" borderId="119" xfId="0" applyFont="1" applyFill="1" applyBorder="1" applyAlignment="1">
      <alignment horizontal="center" vertical="center"/>
    </xf>
    <xf numFmtId="0" fontId="45" fillId="3" borderId="31" xfId="0" applyFont="1" applyFill="1" applyBorder="1" applyAlignment="1">
      <alignment horizontal="center" vertical="center"/>
    </xf>
    <xf numFmtId="0" fontId="45" fillId="3" borderId="17" xfId="0" applyFont="1" applyFill="1" applyBorder="1" applyAlignment="1">
      <alignment horizontal="center" vertical="center"/>
    </xf>
    <xf numFmtId="0" fontId="45" fillId="3" borderId="133" xfId="0" applyFont="1" applyFill="1" applyBorder="1" applyAlignment="1">
      <alignment horizontal="center" vertical="center"/>
    </xf>
    <xf numFmtId="0" fontId="75" fillId="3" borderId="135" xfId="0" applyFont="1" applyFill="1" applyBorder="1" applyAlignment="1">
      <alignment horizontal="center" vertical="center"/>
    </xf>
    <xf numFmtId="0" fontId="45" fillId="3" borderId="29" xfId="0" applyFont="1" applyFill="1" applyBorder="1"/>
    <xf numFmtId="0" fontId="45" fillId="3" borderId="10" xfId="0" applyFont="1" applyFill="1" applyBorder="1"/>
    <xf numFmtId="166" fontId="20" fillId="3" borderId="119" xfId="0" applyNumberFormat="1" applyFont="1" applyFill="1" applyBorder="1" applyAlignment="1">
      <alignment horizontal="center" vertical="center"/>
    </xf>
    <xf numFmtId="166" fontId="20" fillId="3" borderId="133" xfId="0" applyNumberFormat="1" applyFont="1" applyFill="1" applyBorder="1" applyAlignment="1">
      <alignment horizontal="center" vertical="center"/>
    </xf>
    <xf numFmtId="166" fontId="7" fillId="3" borderId="135" xfId="0" applyNumberFormat="1" applyFont="1" applyFill="1" applyBorder="1" applyAlignment="1">
      <alignment horizontal="center" vertical="center"/>
    </xf>
    <xf numFmtId="166" fontId="7" fillId="3" borderId="17" xfId="0" applyNumberFormat="1" applyFont="1" applyFill="1" applyBorder="1" applyAlignment="1">
      <alignment horizontal="center" vertical="center"/>
    </xf>
    <xf numFmtId="166" fontId="21" fillId="3" borderId="119" xfId="0" applyNumberFormat="1" applyFont="1" applyFill="1" applyBorder="1" applyAlignment="1">
      <alignment horizontal="center" vertical="center"/>
    </xf>
    <xf numFmtId="166" fontId="21" fillId="3" borderId="31" xfId="0" applyNumberFormat="1" applyFont="1" applyFill="1" applyBorder="1" applyAlignment="1">
      <alignment horizontal="center" vertical="center"/>
    </xf>
    <xf numFmtId="2" fontId="21" fillId="3" borderId="17" xfId="0" applyNumberFormat="1" applyFont="1" applyFill="1" applyBorder="1" applyAlignment="1">
      <alignment horizontal="center" vertical="center"/>
    </xf>
    <xf numFmtId="166" fontId="21" fillId="3" borderId="17" xfId="0" applyNumberFormat="1" applyFont="1" applyFill="1" applyBorder="1" applyAlignment="1">
      <alignment horizontal="center" vertical="center"/>
    </xf>
    <xf numFmtId="166" fontId="21" fillId="3" borderId="133" xfId="0" applyNumberFormat="1" applyFont="1" applyFill="1" applyBorder="1" applyAlignment="1">
      <alignment horizontal="center" vertical="center"/>
    </xf>
    <xf numFmtId="166" fontId="4" fillId="3" borderId="135" xfId="0" applyNumberFormat="1" applyFont="1" applyFill="1" applyBorder="1" applyAlignment="1">
      <alignment horizontal="center" vertical="center"/>
    </xf>
    <xf numFmtId="166" fontId="4" fillId="3" borderId="17" xfId="0" applyNumberFormat="1" applyFont="1" applyFill="1" applyBorder="1" applyAlignment="1">
      <alignment horizontal="center" vertical="center"/>
    </xf>
    <xf numFmtId="166" fontId="21" fillId="3" borderId="29" xfId="0" applyNumberFormat="1" applyFont="1" applyFill="1" applyBorder="1" applyAlignment="1">
      <alignment horizontal="center" vertical="center"/>
    </xf>
    <xf numFmtId="166" fontId="21" fillId="3" borderId="10" xfId="0" applyNumberFormat="1" applyFont="1" applyFill="1" applyBorder="1" applyAlignment="1">
      <alignment horizontal="center" vertical="center"/>
    </xf>
    <xf numFmtId="166" fontId="20" fillId="3" borderId="123" xfId="0" applyNumberFormat="1" applyFont="1" applyFill="1" applyBorder="1" applyAlignment="1">
      <alignment horizontal="center" vertical="center"/>
    </xf>
    <xf numFmtId="166" fontId="20" fillId="3" borderId="131" xfId="0" applyNumberFormat="1" applyFont="1" applyFill="1" applyBorder="1" applyAlignment="1">
      <alignment horizontal="center" vertical="center"/>
    </xf>
    <xf numFmtId="166" fontId="20" fillId="3" borderId="129" xfId="0" applyNumberFormat="1" applyFont="1" applyFill="1" applyBorder="1" applyAlignment="1">
      <alignment horizontal="center" vertical="center"/>
    </xf>
    <xf numFmtId="166" fontId="7" fillId="3" borderId="121" xfId="0" applyNumberFormat="1" applyFont="1" applyFill="1" applyBorder="1" applyAlignment="1">
      <alignment horizontal="center" vertical="center"/>
    </xf>
    <xf numFmtId="166" fontId="21" fillId="3" borderId="123" xfId="0" applyNumberFormat="1" applyFont="1" applyFill="1" applyBorder="1" applyAlignment="1">
      <alignment horizontal="center" vertical="center"/>
    </xf>
    <xf numFmtId="0" fontId="85" fillId="3" borderId="32" xfId="0" applyFont="1" applyFill="1" applyBorder="1" applyAlignment="1">
      <alignment horizontal="left" vertical="center"/>
    </xf>
    <xf numFmtId="0" fontId="85" fillId="3" borderId="23" xfId="0" applyFont="1" applyFill="1" applyBorder="1" applyAlignment="1">
      <alignment horizontal="left" vertical="center"/>
    </xf>
    <xf numFmtId="166" fontId="21" fillId="3" borderId="68" xfId="0" applyNumberFormat="1" applyFont="1" applyFill="1" applyBorder="1" applyAlignment="1">
      <alignment horizontal="center" vertical="center"/>
    </xf>
    <xf numFmtId="166" fontId="21" fillId="3" borderId="32" xfId="0" applyNumberFormat="1" applyFont="1" applyFill="1" applyBorder="1" applyAlignment="1">
      <alignment horizontal="center" vertical="center"/>
    </xf>
    <xf numFmtId="166" fontId="21" fillId="3" borderId="33" xfId="0" applyNumberFormat="1" applyFont="1" applyFill="1" applyBorder="1" applyAlignment="1">
      <alignment horizontal="center" vertical="center"/>
    </xf>
    <xf numFmtId="2" fontId="21" fillId="3" borderId="33" xfId="0" applyNumberFormat="1" applyFont="1" applyFill="1" applyBorder="1" applyAlignment="1">
      <alignment horizontal="center" vertical="center"/>
    </xf>
    <xf numFmtId="166" fontId="20" fillId="3" borderId="23" xfId="0" applyNumberFormat="1" applyFont="1" applyFill="1" applyBorder="1" applyAlignment="1">
      <alignment horizontal="center" vertical="center"/>
    </xf>
    <xf numFmtId="166" fontId="20" fillId="3" borderId="32" xfId="0" applyNumberFormat="1" applyFont="1" applyFill="1" applyBorder="1" applyAlignment="1">
      <alignment horizontal="center" vertical="center"/>
    </xf>
    <xf numFmtId="2" fontId="20" fillId="3" borderId="33" xfId="0" applyNumberFormat="1" applyFont="1" applyFill="1" applyBorder="1" applyAlignment="1">
      <alignment horizontal="center" vertical="center"/>
    </xf>
    <xf numFmtId="166" fontId="20" fillId="3" borderId="33" xfId="0" applyNumberFormat="1" applyFont="1" applyFill="1" applyBorder="1" applyAlignment="1">
      <alignment horizontal="center" vertical="center"/>
    </xf>
    <xf numFmtId="166" fontId="21" fillId="3" borderId="23" xfId="0" applyNumberFormat="1" applyFont="1" applyFill="1" applyBorder="1" applyAlignment="1">
      <alignment horizontal="center" vertical="center"/>
    </xf>
    <xf numFmtId="166" fontId="7" fillId="3" borderId="59" xfId="0" applyNumberFormat="1" applyFont="1" applyFill="1" applyBorder="1" applyAlignment="1">
      <alignment horizontal="center" vertical="center"/>
    </xf>
    <xf numFmtId="166" fontId="7" fillId="3" borderId="33" xfId="0" applyNumberFormat="1" applyFont="1" applyFill="1" applyBorder="1" applyAlignment="1">
      <alignment horizontal="center" vertical="center"/>
    </xf>
    <xf numFmtId="166" fontId="20" fillId="3" borderId="59" xfId="0" applyNumberFormat="1" applyFont="1" applyFill="1" applyBorder="1" applyAlignment="1">
      <alignment horizontal="center" vertical="center"/>
    </xf>
    <xf numFmtId="0" fontId="190" fillId="3" borderId="0" xfId="0" applyFont="1" applyFill="1"/>
    <xf numFmtId="0" fontId="36" fillId="3" borderId="139" xfId="0" applyFont="1" applyFill="1" applyBorder="1" applyAlignment="1">
      <alignment horizontal="center" vertical="center"/>
    </xf>
    <xf numFmtId="0" fontId="23" fillId="3" borderId="139" xfId="0" applyFont="1" applyFill="1" applyBorder="1" applyAlignment="1">
      <alignment horizontal="left" vertical="center"/>
    </xf>
    <xf numFmtId="0" fontId="36" fillId="3" borderId="139" xfId="0" applyFont="1" applyFill="1" applyBorder="1" applyAlignment="1">
      <alignment horizontal="left" vertical="center" wrapText="1"/>
    </xf>
    <xf numFmtId="0" fontId="36" fillId="3" borderId="139" xfId="0" applyFont="1" applyFill="1" applyBorder="1" applyAlignment="1">
      <alignment horizontal="center" vertical="center" wrapText="1"/>
    </xf>
    <xf numFmtId="0" fontId="23" fillId="3" borderId="139" xfId="0" applyFont="1" applyFill="1" applyBorder="1" applyAlignment="1">
      <alignment vertical="center"/>
    </xf>
    <xf numFmtId="0" fontId="7" fillId="3" borderId="139" xfId="0" applyFont="1" applyFill="1" applyBorder="1" applyAlignment="1">
      <alignment horizontal="center" vertical="center"/>
    </xf>
    <xf numFmtId="0" fontId="0" fillId="3" borderId="139" xfId="0" applyFill="1" applyBorder="1"/>
    <xf numFmtId="0" fontId="36" fillId="3" borderId="139" xfId="0" applyFont="1" applyFill="1" applyBorder="1" applyAlignment="1">
      <alignment horizontal="right" vertical="center"/>
    </xf>
    <xf numFmtId="0" fontId="23" fillId="3" borderId="139" xfId="0" applyFont="1" applyFill="1" applyBorder="1" applyAlignment="1">
      <alignment horizontal="center" vertical="center"/>
    </xf>
    <xf numFmtId="0" fontId="36" fillId="3" borderId="139" xfId="0" applyFont="1" applyFill="1" applyBorder="1" applyAlignment="1">
      <alignment vertical="center" wrapText="1"/>
    </xf>
    <xf numFmtId="0" fontId="0" fillId="3" borderId="0" xfId="0" applyFill="1" applyAlignment="1"/>
    <xf numFmtId="0" fontId="36" fillId="3" borderId="30" xfId="0" applyFont="1" applyFill="1" applyBorder="1" applyAlignment="1">
      <alignment horizontal="center" vertical="center"/>
    </xf>
    <xf numFmtId="0" fontId="36" fillId="3" borderId="139" xfId="0" applyFont="1" applyFill="1" applyBorder="1" applyAlignment="1">
      <alignment vertical="top" wrapText="1"/>
    </xf>
    <xf numFmtId="0" fontId="36" fillId="3" borderId="139" xfId="0" applyFont="1" applyFill="1" applyBorder="1" applyAlignment="1">
      <alignment horizontal="left" vertical="top" wrapText="1"/>
    </xf>
    <xf numFmtId="0" fontId="36" fillId="3" borderId="139" xfId="0" applyFont="1" applyFill="1" applyBorder="1" applyAlignment="1">
      <alignment horizontal="center" vertical="top" wrapText="1"/>
    </xf>
    <xf numFmtId="0" fontId="36" fillId="3" borderId="139" xfId="0" applyFont="1" applyFill="1" applyBorder="1" applyAlignment="1">
      <alignment horizontal="center"/>
    </xf>
    <xf numFmtId="0" fontId="0" fillId="3" borderId="139" xfId="0" applyFill="1" applyBorder="1" applyAlignment="1">
      <alignment horizontal="center"/>
    </xf>
    <xf numFmtId="0" fontId="0" fillId="3" borderId="0" xfId="0" applyFill="1" applyAlignment="1">
      <alignment horizontal="center"/>
    </xf>
    <xf numFmtId="2" fontId="54" fillId="3" borderId="0" xfId="376" applyNumberFormat="1" applyFill="1"/>
    <xf numFmtId="0" fontId="137" fillId="3" borderId="10" xfId="376" applyFont="1" applyFill="1" applyBorder="1" applyAlignment="1">
      <alignment horizontal="center" vertical="center"/>
    </xf>
    <xf numFmtId="0" fontId="138" fillId="3" borderId="10" xfId="376" applyFont="1" applyFill="1" applyBorder="1" applyAlignment="1">
      <alignment horizontal="center" vertical="center"/>
    </xf>
    <xf numFmtId="0" fontId="54" fillId="3" borderId="0" xfId="376" applyFill="1" applyAlignment="1">
      <alignment horizontal="center" vertical="center"/>
    </xf>
    <xf numFmtId="0" fontId="137" fillId="3" borderId="10" xfId="376" applyFont="1" applyFill="1" applyBorder="1" applyAlignment="1">
      <alignment wrapText="1"/>
    </xf>
    <xf numFmtId="0" fontId="137" fillId="3" borderId="10" xfId="376" applyFont="1" applyFill="1" applyBorder="1"/>
    <xf numFmtId="2" fontId="138" fillId="3" borderId="10" xfId="376" applyNumberFormat="1" applyFont="1" applyFill="1" applyBorder="1" applyAlignment="1">
      <alignment horizontal="center" vertical="center"/>
    </xf>
    <xf numFmtId="0" fontId="138" fillId="3" borderId="10" xfId="376" applyFont="1" applyFill="1" applyBorder="1"/>
    <xf numFmtId="0" fontId="137" fillId="3" borderId="117" xfId="376" applyFont="1" applyFill="1" applyBorder="1" applyAlignment="1">
      <alignment wrapText="1"/>
    </xf>
    <xf numFmtId="0" fontId="137" fillId="3" borderId="117" xfId="376" applyFont="1" applyFill="1" applyBorder="1"/>
    <xf numFmtId="2" fontId="138" fillId="3" borderId="117" xfId="376" applyNumberFormat="1" applyFont="1" applyFill="1" applyBorder="1" applyAlignment="1">
      <alignment horizontal="center" vertical="center"/>
    </xf>
    <xf numFmtId="0" fontId="137" fillId="3" borderId="118" xfId="376" applyFont="1" applyFill="1" applyBorder="1" applyAlignment="1">
      <alignment wrapText="1"/>
    </xf>
    <xf numFmtId="0" fontId="137" fillId="3" borderId="118" xfId="376" applyFont="1" applyFill="1" applyBorder="1"/>
    <xf numFmtId="2" fontId="138" fillId="3" borderId="118" xfId="376" applyNumberFormat="1" applyFont="1" applyFill="1" applyBorder="1" applyAlignment="1">
      <alignment horizontal="center" vertical="center"/>
    </xf>
    <xf numFmtId="0" fontId="137" fillId="3" borderId="133" xfId="376" applyFont="1" applyFill="1" applyBorder="1" applyAlignment="1">
      <alignment wrapText="1"/>
    </xf>
    <xf numFmtId="0" fontId="137" fillId="3" borderId="133" xfId="376" applyFont="1" applyFill="1" applyBorder="1"/>
    <xf numFmtId="2" fontId="138" fillId="3" borderId="133" xfId="376" applyNumberFormat="1" applyFont="1" applyFill="1" applyBorder="1" applyAlignment="1">
      <alignment horizontal="center" vertical="center"/>
    </xf>
    <xf numFmtId="0" fontId="137" fillId="3" borderId="141" xfId="376" applyFont="1" applyFill="1" applyBorder="1" applyAlignment="1">
      <alignment wrapText="1"/>
    </xf>
    <xf numFmtId="0" fontId="137" fillId="3" borderId="141" xfId="376" applyFont="1" applyFill="1" applyBorder="1"/>
    <xf numFmtId="2" fontId="138" fillId="3" borderId="141" xfId="376" applyNumberFormat="1" applyFont="1" applyFill="1" applyBorder="1" applyAlignment="1">
      <alignment horizontal="center" vertical="center"/>
    </xf>
    <xf numFmtId="0" fontId="137" fillId="3" borderId="142" xfId="376" applyFont="1" applyFill="1" applyBorder="1" applyAlignment="1">
      <alignment wrapText="1"/>
    </xf>
    <xf numFmtId="0" fontId="137" fillId="3" borderId="142" xfId="376" applyFont="1" applyFill="1" applyBorder="1"/>
    <xf numFmtId="2" fontId="138" fillId="3" borderId="142" xfId="376" applyNumberFormat="1" applyFont="1" applyFill="1" applyBorder="1" applyAlignment="1">
      <alignment horizontal="center" vertical="center"/>
    </xf>
    <xf numFmtId="0" fontId="137" fillId="3" borderId="155" xfId="376" applyFont="1" applyFill="1" applyBorder="1" applyAlignment="1">
      <alignment wrapText="1"/>
    </xf>
    <xf numFmtId="0" fontId="137" fillId="3" borderId="155" xfId="376" applyFont="1" applyFill="1" applyBorder="1"/>
    <xf numFmtId="2" fontId="138" fillId="3" borderId="155" xfId="376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23" fillId="3" borderId="26" xfId="0" applyFont="1" applyFill="1" applyBorder="1" applyAlignment="1">
      <alignment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69" xfId="0" applyFont="1" applyFill="1" applyBorder="1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28" xfId="0" applyFont="1" applyFill="1" applyBorder="1" applyAlignment="1">
      <alignment horizontal="center" vertical="center"/>
    </xf>
    <xf numFmtId="0" fontId="36" fillId="3" borderId="63" xfId="0" applyFont="1" applyFill="1" applyBorder="1"/>
    <xf numFmtId="0" fontId="36" fillId="3" borderId="42" xfId="0" applyFont="1" applyFill="1" applyBorder="1" applyAlignment="1">
      <alignment horizontal="center" vertical="center"/>
    </xf>
    <xf numFmtId="1" fontId="36" fillId="3" borderId="3" xfId="0" applyNumberFormat="1" applyFont="1" applyFill="1" applyBorder="1" applyAlignment="1">
      <alignment horizontal="center" vertical="center"/>
    </xf>
    <xf numFmtId="1" fontId="36" fillId="3" borderId="41" xfId="0" applyNumberFormat="1" applyFont="1" applyFill="1" applyBorder="1" applyAlignment="1">
      <alignment horizontal="center" vertical="center"/>
    </xf>
    <xf numFmtId="1" fontId="36" fillId="3" borderId="63" xfId="0" applyNumberFormat="1" applyFont="1" applyFill="1" applyBorder="1" applyAlignment="1">
      <alignment horizontal="center" vertical="center"/>
    </xf>
    <xf numFmtId="1" fontId="36" fillId="3" borderId="42" xfId="0" applyNumberFormat="1" applyFont="1" applyFill="1" applyBorder="1" applyAlignment="1">
      <alignment horizontal="center" vertical="center"/>
    </xf>
    <xf numFmtId="1" fontId="11" fillId="3" borderId="0" xfId="0" applyNumberFormat="1" applyFont="1" applyFill="1"/>
    <xf numFmtId="0" fontId="36" fillId="3" borderId="31" xfId="0" applyFont="1" applyFill="1" applyBorder="1"/>
    <xf numFmtId="0" fontId="36" fillId="3" borderId="17" xfId="0" applyFont="1" applyFill="1" applyBorder="1" applyAlignment="1">
      <alignment horizontal="center" vertical="center"/>
    </xf>
    <xf numFmtId="1" fontId="36" fillId="3" borderId="29" xfId="0" applyNumberFormat="1" applyFont="1" applyFill="1" applyBorder="1" applyAlignment="1">
      <alignment horizontal="center" vertical="center"/>
    </xf>
    <xf numFmtId="1" fontId="36" fillId="3" borderId="10" xfId="0" applyNumberFormat="1" applyFont="1" applyFill="1" applyBorder="1" applyAlignment="1">
      <alignment horizontal="center" vertical="center"/>
    </xf>
    <xf numFmtId="1" fontId="36" fillId="3" borderId="34" xfId="0" applyNumberFormat="1" applyFont="1" applyFill="1" applyBorder="1" applyAlignment="1">
      <alignment horizontal="center" vertical="center"/>
    </xf>
    <xf numFmtId="1" fontId="36" fillId="3" borderId="17" xfId="0" applyNumberFormat="1" applyFont="1" applyFill="1" applyBorder="1" applyAlignment="1">
      <alignment horizontal="center" vertical="center"/>
    </xf>
    <xf numFmtId="1" fontId="36" fillId="3" borderId="31" xfId="0" applyNumberFormat="1" applyFont="1" applyFill="1" applyBorder="1" applyAlignment="1">
      <alignment horizontal="center" vertical="center"/>
    </xf>
    <xf numFmtId="0" fontId="36" fillId="3" borderId="32" xfId="0" applyFont="1" applyFill="1" applyBorder="1"/>
    <xf numFmtId="0" fontId="36" fillId="3" borderId="33" xfId="0" applyFont="1" applyFill="1" applyBorder="1" applyAlignment="1">
      <alignment horizontal="center" vertical="center"/>
    </xf>
    <xf numFmtId="1" fontId="36" fillId="3" borderId="59" xfId="0" applyNumberFormat="1" applyFont="1" applyFill="1" applyBorder="1" applyAlignment="1">
      <alignment horizontal="center" vertical="center"/>
    </xf>
    <xf numFmtId="1" fontId="36" fillId="3" borderId="23" xfId="0" applyNumberFormat="1" applyFont="1" applyFill="1" applyBorder="1" applyAlignment="1">
      <alignment horizontal="center" vertical="center"/>
    </xf>
    <xf numFmtId="1" fontId="36" fillId="3" borderId="9" xfId="0" applyNumberFormat="1" applyFont="1" applyFill="1" applyBorder="1" applyAlignment="1">
      <alignment horizontal="center" vertical="center"/>
    </xf>
    <xf numFmtId="1" fontId="36" fillId="3" borderId="73" xfId="0" applyNumberFormat="1" applyFont="1" applyFill="1" applyBorder="1" applyAlignment="1">
      <alignment horizontal="center" vertical="center"/>
    </xf>
    <xf numFmtId="1" fontId="36" fillId="3" borderId="32" xfId="0" applyNumberFormat="1" applyFont="1" applyFill="1" applyBorder="1" applyAlignment="1">
      <alignment horizontal="center" vertical="center"/>
    </xf>
    <xf numFmtId="1" fontId="36" fillId="3" borderId="33" xfId="0" applyNumberFormat="1" applyFont="1" applyFill="1" applyBorder="1" applyAlignment="1">
      <alignment horizontal="center" vertical="center"/>
    </xf>
    <xf numFmtId="166" fontId="144" fillId="3" borderId="0" xfId="0" applyNumberFormat="1" applyFont="1" applyFill="1" applyAlignment="1">
      <alignment horizontal="center" vertical="center"/>
    </xf>
    <xf numFmtId="0" fontId="36" fillId="3" borderId="0" xfId="0" applyFont="1" applyFill="1" applyAlignment="1">
      <alignment horizontal="right" vertical="center"/>
    </xf>
    <xf numFmtId="2" fontId="36" fillId="3" borderId="0" xfId="0" applyNumberFormat="1" applyFont="1" applyFill="1" applyAlignment="1">
      <alignment horizontal="right" vertical="center"/>
    </xf>
    <xf numFmtId="0" fontId="79" fillId="3" borderId="0" xfId="0" applyFont="1" applyFill="1"/>
    <xf numFmtId="0" fontId="17" fillId="3" borderId="63" xfId="0" applyFont="1" applyFill="1" applyBorder="1"/>
    <xf numFmtId="0" fontId="17" fillId="3" borderId="41" xfId="0" applyFont="1" applyFill="1" applyBorder="1"/>
    <xf numFmtId="0" fontId="17" fillId="3" borderId="0" xfId="0" applyFont="1" applyFill="1"/>
    <xf numFmtId="0" fontId="11" fillId="3" borderId="31" xfId="0" applyFont="1" applyFill="1" applyBorder="1"/>
    <xf numFmtId="1" fontId="11" fillId="3" borderId="10" xfId="0" applyNumberFormat="1" applyFont="1" applyFill="1" applyBorder="1" applyAlignment="1">
      <alignment horizontal="center" vertical="center"/>
    </xf>
    <xf numFmtId="1" fontId="0" fillId="3" borderId="0" xfId="0" applyNumberFormat="1" applyFill="1"/>
    <xf numFmtId="1" fontId="11" fillId="3" borderId="133" xfId="0" applyNumberFormat="1" applyFont="1" applyFill="1" applyBorder="1" applyAlignment="1">
      <alignment horizontal="center" vertical="center"/>
    </xf>
    <xf numFmtId="1" fontId="11" fillId="3" borderId="118" xfId="0" applyNumberFormat="1" applyFont="1" applyFill="1" applyBorder="1" applyAlignment="1">
      <alignment horizontal="center" vertical="center"/>
    </xf>
    <xf numFmtId="0" fontId="79" fillId="3" borderId="32" xfId="0" applyFont="1" applyFill="1" applyBorder="1"/>
    <xf numFmtId="1" fontId="79" fillId="3" borderId="23" xfId="0" applyNumberFormat="1" applyFont="1" applyFill="1" applyBorder="1" applyAlignment="1">
      <alignment horizontal="center" vertical="center"/>
    </xf>
    <xf numFmtId="0" fontId="83" fillId="3" borderId="0" xfId="0" applyFont="1" applyFill="1" applyAlignment="1">
      <alignment horizontal="center"/>
    </xf>
    <xf numFmtId="0" fontId="0" fillId="3" borderId="2" xfId="0" applyFill="1" applyBorder="1"/>
    <xf numFmtId="0" fontId="0" fillId="3" borderId="39" xfId="0" applyFill="1" applyBorder="1"/>
    <xf numFmtId="0" fontId="26" fillId="3" borderId="13" xfId="0" applyFont="1" applyFill="1" applyBorder="1" applyAlignment="1">
      <alignment horizontal="center" vertical="center"/>
    </xf>
    <xf numFmtId="0" fontId="26" fillId="3" borderId="25" xfId="0" applyFont="1" applyFill="1" applyBorder="1" applyAlignment="1">
      <alignment horizontal="left" vertical="center"/>
    </xf>
    <xf numFmtId="0" fontId="26" fillId="3" borderId="25" xfId="0" applyFont="1" applyFill="1" applyBorder="1" applyAlignment="1">
      <alignment horizontal="center" vertical="center"/>
    </xf>
    <xf numFmtId="0" fontId="26" fillId="3" borderId="55" xfId="0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left" indent="1"/>
    </xf>
    <xf numFmtId="1" fontId="12" fillId="3" borderId="47" xfId="0" applyNumberFormat="1" applyFont="1" applyFill="1" applyBorder="1" applyAlignment="1">
      <alignment horizontal="center"/>
    </xf>
    <xf numFmtId="1" fontId="12" fillId="3" borderId="12" xfId="0" applyNumberFormat="1" applyFont="1" applyFill="1" applyBorder="1" applyAlignment="1">
      <alignment horizontal="center"/>
    </xf>
    <xf numFmtId="1" fontId="12" fillId="3" borderId="6" xfId="0" applyNumberFormat="1" applyFont="1" applyFill="1" applyBorder="1" applyAlignment="1">
      <alignment horizontal="center"/>
    </xf>
    <xf numFmtId="0" fontId="12" fillId="3" borderId="47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70" xfId="0" applyFont="1" applyFill="1" applyBorder="1" applyAlignment="1">
      <alignment horizontal="left" indent="1"/>
    </xf>
    <xf numFmtId="0" fontId="12" fillId="3" borderId="70" xfId="0" applyFont="1" applyFill="1" applyBorder="1" applyAlignment="1">
      <alignment horizontal="center"/>
    </xf>
    <xf numFmtId="1" fontId="12" fillId="3" borderId="60" xfId="0" applyNumberFormat="1" applyFont="1" applyFill="1" applyBorder="1" applyAlignment="1">
      <alignment horizontal="center"/>
    </xf>
    <xf numFmtId="1" fontId="12" fillId="3" borderId="70" xfId="0" applyNumberFormat="1" applyFont="1" applyFill="1" applyBorder="1" applyAlignment="1">
      <alignment horizontal="center"/>
    </xf>
    <xf numFmtId="1" fontId="12" fillId="3" borderId="75" xfId="0" applyNumberFormat="1" applyFont="1" applyFill="1" applyBorder="1" applyAlignment="1">
      <alignment horizontal="center"/>
    </xf>
    <xf numFmtId="0" fontId="21" fillId="3" borderId="25" xfId="0" applyFont="1" applyFill="1" applyBorder="1" applyAlignment="1">
      <alignment horizontal="left" indent="1"/>
    </xf>
    <xf numFmtId="1" fontId="21" fillId="3" borderId="25" xfId="0" applyNumberFormat="1" applyFont="1" applyFill="1" applyBorder="1" applyAlignment="1">
      <alignment horizontal="center"/>
    </xf>
    <xf numFmtId="1" fontId="21" fillId="3" borderId="13" xfId="0" applyNumberFormat="1" applyFont="1" applyFill="1" applyBorder="1" applyAlignment="1">
      <alignment horizontal="center"/>
    </xf>
    <xf numFmtId="1" fontId="21" fillId="3" borderId="55" xfId="0" applyNumberFormat="1" applyFont="1" applyFill="1" applyBorder="1" applyAlignment="1">
      <alignment horizontal="center"/>
    </xf>
    <xf numFmtId="0" fontId="26" fillId="3" borderId="25" xfId="0" applyFont="1" applyFill="1" applyBorder="1" applyAlignment="1">
      <alignment horizontal="left" indent="1"/>
    </xf>
    <xf numFmtId="1" fontId="26" fillId="3" borderId="25" xfId="0" applyNumberFormat="1" applyFont="1" applyFill="1" applyBorder="1" applyAlignment="1">
      <alignment horizontal="center"/>
    </xf>
    <xf numFmtId="1" fontId="26" fillId="3" borderId="13" xfId="0" applyNumberFormat="1" applyFont="1" applyFill="1" applyBorder="1" applyAlignment="1">
      <alignment horizontal="center"/>
    </xf>
    <xf numFmtId="1" fontId="26" fillId="3" borderId="55" xfId="0" applyNumberFormat="1" applyFont="1" applyFill="1" applyBorder="1" applyAlignment="1">
      <alignment horizontal="center"/>
    </xf>
    <xf numFmtId="1" fontId="26" fillId="3" borderId="10" xfId="0" applyNumberFormat="1" applyFont="1" applyFill="1" applyBorder="1" applyAlignment="1">
      <alignment horizontal="center"/>
    </xf>
    <xf numFmtId="1" fontId="21" fillId="3" borderId="51" xfId="0" applyNumberFormat="1" applyFont="1" applyFill="1" applyBorder="1" applyAlignment="1">
      <alignment horizontal="center"/>
    </xf>
    <xf numFmtId="1" fontId="21" fillId="3" borderId="20" xfId="0" applyNumberFormat="1" applyFont="1" applyFill="1" applyBorder="1" applyAlignment="1">
      <alignment horizontal="center"/>
    </xf>
    <xf numFmtId="1" fontId="21" fillId="3" borderId="49" xfId="0" applyNumberFormat="1" applyFont="1" applyFill="1" applyBorder="1" applyAlignment="1">
      <alignment horizontal="center"/>
    </xf>
    <xf numFmtId="1" fontId="21" fillId="3" borderId="16" xfId="0" applyNumberFormat="1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1" fontId="0" fillId="3" borderId="10" xfId="0" applyNumberFormat="1" applyFill="1" applyBorder="1" applyAlignment="1">
      <alignment horizontal="center" vertical="center"/>
    </xf>
    <xf numFmtId="0" fontId="79" fillId="3" borderId="10" xfId="0" applyFont="1" applyFill="1" applyBorder="1"/>
    <xf numFmtId="1" fontId="79" fillId="3" borderId="10" xfId="0" applyNumberFormat="1" applyFont="1" applyFill="1" applyBorder="1" applyAlignment="1">
      <alignment horizontal="center" vertical="center"/>
    </xf>
    <xf numFmtId="0" fontId="145" fillId="3" borderId="0" xfId="0" applyFont="1" applyFill="1"/>
    <xf numFmtId="0" fontId="5" fillId="3" borderId="0" xfId="0" applyFont="1" applyFill="1"/>
    <xf numFmtId="0" fontId="75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31" xfId="0" applyFont="1" applyFill="1" applyBorder="1"/>
    <xf numFmtId="0" fontId="4" fillId="3" borderId="37" xfId="0" applyFont="1" applyFill="1" applyBorder="1"/>
    <xf numFmtId="0" fontId="7" fillId="3" borderId="31" xfId="0" applyFont="1" applyFill="1" applyBorder="1"/>
    <xf numFmtId="0" fontId="7" fillId="3" borderId="17" xfId="0" applyFont="1" applyFill="1" applyBorder="1"/>
    <xf numFmtId="0" fontId="7" fillId="3" borderId="29" xfId="0" applyFont="1" applyFill="1" applyBorder="1"/>
    <xf numFmtId="0" fontId="7" fillId="3" borderId="10" xfId="0" applyFont="1" applyFill="1" applyBorder="1"/>
    <xf numFmtId="0" fontId="4" fillId="3" borderId="37" xfId="0" applyFont="1" applyFill="1" applyBorder="1" applyAlignment="1">
      <alignment horizontal="center" vertical="center"/>
    </xf>
    <xf numFmtId="168" fontId="0" fillId="3" borderId="0" xfId="0" applyNumberFormat="1" applyFill="1"/>
    <xf numFmtId="0" fontId="4" fillId="3" borderId="31" xfId="0" applyFont="1" applyFill="1" applyBorder="1" applyAlignment="1">
      <alignment horizontal="right"/>
    </xf>
    <xf numFmtId="166" fontId="7" fillId="3" borderId="31" xfId="0" applyNumberFormat="1" applyFont="1" applyFill="1" applyBorder="1" applyAlignment="1">
      <alignment horizontal="center" vertical="center"/>
    </xf>
    <xf numFmtId="2" fontId="7" fillId="3" borderId="17" xfId="0" applyNumberFormat="1" applyFont="1" applyFill="1" applyBorder="1" applyAlignment="1">
      <alignment horizontal="center" vertical="center"/>
    </xf>
    <xf numFmtId="2" fontId="7" fillId="3" borderId="31" xfId="0" applyNumberFormat="1" applyFont="1" applyFill="1" applyBorder="1" applyAlignment="1">
      <alignment horizontal="center" vertical="center"/>
    </xf>
    <xf numFmtId="1" fontId="7" fillId="3" borderId="31" xfId="0" applyNumberFormat="1" applyFont="1" applyFill="1" applyBorder="1"/>
    <xf numFmtId="1" fontId="7" fillId="3" borderId="17" xfId="0" applyNumberFormat="1" applyFont="1" applyFill="1" applyBorder="1"/>
    <xf numFmtId="2" fontId="7" fillId="3" borderId="29" xfId="0" applyNumberFormat="1" applyFont="1" applyFill="1" applyBorder="1"/>
    <xf numFmtId="2" fontId="7" fillId="3" borderId="17" xfId="0" applyNumberFormat="1" applyFont="1" applyFill="1" applyBorder="1"/>
    <xf numFmtId="1" fontId="7" fillId="3" borderId="29" xfId="0" applyNumberFormat="1" applyFont="1" applyFill="1" applyBorder="1"/>
    <xf numFmtId="1" fontId="7" fillId="3" borderId="10" xfId="0" applyNumberFormat="1" applyFont="1" applyFill="1" applyBorder="1"/>
    <xf numFmtId="0" fontId="4" fillId="3" borderId="9" xfId="0" applyFont="1" applyFill="1" applyBorder="1" applyAlignment="1">
      <alignment horizontal="right"/>
    </xf>
    <xf numFmtId="0" fontId="4" fillId="3" borderId="15" xfId="0" applyFont="1" applyFill="1" applyBorder="1" applyAlignment="1">
      <alignment horizontal="center" vertical="center"/>
    </xf>
    <xf numFmtId="2" fontId="7" fillId="3" borderId="32" xfId="0" applyNumberFormat="1" applyFont="1" applyFill="1" applyBorder="1" applyAlignment="1">
      <alignment horizontal="center" vertical="center"/>
    </xf>
    <xf numFmtId="2" fontId="7" fillId="3" borderId="33" xfId="0" applyNumberFormat="1" applyFont="1" applyFill="1" applyBorder="1" applyAlignment="1">
      <alignment horizontal="center" vertical="center"/>
    </xf>
    <xf numFmtId="2" fontId="7" fillId="3" borderId="69" xfId="0" applyNumberFormat="1" applyFont="1" applyFill="1" applyBorder="1" applyAlignment="1">
      <alignment horizontal="center" vertical="center"/>
    </xf>
    <xf numFmtId="2" fontId="7" fillId="3" borderId="28" xfId="0" applyNumberFormat="1" applyFont="1" applyFill="1" applyBorder="1" applyAlignment="1">
      <alignment horizontal="center" vertical="center"/>
    </xf>
    <xf numFmtId="166" fontId="7" fillId="3" borderId="69" xfId="0" applyNumberFormat="1" applyFont="1" applyFill="1" applyBorder="1" applyAlignment="1">
      <alignment horizontal="center" vertical="center"/>
    </xf>
    <xf numFmtId="166" fontId="7" fillId="3" borderId="28" xfId="0" applyNumberFormat="1" applyFont="1" applyFill="1" applyBorder="1" applyAlignment="1">
      <alignment horizontal="center" vertical="center"/>
    </xf>
    <xf numFmtId="166" fontId="7" fillId="3" borderId="32" xfId="0" applyNumberFormat="1" applyFont="1" applyFill="1" applyBorder="1" applyAlignment="1">
      <alignment horizontal="center" vertical="center"/>
    </xf>
    <xf numFmtId="166" fontId="0" fillId="3" borderId="0" xfId="0" applyNumberFormat="1" applyFill="1"/>
    <xf numFmtId="0" fontId="109" fillId="3" borderId="0" xfId="0" applyFont="1" applyFill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0" fontId="18" fillId="3" borderId="33" xfId="0" applyFont="1" applyFill="1" applyBorder="1" applyAlignment="1">
      <alignment horizontal="center" vertical="center"/>
    </xf>
    <xf numFmtId="0" fontId="18" fillId="3" borderId="59" xfId="0" applyFont="1" applyFill="1" applyBorder="1" applyAlignment="1">
      <alignment horizontal="center" vertical="center"/>
    </xf>
    <xf numFmtId="0" fontId="18" fillId="3" borderId="68" xfId="0" applyFont="1" applyFill="1" applyBorder="1" applyAlignment="1">
      <alignment horizontal="center" vertical="center"/>
    </xf>
    <xf numFmtId="0" fontId="32" fillId="3" borderId="63" xfId="0" applyFont="1" applyFill="1" applyBorder="1" applyAlignment="1">
      <alignment vertical="center"/>
    </xf>
    <xf numFmtId="0" fontId="103" fillId="3" borderId="42" xfId="0" applyFont="1" applyFill="1" applyBorder="1" applyAlignment="1">
      <alignment vertical="center"/>
    </xf>
    <xf numFmtId="0" fontId="103" fillId="3" borderId="63" xfId="0" applyFont="1" applyFill="1" applyBorder="1" applyAlignment="1">
      <alignment vertical="center"/>
    </xf>
    <xf numFmtId="0" fontId="103" fillId="3" borderId="34" xfId="0" applyFont="1" applyFill="1" applyBorder="1" applyAlignment="1">
      <alignment vertical="center"/>
    </xf>
    <xf numFmtId="0" fontId="103" fillId="3" borderId="53" xfId="0" applyFont="1" applyFill="1" applyBorder="1" applyAlignment="1">
      <alignment vertical="center"/>
    </xf>
    <xf numFmtId="0" fontId="103" fillId="3" borderId="8" xfId="0" applyFont="1" applyFill="1" applyBorder="1" applyAlignment="1">
      <alignment vertical="center"/>
    </xf>
    <xf numFmtId="0" fontId="103" fillId="3" borderId="48" xfId="0" applyFont="1" applyFill="1" applyBorder="1" applyAlignment="1">
      <alignment vertical="center"/>
    </xf>
    <xf numFmtId="0" fontId="19" fillId="3" borderId="31" xfId="0" applyFont="1" applyFill="1" applyBorder="1" applyAlignment="1">
      <alignment horizontal="left" vertical="center" indent="1"/>
    </xf>
    <xf numFmtId="0" fontId="19" fillId="3" borderId="17" xfId="0" applyFont="1" applyFill="1" applyBorder="1" applyAlignment="1">
      <alignment horizontal="center" vertical="center"/>
    </xf>
    <xf numFmtId="1" fontId="19" fillId="3" borderId="31" xfId="0" applyNumberFormat="1" applyFont="1" applyFill="1" applyBorder="1" applyAlignment="1">
      <alignment horizontal="center" vertical="center"/>
    </xf>
    <xf numFmtId="1" fontId="19" fillId="3" borderId="17" xfId="0" applyNumberFormat="1" applyFont="1" applyFill="1" applyBorder="1" applyAlignment="1">
      <alignment horizontal="center" vertical="center"/>
    </xf>
    <xf numFmtId="166" fontId="19" fillId="3" borderId="31" xfId="0" applyNumberFormat="1" applyFont="1" applyFill="1" applyBorder="1" applyAlignment="1">
      <alignment horizontal="center" vertical="center"/>
    </xf>
    <xf numFmtId="166" fontId="19" fillId="3" borderId="17" xfId="0" applyNumberFormat="1" applyFont="1" applyFill="1" applyBorder="1" applyAlignment="1">
      <alignment horizontal="center" vertical="center"/>
    </xf>
    <xf numFmtId="0" fontId="19" fillId="3" borderId="31" xfId="0" applyFont="1" applyFill="1" applyBorder="1" applyAlignment="1">
      <alignment horizontal="left" vertical="center" wrapText="1" indent="1"/>
    </xf>
    <xf numFmtId="0" fontId="109" fillId="3" borderId="31" xfId="0" applyFont="1" applyFill="1" applyBorder="1" applyAlignment="1">
      <alignment horizontal="right" indent="1"/>
    </xf>
    <xf numFmtId="0" fontId="109" fillId="3" borderId="32" xfId="0" applyFont="1" applyFill="1" applyBorder="1" applyAlignment="1">
      <alignment horizontal="right" wrapText="1" indent="1"/>
    </xf>
    <xf numFmtId="1" fontId="19" fillId="3" borderId="33" xfId="0" applyNumberFormat="1" applyFont="1" applyFill="1" applyBorder="1" applyAlignment="1">
      <alignment horizontal="center" vertical="center"/>
    </xf>
    <xf numFmtId="0" fontId="103" fillId="3" borderId="31" xfId="0" applyFont="1" applyFill="1" applyBorder="1" applyAlignment="1">
      <alignment vertical="center"/>
    </xf>
    <xf numFmtId="0" fontId="103" fillId="3" borderId="17" xfId="0" applyFont="1" applyFill="1" applyBorder="1" applyAlignment="1">
      <alignment vertical="center"/>
    </xf>
    <xf numFmtId="0" fontId="109" fillId="3" borderId="31" xfId="0" applyFont="1" applyFill="1" applyBorder="1" applyAlignment="1">
      <alignment horizontal="right" wrapText="1" indent="1"/>
    </xf>
    <xf numFmtId="0" fontId="109" fillId="3" borderId="17" xfId="0" applyFont="1" applyFill="1" applyBorder="1" applyAlignment="1">
      <alignment horizontal="center"/>
    </xf>
    <xf numFmtId="1" fontId="109" fillId="3" borderId="17" xfId="0" applyNumberFormat="1" applyFont="1" applyFill="1" applyBorder="1" applyAlignment="1">
      <alignment horizontal="center"/>
    </xf>
    <xf numFmtId="0" fontId="109" fillId="3" borderId="32" xfId="0" applyFont="1" applyFill="1" applyBorder="1" applyAlignment="1">
      <alignment horizontal="right" indent="1"/>
    </xf>
    <xf numFmtId="0" fontId="19" fillId="3" borderId="33" xfId="0" applyFont="1" applyFill="1" applyBorder="1" applyAlignment="1">
      <alignment horizontal="center" vertical="center"/>
    </xf>
    <xf numFmtId="0" fontId="109" fillId="3" borderId="33" xfId="0" applyFont="1" applyFill="1" applyBorder="1" applyAlignment="1">
      <alignment horizontal="center"/>
    </xf>
    <xf numFmtId="1" fontId="109" fillId="3" borderId="33" xfId="0" applyNumberFormat="1" applyFont="1" applyFill="1" applyBorder="1" applyAlignment="1">
      <alignment horizontal="center"/>
    </xf>
    <xf numFmtId="0" fontId="20" fillId="3" borderId="0" xfId="0" applyFont="1" applyFill="1" applyAlignment="1">
      <alignment vertical="center"/>
    </xf>
    <xf numFmtId="0" fontId="18" fillId="3" borderId="1" xfId="0" applyFont="1" applyFill="1" applyBorder="1" applyAlignment="1">
      <alignment horizontal="left" vertical="center"/>
    </xf>
    <xf numFmtId="0" fontId="21" fillId="3" borderId="11" xfId="0" applyFont="1" applyFill="1" applyBorder="1" applyAlignment="1">
      <alignment horizontal="center" vertical="center"/>
    </xf>
    <xf numFmtId="1" fontId="26" fillId="3" borderId="1" xfId="0" applyNumberFormat="1" applyFont="1" applyFill="1" applyBorder="1" applyAlignment="1">
      <alignment horizontal="center" vertical="center"/>
    </xf>
    <xf numFmtId="1" fontId="26" fillId="3" borderId="11" xfId="0" applyNumberFormat="1" applyFont="1" applyFill="1" applyBorder="1" applyAlignment="1">
      <alignment horizontal="center" vertical="center"/>
    </xf>
    <xf numFmtId="0" fontId="32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8" fillId="3" borderId="63" xfId="0" applyFont="1" applyFill="1" applyBorder="1" applyAlignment="1">
      <alignment vertical="center"/>
    </xf>
    <xf numFmtId="0" fontId="18" fillId="3" borderId="41" xfId="0" applyFont="1" applyFill="1" applyBorder="1" applyAlignment="1">
      <alignment horizontal="left" vertical="center"/>
    </xf>
    <xf numFmtId="1" fontId="45" fillId="3" borderId="0" xfId="0" applyNumberFormat="1" applyFont="1" applyFill="1" applyAlignment="1">
      <alignment horizontal="center" vertical="center"/>
    </xf>
    <xf numFmtId="0" fontId="18" fillId="3" borderId="62" xfId="0" applyFont="1" applyFill="1" applyBorder="1" applyAlignment="1">
      <alignment vertical="center"/>
    </xf>
    <xf numFmtId="0" fontId="18" fillId="3" borderId="46" xfId="0" applyFont="1" applyFill="1" applyBorder="1" applyAlignment="1">
      <alignment horizontal="left" vertical="center"/>
    </xf>
    <xf numFmtId="0" fontId="18" fillId="3" borderId="31" xfId="0" applyFont="1" applyFill="1" applyBorder="1" applyAlignment="1">
      <alignment vertical="center"/>
    </xf>
    <xf numFmtId="0" fontId="18" fillId="3" borderId="10" xfId="0" applyFont="1" applyFill="1" applyBorder="1" applyAlignment="1">
      <alignment horizontal="left" vertical="center"/>
    </xf>
    <xf numFmtId="0" fontId="45" fillId="3" borderId="0" xfId="0" applyFont="1" applyFill="1" applyAlignment="1">
      <alignment horizontal="center" vertical="center"/>
    </xf>
    <xf numFmtId="0" fontId="18" fillId="3" borderId="32" xfId="0" applyFont="1" applyFill="1" applyBorder="1" applyAlignment="1">
      <alignment vertical="center"/>
    </xf>
    <xf numFmtId="0" fontId="18" fillId="3" borderId="23" xfId="0" applyFont="1" applyFill="1" applyBorder="1" applyAlignment="1">
      <alignment horizontal="left" vertical="center"/>
    </xf>
    <xf numFmtId="0" fontId="12" fillId="3" borderId="0" xfId="0" applyFont="1" applyFill="1" applyAlignment="1">
      <alignment wrapText="1"/>
    </xf>
    <xf numFmtId="0" fontId="12" fillId="3" borderId="0" xfId="0" applyFont="1" applyFill="1" applyAlignment="1">
      <alignment horizontal="center" vertical="center"/>
    </xf>
    <xf numFmtId="1" fontId="37" fillId="3" borderId="10" xfId="0" applyNumberFormat="1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82" fillId="3" borderId="10" xfId="0" applyFont="1" applyFill="1" applyBorder="1"/>
    <xf numFmtId="0" fontId="20" fillId="3" borderId="10" xfId="0" applyFont="1" applyFill="1" applyBorder="1"/>
    <xf numFmtId="0" fontId="82" fillId="3" borderId="155" xfId="0" applyFont="1" applyFill="1" applyBorder="1"/>
    <xf numFmtId="0" fontId="20" fillId="3" borderId="155" xfId="0" applyFont="1" applyFill="1" applyBorder="1"/>
    <xf numFmtId="1" fontId="20" fillId="3" borderId="155" xfId="0" applyNumberFormat="1" applyFont="1" applyFill="1" applyBorder="1" applyAlignment="1">
      <alignment horizontal="center" vertical="center"/>
    </xf>
    <xf numFmtId="0" fontId="43" fillId="3" borderId="10" xfId="0" applyFont="1" applyFill="1" applyBorder="1" applyAlignment="1">
      <alignment horizontal="center"/>
    </xf>
    <xf numFmtId="0" fontId="44" fillId="3" borderId="10" xfId="0" applyFont="1" applyFill="1" applyBorder="1" applyAlignment="1">
      <alignment horizontal="center" vertical="center"/>
    </xf>
    <xf numFmtId="0" fontId="21" fillId="3" borderId="120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40" fillId="3" borderId="63" xfId="0" applyFont="1" applyFill="1" applyBorder="1" applyAlignment="1">
      <alignment vertical="center"/>
    </xf>
    <xf numFmtId="0" fontId="43" fillId="3" borderId="41" xfId="0" applyFont="1" applyFill="1" applyBorder="1" applyAlignment="1">
      <alignment horizontal="center" vertical="center"/>
    </xf>
    <xf numFmtId="2" fontId="44" fillId="3" borderId="41" xfId="0" applyNumberFormat="1" applyFont="1" applyFill="1" applyBorder="1" applyAlignment="1">
      <alignment horizontal="center" vertical="center"/>
    </xf>
    <xf numFmtId="2" fontId="44" fillId="3" borderId="42" xfId="0" applyNumberFormat="1" applyFont="1" applyFill="1" applyBorder="1" applyAlignment="1">
      <alignment horizontal="center" vertical="center"/>
    </xf>
    <xf numFmtId="2" fontId="44" fillId="3" borderId="10" xfId="0" applyNumberFormat="1" applyFont="1" applyFill="1" applyBorder="1" applyAlignment="1">
      <alignment horizontal="center" vertical="center"/>
    </xf>
    <xf numFmtId="1" fontId="44" fillId="3" borderId="10" xfId="0" applyNumberFormat="1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1" fontId="12" fillId="3" borderId="118" xfId="0" applyNumberFormat="1" applyFont="1" applyFill="1" applyBorder="1" applyAlignment="1">
      <alignment horizontal="center" vertical="center"/>
    </xf>
    <xf numFmtId="2" fontId="0" fillId="3" borderId="0" xfId="0" applyNumberFormat="1" applyFill="1"/>
    <xf numFmtId="0" fontId="20" fillId="3" borderId="62" xfId="0" applyFont="1" applyFill="1" applyBorder="1" applyAlignment="1">
      <alignment vertical="center"/>
    </xf>
    <xf numFmtId="0" fontId="20" fillId="3" borderId="120" xfId="0" applyFont="1" applyFill="1" applyBorder="1" applyAlignment="1">
      <alignment horizontal="center" vertical="center"/>
    </xf>
    <xf numFmtId="1" fontId="20" fillId="3" borderId="120" xfId="0" applyNumberFormat="1" applyFont="1" applyFill="1" applyBorder="1" applyAlignment="1">
      <alignment horizontal="center" vertical="center"/>
    </xf>
    <xf numFmtId="1" fontId="12" fillId="3" borderId="120" xfId="0" applyNumberFormat="1" applyFont="1" applyFill="1" applyBorder="1" applyAlignment="1">
      <alignment horizontal="center" vertical="center"/>
    </xf>
    <xf numFmtId="1" fontId="20" fillId="3" borderId="72" xfId="0" applyNumberFormat="1" applyFont="1" applyFill="1" applyBorder="1" applyAlignment="1">
      <alignment horizontal="center" vertical="center"/>
    </xf>
    <xf numFmtId="0" fontId="20" fillId="3" borderId="63" xfId="0" applyFont="1" applyFill="1" applyBorder="1" applyAlignment="1">
      <alignment vertical="center"/>
    </xf>
    <xf numFmtId="0" fontId="20" fillId="3" borderId="41" xfId="0" applyFont="1" applyFill="1" applyBorder="1" applyAlignment="1">
      <alignment horizontal="center" vertical="center"/>
    </xf>
    <xf numFmtId="1" fontId="12" fillId="3" borderId="41" xfId="0" applyNumberFormat="1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vertical="center"/>
    </xf>
    <xf numFmtId="1" fontId="4" fillId="3" borderId="23" xfId="0" applyNumberFormat="1" applyFont="1" applyFill="1" applyBorder="1" applyAlignment="1">
      <alignment horizontal="center" vertical="center"/>
    </xf>
    <xf numFmtId="1" fontId="23" fillId="3" borderId="23" xfId="0" applyNumberFormat="1" applyFont="1" applyFill="1" applyBorder="1" applyAlignment="1">
      <alignment horizontal="center" vertic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0" fontId="18" fillId="3" borderId="34" xfId="0" applyFont="1" applyFill="1" applyBorder="1"/>
    <xf numFmtId="0" fontId="18" fillId="3" borderId="30" xfId="0" applyFont="1" applyFill="1" applyBorder="1" applyAlignment="1">
      <alignment horizontal="center" vertical="center"/>
    </xf>
    <xf numFmtId="1" fontId="18" fillId="3" borderId="30" xfId="0" applyNumberFormat="1" applyFont="1" applyFill="1" applyBorder="1" applyAlignment="1">
      <alignment horizontal="center" vertical="center"/>
    </xf>
    <xf numFmtId="166" fontId="18" fillId="3" borderId="30" xfId="0" applyNumberFormat="1" applyFont="1" applyFill="1" applyBorder="1" applyAlignment="1">
      <alignment horizontal="center" vertical="center"/>
    </xf>
    <xf numFmtId="166" fontId="18" fillId="3" borderId="53" xfId="0" applyNumberFormat="1" applyFont="1" applyFill="1" applyBorder="1" applyAlignment="1">
      <alignment horizontal="center" vertical="center"/>
    </xf>
    <xf numFmtId="166" fontId="18" fillId="3" borderId="10" xfId="0" applyNumberFormat="1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vertical="center"/>
    </xf>
    <xf numFmtId="0" fontId="18" fillId="3" borderId="118" xfId="0" applyFont="1" applyFill="1" applyBorder="1" applyAlignment="1">
      <alignment horizontal="center" vertical="center"/>
    </xf>
    <xf numFmtId="166" fontId="18" fillId="3" borderId="118" xfId="0" applyNumberFormat="1" applyFont="1" applyFill="1" applyBorder="1" applyAlignment="1">
      <alignment horizontal="center" vertical="center"/>
    </xf>
    <xf numFmtId="166" fontId="96" fillId="3" borderId="118" xfId="0" applyNumberFormat="1" applyFont="1" applyFill="1" applyBorder="1" applyAlignment="1">
      <alignment horizontal="center" vertical="center"/>
    </xf>
    <xf numFmtId="166" fontId="18" fillId="3" borderId="17" xfId="0" applyNumberFormat="1" applyFont="1" applyFill="1" applyBorder="1" applyAlignment="1">
      <alignment horizontal="center" vertical="center"/>
    </xf>
    <xf numFmtId="0" fontId="21" fillId="3" borderId="31" xfId="0" applyFont="1" applyFill="1" applyBorder="1"/>
    <xf numFmtId="166" fontId="20" fillId="3" borderId="118" xfId="0" quotePrefix="1" applyNumberFormat="1" applyFont="1" applyFill="1" applyBorder="1" applyAlignment="1">
      <alignment horizontal="center" vertical="center"/>
    </xf>
    <xf numFmtId="2" fontId="12" fillId="3" borderId="118" xfId="0" applyNumberFormat="1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118" xfId="0" applyFont="1" applyFill="1" applyBorder="1" applyAlignment="1">
      <alignment horizontal="center" vertical="center"/>
    </xf>
    <xf numFmtId="1" fontId="4" fillId="3" borderId="118" xfId="0" applyNumberFormat="1" applyFont="1" applyFill="1" applyBorder="1" applyAlignment="1">
      <alignment horizontal="center" vertical="center"/>
    </xf>
    <xf numFmtId="1" fontId="23" fillId="3" borderId="118" xfId="0" applyNumberFormat="1" applyFont="1" applyFill="1" applyBorder="1" applyAlignment="1">
      <alignment horizontal="center" vertical="center"/>
    </xf>
    <xf numFmtId="0" fontId="18" fillId="3" borderId="120" xfId="0" applyFont="1" applyFill="1" applyBorder="1" applyAlignment="1">
      <alignment vertical="center"/>
    </xf>
    <xf numFmtId="0" fontId="14" fillId="3" borderId="120" xfId="0" applyFont="1" applyFill="1" applyBorder="1" applyAlignment="1">
      <alignment vertical="center"/>
    </xf>
    <xf numFmtId="0" fontId="18" fillId="3" borderId="72" xfId="0" applyFont="1" applyFill="1" applyBorder="1" applyAlignment="1">
      <alignment vertical="center"/>
    </xf>
    <xf numFmtId="0" fontId="18" fillId="3" borderId="10" xfId="0" applyFont="1" applyFill="1" applyBorder="1" applyAlignment="1">
      <alignment vertical="center"/>
    </xf>
    <xf numFmtId="0" fontId="20" fillId="3" borderId="63" xfId="0" applyFont="1" applyFill="1" applyBorder="1" applyAlignment="1">
      <alignment horizontal="right" vertical="center"/>
    </xf>
    <xf numFmtId="0" fontId="20" fillId="3" borderId="31" xfId="0" applyFont="1" applyFill="1" applyBorder="1" applyAlignment="1">
      <alignment horizontal="right" vertical="center"/>
    </xf>
    <xf numFmtId="0" fontId="18" fillId="3" borderId="32" xfId="0" applyFont="1" applyFill="1" applyBorder="1" applyAlignment="1">
      <alignment horizontal="right" vertical="center"/>
    </xf>
    <xf numFmtId="0" fontId="18" fillId="3" borderId="23" xfId="0" applyFont="1" applyFill="1" applyBorder="1" applyAlignment="1">
      <alignment horizontal="center" vertical="center"/>
    </xf>
    <xf numFmtId="1" fontId="18" fillId="3" borderId="23" xfId="0" applyNumberFormat="1" applyFont="1" applyFill="1" applyBorder="1" applyAlignment="1">
      <alignment horizontal="center" vertical="center"/>
    </xf>
    <xf numFmtId="1" fontId="21" fillId="3" borderId="23" xfId="0" applyNumberFormat="1" applyFont="1" applyFill="1" applyBorder="1" applyAlignment="1">
      <alignment horizontal="center" vertical="center"/>
    </xf>
    <xf numFmtId="1" fontId="21" fillId="3" borderId="33" xfId="0" applyNumberFormat="1" applyFont="1" applyFill="1" applyBorder="1" applyAlignment="1">
      <alignment horizontal="center" vertical="center"/>
    </xf>
    <xf numFmtId="1" fontId="18" fillId="3" borderId="10" xfId="0" applyNumberFormat="1" applyFont="1" applyFill="1" applyBorder="1" applyAlignment="1">
      <alignment horizontal="center" vertical="center"/>
    </xf>
    <xf numFmtId="0" fontId="40" fillId="3" borderId="41" xfId="0" applyFont="1" applyFill="1" applyBorder="1" applyAlignment="1">
      <alignment vertical="center"/>
    </xf>
    <xf numFmtId="0" fontId="40" fillId="3" borderId="42" xfId="0" applyFont="1" applyFill="1" applyBorder="1" applyAlignment="1">
      <alignment vertical="center"/>
    </xf>
    <xf numFmtId="0" fontId="40" fillId="3" borderId="10" xfId="0" applyFont="1" applyFill="1" applyBorder="1" applyAlignment="1">
      <alignment vertical="center"/>
    </xf>
    <xf numFmtId="0" fontId="18" fillId="3" borderId="31" xfId="0" applyFont="1" applyFill="1" applyBorder="1"/>
    <xf numFmtId="0" fontId="19" fillId="3" borderId="31" xfId="0" applyFont="1" applyFill="1" applyBorder="1"/>
    <xf numFmtId="0" fontId="19" fillId="3" borderId="118" xfId="0" applyFont="1" applyFill="1" applyBorder="1" applyAlignment="1">
      <alignment horizontal="center" vertical="center"/>
    </xf>
    <xf numFmtId="1" fontId="19" fillId="3" borderId="118" xfId="0" applyNumberFormat="1" applyFont="1" applyFill="1" applyBorder="1" applyAlignment="1">
      <alignment horizontal="center" vertical="center"/>
    </xf>
    <xf numFmtId="1" fontId="19" fillId="3" borderId="10" xfId="0" applyNumberFormat="1" applyFont="1" applyFill="1" applyBorder="1" applyAlignment="1">
      <alignment horizontal="center" vertical="center"/>
    </xf>
    <xf numFmtId="166" fontId="20" fillId="3" borderId="10" xfId="0" quotePrefix="1" applyNumberFormat="1" applyFont="1" applyFill="1" applyBorder="1" applyAlignment="1">
      <alignment horizontal="center" vertical="center"/>
    </xf>
    <xf numFmtId="0" fontId="18" fillId="3" borderId="118" xfId="0" applyFont="1" applyFill="1" applyBorder="1" applyAlignment="1">
      <alignment vertical="center"/>
    </xf>
    <xf numFmtId="1" fontId="18" fillId="3" borderId="118" xfId="0" applyNumberFormat="1" applyFont="1" applyFill="1" applyBorder="1" applyAlignment="1">
      <alignment horizontal="center" vertical="center"/>
    </xf>
    <xf numFmtId="1" fontId="18" fillId="3" borderId="17" xfId="0" applyNumberFormat="1" applyFont="1" applyFill="1" applyBorder="1" applyAlignment="1">
      <alignment horizontal="center" vertical="center"/>
    </xf>
    <xf numFmtId="0" fontId="40" fillId="3" borderId="30" xfId="0" applyFont="1" applyFill="1" applyBorder="1" applyAlignment="1">
      <alignment vertical="center"/>
    </xf>
    <xf numFmtId="0" fontId="20" fillId="3" borderId="10" xfId="0" applyFont="1" applyFill="1" applyBorder="1" applyAlignment="1">
      <alignment vertical="center"/>
    </xf>
    <xf numFmtId="1" fontId="20" fillId="3" borderId="10" xfId="0" quotePrefix="1" applyNumberFormat="1" applyFont="1" applyFill="1" applyBorder="1" applyAlignment="1">
      <alignment horizontal="center" vertical="center"/>
    </xf>
    <xf numFmtId="1" fontId="18" fillId="3" borderId="10" xfId="0" quotePrefix="1" applyNumberFormat="1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20" fillId="3" borderId="10" xfId="0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right" vertical="center"/>
    </xf>
    <xf numFmtId="2" fontId="109" fillId="3" borderId="10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vertical="center"/>
    </xf>
    <xf numFmtId="167" fontId="20" fillId="3" borderId="10" xfId="1" applyFont="1" applyFill="1" applyBorder="1" applyAlignment="1">
      <alignment vertical="center"/>
    </xf>
    <xf numFmtId="167" fontId="20" fillId="3" borderId="118" xfId="1" applyFont="1" applyFill="1" applyBorder="1" applyAlignment="1">
      <alignment vertical="center"/>
    </xf>
    <xf numFmtId="167" fontId="18" fillId="3" borderId="10" xfId="1" applyFont="1" applyFill="1" applyBorder="1" applyAlignment="1">
      <alignment horizontal="right" vertical="center"/>
    </xf>
    <xf numFmtId="168" fontId="18" fillId="3" borderId="10" xfId="0" applyNumberFormat="1" applyFont="1" applyFill="1" applyBorder="1" applyAlignment="1">
      <alignment horizontal="center" vertical="center"/>
    </xf>
    <xf numFmtId="168" fontId="21" fillId="3" borderId="10" xfId="0" applyNumberFormat="1" applyFont="1" applyFill="1" applyBorder="1" applyAlignment="1">
      <alignment horizontal="center" vertical="center"/>
    </xf>
    <xf numFmtId="0" fontId="45" fillId="3" borderId="10" xfId="0" applyFont="1" applyFill="1" applyBorder="1" applyAlignment="1">
      <alignment horizontal="center" vertical="center"/>
    </xf>
    <xf numFmtId="1" fontId="45" fillId="3" borderId="10" xfId="0" applyNumberFormat="1" applyFont="1" applyFill="1" applyBorder="1" applyAlignment="1">
      <alignment horizontal="center" vertical="center"/>
    </xf>
    <xf numFmtId="0" fontId="47" fillId="3" borderId="0" xfId="0" applyFont="1" applyFill="1"/>
    <xf numFmtId="0" fontId="28" fillId="3" borderId="44" xfId="0" applyFont="1" applyFill="1" applyBorder="1" applyAlignment="1">
      <alignment vertical="center"/>
    </xf>
    <xf numFmtId="0" fontId="25" fillId="3" borderId="31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47" fillId="3" borderId="10" xfId="0" applyFont="1" applyFill="1" applyBorder="1" applyAlignment="1">
      <alignment horizontal="center" vertical="center"/>
    </xf>
    <xf numFmtId="1" fontId="47" fillId="3" borderId="10" xfId="0" applyNumberFormat="1" applyFont="1" applyFill="1" applyBorder="1" applyAlignment="1">
      <alignment horizontal="center" vertical="center"/>
    </xf>
    <xf numFmtId="0" fontId="32" fillId="3" borderId="10" xfId="0" applyFont="1" applyFill="1" applyBorder="1"/>
    <xf numFmtId="0" fontId="19" fillId="3" borderId="10" xfId="0" applyFont="1" applyFill="1" applyBorder="1"/>
    <xf numFmtId="0" fontId="109" fillId="3" borderId="10" xfId="0" applyFont="1" applyFill="1" applyBorder="1"/>
    <xf numFmtId="0" fontId="19" fillId="3" borderId="45" xfId="0" applyFont="1" applyFill="1" applyBorder="1"/>
    <xf numFmtId="0" fontId="109" fillId="3" borderId="45" xfId="0" applyFont="1" applyFill="1" applyBorder="1"/>
    <xf numFmtId="0" fontId="48" fillId="3" borderId="0" xfId="0" applyFont="1" applyFill="1"/>
    <xf numFmtId="0" fontId="19" fillId="3" borderId="31" xfId="0" applyFont="1" applyFill="1" applyBorder="1" applyAlignment="1">
      <alignment horizontal="center" vertical="center"/>
    </xf>
    <xf numFmtId="0" fontId="19" fillId="3" borderId="133" xfId="0" applyFont="1" applyFill="1" applyBorder="1" applyAlignment="1">
      <alignment horizontal="center" vertical="center"/>
    </xf>
    <xf numFmtId="0" fontId="19" fillId="3" borderId="135" xfId="0" applyFont="1" applyFill="1" applyBorder="1" applyAlignment="1">
      <alignment horizontal="center" vertical="center"/>
    </xf>
    <xf numFmtId="0" fontId="110" fillId="3" borderId="30" xfId="0" applyFont="1" applyFill="1" applyBorder="1" applyAlignment="1">
      <alignment horizontal="left" vertical="center"/>
    </xf>
    <xf numFmtId="0" fontId="18" fillId="3" borderId="48" xfId="0" applyFont="1" applyFill="1" applyBorder="1" applyAlignment="1">
      <alignment horizontal="center" vertical="center"/>
    </xf>
    <xf numFmtId="2" fontId="20" fillId="3" borderId="133" xfId="0" applyNumberFormat="1" applyFont="1" applyFill="1" applyBorder="1" applyAlignment="1">
      <alignment horizontal="center" vertical="center"/>
    </xf>
    <xf numFmtId="2" fontId="19" fillId="3" borderId="133" xfId="0" applyNumberFormat="1" applyFont="1" applyFill="1" applyBorder="1" applyAlignment="1">
      <alignment horizontal="center" vertical="center"/>
    </xf>
    <xf numFmtId="2" fontId="19" fillId="3" borderId="17" xfId="0" applyNumberFormat="1" applyFont="1" applyFill="1" applyBorder="1" applyAlignment="1">
      <alignment horizontal="center" vertical="center"/>
    </xf>
    <xf numFmtId="2" fontId="19" fillId="3" borderId="118" xfId="0" applyNumberFormat="1" applyFont="1" applyFill="1" applyBorder="1" applyAlignment="1">
      <alignment horizontal="center" vertical="center"/>
    </xf>
    <xf numFmtId="0" fontId="110" fillId="3" borderId="10" xfId="0" applyFont="1" applyFill="1" applyBorder="1" applyAlignment="1">
      <alignment horizontal="left" vertical="center"/>
    </xf>
    <xf numFmtId="0" fontId="18" fillId="3" borderId="119" xfId="0" applyFont="1" applyFill="1" applyBorder="1" applyAlignment="1">
      <alignment horizontal="center" vertical="center"/>
    </xf>
    <xf numFmtId="168" fontId="20" fillId="3" borderId="133" xfId="0" applyNumberFormat="1" applyFont="1" applyFill="1" applyBorder="1" applyAlignment="1">
      <alignment horizontal="center" vertical="center"/>
    </xf>
    <xf numFmtId="168" fontId="19" fillId="3" borderId="118" xfId="0" applyNumberFormat="1" applyFont="1" applyFill="1" applyBorder="1" applyAlignment="1">
      <alignment horizontal="center" vertical="center"/>
    </xf>
    <xf numFmtId="1" fontId="19" fillId="3" borderId="133" xfId="0" applyNumberFormat="1" applyFont="1" applyFill="1" applyBorder="1" applyAlignment="1">
      <alignment horizontal="center" vertical="center"/>
    </xf>
    <xf numFmtId="0" fontId="110" fillId="3" borderId="10" xfId="0" applyFont="1" applyFill="1" applyBorder="1" applyAlignment="1">
      <alignment horizontal="left" vertical="center" wrapText="1"/>
    </xf>
    <xf numFmtId="9" fontId="19" fillId="3" borderId="31" xfId="22" applyFont="1" applyFill="1" applyBorder="1" applyAlignment="1">
      <alignment horizontal="center" vertical="center"/>
    </xf>
    <xf numFmtId="9" fontId="19" fillId="3" borderId="133" xfId="22" applyFont="1" applyFill="1" applyBorder="1" applyAlignment="1">
      <alignment horizontal="center" vertical="center"/>
    </xf>
    <xf numFmtId="9" fontId="19" fillId="3" borderId="17" xfId="22" applyFont="1" applyFill="1" applyBorder="1" applyAlignment="1">
      <alignment horizontal="center" vertical="center"/>
    </xf>
    <xf numFmtId="9" fontId="19" fillId="3" borderId="133" xfId="0" applyNumberFormat="1" applyFont="1" applyFill="1" applyBorder="1" applyAlignment="1">
      <alignment horizontal="center" vertical="center"/>
    </xf>
    <xf numFmtId="0" fontId="110" fillId="3" borderId="119" xfId="0" applyFont="1" applyFill="1" applyBorder="1"/>
    <xf numFmtId="1" fontId="20" fillId="3" borderId="31" xfId="0" applyNumberFormat="1" applyFont="1" applyFill="1" applyBorder="1" applyAlignment="1">
      <alignment horizontal="center"/>
    </xf>
    <xf numFmtId="1" fontId="19" fillId="3" borderId="133" xfId="0" applyNumberFormat="1" applyFont="1" applyFill="1" applyBorder="1" applyAlignment="1">
      <alignment horizontal="center"/>
    </xf>
    <xf numFmtId="1" fontId="20" fillId="3" borderId="133" xfId="0" applyNumberFormat="1" applyFont="1" applyFill="1" applyBorder="1" applyAlignment="1">
      <alignment horizontal="center"/>
    </xf>
    <xf numFmtId="1" fontId="19" fillId="3" borderId="17" xfId="0" applyNumberFormat="1" applyFont="1" applyFill="1" applyBorder="1" applyAlignment="1">
      <alignment horizontal="center"/>
    </xf>
    <xf numFmtId="1" fontId="19" fillId="3" borderId="118" xfId="0" applyNumberFormat="1" applyFont="1" applyFill="1" applyBorder="1" applyAlignment="1">
      <alignment horizontal="center"/>
    </xf>
    <xf numFmtId="0" fontId="110" fillId="3" borderId="10" xfId="0" applyFont="1" applyFill="1" applyBorder="1"/>
    <xf numFmtId="0" fontId="45" fillId="3" borderId="31" xfId="0" applyFont="1" applyFill="1" applyBorder="1"/>
    <xf numFmtId="1" fontId="109" fillId="3" borderId="133" xfId="0" applyNumberFormat="1" applyFont="1" applyFill="1" applyBorder="1" applyAlignment="1">
      <alignment horizontal="center" vertical="center"/>
    </xf>
    <xf numFmtId="0" fontId="45" fillId="3" borderId="133" xfId="0" applyFont="1" applyFill="1" applyBorder="1"/>
    <xf numFmtId="0" fontId="109" fillId="3" borderId="133" xfId="0" applyFont="1" applyFill="1" applyBorder="1" applyAlignment="1">
      <alignment horizontal="center"/>
    </xf>
    <xf numFmtId="0" fontId="109" fillId="3" borderId="118" xfId="0" applyFont="1" applyFill="1" applyBorder="1" applyAlignment="1">
      <alignment horizontal="center"/>
    </xf>
    <xf numFmtId="1" fontId="19" fillId="3" borderId="23" xfId="0" applyNumberFormat="1" applyFont="1" applyFill="1" applyBorder="1" applyAlignment="1">
      <alignment horizontal="center" vertical="center"/>
    </xf>
    <xf numFmtId="0" fontId="109" fillId="3" borderId="133" xfId="0" applyFont="1" applyFill="1" applyBorder="1"/>
    <xf numFmtId="0" fontId="109" fillId="3" borderId="23" xfId="0" applyFont="1" applyFill="1" applyBorder="1"/>
    <xf numFmtId="0" fontId="38" fillId="3" borderId="10" xfId="0" applyFont="1" applyFill="1" applyBorder="1" applyAlignment="1">
      <alignment horizontal="left" vertical="center"/>
    </xf>
    <xf numFmtId="0" fontId="110" fillId="3" borderId="10" xfId="0" applyFont="1" applyFill="1" applyBorder="1" applyAlignment="1">
      <alignment horizontal="right" vertical="center"/>
    </xf>
    <xf numFmtId="0" fontId="45" fillId="3" borderId="118" xfId="0" applyFont="1" applyFill="1" applyBorder="1" applyAlignment="1">
      <alignment horizontal="right" vertical="center"/>
    </xf>
    <xf numFmtId="1" fontId="109" fillId="3" borderId="118" xfId="0" applyNumberFormat="1" applyFont="1" applyFill="1" applyBorder="1" applyAlignment="1">
      <alignment horizontal="center" vertical="center"/>
    </xf>
    <xf numFmtId="0" fontId="109" fillId="3" borderId="118" xfId="0" applyFont="1" applyFill="1" applyBorder="1" applyAlignment="1">
      <alignment horizontal="center" vertical="center"/>
    </xf>
    <xf numFmtId="0" fontId="109" fillId="3" borderId="118" xfId="0" applyFont="1" applyFill="1" applyBorder="1" applyAlignment="1">
      <alignment horizontal="right" vertical="center"/>
    </xf>
    <xf numFmtId="0" fontId="109" fillId="3" borderId="118" xfId="0" applyFont="1" applyFill="1" applyBorder="1"/>
    <xf numFmtId="0" fontId="110" fillId="3" borderId="117" xfId="0" applyFont="1" applyFill="1" applyBorder="1" applyAlignment="1">
      <alignment horizontal="right" vertical="center"/>
    </xf>
    <xf numFmtId="1" fontId="45" fillId="3" borderId="118" xfId="0" applyNumberFormat="1" applyFont="1" applyFill="1" applyBorder="1" applyAlignment="1">
      <alignment horizontal="right" vertical="center"/>
    </xf>
    <xf numFmtId="0" fontId="110" fillId="3" borderId="10" xfId="0" applyFont="1" applyFill="1" applyBorder="1" applyAlignment="1">
      <alignment horizontal="center" vertical="center"/>
    </xf>
    <xf numFmtId="1" fontId="109" fillId="3" borderId="118" xfId="0" applyNumberFormat="1" applyFont="1" applyFill="1" applyBorder="1" applyAlignment="1">
      <alignment horizontal="right" vertical="center"/>
    </xf>
    <xf numFmtId="176" fontId="109" fillId="3" borderId="118" xfId="412" applyNumberFormat="1" applyFont="1" applyFill="1" applyBorder="1" applyAlignment="1">
      <alignment horizontal="center" vertical="center"/>
    </xf>
    <xf numFmtId="176" fontId="0" fillId="3" borderId="0" xfId="0" applyNumberFormat="1" applyFill="1"/>
    <xf numFmtId="176" fontId="0" fillId="3" borderId="0" xfId="22" applyNumberFormat="1" applyFont="1" applyFill="1"/>
    <xf numFmtId="1" fontId="45" fillId="3" borderId="0" xfId="0" applyNumberFormat="1" applyFont="1" applyFill="1"/>
    <xf numFmtId="0" fontId="82" fillId="3" borderId="0" xfId="0" applyFont="1" applyFill="1"/>
    <xf numFmtId="0" fontId="20" fillId="3" borderId="0" xfId="0" applyFont="1" applyFill="1"/>
    <xf numFmtId="1" fontId="20" fillId="3" borderId="0" xfId="0" applyNumberFormat="1" applyFont="1" applyFill="1" applyAlignment="1">
      <alignment horizontal="center" vertical="center"/>
    </xf>
    <xf numFmtId="0" fontId="21" fillId="3" borderId="69" xfId="0" applyFont="1" applyFill="1" applyBorder="1" applyAlignment="1">
      <alignment horizontal="center" vertical="center"/>
    </xf>
    <xf numFmtId="0" fontId="21" fillId="3" borderId="82" xfId="0" applyFont="1" applyFill="1" applyBorder="1" applyAlignment="1">
      <alignment horizontal="center" vertical="center"/>
    </xf>
    <xf numFmtId="0" fontId="21" fillId="3" borderId="95" xfId="0" applyFont="1" applyFill="1" applyBorder="1" applyAlignment="1">
      <alignment horizontal="center" vertical="center"/>
    </xf>
    <xf numFmtId="0" fontId="21" fillId="3" borderId="26" xfId="0" applyFont="1" applyFill="1" applyBorder="1" applyAlignment="1">
      <alignment horizontal="center" vertical="center"/>
    </xf>
    <xf numFmtId="0" fontId="3" fillId="3" borderId="44" xfId="0" applyFont="1" applyFill="1" applyBorder="1"/>
    <xf numFmtId="0" fontId="3" fillId="3" borderId="24" xfId="0" applyFont="1" applyFill="1" applyBorder="1"/>
    <xf numFmtId="0" fontId="3" fillId="3" borderId="61" xfId="0" applyFont="1" applyFill="1" applyBorder="1"/>
    <xf numFmtId="0" fontId="32" fillId="3" borderId="70" xfId="0" applyFont="1" applyFill="1" applyBorder="1" applyAlignment="1">
      <alignment vertical="center"/>
    </xf>
    <xf numFmtId="0" fontId="32" fillId="3" borderId="122" xfId="0" applyFont="1" applyFill="1" applyBorder="1" applyAlignment="1">
      <alignment vertical="center"/>
    </xf>
    <xf numFmtId="0" fontId="32" fillId="3" borderId="124" xfId="0" applyFont="1" applyFill="1" applyBorder="1" applyAlignment="1">
      <alignment vertical="center"/>
    </xf>
    <xf numFmtId="0" fontId="32" fillId="3" borderId="75" xfId="0" applyFont="1" applyFill="1" applyBorder="1" applyAlignment="1">
      <alignment vertical="center"/>
    </xf>
    <xf numFmtId="0" fontId="21" fillId="3" borderId="63" xfId="0" applyFont="1" applyFill="1" applyBorder="1" applyAlignment="1">
      <alignment horizontal="left" vertical="center" indent="1"/>
    </xf>
    <xf numFmtId="0" fontId="20" fillId="3" borderId="42" xfId="0" applyFont="1" applyFill="1" applyBorder="1" applyAlignment="1">
      <alignment horizontal="center" vertical="center"/>
    </xf>
    <xf numFmtId="0" fontId="20" fillId="3" borderId="63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1" fontId="20" fillId="3" borderId="98" xfId="0" applyNumberFormat="1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horizontal="left" vertical="top" indent="1"/>
    </xf>
    <xf numFmtId="0" fontId="20" fillId="3" borderId="17" xfId="0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horizontal="left" vertical="top" indent="1"/>
    </xf>
    <xf numFmtId="0" fontId="20" fillId="3" borderId="33" xfId="0" applyFont="1" applyFill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1" fontId="20" fillId="3" borderId="32" xfId="0" applyNumberFormat="1" applyFont="1" applyFill="1" applyBorder="1" applyAlignment="1">
      <alignment horizontal="center" vertical="center"/>
    </xf>
    <xf numFmtId="1" fontId="20" fillId="3" borderId="59" xfId="0" applyNumberFormat="1" applyFont="1" applyFill="1" applyBorder="1" applyAlignment="1">
      <alignment horizontal="center" vertical="center"/>
    </xf>
    <xf numFmtId="1" fontId="20" fillId="3" borderId="68" xfId="0" applyNumberFormat="1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vertical="center"/>
    </xf>
    <xf numFmtId="0" fontId="18" fillId="3" borderId="54" xfId="0" applyFont="1" applyFill="1" applyBorder="1" applyAlignment="1">
      <alignment horizontal="center" vertical="center"/>
    </xf>
    <xf numFmtId="1" fontId="18" fillId="3" borderId="74" xfId="0" applyNumberFormat="1" applyFont="1" applyFill="1" applyBorder="1" applyAlignment="1">
      <alignment horizontal="center" vertical="center"/>
    </xf>
    <xf numFmtId="1" fontId="18" fillId="3" borderId="71" xfId="0" applyNumberFormat="1" applyFont="1" applyFill="1" applyBorder="1" applyAlignment="1">
      <alignment horizontal="center" vertical="center"/>
    </xf>
    <xf numFmtId="1" fontId="18" fillId="3" borderId="46" xfId="0" applyNumberFormat="1" applyFont="1" applyFill="1" applyBorder="1" applyAlignment="1">
      <alignment horizontal="center" vertical="center"/>
    </xf>
    <xf numFmtId="1" fontId="18" fillId="3" borderId="64" xfId="0" applyNumberFormat="1" applyFont="1" applyFill="1" applyBorder="1" applyAlignment="1">
      <alignment horizontal="center" vertical="center"/>
    </xf>
    <xf numFmtId="1" fontId="18" fillId="3" borderId="38" xfId="0" applyNumberFormat="1" applyFont="1" applyFill="1" applyBorder="1" applyAlignment="1">
      <alignment horizontal="center" vertical="center"/>
    </xf>
    <xf numFmtId="1" fontId="18" fillId="3" borderId="115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vertical="center"/>
    </xf>
    <xf numFmtId="0" fontId="20" fillId="3" borderId="11" xfId="0" applyFont="1" applyFill="1" applyBorder="1" applyAlignment="1">
      <alignment horizontal="center" vertical="center"/>
    </xf>
    <xf numFmtId="166" fontId="20" fillId="3" borderId="11" xfId="0" applyNumberFormat="1" applyFont="1" applyFill="1" applyBorder="1" applyAlignment="1">
      <alignment horizontal="center" vertical="center"/>
    </xf>
    <xf numFmtId="1" fontId="20" fillId="3" borderId="96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vertical="center"/>
    </xf>
    <xf numFmtId="0" fontId="20" fillId="3" borderId="30" xfId="0" applyFont="1" applyFill="1" applyBorder="1" applyAlignment="1">
      <alignment horizontal="center" vertical="center"/>
    </xf>
    <xf numFmtId="2" fontId="20" fillId="3" borderId="53" xfId="0" applyNumberFormat="1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vertical="center"/>
    </xf>
    <xf numFmtId="0" fontId="20" fillId="3" borderId="23" xfId="0" applyFont="1" applyFill="1" applyBorder="1" applyAlignment="1">
      <alignment horizontal="center" vertical="center"/>
    </xf>
    <xf numFmtId="2" fontId="20" fillId="3" borderId="59" xfId="0" applyNumberFormat="1" applyFont="1" applyFill="1" applyBorder="1" applyAlignment="1">
      <alignment horizontal="center" vertical="center"/>
    </xf>
    <xf numFmtId="2" fontId="20" fillId="3" borderId="72" xfId="0" applyNumberFormat="1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vertical="center"/>
    </xf>
    <xf numFmtId="0" fontId="18" fillId="3" borderId="73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2" fontId="18" fillId="3" borderId="73" xfId="0" applyNumberFormat="1" applyFont="1" applyFill="1" applyBorder="1" applyAlignment="1">
      <alignment horizontal="center" vertical="center"/>
    </xf>
    <xf numFmtId="166" fontId="18" fillId="3" borderId="9" xfId="0" applyNumberFormat="1" applyFont="1" applyFill="1" applyBorder="1" applyAlignment="1">
      <alignment horizontal="center" vertical="center"/>
    </xf>
    <xf numFmtId="2" fontId="18" fillId="3" borderId="114" xfId="0" applyNumberFormat="1" applyFont="1" applyFill="1" applyBorder="1" applyAlignment="1">
      <alignment horizontal="center" vertical="center"/>
    </xf>
    <xf numFmtId="166" fontId="18" fillId="3" borderId="1" xfId="0" applyNumberFormat="1" applyFont="1" applyFill="1" applyBorder="1" applyAlignment="1">
      <alignment horizontal="center" vertical="center"/>
    </xf>
    <xf numFmtId="2" fontId="18" fillId="3" borderId="11" xfId="0" applyNumberFormat="1" applyFont="1" applyFill="1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20" fillId="3" borderId="53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20" fillId="3" borderId="94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47" xfId="0" applyFont="1" applyFill="1" applyBorder="1"/>
    <xf numFmtId="0" fontId="4" fillId="3" borderId="6" xfId="0" applyFont="1" applyFill="1" applyBorder="1"/>
    <xf numFmtId="0" fontId="4" fillId="3" borderId="19" xfId="0" applyFont="1" applyFill="1" applyBorder="1"/>
    <xf numFmtId="0" fontId="20" fillId="3" borderId="31" xfId="0" applyFont="1" applyFill="1" applyBorder="1" applyAlignment="1">
      <alignment horizontal="right"/>
    </xf>
    <xf numFmtId="166" fontId="0" fillId="3" borderId="0" xfId="0" applyNumberFormat="1" applyFill="1" applyAlignment="1">
      <alignment horizontal="center" vertical="center"/>
    </xf>
    <xf numFmtId="1" fontId="20" fillId="3" borderId="83" xfId="0" applyNumberFormat="1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right"/>
    </xf>
    <xf numFmtId="0" fontId="20" fillId="3" borderId="72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right"/>
    </xf>
    <xf numFmtId="0" fontId="18" fillId="3" borderId="1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" fontId="18" fillId="3" borderId="11" xfId="0" applyNumberFormat="1" applyFont="1" applyFill="1" applyBorder="1" applyAlignment="1">
      <alignment horizontal="center" vertical="center"/>
    </xf>
    <xf numFmtId="1" fontId="18" fillId="3" borderId="1" xfId="0" applyNumberFormat="1" applyFont="1" applyFill="1" applyBorder="1" applyAlignment="1">
      <alignment horizontal="center" vertical="center"/>
    </xf>
    <xf numFmtId="1" fontId="18" fillId="3" borderId="96" xfId="0" applyNumberFormat="1" applyFont="1" applyFill="1" applyBorder="1" applyAlignment="1">
      <alignment horizontal="center" vertical="center"/>
    </xf>
    <xf numFmtId="1" fontId="18" fillId="3" borderId="67" xfId="0" applyNumberFormat="1" applyFont="1" applyFill="1" applyBorder="1" applyAlignment="1">
      <alignment horizontal="center" vertical="center"/>
    </xf>
    <xf numFmtId="0" fontId="18" fillId="3" borderId="44" xfId="0" applyFont="1" applyFill="1" applyBorder="1"/>
    <xf numFmtId="0" fontId="29" fillId="3" borderId="24" xfId="0" applyFont="1" applyFill="1" applyBorder="1"/>
    <xf numFmtId="0" fontId="29" fillId="3" borderId="44" xfId="0" applyFont="1" applyFill="1" applyBorder="1"/>
    <xf numFmtId="0" fontId="29" fillId="3" borderId="61" xfId="0" applyFont="1" applyFill="1" applyBorder="1"/>
    <xf numFmtId="1" fontId="20" fillId="3" borderId="50" xfId="0" applyNumberFormat="1" applyFont="1" applyFill="1" applyBorder="1" applyAlignment="1">
      <alignment horizontal="center" vertical="center"/>
    </xf>
    <xf numFmtId="1" fontId="20" fillId="3" borderId="81" xfId="0" applyNumberFormat="1" applyFont="1" applyFill="1" applyBorder="1" applyAlignment="1">
      <alignment horizontal="center" vertical="center"/>
    </xf>
    <xf numFmtId="167" fontId="20" fillId="3" borderId="31" xfId="0" applyNumberFormat="1" applyFont="1" applyFill="1" applyBorder="1" applyAlignment="1">
      <alignment horizontal="right" vertical="center"/>
    </xf>
    <xf numFmtId="1" fontId="20" fillId="3" borderId="89" xfId="0" applyNumberFormat="1" applyFont="1" applyFill="1" applyBorder="1" applyAlignment="1">
      <alignment horizontal="center" vertical="center"/>
    </xf>
    <xf numFmtId="1" fontId="20" fillId="3" borderId="27" xfId="0" applyNumberFormat="1" applyFont="1" applyFill="1" applyBorder="1" applyAlignment="1">
      <alignment horizontal="center" vertical="center"/>
    </xf>
    <xf numFmtId="1" fontId="20" fillId="3" borderId="90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right"/>
    </xf>
    <xf numFmtId="0" fontId="18" fillId="3" borderId="39" xfId="0" applyFont="1" applyFill="1" applyBorder="1" applyAlignment="1">
      <alignment horizontal="center" vertical="center"/>
    </xf>
    <xf numFmtId="1" fontId="18" fillId="3" borderId="25" xfId="0" applyNumberFormat="1" applyFont="1" applyFill="1" applyBorder="1" applyAlignment="1">
      <alignment vertical="center"/>
    </xf>
    <xf numFmtId="1" fontId="18" fillId="3" borderId="21" xfId="0" applyNumberFormat="1" applyFont="1" applyFill="1" applyBorder="1" applyAlignment="1">
      <alignment vertical="center"/>
    </xf>
    <xf numFmtId="1" fontId="18" fillId="3" borderId="55" xfId="0" applyNumberFormat="1" applyFont="1" applyFill="1" applyBorder="1" applyAlignment="1">
      <alignment vertical="center"/>
    </xf>
    <xf numFmtId="168" fontId="0" fillId="3" borderId="0" xfId="0" applyNumberFormat="1" applyFill="1" applyAlignment="1">
      <alignment horizontal="center" vertical="center"/>
    </xf>
    <xf numFmtId="167" fontId="20" fillId="3" borderId="32" xfId="0" applyNumberFormat="1" applyFont="1" applyFill="1" applyBorder="1" applyAlignment="1">
      <alignment horizontal="right" vertical="center"/>
    </xf>
    <xf numFmtId="168" fontId="20" fillId="3" borderId="27" xfId="0" applyNumberFormat="1" applyFont="1" applyFill="1" applyBorder="1" applyAlignment="1">
      <alignment horizontal="center" vertical="center"/>
    </xf>
    <xf numFmtId="168" fontId="20" fillId="3" borderId="79" xfId="0" applyNumberFormat="1" applyFont="1" applyFill="1" applyBorder="1" applyAlignment="1">
      <alignment horizontal="center" vertical="center"/>
    </xf>
    <xf numFmtId="0" fontId="3" fillId="3" borderId="88" xfId="0" applyFont="1" applyFill="1" applyBorder="1"/>
    <xf numFmtId="0" fontId="3" fillId="3" borderId="7" xfId="0" applyFont="1" applyFill="1" applyBorder="1"/>
    <xf numFmtId="0" fontId="3" fillId="3" borderId="52" xfId="0" applyFont="1" applyFill="1" applyBorder="1"/>
    <xf numFmtId="0" fontId="3" fillId="3" borderId="50" xfId="0" applyFont="1" applyFill="1" applyBorder="1"/>
    <xf numFmtId="0" fontId="3" fillId="3" borderId="77" xfId="0" applyFont="1" applyFill="1" applyBorder="1"/>
    <xf numFmtId="0" fontId="4" fillId="3" borderId="116" xfId="0" applyFont="1" applyFill="1" applyBorder="1" applyAlignment="1">
      <alignment vertical="center"/>
    </xf>
    <xf numFmtId="0" fontId="4" fillId="3" borderId="122" xfId="0" applyFont="1" applyFill="1" applyBorder="1" applyAlignment="1">
      <alignment vertical="center"/>
    </xf>
    <xf numFmtId="0" fontId="4" fillId="3" borderId="70" xfId="0" applyFont="1" applyFill="1" applyBorder="1" applyAlignment="1">
      <alignment vertical="center"/>
    </xf>
    <xf numFmtId="0" fontId="4" fillId="3" borderId="124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75" xfId="0" applyFont="1" applyFill="1" applyBorder="1" applyAlignment="1">
      <alignment vertical="center"/>
    </xf>
    <xf numFmtId="1" fontId="20" fillId="3" borderId="18" xfId="0" applyNumberFormat="1" applyFont="1" applyFill="1" applyBorder="1" applyAlignment="1">
      <alignment horizontal="center" vertical="center"/>
    </xf>
    <xf numFmtId="2" fontId="21" fillId="3" borderId="17" xfId="0" quotePrefix="1" applyNumberFormat="1" applyFont="1" applyFill="1" applyBorder="1" applyAlignment="1">
      <alignment horizontal="center" vertical="center"/>
    </xf>
    <xf numFmtId="2" fontId="21" fillId="3" borderId="12" xfId="0" applyNumberFormat="1" applyFont="1" applyFill="1" applyBorder="1" applyAlignment="1">
      <alignment horizontal="center" vertical="center"/>
    </xf>
    <xf numFmtId="1" fontId="20" fillId="3" borderId="12" xfId="0" applyNumberFormat="1" applyFont="1" applyFill="1" applyBorder="1" applyAlignment="1">
      <alignment horizontal="center" vertical="center"/>
    </xf>
    <xf numFmtId="2" fontId="21" fillId="3" borderId="72" xfId="0" quotePrefix="1" applyNumberFormat="1" applyFont="1" applyFill="1" applyBorder="1" applyAlignment="1">
      <alignment horizontal="center" vertical="center"/>
    </xf>
    <xf numFmtId="1" fontId="7" fillId="3" borderId="63" xfId="0" quotePrefix="1" applyNumberFormat="1" applyFont="1" applyFill="1" applyBorder="1" applyAlignment="1">
      <alignment horizontal="center" vertical="center"/>
    </xf>
    <xf numFmtId="1" fontId="7" fillId="3" borderId="44" xfId="0" applyNumberFormat="1" applyFont="1" applyFill="1" applyBorder="1" applyAlignment="1">
      <alignment horizontal="center" vertical="center"/>
    </xf>
    <xf numFmtId="1" fontId="7" fillId="3" borderId="18" xfId="0" applyNumberFormat="1" applyFont="1" applyFill="1" applyBorder="1" applyAlignment="1">
      <alignment horizontal="center" vertical="center"/>
    </xf>
    <xf numFmtId="2" fontId="4" fillId="3" borderId="33" xfId="0" quotePrefix="1" applyNumberFormat="1" applyFont="1" applyFill="1" applyBorder="1" applyAlignment="1">
      <alignment horizontal="center" vertical="center"/>
    </xf>
    <xf numFmtId="166" fontId="4" fillId="3" borderId="9" xfId="0" quotePrefix="1" applyNumberFormat="1" applyFont="1" applyFill="1" applyBorder="1" applyAlignment="1">
      <alignment horizontal="center" vertical="center"/>
    </xf>
    <xf numFmtId="2" fontId="4" fillId="3" borderId="33" xfId="0" applyNumberFormat="1" applyFont="1" applyFill="1" applyBorder="1" applyAlignment="1">
      <alignment horizontal="center" vertical="center"/>
    </xf>
    <xf numFmtId="2" fontId="4" fillId="3" borderId="57" xfId="0" applyNumberFormat="1" applyFont="1" applyFill="1" applyBorder="1" applyAlignment="1">
      <alignment horizontal="center" vertical="center"/>
    </xf>
    <xf numFmtId="2" fontId="4" fillId="3" borderId="20" xfId="0" applyNumberFormat="1" applyFont="1" applyFill="1" applyBorder="1" applyAlignment="1">
      <alignment horizontal="center" vertical="center"/>
    </xf>
    <xf numFmtId="166" fontId="4" fillId="3" borderId="20" xfId="0" applyNumberFormat="1" applyFont="1" applyFill="1" applyBorder="1" applyAlignment="1">
      <alignment horizontal="center" vertical="center"/>
    </xf>
    <xf numFmtId="166" fontId="4" fillId="3" borderId="57" xfId="0" applyNumberFormat="1" applyFont="1" applyFill="1" applyBorder="1" applyAlignment="1">
      <alignment horizontal="center" vertical="center"/>
    </xf>
    <xf numFmtId="1" fontId="20" fillId="3" borderId="34" xfId="0" quotePrefix="1" applyNumberFormat="1" applyFont="1" applyFill="1" applyBorder="1" applyAlignment="1">
      <alignment horizontal="center" vertical="center"/>
    </xf>
    <xf numFmtId="1" fontId="20" fillId="3" borderId="52" xfId="0" applyNumberFormat="1" applyFont="1" applyFill="1" applyBorder="1" applyAlignment="1">
      <alignment horizontal="center" vertical="center"/>
    </xf>
    <xf numFmtId="166" fontId="21" fillId="3" borderId="31" xfId="0" quotePrefix="1" applyNumberFormat="1" applyFont="1" applyFill="1" applyBorder="1" applyAlignment="1">
      <alignment horizontal="center" vertical="center"/>
    </xf>
    <xf numFmtId="166" fontId="21" fillId="3" borderId="47" xfId="0" applyNumberFormat="1" applyFont="1" applyFill="1" applyBorder="1" applyAlignment="1">
      <alignment horizontal="center" vertical="center"/>
    </xf>
    <xf numFmtId="166" fontId="21" fillId="3" borderId="12" xfId="0" applyNumberFormat="1" applyFont="1" applyFill="1" applyBorder="1" applyAlignment="1">
      <alignment horizontal="center" vertical="center"/>
    </xf>
    <xf numFmtId="1" fontId="20" fillId="3" borderId="31" xfId="0" quotePrefix="1" applyNumberFormat="1" applyFont="1" applyFill="1" applyBorder="1" applyAlignment="1">
      <alignment horizontal="center" vertical="center"/>
    </xf>
    <xf numFmtId="166" fontId="21" fillId="3" borderId="62" xfId="0" quotePrefix="1" applyNumberFormat="1" applyFont="1" applyFill="1" applyBorder="1" applyAlignment="1">
      <alignment horizontal="center" vertical="center"/>
    </xf>
    <xf numFmtId="1" fontId="18" fillId="3" borderId="42" xfId="0" applyNumberFormat="1" applyFont="1" applyFill="1" applyBorder="1" applyAlignment="1">
      <alignment horizontal="center" vertical="center"/>
    </xf>
    <xf numFmtId="1" fontId="18" fillId="3" borderId="63" xfId="0" quotePrefix="1" applyNumberFormat="1" applyFont="1" applyFill="1" applyBorder="1" applyAlignment="1">
      <alignment horizontal="center" vertical="center"/>
    </xf>
    <xf numFmtId="1" fontId="18" fillId="3" borderId="18" xfId="0" quotePrefix="1" applyNumberFormat="1" applyFont="1" applyFill="1" applyBorder="1" applyAlignment="1">
      <alignment horizontal="center" vertical="center"/>
    </xf>
    <xf numFmtId="2" fontId="18" fillId="3" borderId="72" xfId="0" quotePrefix="1" applyNumberFormat="1" applyFont="1" applyFill="1" applyBorder="1" applyAlignment="1">
      <alignment horizontal="center" vertical="center"/>
    </xf>
    <xf numFmtId="2" fontId="18" fillId="3" borderId="32" xfId="0" quotePrefix="1" applyNumberFormat="1" applyFont="1" applyFill="1" applyBorder="1" applyAlignment="1">
      <alignment horizontal="center" vertical="center"/>
    </xf>
    <xf numFmtId="2" fontId="18" fillId="3" borderId="124" xfId="0" quotePrefix="1" applyNumberFormat="1" applyFont="1" applyFill="1" applyBorder="1" applyAlignment="1">
      <alignment horizontal="center" vertical="center"/>
    </xf>
    <xf numFmtId="2" fontId="18" fillId="3" borderId="51" xfId="0" quotePrefix="1" applyNumberFormat="1" applyFont="1" applyFill="1" applyBorder="1" applyAlignment="1">
      <alignment horizontal="center" vertical="center"/>
    </xf>
    <xf numFmtId="2" fontId="18" fillId="3" borderId="60" xfId="0" quotePrefix="1" applyNumberFormat="1" applyFont="1" applyFill="1" applyBorder="1" applyAlignment="1">
      <alignment horizontal="center" vertical="center"/>
    </xf>
    <xf numFmtId="166" fontId="18" fillId="3" borderId="51" xfId="0" quotePrefix="1" applyNumberFormat="1" applyFont="1" applyFill="1" applyBorder="1" applyAlignment="1">
      <alignment horizontal="center" vertical="center"/>
    </xf>
    <xf numFmtId="166" fontId="18" fillId="3" borderId="60" xfId="0" quotePrefix="1" applyNumberFormat="1" applyFont="1" applyFill="1" applyBorder="1" applyAlignment="1">
      <alignment horizontal="center" vertical="center"/>
    </xf>
    <xf numFmtId="166" fontId="18" fillId="3" borderId="32" xfId="0" quotePrefix="1" applyNumberFormat="1" applyFont="1" applyFill="1" applyBorder="1" applyAlignment="1">
      <alignment horizontal="center" vertical="center"/>
    </xf>
    <xf numFmtId="0" fontId="19" fillId="3" borderId="63" xfId="0" applyFont="1" applyFill="1" applyBorder="1" applyAlignment="1">
      <alignment vertical="center"/>
    </xf>
    <xf numFmtId="1" fontId="19" fillId="3" borderId="42" xfId="0" applyNumberFormat="1" applyFont="1" applyFill="1" applyBorder="1" applyAlignment="1">
      <alignment horizontal="center" vertical="center"/>
    </xf>
    <xf numFmtId="1" fontId="19" fillId="3" borderId="63" xfId="0" applyNumberFormat="1" applyFont="1" applyFill="1" applyBorder="1" applyAlignment="1">
      <alignment horizontal="center" vertical="center"/>
    </xf>
    <xf numFmtId="1" fontId="19" fillId="3" borderId="18" xfId="0" applyNumberFormat="1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left" vertical="center"/>
    </xf>
    <xf numFmtId="2" fontId="18" fillId="3" borderId="33" xfId="0" quotePrefix="1" applyNumberFormat="1" applyFont="1" applyFill="1" applyBorder="1" applyAlignment="1">
      <alignment horizontal="center" vertical="center"/>
    </xf>
    <xf numFmtId="166" fontId="18" fillId="3" borderId="32" xfId="0" applyNumberFormat="1" applyFont="1" applyFill="1" applyBorder="1" applyAlignment="1">
      <alignment horizontal="center" vertical="center"/>
    </xf>
    <xf numFmtId="166" fontId="19" fillId="3" borderId="53" xfId="0" applyNumberFormat="1" applyFont="1" applyFill="1" applyBorder="1" applyAlignment="1">
      <alignment horizontal="center" vertical="center"/>
    </xf>
    <xf numFmtId="166" fontId="19" fillId="3" borderId="22" xfId="0" applyNumberFormat="1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vertical="center"/>
    </xf>
    <xf numFmtId="1" fontId="4" fillId="3" borderId="42" xfId="0" applyNumberFormat="1" applyFont="1" applyFill="1" applyBorder="1" applyAlignment="1">
      <alignment horizontal="center" vertical="center"/>
    </xf>
    <xf numFmtId="1" fontId="4" fillId="3" borderId="63" xfId="0" applyNumberFormat="1" applyFont="1" applyFill="1" applyBorder="1" applyAlignment="1">
      <alignment horizontal="center" vertical="center"/>
    </xf>
    <xf numFmtId="1" fontId="4" fillId="3" borderId="18" xfId="0" applyNumberFormat="1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left" vertical="center"/>
    </xf>
    <xf numFmtId="1" fontId="4" fillId="3" borderId="32" xfId="0" applyNumberFormat="1" applyFont="1" applyFill="1" applyBorder="1" applyAlignment="1">
      <alignment horizontal="center" vertical="center"/>
    </xf>
    <xf numFmtId="2" fontId="4" fillId="3" borderId="51" xfId="0" applyNumberFormat="1" applyFont="1" applyFill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4" fillId="3" borderId="51" xfId="0" applyNumberFormat="1" applyFont="1" applyFill="1" applyBorder="1" applyAlignment="1">
      <alignment horizontal="center" vertical="center"/>
    </xf>
    <xf numFmtId="166" fontId="4" fillId="3" borderId="32" xfId="0" applyNumberFormat="1" applyFont="1" applyFill="1" applyBorder="1" applyAlignment="1">
      <alignment horizontal="center" vertical="center"/>
    </xf>
    <xf numFmtId="166" fontId="4" fillId="3" borderId="51" xfId="0" applyNumberFormat="1" applyFont="1" applyFill="1" applyBorder="1" applyAlignment="1">
      <alignment horizontal="center" vertical="center"/>
    </xf>
    <xf numFmtId="0" fontId="29" fillId="3" borderId="44" xfId="0" applyFont="1" applyFill="1" applyBorder="1" applyAlignment="1">
      <alignment vertical="center"/>
    </xf>
    <xf numFmtId="0" fontId="29" fillId="3" borderId="24" xfId="0" applyFont="1" applyFill="1" applyBorder="1" applyAlignment="1">
      <alignment vertical="center"/>
    </xf>
    <xf numFmtId="0" fontId="29" fillId="3" borderId="61" xfId="0" applyFont="1" applyFill="1" applyBorder="1" applyAlignment="1">
      <alignment vertical="center"/>
    </xf>
    <xf numFmtId="0" fontId="29" fillId="3" borderId="39" xfId="0" applyFont="1" applyFill="1" applyBorder="1" applyAlignment="1">
      <alignment vertical="center"/>
    </xf>
    <xf numFmtId="0" fontId="20" fillId="3" borderId="62" xfId="0" applyFont="1" applyFill="1" applyBorder="1" applyAlignment="1">
      <alignment horizontal="right" vertical="center"/>
    </xf>
    <xf numFmtId="0" fontId="18" fillId="3" borderId="42" xfId="0" applyFont="1" applyFill="1" applyBorder="1" applyAlignment="1">
      <alignment horizontal="center" vertical="center"/>
    </xf>
    <xf numFmtId="1" fontId="18" fillId="3" borderId="63" xfId="0" applyNumberFormat="1" applyFont="1" applyFill="1" applyBorder="1" applyAlignment="1">
      <alignment horizontal="center" vertical="center"/>
    </xf>
    <xf numFmtId="1" fontId="18" fillId="3" borderId="98" xfId="0" applyNumberFormat="1" applyFont="1" applyFill="1" applyBorder="1" applyAlignment="1">
      <alignment horizontal="center" vertical="center"/>
    </xf>
    <xf numFmtId="1" fontId="18" fillId="3" borderId="34" xfId="0" applyNumberFormat="1" applyFont="1" applyFill="1" applyBorder="1" applyAlignment="1">
      <alignment horizontal="center" vertical="center"/>
    </xf>
    <xf numFmtId="1" fontId="18" fillId="3" borderId="94" xfId="0" applyNumberFormat="1" applyFont="1" applyFill="1" applyBorder="1" applyAlignment="1">
      <alignment horizontal="center" vertical="center"/>
    </xf>
    <xf numFmtId="1" fontId="18" fillId="3" borderId="32" xfId="0" applyNumberFormat="1" applyFont="1" applyFill="1" applyBorder="1" applyAlignment="1">
      <alignment horizontal="center" vertical="center"/>
    </xf>
    <xf numFmtId="1" fontId="18" fillId="3" borderId="28" xfId="0" applyNumberFormat="1" applyFont="1" applyFill="1" applyBorder="1" applyAlignment="1">
      <alignment horizontal="center" vertical="center"/>
    </xf>
    <xf numFmtId="1" fontId="18" fillId="3" borderId="82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right" vertical="center"/>
    </xf>
    <xf numFmtId="0" fontId="4" fillId="3" borderId="74" xfId="0" applyFont="1" applyFill="1" applyBorder="1" applyAlignment="1">
      <alignment vertical="center" wrapText="1"/>
    </xf>
    <xf numFmtId="0" fontId="4" fillId="3" borderId="71" xfId="0" applyFont="1" applyFill="1" applyBorder="1" applyAlignment="1">
      <alignment horizontal="center" vertical="center"/>
    </xf>
    <xf numFmtId="1" fontId="4" fillId="3" borderId="76" xfId="0" applyNumberFormat="1" applyFont="1" applyFill="1" applyBorder="1" applyAlignment="1">
      <alignment horizontal="center" vertical="center"/>
    </xf>
    <xf numFmtId="1" fontId="4" fillId="3" borderId="54" xfId="0" applyNumberFormat="1" applyFont="1" applyFill="1" applyBorder="1" applyAlignment="1">
      <alignment horizontal="center" vertical="center"/>
    </xf>
    <xf numFmtId="1" fontId="4" fillId="3" borderId="78" xfId="0" applyNumberFormat="1" applyFont="1" applyFill="1" applyBorder="1" applyAlignment="1">
      <alignment horizontal="center" vertical="center"/>
    </xf>
    <xf numFmtId="0" fontId="42" fillId="3" borderId="0" xfId="0" applyFont="1" applyFill="1" applyBorder="1" applyAlignment="1">
      <alignment vertical="center"/>
    </xf>
    <xf numFmtId="0" fontId="40" fillId="3" borderId="44" xfId="0" applyFont="1" applyFill="1" applyBorder="1" applyAlignment="1">
      <alignment vertical="center"/>
    </xf>
    <xf numFmtId="0" fontId="40" fillId="3" borderId="24" xfId="0" applyFont="1" applyFill="1" applyBorder="1" applyAlignment="1">
      <alignment vertical="center"/>
    </xf>
    <xf numFmtId="0" fontId="40" fillId="3" borderId="61" xfId="0" applyFont="1" applyFill="1" applyBorder="1" applyAlignment="1">
      <alignment vertical="center"/>
    </xf>
    <xf numFmtId="0" fontId="40" fillId="3" borderId="24" xfId="0" applyFont="1" applyFill="1" applyBorder="1" applyAlignment="1">
      <alignment horizontal="left" vertical="top"/>
    </xf>
    <xf numFmtId="0" fontId="18" fillId="3" borderId="47" xfId="0" applyFont="1" applyFill="1" applyBorder="1" applyAlignment="1">
      <alignment vertical="center"/>
    </xf>
    <xf numFmtId="0" fontId="18" fillId="3" borderId="6" xfId="0" applyFont="1" applyFill="1" applyBorder="1" applyAlignment="1">
      <alignment vertical="center"/>
    </xf>
    <xf numFmtId="0" fontId="18" fillId="3" borderId="19" xfId="0" applyFont="1" applyFill="1" applyBorder="1" applyAlignment="1">
      <alignment vertical="center"/>
    </xf>
    <xf numFmtId="0" fontId="19" fillId="3" borderId="31" xfId="0" applyFont="1" applyFill="1" applyBorder="1" applyAlignment="1">
      <alignment vertical="center"/>
    </xf>
    <xf numFmtId="0" fontId="19" fillId="3" borderId="119" xfId="0" applyFont="1" applyFill="1" applyBorder="1" applyAlignment="1">
      <alignment horizontal="center" vertical="center"/>
    </xf>
    <xf numFmtId="43" fontId="20" fillId="3" borderId="31" xfId="0" applyNumberFormat="1" applyFont="1" applyFill="1" applyBorder="1" applyAlignment="1">
      <alignment horizontal="center" vertical="center"/>
    </xf>
    <xf numFmtId="166" fontId="20" fillId="3" borderId="83" xfId="0" applyNumberFormat="1" applyFont="1" applyFill="1" applyBorder="1" applyAlignment="1">
      <alignment horizontal="center" vertical="center"/>
    </xf>
    <xf numFmtId="0" fontId="19" fillId="3" borderId="62" xfId="0" applyFont="1" applyFill="1" applyBorder="1" applyAlignment="1">
      <alignment vertical="center"/>
    </xf>
    <xf numFmtId="0" fontId="19" fillId="3" borderId="123" xfId="0" applyFont="1" applyFill="1" applyBorder="1" applyAlignment="1">
      <alignment horizontal="center" vertical="center"/>
    </xf>
    <xf numFmtId="43" fontId="20" fillId="3" borderId="6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67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166" fontId="4" fillId="3" borderId="9" xfId="0" applyNumberFormat="1" applyFont="1" applyFill="1" applyBorder="1" applyAlignment="1">
      <alignment horizontal="center" vertical="center"/>
    </xf>
    <xf numFmtId="166" fontId="4" fillId="3" borderId="73" xfId="0" applyNumberFormat="1" applyFont="1" applyFill="1" applyBorder="1" applyAlignment="1">
      <alignment horizontal="center" vertical="center"/>
    </xf>
    <xf numFmtId="166" fontId="4" fillId="3" borderId="114" xfId="0" applyNumberFormat="1" applyFont="1" applyFill="1" applyBorder="1" applyAlignment="1">
      <alignment horizontal="center" vertical="center"/>
    </xf>
    <xf numFmtId="166" fontId="4" fillId="3" borderId="1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3" borderId="96" xfId="0" applyNumberFormat="1" applyFont="1" applyFill="1" applyBorder="1" applyAlignment="1">
      <alignment horizontal="center" vertical="center"/>
    </xf>
    <xf numFmtId="0" fontId="19" fillId="3" borderId="34" xfId="0" applyFont="1" applyFill="1" applyBorder="1" applyAlignment="1">
      <alignment vertical="center"/>
    </xf>
    <xf numFmtId="0" fontId="19" fillId="3" borderId="48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1" fontId="4" fillId="3" borderId="31" xfId="0" applyNumberFormat="1" applyFont="1" applyFill="1" applyBorder="1" applyAlignment="1">
      <alignment horizontal="center" vertical="center"/>
    </xf>
    <xf numFmtId="166" fontId="4" fillId="3" borderId="31" xfId="0" applyNumberFormat="1" applyFont="1" applyFill="1" applyBorder="1" applyAlignment="1">
      <alignment horizontal="center" vertical="center"/>
    </xf>
    <xf numFmtId="166" fontId="4" fillId="3" borderId="83" xfId="0" applyNumberFormat="1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168" fontId="5" fillId="3" borderId="47" xfId="0" applyNumberFormat="1" applyFont="1" applyFill="1" applyBorder="1" applyAlignment="1">
      <alignment vertical="center"/>
    </xf>
    <xf numFmtId="168" fontId="5" fillId="3" borderId="19" xfId="0" applyNumberFormat="1" applyFont="1" applyFill="1" applyBorder="1" applyAlignment="1">
      <alignment vertical="center"/>
    </xf>
    <xf numFmtId="168" fontId="5" fillId="3" borderId="6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0" fontId="5" fillId="3" borderId="44" xfId="0" applyFont="1" applyFill="1" applyBorder="1" applyAlignment="1">
      <alignment vertical="center"/>
    </xf>
    <xf numFmtId="0" fontId="5" fillId="3" borderId="24" xfId="0" applyFont="1" applyFill="1" applyBorder="1" applyAlignment="1">
      <alignment vertical="center"/>
    </xf>
    <xf numFmtId="166" fontId="5" fillId="3" borderId="44" xfId="0" applyNumberFormat="1" applyFont="1" applyFill="1" applyBorder="1" applyAlignment="1">
      <alignment vertical="center"/>
    </xf>
    <xf numFmtId="166" fontId="5" fillId="3" borderId="61" xfId="0" applyNumberFormat="1" applyFont="1" applyFill="1" applyBorder="1" applyAlignment="1">
      <alignment vertical="center"/>
    </xf>
    <xf numFmtId="166" fontId="5" fillId="3" borderId="24" xfId="0" applyNumberFormat="1" applyFont="1" applyFill="1" applyBorder="1" applyAlignment="1">
      <alignment vertical="center"/>
    </xf>
    <xf numFmtId="166" fontId="20" fillId="3" borderId="120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6" fontId="4" fillId="3" borderId="5" xfId="0" applyNumberFormat="1" applyFont="1" applyFill="1" applyBorder="1" applyAlignment="1">
      <alignment horizontal="center" vertical="center"/>
    </xf>
    <xf numFmtId="166" fontId="4" fillId="3" borderId="76" xfId="0" applyNumberFormat="1" applyFont="1" applyFill="1" applyBorder="1" applyAlignment="1">
      <alignment horizontal="center" vertical="center"/>
    </xf>
    <xf numFmtId="166" fontId="4" fillId="3" borderId="84" xfId="0" applyNumberFormat="1" applyFont="1" applyFill="1" applyBorder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vertical="center"/>
    </xf>
    <xf numFmtId="2" fontId="20" fillId="3" borderId="42" xfId="0" applyNumberFormat="1" applyFont="1" applyFill="1" applyBorder="1" applyAlignment="1">
      <alignment horizontal="center" vertical="center"/>
    </xf>
    <xf numFmtId="2" fontId="20" fillId="3" borderId="50" xfId="0" applyNumberFormat="1" applyFont="1" applyFill="1" applyBorder="1" applyAlignment="1">
      <alignment horizontal="center" vertical="center"/>
    </xf>
    <xf numFmtId="2" fontId="20" fillId="3" borderId="34" xfId="0" applyNumberFormat="1" applyFont="1" applyFill="1" applyBorder="1" applyAlignment="1">
      <alignment horizontal="center" vertical="center"/>
    </xf>
    <xf numFmtId="2" fontId="20" fillId="3" borderId="22" xfId="0" applyNumberFormat="1" applyFont="1" applyFill="1" applyBorder="1" applyAlignment="1">
      <alignment horizontal="center" vertical="center"/>
    </xf>
    <xf numFmtId="2" fontId="20" fillId="3" borderId="8" xfId="0" applyNumberFormat="1" applyFont="1" applyFill="1" applyBorder="1" applyAlignment="1">
      <alignment horizontal="center" vertical="center"/>
    </xf>
    <xf numFmtId="2" fontId="20" fillId="3" borderId="31" xfId="0" applyNumberFormat="1" applyFont="1" applyFill="1" applyBorder="1" applyAlignment="1">
      <alignment horizontal="left" vertical="center"/>
    </xf>
    <xf numFmtId="168" fontId="20" fillId="3" borderId="33" xfId="0" applyNumberFormat="1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9" fillId="3" borderId="122" xfId="0" applyFont="1" applyFill="1" applyBorder="1" applyAlignment="1">
      <alignment vertical="center"/>
    </xf>
    <xf numFmtId="0" fontId="29" fillId="3" borderId="124" xfId="0" applyFont="1" applyFill="1" applyBorder="1" applyAlignment="1">
      <alignment vertical="center"/>
    </xf>
    <xf numFmtId="0" fontId="29" fillId="3" borderId="7" xfId="0" applyFont="1" applyFill="1" applyBorder="1" applyAlignment="1">
      <alignment vertical="center"/>
    </xf>
    <xf numFmtId="0" fontId="29" fillId="3" borderId="6" xfId="0" applyFont="1" applyFill="1" applyBorder="1" applyAlignment="1">
      <alignment vertical="center"/>
    </xf>
    <xf numFmtId="166" fontId="20" fillId="3" borderId="76" xfId="0" applyNumberFormat="1" applyFont="1" applyFill="1" applyBorder="1" applyAlignment="1">
      <alignment vertical="center"/>
    </xf>
    <xf numFmtId="0" fontId="20" fillId="3" borderId="83" xfId="0" applyFont="1" applyFill="1" applyBorder="1" applyAlignment="1">
      <alignment horizontal="center" vertical="center"/>
    </xf>
    <xf numFmtId="166" fontId="20" fillId="3" borderId="74" xfId="0" applyNumberFormat="1" applyFont="1" applyFill="1" applyBorder="1" applyAlignment="1">
      <alignment vertical="center"/>
    </xf>
    <xf numFmtId="0" fontId="20" fillId="3" borderId="32" xfId="0" applyFont="1" applyFill="1" applyBorder="1" applyAlignment="1">
      <alignment vertical="center"/>
    </xf>
    <xf numFmtId="166" fontId="20" fillId="3" borderId="9" xfId="0" applyNumberFormat="1" applyFont="1" applyFill="1" applyBorder="1" applyAlignment="1">
      <alignment vertical="center"/>
    </xf>
    <xf numFmtId="0" fontId="3" fillId="3" borderId="125" xfId="0" applyFont="1" applyFill="1" applyBorder="1"/>
    <xf numFmtId="0" fontId="3" fillId="3" borderId="26" xfId="0" applyFont="1" applyFill="1" applyBorder="1"/>
    <xf numFmtId="0" fontId="3" fillId="3" borderId="57" xfId="0" applyFont="1" applyFill="1" applyBorder="1"/>
    <xf numFmtId="0" fontId="3" fillId="3" borderId="28" xfId="0" applyFont="1" applyFill="1" applyBorder="1"/>
    <xf numFmtId="0" fontId="3" fillId="3" borderId="87" xfId="0" applyFont="1" applyFill="1" applyBorder="1"/>
    <xf numFmtId="1" fontId="20" fillId="3" borderId="61" xfId="0" applyNumberFormat="1" applyFont="1" applyFill="1" applyBorder="1" applyAlignment="1">
      <alignment horizontal="center" vertical="center"/>
    </xf>
    <xf numFmtId="1" fontId="20" fillId="3" borderId="97" xfId="0" applyNumberFormat="1" applyFont="1" applyFill="1" applyBorder="1" applyAlignment="1">
      <alignment horizontal="center" vertical="center"/>
    </xf>
    <xf numFmtId="166" fontId="20" fillId="3" borderId="27" xfId="0" applyNumberFormat="1" applyFont="1" applyFill="1" applyBorder="1" applyAlignment="1">
      <alignment horizontal="center" vertical="center"/>
    </xf>
    <xf numFmtId="166" fontId="20" fillId="3" borderId="90" xfId="0" applyNumberFormat="1" applyFont="1" applyFill="1" applyBorder="1" applyAlignment="1">
      <alignment horizontal="center" vertical="center"/>
    </xf>
    <xf numFmtId="2" fontId="20" fillId="3" borderId="32" xfId="0" applyNumberFormat="1" applyFont="1" applyFill="1" applyBorder="1" applyAlignment="1">
      <alignment horizontal="center" vertical="center"/>
    </xf>
    <xf numFmtId="2" fontId="20" fillId="3" borderId="90" xfId="0" applyNumberFormat="1" applyFont="1" applyFill="1" applyBorder="1" applyAlignment="1">
      <alignment horizontal="center" vertical="center"/>
    </xf>
    <xf numFmtId="2" fontId="20" fillId="3" borderId="27" xfId="0" applyNumberFormat="1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3" borderId="50" xfId="0" applyNumberFormat="1" applyFont="1" applyFill="1" applyBorder="1" applyAlignment="1">
      <alignment horizontal="center" vertical="center"/>
    </xf>
    <xf numFmtId="1" fontId="4" fillId="3" borderId="81" xfId="0" applyNumberFormat="1" applyFont="1" applyFill="1" applyBorder="1" applyAlignment="1">
      <alignment horizontal="center" vertical="center"/>
    </xf>
    <xf numFmtId="166" fontId="4" fillId="3" borderId="27" xfId="0" applyNumberFormat="1" applyFont="1" applyFill="1" applyBorder="1" applyAlignment="1">
      <alignment horizontal="center" vertical="center"/>
    </xf>
    <xf numFmtId="2" fontId="4" fillId="3" borderId="32" xfId="0" applyNumberFormat="1" applyFont="1" applyFill="1" applyBorder="1" applyAlignment="1">
      <alignment horizontal="center" vertical="center"/>
    </xf>
    <xf numFmtId="2" fontId="4" fillId="3" borderId="27" xfId="0" applyNumberFormat="1" applyFont="1" applyFill="1" applyBorder="1" applyAlignment="1">
      <alignment horizontal="center" vertical="center"/>
    </xf>
    <xf numFmtId="166" fontId="4" fillId="3" borderId="90" xfId="0" applyNumberFormat="1" applyFont="1" applyFill="1" applyBorder="1" applyAlignment="1">
      <alignment horizontal="center" vertical="center"/>
    </xf>
    <xf numFmtId="2" fontId="4" fillId="3" borderId="90" xfId="0" applyNumberFormat="1" applyFont="1" applyFill="1" applyBorder="1" applyAlignment="1">
      <alignment horizontal="center" vertical="center"/>
    </xf>
    <xf numFmtId="0" fontId="31" fillId="3" borderId="0" xfId="0" applyFont="1" applyFill="1"/>
    <xf numFmtId="0" fontId="12" fillId="3" borderId="0" xfId="0" applyFont="1" applyFill="1" applyAlignment="1">
      <alignment horizontal="center"/>
    </xf>
    <xf numFmtId="0" fontId="0" fillId="3" borderId="0" xfId="0" applyFill="1" applyAlignment="1">
      <alignment horizontal="right"/>
    </xf>
    <xf numFmtId="0" fontId="45" fillId="3" borderId="0" xfId="0" applyFont="1" applyFill="1" applyAlignment="1">
      <alignment horizontal="left"/>
    </xf>
    <xf numFmtId="2" fontId="82" fillId="3" borderId="0" xfId="0" applyNumberFormat="1" applyFont="1" applyFill="1" applyAlignment="1">
      <alignment horizontal="center" vertical="center"/>
    </xf>
    <xf numFmtId="2" fontId="199" fillId="3" borderId="0" xfId="0" applyNumberFormat="1" applyFont="1" applyFill="1" applyAlignment="1">
      <alignment horizontal="center" vertical="center"/>
    </xf>
    <xf numFmtId="2" fontId="45" fillId="3" borderId="0" xfId="0" applyNumberFormat="1" applyFont="1" applyFill="1"/>
    <xf numFmtId="0" fontId="25" fillId="3" borderId="0" xfId="0" applyFont="1" applyFill="1"/>
    <xf numFmtId="0" fontId="35" fillId="3" borderId="0" xfId="0" applyFont="1" applyFill="1" applyAlignment="1">
      <alignment horizontal="right" vertical="center"/>
    </xf>
    <xf numFmtId="0" fontId="20" fillId="3" borderId="0" xfId="0" applyFont="1" applyFill="1" applyAlignment="1">
      <alignment horizontal="center" vertical="center"/>
    </xf>
    <xf numFmtId="0" fontId="45" fillId="3" borderId="0" xfId="0" applyFont="1" applyFill="1" applyAlignment="1">
      <alignment horizontal="center"/>
    </xf>
    <xf numFmtId="0" fontId="41" fillId="3" borderId="24" xfId="0" applyFont="1" applyFill="1" applyBorder="1" applyAlignment="1">
      <alignment vertical="center"/>
    </xf>
    <xf numFmtId="0" fontId="26" fillId="3" borderId="10" xfId="0" applyFont="1" applyFill="1" applyBorder="1" applyAlignment="1">
      <alignment horizontal="right" vertical="center"/>
    </xf>
    <xf numFmtId="0" fontId="26" fillId="3" borderId="37" xfId="0" applyFont="1" applyFill="1" applyBorder="1" applyAlignment="1">
      <alignment horizontal="right" vertical="center"/>
    </xf>
    <xf numFmtId="0" fontId="45" fillId="3" borderId="63" xfId="0" applyFont="1" applyFill="1" applyBorder="1" applyAlignment="1">
      <alignment horizontal="left"/>
    </xf>
    <xf numFmtId="0" fontId="3" fillId="3" borderId="66" xfId="0" applyFont="1" applyFill="1" applyBorder="1" applyAlignment="1">
      <alignment vertical="center"/>
    </xf>
    <xf numFmtId="0" fontId="24" fillId="3" borderId="49" xfId="0" applyFont="1" applyFill="1" applyBorder="1"/>
    <xf numFmtId="0" fontId="45" fillId="3" borderId="31" xfId="0" applyFont="1" applyFill="1" applyBorder="1" applyAlignment="1">
      <alignment horizontal="left"/>
    </xf>
    <xf numFmtId="0" fontId="45" fillId="3" borderId="37" xfId="0" applyFont="1" applyFill="1" applyBorder="1"/>
    <xf numFmtId="0" fontId="21" fillId="3" borderId="31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 vertical="center"/>
    </xf>
    <xf numFmtId="0" fontId="25" fillId="3" borderId="8" xfId="0" applyFont="1" applyFill="1" applyBorder="1"/>
    <xf numFmtId="0" fontId="0" fillId="3" borderId="10" xfId="0" applyFill="1" applyBorder="1" applyAlignment="1">
      <alignment horizontal="right" vertical="center"/>
    </xf>
    <xf numFmtId="0" fontId="0" fillId="3" borderId="37" xfId="0" applyFill="1" applyBorder="1" applyAlignment="1">
      <alignment horizontal="right" vertical="center"/>
    </xf>
    <xf numFmtId="0" fontId="110" fillId="3" borderId="31" xfId="0" applyFont="1" applyFill="1" applyBorder="1" applyAlignment="1">
      <alignment horizontal="left"/>
    </xf>
    <xf numFmtId="0" fontId="110" fillId="3" borderId="37" xfId="0" applyFont="1" applyFill="1" applyBorder="1"/>
    <xf numFmtId="1" fontId="22" fillId="3" borderId="31" xfId="0" applyNumberFormat="1" applyFont="1" applyFill="1" applyBorder="1" applyAlignment="1">
      <alignment horizontal="center"/>
    </xf>
    <xf numFmtId="0" fontId="22" fillId="3" borderId="17" xfId="0" applyFont="1" applyFill="1" applyBorder="1" applyAlignment="1">
      <alignment horizontal="center"/>
    </xf>
    <xf numFmtId="0" fontId="110" fillId="3" borderId="17" xfId="0" applyFont="1" applyFill="1" applyBorder="1" applyAlignment="1">
      <alignment horizontal="center"/>
    </xf>
    <xf numFmtId="1" fontId="22" fillId="3" borderId="10" xfId="0" applyNumberFormat="1" applyFont="1" applyFill="1" applyBorder="1" applyAlignment="1">
      <alignment horizontal="center"/>
    </xf>
    <xf numFmtId="1" fontId="22" fillId="3" borderId="17" xfId="0" applyNumberFormat="1" applyFont="1" applyFill="1" applyBorder="1" applyAlignment="1">
      <alignment horizontal="center"/>
    </xf>
    <xf numFmtId="1" fontId="110" fillId="3" borderId="17" xfId="0" applyNumberFormat="1" applyFont="1" applyFill="1" applyBorder="1" applyAlignment="1">
      <alignment horizontal="center"/>
    </xf>
    <xf numFmtId="0" fontId="25" fillId="3" borderId="29" xfId="0" applyFont="1" applyFill="1" applyBorder="1"/>
    <xf numFmtId="1" fontId="0" fillId="3" borderId="10" xfId="0" applyNumberFormat="1" applyFill="1" applyBorder="1" applyAlignment="1">
      <alignment horizontal="right" vertical="center"/>
    </xf>
    <xf numFmtId="1" fontId="0" fillId="3" borderId="37" xfId="0" applyNumberFormat="1" applyFill="1" applyBorder="1" applyAlignment="1">
      <alignment horizontal="right" vertical="center"/>
    </xf>
    <xf numFmtId="0" fontId="0" fillId="3" borderId="3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45" fillId="3" borderId="17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" fontId="45" fillId="3" borderId="17" xfId="0" applyNumberFormat="1" applyFont="1" applyFill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1" fontId="0" fillId="3" borderId="17" xfId="0" applyNumberFormat="1" applyFill="1" applyBorder="1" applyAlignment="1">
      <alignment horizontal="center"/>
    </xf>
    <xf numFmtId="1" fontId="0" fillId="3" borderId="10" xfId="0" applyNumberFormat="1" applyFill="1" applyBorder="1" applyAlignment="1">
      <alignment horizontal="center"/>
    </xf>
    <xf numFmtId="0" fontId="25" fillId="3" borderId="36" xfId="0" applyFont="1" applyFill="1" applyBorder="1"/>
    <xf numFmtId="0" fontId="13" fillId="3" borderId="4" xfId="0" applyFont="1" applyFill="1" applyBorder="1"/>
    <xf numFmtId="0" fontId="18" fillId="3" borderId="10" xfId="0" applyFont="1" applyFill="1" applyBorder="1" applyAlignment="1">
      <alignment horizontal="right" vertical="center"/>
    </xf>
    <xf numFmtId="0" fontId="18" fillId="3" borderId="37" xfId="0" applyFont="1" applyFill="1" applyBorder="1" applyAlignment="1">
      <alignment horizontal="right" vertical="center"/>
    </xf>
    <xf numFmtId="0" fontId="0" fillId="3" borderId="117" xfId="0" applyFill="1" applyBorder="1" applyAlignment="1">
      <alignment horizontal="center" vertical="center"/>
    </xf>
    <xf numFmtId="0" fontId="13" fillId="3" borderId="38" xfId="0" applyFont="1" applyFill="1" applyBorder="1"/>
    <xf numFmtId="0" fontId="18" fillId="3" borderId="71" xfId="0" applyFont="1" applyFill="1" applyBorder="1" applyAlignment="1">
      <alignment horizontal="center" vertical="center"/>
    </xf>
    <xf numFmtId="0" fontId="18" fillId="3" borderId="117" xfId="0" applyFont="1" applyFill="1" applyBorder="1" applyAlignment="1">
      <alignment horizontal="right" vertical="center"/>
    </xf>
    <xf numFmtId="0" fontId="25" fillId="3" borderId="38" xfId="0" applyFont="1" applyFill="1" applyBorder="1"/>
    <xf numFmtId="0" fontId="13" fillId="3" borderId="86" xfId="0" applyFont="1" applyFill="1" applyBorder="1"/>
    <xf numFmtId="1" fontId="18" fillId="3" borderId="10" xfId="0" applyNumberFormat="1" applyFont="1" applyFill="1" applyBorder="1" applyAlignment="1">
      <alignment horizontal="right" vertical="center"/>
    </xf>
    <xf numFmtId="1" fontId="18" fillId="3" borderId="37" xfId="0" applyNumberFormat="1" applyFont="1" applyFill="1" applyBorder="1" applyAlignment="1">
      <alignment horizontal="right" vertical="center"/>
    </xf>
    <xf numFmtId="0" fontId="18" fillId="3" borderId="31" xfId="0" applyFont="1" applyFill="1" applyBorder="1" applyAlignment="1">
      <alignment horizontal="left" vertical="center"/>
    </xf>
    <xf numFmtId="0" fontId="18" fillId="3" borderId="37" xfId="0" applyFont="1" applyFill="1" applyBorder="1" applyAlignment="1">
      <alignment vertical="center"/>
    </xf>
    <xf numFmtId="1" fontId="30" fillId="3" borderId="31" xfId="0" applyNumberFormat="1" applyFont="1" applyFill="1" applyBorder="1" applyAlignment="1">
      <alignment horizontal="center" vertical="center"/>
    </xf>
    <xf numFmtId="1" fontId="30" fillId="3" borderId="17" xfId="0" applyNumberFormat="1" applyFont="1" applyFill="1" applyBorder="1" applyAlignment="1">
      <alignment horizontal="center" vertical="center"/>
    </xf>
    <xf numFmtId="1" fontId="30" fillId="3" borderId="10" xfId="0" applyNumberFormat="1" applyFont="1" applyFill="1" applyBorder="1" applyAlignment="1">
      <alignment horizontal="center" vertical="center"/>
    </xf>
    <xf numFmtId="1" fontId="96" fillId="3" borderId="17" xfId="0" applyNumberFormat="1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left"/>
    </xf>
    <xf numFmtId="0" fontId="48" fillId="3" borderId="37" xfId="0" applyFont="1" applyFill="1" applyBorder="1"/>
    <xf numFmtId="1" fontId="17" fillId="3" borderId="31" xfId="0" applyNumberFormat="1" applyFont="1" applyFill="1" applyBorder="1" applyAlignment="1">
      <alignment horizontal="center"/>
    </xf>
    <xf numFmtId="1" fontId="17" fillId="3" borderId="17" xfId="0" applyNumberFormat="1" applyFont="1" applyFill="1" applyBorder="1" applyAlignment="1">
      <alignment horizontal="center"/>
    </xf>
    <xf numFmtId="1" fontId="48" fillId="3" borderId="17" xfId="0" applyNumberFormat="1" applyFont="1" applyFill="1" applyBorder="1" applyAlignment="1">
      <alignment horizontal="center"/>
    </xf>
    <xf numFmtId="1" fontId="17" fillId="3" borderId="10" xfId="0" applyNumberFormat="1" applyFont="1" applyFill="1" applyBorder="1" applyAlignment="1">
      <alignment horizontal="center"/>
    </xf>
    <xf numFmtId="1" fontId="0" fillId="3" borderId="17" xfId="0" applyNumberFormat="1" applyFill="1" applyBorder="1"/>
    <xf numFmtId="0" fontId="0" fillId="3" borderId="35" xfId="0" applyFill="1" applyBorder="1"/>
    <xf numFmtId="0" fontId="45" fillId="3" borderId="54" xfId="0" applyFont="1" applyFill="1" applyBorder="1"/>
    <xf numFmtId="0" fontId="0" fillId="3" borderId="29" xfId="0" applyFill="1" applyBorder="1"/>
    <xf numFmtId="0" fontId="13" fillId="3" borderId="10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vertical="center"/>
    </xf>
    <xf numFmtId="0" fontId="19" fillId="3" borderId="67" xfId="0" applyFont="1" applyFill="1" applyBorder="1" applyAlignment="1">
      <alignment horizontal="center" vertical="center"/>
    </xf>
    <xf numFmtId="1" fontId="0" fillId="3" borderId="10" xfId="0" applyNumberFormat="1" applyFill="1" applyBorder="1" applyAlignment="1">
      <alignment horizontal="right"/>
    </xf>
    <xf numFmtId="1" fontId="0" fillId="3" borderId="37" xfId="0" applyNumberFormat="1" applyFill="1" applyBorder="1" applyAlignment="1">
      <alignment horizontal="right"/>
    </xf>
    <xf numFmtId="0" fontId="51" fillId="3" borderId="0" xfId="0" applyFont="1" applyFill="1" applyAlignment="1">
      <alignment horizontal="center" vertical="center"/>
    </xf>
    <xf numFmtId="0" fontId="13" fillId="3" borderId="0" xfId="0" applyFont="1" applyFill="1"/>
    <xf numFmtId="0" fontId="52" fillId="3" borderId="0" xfId="0" applyFont="1" applyFill="1" applyAlignment="1">
      <alignment horizontal="center" vertical="center"/>
    </xf>
    <xf numFmtId="0" fontId="51" fillId="3" borderId="0" xfId="0" applyFont="1" applyFill="1" applyAlignment="1">
      <alignment horizontal="right"/>
    </xf>
    <xf numFmtId="0" fontId="53" fillId="3" borderId="0" xfId="0" applyFont="1" applyFill="1" applyAlignment="1">
      <alignment horizontal="center"/>
    </xf>
    <xf numFmtId="0" fontId="45" fillId="3" borderId="32" xfId="0" applyFont="1" applyFill="1" applyBorder="1" applyAlignment="1">
      <alignment horizontal="left"/>
    </xf>
    <xf numFmtId="0" fontId="45" fillId="3" borderId="68" xfId="0" applyFont="1" applyFill="1" applyBorder="1"/>
    <xf numFmtId="0" fontId="0" fillId="3" borderId="32" xfId="0" applyFill="1" applyBorder="1" applyAlignment="1">
      <alignment horizontal="center"/>
    </xf>
    <xf numFmtId="1" fontId="0" fillId="3" borderId="33" xfId="0" applyNumberFormat="1" applyFill="1" applyBorder="1" applyAlignment="1">
      <alignment horizontal="center"/>
    </xf>
    <xf numFmtId="1" fontId="45" fillId="3" borderId="33" xfId="0" applyNumberFormat="1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45" fillId="3" borderId="0" xfId="0" applyFont="1" applyFill="1" applyBorder="1" applyAlignment="1">
      <alignment horizontal="left"/>
    </xf>
    <xf numFmtId="0" fontId="45" fillId="3" borderId="0" xfId="0" applyFont="1" applyFill="1" applyBorder="1"/>
    <xf numFmtId="0" fontId="0" fillId="3" borderId="0" xfId="0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45" fillId="3" borderId="0" xfId="0" applyNumberFormat="1" applyFont="1" applyFill="1" applyBorder="1" applyAlignment="1">
      <alignment horizontal="center"/>
    </xf>
    <xf numFmtId="0" fontId="26" fillId="3" borderId="0" xfId="0" applyFont="1" applyFill="1" applyAlignment="1">
      <alignment horizontal="center" vertical="center"/>
    </xf>
    <xf numFmtId="0" fontId="41" fillId="3" borderId="44" xfId="0" applyFont="1" applyFill="1" applyBorder="1" applyAlignment="1">
      <alignment vertical="center"/>
    </xf>
    <xf numFmtId="0" fontId="26" fillId="3" borderId="0" xfId="0" applyFont="1" applyFill="1" applyAlignment="1">
      <alignment horizontal="right" vertical="center"/>
    </xf>
    <xf numFmtId="1" fontId="0" fillId="3" borderId="0" xfId="0" applyNumberFormat="1" applyFill="1" applyAlignment="1">
      <alignment horizontal="center"/>
    </xf>
    <xf numFmtId="0" fontId="24" fillId="3" borderId="51" xfId="0" applyFont="1" applyFill="1" applyBorder="1"/>
    <xf numFmtId="168" fontId="20" fillId="3" borderId="0" xfId="0" applyNumberFormat="1" applyFont="1" applyFill="1" applyAlignment="1">
      <alignment horizontal="center" vertical="center"/>
    </xf>
    <xf numFmtId="0" fontId="25" fillId="3" borderId="34" xfId="0" applyFont="1" applyFill="1" applyBorder="1"/>
    <xf numFmtId="2" fontId="20" fillId="3" borderId="8" xfId="0" applyNumberFormat="1" applyFont="1" applyFill="1" applyBorder="1" applyAlignment="1">
      <alignment horizontal="right" vertical="center"/>
    </xf>
    <xf numFmtId="2" fontId="20" fillId="3" borderId="0" xfId="0" applyNumberFormat="1" applyFont="1" applyFill="1" applyAlignment="1">
      <alignment horizontal="center" vertical="center"/>
    </xf>
    <xf numFmtId="0" fontId="25" fillId="3" borderId="31" xfId="0" applyFont="1" applyFill="1" applyBorder="1"/>
    <xf numFmtId="0" fontId="45" fillId="3" borderId="26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vertical="center"/>
    </xf>
    <xf numFmtId="0" fontId="26" fillId="3" borderId="10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0" fontId="25" fillId="3" borderId="62" xfId="0" applyFont="1" applyFill="1" applyBorder="1"/>
    <xf numFmtId="2" fontId="22" fillId="3" borderId="10" xfId="0" applyNumberFormat="1" applyFont="1" applyFill="1" applyBorder="1" applyAlignment="1">
      <alignment horizontal="center"/>
    </xf>
    <xf numFmtId="2" fontId="22" fillId="3" borderId="17" xfId="0" applyNumberFormat="1" applyFont="1" applyFill="1" applyBorder="1" applyAlignment="1">
      <alignment horizontal="center"/>
    </xf>
    <xf numFmtId="2" fontId="110" fillId="3" borderId="17" xfId="0" applyNumberFormat="1" applyFont="1" applyFill="1" applyBorder="1" applyAlignment="1">
      <alignment horizontal="center"/>
    </xf>
    <xf numFmtId="2" fontId="18" fillId="3" borderId="0" xfId="0" applyNumberFormat="1" applyFont="1" applyFill="1" applyAlignment="1">
      <alignment horizontal="center" vertical="center"/>
    </xf>
    <xf numFmtId="0" fontId="13" fillId="3" borderId="1" xfId="0" applyFont="1" applyFill="1" applyBorder="1"/>
    <xf numFmtId="2" fontId="21" fillId="3" borderId="8" xfId="0" applyNumberFormat="1" applyFont="1" applyFill="1" applyBorder="1" applyAlignment="1">
      <alignment horizontal="right" vertical="center"/>
    </xf>
    <xf numFmtId="2" fontId="0" fillId="3" borderId="10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2" fontId="45" fillId="3" borderId="17" xfId="0" applyNumberFormat="1" applyFont="1" applyFill="1" applyBorder="1" applyAlignment="1">
      <alignment horizontal="center"/>
    </xf>
    <xf numFmtId="0" fontId="25" fillId="3" borderId="74" xfId="0" applyFont="1" applyFill="1" applyBorder="1"/>
    <xf numFmtId="0" fontId="13" fillId="3" borderId="76" xfId="0" applyFont="1" applyFill="1" applyBorder="1"/>
    <xf numFmtId="0" fontId="18" fillId="3" borderId="84" xfId="0" applyFont="1" applyFill="1" applyBorder="1" applyAlignment="1">
      <alignment horizontal="center" vertical="center"/>
    </xf>
    <xf numFmtId="0" fontId="45" fillId="3" borderId="117" xfId="0" applyFont="1" applyFill="1" applyBorder="1"/>
    <xf numFmtId="0" fontId="13" fillId="3" borderId="63" xfId="0" applyFont="1" applyFill="1" applyBorder="1"/>
    <xf numFmtId="2" fontId="30" fillId="3" borderId="10" xfId="0" applyNumberFormat="1" applyFont="1" applyFill="1" applyBorder="1" applyAlignment="1">
      <alignment horizontal="center" vertical="center"/>
    </xf>
    <xf numFmtId="2" fontId="30" fillId="3" borderId="17" xfId="0" applyNumberFormat="1" applyFont="1" applyFill="1" applyBorder="1" applyAlignment="1">
      <alignment horizontal="center" vertical="center"/>
    </xf>
    <xf numFmtId="2" fontId="18" fillId="3" borderId="17" xfId="0" applyNumberFormat="1" applyFont="1" applyFill="1" applyBorder="1" applyAlignment="1">
      <alignment horizontal="center" vertical="center"/>
    </xf>
    <xf numFmtId="2" fontId="96" fillId="3" borderId="17" xfId="0" applyNumberFormat="1" applyFont="1" applyFill="1" applyBorder="1" applyAlignment="1">
      <alignment horizontal="center" vertical="center"/>
    </xf>
    <xf numFmtId="0" fontId="48" fillId="3" borderId="10" xfId="0" applyFont="1" applyFill="1" applyBorder="1"/>
    <xf numFmtId="2" fontId="17" fillId="3" borderId="10" xfId="0" applyNumberFormat="1" applyFont="1" applyFill="1" applyBorder="1" applyAlignment="1">
      <alignment horizontal="center"/>
    </xf>
    <xf numFmtId="2" fontId="17" fillId="3" borderId="17" xfId="0" applyNumberFormat="1" applyFont="1" applyFill="1" applyBorder="1" applyAlignment="1">
      <alignment horizontal="center"/>
    </xf>
    <xf numFmtId="2" fontId="48" fillId="3" borderId="17" xfId="0" applyNumberFormat="1" applyFont="1" applyFill="1" applyBorder="1" applyAlignment="1">
      <alignment horizontal="center"/>
    </xf>
    <xf numFmtId="0" fontId="0" fillId="3" borderId="31" xfId="0" applyFill="1" applyBorder="1"/>
    <xf numFmtId="178" fontId="17" fillId="3" borderId="17" xfId="0" applyNumberFormat="1" applyFont="1" applyFill="1" applyBorder="1" applyAlignment="1">
      <alignment horizontal="center"/>
    </xf>
    <xf numFmtId="2" fontId="21" fillId="3" borderId="10" xfId="0" applyNumberFormat="1" applyFont="1" applyFill="1" applyBorder="1" applyAlignment="1">
      <alignment horizontal="center" vertical="center"/>
    </xf>
    <xf numFmtId="2" fontId="0" fillId="3" borderId="23" xfId="0" applyNumberFormat="1" applyFill="1" applyBorder="1" applyAlignment="1">
      <alignment horizontal="center"/>
    </xf>
    <xf numFmtId="2" fontId="0" fillId="3" borderId="33" xfId="0" applyNumberFormat="1" applyFill="1" applyBorder="1" applyAlignment="1">
      <alignment horizontal="center"/>
    </xf>
    <xf numFmtId="2" fontId="45" fillId="3" borderId="33" xfId="0" applyNumberFormat="1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195" fillId="3" borderId="10" xfId="0" applyFont="1" applyFill="1" applyBorder="1" applyAlignment="1">
      <alignment horizontal="center" vertical="center"/>
    </xf>
    <xf numFmtId="0" fontId="195" fillId="3" borderId="118" xfId="0" applyFont="1" applyFill="1" applyBorder="1" applyAlignment="1">
      <alignment horizontal="center" vertical="center"/>
    </xf>
    <xf numFmtId="0" fontId="195" fillId="3" borderId="29" xfId="0" applyFont="1" applyFill="1" applyBorder="1" applyAlignment="1">
      <alignment horizontal="center" vertical="center"/>
    </xf>
    <xf numFmtId="0" fontId="196" fillId="3" borderId="10" xfId="0" applyFont="1" applyFill="1" applyBorder="1"/>
    <xf numFmtId="0" fontId="196" fillId="3" borderId="0" xfId="0" applyFont="1" applyFill="1"/>
    <xf numFmtId="1" fontId="196" fillId="3" borderId="118" xfId="0" applyNumberFormat="1" applyFont="1" applyFill="1" applyBorder="1" applyAlignment="1">
      <alignment horizontal="center"/>
    </xf>
    <xf numFmtId="1" fontId="196" fillId="3" borderId="0" xfId="0" applyNumberFormat="1" applyFont="1" applyFill="1" applyBorder="1" applyAlignment="1">
      <alignment horizontal="center"/>
    </xf>
    <xf numFmtId="0" fontId="196" fillId="3" borderId="118" xfId="0" applyFont="1" applyFill="1" applyBorder="1"/>
    <xf numFmtId="0" fontId="196" fillId="3" borderId="133" xfId="0" applyFont="1" applyFill="1" applyBorder="1"/>
    <xf numFmtId="1" fontId="196" fillId="3" borderId="133" xfId="0" applyNumberFormat="1" applyFont="1" applyFill="1" applyBorder="1" applyAlignment="1">
      <alignment horizontal="center"/>
    </xf>
    <xf numFmtId="0" fontId="196" fillId="3" borderId="136" xfId="0" applyFont="1" applyFill="1" applyBorder="1"/>
    <xf numFmtId="1" fontId="196" fillId="3" borderId="136" xfId="0" applyNumberFormat="1" applyFont="1" applyFill="1" applyBorder="1" applyAlignment="1">
      <alignment horizontal="center"/>
    </xf>
    <xf numFmtId="0" fontId="196" fillId="3" borderId="141" xfId="0" applyFont="1" applyFill="1" applyBorder="1"/>
    <xf numFmtId="0" fontId="195" fillId="3" borderId="10" xfId="0" applyFont="1" applyFill="1" applyBorder="1"/>
    <xf numFmtId="0" fontId="196" fillId="3" borderId="117" xfId="0" applyFont="1" applyFill="1" applyBorder="1"/>
    <xf numFmtId="0" fontId="196" fillId="3" borderId="132" xfId="0" applyFont="1" applyFill="1" applyBorder="1"/>
    <xf numFmtId="1" fontId="196" fillId="3" borderId="132" xfId="0" applyNumberFormat="1" applyFont="1" applyFill="1" applyBorder="1" applyAlignment="1">
      <alignment horizontal="center"/>
    </xf>
    <xf numFmtId="1" fontId="196" fillId="3" borderId="0" xfId="0" applyNumberFormat="1" applyFont="1" applyFill="1"/>
    <xf numFmtId="0" fontId="196" fillId="3" borderId="10" xfId="0" applyFont="1" applyFill="1" applyBorder="1" applyAlignment="1">
      <alignment horizontal="center"/>
    </xf>
    <xf numFmtId="0" fontId="55" fillId="3" borderId="0" xfId="0" applyFont="1" applyFill="1"/>
    <xf numFmtId="0" fontId="197" fillId="3" borderId="10" xfId="0" applyFont="1" applyFill="1" applyBorder="1"/>
    <xf numFmtId="0" fontId="198" fillId="3" borderId="10" xfId="0" applyFont="1" applyFill="1" applyBorder="1"/>
    <xf numFmtId="1" fontId="197" fillId="3" borderId="10" xfId="0" applyNumberFormat="1" applyFont="1" applyFill="1" applyBorder="1" applyAlignment="1">
      <alignment horizontal="center"/>
    </xf>
    <xf numFmtId="0" fontId="197" fillId="3" borderId="10" xfId="0" applyFont="1" applyFill="1" applyBorder="1" applyAlignment="1">
      <alignment horizontal="center"/>
    </xf>
    <xf numFmtId="0" fontId="197" fillId="3" borderId="0" xfId="0" applyFont="1" applyFill="1"/>
    <xf numFmtId="1" fontId="197" fillId="3" borderId="29" xfId="0" applyNumberFormat="1" applyFont="1" applyFill="1" applyBorder="1" applyAlignment="1">
      <alignment horizontal="center"/>
    </xf>
    <xf numFmtId="0" fontId="198" fillId="3" borderId="0" xfId="0" applyFont="1" applyFill="1"/>
    <xf numFmtId="1" fontId="197" fillId="3" borderId="0" xfId="0" applyNumberFormat="1" applyFont="1" applyFill="1" applyBorder="1" applyAlignment="1">
      <alignment horizontal="center"/>
    </xf>
    <xf numFmtId="1" fontId="196" fillId="3" borderId="29" xfId="0" applyNumberFormat="1" applyFont="1" applyFill="1" applyBorder="1" applyAlignment="1">
      <alignment horizontal="center"/>
    </xf>
    <xf numFmtId="0" fontId="196" fillId="3" borderId="0" xfId="0" applyFont="1" applyFill="1" applyBorder="1" applyAlignment="1">
      <alignment horizontal="center"/>
    </xf>
    <xf numFmtId="0" fontId="76" fillId="3" borderId="0" xfId="186" applyFill="1"/>
    <xf numFmtId="0" fontId="196" fillId="3" borderId="10" xfId="0" applyFont="1" applyFill="1" applyBorder="1" applyAlignment="1">
      <alignment horizontal="center" vertical="center"/>
    </xf>
    <xf numFmtId="9" fontId="195" fillId="3" borderId="10" xfId="22" applyFont="1" applyFill="1" applyBorder="1" applyAlignment="1">
      <alignment horizontal="center"/>
    </xf>
    <xf numFmtId="9" fontId="195" fillId="3" borderId="10" xfId="22" applyNumberFormat="1" applyFont="1" applyFill="1" applyBorder="1" applyAlignment="1">
      <alignment horizontal="center"/>
    </xf>
    <xf numFmtId="9" fontId="195" fillId="3" borderId="136" xfId="22" applyFont="1" applyFill="1" applyBorder="1" applyAlignment="1">
      <alignment horizontal="center"/>
    </xf>
    <xf numFmtId="0" fontId="14" fillId="3" borderId="0" xfId="0" applyFont="1" applyFill="1"/>
    <xf numFmtId="0" fontId="14" fillId="3" borderId="10" xfId="0" applyFont="1" applyFill="1" applyBorder="1" applyAlignment="1">
      <alignment horizontal="center" vertical="center"/>
    </xf>
    <xf numFmtId="1" fontId="14" fillId="3" borderId="10" xfId="0" applyNumberFormat="1" applyFont="1" applyFill="1" applyBorder="1" applyAlignment="1">
      <alignment horizontal="center" vertical="center"/>
    </xf>
    <xf numFmtId="1" fontId="14" fillId="3" borderId="136" xfId="0" applyNumberFormat="1" applyFont="1" applyFill="1" applyBorder="1" applyAlignment="1">
      <alignment horizontal="center" vertical="center"/>
    </xf>
    <xf numFmtId="0" fontId="196" fillId="3" borderId="0" xfId="0" applyFont="1" applyFill="1" applyAlignment="1">
      <alignment horizontal="center" vertical="center"/>
    </xf>
    <xf numFmtId="0" fontId="196" fillId="3" borderId="3" xfId="0" applyFont="1" applyFill="1" applyBorder="1" applyAlignment="1">
      <alignment horizontal="left" vertical="center"/>
    </xf>
    <xf numFmtId="0" fontId="196" fillId="3" borderId="41" xfId="0" applyFont="1" applyFill="1" applyBorder="1"/>
    <xf numFmtId="1" fontId="196" fillId="3" borderId="41" xfId="0" applyNumberFormat="1" applyFont="1" applyFill="1" applyBorder="1" applyAlignment="1">
      <alignment horizontal="center" vertical="center"/>
    </xf>
    <xf numFmtId="1" fontId="196" fillId="3" borderId="41" xfId="0" applyNumberFormat="1" applyFont="1" applyFill="1" applyBorder="1" applyAlignment="1">
      <alignment horizontal="center"/>
    </xf>
    <xf numFmtId="1" fontId="196" fillId="3" borderId="42" xfId="0" applyNumberFormat="1" applyFont="1" applyFill="1" applyBorder="1" applyAlignment="1">
      <alignment horizontal="center"/>
    </xf>
    <xf numFmtId="0" fontId="196" fillId="3" borderId="135" xfId="0" applyFont="1" applyFill="1" applyBorder="1" applyAlignment="1">
      <alignment horizontal="left" vertical="center"/>
    </xf>
    <xf numFmtId="1" fontId="196" fillId="3" borderId="133" xfId="0" applyNumberFormat="1" applyFont="1" applyFill="1" applyBorder="1" applyAlignment="1">
      <alignment horizontal="center" vertical="center"/>
    </xf>
    <xf numFmtId="1" fontId="196" fillId="3" borderId="17" xfId="0" applyNumberFormat="1" applyFont="1" applyFill="1" applyBorder="1" applyAlignment="1">
      <alignment horizontal="center"/>
    </xf>
    <xf numFmtId="1" fontId="196" fillId="3" borderId="136" xfId="0" applyNumberFormat="1" applyFont="1" applyFill="1" applyBorder="1" applyAlignment="1">
      <alignment horizontal="center" vertical="center"/>
    </xf>
    <xf numFmtId="9" fontId="196" fillId="3" borderId="133" xfId="22" applyFont="1" applyFill="1" applyBorder="1" applyAlignment="1">
      <alignment horizontal="center" vertical="center"/>
    </xf>
    <xf numFmtId="9" fontId="196" fillId="3" borderId="17" xfId="22" applyFont="1" applyFill="1" applyBorder="1" applyAlignment="1">
      <alignment horizontal="center" vertical="center"/>
    </xf>
    <xf numFmtId="9" fontId="196" fillId="3" borderId="136" xfId="22" applyFont="1" applyFill="1" applyBorder="1" applyAlignment="1">
      <alignment horizontal="center" vertical="center"/>
    </xf>
    <xf numFmtId="0" fontId="196" fillId="3" borderId="135" xfId="0" applyFont="1" applyFill="1" applyBorder="1" applyAlignment="1">
      <alignment horizontal="right" vertical="center"/>
    </xf>
    <xf numFmtId="0" fontId="196" fillId="3" borderId="59" xfId="0" applyFont="1" applyFill="1" applyBorder="1" applyAlignment="1">
      <alignment horizontal="right" vertical="center"/>
    </xf>
    <xf numFmtId="0" fontId="196" fillId="3" borderId="23" xfId="0" applyFont="1" applyFill="1" applyBorder="1"/>
    <xf numFmtId="1" fontId="196" fillId="3" borderId="23" xfId="0" applyNumberFormat="1" applyFont="1" applyFill="1" applyBorder="1" applyAlignment="1">
      <alignment horizontal="center" vertical="center"/>
    </xf>
    <xf numFmtId="1" fontId="196" fillId="3" borderId="23" xfId="0" applyNumberFormat="1" applyFont="1" applyFill="1" applyBorder="1" applyAlignment="1">
      <alignment horizontal="center"/>
    </xf>
    <xf numFmtId="1" fontId="196" fillId="3" borderId="33" xfId="0" applyNumberFormat="1" applyFont="1" applyFill="1" applyBorder="1" applyAlignment="1">
      <alignment horizontal="center"/>
    </xf>
    <xf numFmtId="0" fontId="55" fillId="3" borderId="25" xfId="0" applyFont="1" applyFill="1" applyBorder="1" applyAlignment="1">
      <alignment horizontal="center" vertical="center"/>
    </xf>
    <xf numFmtId="0" fontId="198" fillId="3" borderId="5" xfId="0" applyFont="1" applyFill="1" applyBorder="1" applyAlignment="1">
      <alignment horizontal="center" vertical="center"/>
    </xf>
    <xf numFmtId="0" fontId="55" fillId="3" borderId="55" xfId="0" applyFont="1" applyFill="1" applyBorder="1" applyAlignment="1">
      <alignment horizontal="center" vertical="center"/>
    </xf>
    <xf numFmtId="1" fontId="198" fillId="3" borderId="133" xfId="0" applyNumberFormat="1" applyFont="1" applyFill="1" applyBorder="1" applyAlignment="1">
      <alignment horizontal="center" vertical="center"/>
    </xf>
    <xf numFmtId="1" fontId="198" fillId="3" borderId="136" xfId="0" applyNumberFormat="1" applyFont="1" applyFill="1" applyBorder="1" applyAlignment="1">
      <alignment horizontal="center" vertical="center"/>
    </xf>
    <xf numFmtId="0" fontId="196" fillId="3" borderId="46" xfId="0" applyFont="1" applyFill="1" applyBorder="1"/>
    <xf numFmtId="1" fontId="196" fillId="3" borderId="46" xfId="0" applyNumberFormat="1" applyFont="1" applyFill="1" applyBorder="1" applyAlignment="1">
      <alignment horizontal="center" vertical="center"/>
    </xf>
    <xf numFmtId="0" fontId="196" fillId="3" borderId="59" xfId="0" applyFont="1" applyFill="1" applyBorder="1" applyAlignment="1">
      <alignment horizontal="left" vertical="center"/>
    </xf>
    <xf numFmtId="9" fontId="196" fillId="3" borderId="23" xfId="22" applyFont="1" applyFill="1" applyBorder="1" applyAlignment="1">
      <alignment horizontal="center" vertical="center"/>
    </xf>
    <xf numFmtId="9" fontId="196" fillId="3" borderId="33" xfId="22" applyFont="1" applyFill="1" applyBorder="1" applyAlignment="1">
      <alignment horizontal="center" vertical="center"/>
    </xf>
    <xf numFmtId="0" fontId="196" fillId="3" borderId="41" xfId="0" applyFont="1" applyFill="1" applyBorder="1" applyAlignment="1">
      <alignment horizontal="center" vertical="center"/>
    </xf>
    <xf numFmtId="0" fontId="196" fillId="3" borderId="30" xfId="0" applyFont="1" applyFill="1" applyBorder="1"/>
    <xf numFmtId="1" fontId="196" fillId="3" borderId="30" xfId="0" applyNumberFormat="1" applyFont="1" applyFill="1" applyBorder="1" applyAlignment="1">
      <alignment horizontal="center" vertical="center"/>
    </xf>
    <xf numFmtId="1" fontId="12" fillId="3" borderId="0" xfId="0" applyNumberFormat="1" applyFont="1" applyFill="1"/>
    <xf numFmtId="0" fontId="55" fillId="3" borderId="25" xfId="0" applyFont="1" applyFill="1" applyBorder="1"/>
    <xf numFmtId="0" fontId="198" fillId="3" borderId="5" xfId="0" applyFont="1" applyFill="1" applyBorder="1"/>
    <xf numFmtId="0" fontId="55" fillId="3" borderId="55" xfId="0" applyFont="1" applyFill="1" applyBorder="1"/>
    <xf numFmtId="0" fontId="196" fillId="3" borderId="40" xfId="0" applyFont="1" applyFill="1" applyBorder="1" applyAlignment="1">
      <alignment horizontal="center" vertical="center"/>
    </xf>
    <xf numFmtId="0" fontId="196" fillId="3" borderId="38" xfId="0" applyFont="1" applyFill="1" applyBorder="1" applyAlignment="1">
      <alignment horizontal="right" vertical="center"/>
    </xf>
    <xf numFmtId="0" fontId="198" fillId="3" borderId="25" xfId="0" applyFont="1" applyFill="1" applyBorder="1"/>
    <xf numFmtId="0" fontId="198" fillId="3" borderId="55" xfId="0" applyFont="1" applyFill="1" applyBorder="1"/>
    <xf numFmtId="1" fontId="198" fillId="3" borderId="5" xfId="0" applyNumberFormat="1" applyFont="1" applyFill="1" applyBorder="1" applyAlignment="1">
      <alignment horizontal="center" vertical="center"/>
    </xf>
    <xf numFmtId="1" fontId="198" fillId="3" borderId="5" xfId="0" applyNumberFormat="1" applyFont="1" applyFill="1" applyBorder="1" applyAlignment="1">
      <alignment horizontal="center"/>
    </xf>
    <xf numFmtId="1" fontId="198" fillId="3" borderId="11" xfId="0" applyNumberFormat="1" applyFont="1" applyFill="1" applyBorder="1" applyAlignment="1">
      <alignment horizontal="center"/>
    </xf>
    <xf numFmtId="0" fontId="78" fillId="3" borderId="0" xfId="186" applyFont="1" applyFill="1" applyAlignment="1">
      <alignment horizontal="left" vertical="center"/>
    </xf>
    <xf numFmtId="0" fontId="78" fillId="3" borderId="0" xfId="186" applyFont="1" applyFill="1" applyAlignment="1">
      <alignment horizontal="left" vertical="top"/>
    </xf>
    <xf numFmtId="0" fontId="18" fillId="3" borderId="62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121" xfId="0" applyFont="1" applyFill="1" applyBorder="1" applyAlignment="1">
      <alignment horizontal="center" vertical="center"/>
    </xf>
    <xf numFmtId="0" fontId="18" fillId="3" borderId="120" xfId="0" applyFont="1" applyFill="1" applyBorder="1" applyAlignment="1">
      <alignment horizontal="center" vertical="center"/>
    </xf>
    <xf numFmtId="17" fontId="18" fillId="3" borderId="43" xfId="186" applyNumberFormat="1" applyFont="1" applyFill="1" applyBorder="1" applyAlignment="1">
      <alignment horizontal="left" vertical="center"/>
    </xf>
    <xf numFmtId="17" fontId="18" fillId="3" borderId="39" xfId="186" applyNumberFormat="1" applyFont="1" applyFill="1" applyBorder="1" applyAlignment="1">
      <alignment horizontal="left" vertical="center"/>
    </xf>
    <xf numFmtId="0" fontId="77" fillId="3" borderId="86" xfId="186" applyFont="1" applyFill="1" applyBorder="1" applyAlignment="1">
      <alignment horizontal="center" vertical="center"/>
    </xf>
    <xf numFmtId="0" fontId="77" fillId="3" borderId="80" xfId="186" applyFont="1" applyFill="1" applyBorder="1" applyAlignment="1">
      <alignment horizontal="center" vertical="center"/>
    </xf>
    <xf numFmtId="0" fontId="77" fillId="3" borderId="85" xfId="186" applyFont="1" applyFill="1" applyBorder="1" applyAlignment="1">
      <alignment horizontal="center" vertical="center"/>
    </xf>
    <xf numFmtId="0" fontId="77" fillId="3" borderId="84" xfId="186" applyFont="1" applyFill="1" applyBorder="1" applyAlignment="1">
      <alignment horizontal="center" vertical="center"/>
    </xf>
    <xf numFmtId="0" fontId="78" fillId="3" borderId="39" xfId="186" applyFont="1" applyFill="1" applyBorder="1" applyAlignment="1">
      <alignment horizontal="left" vertical="top"/>
    </xf>
    <xf numFmtId="0" fontId="77" fillId="3" borderId="39" xfId="186" applyFont="1" applyFill="1" applyBorder="1" applyAlignment="1">
      <alignment horizontal="center" vertical="center"/>
    </xf>
    <xf numFmtId="0" fontId="78" fillId="3" borderId="56" xfId="186" applyFont="1" applyFill="1" applyBorder="1" applyAlignment="1">
      <alignment horizontal="left" vertical="top"/>
    </xf>
    <xf numFmtId="1" fontId="77" fillId="3" borderId="17" xfId="186" applyNumberFormat="1" applyFont="1" applyFill="1" applyBorder="1" applyAlignment="1">
      <alignment horizontal="center" vertical="center"/>
    </xf>
    <xf numFmtId="1" fontId="77" fillId="3" borderId="118" xfId="186" applyNumberFormat="1" applyFont="1" applyFill="1" applyBorder="1" applyAlignment="1">
      <alignment horizontal="center" vertical="center"/>
    </xf>
    <xf numFmtId="1" fontId="54" fillId="3" borderId="0" xfId="0" applyNumberFormat="1" applyFont="1" applyFill="1"/>
    <xf numFmtId="1" fontId="78" fillId="3" borderId="118" xfId="186" applyNumberFormat="1" applyFont="1" applyFill="1" applyBorder="1" applyAlignment="1">
      <alignment horizontal="center" vertical="center"/>
    </xf>
    <xf numFmtId="1" fontId="78" fillId="3" borderId="119" xfId="186" applyNumberFormat="1" applyFont="1" applyFill="1" applyBorder="1" applyAlignment="1">
      <alignment horizontal="center" vertical="center"/>
    </xf>
    <xf numFmtId="17" fontId="30" fillId="3" borderId="13" xfId="186" applyNumberFormat="1" applyFont="1" applyFill="1" applyBorder="1" applyAlignment="1">
      <alignment horizontal="left" vertical="center"/>
    </xf>
    <xf numFmtId="17" fontId="30" fillId="3" borderId="55" xfId="186" applyNumberFormat="1" applyFont="1" applyFill="1" applyBorder="1" applyAlignment="1">
      <alignment horizontal="left" vertical="center"/>
    </xf>
    <xf numFmtId="1" fontId="77" fillId="3" borderId="4" xfId="186" applyNumberFormat="1" applyFont="1" applyFill="1" applyBorder="1" applyAlignment="1">
      <alignment horizontal="center" vertical="center"/>
    </xf>
    <xf numFmtId="0" fontId="78" fillId="3" borderId="0" xfId="186" applyFont="1" applyFill="1"/>
    <xf numFmtId="1" fontId="78" fillId="3" borderId="0" xfId="186" applyNumberFormat="1" applyFont="1" applyFill="1"/>
    <xf numFmtId="17" fontId="18" fillId="3" borderId="1" xfId="186" applyNumberFormat="1" applyFont="1" applyFill="1" applyBorder="1" applyAlignment="1">
      <alignment horizontal="left" vertical="center"/>
    </xf>
    <xf numFmtId="17" fontId="18" fillId="3" borderId="5" xfId="186" applyNumberFormat="1" applyFont="1" applyFill="1" applyBorder="1" applyAlignment="1">
      <alignment horizontal="left" vertical="center"/>
    </xf>
    <xf numFmtId="1" fontId="78" fillId="3" borderId="5" xfId="186" applyNumberFormat="1" applyFont="1" applyFill="1" applyBorder="1" applyAlignment="1">
      <alignment horizontal="center" vertical="center"/>
    </xf>
    <xf numFmtId="1" fontId="77" fillId="3" borderId="5" xfId="186" applyNumberFormat="1" applyFont="1" applyFill="1" applyBorder="1" applyAlignment="1">
      <alignment horizontal="center" vertical="center"/>
    </xf>
    <xf numFmtId="0" fontId="77" fillId="3" borderId="34" xfId="186" applyFont="1" applyFill="1" applyBorder="1" applyAlignment="1">
      <alignment horizontal="left" vertical="center"/>
    </xf>
    <xf numFmtId="1" fontId="78" fillId="3" borderId="30" xfId="186" applyNumberFormat="1" applyFont="1" applyFill="1" applyBorder="1" applyAlignment="1">
      <alignment horizontal="center" vertical="center"/>
    </xf>
    <xf numFmtId="0" fontId="77" fillId="3" borderId="31" xfId="186" applyFont="1" applyFill="1" applyBorder="1" applyAlignment="1">
      <alignment horizontal="left" vertical="center"/>
    </xf>
    <xf numFmtId="0" fontId="77" fillId="3" borderId="118" xfId="186" applyFont="1" applyFill="1" applyBorder="1" applyAlignment="1">
      <alignment horizontal="left" vertical="center"/>
    </xf>
    <xf numFmtId="0" fontId="77" fillId="3" borderId="0" xfId="186" applyFont="1" applyFill="1" applyBorder="1" applyAlignment="1">
      <alignment horizontal="left" vertical="center"/>
    </xf>
    <xf numFmtId="1" fontId="78" fillId="3" borderId="38" xfId="186" applyNumberFormat="1" applyFont="1" applyFill="1" applyBorder="1" applyAlignment="1">
      <alignment horizontal="center" vertical="center"/>
    </xf>
    <xf numFmtId="1" fontId="78" fillId="3" borderId="0" xfId="186" applyNumberFormat="1" applyFont="1" applyFill="1" applyBorder="1" applyAlignment="1">
      <alignment horizontal="center" vertical="center"/>
    </xf>
    <xf numFmtId="1" fontId="77" fillId="3" borderId="38" xfId="186" applyNumberFormat="1" applyFont="1" applyFill="1" applyBorder="1" applyAlignment="1">
      <alignment horizontal="center" vertical="center"/>
    </xf>
    <xf numFmtId="0" fontId="77" fillId="3" borderId="40" xfId="186" applyFont="1" applyFill="1" applyBorder="1" applyAlignment="1">
      <alignment horizontal="left" vertical="center"/>
    </xf>
    <xf numFmtId="0" fontId="77" fillId="3" borderId="0" xfId="186" applyFont="1" applyFill="1" applyAlignment="1">
      <alignment horizontal="left" vertical="center"/>
    </xf>
    <xf numFmtId="1" fontId="78" fillId="3" borderId="0" xfId="186" applyNumberFormat="1" applyFont="1" applyFill="1" applyAlignment="1">
      <alignment horizontal="center" vertical="center"/>
    </xf>
    <xf numFmtId="1" fontId="77" fillId="3" borderId="0" xfId="186" applyNumberFormat="1" applyFont="1" applyFill="1" applyBorder="1" applyAlignment="1">
      <alignment horizontal="center" vertical="center"/>
    </xf>
    <xf numFmtId="1" fontId="77" fillId="3" borderId="64" xfId="186" applyNumberFormat="1" applyFont="1" applyFill="1" applyBorder="1" applyAlignment="1">
      <alignment horizontal="center" vertical="center"/>
    </xf>
    <xf numFmtId="17" fontId="18" fillId="3" borderId="13" xfId="186" applyNumberFormat="1" applyFont="1" applyFill="1" applyBorder="1" applyAlignment="1">
      <alignment horizontal="left" vertical="center"/>
    </xf>
    <xf numFmtId="17" fontId="18" fillId="3" borderId="55" xfId="186" applyNumberFormat="1" applyFont="1" applyFill="1" applyBorder="1" applyAlignment="1">
      <alignment horizontal="left" vertical="center"/>
    </xf>
    <xf numFmtId="1" fontId="78" fillId="3" borderId="4" xfId="186" applyNumberFormat="1" applyFont="1" applyFill="1" applyBorder="1" applyAlignment="1">
      <alignment horizontal="center" vertical="center"/>
    </xf>
    <xf numFmtId="1" fontId="78" fillId="3" borderId="67" xfId="186" applyNumberFormat="1" applyFont="1" applyFill="1" applyBorder="1" applyAlignment="1">
      <alignment horizontal="center" vertical="center"/>
    </xf>
    <xf numFmtId="1" fontId="77" fillId="3" borderId="67" xfId="186" applyNumberFormat="1" applyFont="1" applyFill="1" applyBorder="1" applyAlignment="1">
      <alignment horizontal="center" vertical="center"/>
    </xf>
    <xf numFmtId="1" fontId="77" fillId="3" borderId="11" xfId="186" applyNumberFormat="1" applyFont="1" applyFill="1" applyBorder="1" applyAlignment="1">
      <alignment horizontal="center" vertical="center"/>
    </xf>
    <xf numFmtId="0" fontId="77" fillId="3" borderId="22" xfId="186" applyFont="1" applyFill="1" applyBorder="1" applyAlignment="1">
      <alignment horizontal="left" vertical="center"/>
    </xf>
    <xf numFmtId="0" fontId="77" fillId="3" borderId="7" xfId="186" applyFont="1" applyFill="1" applyBorder="1" applyAlignment="1">
      <alignment horizontal="left" vertical="center"/>
    </xf>
    <xf numFmtId="1" fontId="77" fillId="3" borderId="7" xfId="186" applyNumberFormat="1" applyFont="1" applyFill="1" applyBorder="1" applyAlignment="1">
      <alignment horizontal="center" vertical="center"/>
    </xf>
    <xf numFmtId="1" fontId="77" fillId="3" borderId="53" xfId="186" applyNumberFormat="1" applyFont="1" applyFill="1" applyBorder="1" applyAlignment="1">
      <alignment horizontal="center" vertical="center"/>
    </xf>
    <xf numFmtId="1" fontId="78" fillId="3" borderId="36" xfId="186" applyNumberFormat="1" applyFont="1" applyFill="1" applyBorder="1" applyAlignment="1">
      <alignment horizontal="center" vertical="center"/>
    </xf>
    <xf numFmtId="1" fontId="78" fillId="3" borderId="45" xfId="186" applyNumberFormat="1" applyFont="1" applyFill="1" applyBorder="1" applyAlignment="1">
      <alignment horizontal="center" vertical="center"/>
    </xf>
    <xf numFmtId="1" fontId="78" fillId="3" borderId="65" xfId="186" applyNumberFormat="1" applyFont="1" applyFill="1" applyBorder="1" applyAlignment="1">
      <alignment horizontal="center" vertical="center"/>
    </xf>
    <xf numFmtId="1" fontId="77" fillId="3" borderId="45" xfId="186" applyNumberFormat="1" applyFont="1" applyFill="1" applyBorder="1" applyAlignment="1">
      <alignment horizontal="center" vertical="center"/>
    </xf>
    <xf numFmtId="1" fontId="77" fillId="3" borderId="65" xfId="186" applyNumberFormat="1" applyFont="1" applyFill="1" applyBorder="1" applyAlignment="1">
      <alignment horizontal="center" vertical="center"/>
    </xf>
    <xf numFmtId="1" fontId="78" fillId="3" borderId="10" xfId="186" applyNumberFormat="1" applyFont="1" applyFill="1" applyBorder="1" applyAlignment="1">
      <alignment horizontal="center" vertical="center"/>
    </xf>
    <xf numFmtId="1" fontId="78" fillId="3" borderId="37" xfId="186" applyNumberFormat="1" applyFont="1" applyFill="1" applyBorder="1" applyAlignment="1">
      <alignment horizontal="center" vertical="center"/>
    </xf>
    <xf numFmtId="1" fontId="78" fillId="3" borderId="48" xfId="186" applyNumberFormat="1" applyFont="1" applyFill="1" applyBorder="1" applyAlignment="1">
      <alignment horizontal="center" vertical="center"/>
    </xf>
    <xf numFmtId="0" fontId="77" fillId="3" borderId="13" xfId="186" applyFont="1" applyFill="1" applyBorder="1" applyAlignment="1">
      <alignment horizontal="left" vertical="center"/>
    </xf>
    <xf numFmtId="0" fontId="77" fillId="3" borderId="55" xfId="186" applyFont="1" applyFill="1" applyBorder="1" applyAlignment="1">
      <alignment horizontal="left" vertical="center"/>
    </xf>
    <xf numFmtId="1" fontId="18" fillId="3" borderId="4" xfId="1" applyNumberFormat="1" applyFont="1" applyFill="1" applyBorder="1" applyAlignment="1">
      <alignment horizontal="center" vertical="center"/>
    </xf>
    <xf numFmtId="1" fontId="54" fillId="3" borderId="0" xfId="0" applyNumberFormat="1" applyFont="1" applyFill="1" applyAlignment="1">
      <alignment horizontal="center" vertical="center"/>
    </xf>
    <xf numFmtId="0" fontId="19" fillId="3" borderId="0" xfId="186" applyFont="1" applyFill="1" applyAlignment="1">
      <alignment horizontal="left" vertical="center"/>
    </xf>
    <xf numFmtId="1" fontId="19" fillId="3" borderId="0" xfId="186" applyNumberFormat="1" applyFont="1" applyFill="1" applyAlignment="1">
      <alignment horizontal="left" vertical="top"/>
    </xf>
    <xf numFmtId="1" fontId="32" fillId="3" borderId="0" xfId="186" applyNumberFormat="1" applyFont="1" applyFill="1" applyAlignment="1">
      <alignment horizontal="center" vertical="center"/>
    </xf>
    <xf numFmtId="0" fontId="19" fillId="3" borderId="0" xfId="186" applyFont="1" applyFill="1"/>
    <xf numFmtId="17" fontId="18" fillId="3" borderId="44" xfId="186" applyNumberFormat="1" applyFont="1" applyFill="1" applyBorder="1" applyAlignment="1">
      <alignment horizontal="left" vertical="center"/>
    </xf>
    <xf numFmtId="0" fontId="18" fillId="3" borderId="13" xfId="186" applyFont="1" applyFill="1" applyBorder="1" applyAlignment="1">
      <alignment horizontal="center" vertical="center"/>
    </xf>
    <xf numFmtId="0" fontId="18" fillId="3" borderId="2" xfId="186" applyFont="1" applyFill="1" applyBorder="1" applyAlignment="1">
      <alignment horizontal="center" vertical="center"/>
    </xf>
    <xf numFmtId="17" fontId="18" fillId="3" borderId="51" xfId="186" applyNumberFormat="1" applyFont="1" applyFill="1" applyBorder="1" applyAlignment="1">
      <alignment horizontal="left" vertical="center"/>
    </xf>
    <xf numFmtId="0" fontId="18" fillId="3" borderId="9" xfId="186" applyFont="1" applyFill="1" applyBorder="1" applyAlignment="1">
      <alignment horizontal="center" vertical="center"/>
    </xf>
    <xf numFmtId="0" fontId="18" fillId="3" borderId="14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3" borderId="73" xfId="186" applyFont="1" applyFill="1" applyBorder="1" applyAlignment="1">
      <alignment horizontal="center" vertical="center"/>
    </xf>
    <xf numFmtId="0" fontId="18" fillId="3" borderId="16" xfId="186" applyFont="1" applyFill="1" applyBorder="1" applyAlignment="1">
      <alignment horizontal="center" vertical="center"/>
    </xf>
    <xf numFmtId="0" fontId="18" fillId="3" borderId="28" xfId="186" applyFont="1" applyFill="1" applyBorder="1" applyAlignment="1">
      <alignment horizontal="center" vertical="center"/>
    </xf>
    <xf numFmtId="0" fontId="18" fillId="3" borderId="69" xfId="186" applyFont="1" applyFill="1" applyBorder="1" applyAlignment="1">
      <alignment horizontal="center" vertical="center"/>
    </xf>
    <xf numFmtId="0" fontId="18" fillId="3" borderId="35" xfId="186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/>
    </xf>
    <xf numFmtId="0" fontId="18" fillId="3" borderId="29" xfId="0" applyFont="1" applyFill="1" applyBorder="1" applyAlignment="1">
      <alignment horizontal="center" vertical="center"/>
    </xf>
    <xf numFmtId="1" fontId="19" fillId="3" borderId="0" xfId="186" applyNumberFormat="1" applyFont="1" applyFill="1"/>
    <xf numFmtId="1" fontId="109" fillId="3" borderId="0" xfId="0" applyNumberFormat="1" applyFont="1" applyFill="1"/>
    <xf numFmtId="0" fontId="14" fillId="3" borderId="52" xfId="186" applyFont="1" applyFill="1" applyBorder="1" applyAlignment="1">
      <alignment horizontal="left" vertical="center"/>
    </xf>
    <xf numFmtId="0" fontId="18" fillId="3" borderId="25" xfId="186" applyFont="1" applyFill="1" applyBorder="1" applyAlignment="1">
      <alignment horizontal="left" vertical="center"/>
    </xf>
    <xf numFmtId="1" fontId="18" fillId="3" borderId="1" xfId="186" applyNumberFormat="1" applyFont="1" applyFill="1" applyBorder="1" applyAlignment="1">
      <alignment horizontal="center" vertical="center"/>
    </xf>
    <xf numFmtId="0" fontId="18" fillId="3" borderId="57" xfId="186" applyFont="1" applyFill="1" applyBorder="1" applyAlignment="1">
      <alignment horizontal="left" vertical="top"/>
    </xf>
    <xf numFmtId="1" fontId="18" fillId="3" borderId="33" xfId="186" applyNumberFormat="1" applyFont="1" applyFill="1" applyBorder="1" applyAlignment="1">
      <alignment horizontal="center" vertical="top"/>
    </xf>
    <xf numFmtId="1" fontId="18" fillId="3" borderId="29" xfId="186" applyNumberFormat="1" applyFont="1" applyFill="1" applyBorder="1" applyAlignment="1">
      <alignment horizontal="center" vertical="top"/>
    </xf>
    <xf numFmtId="1" fontId="185" fillId="3" borderId="0" xfId="186" applyNumberFormat="1" applyFont="1" applyFill="1" applyAlignment="1">
      <alignment horizontal="center" vertical="center"/>
    </xf>
    <xf numFmtId="0" fontId="185" fillId="3" borderId="0" xfId="186" applyFont="1" applyFill="1" applyAlignment="1">
      <alignment horizontal="center" vertical="center"/>
    </xf>
    <xf numFmtId="0" fontId="206" fillId="3" borderId="0" xfId="0" applyFont="1" applyFill="1"/>
    <xf numFmtId="0" fontId="44" fillId="3" borderId="0" xfId="0" applyFont="1" applyFill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8" fillId="3" borderId="60" xfId="0" applyFont="1" applyFill="1" applyBorder="1" applyAlignment="1">
      <alignment vertical="center"/>
    </xf>
    <xf numFmtId="0" fontId="18" fillId="3" borderId="64" xfId="0" applyFont="1" applyFill="1" applyBorder="1" applyAlignment="1">
      <alignment vertical="center"/>
    </xf>
    <xf numFmtId="0" fontId="18" fillId="3" borderId="40" xfId="0" applyFont="1" applyFill="1" applyBorder="1" applyAlignment="1">
      <alignment horizontal="center" vertical="center"/>
    </xf>
    <xf numFmtId="1" fontId="18" fillId="3" borderId="50" xfId="0" applyNumberFormat="1" applyFont="1" applyFill="1" applyBorder="1" applyAlignment="1">
      <alignment horizontal="center" vertical="center"/>
    </xf>
    <xf numFmtId="1" fontId="18" fillId="3" borderId="53" xfId="0" applyNumberFormat="1" applyFont="1" applyFill="1" applyBorder="1" applyAlignment="1">
      <alignment horizontal="center" vertical="center"/>
    </xf>
    <xf numFmtId="1" fontId="18" fillId="3" borderId="8" xfId="0" applyNumberFormat="1" applyFont="1" applyFill="1" applyBorder="1" applyAlignment="1">
      <alignment horizontal="center" vertical="center"/>
    </xf>
    <xf numFmtId="41" fontId="20" fillId="3" borderId="18" xfId="0" quotePrefix="1" applyNumberFormat="1" applyFont="1" applyFill="1" applyBorder="1" applyAlignment="1">
      <alignment horizontal="left" vertical="center"/>
    </xf>
    <xf numFmtId="171" fontId="20" fillId="3" borderId="66" xfId="0" quotePrefix="1" applyNumberFormat="1" applyFont="1" applyFill="1" applyBorder="1" applyAlignment="1">
      <alignment horizontal="center" vertical="center"/>
    </xf>
    <xf numFmtId="0" fontId="20" fillId="3" borderId="18" xfId="0" applyFont="1" applyFill="1" applyBorder="1" applyAlignment="1">
      <alignment horizontal="center" vertical="center"/>
    </xf>
    <xf numFmtId="1" fontId="20" fillId="3" borderId="63" xfId="0" applyNumberFormat="1" applyFont="1" applyFill="1" applyBorder="1" applyAlignment="1">
      <alignment vertical="center"/>
    </xf>
    <xf numFmtId="1" fontId="20" fillId="3" borderId="3" xfId="0" applyNumberFormat="1" applyFont="1" applyFill="1" applyBorder="1" applyAlignment="1">
      <alignment vertical="center"/>
    </xf>
    <xf numFmtId="1" fontId="20" fillId="3" borderId="31" xfId="0" applyNumberFormat="1" applyFont="1" applyFill="1" applyBorder="1" applyAlignment="1">
      <alignment vertical="center"/>
    </xf>
    <xf numFmtId="1" fontId="20" fillId="3" borderId="10" xfId="0" applyNumberFormat="1" applyFont="1" applyFill="1" applyBorder="1" applyAlignment="1">
      <alignment vertical="center"/>
    </xf>
    <xf numFmtId="41" fontId="20" fillId="3" borderId="12" xfId="0" quotePrefix="1" applyNumberFormat="1" applyFont="1" applyFill="1" applyBorder="1" applyAlignment="1">
      <alignment horizontal="left" vertical="center"/>
    </xf>
    <xf numFmtId="171" fontId="20" fillId="3" borderId="119" xfId="0" quotePrefix="1" applyNumberFormat="1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1" fontId="20" fillId="3" borderId="29" xfId="0" applyNumberFormat="1" applyFont="1" applyFill="1" applyBorder="1" applyAlignment="1">
      <alignment vertical="center"/>
    </xf>
    <xf numFmtId="1" fontId="20" fillId="3" borderId="118" xfId="0" applyNumberFormat="1" applyFont="1" applyFill="1" applyBorder="1" applyAlignment="1">
      <alignment vertical="center"/>
    </xf>
    <xf numFmtId="41" fontId="20" fillId="3" borderId="20" xfId="0" quotePrefix="1" applyNumberFormat="1" applyFont="1" applyFill="1" applyBorder="1" applyAlignment="1">
      <alignment horizontal="left" vertical="center"/>
    </xf>
    <xf numFmtId="171" fontId="20" fillId="3" borderId="68" xfId="0" quotePrefix="1" applyNumberFormat="1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1" fontId="20" fillId="3" borderId="32" xfId="0" applyNumberFormat="1" applyFont="1" applyFill="1" applyBorder="1" applyAlignment="1">
      <alignment vertical="center"/>
    </xf>
    <xf numFmtId="1" fontId="20" fillId="3" borderId="59" xfId="0" applyNumberFormat="1" applyFont="1" applyFill="1" applyBorder="1" applyAlignment="1">
      <alignment vertical="center"/>
    </xf>
    <xf numFmtId="41" fontId="20" fillId="3" borderId="40" xfId="0" quotePrefix="1" applyNumberFormat="1" applyFont="1" applyFill="1" applyBorder="1" applyAlignment="1">
      <alignment horizontal="left" vertical="center"/>
    </xf>
    <xf numFmtId="171" fontId="20" fillId="3" borderId="64" xfId="0" quotePrefix="1" applyNumberFormat="1" applyFont="1" applyFill="1" applyBorder="1" applyAlignment="1">
      <alignment horizontal="center" vertical="center"/>
    </xf>
    <xf numFmtId="0" fontId="20" fillId="3" borderId="40" xfId="0" applyFont="1" applyFill="1" applyBorder="1" applyAlignment="1">
      <alignment horizontal="center" vertical="center"/>
    </xf>
    <xf numFmtId="1" fontId="20" fillId="3" borderId="74" xfId="0" applyNumberFormat="1" applyFont="1" applyFill="1" applyBorder="1" applyAlignment="1">
      <alignment vertical="center"/>
    </xf>
    <xf numFmtId="1" fontId="20" fillId="3" borderId="38" xfId="0" applyNumberFormat="1" applyFont="1" applyFill="1" applyBorder="1" applyAlignment="1">
      <alignment vertical="center"/>
    </xf>
    <xf numFmtId="1" fontId="20" fillId="3" borderId="132" xfId="0" applyNumberFormat="1" applyFont="1" applyFill="1" applyBorder="1" applyAlignment="1">
      <alignment vertical="center"/>
    </xf>
    <xf numFmtId="171" fontId="20" fillId="3" borderId="137" xfId="0" quotePrefix="1" applyNumberFormat="1" applyFont="1" applyFill="1" applyBorder="1" applyAlignment="1">
      <alignment horizontal="center" vertical="center"/>
    </xf>
    <xf numFmtId="1" fontId="20" fillId="3" borderId="143" xfId="0" applyNumberFormat="1" applyFont="1" applyFill="1" applyBorder="1" applyAlignment="1">
      <alignment vertical="center"/>
    </xf>
    <xf numFmtId="1" fontId="20" fillId="3" borderId="145" xfId="0" applyNumberFormat="1" applyFont="1" applyFill="1" applyBorder="1" applyAlignment="1">
      <alignment horizontal="center" vertical="center"/>
    </xf>
    <xf numFmtId="1" fontId="20" fillId="3" borderId="140" xfId="0" applyNumberFormat="1" applyFont="1" applyFill="1" applyBorder="1" applyAlignment="1">
      <alignment vertical="center"/>
    </xf>
    <xf numFmtId="1" fontId="20" fillId="3" borderId="144" xfId="0" applyNumberFormat="1" applyFont="1" applyFill="1" applyBorder="1" applyAlignment="1">
      <alignment vertical="center"/>
    </xf>
    <xf numFmtId="1" fontId="20" fillId="3" borderId="117" xfId="0" applyNumberFormat="1" applyFont="1" applyFill="1" applyBorder="1" applyAlignment="1">
      <alignment vertical="center"/>
    </xf>
    <xf numFmtId="171" fontId="20" fillId="3" borderId="85" xfId="0" quotePrefix="1" applyNumberFormat="1" applyFont="1" applyFill="1" applyBorder="1" applyAlignment="1">
      <alignment horizontal="center" vertical="center"/>
    </xf>
    <xf numFmtId="171" fontId="20" fillId="3" borderId="123" xfId="0" quotePrefix="1" applyNumberFormat="1" applyFont="1" applyFill="1" applyBorder="1" applyAlignment="1">
      <alignment horizontal="center" vertical="center"/>
    </xf>
    <xf numFmtId="41" fontId="20" fillId="3" borderId="22" xfId="0" quotePrefix="1" applyNumberFormat="1" applyFont="1" applyFill="1" applyBorder="1" applyAlignment="1">
      <alignment horizontal="left" vertical="center"/>
    </xf>
    <xf numFmtId="171" fontId="20" fillId="3" borderId="48" xfId="0" quotePrefix="1" applyNumberFormat="1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1" fontId="20" fillId="3" borderId="34" xfId="0" applyNumberFormat="1" applyFont="1" applyFill="1" applyBorder="1" applyAlignment="1">
      <alignment vertical="center"/>
    </xf>
    <xf numFmtId="1" fontId="20" fillId="3" borderId="8" xfId="0" applyNumberFormat="1" applyFont="1" applyFill="1" applyBorder="1" applyAlignment="1">
      <alignment vertical="center"/>
    </xf>
    <xf numFmtId="1" fontId="20" fillId="3" borderId="139" xfId="0" applyNumberFormat="1" applyFont="1" applyFill="1" applyBorder="1" applyAlignment="1">
      <alignment vertical="center"/>
    </xf>
    <xf numFmtId="41" fontId="20" fillId="3" borderId="13" xfId="0" quotePrefix="1" applyNumberFormat="1" applyFont="1" applyFill="1" applyBorder="1" applyAlignment="1">
      <alignment horizontal="left" vertical="center"/>
    </xf>
    <xf numFmtId="171" fontId="20" fillId="3" borderId="67" xfId="0" quotePrefix="1" applyNumberFormat="1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1" fontId="20" fillId="3" borderId="1" xfId="0" applyNumberFormat="1" applyFont="1" applyFill="1" applyBorder="1" applyAlignment="1">
      <alignment vertical="center"/>
    </xf>
    <xf numFmtId="1" fontId="20" fillId="3" borderId="4" xfId="0" applyNumberFormat="1" applyFont="1" applyFill="1" applyBorder="1" applyAlignment="1">
      <alignment vertical="center"/>
    </xf>
    <xf numFmtId="41" fontId="20" fillId="3" borderId="43" xfId="0" quotePrefix="1" applyNumberFormat="1" applyFont="1" applyFill="1" applyBorder="1" applyAlignment="1">
      <alignment horizontal="left" vertical="center"/>
    </xf>
    <xf numFmtId="0" fontId="20" fillId="3" borderId="43" xfId="0" applyFont="1" applyFill="1" applyBorder="1" applyAlignment="1">
      <alignment horizontal="center" vertical="center"/>
    </xf>
    <xf numFmtId="1" fontId="20" fillId="3" borderId="76" xfId="0" applyNumberFormat="1" applyFont="1" applyFill="1" applyBorder="1" applyAlignment="1">
      <alignment vertical="center"/>
    </xf>
    <xf numFmtId="1" fontId="20" fillId="3" borderId="84" xfId="0" applyNumberFormat="1" applyFont="1" applyFill="1" applyBorder="1" applyAlignment="1">
      <alignment horizontal="center" vertical="center"/>
    </xf>
    <xf numFmtId="1" fontId="20" fillId="3" borderId="86" xfId="0" applyNumberFormat="1" applyFont="1" applyFill="1" applyBorder="1" applyAlignment="1">
      <alignment vertical="center"/>
    </xf>
    <xf numFmtId="1" fontId="20" fillId="3" borderId="175" xfId="0" applyNumberFormat="1" applyFont="1" applyFill="1" applyBorder="1" applyAlignment="1">
      <alignment horizontal="center" vertical="center"/>
    </xf>
    <xf numFmtId="1" fontId="20" fillId="3" borderId="173" xfId="0" applyNumberFormat="1" applyFont="1" applyFill="1" applyBorder="1" applyAlignment="1">
      <alignment vertical="center"/>
    </xf>
    <xf numFmtId="1" fontId="20" fillId="3" borderId="170" xfId="0" applyNumberFormat="1" applyFont="1" applyFill="1" applyBorder="1" applyAlignment="1">
      <alignment horizontal="center" vertical="center"/>
    </xf>
    <xf numFmtId="1" fontId="20" fillId="3" borderId="175" xfId="0" applyNumberFormat="1" applyFont="1" applyFill="1" applyBorder="1" applyAlignment="1">
      <alignment vertical="center"/>
    </xf>
    <xf numFmtId="41" fontId="20" fillId="3" borderId="63" xfId="0" quotePrefix="1" applyNumberFormat="1" applyFont="1" applyFill="1" applyBorder="1" applyAlignment="1">
      <alignment horizontal="left" vertical="center"/>
    </xf>
    <xf numFmtId="171" fontId="20" fillId="3" borderId="41" xfId="0" quotePrefix="1" applyNumberFormat="1" applyFont="1" applyFill="1" applyBorder="1" applyAlignment="1">
      <alignment horizontal="center" vertical="center"/>
    </xf>
    <xf numFmtId="1" fontId="20" fillId="3" borderId="41" xfId="0" applyNumberFormat="1" applyFont="1" applyFill="1" applyBorder="1" applyAlignment="1">
      <alignment vertical="center"/>
    </xf>
    <xf numFmtId="41" fontId="20" fillId="3" borderId="154" xfId="0" quotePrefix="1" applyNumberFormat="1" applyFont="1" applyFill="1" applyBorder="1" applyAlignment="1">
      <alignment horizontal="left" vertical="center"/>
    </xf>
    <xf numFmtId="171" fontId="20" fillId="3" borderId="155" xfId="0" quotePrefix="1" applyNumberFormat="1" applyFont="1" applyFill="1" applyBorder="1" applyAlignment="1">
      <alignment horizontal="center" vertical="center"/>
    </xf>
    <xf numFmtId="0" fontId="20" fillId="3" borderId="155" xfId="0" applyFont="1" applyFill="1" applyBorder="1" applyAlignment="1">
      <alignment horizontal="center" vertical="center"/>
    </xf>
    <xf numFmtId="1" fontId="20" fillId="3" borderId="155" xfId="0" applyNumberFormat="1" applyFont="1" applyFill="1" applyBorder="1" applyAlignment="1">
      <alignment vertical="center"/>
    </xf>
    <xf numFmtId="1" fontId="20" fillId="3" borderId="157" xfId="0" applyNumberFormat="1" applyFont="1" applyFill="1" applyBorder="1" applyAlignment="1">
      <alignment horizontal="center" vertical="center"/>
    </xf>
    <xf numFmtId="41" fontId="20" fillId="3" borderId="146" xfId="0" quotePrefix="1" applyNumberFormat="1" applyFont="1" applyFill="1" applyBorder="1" applyAlignment="1">
      <alignment horizontal="left" vertical="center"/>
    </xf>
    <xf numFmtId="171" fontId="20" fillId="3" borderId="158" xfId="0" quotePrefix="1" applyNumberFormat="1" applyFont="1" applyFill="1" applyBorder="1" applyAlignment="1">
      <alignment horizontal="center" vertical="center"/>
    </xf>
    <xf numFmtId="0" fontId="20" fillId="3" borderId="158" xfId="0" applyFont="1" applyFill="1" applyBorder="1" applyAlignment="1">
      <alignment horizontal="center" vertical="center"/>
    </xf>
    <xf numFmtId="1" fontId="20" fillId="3" borderId="158" xfId="0" applyNumberFormat="1" applyFont="1" applyFill="1" applyBorder="1" applyAlignment="1">
      <alignment vertical="center"/>
    </xf>
    <xf numFmtId="1" fontId="20" fillId="3" borderId="158" xfId="0" applyNumberFormat="1" applyFont="1" applyFill="1" applyBorder="1" applyAlignment="1">
      <alignment horizontal="center" vertical="center"/>
    </xf>
    <xf numFmtId="1" fontId="20" fillId="3" borderId="160" xfId="0" applyNumberFormat="1" applyFont="1" applyFill="1" applyBorder="1" applyAlignment="1">
      <alignment horizontal="center" vertical="center"/>
    </xf>
    <xf numFmtId="41" fontId="20" fillId="3" borderId="34" xfId="0" quotePrefix="1" applyNumberFormat="1" applyFont="1" applyFill="1" applyBorder="1" applyAlignment="1">
      <alignment horizontal="left" vertical="center"/>
    </xf>
    <xf numFmtId="171" fontId="20" fillId="3" borderId="30" xfId="0" quotePrefix="1" applyNumberFormat="1" applyFont="1" applyFill="1" applyBorder="1" applyAlignment="1">
      <alignment horizontal="center" vertical="center"/>
    </xf>
    <xf numFmtId="1" fontId="20" fillId="3" borderId="30" xfId="0" applyNumberFormat="1" applyFont="1" applyFill="1" applyBorder="1" applyAlignment="1">
      <alignment vertical="center"/>
    </xf>
    <xf numFmtId="41" fontId="20" fillId="3" borderId="32" xfId="0" quotePrefix="1" applyNumberFormat="1" applyFont="1" applyFill="1" applyBorder="1" applyAlignment="1">
      <alignment horizontal="left" vertical="center"/>
    </xf>
    <xf numFmtId="171" fontId="20" fillId="3" borderId="23" xfId="0" quotePrefix="1" applyNumberFormat="1" applyFont="1" applyFill="1" applyBorder="1" applyAlignment="1">
      <alignment horizontal="center" vertical="center"/>
    </xf>
    <xf numFmtId="1" fontId="20" fillId="3" borderId="23" xfId="0" applyNumberFormat="1" applyFont="1" applyFill="1" applyBorder="1" applyAlignment="1">
      <alignment vertical="center"/>
    </xf>
    <xf numFmtId="41" fontId="37" fillId="3" borderId="18" xfId="0" quotePrefix="1" applyNumberFormat="1" applyFont="1" applyFill="1" applyBorder="1" applyAlignment="1">
      <alignment horizontal="left" vertical="center"/>
    </xf>
    <xf numFmtId="171" fontId="37" fillId="3" borderId="66" xfId="0" quotePrefix="1" applyNumberFormat="1" applyFont="1" applyFill="1" applyBorder="1" applyAlignment="1">
      <alignment horizontal="center" vertical="center"/>
    </xf>
    <xf numFmtId="0" fontId="37" fillId="3" borderId="18" xfId="0" applyFont="1" applyFill="1" applyBorder="1" applyAlignment="1">
      <alignment horizontal="center" vertical="center"/>
    </xf>
    <xf numFmtId="1" fontId="21" fillId="3" borderId="63" xfId="0" applyNumberFormat="1" applyFont="1" applyFill="1" applyBorder="1" applyAlignment="1">
      <alignment vertical="center"/>
    </xf>
    <xf numFmtId="1" fontId="21" fillId="3" borderId="3" xfId="0" applyNumberFormat="1" applyFont="1" applyFill="1" applyBorder="1" applyAlignment="1">
      <alignment vertical="center"/>
    </xf>
    <xf numFmtId="1" fontId="21" fillId="3" borderId="31" xfId="0" applyNumberFormat="1" applyFont="1" applyFill="1" applyBorder="1" applyAlignment="1">
      <alignment vertical="center"/>
    </xf>
    <xf numFmtId="1" fontId="21" fillId="3" borderId="10" xfId="0" applyNumberFormat="1" applyFont="1" applyFill="1" applyBorder="1" applyAlignment="1">
      <alignment vertical="center"/>
    </xf>
    <xf numFmtId="171" fontId="37" fillId="3" borderId="48" xfId="0" quotePrefix="1" applyNumberFormat="1" applyFont="1" applyFill="1" applyBorder="1" applyAlignment="1">
      <alignment horizontal="center" vertical="center"/>
    </xf>
    <xf numFmtId="1" fontId="21" fillId="3" borderId="34" xfId="0" applyNumberFormat="1" applyFont="1" applyFill="1" applyBorder="1" applyAlignment="1">
      <alignment vertical="center"/>
    </xf>
    <xf numFmtId="1" fontId="21" fillId="3" borderId="8" xfId="0" applyNumberFormat="1" applyFont="1" applyFill="1" applyBorder="1" applyAlignment="1">
      <alignment vertical="center"/>
    </xf>
    <xf numFmtId="1" fontId="21" fillId="3" borderId="118" xfId="0" applyNumberFormat="1" applyFont="1" applyFill="1" applyBorder="1" applyAlignment="1">
      <alignment vertical="center"/>
    </xf>
    <xf numFmtId="41" fontId="37" fillId="3" borderId="12" xfId="0" quotePrefix="1" applyNumberFormat="1" applyFont="1" applyFill="1" applyBorder="1" applyAlignment="1">
      <alignment horizontal="left" vertical="center"/>
    </xf>
    <xf numFmtId="171" fontId="37" fillId="3" borderId="119" xfId="0" quotePrefix="1" applyNumberFormat="1" applyFont="1" applyFill="1" applyBorder="1" applyAlignment="1">
      <alignment horizontal="center" vertical="center"/>
    </xf>
    <xf numFmtId="0" fontId="37" fillId="3" borderId="12" xfId="0" applyFont="1" applyFill="1" applyBorder="1" applyAlignment="1">
      <alignment horizontal="center" vertical="center"/>
    </xf>
    <xf numFmtId="1" fontId="21" fillId="3" borderId="29" xfId="0" applyNumberFormat="1" applyFont="1" applyFill="1" applyBorder="1" applyAlignment="1">
      <alignment vertical="center"/>
    </xf>
    <xf numFmtId="41" fontId="37" fillId="3" borderId="20" xfId="0" quotePrefix="1" applyNumberFormat="1" applyFont="1" applyFill="1" applyBorder="1" applyAlignment="1">
      <alignment horizontal="left" vertical="center"/>
    </xf>
    <xf numFmtId="171" fontId="37" fillId="3" borderId="68" xfId="0" quotePrefix="1" applyNumberFormat="1" applyFont="1" applyFill="1" applyBorder="1" applyAlignment="1">
      <alignment horizontal="center" vertical="center"/>
    </xf>
    <xf numFmtId="0" fontId="37" fillId="3" borderId="20" xfId="0" applyFont="1" applyFill="1" applyBorder="1" applyAlignment="1">
      <alignment horizontal="center" vertical="center"/>
    </xf>
    <xf numFmtId="1" fontId="21" fillId="3" borderId="32" xfId="0" applyNumberFormat="1" applyFont="1" applyFill="1" applyBorder="1" applyAlignment="1">
      <alignment vertical="center"/>
    </xf>
    <xf numFmtId="1" fontId="21" fillId="3" borderId="59" xfId="0" applyNumberFormat="1" applyFont="1" applyFill="1" applyBorder="1" applyAlignment="1">
      <alignment vertical="center"/>
    </xf>
    <xf numFmtId="41" fontId="18" fillId="3" borderId="9" xfId="0" applyNumberFormat="1" applyFont="1" applyFill="1" applyBorder="1" applyAlignment="1">
      <alignment horizontal="right" vertical="center"/>
    </xf>
    <xf numFmtId="41" fontId="18" fillId="3" borderId="48" xfId="0" applyNumberFormat="1" applyFont="1" applyFill="1" applyBorder="1" applyAlignment="1">
      <alignment horizontal="right" vertical="center"/>
    </xf>
    <xf numFmtId="0" fontId="19" fillId="3" borderId="16" xfId="0" applyFont="1" applyFill="1" applyBorder="1" applyAlignment="1">
      <alignment horizontal="center" vertical="center"/>
    </xf>
    <xf numFmtId="1" fontId="19" fillId="3" borderId="34" xfId="0" applyNumberFormat="1" applyFont="1" applyFill="1" applyBorder="1" applyAlignment="1">
      <alignment horizontal="center" vertical="center"/>
    </xf>
    <xf numFmtId="1" fontId="19" fillId="3" borderId="53" xfId="0" applyNumberFormat="1" applyFont="1" applyFill="1" applyBorder="1" applyAlignment="1">
      <alignment horizontal="center" vertical="center"/>
    </xf>
    <xf numFmtId="1" fontId="19" fillId="3" borderId="8" xfId="0" applyNumberFormat="1" applyFont="1" applyFill="1" applyBorder="1" applyAlignment="1">
      <alignment horizontal="center" vertical="center"/>
    </xf>
    <xf numFmtId="1" fontId="19" fillId="3" borderId="48" xfId="0" applyNumberFormat="1" applyFont="1" applyFill="1" applyBorder="1" applyAlignment="1">
      <alignment horizontal="center" vertical="center"/>
    </xf>
    <xf numFmtId="1" fontId="18" fillId="3" borderId="31" xfId="0" applyNumberFormat="1" applyFont="1" applyFill="1" applyBorder="1" applyAlignment="1">
      <alignment horizontal="center" vertical="center"/>
    </xf>
    <xf numFmtId="41" fontId="18" fillId="3" borderId="1" xfId="0" applyNumberFormat="1" applyFont="1" applyFill="1" applyBorder="1" applyAlignment="1">
      <alignment horizontal="right" vertical="center"/>
    </xf>
    <xf numFmtId="41" fontId="18" fillId="3" borderId="57" xfId="0" applyNumberFormat="1" applyFont="1" applyFill="1" applyBorder="1" applyAlignment="1">
      <alignment horizontal="right" vertical="center"/>
    </xf>
    <xf numFmtId="41" fontId="18" fillId="3" borderId="13" xfId="0" applyNumberFormat="1" applyFont="1" applyFill="1" applyBorder="1" applyAlignment="1">
      <alignment horizontal="center" vertical="center"/>
    </xf>
    <xf numFmtId="1" fontId="18" fillId="3" borderId="29" xfId="0" applyNumberFormat="1" applyFont="1" applyFill="1" applyBorder="1" applyAlignment="1">
      <alignment horizontal="center" vertical="center"/>
    </xf>
    <xf numFmtId="1" fontId="18" fillId="3" borderId="37" xfId="0" applyNumberFormat="1" applyFont="1" applyFill="1" applyBorder="1" applyAlignment="1">
      <alignment horizontal="center" vertical="center"/>
    </xf>
    <xf numFmtId="41" fontId="18" fillId="3" borderId="25" xfId="0" applyNumberFormat="1" applyFont="1" applyFill="1" applyBorder="1" applyAlignment="1">
      <alignment horizontal="right" vertical="center"/>
    </xf>
    <xf numFmtId="1" fontId="19" fillId="3" borderId="29" xfId="0" applyNumberFormat="1" applyFont="1" applyFill="1" applyBorder="1" applyAlignment="1">
      <alignment horizontal="center" vertical="center"/>
    </xf>
    <xf numFmtId="166" fontId="19" fillId="3" borderId="37" xfId="0" applyNumberFormat="1" applyFont="1" applyFill="1" applyBorder="1" applyAlignment="1">
      <alignment horizontal="center" vertical="center"/>
    </xf>
    <xf numFmtId="2" fontId="18" fillId="3" borderId="31" xfId="0" applyNumberFormat="1" applyFont="1" applyFill="1" applyBorder="1" applyAlignment="1">
      <alignment horizontal="center" vertical="center"/>
    </xf>
    <xf numFmtId="2" fontId="18" fillId="3" borderId="29" xfId="0" applyNumberFormat="1" applyFont="1" applyFill="1" applyBorder="1" applyAlignment="1">
      <alignment horizontal="center" vertical="center"/>
    </xf>
    <xf numFmtId="2" fontId="18" fillId="3" borderId="37" xfId="0" applyNumberFormat="1" applyFont="1" applyFill="1" applyBorder="1" applyAlignment="1">
      <alignment horizontal="center" vertical="center"/>
    </xf>
    <xf numFmtId="166" fontId="18" fillId="3" borderId="31" xfId="0" applyNumberFormat="1" applyFont="1" applyFill="1" applyBorder="1" applyAlignment="1">
      <alignment horizontal="center" vertical="center"/>
    </xf>
    <xf numFmtId="2" fontId="18" fillId="3" borderId="10" xfId="0" applyNumberFormat="1" applyFont="1" applyFill="1" applyBorder="1" applyAlignment="1">
      <alignment horizontal="center" vertical="center"/>
    </xf>
    <xf numFmtId="0" fontId="21" fillId="3" borderId="63" xfId="0" applyFont="1" applyFill="1" applyBorder="1" applyAlignment="1">
      <alignment vertical="center"/>
    </xf>
    <xf numFmtId="0" fontId="21" fillId="3" borderId="24" xfId="0" applyFont="1" applyFill="1" applyBorder="1" applyAlignment="1">
      <alignment vertical="center"/>
    </xf>
    <xf numFmtId="0" fontId="21" fillId="3" borderId="18" xfId="0" applyFont="1" applyFill="1" applyBorder="1" applyAlignment="1">
      <alignment horizontal="center" vertical="center"/>
    </xf>
    <xf numFmtId="1" fontId="21" fillId="3" borderId="37" xfId="0" applyNumberFormat="1" applyFont="1" applyFill="1" applyBorder="1" applyAlignment="1">
      <alignment horizontal="center" vertical="center"/>
    </xf>
    <xf numFmtId="0" fontId="21" fillId="3" borderId="49" xfId="0" applyFont="1" applyFill="1" applyBorder="1" applyAlignment="1">
      <alignment vertical="center"/>
    </xf>
    <xf numFmtId="0" fontId="21" fillId="3" borderId="20" xfId="0" applyFont="1" applyFill="1" applyBorder="1" applyAlignment="1">
      <alignment horizontal="center" vertical="center"/>
    </xf>
    <xf numFmtId="9" fontId="21" fillId="3" borderId="31" xfId="22" applyFont="1" applyFill="1" applyBorder="1" applyAlignment="1">
      <alignment horizontal="center" vertical="center"/>
    </xf>
    <xf numFmtId="9" fontId="21" fillId="3" borderId="17" xfId="22" applyFont="1" applyFill="1" applyBorder="1" applyAlignment="1">
      <alignment horizontal="center" vertical="center"/>
    </xf>
    <xf numFmtId="9" fontId="21" fillId="3" borderId="29" xfId="22" applyFont="1" applyFill="1" applyBorder="1" applyAlignment="1">
      <alignment horizontal="center" vertical="center"/>
    </xf>
    <xf numFmtId="9" fontId="21" fillId="3" borderId="37" xfId="22" applyFont="1" applyFill="1" applyBorder="1" applyAlignment="1">
      <alignment horizontal="center" vertical="center"/>
    </xf>
    <xf numFmtId="9" fontId="21" fillId="3" borderId="10" xfId="22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vertical="center"/>
    </xf>
    <xf numFmtId="9" fontId="21" fillId="3" borderId="8" xfId="22" applyFont="1" applyFill="1" applyBorder="1" applyAlignment="1">
      <alignment horizontal="center" vertical="center"/>
    </xf>
    <xf numFmtId="9" fontId="21" fillId="3" borderId="30" xfId="22" applyFont="1" applyFill="1" applyBorder="1" applyAlignment="1">
      <alignment horizontal="center" vertical="center"/>
    </xf>
    <xf numFmtId="9" fontId="21" fillId="3" borderId="30" xfId="22" applyNumberFormat="1" applyFont="1" applyFill="1" applyBorder="1" applyAlignment="1">
      <alignment horizontal="center" vertical="center"/>
    </xf>
    <xf numFmtId="9" fontId="21" fillId="3" borderId="48" xfId="22" applyFont="1" applyFill="1" applyBorder="1" applyAlignment="1">
      <alignment horizontal="center" vertical="center"/>
    </xf>
    <xf numFmtId="170" fontId="21" fillId="3" borderId="30" xfId="22" applyNumberFormat="1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vertical="center"/>
    </xf>
    <xf numFmtId="0" fontId="21" fillId="3" borderId="30" xfId="0" applyFont="1" applyFill="1" applyBorder="1" applyAlignment="1">
      <alignment horizontal="center" vertical="center"/>
    </xf>
    <xf numFmtId="1" fontId="19" fillId="3" borderId="120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39" xfId="0" applyFont="1" applyFill="1" applyBorder="1" applyAlignment="1">
      <alignment vertical="center"/>
    </xf>
    <xf numFmtId="0" fontId="4" fillId="3" borderId="43" xfId="0" applyFont="1" applyFill="1" applyBorder="1" applyAlignment="1">
      <alignment vertical="center"/>
    </xf>
    <xf numFmtId="0" fontId="4" fillId="3" borderId="56" xfId="0" applyFont="1" applyFill="1" applyBorder="1" applyAlignment="1">
      <alignment vertical="center"/>
    </xf>
    <xf numFmtId="0" fontId="20" fillId="3" borderId="41" xfId="0" applyFont="1" applyFill="1" applyBorder="1" applyAlignment="1">
      <alignment vertical="center"/>
    </xf>
    <xf numFmtId="0" fontId="20" fillId="3" borderId="154" xfId="0" applyFont="1" applyFill="1" applyBorder="1" applyAlignment="1">
      <alignment vertical="center"/>
    </xf>
    <xf numFmtId="0" fontId="20" fillId="3" borderId="155" xfId="0" applyFont="1" applyFill="1" applyBorder="1" applyAlignment="1">
      <alignment vertical="center"/>
    </xf>
    <xf numFmtId="166" fontId="20" fillId="3" borderId="155" xfId="0" applyNumberFormat="1" applyFont="1" applyFill="1" applyBorder="1" applyAlignment="1">
      <alignment horizontal="center" vertical="center"/>
    </xf>
    <xf numFmtId="166" fontId="20" fillId="3" borderId="157" xfId="0" applyNumberFormat="1" applyFont="1" applyFill="1" applyBorder="1" applyAlignment="1">
      <alignment horizontal="center" vertical="center"/>
    </xf>
    <xf numFmtId="168" fontId="20" fillId="3" borderId="155" xfId="0" applyNumberFormat="1" applyFont="1" applyFill="1" applyBorder="1" applyAlignment="1">
      <alignment horizontal="center" vertical="center"/>
    </xf>
    <xf numFmtId="168" fontId="20" fillId="3" borderId="157" xfId="0" applyNumberFormat="1" applyFont="1" applyFill="1" applyBorder="1" applyAlignment="1">
      <alignment horizontal="center" vertical="center"/>
    </xf>
    <xf numFmtId="2" fontId="20" fillId="3" borderId="155" xfId="0" applyNumberFormat="1" applyFont="1" applyFill="1" applyBorder="1" applyAlignment="1">
      <alignment horizontal="center" vertical="center"/>
    </xf>
    <xf numFmtId="2" fontId="20" fillId="3" borderId="157" xfId="0" applyNumberFormat="1" applyFont="1" applyFill="1" applyBorder="1" applyAlignment="1">
      <alignment horizontal="center" vertical="center"/>
    </xf>
    <xf numFmtId="0" fontId="20" fillId="3" borderId="146" xfId="0" applyFont="1" applyFill="1" applyBorder="1" applyAlignment="1">
      <alignment vertical="center"/>
    </xf>
    <xf numFmtId="0" fontId="20" fillId="3" borderId="158" xfId="0" applyFont="1" applyFill="1" applyBorder="1" applyAlignment="1">
      <alignment vertical="center"/>
    </xf>
    <xf numFmtId="2" fontId="20" fillId="3" borderId="158" xfId="0" applyNumberFormat="1" applyFont="1" applyFill="1" applyBorder="1" applyAlignment="1">
      <alignment horizontal="center" vertical="center"/>
    </xf>
    <xf numFmtId="166" fontId="20" fillId="3" borderId="158" xfId="0" applyNumberFormat="1" applyFont="1" applyFill="1" applyBorder="1" applyAlignment="1">
      <alignment horizontal="center" vertical="center"/>
    </xf>
    <xf numFmtId="166" fontId="20" fillId="3" borderId="160" xfId="0" applyNumberFormat="1" applyFont="1" applyFill="1" applyBorder="1" applyAlignment="1">
      <alignment horizontal="center" vertical="center"/>
    </xf>
    <xf numFmtId="0" fontId="45" fillId="3" borderId="63" xfId="0" applyFont="1" applyFill="1" applyBorder="1"/>
    <xf numFmtId="0" fontId="45" fillId="3" borderId="41" xfId="0" applyFont="1" applyFill="1" applyBorder="1"/>
    <xf numFmtId="1" fontId="45" fillId="3" borderId="41" xfId="0" applyNumberFormat="1" applyFont="1" applyFill="1" applyBorder="1" applyAlignment="1">
      <alignment horizontal="center" vertical="center"/>
    </xf>
    <xf numFmtId="0" fontId="45" fillId="3" borderId="154" xfId="0" applyFont="1" applyFill="1" applyBorder="1"/>
    <xf numFmtId="0" fontId="45" fillId="3" borderId="155" xfId="0" applyFont="1" applyFill="1" applyBorder="1"/>
    <xf numFmtId="1" fontId="45" fillId="3" borderId="155" xfId="0" applyNumberFormat="1" applyFont="1" applyFill="1" applyBorder="1" applyAlignment="1">
      <alignment horizontal="center" vertical="center"/>
    </xf>
    <xf numFmtId="1" fontId="45" fillId="3" borderId="157" xfId="0" applyNumberFormat="1" applyFont="1" applyFill="1" applyBorder="1" applyAlignment="1">
      <alignment horizontal="center" vertical="center"/>
    </xf>
    <xf numFmtId="9" fontId="45" fillId="3" borderId="155" xfId="22" applyFont="1" applyFill="1" applyBorder="1" applyAlignment="1">
      <alignment horizontal="center" vertical="center"/>
    </xf>
    <xf numFmtId="9" fontId="45" fillId="3" borderId="157" xfId="22" applyFont="1" applyFill="1" applyBorder="1" applyAlignment="1">
      <alignment horizontal="center" vertical="center"/>
    </xf>
    <xf numFmtId="0" fontId="45" fillId="3" borderId="146" xfId="0" applyFont="1" applyFill="1" applyBorder="1"/>
    <xf numFmtId="0" fontId="45" fillId="3" borderId="158" xfId="0" applyFont="1" applyFill="1" applyBorder="1"/>
    <xf numFmtId="1" fontId="45" fillId="3" borderId="158" xfId="0" applyNumberFormat="1" applyFont="1" applyFill="1" applyBorder="1" applyAlignment="1">
      <alignment horizontal="center" vertical="center"/>
    </xf>
    <xf numFmtId="0" fontId="111" fillId="3" borderId="0" xfId="0" applyFont="1" applyFill="1"/>
    <xf numFmtId="166" fontId="45" fillId="3" borderId="41" xfId="0" applyNumberFormat="1" applyFont="1" applyFill="1" applyBorder="1"/>
    <xf numFmtId="1" fontId="45" fillId="3" borderId="42" xfId="0" applyNumberFormat="1" applyFont="1" applyFill="1" applyBorder="1" applyAlignment="1">
      <alignment horizontal="center" vertical="center"/>
    </xf>
    <xf numFmtId="0" fontId="45" fillId="3" borderId="154" xfId="0" applyFont="1" applyFill="1" applyBorder="1" applyAlignment="1">
      <alignment wrapText="1"/>
    </xf>
    <xf numFmtId="0" fontId="45" fillId="3" borderId="155" xfId="0" applyFont="1" applyFill="1" applyBorder="1" applyAlignment="1">
      <alignment wrapText="1"/>
    </xf>
    <xf numFmtId="166" fontId="45" fillId="3" borderId="155" xfId="0" applyNumberFormat="1" applyFont="1" applyFill="1" applyBorder="1"/>
    <xf numFmtId="166" fontId="45" fillId="3" borderId="158" xfId="0" applyNumberFormat="1" applyFont="1" applyFill="1" applyBorder="1"/>
    <xf numFmtId="1" fontId="45" fillId="3" borderId="160" xfId="0" applyNumberFormat="1" applyFont="1" applyFill="1" applyBorder="1" applyAlignment="1">
      <alignment horizontal="center" vertical="center"/>
    </xf>
    <xf numFmtId="0" fontId="45" fillId="3" borderId="1" xfId="0" applyFont="1" applyFill="1" applyBorder="1"/>
    <xf numFmtId="0" fontId="45" fillId="3" borderId="5" xfId="0" applyFont="1" applyFill="1" applyBorder="1"/>
    <xf numFmtId="0" fontId="20" fillId="3" borderId="5" xfId="0" applyFont="1" applyFill="1" applyBorder="1" applyAlignment="1">
      <alignment horizontal="center" vertical="center"/>
    </xf>
    <xf numFmtId="166" fontId="45" fillId="3" borderId="5" xfId="0" applyNumberFormat="1" applyFont="1" applyFill="1" applyBorder="1" applyAlignment="1">
      <alignment horizontal="center" vertical="center"/>
    </xf>
    <xf numFmtId="1" fontId="45" fillId="3" borderId="5" xfId="0" applyNumberFormat="1" applyFont="1" applyFill="1" applyBorder="1" applyAlignment="1">
      <alignment horizontal="center" vertical="center"/>
    </xf>
    <xf numFmtId="2" fontId="45" fillId="3" borderId="5" xfId="0" applyNumberFormat="1" applyFont="1" applyFill="1" applyBorder="1" applyAlignment="1">
      <alignment horizontal="center" vertical="center"/>
    </xf>
    <xf numFmtId="1" fontId="45" fillId="3" borderId="11" xfId="0" applyNumberFormat="1" applyFont="1" applyFill="1" applyBorder="1" applyAlignment="1">
      <alignment horizontal="center" vertical="center"/>
    </xf>
    <xf numFmtId="168" fontId="20" fillId="3" borderId="0" xfId="0" applyNumberFormat="1" applyFont="1" applyFill="1"/>
    <xf numFmtId="1" fontId="20" fillId="3" borderId="0" xfId="0" applyNumberFormat="1" applyFont="1" applyFill="1"/>
    <xf numFmtId="0" fontId="18" fillId="3" borderId="34" xfId="0" applyFont="1" applyFill="1" applyBorder="1" applyAlignment="1">
      <alignment vertical="center"/>
    </xf>
    <xf numFmtId="0" fontId="18" fillId="3" borderId="7" xfId="0" applyFont="1" applyFill="1" applyBorder="1" applyAlignment="1">
      <alignment vertical="center"/>
    </xf>
    <xf numFmtId="0" fontId="18" fillId="3" borderId="53" xfId="0" applyFont="1" applyFill="1" applyBorder="1" applyAlignment="1">
      <alignment horizontal="center" vertical="center"/>
    </xf>
    <xf numFmtId="0" fontId="32" fillId="3" borderId="120" xfId="0" applyFont="1" applyFill="1" applyBorder="1" applyAlignment="1">
      <alignment horizontal="center" vertical="center"/>
    </xf>
    <xf numFmtId="1" fontId="32" fillId="3" borderId="120" xfId="0" applyNumberFormat="1" applyFont="1" applyFill="1" applyBorder="1" applyAlignment="1">
      <alignment vertical="center"/>
    </xf>
    <xf numFmtId="0" fontId="32" fillId="3" borderId="10" xfId="0" applyFont="1" applyFill="1" applyBorder="1" applyAlignment="1">
      <alignment horizontal="center" vertical="center"/>
    </xf>
    <xf numFmtId="0" fontId="103" fillId="3" borderId="10" xfId="0" applyFont="1" applyFill="1" applyBorder="1" applyAlignment="1">
      <alignment horizontal="center" vertical="center"/>
    </xf>
    <xf numFmtId="41" fontId="20" fillId="3" borderId="44" xfId="0" quotePrefix="1" applyNumberFormat="1" applyFont="1" applyFill="1" applyBorder="1" applyAlignment="1">
      <alignment horizontal="left" vertical="center"/>
    </xf>
    <xf numFmtId="41" fontId="20" fillId="3" borderId="41" xfId="0" quotePrefix="1" applyNumberFormat="1" applyFont="1" applyFill="1" applyBorder="1" applyAlignment="1">
      <alignment horizontal="left" vertical="center"/>
    </xf>
    <xf numFmtId="0" fontId="20" fillId="3" borderId="66" xfId="0" applyFont="1" applyFill="1" applyBorder="1" applyAlignment="1">
      <alignment horizontal="center" vertical="center"/>
    </xf>
    <xf numFmtId="0" fontId="32" fillId="3" borderId="41" xfId="0" applyFont="1" applyFill="1" applyBorder="1" applyAlignment="1">
      <alignment horizontal="center" vertical="center"/>
    </xf>
    <xf numFmtId="0" fontId="32" fillId="3" borderId="3" xfId="0" applyFont="1" applyFill="1" applyBorder="1" applyAlignment="1">
      <alignment horizontal="center" vertical="center"/>
    </xf>
    <xf numFmtId="41" fontId="20" fillId="3" borderId="47" xfId="0" quotePrefix="1" applyNumberFormat="1" applyFont="1" applyFill="1" applyBorder="1" applyAlignment="1">
      <alignment horizontal="left" vertical="center"/>
    </xf>
    <xf numFmtId="41" fontId="20" fillId="3" borderId="118" xfId="0" quotePrefix="1" applyNumberFormat="1" applyFont="1" applyFill="1" applyBorder="1" applyAlignment="1">
      <alignment horizontal="left" vertical="center"/>
    </xf>
    <xf numFmtId="0" fontId="20" fillId="3" borderId="119" xfId="0" applyFont="1" applyFill="1" applyBorder="1" applyAlignment="1">
      <alignment horizontal="center" vertical="center"/>
    </xf>
    <xf numFmtId="0" fontId="32" fillId="3" borderId="118" xfId="0" applyFont="1" applyFill="1" applyBorder="1" applyAlignment="1">
      <alignment horizontal="center" vertical="center"/>
    </xf>
    <xf numFmtId="0" fontId="32" fillId="3" borderId="161" xfId="0" applyFont="1" applyFill="1" applyBorder="1" applyAlignment="1">
      <alignment horizontal="center" vertical="center"/>
    </xf>
    <xf numFmtId="41" fontId="20" fillId="3" borderId="51" xfId="0" quotePrefix="1" applyNumberFormat="1" applyFont="1" applyFill="1" applyBorder="1" applyAlignment="1">
      <alignment horizontal="left" vertical="center"/>
    </xf>
    <xf numFmtId="41" fontId="20" fillId="3" borderId="23" xfId="0" quotePrefix="1" applyNumberFormat="1" applyFont="1" applyFill="1" applyBorder="1" applyAlignment="1">
      <alignment horizontal="left" vertical="center"/>
    </xf>
    <xf numFmtId="0" fontId="20" fillId="3" borderId="68" xfId="0" applyFont="1" applyFill="1" applyBorder="1" applyAlignment="1">
      <alignment horizontal="center" vertical="center"/>
    </xf>
    <xf numFmtId="0" fontId="32" fillId="3" borderId="23" xfId="0" applyFont="1" applyFill="1" applyBorder="1" applyAlignment="1">
      <alignment horizontal="center" vertical="center"/>
    </xf>
    <xf numFmtId="0" fontId="32" fillId="3" borderId="162" xfId="0" applyFont="1" applyFill="1" applyBorder="1" applyAlignment="1">
      <alignment horizontal="center" vertical="center"/>
    </xf>
    <xf numFmtId="41" fontId="20" fillId="3" borderId="35" xfId="0" quotePrefix="1" applyNumberFormat="1" applyFont="1" applyFill="1" applyBorder="1" applyAlignment="1">
      <alignment horizontal="left" vertical="center"/>
    </xf>
    <xf numFmtId="41" fontId="20" fillId="3" borderId="46" xfId="0" quotePrefix="1" applyNumberFormat="1" applyFont="1" applyFill="1" applyBorder="1" applyAlignment="1">
      <alignment horizontal="left" vertical="center"/>
    </xf>
    <xf numFmtId="0" fontId="20" fillId="3" borderId="64" xfId="0" applyFont="1" applyFill="1" applyBorder="1" applyAlignment="1">
      <alignment horizontal="center" vertical="center"/>
    </xf>
    <xf numFmtId="0" fontId="32" fillId="3" borderId="46" xfId="0" applyFont="1" applyFill="1" applyBorder="1" applyAlignment="1">
      <alignment horizontal="center" vertical="center"/>
    </xf>
    <xf numFmtId="1" fontId="20" fillId="3" borderId="46" xfId="0" applyNumberFormat="1" applyFont="1" applyFill="1" applyBorder="1" applyAlignment="1">
      <alignment horizontal="center" vertical="center"/>
    </xf>
    <xf numFmtId="0" fontId="32" fillId="3" borderId="38" xfId="0" applyFont="1" applyFill="1" applyBorder="1" applyAlignment="1">
      <alignment horizontal="center" vertical="center"/>
    </xf>
    <xf numFmtId="1" fontId="20" fillId="3" borderId="144" xfId="0" applyNumberFormat="1" applyFont="1" applyFill="1" applyBorder="1" applyAlignment="1">
      <alignment horizontal="center" vertical="center"/>
    </xf>
    <xf numFmtId="1" fontId="18" fillId="3" borderId="144" xfId="0" applyNumberFormat="1" applyFont="1" applyFill="1" applyBorder="1" applyAlignment="1">
      <alignment horizontal="center" vertical="center"/>
    </xf>
    <xf numFmtId="1" fontId="19" fillId="3" borderId="144" xfId="0" applyNumberFormat="1" applyFont="1" applyFill="1" applyBorder="1" applyAlignment="1">
      <alignment horizontal="center" vertical="center"/>
    </xf>
    <xf numFmtId="1" fontId="20" fillId="3" borderId="161" xfId="0" applyNumberFormat="1" applyFont="1" applyFill="1" applyBorder="1" applyAlignment="1">
      <alignment horizontal="center" vertical="center"/>
    </xf>
    <xf numFmtId="1" fontId="20" fillId="3" borderId="162" xfId="0" applyNumberFormat="1" applyFont="1" applyFill="1" applyBorder="1" applyAlignment="1">
      <alignment horizontal="center" vertical="center"/>
    </xf>
    <xf numFmtId="41" fontId="20" fillId="3" borderId="52" xfId="0" quotePrefix="1" applyNumberFormat="1" applyFont="1" applyFill="1" applyBorder="1" applyAlignment="1">
      <alignment horizontal="left" vertical="center"/>
    </xf>
    <xf numFmtId="41" fontId="20" fillId="3" borderId="30" xfId="0" quotePrefix="1" applyNumberFormat="1" applyFont="1" applyFill="1" applyBorder="1" applyAlignment="1">
      <alignment horizontal="left" vertical="center"/>
    </xf>
    <xf numFmtId="0" fontId="20" fillId="3" borderId="48" xfId="0" applyFont="1" applyFill="1" applyBorder="1" applyAlignment="1">
      <alignment horizontal="center" vertical="center"/>
    </xf>
    <xf numFmtId="41" fontId="20" fillId="3" borderId="70" xfId="0" quotePrefix="1" applyNumberFormat="1" applyFont="1" applyFill="1" applyBorder="1" applyAlignment="1">
      <alignment horizontal="left" vertical="center"/>
    </xf>
    <xf numFmtId="41" fontId="20" fillId="3" borderId="120" xfId="0" quotePrefix="1" applyNumberFormat="1" applyFont="1" applyFill="1" applyBorder="1" applyAlignment="1">
      <alignment horizontal="left" vertical="center"/>
    </xf>
    <xf numFmtId="0" fontId="20" fillId="3" borderId="123" xfId="0" applyFont="1" applyFill="1" applyBorder="1" applyAlignment="1">
      <alignment horizontal="center" vertical="center"/>
    </xf>
    <xf numFmtId="1" fontId="20" fillId="3" borderId="163" xfId="0" applyNumberFormat="1" applyFont="1" applyFill="1" applyBorder="1" applyAlignment="1">
      <alignment horizontal="center" vertical="center"/>
    </xf>
    <xf numFmtId="41" fontId="20" fillId="3" borderId="25" xfId="0" quotePrefix="1" applyNumberFormat="1" applyFont="1" applyFill="1" applyBorder="1" applyAlignment="1">
      <alignment horizontal="left" vertical="center"/>
    </xf>
    <xf numFmtId="41" fontId="20" fillId="3" borderId="5" xfId="0" quotePrefix="1" applyNumberFormat="1" applyFont="1" applyFill="1" applyBorder="1" applyAlignment="1">
      <alignment horizontal="left" vertical="center"/>
    </xf>
    <xf numFmtId="0" fontId="20" fillId="3" borderId="67" xfId="0" applyFont="1" applyFill="1" applyBorder="1" applyAlignment="1">
      <alignment horizontal="center" vertical="center"/>
    </xf>
    <xf numFmtId="1" fontId="20" fillId="3" borderId="5" xfId="0" applyNumberFormat="1" applyFont="1" applyFill="1" applyBorder="1" applyAlignment="1">
      <alignment horizontal="center" vertical="center"/>
    </xf>
    <xf numFmtId="1" fontId="20" fillId="3" borderId="4" xfId="0" applyNumberFormat="1" applyFont="1" applyFill="1" applyBorder="1" applyAlignment="1">
      <alignment horizontal="center" vertical="center"/>
    </xf>
    <xf numFmtId="41" fontId="20" fillId="3" borderId="57" xfId="0" quotePrefix="1" applyNumberFormat="1" applyFont="1" applyFill="1" applyBorder="1" applyAlignment="1">
      <alignment horizontal="left" vertical="center"/>
    </xf>
    <xf numFmtId="41" fontId="20" fillId="3" borderId="14" xfId="0" quotePrefix="1" applyNumberFormat="1" applyFont="1" applyFill="1" applyBorder="1" applyAlignment="1">
      <alignment horizontal="left" vertical="center"/>
    </xf>
    <xf numFmtId="0" fontId="20" fillId="3" borderId="15" xfId="0" applyFont="1" applyFill="1" applyBorder="1" applyAlignment="1">
      <alignment horizontal="center" vertical="center"/>
    </xf>
    <xf numFmtId="1" fontId="20" fillId="3" borderId="14" xfId="0" applyNumberFormat="1" applyFont="1" applyFill="1" applyBorder="1" applyAlignment="1">
      <alignment horizontal="center" vertical="center"/>
    </xf>
    <xf numFmtId="1" fontId="20" fillId="3" borderId="69" xfId="0" applyNumberFormat="1" applyFont="1" applyFill="1" applyBorder="1" applyAlignment="1">
      <alignment horizontal="center" vertical="center"/>
    </xf>
    <xf numFmtId="41" fontId="37" fillId="3" borderId="52" xfId="0" quotePrefix="1" applyNumberFormat="1" applyFont="1" applyFill="1" applyBorder="1" applyAlignment="1">
      <alignment horizontal="left" vertical="center"/>
    </xf>
    <xf numFmtId="41" fontId="20" fillId="3" borderId="7" xfId="0" quotePrefix="1" applyNumberFormat="1" applyFont="1" applyFill="1" applyBorder="1" applyAlignment="1">
      <alignment horizontal="left" vertical="center"/>
    </xf>
    <xf numFmtId="41" fontId="133" fillId="3" borderId="31" xfId="0" quotePrefix="1" applyNumberFormat="1" applyFont="1" applyFill="1" applyBorder="1" applyAlignment="1">
      <alignment horizontal="left" vertical="center"/>
    </xf>
    <xf numFmtId="41" fontId="133" fillId="3" borderId="6" xfId="0" quotePrefix="1" applyNumberFormat="1" applyFont="1" applyFill="1" applyBorder="1" applyAlignment="1">
      <alignment horizontal="left" vertical="center"/>
    </xf>
    <xf numFmtId="0" fontId="133" fillId="3" borderId="37" xfId="0" applyFont="1" applyFill="1" applyBorder="1" applyAlignment="1">
      <alignment horizontal="center" vertical="center"/>
    </xf>
    <xf numFmtId="1" fontId="119" fillId="3" borderId="10" xfId="0" applyNumberFormat="1" applyFont="1" applyFill="1" applyBorder="1" applyAlignment="1">
      <alignment horizontal="center" vertical="center"/>
    </xf>
    <xf numFmtId="41" fontId="133" fillId="3" borderId="74" xfId="0" quotePrefix="1" applyNumberFormat="1" applyFont="1" applyFill="1" applyBorder="1" applyAlignment="1">
      <alignment horizontal="left" vertical="center"/>
    </xf>
    <xf numFmtId="41" fontId="133" fillId="3" borderId="0" xfId="0" quotePrefix="1" applyNumberFormat="1" applyFont="1" applyFill="1" applyAlignment="1">
      <alignment horizontal="left" vertical="center"/>
    </xf>
    <xf numFmtId="0" fontId="133" fillId="3" borderId="64" xfId="0" applyFont="1" applyFill="1" applyBorder="1" applyAlignment="1">
      <alignment horizontal="center" vertical="center"/>
    </xf>
    <xf numFmtId="1" fontId="18" fillId="3" borderId="45" xfId="0" applyNumberFormat="1" applyFont="1" applyFill="1" applyBorder="1" applyAlignment="1">
      <alignment horizontal="center" vertical="center"/>
    </xf>
    <xf numFmtId="166" fontId="119" fillId="3" borderId="10" xfId="0" applyNumberFormat="1" applyFont="1" applyFill="1" applyBorder="1" applyAlignment="1">
      <alignment horizontal="center" vertical="center"/>
    </xf>
    <xf numFmtId="41" fontId="18" fillId="3" borderId="76" xfId="0" applyNumberFormat="1" applyFont="1" applyFill="1" applyBorder="1" applyAlignment="1">
      <alignment horizontal="right" vertical="center"/>
    </xf>
    <xf numFmtId="41" fontId="19" fillId="3" borderId="39" xfId="0" applyNumberFormat="1" applyFont="1" applyFill="1" applyBorder="1" applyAlignment="1">
      <alignment horizontal="right" vertical="center"/>
    </xf>
    <xf numFmtId="0" fontId="19" fillId="3" borderId="84" xfId="0" applyFont="1" applyFill="1" applyBorder="1" applyAlignment="1">
      <alignment horizontal="center" vertical="center"/>
    </xf>
    <xf numFmtId="2" fontId="19" fillId="3" borderId="120" xfId="0" applyNumberFormat="1" applyFont="1" applyFill="1" applyBorder="1" applyAlignment="1">
      <alignment horizontal="center" vertical="center"/>
    </xf>
    <xf numFmtId="41" fontId="18" fillId="3" borderId="1" xfId="0" applyNumberFormat="1" applyFont="1" applyFill="1" applyBorder="1" applyAlignment="1">
      <alignment horizontal="center" vertical="center"/>
    </xf>
    <xf numFmtId="1" fontId="18" fillId="3" borderId="5" xfId="0" applyNumberFormat="1" applyFont="1" applyFill="1" applyBorder="1" applyAlignment="1">
      <alignment horizontal="center" vertical="center"/>
    </xf>
    <xf numFmtId="2" fontId="18" fillId="3" borderId="5" xfId="0" applyNumberFormat="1" applyFont="1" applyFill="1" applyBorder="1" applyAlignment="1">
      <alignment horizontal="center" vertical="center"/>
    </xf>
    <xf numFmtId="41" fontId="18" fillId="3" borderId="74" xfId="0" applyNumberFormat="1" applyFont="1" applyFill="1" applyBorder="1" applyAlignment="1">
      <alignment horizontal="right" vertical="center"/>
    </xf>
    <xf numFmtId="41" fontId="19" fillId="3" borderId="74" xfId="0" applyNumberFormat="1" applyFont="1" applyFill="1" applyBorder="1" applyAlignment="1">
      <alignment horizontal="right" vertical="center"/>
    </xf>
    <xf numFmtId="41" fontId="19" fillId="3" borderId="74" xfId="0" applyNumberFormat="1" applyFont="1" applyFill="1" applyBorder="1" applyAlignment="1">
      <alignment horizontal="center" vertical="center"/>
    </xf>
    <xf numFmtId="1" fontId="19" fillId="3" borderId="46" xfId="0" applyNumberFormat="1" applyFont="1" applyFill="1" applyBorder="1" applyAlignment="1">
      <alignment horizontal="center" vertical="center"/>
    </xf>
    <xf numFmtId="166" fontId="19" fillId="3" borderId="46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0" fontId="18" fillId="3" borderId="55" xfId="0" applyFont="1" applyFill="1" applyBorder="1" applyAlignment="1">
      <alignment vertical="center"/>
    </xf>
    <xf numFmtId="166" fontId="18" fillId="3" borderId="5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vertical="center"/>
    </xf>
    <xf numFmtId="0" fontId="21" fillId="3" borderId="53" xfId="0" applyFont="1" applyFill="1" applyBorder="1" applyAlignment="1">
      <alignment horizontal="center" vertical="center"/>
    </xf>
    <xf numFmtId="1" fontId="21" fillId="3" borderId="30" xfId="0" applyNumberFormat="1" applyFont="1" applyFill="1" applyBorder="1" applyAlignment="1">
      <alignment horizontal="center" vertical="center"/>
    </xf>
    <xf numFmtId="0" fontId="21" fillId="3" borderId="30" xfId="0" applyFont="1" applyFill="1" applyBorder="1" applyAlignment="1">
      <alignment vertical="center"/>
    </xf>
    <xf numFmtId="0" fontId="4" fillId="3" borderId="34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vertical="center"/>
    </xf>
    <xf numFmtId="9" fontId="45" fillId="3" borderId="10" xfId="22" applyFont="1" applyFill="1" applyBorder="1" applyAlignment="1">
      <alignment horizontal="center" vertical="center"/>
    </xf>
    <xf numFmtId="1" fontId="45" fillId="3" borderId="10" xfId="22" applyNumberFormat="1" applyFont="1" applyFill="1" applyBorder="1" applyAlignment="1">
      <alignment horizontal="center" vertical="center"/>
    </xf>
    <xf numFmtId="2" fontId="45" fillId="3" borderId="10" xfId="22" applyNumberFormat="1" applyFont="1" applyFill="1" applyBorder="1" applyAlignment="1">
      <alignment horizontal="center" vertical="center"/>
    </xf>
    <xf numFmtId="166" fontId="45" fillId="3" borderId="10" xfId="0" applyNumberFormat="1" applyFont="1" applyFill="1" applyBorder="1" applyAlignment="1">
      <alignment horizontal="center" vertical="center"/>
    </xf>
    <xf numFmtId="0" fontId="45" fillId="3" borderId="10" xfId="0" applyFont="1" applyFill="1" applyBorder="1" applyAlignment="1">
      <alignment wrapText="1"/>
    </xf>
    <xf numFmtId="1" fontId="18" fillId="3" borderId="9" xfId="0" applyNumberFormat="1" applyFont="1" applyFill="1" applyBorder="1" applyAlignment="1">
      <alignment horizontal="center" vertical="center"/>
    </xf>
    <xf numFmtId="1" fontId="18" fillId="3" borderId="59" xfId="0" applyNumberFormat="1" applyFont="1" applyFill="1" applyBorder="1" applyAlignment="1">
      <alignment horizontal="center" vertical="center"/>
    </xf>
    <xf numFmtId="1" fontId="18" fillId="3" borderId="73" xfId="0" applyNumberFormat="1" applyFont="1" applyFill="1" applyBorder="1" applyAlignment="1">
      <alignment horizontal="center" vertical="center"/>
    </xf>
    <xf numFmtId="1" fontId="18" fillId="3" borderId="69" xfId="0" applyNumberFormat="1" applyFont="1" applyFill="1" applyBorder="1" applyAlignment="1">
      <alignment horizontal="center" vertical="center"/>
    </xf>
    <xf numFmtId="1" fontId="18" fillId="3" borderId="26" xfId="0" applyNumberFormat="1" applyFont="1" applyFill="1" applyBorder="1" applyAlignment="1">
      <alignment horizontal="center" vertical="center"/>
    </xf>
    <xf numFmtId="0" fontId="32" fillId="3" borderId="35" xfId="0" applyFont="1" applyFill="1" applyBorder="1" applyAlignment="1">
      <alignment vertical="center"/>
    </xf>
    <xf numFmtId="0" fontId="32" fillId="3" borderId="0" xfId="0" applyFont="1" applyFill="1" applyBorder="1" applyAlignment="1">
      <alignment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vertical="center"/>
    </xf>
    <xf numFmtId="0" fontId="18" fillId="3" borderId="46" xfId="0" applyFont="1" applyFill="1" applyBorder="1" applyAlignment="1">
      <alignment vertical="center"/>
    </xf>
    <xf numFmtId="0" fontId="20" fillId="3" borderId="66" xfId="0" applyFont="1" applyFill="1" applyBorder="1" applyAlignment="1">
      <alignment horizontal="left" vertical="center"/>
    </xf>
    <xf numFmtId="0" fontId="19" fillId="3" borderId="66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vertical="center"/>
    </xf>
    <xf numFmtId="1" fontId="19" fillId="3" borderId="41" xfId="0" applyNumberFormat="1" applyFont="1" applyFill="1" applyBorder="1" applyAlignment="1">
      <alignment horizontal="center" vertical="center"/>
    </xf>
    <xf numFmtId="0" fontId="20" fillId="3" borderId="159" xfId="0" applyFont="1" applyFill="1" applyBorder="1" applyAlignment="1">
      <alignment horizontal="left" vertical="center"/>
    </xf>
    <xf numFmtId="0" fontId="19" fillId="3" borderId="159" xfId="0" applyFont="1" applyFill="1" applyBorder="1" applyAlignment="1">
      <alignment horizontal="center" vertical="center"/>
    </xf>
    <xf numFmtId="0" fontId="18" fillId="3" borderId="155" xfId="0" applyFont="1" applyFill="1" applyBorder="1" applyAlignment="1">
      <alignment vertical="center"/>
    </xf>
    <xf numFmtId="1" fontId="19" fillId="3" borderId="155" xfId="0" applyNumberFormat="1" applyFont="1" applyFill="1" applyBorder="1" applyAlignment="1">
      <alignment horizontal="center" vertical="center"/>
    </xf>
    <xf numFmtId="1" fontId="18" fillId="3" borderId="155" xfId="0" applyNumberFormat="1" applyFont="1" applyFill="1" applyBorder="1" applyAlignment="1">
      <alignment vertical="center"/>
    </xf>
    <xf numFmtId="0" fontId="20" fillId="3" borderId="164" xfId="0" applyFont="1" applyFill="1" applyBorder="1" applyAlignment="1">
      <alignment horizontal="left" vertical="center"/>
    </xf>
    <xf numFmtId="0" fontId="19" fillId="3" borderId="164" xfId="0" applyFont="1" applyFill="1" applyBorder="1" applyAlignment="1">
      <alignment horizontal="center" vertical="center"/>
    </xf>
    <xf numFmtId="0" fontId="18" fillId="3" borderId="158" xfId="0" applyFont="1" applyFill="1" applyBorder="1" applyAlignment="1">
      <alignment vertical="center"/>
    </xf>
    <xf numFmtId="1" fontId="19" fillId="3" borderId="158" xfId="0" applyNumberFormat="1" applyFont="1" applyFill="1" applyBorder="1" applyAlignment="1">
      <alignment horizontal="center" vertical="center"/>
    </xf>
    <xf numFmtId="0" fontId="20" fillId="3" borderId="48" xfId="0" applyFont="1" applyFill="1" applyBorder="1" applyAlignment="1">
      <alignment horizontal="left" vertical="center"/>
    </xf>
    <xf numFmtId="0" fontId="19" fillId="3" borderId="30" xfId="0" applyFont="1" applyFill="1" applyBorder="1" applyAlignment="1">
      <alignment vertical="center"/>
    </xf>
    <xf numFmtId="1" fontId="19" fillId="3" borderId="30" xfId="0" applyNumberFormat="1" applyFont="1" applyFill="1" applyBorder="1" applyAlignment="1">
      <alignment horizontal="center" vertical="center"/>
    </xf>
    <xf numFmtId="41" fontId="20" fillId="3" borderId="31" xfId="0" quotePrefix="1" applyNumberFormat="1" applyFont="1" applyFill="1" applyBorder="1" applyAlignment="1">
      <alignment horizontal="left" vertical="center"/>
    </xf>
    <xf numFmtId="0" fontId="20" fillId="3" borderId="119" xfId="0" applyFont="1" applyFill="1" applyBorder="1" applyAlignment="1">
      <alignment horizontal="left" vertical="center"/>
    </xf>
    <xf numFmtId="0" fontId="19" fillId="3" borderId="118" xfId="0" applyFont="1" applyFill="1" applyBorder="1" applyAlignment="1">
      <alignment vertical="center"/>
    </xf>
    <xf numFmtId="0" fontId="20" fillId="3" borderId="137" xfId="0" applyFont="1" applyFill="1" applyBorder="1" applyAlignment="1">
      <alignment horizontal="left" vertical="center"/>
    </xf>
    <xf numFmtId="0" fontId="19" fillId="3" borderId="137" xfId="0" applyFont="1" applyFill="1" applyBorder="1" applyAlignment="1">
      <alignment horizontal="center" vertical="center"/>
    </xf>
    <xf numFmtId="0" fontId="19" fillId="3" borderId="141" xfId="0" applyFont="1" applyFill="1" applyBorder="1" applyAlignment="1">
      <alignment vertical="center"/>
    </xf>
    <xf numFmtId="1" fontId="20" fillId="3" borderId="141" xfId="0" applyNumberFormat="1" applyFont="1" applyFill="1" applyBorder="1" applyAlignment="1">
      <alignment horizontal="center" vertical="center"/>
    </xf>
    <xf numFmtId="1" fontId="19" fillId="3" borderId="141" xfId="0" applyNumberFormat="1" applyFont="1" applyFill="1" applyBorder="1" applyAlignment="1">
      <alignment horizontal="center" vertical="center"/>
    </xf>
    <xf numFmtId="0" fontId="19" fillId="3" borderId="130" xfId="0" applyFont="1" applyFill="1" applyBorder="1" applyAlignment="1">
      <alignment vertical="center"/>
    </xf>
    <xf numFmtId="1" fontId="20" fillId="3" borderId="130" xfId="0" applyNumberFormat="1" applyFont="1" applyFill="1" applyBorder="1" applyAlignment="1">
      <alignment horizontal="center" vertical="center"/>
    </xf>
    <xf numFmtId="1" fontId="19" fillId="3" borderId="130" xfId="0" applyNumberFormat="1" applyFont="1" applyFill="1" applyBorder="1" applyAlignment="1">
      <alignment horizontal="center" vertical="center"/>
    </xf>
    <xf numFmtId="0" fontId="20" fillId="3" borderId="68" xfId="0" applyFont="1" applyFill="1" applyBorder="1" applyAlignment="1">
      <alignment horizontal="left" vertical="center"/>
    </xf>
    <xf numFmtId="0" fontId="19" fillId="3" borderId="68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vertical="center"/>
    </xf>
    <xf numFmtId="0" fontId="18" fillId="3" borderId="23" xfId="0" applyFont="1" applyFill="1" applyBorder="1" applyAlignment="1">
      <alignment vertical="center"/>
    </xf>
    <xf numFmtId="0" fontId="19" fillId="3" borderId="41" xfId="0" applyFont="1" applyFill="1" applyBorder="1" applyAlignment="1">
      <alignment vertical="center"/>
    </xf>
    <xf numFmtId="41" fontId="20" fillId="3" borderId="143" xfId="0" quotePrefix="1" applyNumberFormat="1" applyFont="1" applyFill="1" applyBorder="1" applyAlignment="1">
      <alignment horizontal="left" vertical="center"/>
    </xf>
    <xf numFmtId="0" fontId="19" fillId="3" borderId="144" xfId="0" applyFont="1" applyFill="1" applyBorder="1" applyAlignment="1">
      <alignment vertical="center"/>
    </xf>
    <xf numFmtId="1" fontId="20" fillId="3" borderId="117" xfId="0" applyNumberFormat="1" applyFont="1" applyFill="1" applyBorder="1" applyAlignment="1">
      <alignment horizontal="center" vertical="center"/>
    </xf>
    <xf numFmtId="1" fontId="19" fillId="3" borderId="117" xfId="0" applyNumberFormat="1" applyFont="1" applyFill="1" applyBorder="1" applyAlignment="1">
      <alignment horizontal="center" vertical="center"/>
    </xf>
    <xf numFmtId="0" fontId="18" fillId="3" borderId="59" xfId="0" applyFont="1" applyFill="1" applyBorder="1" applyAlignment="1">
      <alignment vertical="center"/>
    </xf>
    <xf numFmtId="1" fontId="20" fillId="3" borderId="139" xfId="0" applyNumberFormat="1" applyFont="1" applyFill="1" applyBorder="1" applyAlignment="1">
      <alignment horizontal="center" vertical="center"/>
    </xf>
    <xf numFmtId="1" fontId="19" fillId="3" borderId="139" xfId="0" applyNumberFormat="1" applyFont="1" applyFill="1" applyBorder="1" applyAlignment="1">
      <alignment horizontal="center" vertical="center"/>
    </xf>
    <xf numFmtId="41" fontId="20" fillId="3" borderId="62" xfId="0" quotePrefix="1" applyNumberFormat="1" applyFont="1" applyFill="1" applyBorder="1" applyAlignment="1">
      <alignment horizontal="left" vertical="center"/>
    </xf>
    <xf numFmtId="0" fontId="20" fillId="3" borderId="123" xfId="0" applyFont="1" applyFill="1" applyBorder="1" applyAlignment="1">
      <alignment horizontal="left" vertical="center"/>
    </xf>
    <xf numFmtId="1" fontId="20" fillId="3" borderId="121" xfId="0" applyNumberFormat="1" applyFont="1" applyFill="1" applyBorder="1" applyAlignment="1">
      <alignment vertical="center"/>
    </xf>
    <xf numFmtId="1" fontId="20" fillId="3" borderId="131" xfId="0" applyNumberFormat="1" applyFont="1" applyFill="1" applyBorder="1" applyAlignment="1">
      <alignment vertical="center"/>
    </xf>
    <xf numFmtId="1" fontId="19" fillId="3" borderId="131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left" vertical="center"/>
    </xf>
    <xf numFmtId="0" fontId="19" fillId="3" borderId="85" xfId="0" applyFont="1" applyFill="1" applyBorder="1" applyAlignment="1">
      <alignment horizontal="center" vertical="center"/>
    </xf>
    <xf numFmtId="1" fontId="20" fillId="3" borderId="130" xfId="0" applyNumberFormat="1" applyFont="1" applyFill="1" applyBorder="1" applyAlignment="1">
      <alignment vertical="center"/>
    </xf>
    <xf numFmtId="0" fontId="20" fillId="3" borderId="130" xfId="0" applyFont="1" applyFill="1" applyBorder="1" applyAlignment="1">
      <alignment horizontal="left" vertical="center"/>
    </xf>
    <xf numFmtId="0" fontId="20" fillId="3" borderId="23" xfId="0" applyFont="1" applyFill="1" applyBorder="1" applyAlignment="1">
      <alignment horizontal="left" vertical="center"/>
    </xf>
    <xf numFmtId="1" fontId="20" fillId="3" borderId="120" xfId="0" applyNumberFormat="1" applyFont="1" applyFill="1" applyBorder="1" applyAlignment="1">
      <alignment vertical="center"/>
    </xf>
    <xf numFmtId="1" fontId="20" fillId="3" borderId="36" xfId="0" applyNumberFormat="1" applyFont="1" applyFill="1" applyBorder="1" applyAlignment="1">
      <alignment vertical="center"/>
    </xf>
    <xf numFmtId="0" fontId="19" fillId="3" borderId="6" xfId="0" applyFont="1" applyFill="1" applyBorder="1" applyAlignment="1">
      <alignment horizontal="center" vertical="center"/>
    </xf>
    <xf numFmtId="0" fontId="20" fillId="3" borderId="65" xfId="0" applyFont="1" applyFill="1" applyBorder="1" applyAlignment="1">
      <alignment horizontal="left" vertical="center"/>
    </xf>
    <xf numFmtId="0" fontId="19" fillId="3" borderId="65" xfId="0" applyFont="1" applyFill="1" applyBorder="1" applyAlignment="1">
      <alignment horizontal="center" vertical="center"/>
    </xf>
    <xf numFmtId="1" fontId="20" fillId="3" borderId="75" xfId="0" applyNumberFormat="1" applyFont="1" applyFill="1" applyBorder="1" applyAlignment="1">
      <alignment vertical="center"/>
    </xf>
    <xf numFmtId="1" fontId="20" fillId="3" borderId="45" xfId="0" applyNumberFormat="1" applyFont="1" applyFill="1" applyBorder="1" applyAlignment="1">
      <alignment vertical="center"/>
    </xf>
    <xf numFmtId="0" fontId="19" fillId="3" borderId="49" xfId="0" applyFont="1" applyFill="1" applyBorder="1" applyAlignment="1">
      <alignment horizontal="center" vertical="center"/>
    </xf>
    <xf numFmtId="0" fontId="22" fillId="3" borderId="0" xfId="0" quotePrefix="1" applyFont="1" applyFill="1"/>
    <xf numFmtId="41" fontId="132" fillId="3" borderId="76" xfId="0" quotePrefix="1" applyNumberFormat="1" applyFont="1" applyFill="1" applyBorder="1" applyAlignment="1">
      <alignment horizontal="left" vertical="center"/>
    </xf>
    <xf numFmtId="0" fontId="131" fillId="3" borderId="39" xfId="0" applyFont="1" applyFill="1" applyBorder="1" applyAlignment="1">
      <alignment horizontal="left" vertical="center"/>
    </xf>
    <xf numFmtId="0" fontId="132" fillId="3" borderId="66" xfId="0" applyFont="1" applyFill="1" applyBorder="1" applyAlignment="1">
      <alignment horizontal="center" vertical="center"/>
    </xf>
    <xf numFmtId="166" fontId="20" fillId="3" borderId="41" xfId="0" applyNumberFormat="1" applyFont="1" applyFill="1" applyBorder="1" applyAlignment="1">
      <alignment vertical="center"/>
    </xf>
    <xf numFmtId="41" fontId="132" fillId="3" borderId="62" xfId="0" quotePrefix="1" applyNumberFormat="1" applyFont="1" applyFill="1" applyBorder="1" applyAlignment="1">
      <alignment horizontal="left" vertical="center"/>
    </xf>
    <xf numFmtId="0" fontId="131" fillId="3" borderId="122" xfId="0" applyFont="1" applyFill="1" applyBorder="1" applyAlignment="1">
      <alignment horizontal="left" vertical="center"/>
    </xf>
    <xf numFmtId="0" fontId="132" fillId="3" borderId="119" xfId="0" applyFont="1" applyFill="1" applyBorder="1" applyAlignment="1">
      <alignment horizontal="center" vertical="center"/>
    </xf>
    <xf numFmtId="166" fontId="20" fillId="3" borderId="118" xfId="0" applyNumberFormat="1" applyFont="1" applyFill="1" applyBorder="1" applyAlignment="1">
      <alignment vertical="center"/>
    </xf>
    <xf numFmtId="2" fontId="20" fillId="3" borderId="130" xfId="0" applyNumberFormat="1" applyFont="1" applyFill="1" applyBorder="1" applyAlignment="1">
      <alignment horizontal="center" vertical="center"/>
    </xf>
    <xf numFmtId="166" fontId="20" fillId="3" borderId="130" xfId="0" applyNumberFormat="1" applyFont="1" applyFill="1" applyBorder="1" applyAlignment="1">
      <alignment vertical="center"/>
    </xf>
    <xf numFmtId="166" fontId="20" fillId="3" borderId="130" xfId="0" applyNumberFormat="1" applyFont="1" applyFill="1" applyBorder="1" applyAlignment="1">
      <alignment horizontal="center" vertical="center"/>
    </xf>
    <xf numFmtId="41" fontId="132" fillId="3" borderId="32" xfId="0" quotePrefix="1" applyNumberFormat="1" applyFont="1" applyFill="1" applyBorder="1" applyAlignment="1">
      <alignment horizontal="left" vertical="center"/>
    </xf>
    <xf numFmtId="0" fontId="131" fillId="3" borderId="49" xfId="0" applyFont="1" applyFill="1" applyBorder="1" applyAlignment="1">
      <alignment horizontal="left" vertical="center"/>
    </xf>
    <xf numFmtId="0" fontId="132" fillId="3" borderId="68" xfId="0" applyFont="1" applyFill="1" applyBorder="1" applyAlignment="1">
      <alignment horizontal="center" vertical="center"/>
    </xf>
    <xf numFmtId="2" fontId="20" fillId="3" borderId="23" xfId="0" applyNumberFormat="1" applyFont="1" applyFill="1" applyBorder="1" applyAlignment="1">
      <alignment horizontal="center" vertical="center"/>
    </xf>
    <xf numFmtId="166" fontId="20" fillId="3" borderId="23" xfId="0" applyNumberFormat="1" applyFont="1" applyFill="1" applyBorder="1" applyAlignment="1">
      <alignment vertical="center"/>
    </xf>
    <xf numFmtId="0" fontId="0" fillId="3" borderId="0" xfId="0" quotePrefix="1" applyFill="1"/>
    <xf numFmtId="41" fontId="133" fillId="3" borderId="76" xfId="0" quotePrefix="1" applyNumberFormat="1" applyFont="1" applyFill="1" applyBorder="1" applyAlignment="1">
      <alignment horizontal="left" vertical="center"/>
    </xf>
    <xf numFmtId="41" fontId="133" fillId="3" borderId="39" xfId="0" quotePrefix="1" applyNumberFormat="1" applyFont="1" applyFill="1" applyBorder="1" applyAlignment="1">
      <alignment horizontal="left" vertical="center"/>
    </xf>
    <xf numFmtId="0" fontId="133" fillId="3" borderId="66" xfId="0" applyFont="1" applyFill="1" applyBorder="1" applyAlignment="1">
      <alignment horizontal="center" vertical="center"/>
    </xf>
    <xf numFmtId="1" fontId="18" fillId="3" borderId="3" xfId="0" applyNumberFormat="1" applyFont="1" applyFill="1" applyBorder="1" applyAlignment="1">
      <alignment vertical="center"/>
    </xf>
    <xf numFmtId="166" fontId="18" fillId="3" borderId="41" xfId="0" applyNumberFormat="1" applyFont="1" applyFill="1" applyBorder="1" applyAlignment="1">
      <alignment vertical="center"/>
    </xf>
    <xf numFmtId="1" fontId="18" fillId="3" borderId="10" xfId="0" applyNumberFormat="1" applyFont="1" applyFill="1" applyBorder="1" applyAlignment="1">
      <alignment vertical="center"/>
    </xf>
    <xf numFmtId="41" fontId="133" fillId="3" borderId="62" xfId="0" quotePrefix="1" applyNumberFormat="1" applyFont="1" applyFill="1" applyBorder="1" applyAlignment="1">
      <alignment horizontal="left" vertical="center"/>
    </xf>
    <xf numFmtId="41" fontId="133" fillId="3" borderId="122" xfId="0" quotePrefix="1" applyNumberFormat="1" applyFont="1" applyFill="1" applyBorder="1" applyAlignment="1">
      <alignment horizontal="left" vertical="center"/>
    </xf>
    <xf numFmtId="0" fontId="133" fillId="3" borderId="119" xfId="0" applyFont="1" applyFill="1" applyBorder="1" applyAlignment="1">
      <alignment horizontal="center" vertical="center"/>
    </xf>
    <xf numFmtId="1" fontId="18" fillId="3" borderId="29" xfId="0" applyNumberFormat="1" applyFont="1" applyFill="1" applyBorder="1" applyAlignment="1">
      <alignment vertical="center"/>
    </xf>
    <xf numFmtId="166" fontId="18" fillId="3" borderId="118" xfId="0" applyNumberFormat="1" applyFont="1" applyFill="1" applyBorder="1" applyAlignment="1">
      <alignment vertical="center"/>
    </xf>
    <xf numFmtId="166" fontId="18" fillId="3" borderId="130" xfId="0" applyNumberFormat="1" applyFont="1" applyFill="1" applyBorder="1" applyAlignment="1">
      <alignment vertical="center"/>
    </xf>
    <xf numFmtId="1" fontId="18" fillId="3" borderId="130" xfId="0" applyNumberFormat="1" applyFont="1" applyFill="1" applyBorder="1" applyAlignment="1">
      <alignment vertical="center"/>
    </xf>
    <xf numFmtId="1" fontId="18" fillId="3" borderId="121" xfId="0" applyNumberFormat="1" applyFont="1" applyFill="1" applyBorder="1" applyAlignment="1">
      <alignment vertical="center"/>
    </xf>
    <xf numFmtId="166" fontId="18" fillId="3" borderId="120" xfId="0" applyNumberFormat="1" applyFont="1" applyFill="1" applyBorder="1" applyAlignment="1">
      <alignment vertical="center"/>
    </xf>
    <xf numFmtId="1" fontId="18" fillId="3" borderId="45" xfId="0" applyNumberFormat="1" applyFont="1" applyFill="1" applyBorder="1" applyAlignment="1">
      <alignment vertical="center"/>
    </xf>
    <xf numFmtId="166" fontId="18" fillId="3" borderId="37" xfId="0" applyNumberFormat="1" applyFont="1" applyFill="1" applyBorder="1" applyAlignment="1">
      <alignment horizontal="center" vertical="center"/>
    </xf>
    <xf numFmtId="1" fontId="19" fillId="3" borderId="45" xfId="0" applyNumberFormat="1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/>
    </xf>
    <xf numFmtId="166" fontId="18" fillId="3" borderId="65" xfId="0" applyNumberFormat="1" applyFont="1" applyFill="1" applyBorder="1" applyAlignment="1">
      <alignment horizontal="center" vertical="center"/>
    </xf>
    <xf numFmtId="41" fontId="133" fillId="3" borderId="32" xfId="0" quotePrefix="1" applyNumberFormat="1" applyFont="1" applyFill="1" applyBorder="1" applyAlignment="1">
      <alignment horizontal="left" vertical="center"/>
    </xf>
    <xf numFmtId="41" fontId="133" fillId="3" borderId="49" xfId="0" quotePrefix="1" applyNumberFormat="1" applyFont="1" applyFill="1" applyBorder="1" applyAlignment="1">
      <alignment horizontal="left" vertical="center"/>
    </xf>
    <xf numFmtId="0" fontId="133" fillId="3" borderId="68" xfId="0" applyFont="1" applyFill="1" applyBorder="1" applyAlignment="1">
      <alignment horizontal="center" vertical="center"/>
    </xf>
    <xf numFmtId="1" fontId="18" fillId="3" borderId="59" xfId="0" applyNumberFormat="1" applyFont="1" applyFill="1" applyBorder="1" applyAlignment="1">
      <alignment vertical="center"/>
    </xf>
    <xf numFmtId="166" fontId="18" fillId="3" borderId="23" xfId="0" applyNumberFormat="1" applyFont="1" applyFill="1" applyBorder="1" applyAlignment="1">
      <alignment vertical="center"/>
    </xf>
    <xf numFmtId="166" fontId="18" fillId="3" borderId="45" xfId="0" applyNumberFormat="1" applyFont="1" applyFill="1" applyBorder="1" applyAlignment="1">
      <alignment vertical="center"/>
    </xf>
    <xf numFmtId="41" fontId="18" fillId="3" borderId="30" xfId="0" applyNumberFormat="1" applyFont="1" applyFill="1" applyBorder="1" applyAlignment="1">
      <alignment horizontal="left" vertical="center"/>
    </xf>
    <xf numFmtId="41" fontId="18" fillId="3" borderId="10" xfId="0" applyNumberFormat="1" applyFont="1" applyFill="1" applyBorder="1" applyAlignment="1">
      <alignment horizontal="right" vertical="center"/>
    </xf>
    <xf numFmtId="41" fontId="18" fillId="3" borderId="10" xfId="0" applyNumberFormat="1" applyFont="1" applyFill="1" applyBorder="1" applyAlignment="1">
      <alignment horizontal="center" vertical="center"/>
    </xf>
    <xf numFmtId="9" fontId="21" fillId="3" borderId="10" xfId="22" applyNumberFormat="1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20" fillId="3" borderId="24" xfId="0" applyFont="1" applyFill="1" applyBorder="1" applyAlignment="1">
      <alignment vertical="center"/>
    </xf>
    <xf numFmtId="0" fontId="20" fillId="3" borderId="44" xfId="0" applyFont="1" applyFill="1" applyBorder="1" applyAlignment="1">
      <alignment horizontal="center" vertical="center"/>
    </xf>
    <xf numFmtId="166" fontId="20" fillId="3" borderId="47" xfId="0" applyNumberFormat="1" applyFont="1" applyFill="1" applyBorder="1" applyAlignment="1">
      <alignment horizontal="center" vertical="center"/>
    </xf>
    <xf numFmtId="166" fontId="20" fillId="3" borderId="37" xfId="0" applyNumberFormat="1" applyFont="1" applyFill="1" applyBorder="1" applyAlignment="1">
      <alignment horizontal="center" vertical="center"/>
    </xf>
    <xf numFmtId="1" fontId="20" fillId="3" borderId="47" xfId="0" applyNumberFormat="1" applyFont="1" applyFill="1" applyBorder="1" applyAlignment="1">
      <alignment horizontal="center" vertical="center"/>
    </xf>
    <xf numFmtId="168" fontId="20" fillId="3" borderId="47" xfId="0" applyNumberFormat="1" applyFont="1" applyFill="1" applyBorder="1" applyAlignment="1">
      <alignment horizontal="center" vertical="center"/>
    </xf>
    <xf numFmtId="2" fontId="20" fillId="3" borderId="47" xfId="0" applyNumberFormat="1" applyFont="1" applyFill="1" applyBorder="1" applyAlignment="1">
      <alignment horizontal="center" vertical="center"/>
    </xf>
    <xf numFmtId="0" fontId="20" fillId="3" borderId="49" xfId="0" applyFont="1" applyFill="1" applyBorder="1" applyAlignment="1">
      <alignment vertical="center"/>
    </xf>
    <xf numFmtId="2" fontId="20" fillId="3" borderId="51" xfId="0" applyNumberFormat="1" applyFont="1" applyFill="1" applyBorder="1" applyAlignment="1">
      <alignment horizontal="center" vertical="center"/>
    </xf>
    <xf numFmtId="0" fontId="45" fillId="3" borderId="57" xfId="0" applyFont="1" applyFill="1" applyBorder="1"/>
    <xf numFmtId="0" fontId="45" fillId="3" borderId="26" xfId="0" applyFont="1" applyFill="1" applyBorder="1"/>
    <xf numFmtId="0" fontId="45" fillId="3" borderId="26" xfId="0" applyFont="1" applyFill="1" applyBorder="1" applyAlignment="1">
      <alignment horizontal="center"/>
    </xf>
    <xf numFmtId="0" fontId="45" fillId="3" borderId="41" xfId="0" applyFont="1" applyFill="1" applyBorder="1" applyAlignment="1">
      <alignment horizontal="center"/>
    </xf>
    <xf numFmtId="0" fontId="45" fillId="3" borderId="10" xfId="0" applyFont="1" applyFill="1" applyBorder="1" applyAlignment="1">
      <alignment horizontal="center"/>
    </xf>
    <xf numFmtId="9" fontId="45" fillId="3" borderId="17" xfId="22" applyFont="1" applyFill="1" applyBorder="1" applyAlignment="1">
      <alignment horizontal="center" vertical="center"/>
    </xf>
    <xf numFmtId="1" fontId="45" fillId="3" borderId="17" xfId="22" applyNumberFormat="1" applyFont="1" applyFill="1" applyBorder="1" applyAlignment="1">
      <alignment horizontal="center" vertical="center"/>
    </xf>
    <xf numFmtId="0" fontId="45" fillId="3" borderId="32" xfId="0" applyFont="1" applyFill="1" applyBorder="1"/>
    <xf numFmtId="0" fontId="45" fillId="3" borderId="23" xfId="0" applyFont="1" applyFill="1" applyBorder="1"/>
    <xf numFmtId="166" fontId="45" fillId="3" borderId="23" xfId="0" applyNumberFormat="1" applyFont="1" applyFill="1" applyBorder="1"/>
    <xf numFmtId="166" fontId="45" fillId="3" borderId="23" xfId="0" applyNumberFormat="1" applyFont="1" applyFill="1" applyBorder="1" applyAlignment="1">
      <alignment horizontal="center"/>
    </xf>
    <xf numFmtId="166" fontId="45" fillId="3" borderId="41" xfId="0" applyNumberFormat="1" applyFont="1" applyFill="1" applyBorder="1" applyAlignment="1">
      <alignment horizontal="center"/>
    </xf>
    <xf numFmtId="0" fontId="45" fillId="3" borderId="31" xfId="0" applyFont="1" applyFill="1" applyBorder="1" applyAlignment="1">
      <alignment horizontal="left" vertical="center" wrapText="1"/>
    </xf>
    <xf numFmtId="0" fontId="45" fillId="3" borderId="10" xfId="0" applyFont="1" applyFill="1" applyBorder="1" applyAlignment="1">
      <alignment horizontal="left" vertical="center" wrapText="1"/>
    </xf>
    <xf numFmtId="166" fontId="45" fillId="3" borderId="10" xfId="0" applyNumberFormat="1" applyFont="1" applyFill="1" applyBorder="1"/>
    <xf numFmtId="166" fontId="45" fillId="3" borderId="10" xfId="0" applyNumberFormat="1" applyFont="1" applyFill="1" applyBorder="1" applyAlignment="1">
      <alignment horizontal="center"/>
    </xf>
    <xf numFmtId="166" fontId="45" fillId="3" borderId="5" xfId="0" applyNumberFormat="1" applyFont="1" applyFill="1" applyBorder="1" applyAlignment="1">
      <alignment horizontal="center"/>
    </xf>
    <xf numFmtId="1" fontId="45" fillId="3" borderId="10" xfId="0" applyNumberFormat="1" applyFont="1" applyFill="1" applyBorder="1" applyAlignment="1">
      <alignment horizontal="center"/>
    </xf>
    <xf numFmtId="0" fontId="47" fillId="3" borderId="10" xfId="0" applyFont="1" applyFill="1" applyBorder="1"/>
    <xf numFmtId="1" fontId="47" fillId="3" borderId="0" xfId="0" applyNumberFormat="1" applyFont="1" applyFill="1"/>
    <xf numFmtId="0" fontId="29" fillId="3" borderId="0" xfId="0" applyFont="1" applyFill="1"/>
    <xf numFmtId="2" fontId="12" fillId="3" borderId="0" xfId="0" applyNumberFormat="1" applyFont="1" applyFill="1"/>
    <xf numFmtId="0" fontId="20" fillId="3" borderId="0" xfId="0" applyFont="1" applyFill="1" applyAlignment="1">
      <alignment horizontal="center"/>
    </xf>
    <xf numFmtId="0" fontId="21" fillId="3" borderId="118" xfId="0" applyFont="1" applyFill="1" applyBorder="1" applyAlignment="1">
      <alignment horizontal="center" vertical="center"/>
    </xf>
    <xf numFmtId="0" fontId="21" fillId="3" borderId="76" xfId="0" applyFont="1" applyFill="1" applyBorder="1" applyAlignment="1">
      <alignment horizontal="left" vertical="center"/>
    </xf>
    <xf numFmtId="0" fontId="21" fillId="3" borderId="85" xfId="0" applyFont="1" applyFill="1" applyBorder="1" applyAlignment="1">
      <alignment horizontal="center" vertical="center"/>
    </xf>
    <xf numFmtId="1" fontId="21" fillId="3" borderId="62" xfId="0" applyNumberFormat="1" applyFont="1" applyFill="1" applyBorder="1" applyAlignment="1">
      <alignment horizontal="center" vertical="center"/>
    </xf>
    <xf numFmtId="1" fontId="21" fillId="3" borderId="45" xfId="0" applyNumberFormat="1" applyFont="1" applyFill="1" applyBorder="1" applyAlignment="1">
      <alignment horizontal="center" vertical="center"/>
    </xf>
    <xf numFmtId="1" fontId="21" fillId="3" borderId="72" xfId="0" applyNumberFormat="1" applyFont="1" applyFill="1" applyBorder="1" applyAlignment="1">
      <alignment horizontal="center" vertical="center"/>
    </xf>
    <xf numFmtId="0" fontId="21" fillId="3" borderId="44" xfId="0" applyFont="1" applyFill="1" applyBorder="1" applyAlignment="1">
      <alignment vertical="center"/>
    </xf>
    <xf numFmtId="0" fontId="21" fillId="3" borderId="41" xfId="0" applyFont="1" applyFill="1" applyBorder="1" applyAlignment="1">
      <alignment vertical="center"/>
    </xf>
    <xf numFmtId="0" fontId="21" fillId="3" borderId="42" xfId="0" applyFont="1" applyFill="1" applyBorder="1" applyAlignment="1">
      <alignment vertical="center"/>
    </xf>
    <xf numFmtId="0" fontId="20" fillId="3" borderId="6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right" vertical="center"/>
    </xf>
    <xf numFmtId="0" fontId="21" fillId="3" borderId="67" xfId="0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center" vertical="center"/>
    </xf>
    <xf numFmtId="0" fontId="21" fillId="3" borderId="160" xfId="0" applyFont="1" applyFill="1" applyBorder="1" applyAlignment="1">
      <alignment horizontal="center" vertical="center"/>
    </xf>
    <xf numFmtId="0" fontId="20" fillId="3" borderId="63" xfId="0" applyFont="1" applyFill="1" applyBorder="1" applyAlignment="1">
      <alignment horizontal="left" vertical="center" wrapText="1" indent="1"/>
    </xf>
    <xf numFmtId="0" fontId="20" fillId="3" borderId="63" xfId="0" quotePrefix="1" applyFont="1" applyFill="1" applyBorder="1" applyAlignment="1">
      <alignment horizontal="center" vertical="center"/>
    </xf>
    <xf numFmtId="0" fontId="20" fillId="3" borderId="41" xfId="0" quotePrefix="1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left" vertical="center" wrapText="1" indent="1"/>
    </xf>
    <xf numFmtId="0" fontId="20" fillId="3" borderId="32" xfId="0" applyFont="1" applyFill="1" applyBorder="1" applyAlignment="1">
      <alignment horizontal="left" vertical="center" wrapText="1" indent="1"/>
    </xf>
    <xf numFmtId="0" fontId="20" fillId="3" borderId="31" xfId="0" applyFont="1" applyFill="1" applyBorder="1" applyAlignment="1">
      <alignment horizontal="left" vertical="center" indent="1"/>
    </xf>
    <xf numFmtId="0" fontId="21" fillId="3" borderId="31" xfId="0" applyFont="1" applyFill="1" applyBorder="1" applyAlignment="1">
      <alignment horizontal="left" vertical="center" wrapText="1"/>
    </xf>
    <xf numFmtId="0" fontId="20" fillId="3" borderId="34" xfId="0" applyFont="1" applyFill="1" applyBorder="1" applyAlignment="1">
      <alignment horizontal="left" vertical="center" indent="1"/>
    </xf>
    <xf numFmtId="0" fontId="20" fillId="3" borderId="32" xfId="0" applyFont="1" applyFill="1" applyBorder="1" applyAlignment="1">
      <alignment horizontal="left" vertical="center" indent="1"/>
    </xf>
    <xf numFmtId="1" fontId="21" fillId="3" borderId="118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 indent="1"/>
    </xf>
    <xf numFmtId="0" fontId="21" fillId="3" borderId="55" xfId="0" applyFont="1" applyFill="1" applyBorder="1" applyAlignment="1">
      <alignment horizontal="center" vertical="center"/>
    </xf>
    <xf numFmtId="1" fontId="21" fillId="3" borderId="32" xfId="0" applyNumberFormat="1" applyFont="1" applyFill="1" applyBorder="1" applyAlignment="1">
      <alignment horizontal="center" vertical="center"/>
    </xf>
    <xf numFmtId="0" fontId="21" fillId="3" borderId="74" xfId="0" applyFont="1" applyFill="1" applyBorder="1" applyAlignment="1">
      <alignment horizontal="left" vertical="center" indent="1"/>
    </xf>
    <xf numFmtId="0" fontId="21" fillId="3" borderId="64" xfId="0" applyFont="1" applyFill="1" applyBorder="1" applyAlignment="1">
      <alignment horizontal="center" vertical="center"/>
    </xf>
    <xf numFmtId="1" fontId="21" fillId="3" borderId="74" xfId="0" applyNumberFormat="1" applyFont="1" applyFill="1" applyBorder="1" applyAlignment="1">
      <alignment horizontal="center" vertical="center"/>
    </xf>
    <xf numFmtId="1" fontId="21" fillId="3" borderId="46" xfId="0" applyNumberFormat="1" applyFont="1" applyFill="1" applyBorder="1" applyAlignment="1">
      <alignment horizontal="center" vertical="center"/>
    </xf>
    <xf numFmtId="1" fontId="21" fillId="3" borderId="71" xfId="0" applyNumberFormat="1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vertical="center"/>
    </xf>
    <xf numFmtId="0" fontId="21" fillId="3" borderId="55" xfId="0" applyFont="1" applyFill="1" applyBorder="1" applyAlignment="1">
      <alignment vertical="center"/>
    </xf>
    <xf numFmtId="166" fontId="21" fillId="3" borderId="41" xfId="0" applyNumberFormat="1" applyFont="1" applyFill="1" applyBorder="1" applyAlignment="1">
      <alignment horizontal="center" vertical="center"/>
    </xf>
    <xf numFmtId="166" fontId="21" fillId="3" borderId="42" xfId="0" applyNumberFormat="1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left" vertical="center" wrapText="1" indent="1"/>
    </xf>
    <xf numFmtId="0" fontId="21" fillId="3" borderId="1" xfId="0" applyFont="1" applyFill="1" applyBorder="1" applyAlignment="1">
      <alignment horizontal="left" vertical="center" wrapText="1"/>
    </xf>
    <xf numFmtId="0" fontId="20" fillId="3" borderId="34" xfId="0" applyFont="1" applyFill="1" applyBorder="1" applyAlignment="1">
      <alignment horizontal="left" vertical="center" wrapText="1" indent="1"/>
    </xf>
    <xf numFmtId="0" fontId="21" fillId="3" borderId="34" xfId="0" applyFont="1" applyFill="1" applyBorder="1" applyAlignment="1">
      <alignment horizontal="left" vertical="center" wrapText="1" indent="1"/>
    </xf>
    <xf numFmtId="0" fontId="21" fillId="3" borderId="48" xfId="0" applyFont="1" applyFill="1" applyBorder="1" applyAlignment="1">
      <alignment horizontal="center" vertical="center"/>
    </xf>
    <xf numFmtId="0" fontId="21" fillId="3" borderId="62" xfId="0" applyFont="1" applyFill="1" applyBorder="1" applyAlignment="1">
      <alignment horizontal="left" vertical="center" wrapText="1" indent="1"/>
    </xf>
    <xf numFmtId="0" fontId="21" fillId="3" borderId="123" xfId="0" applyFont="1" applyFill="1" applyBorder="1" applyAlignment="1">
      <alignment horizontal="center" vertical="center"/>
    </xf>
    <xf numFmtId="1" fontId="26" fillId="3" borderId="118" xfId="0" applyNumberFormat="1" applyFont="1" applyFill="1" applyBorder="1" applyAlignment="1">
      <alignment horizontal="center" vertical="center"/>
    </xf>
    <xf numFmtId="0" fontId="21" fillId="3" borderId="76" xfId="0" applyFont="1" applyFill="1" applyBorder="1" applyAlignment="1">
      <alignment horizontal="left" vertical="center" wrapText="1"/>
    </xf>
    <xf numFmtId="0" fontId="21" fillId="3" borderId="15" xfId="0" applyFont="1" applyFill="1" applyBorder="1" applyAlignment="1">
      <alignment horizontal="center" vertical="center"/>
    </xf>
    <xf numFmtId="0" fontId="21" fillId="3" borderId="44" xfId="0" applyFont="1" applyFill="1" applyBorder="1" applyAlignment="1">
      <alignment vertical="center" wrapText="1"/>
    </xf>
    <xf numFmtId="0" fontId="21" fillId="3" borderId="24" xfId="0" applyFont="1" applyFill="1" applyBorder="1" applyAlignment="1">
      <alignment vertical="center" wrapText="1"/>
    </xf>
    <xf numFmtId="0" fontId="21" fillId="3" borderId="63" xfId="0" applyFont="1" applyFill="1" applyBorder="1" applyAlignment="1">
      <alignment vertical="center" wrapText="1"/>
    </xf>
    <xf numFmtId="0" fontId="21" fillId="3" borderId="41" xfId="0" applyFont="1" applyFill="1" applyBorder="1" applyAlignment="1">
      <alignment vertical="center" wrapText="1"/>
    </xf>
    <xf numFmtId="1" fontId="21" fillId="3" borderId="41" xfId="0" applyNumberFormat="1" applyFont="1" applyFill="1" applyBorder="1" applyAlignment="1">
      <alignment horizontal="center" vertical="center" wrapText="1"/>
    </xf>
    <xf numFmtId="0" fontId="21" fillId="3" borderId="42" xfId="0" applyFont="1" applyFill="1" applyBorder="1" applyAlignment="1">
      <alignment vertical="center" wrapText="1"/>
    </xf>
    <xf numFmtId="0" fontId="21" fillId="3" borderId="30" xfId="0" applyFont="1" applyFill="1" applyBorder="1" applyAlignment="1">
      <alignment vertical="center" wrapText="1"/>
    </xf>
    <xf numFmtId="0" fontId="21" fillId="3" borderId="53" xfId="0" applyFont="1" applyFill="1" applyBorder="1" applyAlignment="1">
      <alignment vertical="center" wrapText="1"/>
    </xf>
    <xf numFmtId="2" fontId="184" fillId="3" borderId="127" xfId="0" applyNumberFormat="1" applyFont="1" applyFill="1" applyBorder="1" applyAlignment="1">
      <alignment horizontal="center" wrapText="1"/>
    </xf>
    <xf numFmtId="0" fontId="29" fillId="3" borderId="47" xfId="0" applyFont="1" applyFill="1" applyBorder="1" applyAlignment="1">
      <alignment vertical="center"/>
    </xf>
    <xf numFmtId="0" fontId="29" fillId="3" borderId="31" xfId="0" applyFont="1" applyFill="1" applyBorder="1" applyAlignment="1">
      <alignment vertical="center"/>
    </xf>
    <xf numFmtId="0" fontId="29" fillId="3" borderId="118" xfId="0" applyFont="1" applyFill="1" applyBorder="1" applyAlignment="1">
      <alignment vertical="center"/>
    </xf>
    <xf numFmtId="0" fontId="29" fillId="3" borderId="17" xfId="0" applyFont="1" applyFill="1" applyBorder="1" applyAlignment="1">
      <alignment vertical="center"/>
    </xf>
    <xf numFmtId="0" fontId="21" fillId="3" borderId="31" xfId="0" applyFont="1" applyFill="1" applyBorder="1" applyAlignment="1">
      <alignment horizontal="left" vertical="center"/>
    </xf>
    <xf numFmtId="0" fontId="21" fillId="3" borderId="119" xfId="0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horizontal="right" vertical="center"/>
    </xf>
    <xf numFmtId="2" fontId="21" fillId="3" borderId="31" xfId="0" applyNumberFormat="1" applyFont="1" applyFill="1" applyBorder="1" applyAlignment="1">
      <alignment horizontal="center" vertical="center"/>
    </xf>
    <xf numFmtId="2" fontId="21" fillId="3" borderId="118" xfId="0" applyNumberFormat="1" applyFont="1" applyFill="1" applyBorder="1" applyAlignment="1">
      <alignment horizontal="center" vertical="center"/>
    </xf>
    <xf numFmtId="166" fontId="21" fillId="3" borderId="118" xfId="0" applyNumberFormat="1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left" vertical="center"/>
    </xf>
    <xf numFmtId="0" fontId="21" fillId="3" borderId="62" xfId="0" applyFont="1" applyFill="1" applyBorder="1" applyAlignment="1">
      <alignment horizontal="left" vertical="center"/>
    </xf>
    <xf numFmtId="168" fontId="12" fillId="3" borderId="118" xfId="0" applyNumberFormat="1" applyFont="1" applyFill="1" applyBorder="1" applyAlignment="1">
      <alignment horizontal="center" vertical="center"/>
    </xf>
    <xf numFmtId="0" fontId="21" fillId="3" borderId="62" xfId="0" applyFont="1" applyFill="1" applyBorder="1" applyAlignment="1">
      <alignment vertical="center"/>
    </xf>
    <xf numFmtId="0" fontId="21" fillId="3" borderId="62" xfId="0" applyFont="1" applyFill="1" applyBorder="1" applyAlignment="1">
      <alignment horizontal="center" vertical="center"/>
    </xf>
    <xf numFmtId="1" fontId="21" fillId="3" borderId="120" xfId="0" applyNumberFormat="1" applyFont="1" applyFill="1" applyBorder="1" applyAlignment="1">
      <alignment horizontal="center" vertical="center"/>
    </xf>
    <xf numFmtId="1" fontId="21" fillId="3" borderId="130" xfId="0" applyNumberFormat="1" applyFont="1" applyFill="1" applyBorder="1" applyAlignment="1">
      <alignment horizontal="center" vertical="center"/>
    </xf>
    <xf numFmtId="166" fontId="21" fillId="3" borderId="130" xfId="0" applyNumberFormat="1" applyFont="1" applyFill="1" applyBorder="1" applyAlignment="1">
      <alignment horizontal="center" vertical="center"/>
    </xf>
    <xf numFmtId="168" fontId="20" fillId="3" borderId="42" xfId="0" applyNumberFormat="1" applyFont="1" applyFill="1" applyBorder="1" applyAlignment="1">
      <alignment horizontal="center" vertical="center"/>
    </xf>
    <xf numFmtId="0" fontId="20" fillId="3" borderId="118" xfId="0" applyFont="1" applyFill="1" applyBorder="1" applyAlignment="1">
      <alignment vertical="center"/>
    </xf>
    <xf numFmtId="0" fontId="20" fillId="3" borderId="35" xfId="0" applyFont="1" applyFill="1" applyBorder="1" applyAlignment="1">
      <alignment vertical="center"/>
    </xf>
    <xf numFmtId="0" fontId="20" fillId="3" borderId="0" xfId="0" applyFont="1" applyFill="1" applyBorder="1" applyAlignment="1">
      <alignment vertical="center"/>
    </xf>
    <xf numFmtId="0" fontId="20" fillId="3" borderId="30" xfId="0" applyFont="1" applyFill="1" applyBorder="1" applyAlignment="1">
      <alignment vertical="center"/>
    </xf>
    <xf numFmtId="0" fontId="20" fillId="3" borderId="53" xfId="0" applyFont="1" applyFill="1" applyBorder="1" applyAlignment="1">
      <alignment vertical="center"/>
    </xf>
    <xf numFmtId="0" fontId="20" fillId="3" borderId="17" xfId="0" applyFont="1" applyFill="1" applyBorder="1" applyAlignment="1">
      <alignment vertical="center"/>
    </xf>
    <xf numFmtId="0" fontId="21" fillId="3" borderId="63" xfId="0" applyFont="1" applyFill="1" applyBorder="1" applyAlignment="1">
      <alignment horizontal="right" vertical="center" indent="1"/>
    </xf>
    <xf numFmtId="0" fontId="21" fillId="3" borderId="66" xfId="0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horizontal="right" vertical="center" indent="1"/>
    </xf>
    <xf numFmtId="0" fontId="21" fillId="3" borderId="9" xfId="0" applyFont="1" applyFill="1" applyBorder="1" applyAlignment="1">
      <alignment horizontal="right" vertical="center" indent="1"/>
    </xf>
    <xf numFmtId="0" fontId="21" fillId="3" borderId="32" xfId="0" applyFont="1" applyFill="1" applyBorder="1" applyAlignment="1">
      <alignment horizontal="center" vertical="center"/>
    </xf>
    <xf numFmtId="2" fontId="21" fillId="3" borderId="23" xfId="0" applyNumberFormat="1" applyFont="1" applyFill="1" applyBorder="1" applyAlignment="1">
      <alignment horizontal="center" vertical="center"/>
    </xf>
    <xf numFmtId="0" fontId="179" fillId="3" borderId="0" xfId="0" applyFont="1" applyFill="1"/>
    <xf numFmtId="168" fontId="12" fillId="3" borderId="0" xfId="0" applyNumberFormat="1" applyFont="1" applyFill="1"/>
    <xf numFmtId="0" fontId="21" fillId="3" borderId="10" xfId="0" applyFont="1" applyFill="1" applyBorder="1" applyAlignment="1">
      <alignment horizontal="left" vertical="center"/>
    </xf>
    <xf numFmtId="0" fontId="12" fillId="3" borderId="10" xfId="0" applyFont="1" applyFill="1" applyBorder="1" applyAlignment="1">
      <alignment horizontal="center"/>
    </xf>
    <xf numFmtId="0" fontId="20" fillId="3" borderId="10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left"/>
    </xf>
    <xf numFmtId="1" fontId="12" fillId="3" borderId="10" xfId="0" applyNumberFormat="1" applyFont="1" applyFill="1" applyBorder="1" applyAlignment="1">
      <alignment horizontal="center"/>
    </xf>
    <xf numFmtId="0" fontId="12" fillId="3" borderId="10" xfId="0" applyFont="1" applyFill="1" applyBorder="1" applyAlignment="1">
      <alignment horizontal="left" vertical="center"/>
    </xf>
    <xf numFmtId="0" fontId="12" fillId="3" borderId="10" xfId="0" applyFont="1" applyFill="1" applyBorder="1" applyAlignment="1">
      <alignment horizontal="center" vertical="center"/>
    </xf>
    <xf numFmtId="0" fontId="20" fillId="3" borderId="63" xfId="0" applyFont="1" applyFill="1" applyBorder="1" applyAlignment="1">
      <alignment horizontal="center" vertical="center" wrapText="1"/>
    </xf>
    <xf numFmtId="0" fontId="20" fillId="3" borderId="44" xfId="0" applyFont="1" applyFill="1" applyBorder="1" applyAlignment="1">
      <alignment horizontal="center" vertical="center" wrapText="1"/>
    </xf>
    <xf numFmtId="0" fontId="20" fillId="3" borderId="42" xfId="0" applyFont="1" applyFill="1" applyBorder="1" applyAlignment="1">
      <alignment horizontal="left" vertical="center" wrapText="1"/>
    </xf>
    <xf numFmtId="0" fontId="20" fillId="3" borderId="24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left" vertical="center" wrapText="1"/>
    </xf>
    <xf numFmtId="0" fontId="20" fillId="3" borderId="34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left" vertical="center" wrapText="1"/>
    </xf>
    <xf numFmtId="0" fontId="20" fillId="3" borderId="62" xfId="0" applyFont="1" applyFill="1" applyBorder="1" applyAlignment="1">
      <alignment horizontal="center" vertical="center" wrapText="1"/>
    </xf>
    <xf numFmtId="0" fontId="20" fillId="3" borderId="60" xfId="0" applyFont="1" applyFill="1" applyBorder="1" applyAlignment="1">
      <alignment horizontal="center" vertical="center"/>
    </xf>
    <xf numFmtId="0" fontId="20" fillId="3" borderId="70" xfId="0" quotePrefix="1" applyFont="1" applyFill="1" applyBorder="1" applyAlignment="1">
      <alignment horizontal="center" vertical="center"/>
    </xf>
    <xf numFmtId="0" fontId="20" fillId="3" borderId="72" xfId="0" quotePrefix="1" applyFont="1" applyFill="1" applyBorder="1" applyAlignment="1">
      <alignment horizontal="left" vertical="center" wrapText="1"/>
    </xf>
    <xf numFmtId="0" fontId="20" fillId="3" borderId="6" xfId="0" quotePrefix="1" applyFont="1" applyFill="1" applyBorder="1" applyAlignment="1">
      <alignment horizontal="center" vertical="center"/>
    </xf>
    <xf numFmtId="0" fontId="20" fillId="3" borderId="17" xfId="0" quotePrefix="1" applyFont="1" applyFill="1" applyBorder="1" applyAlignment="1">
      <alignment horizontal="left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left" vertical="center" wrapText="1"/>
    </xf>
    <xf numFmtId="0" fontId="20" fillId="3" borderId="47" xfId="0" quotePrefix="1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25" xfId="0" quotePrefix="1" applyFont="1" applyFill="1" applyBorder="1" applyAlignment="1">
      <alignment horizontal="center" vertical="center"/>
    </xf>
    <xf numFmtId="0" fontId="20" fillId="3" borderId="11" xfId="0" quotePrefix="1" applyFont="1" applyFill="1" applyBorder="1" applyAlignment="1">
      <alignment horizontal="left" vertical="center" wrapText="1"/>
    </xf>
    <xf numFmtId="0" fontId="20" fillId="3" borderId="49" xfId="0" quotePrefix="1" applyFont="1" applyFill="1" applyBorder="1" applyAlignment="1">
      <alignment horizontal="center" vertical="center"/>
    </xf>
    <xf numFmtId="0" fontId="20" fillId="3" borderId="33" xfId="0" quotePrefix="1" applyFont="1" applyFill="1" applyBorder="1" applyAlignment="1">
      <alignment horizontal="left" vertical="center" wrapText="1"/>
    </xf>
    <xf numFmtId="0" fontId="20" fillId="3" borderId="60" xfId="0" applyFont="1" applyFill="1" applyBorder="1" applyAlignment="1">
      <alignment horizontal="left" vertical="center" wrapText="1"/>
    </xf>
    <xf numFmtId="0" fontId="20" fillId="3" borderId="32" xfId="0" applyFont="1" applyFill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left" vertical="center" wrapText="1"/>
    </xf>
    <xf numFmtId="0" fontId="20" fillId="3" borderId="51" xfId="0" quotePrefix="1" applyFont="1" applyFill="1" applyBorder="1" applyAlignment="1">
      <alignment horizontal="center" vertical="center"/>
    </xf>
    <xf numFmtId="0" fontId="37" fillId="3" borderId="0" xfId="0" applyFont="1" applyFill="1"/>
    <xf numFmtId="177" fontId="45" fillId="3" borderId="0" xfId="0" applyNumberFormat="1" applyFont="1" applyFill="1" applyAlignment="1">
      <alignment horizontal="center" vertical="center"/>
    </xf>
    <xf numFmtId="1" fontId="188" fillId="3" borderId="0" xfId="0" applyNumberFormat="1" applyFont="1" applyFill="1" applyAlignment="1">
      <alignment horizontal="center" vertical="center"/>
    </xf>
    <xf numFmtId="166" fontId="188" fillId="3" borderId="0" xfId="0" applyNumberFormat="1" applyFont="1" applyFill="1" applyAlignment="1">
      <alignment horizontal="center" vertical="center"/>
    </xf>
    <xf numFmtId="2" fontId="188" fillId="3" borderId="0" xfId="0" applyNumberFormat="1" applyFont="1" applyFill="1" applyAlignment="1">
      <alignment horizontal="center" vertical="center"/>
    </xf>
    <xf numFmtId="166" fontId="44" fillId="3" borderId="0" xfId="0" applyNumberFormat="1" applyFont="1" applyFill="1" applyAlignment="1">
      <alignment horizontal="center" vertical="center"/>
    </xf>
    <xf numFmtId="168" fontId="44" fillId="3" borderId="0" xfId="0" applyNumberFormat="1" applyFont="1" applyFill="1" applyAlignment="1">
      <alignment horizontal="center" vertical="center"/>
    </xf>
    <xf numFmtId="0" fontId="4" fillId="3" borderId="31" xfId="0" applyFont="1" applyFill="1" applyBorder="1" applyAlignment="1">
      <alignment horizontal="left" vertical="center"/>
    </xf>
    <xf numFmtId="0" fontId="21" fillId="3" borderId="31" xfId="0" applyFont="1" applyFill="1" applyBorder="1" applyAlignment="1">
      <alignment horizontal="left" vertical="center" indent="1"/>
    </xf>
    <xf numFmtId="0" fontId="21" fillId="3" borderId="6" xfId="0" applyFont="1" applyFill="1" applyBorder="1" applyAlignment="1">
      <alignment horizontal="center" vertical="center"/>
    </xf>
    <xf numFmtId="1" fontId="21" fillId="3" borderId="6" xfId="0" applyNumberFormat="1" applyFont="1" applyFill="1" applyBorder="1" applyAlignment="1">
      <alignment horizontal="center" vertical="center"/>
    </xf>
    <xf numFmtId="167" fontId="20" fillId="3" borderId="31" xfId="0" applyNumberFormat="1" applyFont="1" applyFill="1" applyBorder="1" applyAlignment="1">
      <alignment horizontal="right" vertical="center" indent="1"/>
    </xf>
    <xf numFmtId="167" fontId="20" fillId="3" borderId="62" xfId="0" applyNumberFormat="1" applyFont="1" applyFill="1" applyBorder="1" applyAlignment="1">
      <alignment horizontal="right" vertical="center" indent="1"/>
    </xf>
    <xf numFmtId="1" fontId="20" fillId="3" borderId="38" xfId="0" applyNumberFormat="1" applyFont="1" applyFill="1" applyBorder="1" applyAlignment="1">
      <alignment horizontal="center" vertical="center"/>
    </xf>
    <xf numFmtId="0" fontId="21" fillId="3" borderId="76" xfId="0" applyFont="1" applyFill="1" applyBorder="1" applyAlignment="1">
      <alignment horizontal="left" vertical="center" indent="1"/>
    </xf>
    <xf numFmtId="0" fontId="21" fillId="3" borderId="80" xfId="0" applyFont="1" applyFill="1" applyBorder="1" applyAlignment="1">
      <alignment horizontal="center" vertical="center"/>
    </xf>
    <xf numFmtId="0" fontId="21" fillId="3" borderId="84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1" fontId="21" fillId="3" borderId="84" xfId="0" applyNumberFormat="1" applyFont="1" applyFill="1" applyBorder="1" applyAlignment="1">
      <alignment horizontal="center" vertical="center"/>
    </xf>
    <xf numFmtId="0" fontId="20" fillId="3" borderId="63" xfId="0" applyFont="1" applyFill="1" applyBorder="1" applyAlignment="1">
      <alignment horizontal="right" vertical="center" indent="1"/>
    </xf>
    <xf numFmtId="0" fontId="20" fillId="3" borderId="31" xfId="0" applyFont="1" applyFill="1" applyBorder="1" applyAlignment="1">
      <alignment horizontal="right" vertical="center" indent="1"/>
    </xf>
    <xf numFmtId="0" fontId="20" fillId="3" borderId="31" xfId="0" applyFont="1" applyFill="1" applyBorder="1" applyAlignment="1">
      <alignment horizontal="right" vertical="center" wrapText="1" indent="1"/>
    </xf>
    <xf numFmtId="1" fontId="18" fillId="3" borderId="33" xfId="0" applyNumberFormat="1" applyFont="1" applyFill="1" applyBorder="1" applyAlignment="1">
      <alignment horizontal="center" vertical="center"/>
    </xf>
    <xf numFmtId="0" fontId="20" fillId="3" borderId="74" xfId="0" applyFont="1" applyFill="1" applyBorder="1" applyAlignment="1">
      <alignment horizontal="left" vertical="center" wrapText="1" indent="1"/>
    </xf>
    <xf numFmtId="1" fontId="53" fillId="3" borderId="46" xfId="0" quotePrefix="1" applyNumberFormat="1" applyFont="1" applyFill="1" applyBorder="1" applyAlignment="1">
      <alignment horizontal="center" vertical="center"/>
    </xf>
    <xf numFmtId="1" fontId="20" fillId="3" borderId="46" xfId="0" quotePrefix="1" applyNumberFormat="1" applyFont="1" applyFill="1" applyBorder="1" applyAlignment="1">
      <alignment horizontal="center" vertical="center"/>
    </xf>
    <xf numFmtId="0" fontId="20" fillId="3" borderId="38" xfId="0" quotePrefix="1" applyFont="1" applyFill="1" applyBorder="1" applyAlignment="1">
      <alignment horizontal="center" vertical="center"/>
    </xf>
    <xf numFmtId="0" fontId="20" fillId="3" borderId="63" xfId="0" applyFont="1" applyFill="1" applyBorder="1" applyAlignment="1">
      <alignment horizontal="left" vertical="center" indent="1"/>
    </xf>
    <xf numFmtId="0" fontId="21" fillId="3" borderId="32" xfId="0" applyFont="1" applyFill="1" applyBorder="1" applyAlignment="1">
      <alignment horizontal="left" vertical="center"/>
    </xf>
    <xf numFmtId="0" fontId="18" fillId="3" borderId="46" xfId="0" applyFont="1" applyFill="1" applyBorder="1" applyAlignment="1">
      <alignment horizontal="center" vertical="center"/>
    </xf>
    <xf numFmtId="1" fontId="18" fillId="3" borderId="54" xfId="0" applyNumberFormat="1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left" vertical="center" indent="1"/>
    </xf>
    <xf numFmtId="0" fontId="18" fillId="3" borderId="1" xfId="0" applyFont="1" applyFill="1" applyBorder="1" applyAlignment="1">
      <alignment horizontal="left" vertical="center" indent="1"/>
    </xf>
    <xf numFmtId="0" fontId="18" fillId="3" borderId="67" xfId="0" applyFont="1" applyFill="1" applyBorder="1" applyAlignment="1">
      <alignment horizontal="center" vertical="center"/>
    </xf>
    <xf numFmtId="0" fontId="20" fillId="3" borderId="47" xfId="0" applyFont="1" applyFill="1" applyBorder="1" applyAlignment="1">
      <alignment horizontal="left" vertical="center" indent="1"/>
    </xf>
    <xf numFmtId="0" fontId="20" fillId="3" borderId="51" xfId="0" applyFont="1" applyFill="1" applyBorder="1" applyAlignment="1">
      <alignment horizontal="left" vertical="center" indent="1"/>
    </xf>
    <xf numFmtId="1" fontId="20" fillId="3" borderId="9" xfId="0" applyNumberFormat="1" applyFont="1" applyFill="1" applyBorder="1" applyAlignment="1">
      <alignment horizontal="center" vertical="center"/>
    </xf>
    <xf numFmtId="1" fontId="20" fillId="3" borderId="73" xfId="0" applyNumberFormat="1" applyFont="1" applyFill="1" applyBorder="1" applyAlignment="1">
      <alignment horizontal="center" vertical="center"/>
    </xf>
    <xf numFmtId="0" fontId="32" fillId="3" borderId="0" xfId="0" applyFont="1" applyFill="1" applyBorder="1" applyAlignment="1">
      <alignment horizontal="center" vertical="center"/>
    </xf>
    <xf numFmtId="0" fontId="32" fillId="3" borderId="30" xfId="0" applyFont="1" applyFill="1" applyBorder="1" applyAlignment="1">
      <alignment horizontal="center" vertical="center"/>
    </xf>
    <xf numFmtId="0" fontId="20" fillId="3" borderId="37" xfId="0" applyFont="1" applyFill="1" applyBorder="1" applyAlignment="1">
      <alignment horizontal="center" vertical="center"/>
    </xf>
    <xf numFmtId="1" fontId="12" fillId="3" borderId="10" xfId="0" applyNumberFormat="1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vertical="center"/>
    </xf>
    <xf numFmtId="168" fontId="45" fillId="3" borderId="0" xfId="0" applyNumberFormat="1" applyFont="1" applyFill="1"/>
    <xf numFmtId="1" fontId="18" fillId="3" borderId="4" xfId="0" applyNumberFormat="1" applyFont="1" applyFill="1" applyBorder="1" applyAlignment="1">
      <alignment horizontal="center" vertical="center"/>
    </xf>
    <xf numFmtId="168" fontId="21" fillId="3" borderId="41" xfId="0" applyNumberFormat="1" applyFont="1" applyFill="1" applyBorder="1" applyAlignment="1">
      <alignment horizontal="center" vertical="center"/>
    </xf>
    <xf numFmtId="168" fontId="21" fillId="3" borderId="63" xfId="0" applyNumberFormat="1" applyFont="1" applyFill="1" applyBorder="1" applyAlignment="1">
      <alignment horizontal="center" vertical="center"/>
    </xf>
    <xf numFmtId="168" fontId="21" fillId="3" borderId="61" xfId="0" applyNumberFormat="1" applyFont="1" applyFill="1" applyBorder="1" applyAlignment="1">
      <alignment horizontal="center" vertical="center"/>
    </xf>
    <xf numFmtId="166" fontId="20" fillId="3" borderId="25" xfId="0" applyNumberFormat="1" applyFont="1" applyFill="1" applyBorder="1" applyAlignment="1">
      <alignment horizontal="center" vertical="center"/>
    </xf>
    <xf numFmtId="166" fontId="20" fillId="3" borderId="69" xfId="0" applyNumberFormat="1" applyFont="1" applyFill="1" applyBorder="1" applyAlignment="1">
      <alignment horizontal="center" vertical="center"/>
    </xf>
    <xf numFmtId="166" fontId="20" fillId="3" borderId="26" xfId="0" applyNumberFormat="1" applyFont="1" applyFill="1" applyBorder="1" applyAlignment="1">
      <alignment horizontal="center" vertical="center"/>
    </xf>
    <xf numFmtId="0" fontId="20" fillId="3" borderId="10" xfId="0" quotePrefix="1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left" vertical="center" indent="1"/>
    </xf>
    <xf numFmtId="0" fontId="20" fillId="3" borderId="23" xfId="0" quotePrefix="1" applyFont="1" applyFill="1" applyBorder="1" applyAlignment="1">
      <alignment horizontal="center" vertical="center"/>
    </xf>
    <xf numFmtId="0" fontId="20" fillId="3" borderId="69" xfId="0" applyFont="1" applyFill="1" applyBorder="1" applyAlignment="1">
      <alignment horizontal="center" vertical="center"/>
    </xf>
    <xf numFmtId="1" fontId="21" fillId="3" borderId="41" xfId="0" quotePrefix="1" applyNumberFormat="1" applyFont="1" applyFill="1" applyBorder="1" applyAlignment="1">
      <alignment horizontal="center" vertical="center"/>
    </xf>
    <xf numFmtId="0" fontId="21" fillId="3" borderId="41" xfId="0" quotePrefix="1" applyFont="1" applyFill="1" applyBorder="1" applyAlignment="1">
      <alignment horizontal="center" vertical="center"/>
    </xf>
    <xf numFmtId="1" fontId="21" fillId="3" borderId="41" xfId="0" applyNumberFormat="1" applyFont="1" applyFill="1" applyBorder="1" applyAlignment="1">
      <alignment horizontal="center" vertical="center"/>
    </xf>
    <xf numFmtId="1" fontId="21" fillId="3" borderId="63" xfId="0" quotePrefix="1" applyNumberFormat="1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0" fillId="3" borderId="74" xfId="0" quotePrefix="1" applyNumberFormat="1" applyFont="1" applyFill="1" applyBorder="1" applyAlignment="1">
      <alignment horizontal="center" vertical="center"/>
    </xf>
    <xf numFmtId="1" fontId="21" fillId="3" borderId="74" xfId="0" quotePrefix="1" applyNumberFormat="1" applyFont="1" applyFill="1" applyBorder="1" applyAlignment="1">
      <alignment horizontal="center" vertical="center"/>
    </xf>
    <xf numFmtId="1" fontId="21" fillId="3" borderId="53" xfId="0" applyNumberFormat="1" applyFont="1" applyFill="1" applyBorder="1" applyAlignment="1">
      <alignment horizontal="center" vertical="center"/>
    </xf>
    <xf numFmtId="1" fontId="21" fillId="3" borderId="34" xfId="0" quotePrefix="1" applyNumberFormat="1" applyFont="1" applyFill="1" applyBorder="1" applyAlignment="1">
      <alignment horizontal="center" vertical="center"/>
    </xf>
    <xf numFmtId="1" fontId="20" fillId="3" borderId="63" xfId="0" quotePrefix="1" applyNumberFormat="1" applyFont="1" applyFill="1" applyBorder="1" applyAlignment="1">
      <alignment horizontal="center" vertical="center"/>
    </xf>
    <xf numFmtId="2" fontId="20" fillId="3" borderId="46" xfId="0" applyNumberFormat="1" applyFont="1" applyFill="1" applyBorder="1" applyAlignment="1">
      <alignment horizontal="center" vertical="center"/>
    </xf>
    <xf numFmtId="1" fontId="20" fillId="3" borderId="35" xfId="0" quotePrefix="1" applyNumberFormat="1" applyFont="1" applyFill="1" applyBorder="1" applyAlignment="1">
      <alignment horizontal="center" vertical="center"/>
    </xf>
    <xf numFmtId="2" fontId="20" fillId="3" borderId="71" xfId="0" applyNumberFormat="1" applyFont="1" applyFill="1" applyBorder="1" applyAlignment="1">
      <alignment horizontal="center" vertical="center"/>
    </xf>
    <xf numFmtId="1" fontId="21" fillId="3" borderId="35" xfId="0" quotePrefix="1" applyNumberFormat="1" applyFont="1" applyFill="1" applyBorder="1" applyAlignment="1">
      <alignment horizontal="center" vertical="center"/>
    </xf>
    <xf numFmtId="2" fontId="21" fillId="3" borderId="46" xfId="0" applyNumberFormat="1" applyFont="1" applyFill="1" applyBorder="1" applyAlignment="1">
      <alignment horizontal="center" vertical="center"/>
    </xf>
    <xf numFmtId="1" fontId="21" fillId="3" borderId="9" xfId="0" quotePrefix="1" applyNumberFormat="1" applyFont="1" applyFill="1" applyBorder="1" applyAlignment="1">
      <alignment horizontal="center" vertical="center"/>
    </xf>
    <xf numFmtId="2" fontId="21" fillId="3" borderId="73" xfId="0" applyNumberFormat="1" applyFont="1" applyFill="1" applyBorder="1" applyAlignment="1">
      <alignment horizontal="center" vertical="center"/>
    </xf>
    <xf numFmtId="1" fontId="21" fillId="3" borderId="57" xfId="0" quotePrefix="1" applyNumberFormat="1" applyFont="1" applyFill="1" applyBorder="1" applyAlignment="1">
      <alignment horizontal="center" vertical="center"/>
    </xf>
    <xf numFmtId="2" fontId="21" fillId="3" borderId="30" xfId="0" applyNumberFormat="1" applyFont="1" applyFill="1" applyBorder="1" applyAlignment="1">
      <alignment horizontal="center" vertical="center"/>
    </xf>
    <xf numFmtId="2" fontId="20" fillId="3" borderId="66" xfId="0" applyNumberFormat="1" applyFont="1" applyFill="1" applyBorder="1" applyAlignment="1">
      <alignment horizontal="center" vertical="center"/>
    </xf>
    <xf numFmtId="2" fontId="21" fillId="3" borderId="66" xfId="0" applyNumberFormat="1" applyFont="1" applyFill="1" applyBorder="1" applyAlignment="1">
      <alignment horizontal="center" vertical="center"/>
    </xf>
    <xf numFmtId="2" fontId="21" fillId="3" borderId="41" xfId="0" applyNumberFormat="1" applyFont="1" applyFill="1" applyBorder="1" applyAlignment="1">
      <alignment horizontal="center" vertical="center"/>
    </xf>
    <xf numFmtId="2" fontId="21" fillId="3" borderId="53" xfId="0" applyNumberFormat="1" applyFont="1" applyFill="1" applyBorder="1" applyAlignment="1">
      <alignment horizontal="center" vertical="center"/>
    </xf>
    <xf numFmtId="2" fontId="21" fillId="3" borderId="48" xfId="0" applyNumberFormat="1" applyFont="1" applyFill="1" applyBorder="1" applyAlignment="1">
      <alignment horizontal="center" vertical="center"/>
    </xf>
    <xf numFmtId="166" fontId="21" fillId="3" borderId="66" xfId="0" applyNumberFormat="1" applyFont="1" applyFill="1" applyBorder="1" applyAlignment="1">
      <alignment horizontal="center" vertical="center"/>
    </xf>
    <xf numFmtId="166" fontId="21" fillId="3" borderId="53" xfId="0" applyNumberFormat="1" applyFont="1" applyFill="1" applyBorder="1" applyAlignment="1">
      <alignment horizontal="center" vertical="center"/>
    </xf>
    <xf numFmtId="166" fontId="21" fillId="3" borderId="48" xfId="0" applyNumberFormat="1" applyFont="1" applyFill="1" applyBorder="1" applyAlignment="1">
      <alignment horizontal="center" vertical="center"/>
    </xf>
    <xf numFmtId="2" fontId="20" fillId="3" borderId="48" xfId="0" applyNumberFormat="1" applyFont="1" applyFill="1" applyBorder="1" applyAlignment="1">
      <alignment horizontal="center" vertical="center"/>
    </xf>
    <xf numFmtId="2" fontId="20" fillId="3" borderId="15" xfId="0" applyNumberFormat="1" applyFont="1" applyFill="1" applyBorder="1" applyAlignment="1">
      <alignment horizontal="center" vertical="center"/>
    </xf>
    <xf numFmtId="2" fontId="20" fillId="3" borderId="73" xfId="0" applyNumberFormat="1" applyFont="1" applyFill="1" applyBorder="1" applyAlignment="1">
      <alignment horizontal="center" vertical="center"/>
    </xf>
    <xf numFmtId="2" fontId="21" fillId="3" borderId="15" xfId="0" applyNumberFormat="1" applyFont="1" applyFill="1" applyBorder="1" applyAlignment="1">
      <alignment horizontal="center" vertical="center"/>
    </xf>
    <xf numFmtId="166" fontId="21" fillId="3" borderId="15" xfId="0" applyNumberFormat="1" applyFont="1" applyFill="1" applyBorder="1" applyAlignment="1">
      <alignment horizontal="center" vertical="center"/>
    </xf>
    <xf numFmtId="0" fontId="20" fillId="3" borderId="74" xfId="0" applyFont="1" applyFill="1" applyBorder="1" applyAlignment="1">
      <alignment horizontal="left" vertical="center" indent="1"/>
    </xf>
    <xf numFmtId="0" fontId="20" fillId="3" borderId="118" xfId="0" applyFont="1" applyFill="1" applyBorder="1" applyAlignment="1">
      <alignment horizontal="left" vertical="center" indent="1"/>
    </xf>
    <xf numFmtId="167" fontId="20" fillId="3" borderId="118" xfId="0" applyNumberFormat="1" applyFont="1" applyFill="1" applyBorder="1" applyAlignment="1">
      <alignment horizontal="left" indent="1"/>
    </xf>
    <xf numFmtId="167" fontId="20" fillId="3" borderId="118" xfId="0" applyNumberFormat="1" applyFont="1" applyFill="1" applyBorder="1" applyAlignment="1">
      <alignment horizontal="left" vertical="center" indent="1"/>
    </xf>
    <xf numFmtId="167" fontId="20" fillId="3" borderId="31" xfId="0" applyNumberFormat="1" applyFont="1" applyFill="1" applyBorder="1" applyAlignment="1">
      <alignment horizontal="left" indent="1"/>
    </xf>
    <xf numFmtId="2" fontId="20" fillId="3" borderId="37" xfId="0" applyNumberFormat="1" applyFont="1" applyFill="1" applyBorder="1" applyAlignment="1">
      <alignment horizontal="center" vertical="center"/>
    </xf>
    <xf numFmtId="168" fontId="20" fillId="3" borderId="37" xfId="0" applyNumberFormat="1" applyFont="1" applyFill="1" applyBorder="1" applyAlignment="1">
      <alignment horizontal="center" vertical="center"/>
    </xf>
    <xf numFmtId="168" fontId="20" fillId="3" borderId="19" xfId="0" applyNumberFormat="1" applyFont="1" applyFill="1" applyBorder="1" applyAlignment="1">
      <alignment horizontal="center" vertical="center"/>
    </xf>
    <xf numFmtId="167" fontId="20" fillId="3" borderId="10" xfId="0" applyNumberFormat="1" applyFont="1" applyFill="1" applyBorder="1" applyAlignment="1">
      <alignment horizontal="left" vertical="center" indent="1"/>
    </xf>
    <xf numFmtId="0" fontId="48" fillId="3" borderId="10" xfId="0" applyFont="1" applyFill="1" applyBorder="1" applyAlignment="1">
      <alignment horizontal="left" indent="1"/>
    </xf>
    <xf numFmtId="0" fontId="21" fillId="3" borderId="37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2" fontId="48" fillId="3" borderId="10" xfId="0" applyNumberFormat="1" applyFont="1" applyFill="1" applyBorder="1" applyAlignment="1">
      <alignment horizontal="center" vertical="center"/>
    </xf>
    <xf numFmtId="0" fontId="45" fillId="3" borderId="37" xfId="0" applyFont="1" applyFill="1" applyBorder="1" applyAlignment="1">
      <alignment horizontal="center" vertical="center"/>
    </xf>
    <xf numFmtId="0" fontId="85" fillId="3" borderId="120" xfId="0" applyFont="1" applyFill="1" applyBorder="1" applyAlignment="1">
      <alignment horizontal="left"/>
    </xf>
    <xf numFmtId="0" fontId="45" fillId="3" borderId="120" xfId="0" applyFont="1" applyFill="1" applyBorder="1" applyAlignment="1">
      <alignment horizontal="center" vertical="center"/>
    </xf>
    <xf numFmtId="0" fontId="0" fillId="3" borderId="120" xfId="0" applyFill="1" applyBorder="1"/>
    <xf numFmtId="0" fontId="85" fillId="3" borderId="66" xfId="0" applyFont="1" applyFill="1" applyBorder="1" applyAlignment="1">
      <alignment horizontal="center" vertical="center"/>
    </xf>
    <xf numFmtId="1" fontId="4" fillId="3" borderId="41" xfId="0" applyNumberFormat="1" applyFont="1" applyFill="1" applyBorder="1" applyAlignment="1">
      <alignment horizontal="center" vertical="center"/>
    </xf>
    <xf numFmtId="1" fontId="4" fillId="3" borderId="139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5" fillId="3" borderId="119" xfId="0" applyFont="1" applyFill="1" applyBorder="1" applyAlignment="1">
      <alignment horizontal="center" vertical="center"/>
    </xf>
    <xf numFmtId="0" fontId="85" fillId="3" borderId="118" xfId="0" applyFont="1" applyFill="1" applyBorder="1" applyAlignment="1">
      <alignment horizontal="center" vertical="center"/>
    </xf>
    <xf numFmtId="0" fontId="85" fillId="3" borderId="140" xfId="0" applyFont="1" applyFill="1" applyBorder="1" applyAlignment="1">
      <alignment horizontal="center" vertical="center"/>
    </xf>
    <xf numFmtId="0" fontId="85" fillId="3" borderId="10" xfId="0" applyFont="1" applyFill="1" applyBorder="1" applyAlignment="1">
      <alignment horizontal="center" vertical="center"/>
    </xf>
    <xf numFmtId="1" fontId="85" fillId="3" borderId="118" xfId="0" applyNumberFormat="1" applyFont="1" applyFill="1" applyBorder="1" applyAlignment="1">
      <alignment horizontal="center" vertical="center"/>
    </xf>
    <xf numFmtId="0" fontId="85" fillId="3" borderId="137" xfId="0" applyFont="1" applyFill="1" applyBorder="1" applyAlignment="1">
      <alignment horizontal="center" vertical="center"/>
    </xf>
    <xf numFmtId="0" fontId="85" fillId="3" borderId="139" xfId="0" applyFont="1" applyFill="1" applyBorder="1" applyAlignment="1">
      <alignment horizontal="center" vertical="center"/>
    </xf>
    <xf numFmtId="1" fontId="85" fillId="3" borderId="139" xfId="0" applyNumberFormat="1" applyFont="1" applyFill="1" applyBorder="1" applyAlignment="1">
      <alignment horizontal="center" vertical="center"/>
    </xf>
    <xf numFmtId="1" fontId="201" fillId="3" borderId="73" xfId="0" applyNumberFormat="1" applyFont="1" applyFill="1" applyBorder="1" applyAlignment="1">
      <alignment horizontal="center" vertical="center"/>
    </xf>
    <xf numFmtId="0" fontId="45" fillId="3" borderId="140" xfId="0" applyFont="1" applyFill="1" applyBorder="1" applyAlignment="1">
      <alignment horizontal="center" vertical="center"/>
    </xf>
    <xf numFmtId="0" fontId="85" fillId="3" borderId="68" xfId="0" applyFont="1" applyFill="1" applyBorder="1" applyAlignment="1">
      <alignment horizontal="center" vertical="center"/>
    </xf>
    <xf numFmtId="0" fontId="85" fillId="3" borderId="23" xfId="0" applyFont="1" applyFill="1" applyBorder="1" applyAlignment="1">
      <alignment horizontal="center" vertical="center"/>
    </xf>
    <xf numFmtId="0" fontId="85" fillId="3" borderId="59" xfId="0" applyFont="1" applyFill="1" applyBorder="1" applyAlignment="1">
      <alignment horizontal="center" vertical="center"/>
    </xf>
    <xf numFmtId="166" fontId="45" fillId="3" borderId="0" xfId="0" applyNumberFormat="1" applyFont="1" applyFill="1" applyAlignment="1">
      <alignment horizontal="center" vertical="center"/>
    </xf>
    <xf numFmtId="2" fontId="0" fillId="3" borderId="0" xfId="22" applyNumberFormat="1" applyFont="1" applyFill="1"/>
    <xf numFmtId="1" fontId="44" fillId="3" borderId="0" xfId="0" applyNumberFormat="1" applyFont="1" applyFill="1" applyAlignment="1">
      <alignment horizontal="center" vertical="center"/>
    </xf>
    <xf numFmtId="1" fontId="35" fillId="3" borderId="0" xfId="0" applyNumberFormat="1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46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12" fillId="3" borderId="10" xfId="0" applyFont="1" applyFill="1" applyBorder="1" applyAlignment="1">
      <alignment horizontal="right" vertical="center"/>
    </xf>
    <xf numFmtId="0" fontId="14" fillId="3" borderId="10" xfId="0" applyFont="1" applyFill="1" applyBorder="1" applyAlignment="1">
      <alignment horizontal="right" vertical="center"/>
    </xf>
    <xf numFmtId="1" fontId="26" fillId="3" borderId="10" xfId="0" applyNumberFormat="1" applyFont="1" applyFill="1" applyBorder="1" applyAlignment="1">
      <alignment horizontal="center" vertical="center"/>
    </xf>
    <xf numFmtId="1" fontId="5" fillId="3" borderId="10" xfId="0" applyNumberFormat="1" applyFont="1" applyFill="1" applyBorder="1" applyAlignment="1">
      <alignment vertical="center"/>
    </xf>
    <xf numFmtId="1" fontId="46" fillId="3" borderId="10" xfId="0" applyNumberFormat="1" applyFont="1" applyFill="1" applyBorder="1" applyAlignment="1">
      <alignment vertical="center"/>
    </xf>
    <xf numFmtId="166" fontId="12" fillId="3" borderId="10" xfId="0" applyNumberFormat="1" applyFont="1" applyFill="1" applyBorder="1" applyAlignment="1">
      <alignment horizontal="center" vertical="center"/>
    </xf>
    <xf numFmtId="2" fontId="12" fillId="3" borderId="10" xfId="0" applyNumberFormat="1" applyFont="1" applyFill="1" applyBorder="1" applyAlignment="1">
      <alignment horizontal="center" vertical="center"/>
    </xf>
    <xf numFmtId="0" fontId="12" fillId="3" borderId="118" xfId="0" applyFont="1" applyFill="1" applyBorder="1" applyAlignment="1">
      <alignment horizontal="center" vertical="center"/>
    </xf>
    <xf numFmtId="166" fontId="12" fillId="3" borderId="118" xfId="0" applyNumberFormat="1" applyFont="1" applyFill="1" applyBorder="1" applyAlignment="1">
      <alignment horizontal="center" vertical="center"/>
    </xf>
    <xf numFmtId="0" fontId="14" fillId="3" borderId="120" xfId="0" applyFont="1" applyFill="1" applyBorder="1" applyAlignment="1">
      <alignment horizontal="center" vertical="center"/>
    </xf>
    <xf numFmtId="1" fontId="18" fillId="3" borderId="120" xfId="0" applyNumberFormat="1" applyFont="1" applyFill="1" applyBorder="1" applyAlignment="1">
      <alignment horizontal="center" vertical="center"/>
    </xf>
    <xf numFmtId="1" fontId="14" fillId="3" borderId="120" xfId="0" applyNumberFormat="1" applyFont="1" applyFill="1" applyBorder="1" applyAlignment="1">
      <alignment horizontal="center" vertical="center"/>
    </xf>
    <xf numFmtId="0" fontId="46" fillId="3" borderId="63" xfId="0" applyFont="1" applyFill="1" applyBorder="1" applyAlignment="1">
      <alignment vertical="center"/>
    </xf>
    <xf numFmtId="0" fontId="46" fillId="3" borderId="41" xfId="0" applyFont="1" applyFill="1" applyBorder="1" applyAlignment="1">
      <alignment vertical="center"/>
    </xf>
    <xf numFmtId="0" fontId="5" fillId="3" borderId="41" xfId="0" applyFont="1" applyFill="1" applyBorder="1" applyAlignment="1">
      <alignment vertical="center"/>
    </xf>
    <xf numFmtId="0" fontId="46" fillId="3" borderId="41" xfId="0" applyFont="1" applyFill="1" applyBorder="1" applyAlignment="1">
      <alignment horizontal="center" vertical="center"/>
    </xf>
    <xf numFmtId="0" fontId="46" fillId="3" borderId="42" xfId="0" applyFont="1" applyFill="1" applyBorder="1" applyAlignment="1">
      <alignment vertical="center"/>
    </xf>
    <xf numFmtId="0" fontId="12" fillId="3" borderId="31" xfId="0" applyFont="1" applyFill="1" applyBorder="1" applyAlignment="1">
      <alignment horizontal="right" vertical="center"/>
    </xf>
    <xf numFmtId="1" fontId="12" fillId="3" borderId="17" xfId="0" applyNumberFormat="1" applyFont="1" applyFill="1" applyBorder="1" applyAlignment="1">
      <alignment horizontal="center" vertical="center"/>
    </xf>
    <xf numFmtId="166" fontId="12" fillId="3" borderId="17" xfId="0" applyNumberFormat="1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right" vertical="center"/>
    </xf>
    <xf numFmtId="0" fontId="12" fillId="3" borderId="23" xfId="0" applyFont="1" applyFill="1" applyBorder="1" applyAlignment="1">
      <alignment horizontal="center" vertical="center"/>
    </xf>
    <xf numFmtId="166" fontId="12" fillId="3" borderId="23" xfId="0" applyNumberFormat="1" applyFont="1" applyFill="1" applyBorder="1" applyAlignment="1">
      <alignment horizontal="center" vertical="center"/>
    </xf>
    <xf numFmtId="166" fontId="12" fillId="3" borderId="33" xfId="0" applyNumberFormat="1" applyFont="1" applyFill="1" applyBorder="1" applyAlignment="1">
      <alignment horizontal="center" vertical="center"/>
    </xf>
    <xf numFmtId="2" fontId="12" fillId="3" borderId="17" xfId="0" applyNumberFormat="1" applyFont="1" applyFill="1" applyBorder="1" applyAlignment="1">
      <alignment horizontal="center" vertical="center"/>
    </xf>
    <xf numFmtId="169" fontId="12" fillId="3" borderId="23" xfId="0" applyNumberFormat="1" applyFont="1" applyFill="1" applyBorder="1" applyAlignment="1">
      <alignment horizontal="center" vertical="center"/>
    </xf>
    <xf numFmtId="168" fontId="12" fillId="3" borderId="23" xfId="0" applyNumberFormat="1" applyFont="1" applyFill="1" applyBorder="1" applyAlignment="1">
      <alignment horizontal="center" vertical="center"/>
    </xf>
    <xf numFmtId="169" fontId="12" fillId="3" borderId="33" xfId="0" applyNumberFormat="1" applyFont="1" applyFill="1" applyBorder="1" applyAlignment="1">
      <alignment horizontal="center" vertical="center"/>
    </xf>
    <xf numFmtId="168" fontId="12" fillId="3" borderId="10" xfId="0" applyNumberFormat="1" applyFont="1" applyFill="1" applyBorder="1" applyAlignment="1">
      <alignment horizontal="center" vertical="center"/>
    </xf>
    <xf numFmtId="169" fontId="12" fillId="3" borderId="10" xfId="0" applyNumberFormat="1" applyFont="1" applyFill="1" applyBorder="1" applyAlignment="1">
      <alignment horizontal="center" vertical="center"/>
    </xf>
    <xf numFmtId="9" fontId="5" fillId="3" borderId="41" xfId="22" applyFont="1" applyFill="1" applyBorder="1" applyAlignment="1">
      <alignment vertical="center"/>
    </xf>
    <xf numFmtId="9" fontId="5" fillId="3" borderId="42" xfId="22" applyFont="1" applyFill="1" applyBorder="1" applyAlignment="1">
      <alignment vertical="center"/>
    </xf>
    <xf numFmtId="9" fontId="5" fillId="3" borderId="10" xfId="22" applyFont="1" applyFill="1" applyBorder="1" applyAlignment="1">
      <alignment vertical="center"/>
    </xf>
    <xf numFmtId="0" fontId="14" fillId="3" borderId="32" xfId="0" applyFont="1" applyFill="1" applyBorder="1" applyAlignment="1">
      <alignment horizontal="right" vertical="center"/>
    </xf>
    <xf numFmtId="0" fontId="14" fillId="3" borderId="23" xfId="0" applyFont="1" applyFill="1" applyBorder="1" applyAlignment="1">
      <alignment horizontal="center" vertical="center"/>
    </xf>
    <xf numFmtId="0" fontId="46" fillId="3" borderId="10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right"/>
    </xf>
    <xf numFmtId="0" fontId="12" fillId="3" borderId="32" xfId="0" applyFont="1" applyFill="1" applyBorder="1" applyAlignment="1">
      <alignment horizontal="right"/>
    </xf>
    <xf numFmtId="0" fontId="12" fillId="3" borderId="30" xfId="0" applyFont="1" applyFill="1" applyBorder="1" applyAlignment="1">
      <alignment horizontal="right"/>
    </xf>
    <xf numFmtId="0" fontId="12" fillId="3" borderId="30" xfId="0" applyFont="1" applyFill="1" applyBorder="1" applyAlignment="1">
      <alignment horizontal="center" vertical="center"/>
    </xf>
    <xf numFmtId="2" fontId="12" fillId="3" borderId="30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right"/>
    </xf>
    <xf numFmtId="0" fontId="119" fillId="3" borderId="10" xfId="0" applyFont="1" applyFill="1" applyBorder="1" applyAlignment="1">
      <alignment horizontal="left"/>
    </xf>
    <xf numFmtId="0" fontId="98" fillId="3" borderId="10" xfId="0" applyFont="1" applyFill="1" applyBorder="1" applyAlignment="1">
      <alignment horizontal="left"/>
    </xf>
    <xf numFmtId="0" fontId="55" fillId="3" borderId="10" xfId="0" applyFont="1" applyFill="1" applyBorder="1" applyAlignment="1">
      <alignment horizontal="right"/>
    </xf>
    <xf numFmtId="0" fontId="119" fillId="3" borderId="29" xfId="0" applyFont="1" applyFill="1" applyBorder="1" applyAlignment="1">
      <alignment horizontal="center" vertical="center"/>
    </xf>
    <xf numFmtId="1" fontId="119" fillId="3" borderId="29" xfId="0" applyNumberFormat="1" applyFont="1" applyFill="1" applyBorder="1" applyAlignment="1">
      <alignment horizontal="center" vertical="center"/>
    </xf>
    <xf numFmtId="1" fontId="119" fillId="3" borderId="37" xfId="0" applyNumberFormat="1" applyFont="1" applyFill="1" applyBorder="1" applyAlignment="1">
      <alignment horizontal="center" vertical="center"/>
    </xf>
    <xf numFmtId="1" fontId="119" fillId="3" borderId="31" xfId="0" applyNumberFormat="1" applyFont="1" applyFill="1" applyBorder="1" applyAlignment="1">
      <alignment horizontal="center" vertical="center"/>
    </xf>
    <xf numFmtId="1" fontId="119" fillId="3" borderId="19" xfId="0" applyNumberFormat="1" applyFont="1" applyFill="1" applyBorder="1" applyAlignment="1">
      <alignment horizontal="center" vertical="center"/>
    </xf>
    <xf numFmtId="166" fontId="119" fillId="3" borderId="29" xfId="0" applyNumberFormat="1" applyFont="1" applyFill="1" applyBorder="1" applyAlignment="1">
      <alignment horizontal="center" vertical="center"/>
    </xf>
    <xf numFmtId="166" fontId="119" fillId="3" borderId="37" xfId="0" applyNumberFormat="1" applyFont="1" applyFill="1" applyBorder="1" applyAlignment="1">
      <alignment horizontal="center" vertical="center"/>
    </xf>
    <xf numFmtId="166" fontId="119" fillId="3" borderId="31" xfId="0" applyNumberFormat="1" applyFont="1" applyFill="1" applyBorder="1" applyAlignment="1">
      <alignment horizontal="center" vertical="center"/>
    </xf>
    <xf numFmtId="166" fontId="119" fillId="3" borderId="19" xfId="0" applyNumberFormat="1" applyFont="1" applyFill="1" applyBorder="1" applyAlignment="1">
      <alignment horizontal="center" vertical="center"/>
    </xf>
    <xf numFmtId="0" fontId="98" fillId="3" borderId="10" xfId="0" applyFont="1" applyFill="1" applyBorder="1"/>
    <xf numFmtId="0" fontId="55" fillId="3" borderId="29" xfId="0" applyFont="1" applyFill="1" applyBorder="1"/>
    <xf numFmtId="0" fontId="55" fillId="3" borderId="29" xfId="0" applyFont="1" applyFill="1" applyBorder="1" applyAlignment="1">
      <alignment horizontal="center" vertical="center"/>
    </xf>
    <xf numFmtId="0" fontId="45" fillId="3" borderId="29" xfId="0" applyFont="1" applyFill="1" applyBorder="1" applyAlignment="1">
      <alignment horizontal="center" vertical="center"/>
    </xf>
    <xf numFmtId="0" fontId="55" fillId="3" borderId="10" xfId="0" applyFont="1" applyFill="1" applyBorder="1"/>
    <xf numFmtId="0" fontId="97" fillId="3" borderId="10" xfId="0" applyFont="1" applyFill="1" applyBorder="1" applyAlignment="1">
      <alignment horizontal="left"/>
    </xf>
    <xf numFmtId="0" fontId="55" fillId="3" borderId="29" xfId="0" applyFont="1" applyFill="1" applyBorder="1" applyAlignment="1">
      <alignment horizontal="center"/>
    </xf>
    <xf numFmtId="0" fontId="45" fillId="3" borderId="29" xfId="0" applyFont="1" applyFill="1" applyBorder="1" applyAlignment="1">
      <alignment horizontal="center"/>
    </xf>
    <xf numFmtId="2" fontId="119" fillId="3" borderId="29" xfId="0" applyNumberFormat="1" applyFont="1" applyFill="1" applyBorder="1" applyAlignment="1">
      <alignment horizontal="center" vertical="center"/>
    </xf>
    <xf numFmtId="2" fontId="119" fillId="3" borderId="37" xfId="0" applyNumberFormat="1" applyFont="1" applyFill="1" applyBorder="1" applyAlignment="1">
      <alignment horizontal="center" vertical="center"/>
    </xf>
    <xf numFmtId="2" fontId="119" fillId="3" borderId="31" xfId="0" applyNumberFormat="1" applyFont="1" applyFill="1" applyBorder="1" applyAlignment="1">
      <alignment horizontal="center" vertical="center"/>
    </xf>
    <xf numFmtId="2" fontId="119" fillId="3" borderId="19" xfId="0" applyNumberFormat="1" applyFont="1" applyFill="1" applyBorder="1" applyAlignment="1">
      <alignment horizontal="center" vertical="center"/>
    </xf>
    <xf numFmtId="1" fontId="0" fillId="3" borderId="0" xfId="0" applyNumberFormat="1" applyFill="1" applyAlignment="1"/>
    <xf numFmtId="0" fontId="4" fillId="3" borderId="37" xfId="0" applyFont="1" applyFill="1" applyBorder="1" applyAlignment="1">
      <alignment horizontal="left" vertical="center"/>
    </xf>
    <xf numFmtId="0" fontId="4" fillId="3" borderId="37" xfId="0" applyFont="1" applyFill="1" applyBorder="1" applyAlignment="1">
      <alignment horizontal="left"/>
    </xf>
    <xf numFmtId="0" fontId="7" fillId="3" borderId="37" xfId="0" applyFont="1" applyFill="1" applyBorder="1" applyAlignment="1">
      <alignment horizontal="left" vertical="center"/>
    </xf>
    <xf numFmtId="0" fontId="0" fillId="3" borderId="10" xfId="0" applyFont="1" applyFill="1" applyBorder="1" applyAlignment="1">
      <alignment horizontal="center" vertical="center"/>
    </xf>
    <xf numFmtId="0" fontId="15" fillId="3" borderId="37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center" vertical="center"/>
    </xf>
    <xf numFmtId="0" fontId="144" fillId="3" borderId="10" xfId="0" applyFont="1" applyFill="1" applyBorder="1" applyAlignment="1">
      <alignment horizontal="center" vertical="center"/>
    </xf>
    <xf numFmtId="1" fontId="15" fillId="3" borderId="10" xfId="0" applyNumberFormat="1" applyFont="1" applyFill="1" applyBorder="1" applyAlignment="1">
      <alignment horizontal="center" vertical="center"/>
    </xf>
    <xf numFmtId="0" fontId="15" fillId="3" borderId="118" xfId="0" applyFont="1" applyFill="1" applyBorder="1" applyAlignment="1">
      <alignment horizontal="center" vertical="center"/>
    </xf>
    <xf numFmtId="0" fontId="150" fillId="3" borderId="10" xfId="0" applyFont="1" applyFill="1" applyBorder="1" applyAlignment="1">
      <alignment horizontal="center" vertical="center"/>
    </xf>
    <xf numFmtId="0" fontId="7" fillId="3" borderId="117" xfId="0" applyFont="1" applyFill="1" applyBorder="1" applyAlignment="1">
      <alignment horizontal="left" vertical="center"/>
    </xf>
    <xf numFmtId="0" fontId="7" fillId="3" borderId="117" xfId="0" applyFont="1" applyFill="1" applyBorder="1" applyAlignment="1">
      <alignment horizontal="center" vertical="center"/>
    </xf>
    <xf numFmtId="0" fontId="0" fillId="3" borderId="11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37" xfId="0" applyFont="1" applyFill="1" applyBorder="1" applyAlignment="1">
      <alignment horizontal="left" vertical="center" wrapText="1"/>
    </xf>
    <xf numFmtId="0" fontId="54" fillId="3" borderId="10" xfId="0" applyFont="1" applyFill="1" applyBorder="1"/>
    <xf numFmtId="0" fontId="7" fillId="3" borderId="37" xfId="0" applyFont="1" applyFill="1" applyBorder="1"/>
    <xf numFmtId="1" fontId="7" fillId="3" borderId="118" xfId="0" applyNumberFormat="1" applyFont="1" applyFill="1" applyBorder="1"/>
    <xf numFmtId="0" fontId="54" fillId="3" borderId="45" xfId="0" applyFont="1" applyFill="1" applyBorder="1"/>
    <xf numFmtId="0" fontId="4" fillId="3" borderId="10" xfId="0" applyFont="1" applyFill="1" applyBorder="1" applyAlignment="1">
      <alignment horizontal="left"/>
    </xf>
    <xf numFmtId="0" fontId="0" fillId="3" borderId="10" xfId="0" applyFont="1" applyFill="1" applyBorder="1"/>
    <xf numFmtId="1" fontId="7" fillId="3" borderId="118" xfId="0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left"/>
    </xf>
    <xf numFmtId="1" fontId="4" fillId="3" borderId="118" xfId="0" applyNumberFormat="1" applyFont="1" applyFill="1" applyBorder="1" applyAlignment="1">
      <alignment horizontal="left"/>
    </xf>
    <xf numFmtId="1" fontId="7" fillId="3" borderId="10" xfId="0" applyNumberFormat="1" applyFont="1" applyFill="1" applyBorder="1" applyAlignment="1">
      <alignment horizontal="left" vertical="center"/>
    </xf>
    <xf numFmtId="1" fontId="7" fillId="3" borderId="118" xfId="0" applyNumberFormat="1" applyFont="1" applyFill="1" applyBorder="1" applyAlignment="1">
      <alignment horizontal="left" vertical="center"/>
    </xf>
    <xf numFmtId="0" fontId="4" fillId="3" borderId="118" xfId="0" applyFont="1" applyFill="1" applyBorder="1" applyAlignment="1">
      <alignment horizontal="left"/>
    </xf>
    <xf numFmtId="0" fontId="36" fillId="3" borderId="37" xfId="0" applyFont="1" applyFill="1" applyBorder="1"/>
    <xf numFmtId="0" fontId="36" fillId="3" borderId="10" xfId="0" applyFont="1" applyFill="1" applyBorder="1"/>
    <xf numFmtId="0" fontId="7" fillId="3" borderId="37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1" fontId="7" fillId="3" borderId="10" xfId="0" applyNumberFormat="1" applyFont="1" applyFill="1" applyBorder="1" applyAlignment="1">
      <alignment horizontal="left"/>
    </xf>
    <xf numFmtId="1" fontId="7" fillId="3" borderId="118" xfId="0" applyNumberFormat="1" applyFont="1" applyFill="1" applyBorder="1" applyAlignment="1">
      <alignment horizontal="left"/>
    </xf>
    <xf numFmtId="0" fontId="22" fillId="3" borderId="118" xfId="0" applyFont="1" applyFill="1" applyBorder="1" applyAlignment="1">
      <alignment horizontal="center" vertical="center" wrapText="1"/>
    </xf>
    <xf numFmtId="0" fontId="0" fillId="3" borderId="37" xfId="0" applyFill="1" applyBorder="1"/>
    <xf numFmtId="0" fontId="34" fillId="3" borderId="0" xfId="0" applyFont="1" applyFill="1" applyAlignment="1">
      <alignment horizontal="center" vertical="center"/>
    </xf>
    <xf numFmtId="0" fontId="21" fillId="3" borderId="76" xfId="0" applyFont="1" applyFill="1" applyBorder="1" applyAlignment="1">
      <alignment horizontal="center" vertical="center"/>
    </xf>
    <xf numFmtId="0" fontId="21" fillId="3" borderId="54" xfId="0" applyFont="1" applyFill="1" applyBorder="1" applyAlignment="1">
      <alignment horizontal="center" vertical="center"/>
    </xf>
    <xf numFmtId="0" fontId="21" fillId="3" borderId="86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0" fillId="3" borderId="63" xfId="0" applyFont="1" applyFill="1" applyBorder="1" applyAlignment="1">
      <alignment horizontal="left" indent="1"/>
    </xf>
    <xf numFmtId="0" fontId="20" fillId="3" borderId="31" xfId="0" applyFont="1" applyFill="1" applyBorder="1" applyAlignment="1">
      <alignment horizontal="left" indent="1"/>
    </xf>
    <xf numFmtId="166" fontId="20" fillId="3" borderId="46" xfId="0" applyNumberFormat="1" applyFont="1" applyFill="1" applyBorder="1" applyAlignment="1">
      <alignment horizontal="center" vertical="center"/>
    </xf>
    <xf numFmtId="166" fontId="21" fillId="3" borderId="25" xfId="0" applyNumberFormat="1" applyFont="1" applyFill="1" applyBorder="1" applyAlignment="1">
      <alignment horizontal="center" vertical="center"/>
    </xf>
    <xf numFmtId="166" fontId="21" fillId="3" borderId="11" xfId="0" applyNumberFormat="1" applyFont="1" applyFill="1" applyBorder="1" applyAlignment="1">
      <alignment horizontal="center" vertical="center"/>
    </xf>
    <xf numFmtId="1" fontId="21" fillId="3" borderId="25" xfId="0" applyNumberFormat="1" applyFont="1" applyFill="1" applyBorder="1" applyAlignment="1">
      <alignment horizontal="center" vertical="center"/>
    </xf>
    <xf numFmtId="1" fontId="21" fillId="3" borderId="11" xfId="0" applyNumberFormat="1" applyFont="1" applyFill="1" applyBorder="1" applyAlignment="1">
      <alignment horizontal="center" vertical="center"/>
    </xf>
    <xf numFmtId="166" fontId="20" fillId="3" borderId="159" xfId="0" applyNumberFormat="1" applyFont="1" applyFill="1" applyBorder="1" applyAlignment="1">
      <alignment horizontal="center" vertical="center"/>
    </xf>
    <xf numFmtId="0" fontId="20" fillId="3" borderId="32" xfId="0" applyFont="1" applyFill="1" applyBorder="1" applyAlignment="1">
      <alignment horizontal="left" indent="1"/>
    </xf>
    <xf numFmtId="0" fontId="18" fillId="3" borderId="52" xfId="0" applyFont="1" applyFill="1" applyBorder="1"/>
    <xf numFmtId="0" fontId="18" fillId="3" borderId="22" xfId="0" applyFont="1" applyFill="1" applyBorder="1"/>
    <xf numFmtId="0" fontId="18" fillId="3" borderId="52" xfId="0" applyFont="1" applyFill="1" applyBorder="1" applyAlignment="1">
      <alignment vertical="center"/>
    </xf>
    <xf numFmtId="0" fontId="18" fillId="3" borderId="50" xfId="0" applyFont="1" applyFill="1" applyBorder="1" applyAlignment="1">
      <alignment vertical="center"/>
    </xf>
    <xf numFmtId="0" fontId="18" fillId="3" borderId="24" xfId="0" applyFont="1" applyFill="1" applyBorder="1" applyAlignment="1">
      <alignment vertical="center"/>
    </xf>
    <xf numFmtId="0" fontId="18" fillId="3" borderId="61" xfId="0" applyFont="1" applyFill="1" applyBorder="1" applyAlignment="1">
      <alignment vertical="center"/>
    </xf>
    <xf numFmtId="0" fontId="19" fillId="3" borderId="24" xfId="0" applyFont="1" applyFill="1" applyBorder="1" applyAlignment="1">
      <alignment vertical="center"/>
    </xf>
    <xf numFmtId="0" fontId="20" fillId="3" borderId="52" xfId="0" applyFont="1" applyFill="1" applyBorder="1" applyAlignment="1">
      <alignment horizontal="right"/>
    </xf>
    <xf numFmtId="2" fontId="20" fillId="3" borderId="7" xfId="0" applyNumberFormat="1" applyFont="1" applyFill="1" applyBorder="1" applyAlignment="1">
      <alignment horizontal="center" vertical="center"/>
    </xf>
    <xf numFmtId="0" fontId="20" fillId="3" borderId="51" xfId="0" applyFont="1" applyFill="1" applyBorder="1" applyAlignment="1">
      <alignment horizontal="right"/>
    </xf>
    <xf numFmtId="2" fontId="20" fillId="3" borderId="49" xfId="0" applyNumberFormat="1" applyFont="1" applyFill="1" applyBorder="1" applyAlignment="1">
      <alignment horizontal="center" vertical="center"/>
    </xf>
    <xf numFmtId="0" fontId="20" fillId="3" borderId="52" xfId="0" applyFont="1" applyFill="1" applyBorder="1" applyAlignment="1">
      <alignment horizontal="left" indent="1"/>
    </xf>
    <xf numFmtId="1" fontId="20" fillId="3" borderId="7" xfId="0" applyNumberFormat="1" applyFont="1" applyFill="1" applyBorder="1" applyAlignment="1">
      <alignment horizontal="center" vertical="center"/>
    </xf>
    <xf numFmtId="1" fontId="20" fillId="3" borderId="24" xfId="0" applyNumberFormat="1" applyFont="1" applyFill="1" applyBorder="1" applyAlignment="1">
      <alignment horizontal="center" vertical="center"/>
    </xf>
    <xf numFmtId="0" fontId="20" fillId="3" borderId="70" xfId="0" applyFont="1" applyFill="1" applyBorder="1" applyAlignment="1">
      <alignment horizontal="left" indent="1"/>
    </xf>
    <xf numFmtId="1" fontId="20" fillId="3" borderId="75" xfId="0" applyNumberFormat="1" applyFont="1" applyFill="1" applyBorder="1" applyAlignment="1">
      <alignment horizontal="center" vertical="center"/>
    </xf>
    <xf numFmtId="1" fontId="20" fillId="3" borderId="35" xfId="0" applyNumberFormat="1" applyFont="1" applyFill="1" applyBorder="1" applyAlignment="1">
      <alignment horizontal="center" vertical="center"/>
    </xf>
    <xf numFmtId="0" fontId="21" fillId="3" borderId="25" xfId="0" applyFont="1" applyFill="1" applyBorder="1"/>
    <xf numFmtId="1" fontId="21" fillId="3" borderId="55" xfId="0" applyNumberFormat="1" applyFont="1" applyFill="1" applyBorder="1" applyAlignment="1">
      <alignment horizontal="center" vertical="center"/>
    </xf>
    <xf numFmtId="1" fontId="21" fillId="3" borderId="1" xfId="0" applyNumberFormat="1" applyFont="1" applyFill="1" applyBorder="1" applyAlignment="1">
      <alignment horizontal="center" vertical="center"/>
    </xf>
    <xf numFmtId="1" fontId="21" fillId="3" borderId="2" xfId="0" applyNumberFormat="1" applyFont="1" applyFill="1" applyBorder="1" applyAlignment="1">
      <alignment horizontal="center" vertical="center"/>
    </xf>
    <xf numFmtId="1" fontId="21" fillId="3" borderId="76" xfId="0" applyNumberFormat="1" applyFont="1" applyFill="1" applyBorder="1" applyAlignment="1">
      <alignment horizontal="center" vertical="center"/>
    </xf>
    <xf numFmtId="1" fontId="21" fillId="3" borderId="57" xfId="0" applyNumberFormat="1" applyFont="1" applyFill="1" applyBorder="1" applyAlignment="1">
      <alignment horizontal="center" vertical="center"/>
    </xf>
    <xf numFmtId="1" fontId="21" fillId="3" borderId="73" xfId="0" applyNumberFormat="1" applyFont="1" applyFill="1" applyBorder="1" applyAlignment="1">
      <alignment horizontal="center" vertical="center"/>
    </xf>
    <xf numFmtId="0" fontId="18" fillId="3" borderId="35" xfId="0" applyFont="1" applyFill="1" applyBorder="1"/>
    <xf numFmtId="0" fontId="21" fillId="3" borderId="40" xfId="0" applyFont="1" applyFill="1" applyBorder="1"/>
    <xf numFmtId="0" fontId="21" fillId="3" borderId="0" xfId="0" applyFont="1" applyFill="1" applyAlignment="1">
      <alignment vertical="center"/>
    </xf>
    <xf numFmtId="0" fontId="21" fillId="3" borderId="45" xfId="0" applyFont="1" applyFill="1" applyBorder="1" applyAlignment="1">
      <alignment vertical="center"/>
    </xf>
    <xf numFmtId="0" fontId="20" fillId="3" borderId="55" xfId="0" applyFont="1" applyFill="1" applyBorder="1" applyAlignment="1">
      <alignment vertical="center"/>
    </xf>
    <xf numFmtId="0" fontId="20" fillId="3" borderId="44" xfId="0" applyFont="1" applyFill="1" applyBorder="1" applyAlignment="1">
      <alignment horizontal="left" indent="1"/>
    </xf>
    <xf numFmtId="1" fontId="20" fillId="3" borderId="44" xfId="0" applyNumberFormat="1" applyFont="1" applyFill="1" applyBorder="1" applyAlignment="1">
      <alignment horizontal="center" vertical="center"/>
    </xf>
    <xf numFmtId="0" fontId="20" fillId="3" borderId="51" xfId="0" applyFont="1" applyFill="1" applyBorder="1" applyAlignment="1">
      <alignment horizontal="left" indent="1"/>
    </xf>
    <xf numFmtId="1" fontId="20" fillId="3" borderId="26" xfId="0" applyNumberFormat="1" applyFont="1" applyFill="1" applyBorder="1" applyAlignment="1">
      <alignment horizontal="center" vertical="center"/>
    </xf>
    <xf numFmtId="1" fontId="20" fillId="3" borderId="51" xfId="0" applyNumberFormat="1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1" fontId="20" fillId="3" borderId="70" xfId="0" applyNumberFormat="1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vertical="center"/>
    </xf>
    <xf numFmtId="0" fontId="21" fillId="3" borderId="35" xfId="0" applyFont="1" applyFill="1" applyBorder="1" applyAlignment="1">
      <alignment vertical="center"/>
    </xf>
    <xf numFmtId="9" fontId="21" fillId="3" borderId="54" xfId="22" applyFont="1" applyFill="1" applyBorder="1" applyAlignment="1">
      <alignment vertical="center"/>
    </xf>
    <xf numFmtId="0" fontId="20" fillId="3" borderId="62" xfId="0" applyFont="1" applyFill="1" applyBorder="1" applyAlignment="1">
      <alignment horizontal="left" indent="1"/>
    </xf>
    <xf numFmtId="0" fontId="18" fillId="3" borderId="1" xfId="0" applyFont="1" applyFill="1" applyBorder="1"/>
    <xf numFmtId="0" fontId="18" fillId="3" borderId="5" xfId="0" applyFont="1" applyFill="1" applyBorder="1" applyAlignment="1">
      <alignment horizontal="center" vertical="center"/>
    </xf>
    <xf numFmtId="166" fontId="18" fillId="3" borderId="11" xfId="0" applyNumberFormat="1" applyFont="1" applyFill="1" applyBorder="1" applyAlignment="1">
      <alignment horizontal="center" vertical="center"/>
    </xf>
    <xf numFmtId="166" fontId="19" fillId="3" borderId="1" xfId="0" applyNumberFormat="1" applyFont="1" applyFill="1" applyBorder="1" applyAlignment="1">
      <alignment horizontal="center" vertical="center"/>
    </xf>
    <xf numFmtId="166" fontId="0" fillId="3" borderId="0" xfId="0" applyNumberFormat="1" applyFont="1" applyFill="1"/>
    <xf numFmtId="1" fontId="18" fillId="3" borderId="41" xfId="0" applyNumberFormat="1" applyFont="1" applyFill="1" applyBorder="1" applyAlignment="1">
      <alignment horizontal="center" vertical="center"/>
    </xf>
    <xf numFmtId="166" fontId="19" fillId="3" borderId="41" xfId="0" applyNumberFormat="1" applyFont="1" applyFill="1" applyBorder="1" applyAlignment="1">
      <alignment horizontal="center" vertical="center"/>
    </xf>
    <xf numFmtId="0" fontId="20" fillId="3" borderId="45" xfId="0" applyFont="1" applyFill="1" applyBorder="1" applyAlignment="1">
      <alignment horizontal="center" vertical="center"/>
    </xf>
    <xf numFmtId="166" fontId="19" fillId="3" borderId="45" xfId="0" applyNumberFormat="1" applyFont="1" applyFill="1" applyBorder="1" applyAlignment="1">
      <alignment horizontal="center" vertical="center"/>
    </xf>
    <xf numFmtId="166" fontId="19" fillId="3" borderId="30" xfId="0" applyNumberFormat="1" applyFont="1" applyFill="1" applyBorder="1" applyAlignment="1">
      <alignment horizontal="center" vertical="center"/>
    </xf>
    <xf numFmtId="166" fontId="19" fillId="3" borderId="10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left" indent="1"/>
    </xf>
    <xf numFmtId="0" fontId="18" fillId="3" borderId="18" xfId="0" applyFont="1" applyFill="1" applyBorder="1"/>
    <xf numFmtId="0" fontId="19" fillId="3" borderId="39" xfId="0" applyFont="1" applyFill="1" applyBorder="1" applyAlignment="1">
      <alignment vertical="center"/>
    </xf>
    <xf numFmtId="0" fontId="18" fillId="3" borderId="39" xfId="0" applyFont="1" applyFill="1" applyBorder="1" applyAlignment="1">
      <alignment vertical="center"/>
    </xf>
    <xf numFmtId="0" fontId="20" fillId="3" borderId="47" xfId="0" applyFont="1" applyFill="1" applyBorder="1" applyAlignment="1">
      <alignment horizontal="right" indent="1"/>
    </xf>
    <xf numFmtId="1" fontId="20" fillId="3" borderId="6" xfId="0" applyNumberFormat="1" applyFont="1" applyFill="1" applyBorder="1" applyAlignment="1">
      <alignment horizontal="center" vertical="center"/>
    </xf>
    <xf numFmtId="0" fontId="20" fillId="3" borderId="70" xfId="0" applyFont="1" applyFill="1" applyBorder="1" applyAlignment="1">
      <alignment horizontal="right" indent="1"/>
    </xf>
    <xf numFmtId="1" fontId="20" fillId="3" borderId="122" xfId="0" applyNumberFormat="1" applyFont="1" applyFill="1" applyBorder="1" applyAlignment="1">
      <alignment horizontal="center" vertical="center"/>
    </xf>
    <xf numFmtId="1" fontId="20" fillId="3" borderId="124" xfId="0" applyNumberFormat="1" applyFont="1" applyFill="1" applyBorder="1" applyAlignment="1">
      <alignment horizontal="center" vertical="center"/>
    </xf>
    <xf numFmtId="1" fontId="20" fillId="3" borderId="64" xfId="0" applyNumberFormat="1" applyFont="1" applyFill="1" applyBorder="1" applyAlignment="1">
      <alignment horizontal="center" vertical="center"/>
    </xf>
    <xf numFmtId="0" fontId="18" fillId="3" borderId="25" xfId="0" applyFont="1" applyFill="1" applyBorder="1" applyAlignment="1">
      <alignment horizontal="right" indent="1"/>
    </xf>
    <xf numFmtId="0" fontId="18" fillId="3" borderId="13" xfId="0" applyFont="1" applyFill="1" applyBorder="1" applyAlignment="1">
      <alignment horizontal="center" vertical="center"/>
    </xf>
    <xf numFmtId="1" fontId="18" fillId="3" borderId="21" xfId="0" applyNumberFormat="1" applyFont="1" applyFill="1" applyBorder="1" applyAlignment="1">
      <alignment horizontal="center" vertical="center"/>
    </xf>
    <xf numFmtId="1" fontId="19" fillId="3" borderId="5" xfId="0" applyNumberFormat="1" applyFont="1" applyFill="1" applyBorder="1" applyAlignment="1">
      <alignment horizontal="center" vertical="center"/>
    </xf>
    <xf numFmtId="0" fontId="20" fillId="3" borderId="52" xfId="0" applyFont="1" applyFill="1" applyBorder="1" applyAlignment="1">
      <alignment horizontal="right" indent="1"/>
    </xf>
    <xf numFmtId="1" fontId="20" fillId="3" borderId="54" xfId="0" applyNumberFormat="1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right" indent="1"/>
    </xf>
    <xf numFmtId="0" fontId="18" fillId="3" borderId="60" xfId="0" applyFont="1" applyFill="1" applyBorder="1" applyAlignment="1">
      <alignment horizontal="center" vertical="center"/>
    </xf>
    <xf numFmtId="1" fontId="18" fillId="3" borderId="39" xfId="0" applyNumberFormat="1" applyFont="1" applyFill="1" applyBorder="1" applyAlignment="1">
      <alignment horizontal="center" vertical="center"/>
    </xf>
    <xf numFmtId="1" fontId="18" fillId="3" borderId="76" xfId="0" applyNumberFormat="1" applyFont="1" applyFill="1" applyBorder="1" applyAlignment="1">
      <alignment horizontal="center" vertical="center"/>
    </xf>
    <xf numFmtId="1" fontId="18" fillId="3" borderId="84" xfId="0" applyNumberFormat="1" applyFont="1" applyFill="1" applyBorder="1" applyAlignment="1">
      <alignment horizontal="center" vertical="center"/>
    </xf>
    <xf numFmtId="1" fontId="18" fillId="3" borderId="80" xfId="0" applyNumberFormat="1" applyFont="1" applyFill="1" applyBorder="1" applyAlignment="1">
      <alignment horizontal="center" vertical="center"/>
    </xf>
    <xf numFmtId="1" fontId="18" fillId="3" borderId="86" xfId="0" applyNumberFormat="1" applyFont="1" applyFill="1" applyBorder="1" applyAlignment="1">
      <alignment horizontal="center" vertical="center"/>
    </xf>
    <xf numFmtId="1" fontId="20" fillId="3" borderId="55" xfId="0" applyNumberFormat="1" applyFont="1" applyFill="1" applyBorder="1" applyAlignment="1">
      <alignment horizontal="center" vertical="center"/>
    </xf>
    <xf numFmtId="0" fontId="18" fillId="3" borderId="35" xfId="0" applyFont="1" applyFill="1" applyBorder="1" applyAlignment="1">
      <alignment horizontal="left" indent="1"/>
    </xf>
    <xf numFmtId="0" fontId="18" fillId="3" borderId="54" xfId="0" applyFont="1" applyFill="1" applyBorder="1" applyAlignment="1">
      <alignment vertical="center"/>
    </xf>
    <xf numFmtId="0" fontId="18" fillId="3" borderId="75" xfId="0" applyFont="1" applyFill="1" applyBorder="1" applyAlignment="1">
      <alignment vertical="center"/>
    </xf>
    <xf numFmtId="0" fontId="19" fillId="3" borderId="75" xfId="0" applyFont="1" applyFill="1" applyBorder="1" applyAlignment="1">
      <alignment vertical="center"/>
    </xf>
    <xf numFmtId="0" fontId="20" fillId="3" borderId="63" xfId="0" applyFont="1" applyFill="1" applyBorder="1" applyAlignment="1">
      <alignment horizontal="right" indent="1"/>
    </xf>
    <xf numFmtId="0" fontId="20" fillId="3" borderId="31" xfId="0" applyFont="1" applyFill="1" applyBorder="1" applyAlignment="1">
      <alignment horizontal="right" indent="1"/>
    </xf>
    <xf numFmtId="0" fontId="20" fillId="3" borderId="62" xfId="0" applyFont="1" applyFill="1" applyBorder="1" applyAlignment="1">
      <alignment horizontal="right" indent="1"/>
    </xf>
    <xf numFmtId="0" fontId="18" fillId="3" borderId="1" xfId="0" applyFont="1" applyFill="1" applyBorder="1" applyAlignment="1">
      <alignment horizontal="right" indent="1"/>
    </xf>
    <xf numFmtId="0" fontId="5" fillId="3" borderId="35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vertical="center"/>
    </xf>
    <xf numFmtId="0" fontId="19" fillId="3" borderId="63" xfId="0" applyFont="1" applyFill="1" applyBorder="1" applyAlignment="1">
      <alignment horizontal="right" vertical="center" indent="1"/>
    </xf>
    <xf numFmtId="166" fontId="19" fillId="3" borderId="42" xfId="0" applyNumberFormat="1" applyFont="1" applyFill="1" applyBorder="1" applyAlignment="1">
      <alignment horizontal="center" vertical="center"/>
    </xf>
    <xf numFmtId="0" fontId="19" fillId="3" borderId="31" xfId="0" applyFont="1" applyFill="1" applyBorder="1" applyAlignment="1">
      <alignment horizontal="right" vertical="center" indent="1"/>
    </xf>
    <xf numFmtId="166" fontId="19" fillId="3" borderId="118" xfId="0" applyNumberFormat="1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right" vertical="center" indent="1"/>
    </xf>
    <xf numFmtId="0" fontId="19" fillId="3" borderId="31" xfId="0" applyFont="1" applyFill="1" applyBorder="1" applyAlignment="1">
      <alignment horizontal="right" vertical="center" indent="2"/>
    </xf>
    <xf numFmtId="0" fontId="18" fillId="3" borderId="31" xfId="0" applyFont="1" applyFill="1" applyBorder="1" applyAlignment="1">
      <alignment horizontal="right" vertical="center" indent="2"/>
    </xf>
    <xf numFmtId="0" fontId="18" fillId="3" borderId="31" xfId="0" applyFont="1" applyFill="1" applyBorder="1" applyAlignment="1">
      <alignment horizontal="right" indent="1"/>
    </xf>
    <xf numFmtId="166" fontId="19" fillId="3" borderId="84" xfId="0" applyNumberFormat="1" applyFont="1" applyFill="1" applyBorder="1" applyAlignment="1">
      <alignment horizontal="center" vertical="center"/>
    </xf>
    <xf numFmtId="0" fontId="20" fillId="3" borderId="32" xfId="0" applyFont="1" applyFill="1" applyBorder="1" applyAlignment="1">
      <alignment horizontal="right" indent="1"/>
    </xf>
    <xf numFmtId="0" fontId="5" fillId="3" borderId="40" xfId="0" applyFont="1" applyFill="1" applyBorder="1" applyAlignment="1">
      <alignment vertical="center"/>
    </xf>
    <xf numFmtId="0" fontId="5" fillId="3" borderId="44" xfId="0" applyFont="1" applyFill="1" applyBorder="1" applyAlignment="1">
      <alignment horizontal="left" vertical="center" indent="1"/>
    </xf>
    <xf numFmtId="166" fontId="0" fillId="3" borderId="39" xfId="0" applyNumberFormat="1" applyFill="1" applyBorder="1"/>
    <xf numFmtId="166" fontId="0" fillId="3" borderId="39" xfId="0" applyNumberFormat="1" applyFont="1" applyFill="1" applyBorder="1"/>
    <xf numFmtId="166" fontId="0" fillId="3" borderId="56" xfId="0" applyNumberFormat="1" applyFill="1" applyBorder="1"/>
    <xf numFmtId="0" fontId="20" fillId="3" borderId="47" xfId="0" applyFont="1" applyFill="1" applyBorder="1" applyAlignment="1">
      <alignment horizontal="right" vertical="center" indent="2"/>
    </xf>
    <xf numFmtId="0" fontId="20" fillId="3" borderId="12" xfId="0" applyFont="1" applyFill="1" applyBorder="1" applyAlignment="1">
      <alignment horizontal="center"/>
    </xf>
    <xf numFmtId="0" fontId="20" fillId="3" borderId="70" xfId="0" applyFont="1" applyFill="1" applyBorder="1" applyAlignment="1">
      <alignment horizontal="right" vertical="center" indent="2"/>
    </xf>
    <xf numFmtId="1" fontId="20" fillId="3" borderId="121" xfId="0" applyNumberFormat="1" applyFont="1" applyFill="1" applyBorder="1" applyAlignment="1">
      <alignment horizontal="center" vertical="center"/>
    </xf>
    <xf numFmtId="0" fontId="20" fillId="3" borderId="60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right" vertical="center" indent="2"/>
    </xf>
    <xf numFmtId="0" fontId="18" fillId="3" borderId="13" xfId="0" applyFont="1" applyFill="1" applyBorder="1" applyAlignment="1">
      <alignment horizontal="center"/>
    </xf>
    <xf numFmtId="1" fontId="18" fillId="3" borderId="55" xfId="0" applyNumberFormat="1" applyFont="1" applyFill="1" applyBorder="1" applyAlignment="1">
      <alignment horizontal="center" vertical="center"/>
    </xf>
    <xf numFmtId="1" fontId="18" fillId="3" borderId="13" xfId="0" applyNumberFormat="1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right" vertical="center" indent="2"/>
    </xf>
    <xf numFmtId="0" fontId="20" fillId="3" borderId="30" xfId="0" applyFont="1" applyFill="1" applyBorder="1" applyAlignment="1">
      <alignment horizontal="center"/>
    </xf>
    <xf numFmtId="0" fontId="20" fillId="3" borderId="31" xfId="0" applyFont="1" applyFill="1" applyBorder="1" applyAlignment="1">
      <alignment horizontal="right" vertical="center" indent="2"/>
    </xf>
    <xf numFmtId="0" fontId="20" fillId="3" borderId="62" xfId="0" applyFont="1" applyFill="1" applyBorder="1" applyAlignment="1">
      <alignment horizontal="right" vertical="center" indent="2"/>
    </xf>
    <xf numFmtId="0" fontId="20" fillId="3" borderId="45" xfId="0" applyFont="1" applyFill="1" applyBorder="1" applyAlignment="1">
      <alignment horizontal="center"/>
    </xf>
    <xf numFmtId="0" fontId="18" fillId="3" borderId="25" xfId="0" applyFont="1" applyFill="1" applyBorder="1" applyAlignment="1">
      <alignment horizontal="right" vertical="center" indent="2"/>
    </xf>
    <xf numFmtId="0" fontId="20" fillId="3" borderId="52" xfId="0" applyFont="1" applyFill="1" applyBorder="1" applyAlignment="1">
      <alignment horizontal="right" vertical="center" indent="2"/>
    </xf>
    <xf numFmtId="0" fontId="20" fillId="3" borderId="22" xfId="0" applyFont="1" applyFill="1" applyBorder="1" applyAlignment="1">
      <alignment horizontal="center"/>
    </xf>
    <xf numFmtId="0" fontId="5" fillId="3" borderId="52" xfId="0" applyFont="1" applyFill="1" applyBorder="1" applyAlignment="1">
      <alignment horizontal="left" vertical="center" indent="1"/>
    </xf>
    <xf numFmtId="0" fontId="5" fillId="3" borderId="22" xfId="0" applyFont="1" applyFill="1" applyBorder="1" applyAlignment="1">
      <alignment horizontal="center"/>
    </xf>
    <xf numFmtId="0" fontId="5" fillId="3" borderId="0" xfId="0" applyFont="1" applyFill="1" applyAlignment="1">
      <alignment vertical="center"/>
    </xf>
    <xf numFmtId="0" fontId="5" fillId="3" borderId="35" xfId="0" applyFont="1" applyFill="1" applyBorder="1" applyAlignment="1">
      <alignment vertical="center"/>
    </xf>
    <xf numFmtId="0" fontId="5" fillId="3" borderId="54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146" fillId="3" borderId="7" xfId="0" applyFont="1" applyFill="1" applyBorder="1" applyAlignment="1">
      <alignment vertical="center"/>
    </xf>
    <xf numFmtId="0" fontId="20" fillId="3" borderId="10" xfId="0" applyFont="1" applyFill="1" applyBorder="1" applyAlignment="1">
      <alignment horizontal="right" vertical="center" indent="2"/>
    </xf>
    <xf numFmtId="0" fontId="20" fillId="3" borderId="141" xfId="0" applyFont="1" applyFill="1" applyBorder="1" applyAlignment="1">
      <alignment horizontal="right" vertical="center" indent="2"/>
    </xf>
    <xf numFmtId="0" fontId="20" fillId="3" borderId="141" xfId="0" applyFont="1" applyFill="1" applyBorder="1" applyAlignment="1">
      <alignment horizontal="center"/>
    </xf>
    <xf numFmtId="1" fontId="20" fillId="3" borderId="134" xfId="0" applyNumberFormat="1" applyFont="1" applyFill="1" applyBorder="1" applyAlignment="1">
      <alignment horizontal="center" vertical="center"/>
    </xf>
    <xf numFmtId="1" fontId="20" fillId="3" borderId="49" xfId="0" applyNumberFormat="1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right" vertical="center" indent="2"/>
    </xf>
    <xf numFmtId="0" fontId="18" fillId="3" borderId="10" xfId="0" applyFont="1" applyFill="1" applyBorder="1" applyAlignment="1">
      <alignment horizontal="center"/>
    </xf>
    <xf numFmtId="1" fontId="18" fillId="3" borderId="16" xfId="0" applyNumberFormat="1" applyFont="1" applyFill="1" applyBorder="1" applyAlignment="1">
      <alignment horizontal="center" vertical="center"/>
    </xf>
    <xf numFmtId="1" fontId="19" fillId="3" borderId="13" xfId="0" applyNumberFormat="1" applyFont="1" applyFill="1" applyBorder="1" applyAlignment="1">
      <alignment horizontal="center" vertical="center"/>
    </xf>
    <xf numFmtId="1" fontId="19" fillId="3" borderId="4" xfId="0" applyNumberFormat="1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left" vertical="center" indent="1"/>
    </xf>
    <xf numFmtId="0" fontId="5" fillId="3" borderId="12" xfId="0" applyFont="1" applyFill="1" applyBorder="1" applyAlignment="1">
      <alignment horizontal="center"/>
    </xf>
    <xf numFmtId="0" fontId="5" fillId="3" borderId="52" xfId="0" applyFont="1" applyFill="1" applyBorder="1" applyAlignment="1">
      <alignment vertical="center"/>
    </xf>
    <xf numFmtId="0" fontId="5" fillId="3" borderId="50" xfId="0" applyFont="1" applyFill="1" applyBorder="1" applyAlignment="1">
      <alignment vertical="center"/>
    </xf>
    <xf numFmtId="1" fontId="20" fillId="3" borderId="22" xfId="0" applyNumberFormat="1" applyFont="1" applyFill="1" applyBorder="1" applyAlignment="1">
      <alignment horizontal="center" vertical="center"/>
    </xf>
    <xf numFmtId="0" fontId="20" fillId="3" borderId="19" xfId="0" applyFont="1" applyFill="1" applyBorder="1" applyAlignment="1">
      <alignment horizontal="center"/>
    </xf>
    <xf numFmtId="0" fontId="18" fillId="3" borderId="19" xfId="0" applyFont="1" applyFill="1" applyBorder="1" applyAlignment="1">
      <alignment horizontal="center"/>
    </xf>
    <xf numFmtId="0" fontId="18" fillId="3" borderId="57" xfId="0" applyFont="1" applyFill="1" applyBorder="1" applyAlignment="1">
      <alignment horizontal="right" vertical="center" indent="2"/>
    </xf>
    <xf numFmtId="0" fontId="20" fillId="3" borderId="35" xfId="0" applyFont="1" applyFill="1" applyBorder="1" applyAlignment="1">
      <alignment horizontal="right" vertical="center" indent="2"/>
    </xf>
    <xf numFmtId="0" fontId="18" fillId="3" borderId="2" xfId="0" applyFont="1" applyFill="1" applyBorder="1" applyAlignment="1">
      <alignment horizontal="right" vertical="center" indent="2"/>
    </xf>
    <xf numFmtId="0" fontId="18" fillId="3" borderId="60" xfId="0" applyFont="1" applyFill="1" applyBorder="1" applyAlignment="1">
      <alignment horizontal="center"/>
    </xf>
    <xf numFmtId="1" fontId="18" fillId="3" borderId="43" xfId="0" applyNumberFormat="1" applyFont="1" applyFill="1" applyBorder="1" applyAlignment="1">
      <alignment horizontal="center" vertical="center"/>
    </xf>
    <xf numFmtId="1" fontId="0" fillId="3" borderId="39" xfId="0" applyNumberFormat="1" applyFill="1" applyBorder="1"/>
    <xf numFmtId="1" fontId="0" fillId="3" borderId="39" xfId="0" applyNumberFormat="1" applyFont="1" applyFill="1" applyBorder="1"/>
    <xf numFmtId="1" fontId="0" fillId="3" borderId="56" xfId="0" applyNumberFormat="1" applyFill="1" applyBorder="1"/>
    <xf numFmtId="0" fontId="4" fillId="3" borderId="2" xfId="0" applyFont="1" applyFill="1" applyBorder="1" applyAlignment="1">
      <alignment horizontal="left" vertical="center" indent="1"/>
    </xf>
    <xf numFmtId="166" fontId="0" fillId="3" borderId="0" xfId="0" applyNumberFormat="1" applyFill="1" applyBorder="1"/>
    <xf numFmtId="166" fontId="0" fillId="3" borderId="0" xfId="0" applyNumberFormat="1" applyFont="1" applyFill="1" applyBorder="1"/>
    <xf numFmtId="166" fontId="0" fillId="3" borderId="54" xfId="0" applyNumberFormat="1" applyFill="1" applyBorder="1"/>
    <xf numFmtId="0" fontId="18" fillId="3" borderId="44" xfId="0" applyFont="1" applyFill="1" applyBorder="1" applyAlignment="1">
      <alignment horizontal="left" vertical="center" indent="1"/>
    </xf>
    <xf numFmtId="0" fontId="18" fillId="3" borderId="18" xfId="0" applyFont="1" applyFill="1" applyBorder="1" applyAlignment="1">
      <alignment vertical="center"/>
    </xf>
    <xf numFmtId="0" fontId="18" fillId="3" borderId="44" xfId="0" applyFont="1" applyFill="1" applyBorder="1" applyAlignment="1">
      <alignment vertical="center"/>
    </xf>
    <xf numFmtId="0" fontId="20" fillId="3" borderId="47" xfId="0" applyFont="1" applyFill="1" applyBorder="1" applyAlignment="1">
      <alignment horizontal="right" vertical="center" indent="1"/>
    </xf>
    <xf numFmtId="166" fontId="20" fillId="3" borderId="6" xfId="0" applyNumberFormat="1" applyFont="1" applyFill="1" applyBorder="1" applyAlignment="1">
      <alignment horizontal="center" vertical="center"/>
    </xf>
    <xf numFmtId="166" fontId="20" fillId="3" borderId="19" xfId="0" applyNumberFormat="1" applyFont="1" applyFill="1" applyBorder="1" applyAlignment="1">
      <alignment horizontal="center" vertical="center"/>
    </xf>
    <xf numFmtId="0" fontId="21" fillId="3" borderId="47" xfId="0" applyFont="1" applyFill="1" applyBorder="1" applyAlignment="1">
      <alignment horizontal="right" vertical="center" indent="1"/>
    </xf>
    <xf numFmtId="166" fontId="21" fillId="3" borderId="6" xfId="0" applyNumberFormat="1" applyFont="1" applyFill="1" applyBorder="1" applyAlignment="1">
      <alignment horizontal="center" vertical="center"/>
    </xf>
    <xf numFmtId="166" fontId="21" fillId="3" borderId="19" xfId="0" applyNumberFormat="1" applyFont="1" applyFill="1" applyBorder="1" applyAlignment="1">
      <alignment horizontal="center" vertical="center"/>
    </xf>
    <xf numFmtId="166" fontId="20" fillId="3" borderId="12" xfId="0" applyNumberFormat="1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left" indent="1"/>
    </xf>
    <xf numFmtId="0" fontId="5" fillId="3" borderId="12" xfId="0" applyFont="1" applyFill="1" applyBorder="1" applyAlignment="1">
      <alignment horizontal="center" vertical="center"/>
    </xf>
    <xf numFmtId="166" fontId="5" fillId="3" borderId="6" xfId="0" applyNumberFormat="1" applyFont="1" applyFill="1" applyBorder="1" applyAlignment="1">
      <alignment vertical="center"/>
    </xf>
    <xf numFmtId="166" fontId="5" fillId="3" borderId="47" xfId="0" applyNumberFormat="1" applyFont="1" applyFill="1" applyBorder="1" applyAlignment="1">
      <alignment vertical="center"/>
    </xf>
    <xf numFmtId="166" fontId="5" fillId="3" borderId="19" xfId="0" applyNumberFormat="1" applyFont="1" applyFill="1" applyBorder="1" applyAlignment="1">
      <alignment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146" fillId="3" borderId="7" xfId="0" applyNumberFormat="1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left" vertical="center" indent="1"/>
    </xf>
    <xf numFmtId="166" fontId="5" fillId="3" borderId="6" xfId="0" applyNumberFormat="1" applyFont="1" applyFill="1" applyBorder="1" applyAlignment="1">
      <alignment horizontal="center" vertical="center"/>
    </xf>
    <xf numFmtId="166" fontId="146" fillId="3" borderId="6" xfId="0" applyNumberFormat="1" applyFont="1" applyFill="1" applyBorder="1" applyAlignment="1">
      <alignment horizontal="center" vertical="center"/>
    </xf>
    <xf numFmtId="0" fontId="29" fillId="3" borderId="47" xfId="0" applyFont="1" applyFill="1" applyBorder="1" applyAlignment="1">
      <alignment horizontal="left" indent="1"/>
    </xf>
    <xf numFmtId="0" fontId="29" fillId="3" borderId="12" xfId="0" applyFont="1" applyFill="1" applyBorder="1" applyAlignment="1">
      <alignment horizontal="center" vertical="center"/>
    </xf>
    <xf numFmtId="0" fontId="29" fillId="3" borderId="19" xfId="0" applyFont="1" applyFill="1" applyBorder="1" applyAlignment="1">
      <alignment vertical="center"/>
    </xf>
    <xf numFmtId="0" fontId="147" fillId="3" borderId="6" xfId="0" applyFont="1" applyFill="1" applyBorder="1" applyAlignment="1">
      <alignment vertical="center"/>
    </xf>
    <xf numFmtId="167" fontId="20" fillId="3" borderId="47" xfId="0" applyNumberFormat="1" applyFont="1" applyFill="1" applyBorder="1" applyAlignment="1">
      <alignment horizontal="right" vertical="center" indent="1"/>
    </xf>
    <xf numFmtId="167" fontId="20" fillId="3" borderId="47" xfId="0" quotePrefix="1" applyNumberFormat="1" applyFont="1" applyFill="1" applyBorder="1" applyAlignment="1">
      <alignment horizontal="right" vertical="center" indent="1"/>
    </xf>
    <xf numFmtId="167" fontId="20" fillId="3" borderId="47" xfId="0" applyNumberFormat="1" applyFont="1" applyFill="1" applyBorder="1" applyAlignment="1">
      <alignment horizontal="left" vertical="center" indent="1"/>
    </xf>
    <xf numFmtId="167" fontId="20" fillId="3" borderId="51" xfId="0" applyNumberFormat="1" applyFont="1" applyFill="1" applyBorder="1" applyAlignment="1">
      <alignment horizontal="left" vertical="center" indent="1"/>
    </xf>
    <xf numFmtId="168" fontId="20" fillId="3" borderId="49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indent="2"/>
    </xf>
    <xf numFmtId="0" fontId="20" fillId="3" borderId="44" xfId="0" applyFont="1" applyFill="1" applyBorder="1" applyAlignment="1">
      <alignment horizontal="right" vertical="center" indent="2"/>
    </xf>
    <xf numFmtId="166" fontId="20" fillId="3" borderId="24" xfId="0" applyNumberFormat="1" applyFont="1" applyFill="1" applyBorder="1" applyAlignment="1">
      <alignment horizontal="center" vertical="center"/>
    </xf>
    <xf numFmtId="166" fontId="20" fillId="3" borderId="61" xfId="0" applyNumberFormat="1" applyFont="1" applyFill="1" applyBorder="1" applyAlignment="1">
      <alignment horizontal="center" vertical="center"/>
    </xf>
    <xf numFmtId="0" fontId="21" fillId="3" borderId="70" xfId="0" applyFont="1" applyFill="1" applyBorder="1" applyAlignment="1">
      <alignment horizontal="right" vertical="center" indent="2"/>
    </xf>
    <xf numFmtId="166" fontId="21" fillId="3" borderId="75" xfId="0" applyNumberFormat="1" applyFont="1" applyFill="1" applyBorder="1" applyAlignment="1">
      <alignment horizontal="center" vertical="center"/>
    </xf>
    <xf numFmtId="166" fontId="21" fillId="3" borderId="62" xfId="0" applyNumberFormat="1" applyFont="1" applyFill="1" applyBorder="1" applyAlignment="1">
      <alignment horizontal="center" vertical="center"/>
    </xf>
    <xf numFmtId="166" fontId="21" fillId="3" borderId="58" xfId="0" applyNumberFormat="1" applyFont="1" applyFill="1" applyBorder="1" applyAlignment="1">
      <alignment horizontal="center" vertical="center"/>
    </xf>
    <xf numFmtId="0" fontId="20" fillId="3" borderId="25" xfId="0" applyFont="1" applyFill="1" applyBorder="1" applyAlignment="1">
      <alignment horizontal="right" vertical="center" indent="2"/>
    </xf>
    <xf numFmtId="166" fontId="20" fillId="3" borderId="49" xfId="0" applyNumberFormat="1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left" indent="1"/>
    </xf>
    <xf numFmtId="0" fontId="5" fillId="3" borderId="22" xfId="0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vertical="center"/>
    </xf>
    <xf numFmtId="166" fontId="5" fillId="3" borderId="52" xfId="0" applyNumberFormat="1" applyFont="1" applyFill="1" applyBorder="1" applyAlignment="1">
      <alignment vertical="center"/>
    </xf>
    <xf numFmtId="166" fontId="5" fillId="3" borderId="50" xfId="0" applyNumberFormat="1" applyFont="1" applyFill="1" applyBorder="1" applyAlignment="1">
      <alignment vertical="center"/>
    </xf>
    <xf numFmtId="0" fontId="5" fillId="3" borderId="47" xfId="0" applyFont="1" applyFill="1" applyBorder="1" applyAlignment="1">
      <alignment horizontal="left" vertical="center" indent="1"/>
    </xf>
    <xf numFmtId="166" fontId="5" fillId="3" borderId="47" xfId="0" applyNumberFormat="1" applyFont="1" applyFill="1" applyBorder="1" applyAlignment="1">
      <alignment horizontal="center" vertical="center"/>
    </xf>
    <xf numFmtId="166" fontId="146" fillId="3" borderId="47" xfId="0" applyNumberFormat="1" applyFont="1" applyFill="1" applyBorder="1" applyAlignment="1">
      <alignment horizontal="center" vertical="center"/>
    </xf>
    <xf numFmtId="166" fontId="29" fillId="3" borderId="6" xfId="0" applyNumberFormat="1" applyFont="1" applyFill="1" applyBorder="1" applyAlignment="1">
      <alignment vertical="center"/>
    </xf>
    <xf numFmtId="166" fontId="29" fillId="3" borderId="47" xfId="0" applyNumberFormat="1" applyFont="1" applyFill="1" applyBorder="1" applyAlignment="1">
      <alignment vertical="center"/>
    </xf>
    <xf numFmtId="166" fontId="29" fillId="3" borderId="19" xfId="0" applyNumberFormat="1" applyFont="1" applyFill="1" applyBorder="1" applyAlignment="1">
      <alignment vertical="center"/>
    </xf>
    <xf numFmtId="166" fontId="29" fillId="3" borderId="6" xfId="0" applyNumberFormat="1" applyFont="1" applyFill="1" applyBorder="1" applyAlignment="1">
      <alignment horizontal="center" vertical="center"/>
    </xf>
    <xf numFmtId="166" fontId="147" fillId="3" borderId="6" xfId="0" applyNumberFormat="1" applyFont="1" applyFill="1" applyBorder="1" applyAlignment="1">
      <alignment horizontal="center" vertical="center"/>
    </xf>
    <xf numFmtId="166" fontId="20" fillId="3" borderId="7" xfId="0" applyNumberFormat="1" applyFont="1" applyFill="1" applyBorder="1" applyAlignment="1">
      <alignment horizontal="center" vertical="center"/>
    </xf>
    <xf numFmtId="168" fontId="20" fillId="3" borderId="20" xfId="0" applyNumberFormat="1" applyFont="1" applyFill="1" applyBorder="1" applyAlignment="1">
      <alignment horizontal="center" vertical="center"/>
    </xf>
    <xf numFmtId="2" fontId="20" fillId="3" borderId="20" xfId="0" applyNumberFormat="1" applyFont="1" applyFill="1" applyBorder="1" applyAlignment="1">
      <alignment horizontal="center" vertical="center"/>
    </xf>
    <xf numFmtId="166" fontId="0" fillId="3" borderId="35" xfId="0" applyNumberFormat="1" applyFill="1" applyBorder="1"/>
    <xf numFmtId="0" fontId="20" fillId="3" borderId="25" xfId="0" applyFont="1" applyFill="1" applyBorder="1" applyAlignment="1">
      <alignment horizontal="left" vertical="center" indent="1"/>
    </xf>
    <xf numFmtId="2" fontId="20" fillId="3" borderId="24" xfId="0" applyNumberFormat="1" applyFont="1" applyFill="1" applyBorder="1" applyAlignment="1">
      <alignment horizontal="center" vertical="center"/>
    </xf>
    <xf numFmtId="2" fontId="20" fillId="3" borderId="84" xfId="0" applyNumberFormat="1" applyFont="1" applyFill="1" applyBorder="1" applyAlignment="1">
      <alignment horizontal="center" vertical="center"/>
    </xf>
    <xf numFmtId="2" fontId="20" fillId="3" borderId="17" xfId="0" applyNumberFormat="1" applyFont="1" applyFill="1" applyBorder="1" applyAlignment="1">
      <alignment horizontal="center"/>
    </xf>
    <xf numFmtId="2" fontId="20" fillId="3" borderId="6" xfId="0" applyNumberFormat="1" applyFont="1" applyFill="1" applyBorder="1" applyAlignment="1">
      <alignment horizontal="center"/>
    </xf>
    <xf numFmtId="2" fontId="20" fillId="3" borderId="31" xfId="0" applyNumberFormat="1" applyFont="1" applyFill="1" applyBorder="1" applyAlignment="1">
      <alignment horizontal="center"/>
    </xf>
    <xf numFmtId="2" fontId="20" fillId="3" borderId="10" xfId="0" applyNumberFormat="1" applyFont="1" applyFill="1" applyBorder="1" applyAlignment="1">
      <alignment horizontal="center"/>
    </xf>
    <xf numFmtId="2" fontId="160" fillId="3" borderId="155" xfId="0" applyNumberFormat="1" applyFont="1" applyFill="1" applyBorder="1" applyAlignment="1">
      <alignment horizontal="center" vertical="center"/>
    </xf>
    <xf numFmtId="0" fontId="45" fillId="3" borderId="25" xfId="0" applyFont="1" applyFill="1" applyBorder="1" applyAlignment="1">
      <alignment horizontal="left" indent="1"/>
    </xf>
    <xf numFmtId="2" fontId="20" fillId="3" borderId="23" xfId="0" applyNumberFormat="1" applyFont="1" applyFill="1" applyBorder="1" applyAlignment="1">
      <alignment horizontal="center"/>
    </xf>
    <xf numFmtId="2" fontId="20" fillId="3" borderId="33" xfId="0" applyNumberFormat="1" applyFont="1" applyFill="1" applyBorder="1" applyAlignment="1">
      <alignment horizontal="center"/>
    </xf>
    <xf numFmtId="0" fontId="5" fillId="3" borderId="43" xfId="0" applyFont="1" applyFill="1" applyBorder="1" applyAlignment="1">
      <alignment vertical="center"/>
    </xf>
    <xf numFmtId="0" fontId="20" fillId="3" borderId="44" xfId="0" applyFont="1" applyFill="1" applyBorder="1" applyAlignment="1">
      <alignment horizontal="right" vertical="center" indent="1"/>
    </xf>
    <xf numFmtId="0" fontId="20" fillId="3" borderId="70" xfId="0" applyFont="1" applyFill="1" applyBorder="1" applyAlignment="1">
      <alignment horizontal="right" vertical="center" indent="1"/>
    </xf>
    <xf numFmtId="166" fontId="20" fillId="3" borderId="71" xfId="0" applyNumberFormat="1" applyFont="1" applyFill="1" applyBorder="1" applyAlignment="1">
      <alignment horizontal="center" vertical="center"/>
    </xf>
    <xf numFmtId="166" fontId="20" fillId="3" borderId="74" xfId="0" applyNumberFormat="1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right" vertical="center" indent="1"/>
    </xf>
    <xf numFmtId="0" fontId="4" fillId="3" borderId="13" xfId="0" applyFont="1" applyFill="1" applyBorder="1" applyAlignment="1">
      <alignment horizontal="center" vertical="center"/>
    </xf>
    <xf numFmtId="166" fontId="4" fillId="3" borderId="55" xfId="0" applyNumberFormat="1" applyFont="1" applyFill="1" applyBorder="1" applyAlignment="1">
      <alignment horizontal="center" vertical="center"/>
    </xf>
    <xf numFmtId="166" fontId="4" fillId="3" borderId="80" xfId="0" applyNumberFormat="1" applyFont="1" applyFill="1" applyBorder="1" applyAlignment="1">
      <alignment horizontal="center" vertical="center"/>
    </xf>
    <xf numFmtId="166" fontId="4" fillId="3" borderId="67" xfId="0" applyNumberFormat="1" applyFont="1" applyFill="1" applyBorder="1" applyAlignment="1">
      <alignment horizontal="center" vertical="center"/>
    </xf>
    <xf numFmtId="166" fontId="7" fillId="3" borderId="80" xfId="0" applyNumberFormat="1" applyFont="1" applyFill="1" applyBorder="1" applyAlignment="1">
      <alignment horizontal="center" vertical="center"/>
    </xf>
    <xf numFmtId="0" fontId="20" fillId="3" borderId="52" xfId="0" applyFont="1" applyFill="1" applyBorder="1" applyAlignment="1">
      <alignment horizontal="right" vertical="center" indent="1"/>
    </xf>
    <xf numFmtId="0" fontId="20" fillId="3" borderId="19" xfId="0" applyFont="1" applyFill="1" applyBorder="1" applyAlignment="1">
      <alignment horizontal="center" vertical="center"/>
    </xf>
    <xf numFmtId="0" fontId="20" fillId="3" borderId="58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right" vertical="center" indent="1"/>
    </xf>
    <xf numFmtId="166" fontId="7" fillId="3" borderId="5" xfId="0" applyNumberFormat="1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right" vertical="center" indent="1"/>
    </xf>
    <xf numFmtId="1" fontId="4" fillId="3" borderId="55" xfId="0" applyNumberFormat="1" applyFont="1" applyFill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1" fontId="4" fillId="3" borderId="67" xfId="0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right" indent="1"/>
    </xf>
    <xf numFmtId="0" fontId="4" fillId="3" borderId="25" xfId="0" applyFont="1" applyFill="1" applyBorder="1" applyAlignment="1">
      <alignment horizontal="center" vertical="center"/>
    </xf>
    <xf numFmtId="0" fontId="192" fillId="3" borderId="118" xfId="0" applyFont="1" applyFill="1" applyBorder="1" applyAlignment="1">
      <alignment horizontal="center"/>
    </xf>
    <xf numFmtId="0" fontId="191" fillId="3" borderId="118" xfId="0" applyFont="1" applyFill="1" applyBorder="1" applyAlignment="1">
      <alignment horizontal="center"/>
    </xf>
    <xf numFmtId="0" fontId="191" fillId="3" borderId="118" xfId="0" applyFont="1" applyFill="1" applyBorder="1" applyAlignment="1">
      <alignment horizontal="center" vertical="center"/>
    </xf>
    <xf numFmtId="0" fontId="193" fillId="3" borderId="118" xfId="0" applyFont="1" applyFill="1" applyBorder="1" applyAlignment="1">
      <alignment horizontal="center"/>
    </xf>
    <xf numFmtId="0" fontId="194" fillId="3" borderId="118" xfId="0" applyFont="1" applyFill="1" applyBorder="1" applyAlignment="1">
      <alignment horizontal="center"/>
    </xf>
    <xf numFmtId="0" fontId="17" fillId="3" borderId="118" xfId="0" applyFont="1" applyFill="1" applyBorder="1" applyAlignment="1">
      <alignment horizontal="center"/>
    </xf>
    <xf numFmtId="0" fontId="55" fillId="3" borderId="0" xfId="0" quotePrefix="1" applyFont="1" applyFill="1"/>
    <xf numFmtId="0" fontId="27" fillId="3" borderId="44" xfId="0" applyFont="1" applyFill="1" applyBorder="1"/>
    <xf numFmtId="0" fontId="27" fillId="3" borderId="18" xfId="0" applyFont="1" applyFill="1" applyBorder="1" applyAlignment="1">
      <alignment horizontal="center" vertical="center"/>
    </xf>
    <xf numFmtId="0" fontId="27" fillId="3" borderId="51" xfId="0" applyFont="1" applyFill="1" applyBorder="1"/>
    <xf numFmtId="0" fontId="27" fillId="3" borderId="20" xfId="0" applyFont="1" applyFill="1" applyBorder="1"/>
    <xf numFmtId="0" fontId="14" fillId="3" borderId="59" xfId="0" applyFont="1" applyFill="1" applyBorder="1" applyAlignment="1">
      <alignment horizontal="center" vertical="center"/>
    </xf>
    <xf numFmtId="0" fontId="14" fillId="3" borderId="33" xfId="0" applyFont="1" applyFill="1" applyBorder="1" applyAlignment="1">
      <alignment horizontal="center" vertical="center"/>
    </xf>
    <xf numFmtId="0" fontId="14" fillId="3" borderId="68" xfId="0" applyFont="1" applyFill="1" applyBorder="1" applyAlignment="1">
      <alignment horizontal="center" vertical="center"/>
    </xf>
    <xf numFmtId="0" fontId="14" fillId="3" borderId="31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19" xfId="0" applyFont="1" applyFill="1" applyBorder="1" applyAlignment="1">
      <alignment horizontal="center" vertical="center"/>
    </xf>
    <xf numFmtId="0" fontId="14" fillId="3" borderId="118" xfId="0" applyFont="1" applyFill="1" applyBorder="1" applyAlignment="1">
      <alignment horizontal="center" vertical="center"/>
    </xf>
    <xf numFmtId="0" fontId="125" fillId="3" borderId="0" xfId="0" applyFont="1" applyFill="1"/>
    <xf numFmtId="0" fontId="27" fillId="3" borderId="18" xfId="0" applyFont="1" applyFill="1" applyBorder="1" applyAlignment="1">
      <alignment horizontal="left" vertical="center"/>
    </xf>
    <xf numFmtId="166" fontId="27" fillId="3" borderId="3" xfId="0" applyNumberFormat="1" applyFont="1" applyFill="1" applyBorder="1" applyAlignment="1">
      <alignment horizontal="center" vertical="center"/>
    </xf>
    <xf numFmtId="1" fontId="27" fillId="3" borderId="42" xfId="0" applyNumberFormat="1" applyFont="1" applyFill="1" applyBorder="1" applyAlignment="1">
      <alignment horizontal="center" vertical="center"/>
    </xf>
    <xf numFmtId="1" fontId="27" fillId="3" borderId="154" xfId="0" applyNumberFormat="1" applyFont="1" applyFill="1" applyBorder="1" applyAlignment="1">
      <alignment horizontal="center" vertical="center"/>
    </xf>
    <xf numFmtId="1" fontId="27" fillId="3" borderId="157" xfId="0" applyNumberFormat="1" applyFont="1" applyFill="1" applyBorder="1" applyAlignment="1">
      <alignment horizontal="center" vertical="center"/>
    </xf>
    <xf numFmtId="1" fontId="27" fillId="3" borderId="3" xfId="0" applyNumberFormat="1" applyFont="1" applyFill="1" applyBorder="1" applyAlignment="1">
      <alignment horizontal="center" vertical="center"/>
    </xf>
    <xf numFmtId="1" fontId="27" fillId="3" borderId="159" xfId="0" applyNumberFormat="1" applyFont="1" applyFill="1" applyBorder="1" applyAlignment="1">
      <alignment horizontal="center" vertical="center"/>
    </xf>
    <xf numFmtId="166" fontId="27" fillId="3" borderId="155" xfId="0" applyNumberFormat="1" applyFont="1" applyFill="1" applyBorder="1" applyAlignment="1">
      <alignment horizontal="center" vertical="center"/>
    </xf>
    <xf numFmtId="1" fontId="27" fillId="3" borderId="155" xfId="0" applyNumberFormat="1" applyFont="1" applyFill="1" applyBorder="1" applyAlignment="1">
      <alignment horizontal="center" vertical="center"/>
    </xf>
    <xf numFmtId="0" fontId="27" fillId="3" borderId="165" xfId="0" applyFont="1" applyFill="1" applyBorder="1" applyAlignment="1">
      <alignment horizontal="left" vertical="center"/>
    </xf>
    <xf numFmtId="166" fontId="27" fillId="3" borderId="161" xfId="0" applyNumberFormat="1" applyFont="1" applyFill="1" applyBorder="1" applyAlignment="1">
      <alignment horizontal="center" vertical="center"/>
    </xf>
    <xf numFmtId="0" fontId="14" fillId="3" borderId="165" xfId="0" applyFont="1" applyFill="1" applyBorder="1" applyAlignment="1">
      <alignment horizontal="right" vertical="center"/>
    </xf>
    <xf numFmtId="166" fontId="14" fillId="3" borderId="161" xfId="0" applyNumberFormat="1" applyFont="1" applyFill="1" applyBorder="1" applyAlignment="1">
      <alignment horizontal="center" vertical="center"/>
    </xf>
    <xf numFmtId="1" fontId="14" fillId="3" borderId="161" xfId="0" applyNumberFormat="1" applyFont="1" applyFill="1" applyBorder="1" applyAlignment="1">
      <alignment horizontal="center" vertical="center"/>
    </xf>
    <xf numFmtId="1" fontId="14" fillId="3" borderId="166" xfId="0" applyNumberFormat="1" applyFont="1" applyFill="1" applyBorder="1" applyAlignment="1">
      <alignment horizontal="center" vertical="center"/>
    </xf>
    <xf numFmtId="1" fontId="14" fillId="3" borderId="155" xfId="0" applyNumberFormat="1" applyFont="1" applyFill="1" applyBorder="1" applyAlignment="1">
      <alignment horizontal="center" vertical="center"/>
    </xf>
    <xf numFmtId="0" fontId="27" fillId="3" borderId="20" xfId="0" applyFont="1" applyFill="1" applyBorder="1" applyAlignment="1">
      <alignment horizontal="left" vertical="center"/>
    </xf>
    <xf numFmtId="166" fontId="27" fillId="3" borderId="162" xfId="0" applyNumberFormat="1" applyFont="1" applyFill="1" applyBorder="1" applyAlignment="1">
      <alignment horizontal="center" vertical="center"/>
    </xf>
    <xf numFmtId="1" fontId="27" fillId="3" borderId="160" xfId="0" applyNumberFormat="1" applyFont="1" applyFill="1" applyBorder="1" applyAlignment="1">
      <alignment horizontal="center" vertical="center"/>
    </xf>
    <xf numFmtId="0" fontId="14" fillId="3" borderId="167" xfId="0" applyFont="1" applyFill="1" applyBorder="1" applyAlignment="1">
      <alignment horizontal="right" vertical="center"/>
    </xf>
    <xf numFmtId="1" fontId="14" fillId="3" borderId="168" xfId="0" applyNumberFormat="1" applyFont="1" applyFill="1" applyBorder="1" applyAlignment="1">
      <alignment horizontal="center" vertical="center"/>
    </xf>
    <xf numFmtId="1" fontId="14" fillId="3" borderId="169" xfId="0" applyNumberFormat="1" applyFont="1" applyFill="1" applyBorder="1" applyAlignment="1">
      <alignment horizontal="center" vertical="center"/>
    </xf>
    <xf numFmtId="166" fontId="27" fillId="3" borderId="41" xfId="0" applyNumberFormat="1" applyFont="1" applyFill="1" applyBorder="1" applyAlignment="1">
      <alignment horizontal="center" vertical="center"/>
    </xf>
    <xf numFmtId="166" fontId="27" fillId="3" borderId="80" xfId="0" applyNumberFormat="1" applyFont="1" applyFill="1" applyBorder="1" applyAlignment="1">
      <alignment horizontal="center" vertical="center"/>
    </xf>
    <xf numFmtId="0" fontId="27" fillId="3" borderId="167" xfId="0" applyFont="1" applyFill="1" applyBorder="1" applyAlignment="1">
      <alignment horizontal="left" vertical="center"/>
    </xf>
    <xf numFmtId="166" fontId="27" fillId="3" borderId="168" xfId="0" applyNumberFormat="1" applyFont="1" applyFill="1" applyBorder="1" applyAlignment="1">
      <alignment horizontal="center" vertical="center"/>
    </xf>
    <xf numFmtId="1" fontId="27" fillId="3" borderId="170" xfId="0" applyNumberFormat="1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right" vertical="center"/>
    </xf>
    <xf numFmtId="1" fontId="14" fillId="3" borderId="162" xfId="0" applyNumberFormat="1" applyFont="1" applyFill="1" applyBorder="1" applyAlignment="1">
      <alignment horizontal="center" vertical="center"/>
    </xf>
    <xf numFmtId="1" fontId="14" fillId="3" borderId="171" xfId="0" applyNumberFormat="1" applyFont="1" applyFill="1" applyBorder="1" applyAlignment="1">
      <alignment horizontal="center" vertical="center"/>
    </xf>
    <xf numFmtId="0" fontId="27" fillId="3" borderId="22" xfId="0" applyFont="1" applyFill="1" applyBorder="1" applyAlignment="1">
      <alignment horizontal="left" vertical="center"/>
    </xf>
    <xf numFmtId="166" fontId="27" fillId="3" borderId="8" xfId="0" applyNumberFormat="1" applyFont="1" applyFill="1" applyBorder="1" applyAlignment="1">
      <alignment horizontal="center" vertical="center"/>
    </xf>
    <xf numFmtId="1" fontId="27" fillId="3" borderId="53" xfId="0" applyNumberFormat="1" applyFont="1" applyFill="1" applyBorder="1" applyAlignment="1">
      <alignment horizontal="center" vertical="center"/>
    </xf>
    <xf numFmtId="2" fontId="27" fillId="3" borderId="161" xfId="0" applyNumberFormat="1" applyFont="1" applyFill="1" applyBorder="1" applyAlignment="1">
      <alignment horizontal="center" vertical="center"/>
    </xf>
    <xf numFmtId="2" fontId="27" fillId="3" borderId="157" xfId="0" applyNumberFormat="1" applyFont="1" applyFill="1" applyBorder="1" applyAlignment="1">
      <alignment horizontal="center" vertical="center"/>
    </xf>
    <xf numFmtId="0" fontId="124" fillId="3" borderId="0" xfId="0" applyFont="1" applyFill="1"/>
    <xf numFmtId="1" fontId="14" fillId="3" borderId="154" xfId="0" applyNumberFormat="1" applyFont="1" applyFill="1" applyBorder="1" applyAlignment="1">
      <alignment horizontal="center" vertical="center"/>
    </xf>
    <xf numFmtId="1" fontId="14" fillId="3" borderId="172" xfId="0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vertical="center"/>
    </xf>
    <xf numFmtId="0" fontId="14" fillId="3" borderId="43" xfId="0" applyFont="1" applyFill="1" applyBorder="1" applyAlignment="1">
      <alignment horizontal="left" vertical="center"/>
    </xf>
    <xf numFmtId="166" fontId="14" fillId="3" borderId="86" xfId="0" applyNumberFormat="1" applyFont="1" applyFill="1" applyBorder="1" applyAlignment="1">
      <alignment horizontal="center" vertical="center"/>
    </xf>
    <xf numFmtId="1" fontId="14" fillId="3" borderId="84" xfId="0" applyNumberFormat="1" applyFont="1" applyFill="1" applyBorder="1" applyAlignment="1">
      <alignment horizontal="center" vertical="center"/>
    </xf>
    <xf numFmtId="1" fontId="14" fillId="3" borderId="173" xfId="0" applyNumberFormat="1" applyFont="1" applyFill="1" applyBorder="1" applyAlignment="1">
      <alignment horizontal="center" vertical="center"/>
    </xf>
    <xf numFmtId="1" fontId="14" fillId="3" borderId="170" xfId="0" applyNumberFormat="1" applyFont="1" applyFill="1" applyBorder="1" applyAlignment="1">
      <alignment horizontal="center" vertical="center"/>
    </xf>
    <xf numFmtId="1" fontId="14" fillId="3" borderId="174" xfId="0" applyNumberFormat="1" applyFont="1" applyFill="1" applyBorder="1" applyAlignment="1">
      <alignment horizontal="center" vertical="center"/>
    </xf>
    <xf numFmtId="166" fontId="14" fillId="3" borderId="175" xfId="0" applyNumberFormat="1" applyFont="1" applyFill="1" applyBorder="1" applyAlignment="1">
      <alignment horizontal="center" vertical="center"/>
    </xf>
    <xf numFmtId="1" fontId="14" fillId="3" borderId="175" xfId="0" applyNumberFormat="1" applyFont="1" applyFill="1" applyBorder="1" applyAlignment="1">
      <alignment horizontal="center" vertical="center"/>
    </xf>
    <xf numFmtId="1" fontId="14" fillId="3" borderId="86" xfId="0" applyNumberFormat="1" applyFont="1" applyFill="1" applyBorder="1" applyAlignment="1">
      <alignment horizontal="center" vertical="center"/>
    </xf>
    <xf numFmtId="166" fontId="27" fillId="3" borderId="175" xfId="0" applyNumberFormat="1" applyFont="1" applyFill="1" applyBorder="1" applyAlignment="1">
      <alignment horizontal="center" vertical="center"/>
    </xf>
    <xf numFmtId="1" fontId="27" fillId="3" borderId="175" xfId="0" applyNumberFormat="1" applyFont="1" applyFill="1" applyBorder="1" applyAlignment="1">
      <alignment horizontal="center" vertical="center"/>
    </xf>
    <xf numFmtId="0" fontId="27" fillId="3" borderId="41" xfId="0" applyFont="1" applyFill="1" applyBorder="1" applyAlignment="1">
      <alignment vertical="center"/>
    </xf>
    <xf numFmtId="166" fontId="14" fillId="3" borderId="41" xfId="0" applyNumberFormat="1" applyFont="1" applyFill="1" applyBorder="1" applyAlignment="1">
      <alignment horizontal="center" vertical="center"/>
    </xf>
    <xf numFmtId="1" fontId="14" fillId="3" borderId="41" xfId="0" applyNumberFormat="1" applyFont="1" applyFill="1" applyBorder="1" applyAlignment="1">
      <alignment horizontal="center" vertical="center"/>
    </xf>
    <xf numFmtId="1" fontId="14" fillId="3" borderId="42" xfId="0" applyNumberFormat="1" applyFont="1" applyFill="1" applyBorder="1" applyAlignment="1">
      <alignment horizontal="center" vertical="center"/>
    </xf>
    <xf numFmtId="1" fontId="27" fillId="3" borderId="41" xfId="0" applyNumberFormat="1" applyFont="1" applyFill="1" applyBorder="1" applyAlignment="1">
      <alignment horizontal="center" vertical="center"/>
    </xf>
    <xf numFmtId="166" fontId="55" fillId="3" borderId="0" xfId="0" applyNumberFormat="1" applyFont="1" applyFill="1"/>
    <xf numFmtId="0" fontId="27" fillId="3" borderId="158" xfId="0" applyFont="1" applyFill="1" applyBorder="1" applyAlignment="1">
      <alignment vertical="center"/>
    </xf>
    <xf numFmtId="166" fontId="14" fillId="3" borderId="158" xfId="0" applyNumberFormat="1" applyFont="1" applyFill="1" applyBorder="1" applyAlignment="1">
      <alignment horizontal="center" vertical="center"/>
    </xf>
    <xf numFmtId="1" fontId="14" fillId="3" borderId="158" xfId="0" applyNumberFormat="1" applyFont="1" applyFill="1" applyBorder="1" applyAlignment="1">
      <alignment horizontal="center" vertical="center"/>
    </xf>
    <xf numFmtId="1" fontId="14" fillId="3" borderId="160" xfId="0" applyNumberFormat="1" applyFont="1" applyFill="1" applyBorder="1" applyAlignment="1">
      <alignment horizontal="center" vertical="center"/>
    </xf>
    <xf numFmtId="0" fontId="27" fillId="3" borderId="30" xfId="0" applyFont="1" applyFill="1" applyBorder="1" applyAlignment="1">
      <alignment horizontal="left" vertical="center"/>
    </xf>
    <xf numFmtId="166" fontId="27" fillId="3" borderId="30" xfId="0" applyNumberFormat="1" applyFont="1" applyFill="1" applyBorder="1" applyAlignment="1">
      <alignment horizontal="center" vertical="center"/>
    </xf>
    <xf numFmtId="1" fontId="27" fillId="3" borderId="30" xfId="0" applyNumberFormat="1" applyFont="1" applyFill="1" applyBorder="1" applyAlignment="1">
      <alignment horizontal="center" vertical="center"/>
    </xf>
    <xf numFmtId="1" fontId="27" fillId="3" borderId="34" xfId="0" applyNumberFormat="1" applyFont="1" applyFill="1" applyBorder="1" applyAlignment="1">
      <alignment horizontal="center" vertical="center"/>
    </xf>
    <xf numFmtId="1" fontId="27" fillId="3" borderId="48" xfId="0" applyNumberFormat="1" applyFont="1" applyFill="1" applyBorder="1" applyAlignment="1">
      <alignment horizontal="center" vertical="center"/>
    </xf>
    <xf numFmtId="1" fontId="27" fillId="3" borderId="8" xfId="0" applyNumberFormat="1" applyFont="1" applyFill="1" applyBorder="1" applyAlignment="1">
      <alignment horizontal="center" vertical="center"/>
    </xf>
    <xf numFmtId="0" fontId="27" fillId="3" borderId="155" xfId="0" applyFont="1" applyFill="1" applyBorder="1" applyAlignment="1">
      <alignment horizontal="left" vertical="center"/>
    </xf>
    <xf numFmtId="0" fontId="14" fillId="3" borderId="155" xfId="0" applyFont="1" applyFill="1" applyBorder="1" applyAlignment="1">
      <alignment horizontal="right" vertical="center"/>
    </xf>
    <xf numFmtId="0" fontId="27" fillId="3" borderId="25" xfId="0" applyFont="1" applyFill="1" applyBorder="1" applyAlignment="1">
      <alignment vertical="center"/>
    </xf>
    <xf numFmtId="0" fontId="14" fillId="3" borderId="155" xfId="0" applyFont="1" applyFill="1" applyBorder="1" applyAlignment="1">
      <alignment horizontal="left" vertical="center"/>
    </xf>
    <xf numFmtId="166" fontId="14" fillId="3" borderId="155" xfId="0" applyNumberFormat="1" applyFont="1" applyFill="1" applyBorder="1" applyAlignment="1">
      <alignment horizontal="center" vertical="center"/>
    </xf>
    <xf numFmtId="1" fontId="14" fillId="3" borderId="159" xfId="0" applyNumberFormat="1" applyFont="1" applyFill="1" applyBorder="1" applyAlignment="1">
      <alignment horizontal="center" vertical="center"/>
    </xf>
    <xf numFmtId="1" fontId="14" fillId="3" borderId="157" xfId="0" applyNumberFormat="1" applyFont="1" applyFill="1" applyBorder="1" applyAlignment="1">
      <alignment horizontal="center" vertical="center"/>
    </xf>
    <xf numFmtId="0" fontId="124" fillId="3" borderId="0" xfId="0" applyFont="1" applyFill="1" applyAlignment="1">
      <alignment horizontal="center" vertical="center"/>
    </xf>
    <xf numFmtId="1" fontId="14" fillId="3" borderId="3" xfId="0" applyNumberFormat="1" applyFont="1" applyFill="1" applyBorder="1" applyAlignment="1">
      <alignment horizontal="center" vertical="center"/>
    </xf>
    <xf numFmtId="0" fontId="27" fillId="3" borderId="155" xfId="0" applyFont="1" applyFill="1" applyBorder="1" applyAlignment="1">
      <alignment horizontal="right" vertical="center"/>
    </xf>
    <xf numFmtId="1" fontId="27" fillId="3" borderId="119" xfId="0" applyNumberFormat="1" applyFont="1" applyFill="1" applyBorder="1" applyAlignment="1">
      <alignment horizontal="center" vertical="center"/>
    </xf>
    <xf numFmtId="1" fontId="27" fillId="3" borderId="118" xfId="0" applyNumberFormat="1" applyFont="1" applyFill="1" applyBorder="1" applyAlignment="1">
      <alignment horizontal="center" vertical="center"/>
    </xf>
    <xf numFmtId="1" fontId="27" fillId="3" borderId="156" xfId="0" applyNumberFormat="1" applyFont="1" applyFill="1" applyBorder="1" applyAlignment="1">
      <alignment horizontal="center" vertical="center"/>
    </xf>
    <xf numFmtId="1" fontId="36" fillId="3" borderId="155" xfId="0" applyNumberFormat="1" applyFont="1" applyFill="1" applyBorder="1" applyAlignment="1">
      <alignment horizontal="right" vertical="center"/>
    </xf>
    <xf numFmtId="1" fontId="23" fillId="3" borderId="155" xfId="0" applyNumberFormat="1" applyFont="1" applyFill="1" applyBorder="1" applyAlignment="1">
      <alignment horizontal="left" vertical="center"/>
    </xf>
    <xf numFmtId="1" fontId="27" fillId="3" borderId="155" xfId="0" applyNumberFormat="1" applyFont="1" applyFill="1" applyBorder="1" applyAlignment="1">
      <alignment horizontal="left" vertical="center"/>
    </xf>
    <xf numFmtId="0" fontId="83" fillId="3" borderId="0" xfId="0" applyFont="1" applyFill="1"/>
    <xf numFmtId="0" fontId="29" fillId="3" borderId="10" xfId="0" applyFont="1" applyFill="1" applyBorder="1" applyAlignment="1">
      <alignment vertical="center"/>
    </xf>
    <xf numFmtId="1" fontId="0" fillId="3" borderId="0" xfId="0" applyNumberFormat="1" applyFont="1" applyFill="1"/>
    <xf numFmtId="0" fontId="21" fillId="3" borderId="10" xfId="0" applyFont="1" applyFill="1" applyBorder="1" applyAlignment="1">
      <alignment horizontal="right" vertical="center"/>
    </xf>
    <xf numFmtId="0" fontId="29" fillId="3" borderId="10" xfId="0" applyFont="1" applyFill="1" applyBorder="1" applyAlignment="1">
      <alignment horizontal="center"/>
    </xf>
    <xf numFmtId="0" fontId="29" fillId="3" borderId="10" xfId="0" applyFont="1" applyFill="1" applyBorder="1" applyAlignment="1">
      <alignment horizontal="center" vertical="center"/>
    </xf>
    <xf numFmtId="0" fontId="21" fillId="3" borderId="10" xfId="0" applyFont="1" applyFill="1" applyBorder="1"/>
    <xf numFmtId="0" fontId="21" fillId="3" borderId="10" xfId="0" applyFont="1" applyFill="1" applyBorder="1" applyAlignment="1">
      <alignment vertical="center" wrapText="1"/>
    </xf>
    <xf numFmtId="0" fontId="29" fillId="3" borderId="10" xfId="0" applyFont="1" applyFill="1" applyBorder="1"/>
    <xf numFmtId="0" fontId="29" fillId="3" borderId="45" xfId="0" applyFont="1" applyFill="1" applyBorder="1" applyAlignment="1">
      <alignment horizontal="left" vertical="center" wrapText="1"/>
    </xf>
    <xf numFmtId="0" fontId="29" fillId="3" borderId="45" xfId="0" applyFont="1" applyFill="1" applyBorder="1" applyAlignment="1">
      <alignment vertical="center"/>
    </xf>
    <xf numFmtId="0" fontId="20" fillId="3" borderId="63" xfId="0" quotePrefix="1" applyFont="1" applyFill="1" applyBorder="1" applyAlignment="1">
      <alignment horizontal="left" vertical="center" wrapText="1"/>
    </xf>
    <xf numFmtId="0" fontId="29" fillId="3" borderId="41" xfId="0" applyFont="1" applyFill="1" applyBorder="1" applyAlignment="1">
      <alignment vertical="center"/>
    </xf>
    <xf numFmtId="0" fontId="20" fillId="3" borderId="34" xfId="0" quotePrefix="1" applyFont="1" applyFill="1" applyBorder="1" applyAlignment="1">
      <alignment horizontal="left" vertical="center" wrapText="1"/>
    </xf>
    <xf numFmtId="0" fontId="20" fillId="3" borderId="30" xfId="0" applyFont="1" applyFill="1" applyBorder="1" applyAlignment="1">
      <alignment horizontal="left" vertical="center"/>
    </xf>
    <xf numFmtId="0" fontId="29" fillId="3" borderId="30" xfId="0" applyFont="1" applyFill="1" applyBorder="1" applyAlignment="1">
      <alignment vertical="center"/>
    </xf>
    <xf numFmtId="0" fontId="20" fillId="3" borderId="31" xfId="0" quotePrefix="1" applyFont="1" applyFill="1" applyBorder="1" applyAlignment="1">
      <alignment horizontal="left" vertical="center" wrapText="1"/>
    </xf>
    <xf numFmtId="0" fontId="20" fillId="3" borderId="10" xfId="0" applyFont="1" applyFill="1" applyBorder="1" applyAlignment="1">
      <alignment horizontal="left" vertical="center"/>
    </xf>
    <xf numFmtId="0" fontId="20" fillId="3" borderId="118" xfId="0" applyFont="1" applyFill="1" applyBorder="1" applyAlignment="1">
      <alignment horizontal="left" vertical="center"/>
    </xf>
    <xf numFmtId="0" fontId="20" fillId="3" borderId="32" xfId="0" quotePrefix="1" applyFont="1" applyFill="1" applyBorder="1" applyAlignment="1">
      <alignment horizontal="left" vertical="center" wrapText="1"/>
    </xf>
    <xf numFmtId="0" fontId="20" fillId="3" borderId="62" xfId="0" quotePrefix="1" applyFont="1" applyFill="1" applyBorder="1" applyAlignment="1">
      <alignment horizontal="left" vertical="center" wrapText="1"/>
    </xf>
    <xf numFmtId="0" fontId="20" fillId="3" borderId="128" xfId="0" applyFont="1" applyFill="1" applyBorder="1" applyAlignment="1">
      <alignment horizontal="left" vertical="center"/>
    </xf>
    <xf numFmtId="1" fontId="20" fillId="3" borderId="128" xfId="0" applyNumberFormat="1" applyFont="1" applyFill="1" applyBorder="1" applyAlignment="1">
      <alignment vertical="center"/>
    </xf>
    <xf numFmtId="1" fontId="20" fillId="3" borderId="128" xfId="0" applyNumberFormat="1" applyFont="1" applyFill="1" applyBorder="1" applyAlignment="1">
      <alignment horizontal="center" vertical="center"/>
    </xf>
    <xf numFmtId="0" fontId="20" fillId="3" borderId="74" xfId="0" quotePrefix="1" applyFont="1" applyFill="1" applyBorder="1" applyAlignment="1">
      <alignment horizontal="left" vertical="center" wrapText="1"/>
    </xf>
    <xf numFmtId="0" fontId="20" fillId="3" borderId="46" xfId="0" applyFont="1" applyFill="1" applyBorder="1" applyAlignment="1">
      <alignment horizontal="left" vertical="center"/>
    </xf>
    <xf numFmtId="1" fontId="20" fillId="3" borderId="46" xfId="0" applyNumberFormat="1" applyFont="1" applyFill="1" applyBorder="1" applyAlignment="1">
      <alignment vertical="center"/>
    </xf>
    <xf numFmtId="0" fontId="20" fillId="3" borderId="45" xfId="0" applyFont="1" applyFill="1" applyBorder="1" applyAlignment="1">
      <alignment horizontal="left" vertical="center"/>
    </xf>
    <xf numFmtId="41" fontId="20" fillId="3" borderId="31" xfId="0" quotePrefix="1" applyNumberFormat="1" applyFont="1" applyFill="1" applyBorder="1" applyAlignment="1">
      <alignment horizontal="left" vertical="center" wrapText="1"/>
    </xf>
    <xf numFmtId="41" fontId="20" fillId="3" borderId="34" xfId="0" quotePrefix="1" applyNumberFormat="1" applyFont="1" applyFill="1" applyBorder="1" applyAlignment="1">
      <alignment horizontal="left" vertical="center" wrapText="1"/>
    </xf>
    <xf numFmtId="41" fontId="20" fillId="3" borderId="63" xfId="0" quotePrefix="1" applyNumberFormat="1" applyFont="1" applyFill="1" applyBorder="1" applyAlignment="1">
      <alignment horizontal="left" vertical="center" wrapText="1"/>
    </xf>
    <xf numFmtId="41" fontId="20" fillId="3" borderId="32" xfId="0" quotePrefix="1" applyNumberFormat="1" applyFont="1" applyFill="1" applyBorder="1" applyAlignment="1">
      <alignment horizontal="left" vertical="center" wrapText="1"/>
    </xf>
    <xf numFmtId="41" fontId="20" fillId="3" borderId="143" xfId="0" quotePrefix="1" applyNumberFormat="1" applyFont="1" applyFill="1" applyBorder="1" applyAlignment="1">
      <alignment horizontal="left" vertical="center" wrapText="1"/>
    </xf>
    <xf numFmtId="0" fontId="20" fillId="3" borderId="144" xfId="0" applyFont="1" applyFill="1" applyBorder="1" applyAlignment="1">
      <alignment horizontal="left" vertical="center"/>
    </xf>
    <xf numFmtId="0" fontId="20" fillId="3" borderId="144" xfId="0" applyFont="1" applyFill="1" applyBorder="1" applyAlignment="1">
      <alignment horizontal="center" vertical="center"/>
    </xf>
    <xf numFmtId="0" fontId="20" fillId="3" borderId="139" xfId="0" applyFont="1" applyFill="1" applyBorder="1" applyAlignment="1">
      <alignment horizontal="left" vertical="center"/>
    </xf>
    <xf numFmtId="0" fontId="20" fillId="3" borderId="117" xfId="0" applyFont="1" applyFill="1" applyBorder="1" applyAlignment="1">
      <alignment horizontal="left" vertical="center"/>
    </xf>
    <xf numFmtId="0" fontId="20" fillId="3" borderId="133" xfId="0" applyFont="1" applyFill="1" applyBorder="1" applyAlignment="1">
      <alignment horizontal="left" vertical="center"/>
    </xf>
    <xf numFmtId="1" fontId="20" fillId="3" borderId="133" xfId="0" applyNumberFormat="1" applyFont="1" applyFill="1" applyBorder="1" applyAlignment="1">
      <alignment vertical="center"/>
    </xf>
    <xf numFmtId="41" fontId="20" fillId="3" borderId="30" xfId="0" quotePrefix="1" applyNumberFormat="1" applyFont="1" applyFill="1" applyBorder="1" applyAlignment="1">
      <alignment horizontal="left" vertical="center" wrapText="1"/>
    </xf>
    <xf numFmtId="41" fontId="20" fillId="3" borderId="10" xfId="0" quotePrefix="1" applyNumberFormat="1" applyFont="1" applyFill="1" applyBorder="1" applyAlignment="1">
      <alignment horizontal="left" vertical="center" wrapText="1"/>
    </xf>
    <xf numFmtId="41" fontId="21" fillId="3" borderId="10" xfId="0" applyNumberFormat="1" applyFont="1" applyFill="1" applyBorder="1" applyAlignment="1">
      <alignment horizontal="left" vertical="center"/>
    </xf>
    <xf numFmtId="0" fontId="21" fillId="3" borderId="119" xfId="0" applyFont="1" applyFill="1" applyBorder="1" applyAlignment="1">
      <alignment vertical="center"/>
    </xf>
    <xf numFmtId="0" fontId="21" fillId="3" borderId="6" xfId="0" applyFont="1" applyFill="1" applyBorder="1" applyAlignment="1">
      <alignment vertical="center"/>
    </xf>
    <xf numFmtId="41" fontId="21" fillId="3" borderId="10" xfId="0" quotePrefix="1" applyNumberFormat="1" applyFont="1" applyFill="1" applyBorder="1" applyAlignment="1">
      <alignment horizontal="left" vertical="center"/>
    </xf>
    <xf numFmtId="1" fontId="48" fillId="3" borderId="10" xfId="0" applyNumberFormat="1" applyFont="1" applyFill="1" applyBorder="1" applyAlignment="1">
      <alignment vertical="center"/>
    </xf>
    <xf numFmtId="41" fontId="20" fillId="3" borderId="10" xfId="0" quotePrefix="1" applyNumberFormat="1" applyFont="1" applyFill="1" applyBorder="1" applyAlignment="1">
      <alignment horizontal="right" vertical="center"/>
    </xf>
    <xf numFmtId="1" fontId="48" fillId="3" borderId="118" xfId="0" applyNumberFormat="1" applyFont="1" applyFill="1" applyBorder="1" applyAlignment="1">
      <alignment vertical="center"/>
    </xf>
    <xf numFmtId="41" fontId="20" fillId="3" borderId="118" xfId="0" quotePrefix="1" applyNumberFormat="1" applyFont="1" applyFill="1" applyBorder="1" applyAlignment="1">
      <alignment horizontal="right" vertical="center"/>
    </xf>
    <xf numFmtId="0" fontId="20" fillId="3" borderId="133" xfId="0" applyFont="1" applyFill="1" applyBorder="1" applyAlignment="1">
      <alignment horizontal="center" vertical="center"/>
    </xf>
    <xf numFmtId="1" fontId="48" fillId="3" borderId="133" xfId="0" applyNumberFormat="1" applyFont="1" applyFill="1" applyBorder="1" applyAlignment="1">
      <alignment vertical="center"/>
    </xf>
    <xf numFmtId="41" fontId="20" fillId="3" borderId="133" xfId="0" quotePrefix="1" applyNumberFormat="1" applyFont="1" applyFill="1" applyBorder="1" applyAlignment="1">
      <alignment horizontal="right" vertical="center"/>
    </xf>
    <xf numFmtId="0" fontId="45" fillId="3" borderId="10" xfId="0" applyFont="1" applyFill="1" applyBorder="1" applyAlignment="1">
      <alignment horizontal="left"/>
    </xf>
    <xf numFmtId="1" fontId="45" fillId="3" borderId="10" xfId="0" applyNumberFormat="1" applyFont="1" applyFill="1" applyBorder="1"/>
    <xf numFmtId="0" fontId="29" fillId="3" borderId="10" xfId="0" applyFont="1" applyFill="1" applyBorder="1" applyAlignment="1">
      <alignment horizontal="left" vertical="center" wrapText="1"/>
    </xf>
    <xf numFmtId="41" fontId="20" fillId="3" borderId="10" xfId="0" quotePrefix="1" applyNumberFormat="1" applyFont="1" applyFill="1" applyBorder="1" applyAlignment="1">
      <alignment horizontal="left" vertical="center"/>
    </xf>
    <xf numFmtId="1" fontId="45" fillId="3" borderId="10" xfId="0" applyNumberFormat="1" applyFont="1" applyFill="1" applyBorder="1" applyAlignment="1">
      <alignment vertical="center"/>
    </xf>
    <xf numFmtId="41" fontId="20" fillId="3" borderId="149" xfId="0" quotePrefix="1" applyNumberFormat="1" applyFont="1" applyFill="1" applyBorder="1" applyAlignment="1">
      <alignment horizontal="left" vertical="center"/>
    </xf>
    <xf numFmtId="0" fontId="20" fillId="3" borderId="149" xfId="0" applyFont="1" applyFill="1" applyBorder="1" applyAlignment="1">
      <alignment horizontal="left" vertical="center"/>
    </xf>
    <xf numFmtId="1" fontId="45" fillId="3" borderId="149" xfId="0" applyNumberFormat="1" applyFont="1" applyFill="1" applyBorder="1" applyAlignment="1">
      <alignment vertical="center"/>
    </xf>
    <xf numFmtId="1" fontId="20" fillId="3" borderId="149" xfId="0" applyNumberFormat="1" applyFont="1" applyFill="1" applyBorder="1" applyAlignment="1">
      <alignment horizontal="center" vertical="center"/>
    </xf>
    <xf numFmtId="1" fontId="45" fillId="3" borderId="149" xfId="0" applyNumberFormat="1" applyFont="1" applyFill="1" applyBorder="1" applyAlignment="1">
      <alignment horizontal="center" vertical="center"/>
    </xf>
    <xf numFmtId="41" fontId="20" fillId="3" borderId="1" xfId="0" quotePrefix="1" applyNumberFormat="1" applyFont="1" applyFill="1" applyBorder="1" applyAlignment="1">
      <alignment horizontal="left" vertical="center"/>
    </xf>
    <xf numFmtId="0" fontId="20" fillId="3" borderId="5" xfId="0" applyFont="1" applyFill="1" applyBorder="1" applyAlignment="1">
      <alignment horizontal="left" vertical="center"/>
    </xf>
    <xf numFmtId="1" fontId="45" fillId="3" borderId="5" xfId="0" applyNumberFormat="1" applyFont="1" applyFill="1" applyBorder="1" applyAlignment="1">
      <alignment vertical="center"/>
    </xf>
    <xf numFmtId="1" fontId="45" fillId="3" borderId="30" xfId="0" applyNumberFormat="1" applyFont="1" applyFill="1" applyBorder="1" applyAlignment="1">
      <alignment vertical="center"/>
    </xf>
    <xf numFmtId="0" fontId="20" fillId="3" borderId="142" xfId="0" applyFont="1" applyFill="1" applyBorder="1" applyAlignment="1">
      <alignment horizontal="left" vertical="center"/>
    </xf>
    <xf numFmtId="1" fontId="45" fillId="3" borderId="142" xfId="0" applyNumberFormat="1" applyFont="1" applyFill="1" applyBorder="1" applyAlignment="1">
      <alignment vertical="center"/>
    </xf>
    <xf numFmtId="1" fontId="20" fillId="3" borderId="142" xfId="0" applyNumberFormat="1" applyFont="1" applyFill="1" applyBorder="1" applyAlignment="1">
      <alignment horizontal="center" vertical="center"/>
    </xf>
    <xf numFmtId="1" fontId="21" fillId="3" borderId="142" xfId="0" applyNumberFormat="1" applyFont="1" applyFill="1" applyBorder="1" applyAlignment="1">
      <alignment horizontal="center" vertical="center"/>
    </xf>
    <xf numFmtId="1" fontId="45" fillId="3" borderId="142" xfId="0" applyNumberFormat="1" applyFont="1" applyFill="1" applyBorder="1" applyAlignment="1">
      <alignment horizontal="center" vertical="center"/>
    </xf>
    <xf numFmtId="1" fontId="45" fillId="3" borderId="23" xfId="0" applyNumberFormat="1" applyFont="1" applyFill="1" applyBorder="1" applyAlignment="1">
      <alignment vertical="center"/>
    </xf>
    <xf numFmtId="1" fontId="45" fillId="3" borderId="46" xfId="0" applyNumberFormat="1" applyFont="1" applyFill="1" applyBorder="1" applyAlignment="1">
      <alignment vertical="center"/>
    </xf>
    <xf numFmtId="1" fontId="45" fillId="3" borderId="41" xfId="0" applyNumberFormat="1" applyFont="1" applyFill="1" applyBorder="1" applyAlignment="1">
      <alignment vertical="center"/>
    </xf>
    <xf numFmtId="1" fontId="45" fillId="3" borderId="118" xfId="0" applyNumberFormat="1" applyFont="1" applyFill="1" applyBorder="1" applyAlignment="1">
      <alignment vertical="center"/>
    </xf>
    <xf numFmtId="0" fontId="20" fillId="3" borderId="120" xfId="0" applyFont="1" applyFill="1" applyBorder="1" applyAlignment="1">
      <alignment horizontal="left" vertical="center"/>
    </xf>
    <xf numFmtId="1" fontId="45" fillId="3" borderId="120" xfId="0" applyNumberFormat="1" applyFont="1" applyFill="1" applyBorder="1" applyAlignment="1">
      <alignment vertical="center"/>
    </xf>
    <xf numFmtId="0" fontId="48" fillId="3" borderId="10" xfId="0" applyFont="1" applyFill="1" applyBorder="1" applyAlignment="1">
      <alignment vertical="center"/>
    </xf>
    <xf numFmtId="0" fontId="45" fillId="3" borderId="0" xfId="0" quotePrefix="1" applyFont="1" applyFill="1"/>
    <xf numFmtId="1" fontId="21" fillId="3" borderId="10" xfId="0" applyNumberFormat="1" applyFont="1" applyFill="1" applyBorder="1" applyAlignment="1">
      <alignment horizontal="center"/>
    </xf>
    <xf numFmtId="0" fontId="20" fillId="3" borderId="64" xfId="0" applyFont="1" applyFill="1" applyBorder="1" applyAlignment="1">
      <alignment horizontal="left" vertical="center"/>
    </xf>
    <xf numFmtId="1" fontId="20" fillId="3" borderId="0" xfId="0" applyNumberFormat="1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left" vertical="center"/>
    </xf>
    <xf numFmtId="0" fontId="20" fillId="3" borderId="17" xfId="0" applyFont="1" applyFill="1" applyBorder="1" applyAlignment="1">
      <alignment horizontal="left" vertical="center"/>
    </xf>
    <xf numFmtId="0" fontId="20" fillId="3" borderId="33" xfId="0" applyFont="1" applyFill="1" applyBorder="1" applyAlignment="1">
      <alignment horizontal="left" vertical="center"/>
    </xf>
    <xf numFmtId="1" fontId="20" fillId="3" borderId="20" xfId="0" applyNumberFormat="1" applyFont="1" applyFill="1" applyBorder="1" applyAlignment="1">
      <alignment horizontal="center" vertical="center"/>
    </xf>
    <xf numFmtId="41" fontId="20" fillId="3" borderId="117" xfId="0" quotePrefix="1" applyNumberFormat="1" applyFont="1" applyFill="1" applyBorder="1" applyAlignment="1">
      <alignment horizontal="left" vertical="center"/>
    </xf>
    <xf numFmtId="41" fontId="20" fillId="3" borderId="119" xfId="0" quotePrefix="1" applyNumberFormat="1" applyFont="1" applyFill="1" applyBorder="1" applyAlignment="1">
      <alignment horizontal="left" vertical="center"/>
    </xf>
    <xf numFmtId="1" fontId="20" fillId="3" borderId="10" xfId="0" applyNumberFormat="1" applyFont="1" applyFill="1" applyBorder="1" applyAlignment="1">
      <alignment horizontal="center"/>
    </xf>
    <xf numFmtId="41" fontId="20" fillId="3" borderId="139" xfId="0" quotePrefix="1" applyNumberFormat="1" applyFont="1" applyFill="1" applyBorder="1" applyAlignment="1">
      <alignment horizontal="left" vertical="center"/>
    </xf>
    <xf numFmtId="0" fontId="20" fillId="3" borderId="139" xfId="0" applyFont="1" applyFill="1" applyBorder="1" applyAlignment="1">
      <alignment horizontal="center" vertical="center"/>
    </xf>
    <xf numFmtId="1" fontId="21" fillId="3" borderId="139" xfId="0" applyNumberFormat="1" applyFont="1" applyFill="1" applyBorder="1" applyAlignment="1">
      <alignment vertical="center"/>
    </xf>
    <xf numFmtId="0" fontId="0" fillId="3" borderId="45" xfId="0" applyFont="1" applyFill="1" applyBorder="1"/>
    <xf numFmtId="0" fontId="21" fillId="3" borderId="63" xfId="0" applyFont="1" applyFill="1" applyBorder="1" applyAlignment="1">
      <alignment horizontal="left" vertical="center"/>
    </xf>
    <xf numFmtId="0" fontId="0" fillId="3" borderId="17" xfId="0" applyFont="1" applyFill="1" applyBorder="1"/>
    <xf numFmtId="41" fontId="20" fillId="3" borderId="31" xfId="0" quotePrefix="1" applyNumberFormat="1" applyFont="1" applyFill="1" applyBorder="1" applyAlignment="1">
      <alignment horizontal="right" vertical="center"/>
    </xf>
    <xf numFmtId="0" fontId="29" fillId="3" borderId="31" xfId="0" applyFont="1" applyFill="1" applyBorder="1" applyAlignment="1">
      <alignment horizontal="left" vertical="center"/>
    </xf>
    <xf numFmtId="0" fontId="20" fillId="3" borderId="46" xfId="0" applyFont="1" applyFill="1" applyBorder="1" applyAlignment="1">
      <alignment vertical="center"/>
    </xf>
    <xf numFmtId="0" fontId="20" fillId="3" borderId="130" xfId="0" applyFont="1" applyFill="1" applyBorder="1" applyAlignment="1">
      <alignment horizontal="center" vertical="center"/>
    </xf>
    <xf numFmtId="0" fontId="20" fillId="3" borderId="117" xfId="0" applyFont="1" applyFill="1" applyBorder="1" applyAlignment="1">
      <alignment horizontal="center" vertical="center"/>
    </xf>
    <xf numFmtId="0" fontId="20" fillId="3" borderId="143" xfId="0" applyFont="1" applyFill="1" applyBorder="1" applyAlignment="1">
      <alignment horizontal="right" vertical="center"/>
    </xf>
    <xf numFmtId="1" fontId="21" fillId="3" borderId="144" xfId="0" applyNumberFormat="1" applyFont="1" applyFill="1" applyBorder="1" applyAlignment="1">
      <alignment horizontal="center" vertical="center"/>
    </xf>
    <xf numFmtId="1" fontId="21" fillId="3" borderId="145" xfId="0" applyNumberFormat="1" applyFont="1" applyFill="1" applyBorder="1" applyAlignment="1">
      <alignment horizontal="center" vertical="center"/>
    </xf>
    <xf numFmtId="0" fontId="147" fillId="3" borderId="10" xfId="0" applyFont="1" applyFill="1" applyBorder="1" applyAlignment="1">
      <alignment vertical="center"/>
    </xf>
    <xf numFmtId="0" fontId="20" fillId="3" borderId="10" xfId="0" applyFont="1" applyFill="1" applyBorder="1" applyAlignment="1">
      <alignment horizontal="center" vertical="top"/>
    </xf>
    <xf numFmtId="0" fontId="45" fillId="3" borderId="30" xfId="0" applyFont="1" applyFill="1" applyBorder="1"/>
    <xf numFmtId="0" fontId="36" fillId="3" borderId="0" xfId="0" applyFont="1" applyFill="1"/>
    <xf numFmtId="0" fontId="180" fillId="3" borderId="0" xfId="0" applyFont="1" applyFill="1" applyAlignment="1">
      <alignment wrapText="1"/>
    </xf>
    <xf numFmtId="0" fontId="4" fillId="3" borderId="86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3" borderId="10" xfId="0" applyNumberFormat="1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166" fontId="7" fillId="3" borderId="10" xfId="0" applyNumberFormat="1" applyFont="1" applyFill="1" applyBorder="1" applyAlignment="1">
      <alignment horizontal="center"/>
    </xf>
    <xf numFmtId="166" fontId="7" fillId="3" borderId="31" xfId="0" applyNumberFormat="1" applyFont="1" applyFill="1" applyBorder="1" applyAlignment="1">
      <alignment horizontal="center"/>
    </xf>
    <xf numFmtId="166" fontId="7" fillId="3" borderId="17" xfId="0" applyNumberFormat="1" applyFont="1" applyFill="1" applyBorder="1" applyAlignment="1">
      <alignment horizontal="center"/>
    </xf>
    <xf numFmtId="1" fontId="7" fillId="3" borderId="45" xfId="0" applyNumberFormat="1" applyFont="1" applyFill="1" applyBorder="1" applyAlignment="1">
      <alignment horizontal="center"/>
    </xf>
    <xf numFmtId="1" fontId="7" fillId="3" borderId="62" xfId="0" applyNumberFormat="1" applyFont="1" applyFill="1" applyBorder="1" applyAlignment="1">
      <alignment horizontal="center"/>
    </xf>
    <xf numFmtId="0" fontId="4" fillId="3" borderId="32" xfId="0" applyFont="1" applyFill="1" applyBorder="1"/>
    <xf numFmtId="0" fontId="4" fillId="3" borderId="23" xfId="0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/>
    </xf>
    <xf numFmtId="1" fontId="4" fillId="3" borderId="11" xfId="0" applyNumberFormat="1" applyFont="1" applyFill="1" applyBorder="1" applyAlignment="1">
      <alignment horizontal="center"/>
    </xf>
    <xf numFmtId="1" fontId="36" fillId="3" borderId="0" xfId="0" applyNumberFormat="1" applyFont="1" applyFill="1"/>
    <xf numFmtId="166" fontId="36" fillId="3" borderId="0" xfId="0" applyNumberFormat="1" applyFont="1" applyFill="1"/>
    <xf numFmtId="0" fontId="27" fillId="3" borderId="0" xfId="0" applyFont="1" applyFill="1"/>
    <xf numFmtId="0" fontId="18" fillId="3" borderId="4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/>
    </xf>
    <xf numFmtId="0" fontId="26" fillId="3" borderId="28" xfId="0" applyFont="1" applyFill="1" applyBorder="1" applyAlignment="1">
      <alignment horizontal="center" vertical="center"/>
    </xf>
    <xf numFmtId="0" fontId="151" fillId="3" borderId="63" xfId="0" applyFont="1" applyFill="1" applyBorder="1" applyAlignment="1">
      <alignment horizontal="left" vertical="center"/>
    </xf>
    <xf numFmtId="1" fontId="153" fillId="3" borderId="10" xfId="0" applyNumberFormat="1" applyFont="1" applyFill="1" applyBorder="1" applyAlignment="1">
      <alignment horizontal="center" vertical="center"/>
    </xf>
    <xf numFmtId="1" fontId="33" fillId="3" borderId="10" xfId="0" applyNumberFormat="1" applyFont="1" applyFill="1" applyBorder="1" applyAlignment="1">
      <alignment horizontal="center" vertical="center"/>
    </xf>
    <xf numFmtId="1" fontId="19" fillId="3" borderId="72" xfId="0" applyNumberFormat="1" applyFont="1" applyFill="1" applyBorder="1" applyAlignment="1">
      <alignment horizontal="center" vertical="center"/>
    </xf>
    <xf numFmtId="0" fontId="152" fillId="3" borderId="31" xfId="0" applyFont="1" applyFill="1" applyBorder="1" applyAlignment="1">
      <alignment horizontal="left" vertical="center"/>
    </xf>
    <xf numFmtId="1" fontId="128" fillId="3" borderId="10" xfId="0" applyNumberFormat="1" applyFont="1" applyFill="1" applyBorder="1" applyAlignment="1">
      <alignment horizontal="center" vertical="center"/>
    </xf>
    <xf numFmtId="1" fontId="83" fillId="3" borderId="10" xfId="0" applyNumberFormat="1" applyFont="1" applyFill="1" applyBorder="1" applyAlignment="1">
      <alignment horizontal="center" vertical="center"/>
    </xf>
    <xf numFmtId="1" fontId="23" fillId="3" borderId="10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right" vertical="center"/>
    </xf>
    <xf numFmtId="1" fontId="27" fillId="3" borderId="10" xfId="0" applyNumberFormat="1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right" vertical="center"/>
    </xf>
    <xf numFmtId="0" fontId="152" fillId="3" borderId="31" xfId="0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horizontal="left" vertical="top"/>
    </xf>
    <xf numFmtId="0" fontId="151" fillId="3" borderId="63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left" vertical="center"/>
    </xf>
    <xf numFmtId="1" fontId="110" fillId="3" borderId="10" xfId="0" applyNumberFormat="1" applyFont="1" applyFill="1" applyBorder="1" applyAlignment="1">
      <alignment horizontal="center" vertical="center"/>
    </xf>
    <xf numFmtId="1" fontId="18" fillId="3" borderId="117" xfId="0" applyNumberFormat="1" applyFont="1" applyFill="1" applyBorder="1" applyAlignment="1">
      <alignment horizontal="center" vertical="center"/>
    </xf>
    <xf numFmtId="1" fontId="12" fillId="3" borderId="117" xfId="0" applyNumberFormat="1" applyFont="1" applyFill="1" applyBorder="1" applyAlignment="1">
      <alignment horizontal="center" vertical="center"/>
    </xf>
    <xf numFmtId="1" fontId="118" fillId="3" borderId="10" xfId="104" applyNumberFormat="1" applyFont="1" applyFill="1" applyBorder="1" applyAlignment="1">
      <alignment horizontal="center" vertical="center"/>
    </xf>
    <xf numFmtId="1" fontId="110" fillId="3" borderId="117" xfId="0" applyNumberFormat="1" applyFont="1" applyFill="1" applyBorder="1" applyAlignment="1">
      <alignment horizontal="center" vertical="center"/>
    </xf>
    <xf numFmtId="1" fontId="27" fillId="3" borderId="117" xfId="0" applyNumberFormat="1" applyFont="1" applyFill="1" applyBorder="1" applyAlignment="1">
      <alignment horizontal="center" vertical="center"/>
    </xf>
    <xf numFmtId="1" fontId="109" fillId="3" borderId="10" xfId="0" applyNumberFormat="1" applyFont="1" applyFill="1" applyBorder="1" applyAlignment="1">
      <alignment horizontal="center" vertical="center"/>
    </xf>
    <xf numFmtId="1" fontId="22" fillId="3" borderId="10" xfId="0" applyNumberFormat="1" applyFont="1" applyFill="1" applyBorder="1" applyAlignment="1">
      <alignment horizontal="center" vertical="center"/>
    </xf>
    <xf numFmtId="1" fontId="17" fillId="3" borderId="10" xfId="0" applyNumberFormat="1" applyFont="1" applyFill="1" applyBorder="1" applyAlignment="1">
      <alignment horizontal="center" vertical="center"/>
    </xf>
    <xf numFmtId="1" fontId="0" fillId="3" borderId="10" xfId="0" applyNumberFormat="1" applyFont="1" applyFill="1" applyBorder="1" applyAlignment="1">
      <alignment horizontal="center" vertical="center"/>
    </xf>
    <xf numFmtId="1" fontId="0" fillId="3" borderId="118" xfId="0" applyNumberForma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right" vertical="center"/>
    </xf>
    <xf numFmtId="1" fontId="12" fillId="3" borderId="30" xfId="0" applyNumberFormat="1" applyFont="1" applyFill="1" applyBorder="1" applyAlignment="1">
      <alignment horizontal="center" vertical="center"/>
    </xf>
    <xf numFmtId="1" fontId="109" fillId="3" borderId="117" xfId="0" applyNumberFormat="1" applyFont="1" applyFill="1" applyBorder="1" applyAlignment="1">
      <alignment horizontal="center" vertical="center"/>
    </xf>
    <xf numFmtId="1" fontId="18" fillId="3" borderId="133" xfId="0" applyNumberFormat="1" applyFont="1" applyFill="1" applyBorder="1" applyAlignment="1">
      <alignment horizontal="center" vertical="center"/>
    </xf>
    <xf numFmtId="1" fontId="27" fillId="3" borderId="133" xfId="0" applyNumberFormat="1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right" vertical="center"/>
    </xf>
    <xf numFmtId="0" fontId="8" fillId="3" borderId="62" xfId="0" applyFont="1" applyFill="1" applyBorder="1" applyAlignment="1">
      <alignment horizontal="right" vertical="center"/>
    </xf>
    <xf numFmtId="0" fontId="8" fillId="3" borderId="76" xfId="0" applyFont="1" applyFill="1" applyBorder="1" applyAlignment="1">
      <alignment horizontal="left" vertical="center"/>
    </xf>
    <xf numFmtId="0" fontId="20" fillId="3" borderId="80" xfId="0" applyFont="1" applyFill="1" applyBorder="1" applyAlignment="1">
      <alignment horizontal="center" vertical="center"/>
    </xf>
    <xf numFmtId="1" fontId="19" fillId="3" borderId="80" xfId="0" applyNumberFormat="1" applyFont="1" applyFill="1" applyBorder="1" applyAlignment="1">
      <alignment horizontal="center" vertical="center"/>
    </xf>
    <xf numFmtId="1" fontId="12" fillId="3" borderId="80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1" fontId="12" fillId="3" borderId="5" xfId="0" applyNumberFormat="1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left" vertical="center"/>
    </xf>
    <xf numFmtId="1" fontId="14" fillId="3" borderId="30" xfId="0" applyNumberFormat="1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" fontId="187" fillId="3" borderId="11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8" fillId="3" borderId="38" xfId="0" applyFont="1" applyFill="1" applyBorder="1" applyAlignment="1">
      <alignment horizontal="left" vertical="center"/>
    </xf>
    <xf numFmtId="1" fontId="8" fillId="3" borderId="64" xfId="0" applyNumberFormat="1" applyFont="1" applyFill="1" applyBorder="1" applyAlignment="1">
      <alignment horizontal="center" vertical="center"/>
    </xf>
    <xf numFmtId="1" fontId="8" fillId="3" borderId="0" xfId="0" applyNumberFormat="1" applyFont="1" applyFill="1" applyBorder="1" applyAlignment="1">
      <alignment horizontal="center" vertical="center"/>
    </xf>
    <xf numFmtId="1" fontId="187" fillId="3" borderId="0" xfId="0" applyNumberFormat="1" applyFont="1" applyFill="1" applyBorder="1" applyAlignment="1">
      <alignment horizontal="center" vertical="center"/>
    </xf>
    <xf numFmtId="0" fontId="106" fillId="3" borderId="63" xfId="0" applyFont="1" applyFill="1" applyBorder="1" applyAlignment="1">
      <alignment horizontal="left" vertical="center"/>
    </xf>
    <xf numFmtId="0" fontId="19" fillId="3" borderId="86" xfId="0" applyFont="1" applyFill="1" applyBorder="1" applyAlignment="1">
      <alignment horizontal="center" vertical="center"/>
    </xf>
    <xf numFmtId="1" fontId="19" fillId="3" borderId="85" xfId="0" applyNumberFormat="1" applyFont="1" applyFill="1" applyBorder="1" applyAlignment="1">
      <alignment horizontal="center" vertical="center"/>
    </xf>
    <xf numFmtId="1" fontId="51" fillId="3" borderId="39" xfId="0" applyNumberFormat="1" applyFont="1" applyFill="1" applyBorder="1"/>
    <xf numFmtId="0" fontId="51" fillId="3" borderId="39" xfId="0" applyFont="1" applyFill="1" applyBorder="1"/>
    <xf numFmtId="0" fontId="155" fillId="3" borderId="39" xfId="0" applyFont="1" applyFill="1" applyBorder="1"/>
    <xf numFmtId="1" fontId="45" fillId="3" borderId="56" xfId="0" applyNumberFormat="1" applyFont="1" applyFill="1" applyBorder="1"/>
    <xf numFmtId="1" fontId="110" fillId="3" borderId="118" xfId="0" applyNumberFormat="1" applyFont="1" applyFill="1" applyBorder="1" applyAlignment="1">
      <alignment horizontal="center" vertical="center"/>
    </xf>
    <xf numFmtId="1" fontId="14" fillId="3" borderId="118" xfId="0" applyNumberFormat="1" applyFont="1" applyFill="1" applyBorder="1" applyAlignment="1">
      <alignment horizontal="center" vertical="center"/>
    </xf>
    <xf numFmtId="0" fontId="0" fillId="3" borderId="39" xfId="0" applyFont="1" applyFill="1" applyBorder="1"/>
    <xf numFmtId="0" fontId="114" fillId="3" borderId="31" xfId="0" applyFont="1" applyFill="1" applyBorder="1" applyAlignment="1">
      <alignment horizontal="left" vertical="center"/>
    </xf>
    <xf numFmtId="0" fontId="7" fillId="3" borderId="30" xfId="0" applyFont="1" applyFill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36" fillId="3" borderId="118" xfId="0" applyFont="1" applyFill="1" applyBorder="1" applyAlignment="1">
      <alignment horizontal="center" vertical="center"/>
    </xf>
    <xf numFmtId="1" fontId="19" fillId="3" borderId="122" xfId="0" applyNumberFormat="1" applyFont="1" applyFill="1" applyBorder="1" applyAlignment="1">
      <alignment horizontal="center" vertical="center"/>
    </xf>
    <xf numFmtId="1" fontId="19" fillId="3" borderId="134" xfId="0" applyNumberFormat="1" applyFont="1" applyFill="1" applyBorder="1" applyAlignment="1">
      <alignment horizontal="center" vertical="center"/>
    </xf>
    <xf numFmtId="1" fontId="19" fillId="3" borderId="135" xfId="0" applyNumberFormat="1" applyFont="1" applyFill="1" applyBorder="1" applyAlignment="1">
      <alignment horizontal="center" vertical="center"/>
    </xf>
    <xf numFmtId="166" fontId="27" fillId="3" borderId="118" xfId="0" applyNumberFormat="1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left" vertical="center" indent="1"/>
    </xf>
    <xf numFmtId="1" fontId="19" fillId="3" borderId="6" xfId="0" applyNumberFormat="1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left" vertical="center" indent="2"/>
    </xf>
    <xf numFmtId="1" fontId="0" fillId="3" borderId="17" xfId="0" applyNumberFormat="1" applyFill="1" applyBorder="1" applyAlignment="1">
      <alignment horizontal="center" vertical="center"/>
    </xf>
    <xf numFmtId="1" fontId="0" fillId="3" borderId="29" xfId="0" applyNumberFormat="1" applyFill="1" applyBorder="1" applyAlignment="1">
      <alignment horizontal="center" vertical="center"/>
    </xf>
    <xf numFmtId="1" fontId="0" fillId="3" borderId="118" xfId="0" applyNumberFormat="1" applyFont="1" applyFill="1" applyBorder="1" applyAlignment="1">
      <alignment horizontal="center" vertical="center"/>
    </xf>
    <xf numFmtId="1" fontId="0" fillId="3" borderId="117" xfId="0" applyNumberFormat="1" applyFill="1" applyBorder="1" applyAlignment="1">
      <alignment horizontal="center" vertical="center"/>
    </xf>
    <xf numFmtId="1" fontId="18" fillId="3" borderId="72" xfId="0" applyNumberFormat="1" applyFont="1" applyFill="1" applyBorder="1" applyAlignment="1">
      <alignment horizontal="center" vertical="center"/>
    </xf>
    <xf numFmtId="0" fontId="18" fillId="3" borderId="62" xfId="0" applyFont="1" applyFill="1" applyBorder="1" applyAlignment="1">
      <alignment horizontal="left" vertical="center" indent="1"/>
    </xf>
    <xf numFmtId="1" fontId="18" fillId="3" borderId="123" xfId="0" applyNumberFormat="1" applyFont="1" applyFill="1" applyBorder="1" applyAlignment="1">
      <alignment horizontal="center" vertical="center"/>
    </xf>
    <xf numFmtId="1" fontId="18" fillId="3" borderId="124" xfId="0" applyNumberFormat="1" applyFont="1" applyFill="1" applyBorder="1" applyAlignment="1">
      <alignment horizontal="center" vertical="center"/>
    </xf>
    <xf numFmtId="1" fontId="14" fillId="3" borderId="72" xfId="0" applyNumberFormat="1" applyFont="1" applyFill="1" applyBorder="1" applyAlignment="1">
      <alignment horizontal="center" vertical="center"/>
    </xf>
    <xf numFmtId="0" fontId="106" fillId="3" borderId="76" xfId="0" applyFont="1" applyFill="1" applyBorder="1" applyAlignment="1">
      <alignment horizontal="left" vertical="center"/>
    </xf>
    <xf numFmtId="0" fontId="4" fillId="3" borderId="80" xfId="0" applyFont="1" applyFill="1" applyBorder="1" applyAlignment="1">
      <alignment horizontal="center" vertical="center"/>
    </xf>
    <xf numFmtId="1" fontId="7" fillId="3" borderId="84" xfId="0" applyNumberFormat="1" applyFont="1" applyFill="1" applyBorder="1" applyAlignment="1">
      <alignment horizontal="center" vertical="center"/>
    </xf>
    <xf numFmtId="1" fontId="8" fillId="3" borderId="84" xfId="0" applyNumberFormat="1" applyFont="1" applyFill="1" applyBorder="1" applyAlignment="1">
      <alignment horizontal="center" vertical="center"/>
    </xf>
    <xf numFmtId="1" fontId="8" fillId="3" borderId="56" xfId="0" applyNumberFormat="1" applyFont="1" applyFill="1" applyBorder="1" applyAlignment="1">
      <alignment horizontal="center" vertical="center"/>
    </xf>
    <xf numFmtId="1" fontId="187" fillId="3" borderId="84" xfId="0" applyNumberFormat="1" applyFont="1" applyFill="1" applyBorder="1" applyAlignment="1">
      <alignment horizontal="center" vertical="center"/>
    </xf>
    <xf numFmtId="0" fontId="114" fillId="3" borderId="63" xfId="0" applyFont="1" applyFill="1" applyBorder="1" applyAlignment="1">
      <alignment horizontal="left" vertical="center"/>
    </xf>
    <xf numFmtId="0" fontId="18" fillId="3" borderId="41" xfId="0" applyFont="1" applyFill="1" applyBorder="1" applyAlignment="1">
      <alignment horizontal="center" vertical="center"/>
    </xf>
    <xf numFmtId="0" fontId="0" fillId="3" borderId="41" xfId="0" applyFill="1" applyBorder="1"/>
    <xf numFmtId="0" fontId="0" fillId="3" borderId="42" xfId="0" applyFill="1" applyBorder="1"/>
    <xf numFmtId="0" fontId="0" fillId="3" borderId="3" xfId="0" applyFill="1" applyBorder="1"/>
    <xf numFmtId="0" fontId="54" fillId="3" borderId="41" xfId="0" applyFont="1" applyFill="1" applyBorder="1"/>
    <xf numFmtId="0" fontId="17" fillId="3" borderId="42" xfId="0" applyFont="1" applyFill="1" applyBorder="1"/>
    <xf numFmtId="1" fontId="4" fillId="3" borderId="29" xfId="0" applyNumberFormat="1" applyFont="1" applyFill="1" applyBorder="1" applyAlignment="1">
      <alignment horizontal="center" vertical="center"/>
    </xf>
    <xf numFmtId="0" fontId="18" fillId="3" borderId="62" xfId="0" applyFont="1" applyFill="1" applyBorder="1" applyAlignment="1">
      <alignment horizontal="left" vertical="center"/>
    </xf>
    <xf numFmtId="0" fontId="4" fillId="3" borderId="120" xfId="0" applyFont="1" applyFill="1" applyBorder="1" applyAlignment="1">
      <alignment horizontal="center" vertical="center"/>
    </xf>
    <xf numFmtId="1" fontId="4" fillId="3" borderId="120" xfId="0" applyNumberFormat="1" applyFont="1" applyFill="1" applyBorder="1" applyAlignment="1">
      <alignment horizontal="center" vertical="center"/>
    </xf>
    <xf numFmtId="1" fontId="4" fillId="3" borderId="121" xfId="0" applyNumberFormat="1" applyFont="1" applyFill="1" applyBorder="1" applyAlignment="1">
      <alignment horizontal="center" vertical="center"/>
    </xf>
    <xf numFmtId="1" fontId="23" fillId="3" borderId="120" xfId="0" applyNumberFormat="1" applyFont="1" applyFill="1" applyBorder="1" applyAlignment="1">
      <alignment horizontal="center" vertical="center"/>
    </xf>
    <xf numFmtId="1" fontId="4" fillId="3" borderId="45" xfId="0" applyNumberFormat="1" applyFont="1" applyFill="1" applyBorder="1" applyAlignment="1">
      <alignment horizontal="center" vertical="center"/>
    </xf>
    <xf numFmtId="1" fontId="4" fillId="3" borderId="59" xfId="0" applyNumberFormat="1" applyFont="1" applyFill="1" applyBorder="1" applyAlignment="1">
      <alignment horizontal="center" vertical="center"/>
    </xf>
    <xf numFmtId="0" fontId="106" fillId="3" borderId="41" xfId="0" applyFont="1" applyFill="1" applyBorder="1" applyAlignment="1">
      <alignment horizontal="center" vertical="center"/>
    </xf>
    <xf numFmtId="1" fontId="0" fillId="3" borderId="39" xfId="0" applyNumberFormat="1" applyFill="1" applyBorder="1" applyAlignment="1">
      <alignment horizontal="center" vertical="center"/>
    </xf>
    <xf numFmtId="1" fontId="54" fillId="3" borderId="39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" fontId="0" fillId="3" borderId="39" xfId="0" applyNumberFormat="1" applyFont="1" applyFill="1" applyBorder="1" applyAlignment="1">
      <alignment horizontal="center" vertical="center"/>
    </xf>
    <xf numFmtId="1" fontId="0" fillId="3" borderId="56" xfId="0" applyNumberFormat="1" applyFill="1" applyBorder="1" applyAlignment="1">
      <alignment horizontal="center" vertical="center"/>
    </xf>
    <xf numFmtId="1" fontId="17" fillId="3" borderId="56" xfId="0" applyNumberFormat="1" applyFont="1" applyFill="1" applyBorder="1" applyAlignment="1">
      <alignment horizontal="center" vertical="center"/>
    </xf>
    <xf numFmtId="0" fontId="4" fillId="3" borderId="154" xfId="0" applyFont="1" applyFill="1" applyBorder="1" applyAlignment="1">
      <alignment horizontal="left" vertical="center"/>
    </xf>
    <xf numFmtId="0" fontId="4" fillId="3" borderId="155" xfId="0" applyFont="1" applyFill="1" applyBorder="1" applyAlignment="1">
      <alignment horizontal="center" vertical="center"/>
    </xf>
    <xf numFmtId="1" fontId="4" fillId="3" borderId="155" xfId="0" applyNumberFormat="1" applyFont="1" applyFill="1" applyBorder="1" applyAlignment="1">
      <alignment horizontal="center" vertical="center"/>
    </xf>
    <xf numFmtId="1" fontId="18" fillId="3" borderId="155" xfId="0" applyNumberFormat="1" applyFont="1" applyFill="1" applyBorder="1" applyAlignment="1">
      <alignment horizontal="center" vertical="center"/>
    </xf>
    <xf numFmtId="1" fontId="20" fillId="3" borderId="156" xfId="0" applyNumberFormat="1" applyFont="1" applyFill="1" applyBorder="1" applyAlignment="1">
      <alignment horizontal="center" vertical="center"/>
    </xf>
    <xf numFmtId="1" fontId="4" fillId="3" borderId="157" xfId="0" applyNumberFormat="1" applyFont="1" applyFill="1" applyBorder="1" applyAlignment="1">
      <alignment horizontal="center" vertical="center"/>
    </xf>
    <xf numFmtId="1" fontId="23" fillId="3" borderId="155" xfId="0" applyNumberFormat="1" applyFont="1" applyFill="1" applyBorder="1" applyAlignment="1">
      <alignment horizontal="center" vertical="center"/>
    </xf>
    <xf numFmtId="0" fontId="20" fillId="3" borderId="154" xfId="0" applyFont="1" applyFill="1" applyBorder="1" applyAlignment="1">
      <alignment horizontal="right" vertical="center"/>
    </xf>
    <xf numFmtId="1" fontId="21" fillId="3" borderId="157" xfId="0" applyNumberFormat="1" applyFont="1" applyFill="1" applyBorder="1" applyAlignment="1">
      <alignment horizontal="center" vertical="center"/>
    </xf>
    <xf numFmtId="1" fontId="12" fillId="3" borderId="155" xfId="0" applyNumberFormat="1" applyFont="1" applyFill="1" applyBorder="1" applyAlignment="1">
      <alignment horizontal="center" vertical="center"/>
    </xf>
    <xf numFmtId="0" fontId="18" fillId="3" borderId="155" xfId="0" applyFont="1" applyFill="1" applyBorder="1" applyAlignment="1">
      <alignment horizontal="center" vertical="center"/>
    </xf>
    <xf numFmtId="1" fontId="4" fillId="3" borderId="156" xfId="0" applyNumberFormat="1" applyFont="1" applyFill="1" applyBorder="1" applyAlignment="1">
      <alignment horizontal="center" vertical="center"/>
    </xf>
    <xf numFmtId="1" fontId="19" fillId="3" borderId="156" xfId="0" applyNumberFormat="1" applyFont="1" applyFill="1" applyBorder="1" applyAlignment="1">
      <alignment horizontal="center" vertical="center"/>
    </xf>
    <xf numFmtId="1" fontId="0" fillId="3" borderId="0" xfId="0" applyNumberFormat="1" applyFill="1" applyBorder="1"/>
    <xf numFmtId="0" fontId="0" fillId="3" borderId="0" xfId="0" applyFill="1" applyBorder="1"/>
    <xf numFmtId="0" fontId="17" fillId="3" borderId="54" xfId="0" applyFont="1" applyFill="1" applyBorder="1"/>
    <xf numFmtId="0" fontId="0" fillId="3" borderId="54" xfId="0" applyFill="1" applyBorder="1"/>
    <xf numFmtId="0" fontId="20" fillId="3" borderId="146" xfId="0" applyFont="1" applyFill="1" applyBorder="1" applyAlignment="1">
      <alignment horizontal="right" vertical="center"/>
    </xf>
    <xf numFmtId="1" fontId="18" fillId="3" borderId="158" xfId="0" applyNumberFormat="1" applyFont="1" applyFill="1" applyBorder="1" applyAlignment="1">
      <alignment horizontal="center" vertical="center"/>
    </xf>
    <xf numFmtId="0" fontId="0" fillId="3" borderId="26" xfId="0" applyFill="1" applyBorder="1"/>
    <xf numFmtId="1" fontId="12" fillId="3" borderId="158" xfId="0" applyNumberFormat="1" applyFont="1" applyFill="1" applyBorder="1" applyAlignment="1">
      <alignment horizontal="center" vertical="center"/>
    </xf>
    <xf numFmtId="0" fontId="26" fillId="3" borderId="41" xfId="0" applyFont="1" applyFill="1" applyBorder="1"/>
    <xf numFmtId="0" fontId="26" fillId="3" borderId="41" xfId="0" applyFont="1" applyFill="1" applyBorder="1" applyAlignment="1">
      <alignment horizontal="center" vertical="center"/>
    </xf>
    <xf numFmtId="0" fontId="26" fillId="3" borderId="66" xfId="0" applyFont="1" applyFill="1" applyBorder="1" applyAlignment="1">
      <alignment horizontal="center" vertical="center"/>
    </xf>
    <xf numFmtId="0" fontId="26" fillId="3" borderId="23" xfId="0" applyFont="1" applyFill="1" applyBorder="1"/>
    <xf numFmtId="0" fontId="26" fillId="3" borderId="23" xfId="0" applyFont="1" applyFill="1" applyBorder="1" applyAlignment="1">
      <alignment horizontal="center" vertical="center"/>
    </xf>
    <xf numFmtId="0" fontId="26" fillId="3" borderId="68" xfId="0" applyFont="1" applyFill="1" applyBorder="1" applyAlignment="1">
      <alignment horizontal="center" vertical="center"/>
    </xf>
    <xf numFmtId="0" fontId="21" fillId="3" borderId="33" xfId="0" applyFont="1" applyFill="1" applyBorder="1" applyAlignment="1">
      <alignment horizontal="center" vertical="center"/>
    </xf>
    <xf numFmtId="0" fontId="21" fillId="3" borderId="59" xfId="0" applyFont="1" applyFill="1" applyBorder="1" applyAlignment="1">
      <alignment horizontal="center" vertical="center"/>
    </xf>
    <xf numFmtId="0" fontId="26" fillId="3" borderId="63" xfId="0" applyFont="1" applyFill="1" applyBorder="1" applyAlignment="1">
      <alignment horizontal="left" indent="1"/>
    </xf>
    <xf numFmtId="166" fontId="26" fillId="3" borderId="41" xfId="0" applyNumberFormat="1" applyFont="1" applyFill="1" applyBorder="1" applyAlignment="1">
      <alignment horizontal="center" vertical="center"/>
    </xf>
    <xf numFmtId="166" fontId="12" fillId="3" borderId="63" xfId="0" applyNumberFormat="1" applyFont="1" applyFill="1" applyBorder="1" applyAlignment="1">
      <alignment horizontal="center" vertical="center"/>
    </xf>
    <xf numFmtId="166" fontId="12" fillId="3" borderId="42" xfId="0" applyNumberFormat="1" applyFont="1" applyFill="1" applyBorder="1" applyAlignment="1">
      <alignment horizontal="center" vertical="center"/>
    </xf>
    <xf numFmtId="166" fontId="12" fillId="3" borderId="18" xfId="0" applyNumberFormat="1" applyFont="1" applyFill="1" applyBorder="1" applyAlignment="1">
      <alignment horizontal="center" vertical="center"/>
    </xf>
    <xf numFmtId="0" fontId="26" fillId="3" borderId="31" xfId="0" applyFont="1" applyFill="1" applyBorder="1" applyAlignment="1">
      <alignment horizontal="left" indent="1"/>
    </xf>
    <xf numFmtId="0" fontId="26" fillId="3" borderId="118" xfId="0" applyFont="1" applyFill="1" applyBorder="1" applyAlignment="1">
      <alignment horizontal="center" vertical="center"/>
    </xf>
    <xf numFmtId="0" fontId="26" fillId="3" borderId="119" xfId="0" applyFont="1" applyFill="1" applyBorder="1" applyAlignment="1">
      <alignment horizontal="center" vertical="center"/>
    </xf>
    <xf numFmtId="166" fontId="12" fillId="3" borderId="31" xfId="0" applyNumberFormat="1" applyFont="1" applyFill="1" applyBorder="1" applyAlignment="1">
      <alignment horizontal="center" vertical="center"/>
    </xf>
    <xf numFmtId="166" fontId="12" fillId="3" borderId="12" xfId="0" applyNumberFormat="1" applyFont="1" applyFill="1" applyBorder="1" applyAlignment="1">
      <alignment horizontal="center" vertical="center"/>
    </xf>
    <xf numFmtId="0" fontId="26" fillId="3" borderId="31" xfId="0" applyFont="1" applyFill="1" applyBorder="1" applyAlignment="1">
      <alignment horizontal="right" indent="1"/>
    </xf>
    <xf numFmtId="166" fontId="26" fillId="3" borderId="118" xfId="0" applyNumberFormat="1" applyFont="1" applyFill="1" applyBorder="1" applyAlignment="1">
      <alignment horizontal="center" vertical="center"/>
    </xf>
    <xf numFmtId="166" fontId="26" fillId="3" borderId="119" xfId="0" applyNumberFormat="1" applyFont="1" applyFill="1" applyBorder="1" applyAlignment="1">
      <alignment horizontal="center" vertical="center"/>
    </xf>
    <xf numFmtId="2" fontId="26" fillId="3" borderId="119" xfId="0" applyNumberFormat="1" applyFont="1" applyFill="1" applyBorder="1" applyAlignment="1">
      <alignment horizontal="center" vertical="center"/>
    </xf>
    <xf numFmtId="2" fontId="12" fillId="3" borderId="31" xfId="0" applyNumberFormat="1" applyFont="1" applyFill="1" applyBorder="1" applyAlignment="1">
      <alignment horizontal="center" vertical="center"/>
    </xf>
    <xf numFmtId="166" fontId="12" fillId="3" borderId="20" xfId="0" applyNumberFormat="1" applyFont="1" applyFill="1" applyBorder="1" applyAlignment="1">
      <alignment horizontal="center" vertical="center"/>
    </xf>
    <xf numFmtId="2" fontId="12" fillId="3" borderId="12" xfId="0" applyNumberFormat="1" applyFont="1" applyFill="1" applyBorder="1" applyAlignment="1">
      <alignment horizontal="center" vertical="center"/>
    </xf>
    <xf numFmtId="0" fontId="26" fillId="3" borderId="31" xfId="0" applyFont="1" applyFill="1" applyBorder="1"/>
    <xf numFmtId="0" fontId="12" fillId="3" borderId="0" xfId="0" applyFont="1" applyFill="1" applyBorder="1"/>
    <xf numFmtId="0" fontId="12" fillId="3" borderId="54" xfId="0" applyFont="1" applyFill="1" applyBorder="1"/>
    <xf numFmtId="0" fontId="26" fillId="3" borderId="31" xfId="0" applyFont="1" applyFill="1" applyBorder="1" applyAlignment="1">
      <alignment horizontal="right"/>
    </xf>
    <xf numFmtId="1" fontId="26" fillId="3" borderId="119" xfId="0" applyNumberFormat="1" applyFont="1" applyFill="1" applyBorder="1" applyAlignment="1">
      <alignment horizontal="center" vertical="center"/>
    </xf>
    <xf numFmtId="0" fontId="26" fillId="3" borderId="32" xfId="0" applyFont="1" applyFill="1" applyBorder="1" applyAlignment="1">
      <alignment horizontal="right"/>
    </xf>
    <xf numFmtId="166" fontId="26" fillId="3" borderId="23" xfId="0" applyNumberFormat="1" applyFont="1" applyFill="1" applyBorder="1" applyAlignment="1">
      <alignment horizontal="center" vertical="center"/>
    </xf>
    <xf numFmtId="166" fontId="26" fillId="3" borderId="68" xfId="0" applyNumberFormat="1" applyFont="1" applyFill="1" applyBorder="1" applyAlignment="1">
      <alignment horizontal="center" vertical="center"/>
    </xf>
    <xf numFmtId="166" fontId="12" fillId="3" borderId="32" xfId="0" applyNumberFormat="1" applyFont="1" applyFill="1" applyBorder="1" applyAlignment="1">
      <alignment horizontal="center" vertical="center"/>
    </xf>
    <xf numFmtId="0" fontId="26" fillId="3" borderId="63" xfId="0" applyFont="1" applyFill="1" applyBorder="1"/>
    <xf numFmtId="2" fontId="26" fillId="3" borderId="41" xfId="0" applyNumberFormat="1" applyFont="1" applyFill="1" applyBorder="1" applyAlignment="1">
      <alignment horizontal="center" vertical="center"/>
    </xf>
    <xf numFmtId="2" fontId="26" fillId="3" borderId="66" xfId="0" applyNumberFormat="1" applyFont="1" applyFill="1" applyBorder="1" applyAlignment="1">
      <alignment horizontal="center" vertical="center"/>
    </xf>
    <xf numFmtId="2" fontId="12" fillId="3" borderId="42" xfId="0" applyNumberFormat="1" applyFont="1" applyFill="1" applyBorder="1" applyAlignment="1">
      <alignment horizontal="center" vertical="center"/>
    </xf>
    <xf numFmtId="2" fontId="12" fillId="3" borderId="63" xfId="0" applyNumberFormat="1" applyFont="1" applyFill="1" applyBorder="1" applyAlignment="1">
      <alignment horizontal="center" vertical="center"/>
    </xf>
    <xf numFmtId="2" fontId="12" fillId="3" borderId="18" xfId="0" applyNumberFormat="1" applyFont="1" applyFill="1" applyBorder="1" applyAlignment="1">
      <alignment horizontal="center" vertical="center"/>
    </xf>
    <xf numFmtId="1" fontId="12" fillId="3" borderId="31" xfId="0" applyNumberFormat="1" applyFont="1" applyFill="1" applyBorder="1" applyAlignment="1">
      <alignment horizontal="center" vertical="center"/>
    </xf>
    <xf numFmtId="1" fontId="12" fillId="3" borderId="12" xfId="0" applyNumberFormat="1" applyFont="1" applyFill="1" applyBorder="1" applyAlignment="1">
      <alignment horizontal="center" vertical="center"/>
    </xf>
    <xf numFmtId="0" fontId="26" fillId="3" borderId="62" xfId="0" applyFont="1" applyFill="1" applyBorder="1"/>
    <xf numFmtId="0" fontId="26" fillId="3" borderId="45" xfId="0" applyFont="1" applyFill="1" applyBorder="1" applyAlignment="1">
      <alignment horizontal="center" vertical="center"/>
    </xf>
    <xf numFmtId="166" fontId="26" fillId="3" borderId="45" xfId="0" applyNumberFormat="1" applyFont="1" applyFill="1" applyBorder="1" applyAlignment="1">
      <alignment horizontal="center" vertical="center"/>
    </xf>
    <xf numFmtId="166" fontId="26" fillId="3" borderId="65" xfId="0" applyNumberFormat="1" applyFont="1" applyFill="1" applyBorder="1" applyAlignment="1">
      <alignment horizontal="center" vertical="center"/>
    </xf>
    <xf numFmtId="0" fontId="26" fillId="3" borderId="32" xfId="0" applyFont="1" applyFill="1" applyBorder="1"/>
    <xf numFmtId="0" fontId="26" fillId="3" borderId="30" xfId="0" applyFont="1" applyFill="1" applyBorder="1"/>
    <xf numFmtId="0" fontId="26" fillId="3" borderId="30" xfId="0" applyFont="1" applyFill="1" applyBorder="1" applyAlignment="1">
      <alignment horizontal="center" vertical="center"/>
    </xf>
    <xf numFmtId="1" fontId="26" fillId="3" borderId="30" xfId="0" applyNumberFormat="1" applyFont="1" applyFill="1" applyBorder="1" applyAlignment="1">
      <alignment horizontal="center" vertical="center"/>
    </xf>
    <xf numFmtId="1" fontId="26" fillId="3" borderId="53" xfId="0" applyNumberFormat="1" applyFont="1" applyFill="1" applyBorder="1" applyAlignment="1">
      <alignment horizontal="center" vertical="center"/>
    </xf>
    <xf numFmtId="1" fontId="12" fillId="3" borderId="53" xfId="0" applyNumberFormat="1" applyFont="1" applyFill="1" applyBorder="1" applyAlignment="1">
      <alignment horizontal="center" vertical="center"/>
    </xf>
    <xf numFmtId="1" fontId="12" fillId="3" borderId="34" xfId="0" applyNumberFormat="1" applyFont="1" applyFill="1" applyBorder="1" applyAlignment="1">
      <alignment horizontal="center" vertical="center"/>
    </xf>
    <xf numFmtId="1" fontId="12" fillId="3" borderId="22" xfId="0" applyNumberFormat="1" applyFont="1" applyFill="1" applyBorder="1" applyAlignment="1">
      <alignment horizontal="center" vertical="center"/>
    </xf>
    <xf numFmtId="0" fontId="26" fillId="3" borderId="10" xfId="0" applyFont="1" applyFill="1" applyBorder="1"/>
    <xf numFmtId="1" fontId="26" fillId="3" borderId="17" xfId="0" applyNumberFormat="1" applyFont="1" applyFill="1" applyBorder="1" applyAlignment="1">
      <alignment horizontal="center" vertical="center"/>
    </xf>
    <xf numFmtId="168" fontId="26" fillId="3" borderId="10" xfId="0" applyNumberFormat="1" applyFont="1" applyFill="1" applyBorder="1" applyAlignment="1">
      <alignment horizontal="center" vertical="center"/>
    </xf>
    <xf numFmtId="168" fontId="26" fillId="3" borderId="17" xfId="0" applyNumberFormat="1" applyFont="1" applyFill="1" applyBorder="1" applyAlignment="1">
      <alignment horizontal="center" vertical="center"/>
    </xf>
    <xf numFmtId="168" fontId="12" fillId="3" borderId="17" xfId="0" applyNumberFormat="1" applyFont="1" applyFill="1" applyBorder="1" applyAlignment="1">
      <alignment horizontal="center" vertical="center"/>
    </xf>
    <xf numFmtId="168" fontId="12" fillId="3" borderId="31" xfId="0" applyNumberFormat="1" applyFont="1" applyFill="1" applyBorder="1" applyAlignment="1">
      <alignment horizontal="center" vertical="center"/>
    </xf>
    <xf numFmtId="168" fontId="12" fillId="3" borderId="12" xfId="0" applyNumberFormat="1" applyFont="1" applyFill="1" applyBorder="1" applyAlignment="1">
      <alignment horizontal="center" vertical="center"/>
    </xf>
    <xf numFmtId="0" fontId="26" fillId="3" borderId="118" xfId="0" applyFont="1" applyFill="1" applyBorder="1"/>
    <xf numFmtId="168" fontId="26" fillId="3" borderId="118" xfId="0" applyNumberFormat="1" applyFont="1" applyFill="1" applyBorder="1" applyAlignment="1">
      <alignment horizontal="center" vertical="center"/>
    </xf>
    <xf numFmtId="0" fontId="26" fillId="3" borderId="120" xfId="0" applyFont="1" applyFill="1" applyBorder="1"/>
    <xf numFmtId="1" fontId="26" fillId="3" borderId="120" xfId="0" applyNumberFormat="1" applyFont="1" applyFill="1" applyBorder="1" applyAlignment="1">
      <alignment horizontal="center" vertical="center"/>
    </xf>
    <xf numFmtId="0" fontId="26" fillId="3" borderId="45" xfId="0" applyFont="1" applyFill="1" applyBorder="1"/>
    <xf numFmtId="2" fontId="26" fillId="3" borderId="45" xfId="0" applyNumberFormat="1" applyFont="1" applyFill="1" applyBorder="1" applyAlignment="1">
      <alignment horizontal="center" vertical="center"/>
    </xf>
    <xf numFmtId="2" fontId="26" fillId="3" borderId="17" xfId="0" applyNumberFormat="1" applyFont="1" applyFill="1" applyBorder="1" applyAlignment="1">
      <alignment horizontal="center" vertical="center"/>
    </xf>
    <xf numFmtId="1" fontId="26" fillId="3" borderId="23" xfId="0" applyNumberFormat="1" applyFont="1" applyFill="1" applyBorder="1" applyAlignment="1">
      <alignment horizontal="center" vertical="center"/>
    </xf>
    <xf numFmtId="1" fontId="26" fillId="3" borderId="33" xfId="0" applyNumberFormat="1" applyFont="1" applyFill="1" applyBorder="1" applyAlignment="1">
      <alignment horizontal="center" vertical="center"/>
    </xf>
    <xf numFmtId="1" fontId="12" fillId="3" borderId="33" xfId="0" applyNumberFormat="1" applyFont="1" applyFill="1" applyBorder="1" applyAlignment="1">
      <alignment horizontal="center" vertical="center"/>
    </xf>
    <xf numFmtId="1" fontId="12" fillId="3" borderId="32" xfId="0" applyNumberFormat="1" applyFont="1" applyFill="1" applyBorder="1" applyAlignment="1">
      <alignment horizontal="center" vertical="center"/>
    </xf>
    <xf numFmtId="1" fontId="12" fillId="3" borderId="20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6" fillId="3" borderId="5" xfId="0" applyFont="1" applyFill="1" applyBorder="1"/>
    <xf numFmtId="0" fontId="26" fillId="3" borderId="5" xfId="0" applyFont="1" applyFill="1" applyBorder="1" applyAlignment="1">
      <alignment horizontal="center" vertical="center"/>
    </xf>
    <xf numFmtId="1" fontId="26" fillId="3" borderId="5" xfId="0" applyNumberFormat="1" applyFont="1" applyFill="1" applyBorder="1" applyAlignment="1">
      <alignment horizontal="center" vertical="center"/>
    </xf>
    <xf numFmtId="1" fontId="12" fillId="3" borderId="11" xfId="0" applyNumberFormat="1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1" fontId="12" fillId="3" borderId="13" xfId="0" applyNumberFormat="1" applyFont="1" applyFill="1" applyBorder="1" applyAlignment="1">
      <alignment horizontal="center" vertical="center"/>
    </xf>
    <xf numFmtId="1" fontId="26" fillId="3" borderId="41" xfId="0" applyNumberFormat="1" applyFont="1" applyFill="1" applyBorder="1" applyAlignment="1">
      <alignment horizontal="center" vertical="center"/>
    </xf>
    <xf numFmtId="1" fontId="26" fillId="3" borderId="42" xfId="0" applyNumberFormat="1" applyFont="1" applyFill="1" applyBorder="1" applyAlignment="1">
      <alignment horizontal="center" vertical="center"/>
    </xf>
    <xf numFmtId="1" fontId="12" fillId="3" borderId="42" xfId="0" applyNumberFormat="1" applyFont="1" applyFill="1" applyBorder="1" applyAlignment="1">
      <alignment horizontal="center" vertical="center"/>
    </xf>
    <xf numFmtId="1" fontId="12" fillId="3" borderId="63" xfId="0" applyNumberFormat="1" applyFont="1" applyFill="1" applyBorder="1" applyAlignment="1">
      <alignment horizontal="center" vertical="center"/>
    </xf>
    <xf numFmtId="1" fontId="12" fillId="3" borderId="18" xfId="0" applyNumberFormat="1" applyFont="1" applyFill="1" applyBorder="1" applyAlignment="1">
      <alignment horizontal="center" vertical="center"/>
    </xf>
    <xf numFmtId="166" fontId="26" fillId="3" borderId="10" xfId="0" applyNumberFormat="1" applyFont="1" applyFill="1" applyBorder="1" applyAlignment="1">
      <alignment horizontal="center" vertical="center"/>
    </xf>
    <xf numFmtId="166" fontId="26" fillId="3" borderId="17" xfId="0" applyNumberFormat="1" applyFont="1" applyFill="1" applyBorder="1" applyAlignment="1">
      <alignment horizontal="center" vertical="center"/>
    </xf>
    <xf numFmtId="2" fontId="26" fillId="3" borderId="10" xfId="0" applyNumberFormat="1" applyFont="1" applyFill="1" applyBorder="1" applyAlignment="1">
      <alignment horizontal="center" vertical="center"/>
    </xf>
    <xf numFmtId="166" fontId="12" fillId="3" borderId="3" xfId="0" applyNumberFormat="1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right"/>
    </xf>
    <xf numFmtId="166" fontId="26" fillId="3" borderId="37" xfId="0" applyNumberFormat="1" applyFont="1" applyFill="1" applyBorder="1" applyAlignment="1">
      <alignment horizontal="center" vertical="center"/>
    </xf>
    <xf numFmtId="0" fontId="26" fillId="3" borderId="37" xfId="0" applyFont="1" applyFill="1" applyBorder="1" applyAlignment="1">
      <alignment horizontal="center" vertical="center"/>
    </xf>
    <xf numFmtId="0" fontId="26" fillId="3" borderId="23" xfId="0" applyFont="1" applyFill="1" applyBorder="1" applyAlignment="1">
      <alignment horizontal="right"/>
    </xf>
    <xf numFmtId="2" fontId="26" fillId="3" borderId="63" xfId="0" applyNumberFormat="1" applyFont="1" applyFill="1" applyBorder="1" applyAlignment="1">
      <alignment horizontal="center" vertical="center"/>
    </xf>
    <xf numFmtId="168" fontId="12" fillId="3" borderId="42" xfId="0" applyNumberFormat="1" applyFont="1" applyFill="1" applyBorder="1" applyAlignment="1">
      <alignment horizontal="center" vertical="center"/>
    </xf>
    <xf numFmtId="1" fontId="26" fillId="3" borderId="32" xfId="0" applyNumberFormat="1" applyFont="1" applyFill="1" applyBorder="1" applyAlignment="1">
      <alignment horizontal="center" vertical="center"/>
    </xf>
    <xf numFmtId="2" fontId="26" fillId="3" borderId="31" xfId="0" applyNumberFormat="1" applyFont="1" applyFill="1" applyBorder="1" applyAlignment="1">
      <alignment horizontal="center" vertical="center"/>
    </xf>
    <xf numFmtId="2" fontId="26" fillId="3" borderId="23" xfId="0" applyNumberFormat="1" applyFont="1" applyFill="1" applyBorder="1" applyAlignment="1">
      <alignment horizontal="center" vertical="center"/>
    </xf>
    <xf numFmtId="2" fontId="26" fillId="3" borderId="32" xfId="0" applyNumberFormat="1" applyFont="1" applyFill="1" applyBorder="1" applyAlignment="1">
      <alignment horizontal="center" vertical="center"/>
    </xf>
    <xf numFmtId="2" fontId="12" fillId="3" borderId="32" xfId="0" applyNumberFormat="1" applyFont="1" applyFill="1" applyBorder="1" applyAlignment="1">
      <alignment horizontal="center" vertical="center"/>
    </xf>
    <xf numFmtId="2" fontId="12" fillId="3" borderId="33" xfId="0" applyNumberFormat="1" applyFont="1" applyFill="1" applyBorder="1" applyAlignment="1">
      <alignment horizontal="center" vertical="center"/>
    </xf>
    <xf numFmtId="2" fontId="12" fillId="3" borderId="20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26" fillId="3" borderId="14" xfId="0" applyFont="1" applyFill="1" applyBorder="1"/>
    <xf numFmtId="0" fontId="26" fillId="3" borderId="14" xfId="0" applyFont="1" applyFill="1" applyBorder="1" applyAlignment="1">
      <alignment horizontal="center" vertical="center"/>
    </xf>
    <xf numFmtId="1" fontId="26" fillId="3" borderId="14" xfId="0" applyNumberFormat="1" applyFont="1" applyFill="1" applyBorder="1" applyAlignment="1">
      <alignment horizontal="center" vertical="center"/>
    </xf>
    <xf numFmtId="1" fontId="26" fillId="3" borderId="9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73" xfId="0" applyNumberFormat="1" applyFont="1" applyFill="1" applyBorder="1" applyAlignment="1">
      <alignment horizontal="center" vertical="center"/>
    </xf>
    <xf numFmtId="0" fontId="18" fillId="3" borderId="154" xfId="0" applyFont="1" applyFill="1" applyBorder="1" applyAlignment="1">
      <alignment horizontal="right" indent="1"/>
    </xf>
    <xf numFmtId="166" fontId="18" fillId="3" borderId="155" xfId="0" applyNumberFormat="1" applyFont="1" applyFill="1" applyBorder="1" applyAlignment="1">
      <alignment horizontal="center" vertical="center"/>
    </xf>
    <xf numFmtId="166" fontId="21" fillId="3" borderId="30" xfId="0" applyNumberFormat="1" applyFont="1" applyFill="1" applyBorder="1" applyAlignment="1">
      <alignment horizontal="center" vertical="center"/>
    </xf>
    <xf numFmtId="166" fontId="19" fillId="3" borderId="155" xfId="0" applyNumberFormat="1" applyFont="1" applyFill="1" applyBorder="1" applyAlignment="1">
      <alignment horizontal="center" vertical="center"/>
    </xf>
    <xf numFmtId="166" fontId="18" fillId="3" borderId="7" xfId="0" applyNumberFormat="1" applyFont="1" applyFill="1" applyBorder="1" applyAlignment="1">
      <alignment horizontal="center" vertical="center"/>
    </xf>
    <xf numFmtId="166" fontId="19" fillId="3" borderId="175" xfId="0" applyNumberFormat="1" applyFont="1" applyFill="1" applyBorder="1" applyAlignment="1">
      <alignment horizontal="center" vertical="center"/>
    </xf>
    <xf numFmtId="166" fontId="19" fillId="3" borderId="64" xfId="0" applyNumberFormat="1" applyFont="1" applyFill="1" applyBorder="1" applyAlignment="1">
      <alignment horizontal="center" vertical="center"/>
    </xf>
    <xf numFmtId="0" fontId="20" fillId="3" borderId="40" xfId="0" applyFont="1" applyFill="1" applyBorder="1" applyAlignment="1">
      <alignment horizontal="center"/>
    </xf>
    <xf numFmtId="0" fontId="18" fillId="3" borderId="0" xfId="0" applyFont="1" applyFill="1" applyBorder="1" applyAlignment="1">
      <alignment horizontal="right" vertical="center" indent="2"/>
    </xf>
    <xf numFmtId="0" fontId="18" fillId="3" borderId="176" xfId="0" applyFont="1" applyFill="1" applyBorder="1" applyAlignment="1">
      <alignment horizontal="center"/>
    </xf>
    <xf numFmtId="0" fontId="20" fillId="3" borderId="167" xfId="0" applyFont="1" applyFill="1" applyBorder="1" applyAlignment="1">
      <alignment horizontal="center"/>
    </xf>
    <xf numFmtId="1" fontId="20" fillId="3" borderId="40" xfId="0" applyNumberFormat="1" applyFont="1" applyFill="1" applyBorder="1" applyAlignment="1">
      <alignment horizontal="center" vertical="center"/>
    </xf>
    <xf numFmtId="1" fontId="20" fillId="3" borderId="28" xfId="0" applyNumberFormat="1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right" vertical="center" indent="2"/>
    </xf>
    <xf numFmtId="0" fontId="21" fillId="3" borderId="167" xfId="0" applyFont="1" applyFill="1" applyBorder="1" applyAlignment="1">
      <alignment horizontal="center" vertical="center"/>
    </xf>
    <xf numFmtId="166" fontId="21" fillId="3" borderId="134" xfId="0" applyNumberFormat="1" applyFont="1" applyFill="1" applyBorder="1" applyAlignment="1">
      <alignment horizontal="center" vertical="center"/>
    </xf>
    <xf numFmtId="166" fontId="21" fillId="3" borderId="173" xfId="0" applyNumberFormat="1" applyFont="1" applyFill="1" applyBorder="1" applyAlignment="1">
      <alignment horizontal="center" vertical="center"/>
    </xf>
    <xf numFmtId="166" fontId="21" fillId="3" borderId="177" xfId="0" applyNumberFormat="1" applyFont="1" applyFill="1" applyBorder="1" applyAlignment="1">
      <alignment horizontal="center" vertical="center"/>
    </xf>
    <xf numFmtId="166" fontId="21" fillId="3" borderId="168" xfId="0" applyNumberFormat="1" applyFont="1" applyFill="1" applyBorder="1" applyAlignment="1">
      <alignment horizontal="center" vertical="center"/>
    </xf>
    <xf numFmtId="166" fontId="21" fillId="3" borderId="155" xfId="0" applyNumberFormat="1" applyFont="1" applyFill="1" applyBorder="1" applyAlignment="1">
      <alignment horizontal="center" vertical="center"/>
    </xf>
    <xf numFmtId="166" fontId="21" fillId="3" borderId="157" xfId="0" applyNumberFormat="1" applyFont="1" applyFill="1" applyBorder="1" applyAlignment="1">
      <alignment horizontal="center" vertical="center"/>
    </xf>
    <xf numFmtId="0" fontId="21" fillId="3" borderId="38" xfId="0" applyFont="1" applyFill="1" applyBorder="1" applyAlignment="1">
      <alignment horizontal="center" vertical="center"/>
    </xf>
    <xf numFmtId="166" fontId="20" fillId="3" borderId="38" xfId="0" applyNumberFormat="1" applyFont="1" applyFill="1" applyBorder="1" applyAlignment="1">
      <alignment horizontal="center" vertical="center"/>
    </xf>
    <xf numFmtId="166" fontId="20" fillId="3" borderId="0" xfId="0" applyNumberFormat="1" applyFont="1" applyFill="1" applyBorder="1" applyAlignment="1">
      <alignment horizontal="center" vertical="center"/>
    </xf>
    <xf numFmtId="0" fontId="20" fillId="3" borderId="74" xfId="0" applyFont="1" applyFill="1" applyBorder="1" applyAlignment="1">
      <alignment horizontal="center" vertical="center"/>
    </xf>
    <xf numFmtId="0" fontId="20" fillId="3" borderId="46" xfId="0" applyFont="1" applyFill="1" applyBorder="1" applyAlignment="1">
      <alignment horizontal="center" vertical="center"/>
    </xf>
    <xf numFmtId="0" fontId="20" fillId="3" borderId="71" xfId="0" applyFont="1" applyFill="1" applyBorder="1" applyAlignment="1">
      <alignment horizontal="center" vertical="center"/>
    </xf>
    <xf numFmtId="1" fontId="21" fillId="3" borderId="14" xfId="0" applyNumberFormat="1" applyFont="1" applyFill="1" applyBorder="1" applyAlignment="1">
      <alignment horizontal="center" vertical="center"/>
    </xf>
    <xf numFmtId="1" fontId="21" fillId="3" borderId="23" xfId="0" applyNumberFormat="1" applyFont="1" applyFill="1" applyBorder="1" applyAlignment="1">
      <alignment horizontal="center"/>
    </xf>
    <xf numFmtId="0" fontId="21" fillId="3" borderId="74" xfId="0" applyFont="1" applyFill="1" applyBorder="1" applyAlignment="1">
      <alignment horizontal="left" vertical="center"/>
    </xf>
    <xf numFmtId="0" fontId="21" fillId="3" borderId="154" xfId="0" applyFont="1" applyFill="1" applyBorder="1" applyAlignment="1">
      <alignment horizontal="center" vertical="center"/>
    </xf>
    <xf numFmtId="1" fontId="21" fillId="3" borderId="155" xfId="0" applyNumberFormat="1" applyFont="1" applyFill="1" applyBorder="1" applyAlignment="1">
      <alignment horizontal="center" vertical="center"/>
    </xf>
    <xf numFmtId="1" fontId="21" fillId="7" borderId="1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0" fontId="21" fillId="40" borderId="41" xfId="0" applyFont="1" applyFill="1" applyBorder="1" applyAlignment="1">
      <alignment horizontal="center" vertical="center"/>
    </xf>
    <xf numFmtId="1" fontId="20" fillId="40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6" borderId="63" xfId="0" applyFont="1" applyFill="1" applyBorder="1" applyAlignment="1">
      <alignment horizontal="center" vertical="center"/>
    </xf>
    <xf numFmtId="0" fontId="21" fillId="6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31" xfId="0" applyNumberFormat="1" applyFont="1" applyFill="1" applyBorder="1" applyAlignment="1">
      <alignment horizontal="center" vertical="center"/>
    </xf>
    <xf numFmtId="1" fontId="20" fillId="4" borderId="10" xfId="0" applyNumberFormat="1" applyFont="1" applyFill="1" applyBorder="1" applyAlignment="1">
      <alignment horizontal="center" vertical="center"/>
    </xf>
    <xf numFmtId="0" fontId="21" fillId="40" borderId="44" xfId="0" applyFont="1" applyFill="1" applyBorder="1" applyAlignment="1">
      <alignment horizontal="center" vertical="center"/>
    </xf>
    <xf numFmtId="0" fontId="21" fillId="40" borderId="3" xfId="0" applyFont="1" applyFill="1" applyBorder="1" applyAlignment="1">
      <alignment horizontal="center" vertical="center"/>
    </xf>
    <xf numFmtId="0" fontId="21" fillId="40" borderId="42" xfId="0" applyFont="1" applyFill="1" applyBorder="1" applyAlignment="1">
      <alignment horizontal="center" vertical="center"/>
    </xf>
    <xf numFmtId="1" fontId="20" fillId="4" borderId="31" xfId="0" applyNumberFormat="1" applyFont="1" applyFill="1" applyBorder="1" applyAlignment="1">
      <alignment horizontal="center" vertical="center"/>
    </xf>
    <xf numFmtId="1" fontId="20" fillId="6" borderId="62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" borderId="63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4" borderId="41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4" borderId="62" xfId="0" applyNumberFormat="1" applyFont="1" applyFill="1" applyBorder="1" applyAlignment="1">
      <alignment horizontal="center" vertical="center"/>
    </xf>
    <xf numFmtId="1" fontId="20" fillId="4" borderId="34" xfId="0" applyNumberFormat="1" applyFont="1" applyFill="1" applyBorder="1" applyAlignment="1">
      <alignment horizontal="center" vertical="center"/>
    </xf>
    <xf numFmtId="1" fontId="20" fillId="40" borderId="72" xfId="0" applyNumberFormat="1" applyFont="1" applyFill="1" applyBorder="1" applyAlignment="1">
      <alignment horizontal="center" vertical="center"/>
    </xf>
    <xf numFmtId="1" fontId="20" fillId="40" borderId="71" xfId="0" applyNumberFormat="1" applyFont="1" applyFill="1" applyBorder="1" applyAlignment="1">
      <alignment horizontal="center" vertical="center"/>
    </xf>
    <xf numFmtId="1" fontId="20" fillId="40" borderId="53" xfId="0" applyNumberFormat="1" applyFont="1" applyFill="1" applyBorder="1" applyAlignment="1">
      <alignment horizontal="center" vertical="center"/>
    </xf>
    <xf numFmtId="1" fontId="20" fillId="40" borderId="45" xfId="0" applyNumberFormat="1" applyFont="1" applyFill="1" applyBorder="1" applyAlignment="1">
      <alignment horizontal="center" vertical="center"/>
    </xf>
    <xf numFmtId="1" fontId="20" fillId="40" borderId="30" xfId="0" applyNumberFormat="1" applyFont="1" applyFill="1" applyBorder="1" applyAlignment="1">
      <alignment horizontal="center" vertical="center"/>
    </xf>
    <xf numFmtId="1" fontId="20" fillId="4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6" borderId="86" xfId="0" applyNumberFormat="1" applyFont="1" applyFill="1" applyBorder="1" applyAlignment="1">
      <alignment horizontal="center" vertical="center"/>
    </xf>
    <xf numFmtId="1" fontId="21" fillId="6" borderId="38" xfId="0" applyNumberFormat="1" applyFont="1" applyFill="1" applyBorder="1" applyAlignment="1">
      <alignment horizontal="center" vertical="center"/>
    </xf>
    <xf numFmtId="1" fontId="21" fillId="6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4" borderId="76" xfId="0" applyNumberFormat="1" applyFont="1" applyFill="1" applyBorder="1" applyAlignment="1">
      <alignment horizontal="center" vertical="center"/>
    </xf>
    <xf numFmtId="1" fontId="21" fillId="4" borderId="74" xfId="0" applyNumberFormat="1" applyFont="1" applyFill="1" applyBorder="1" applyAlignment="1">
      <alignment horizontal="center" vertical="center"/>
    </xf>
    <xf numFmtId="1" fontId="21" fillId="4" borderId="9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4" borderId="43" xfId="0" applyNumberFormat="1" applyFont="1" applyFill="1" applyBorder="1" applyAlignment="1">
      <alignment horizontal="center" vertical="center"/>
    </xf>
    <xf numFmtId="1" fontId="21" fillId="4" borderId="40" xfId="0" applyNumberFormat="1" applyFont="1" applyFill="1" applyBorder="1" applyAlignment="1">
      <alignment horizontal="center" vertical="center"/>
    </xf>
    <xf numFmtId="1" fontId="21" fillId="4" borderId="16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1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1" fillId="40" borderId="1" xfId="0" applyFont="1" applyFill="1" applyBorder="1" applyAlignment="1">
      <alignment horizontal="center" vertical="center"/>
    </xf>
    <xf numFmtId="0" fontId="21" fillId="40" borderId="11" xfId="0" applyFont="1" applyFill="1" applyBorder="1" applyAlignment="1">
      <alignment horizontal="center" vertical="center"/>
    </xf>
    <xf numFmtId="1" fontId="20" fillId="40" borderId="43" xfId="0" applyNumberFormat="1" applyFont="1" applyFill="1" applyBorder="1" applyAlignment="1">
      <alignment horizontal="center" vertical="center"/>
    </xf>
    <xf numFmtId="1" fontId="20" fillId="40" borderId="40" xfId="0" applyNumberFormat="1" applyFont="1" applyFill="1" applyBorder="1" applyAlignment="1">
      <alignment horizontal="center" vertical="center"/>
    </xf>
    <xf numFmtId="1" fontId="20" fillId="40" borderId="16" xfId="0" applyNumberFormat="1" applyFont="1" applyFill="1" applyBorder="1" applyAlignment="1">
      <alignment horizontal="center" vertical="center"/>
    </xf>
    <xf numFmtId="1" fontId="21" fillId="44" borderId="86" xfId="0" applyNumberFormat="1" applyFont="1" applyFill="1" applyBorder="1" applyAlignment="1">
      <alignment horizontal="center" vertical="center"/>
    </xf>
    <xf numFmtId="1" fontId="21" fillId="44" borderId="38" xfId="0" applyNumberFormat="1" applyFont="1" applyFill="1" applyBorder="1" applyAlignment="1">
      <alignment horizontal="center" vertical="center"/>
    </xf>
    <xf numFmtId="1" fontId="21" fillId="44" borderId="69" xfId="0" applyNumberFormat="1" applyFont="1" applyFill="1" applyBorder="1" applyAlignment="1">
      <alignment horizontal="center" vertical="center"/>
    </xf>
    <xf numFmtId="1" fontId="21" fillId="44" borderId="76" xfId="0" applyNumberFormat="1" applyFont="1" applyFill="1" applyBorder="1" applyAlignment="1">
      <alignment horizontal="center" vertical="center"/>
    </xf>
    <xf numFmtId="1" fontId="21" fillId="44" borderId="74" xfId="0" applyNumberFormat="1" applyFont="1" applyFill="1" applyBorder="1" applyAlignment="1">
      <alignment horizontal="center" vertical="center"/>
    </xf>
    <xf numFmtId="1" fontId="21" fillId="44" borderId="57" xfId="0" applyNumberFormat="1" applyFont="1" applyFill="1" applyBorder="1" applyAlignment="1">
      <alignment horizontal="center" vertical="center"/>
    </xf>
    <xf numFmtId="1" fontId="21" fillId="44" borderId="80" xfId="0" applyNumberFormat="1" applyFont="1" applyFill="1" applyBorder="1" applyAlignment="1">
      <alignment horizontal="center" vertical="center"/>
    </xf>
    <xf numFmtId="1" fontId="21" fillId="44" borderId="46" xfId="0" applyNumberFormat="1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3" borderId="173" xfId="0" applyFont="1" applyFill="1" applyBorder="1" applyAlignment="1">
      <alignment horizontal="left" vertical="center"/>
    </xf>
    <xf numFmtId="0" fontId="7" fillId="3" borderId="34" xfId="0" applyFont="1" applyFill="1" applyBorder="1" applyAlignment="1">
      <alignment horizontal="left" vertical="center"/>
    </xf>
    <xf numFmtId="0" fontId="4" fillId="3" borderId="76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80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84" xfId="0" applyFont="1" applyFill="1" applyBorder="1" applyAlignment="1">
      <alignment horizontal="center" vertical="center" wrapText="1"/>
    </xf>
    <xf numFmtId="0" fontId="4" fillId="3" borderId="73" xfId="0" applyFont="1" applyFill="1" applyBorder="1" applyAlignment="1">
      <alignment horizontal="center" vertical="center" wrapText="1"/>
    </xf>
    <xf numFmtId="0" fontId="75" fillId="3" borderId="76" xfId="0" applyFont="1" applyFill="1" applyBorder="1" applyAlignment="1">
      <alignment horizontal="left" vertical="center"/>
    </xf>
    <xf numFmtId="0" fontId="75" fillId="3" borderId="74" xfId="0" applyFont="1" applyFill="1" applyBorder="1" applyAlignment="1">
      <alignment horizontal="left" vertical="center"/>
    </xf>
    <xf numFmtId="0" fontId="75" fillId="3" borderId="9" xfId="0" applyFont="1" applyFill="1" applyBorder="1" applyAlignment="1">
      <alignment horizontal="left" vertical="center"/>
    </xf>
    <xf numFmtId="0" fontId="21" fillId="3" borderId="25" xfId="0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center" vertical="center"/>
    </xf>
    <xf numFmtId="0" fontId="4" fillId="3" borderId="67" xfId="0" applyFont="1" applyFill="1" applyBorder="1" applyAlignment="1">
      <alignment horizontal="center" vertical="center"/>
    </xf>
    <xf numFmtId="0" fontId="23" fillId="3" borderId="57" xfId="0" applyFont="1" applyFill="1" applyBorder="1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42" xfId="0" applyFont="1" applyFill="1" applyBorder="1" applyAlignment="1">
      <alignment horizontal="center" vertical="center"/>
    </xf>
    <xf numFmtId="0" fontId="21" fillId="3" borderId="55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63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14" fillId="3" borderId="63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0" fontId="14" fillId="3" borderId="63" xfId="0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0" fontId="14" fillId="3" borderId="62" xfId="0" applyFont="1" applyFill="1" applyBorder="1" applyAlignment="1">
      <alignment horizontal="center" vertical="center" wrapText="1"/>
    </xf>
    <xf numFmtId="0" fontId="14" fillId="3" borderId="44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70" xfId="0" applyFont="1" applyFill="1" applyBorder="1" applyAlignment="1">
      <alignment horizontal="center" vertical="center" wrapText="1"/>
    </xf>
    <xf numFmtId="0" fontId="106" fillId="3" borderId="63" xfId="0" applyFont="1" applyFill="1" applyBorder="1" applyAlignment="1">
      <alignment horizontal="left" vertical="center"/>
    </xf>
    <xf numFmtId="0" fontId="106" fillId="3" borderId="41" xfId="0" applyFont="1" applyFill="1" applyBorder="1" applyAlignment="1">
      <alignment horizontal="left" vertical="center"/>
    </xf>
    <xf numFmtId="0" fontId="106" fillId="3" borderId="44" xfId="0" applyFont="1" applyFill="1" applyBorder="1" applyAlignment="1">
      <alignment horizontal="left" vertical="center"/>
    </xf>
    <xf numFmtId="0" fontId="106" fillId="3" borderId="3" xfId="0" applyFont="1" applyFill="1" applyBorder="1" applyAlignment="1">
      <alignment horizontal="left" vertical="center"/>
    </xf>
    <xf numFmtId="0" fontId="106" fillId="3" borderId="25" xfId="0" applyFont="1" applyFill="1" applyBorder="1" applyAlignment="1">
      <alignment horizontal="left" vertical="center"/>
    </xf>
    <xf numFmtId="0" fontId="106" fillId="3" borderId="4" xfId="0" applyFont="1" applyFill="1" applyBorder="1" applyAlignment="1">
      <alignment horizontal="left" vertical="center"/>
    </xf>
    <xf numFmtId="0" fontId="8" fillId="3" borderId="25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21" fillId="3" borderId="26" xfId="0" applyFont="1" applyFill="1" applyBorder="1" applyAlignment="1">
      <alignment horizontal="center" vertical="center"/>
    </xf>
    <xf numFmtId="0" fontId="21" fillId="3" borderId="76" xfId="0" applyFont="1" applyFill="1" applyBorder="1" applyAlignment="1">
      <alignment horizontal="left" vertical="center"/>
    </xf>
    <xf numFmtId="0" fontId="21" fillId="3" borderId="74" xfId="0" applyFont="1" applyFill="1" applyBorder="1" applyAlignment="1">
      <alignment horizontal="left" vertical="center"/>
    </xf>
    <xf numFmtId="0" fontId="21" fillId="3" borderId="84" xfId="0" applyFont="1" applyFill="1" applyBorder="1" applyAlignment="1">
      <alignment horizontal="center" vertical="center"/>
    </xf>
    <xf numFmtId="0" fontId="21" fillId="3" borderId="71" xfId="0" applyFont="1" applyFill="1" applyBorder="1" applyAlignment="1">
      <alignment horizontal="center" vertical="center"/>
    </xf>
    <xf numFmtId="0" fontId="18" fillId="3" borderId="25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/>
    </xf>
    <xf numFmtId="0" fontId="4" fillId="3" borderId="74" xfId="0" applyFont="1" applyFill="1" applyBorder="1" applyAlignment="1">
      <alignment horizontal="left" vertical="center"/>
    </xf>
    <xf numFmtId="0" fontId="4" fillId="3" borderId="84" xfId="0" applyFont="1" applyFill="1" applyBorder="1" applyAlignment="1">
      <alignment horizontal="center" vertical="center"/>
    </xf>
    <xf numFmtId="0" fontId="4" fillId="3" borderId="7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4" fillId="3" borderId="46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/>
    </xf>
    <xf numFmtId="0" fontId="20" fillId="3" borderId="130" xfId="0" applyFont="1" applyFill="1" applyBorder="1" applyAlignment="1">
      <alignment horizontal="center" vertical="center"/>
    </xf>
    <xf numFmtId="0" fontId="20" fillId="3" borderId="117" xfId="0" applyFont="1" applyFill="1" applyBorder="1" applyAlignment="1">
      <alignment horizontal="center" vertical="center"/>
    </xf>
    <xf numFmtId="0" fontId="20" fillId="3" borderId="118" xfId="0" applyFont="1" applyFill="1" applyBorder="1" applyAlignment="1">
      <alignment horizontal="center" vertical="center"/>
    </xf>
    <xf numFmtId="0" fontId="20" fillId="3" borderId="144" xfId="0" applyFont="1" applyFill="1" applyBorder="1" applyAlignment="1">
      <alignment horizontal="center" vertical="center"/>
    </xf>
    <xf numFmtId="1" fontId="21" fillId="3" borderId="10" xfId="0" applyNumberFormat="1" applyFont="1" applyFill="1" applyBorder="1" applyAlignment="1">
      <alignment horizontal="center" vertical="center"/>
    </xf>
    <xf numFmtId="1" fontId="20" fillId="3" borderId="10" xfId="0" applyNumberFormat="1" applyFont="1" applyFill="1" applyBorder="1" applyAlignment="1">
      <alignment horizontal="center"/>
    </xf>
    <xf numFmtId="1" fontId="20" fillId="3" borderId="139" xfId="0" applyNumberFormat="1" applyFont="1" applyFill="1" applyBorder="1" applyAlignment="1">
      <alignment horizontal="center"/>
    </xf>
    <xf numFmtId="1" fontId="20" fillId="3" borderId="118" xfId="0" applyNumberFormat="1" applyFont="1" applyFill="1" applyBorder="1" applyAlignment="1">
      <alignment horizontal="center"/>
    </xf>
    <xf numFmtId="1" fontId="20" fillId="3" borderId="117" xfId="0" applyNumberFormat="1" applyFont="1" applyFill="1" applyBorder="1" applyAlignment="1">
      <alignment horizontal="center"/>
    </xf>
    <xf numFmtId="1" fontId="20" fillId="3" borderId="130" xfId="0" applyNumberFormat="1" applyFont="1" applyFill="1" applyBorder="1" applyAlignment="1">
      <alignment horizontal="center"/>
    </xf>
    <xf numFmtId="1" fontId="21" fillId="3" borderId="45" xfId="0" applyNumberFormat="1" applyFont="1" applyFill="1" applyBorder="1" applyAlignment="1">
      <alignment horizontal="center" vertical="center"/>
    </xf>
    <xf numFmtId="1" fontId="21" fillId="3" borderId="46" xfId="0" applyNumberFormat="1" applyFont="1" applyFill="1" applyBorder="1" applyAlignment="1">
      <alignment horizontal="center" vertical="center"/>
    </xf>
    <xf numFmtId="1" fontId="21" fillId="3" borderId="30" xfId="0" applyNumberFormat="1" applyFont="1" applyFill="1" applyBorder="1" applyAlignment="1">
      <alignment horizontal="center" vertical="center"/>
    </xf>
    <xf numFmtId="1" fontId="20" fillId="3" borderId="119" xfId="0" applyNumberFormat="1" applyFont="1" applyFill="1" applyBorder="1" applyAlignment="1">
      <alignment horizontal="center"/>
    </xf>
    <xf numFmtId="1" fontId="20" fillId="3" borderId="137" xfId="0" applyNumberFormat="1" applyFont="1" applyFill="1" applyBorder="1" applyAlignment="1">
      <alignment horizontal="center"/>
    </xf>
    <xf numFmtId="1" fontId="20" fillId="3" borderId="45" xfId="0" applyNumberFormat="1" applyFont="1" applyFill="1" applyBorder="1" applyAlignment="1">
      <alignment horizontal="center"/>
    </xf>
    <xf numFmtId="1" fontId="20" fillId="3" borderId="46" xfId="0" applyNumberFormat="1" applyFont="1" applyFill="1" applyBorder="1" applyAlignment="1">
      <alignment horizontal="center"/>
    </xf>
    <xf numFmtId="1" fontId="20" fillId="3" borderId="30" xfId="0" applyNumberFormat="1" applyFont="1" applyFill="1" applyBorder="1" applyAlignment="1">
      <alignment horizontal="center"/>
    </xf>
    <xf numFmtId="0" fontId="21" fillId="3" borderId="10" xfId="0" applyFont="1" applyFill="1" applyBorder="1" applyAlignment="1">
      <alignment horizontal="center" vertical="center"/>
    </xf>
    <xf numFmtId="1" fontId="20" fillId="3" borderId="10" xfId="0" applyNumberFormat="1" applyFont="1" applyFill="1" applyBorder="1" applyAlignment="1">
      <alignment horizontal="center" vertical="center"/>
    </xf>
    <xf numFmtId="1" fontId="20" fillId="3" borderId="131" xfId="0" applyNumberFormat="1" applyFont="1" applyFill="1" applyBorder="1" applyAlignment="1">
      <alignment horizontal="center" vertical="center"/>
    </xf>
    <xf numFmtId="1" fontId="20" fillId="3" borderId="30" xfId="0" applyNumberFormat="1" applyFont="1" applyFill="1" applyBorder="1" applyAlignment="1">
      <alignment horizontal="center" vertical="center"/>
    </xf>
    <xf numFmtId="1" fontId="20" fillId="3" borderId="45" xfId="0" applyNumberFormat="1" applyFont="1" applyFill="1" applyBorder="1" applyAlignment="1">
      <alignment horizontal="center" vertical="center"/>
    </xf>
    <xf numFmtId="0" fontId="21" fillId="3" borderId="37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 vertical="center"/>
    </xf>
    <xf numFmtId="0" fontId="0" fillId="3" borderId="0" xfId="0" applyFont="1" applyFill="1"/>
    <xf numFmtId="1" fontId="20" fillId="3" borderId="29" xfId="0" applyNumberFormat="1" applyFont="1" applyFill="1" applyBorder="1" applyAlignment="1">
      <alignment horizontal="center"/>
    </xf>
    <xf numFmtId="0" fontId="48" fillId="3" borderId="64" xfId="0" applyFont="1" applyFill="1" applyBorder="1" applyAlignment="1">
      <alignment horizontal="center" vertical="center"/>
    </xf>
    <xf numFmtId="0" fontId="48" fillId="3" borderId="48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left" vertical="center"/>
    </xf>
    <xf numFmtId="17" fontId="14" fillId="3" borderId="3" xfId="0" applyNumberFormat="1" applyFont="1" applyFill="1" applyBorder="1" applyAlignment="1">
      <alignment horizontal="center" vertical="center"/>
    </xf>
    <xf numFmtId="17" fontId="14" fillId="3" borderId="42" xfId="0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57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17" fontId="14" fillId="3" borderId="118" xfId="0" applyNumberFormat="1" applyFont="1" applyFill="1" applyBorder="1" applyAlignment="1">
      <alignment horizontal="center" vertical="center"/>
    </xf>
    <xf numFmtId="17" fontId="14" fillId="3" borderId="66" xfId="0" applyNumberFormat="1" applyFont="1" applyFill="1" applyBorder="1" applyAlignment="1">
      <alignment horizontal="center" vertical="center"/>
    </xf>
    <xf numFmtId="17" fontId="14" fillId="3" borderId="63" xfId="0" applyNumberFormat="1" applyFont="1" applyFill="1" applyBorder="1" applyAlignment="1">
      <alignment horizontal="center" vertical="center"/>
    </xf>
    <xf numFmtId="0" fontId="14" fillId="3" borderId="52" xfId="0" applyFont="1" applyFill="1" applyBorder="1" applyAlignment="1">
      <alignment horizontal="center" vertical="center"/>
    </xf>
    <xf numFmtId="0" fontId="14" fillId="3" borderId="70" xfId="0" applyFont="1" applyFill="1" applyBorder="1" applyAlignment="1">
      <alignment horizontal="center" vertical="center"/>
    </xf>
    <xf numFmtId="0" fontId="96" fillId="3" borderId="44" xfId="0" applyFont="1" applyFill="1" applyBorder="1" applyAlignment="1">
      <alignment horizontal="center" vertical="center"/>
    </xf>
    <xf numFmtId="0" fontId="96" fillId="3" borderId="47" xfId="0" applyFont="1" applyFill="1" applyBorder="1" applyAlignment="1">
      <alignment horizontal="center" vertical="center"/>
    </xf>
    <xf numFmtId="0" fontId="96" fillId="3" borderId="51" xfId="0" applyFont="1" applyFill="1" applyBorder="1" applyAlignment="1">
      <alignment horizontal="center" vertical="center"/>
    </xf>
    <xf numFmtId="0" fontId="129" fillId="3" borderId="44" xfId="0" applyFont="1" applyFill="1" applyBorder="1" applyAlignment="1">
      <alignment horizontal="center" vertical="center"/>
    </xf>
    <xf numFmtId="0" fontId="129" fillId="3" borderId="47" xfId="0" applyFont="1" applyFill="1" applyBorder="1" applyAlignment="1">
      <alignment horizontal="center" vertical="center"/>
    </xf>
    <xf numFmtId="0" fontId="129" fillId="3" borderId="70" xfId="0" applyFont="1" applyFill="1" applyBorder="1" applyAlignment="1">
      <alignment horizontal="center" vertical="center"/>
    </xf>
    <xf numFmtId="0" fontId="129" fillId="3" borderId="51" xfId="0" applyFont="1" applyFill="1" applyBorder="1" applyAlignment="1">
      <alignment horizontal="center" vertical="center"/>
    </xf>
    <xf numFmtId="0" fontId="130" fillId="3" borderId="52" xfId="0" applyFont="1" applyFill="1" applyBorder="1" applyAlignment="1">
      <alignment horizontal="center" vertical="center"/>
    </xf>
    <xf numFmtId="0" fontId="130" fillId="3" borderId="47" xfId="0" applyFont="1" applyFill="1" applyBorder="1" applyAlignment="1">
      <alignment horizontal="center" vertical="center"/>
    </xf>
    <xf numFmtId="0" fontId="130" fillId="3" borderId="51" xfId="0" applyFont="1" applyFill="1" applyBorder="1" applyAlignment="1">
      <alignment horizontal="center" vertical="center"/>
    </xf>
    <xf numFmtId="0" fontId="14" fillId="3" borderId="76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30" fillId="3" borderId="44" xfId="0" applyFont="1" applyFill="1" applyBorder="1" applyAlignment="1">
      <alignment horizontal="center" vertical="center"/>
    </xf>
    <xf numFmtId="0" fontId="130" fillId="3" borderId="70" xfId="0" applyFont="1" applyFill="1" applyBorder="1" applyAlignment="1">
      <alignment horizontal="center" vertical="center"/>
    </xf>
    <xf numFmtId="166" fontId="20" fillId="3" borderId="74" xfId="0" applyNumberFormat="1" applyFont="1" applyFill="1" applyBorder="1" applyAlignment="1">
      <alignment horizontal="center" vertical="center"/>
    </xf>
    <xf numFmtId="1" fontId="20" fillId="3" borderId="34" xfId="0" applyNumberFormat="1" applyFont="1" applyFill="1" applyBorder="1" applyAlignment="1">
      <alignment horizontal="center" vertical="center"/>
    </xf>
    <xf numFmtId="1" fontId="20" fillId="3" borderId="31" xfId="0" applyNumberFormat="1" applyFont="1" applyFill="1" applyBorder="1" applyAlignment="1">
      <alignment horizontal="center" vertical="center"/>
    </xf>
    <xf numFmtId="1" fontId="20" fillId="3" borderId="74" xfId="0" applyNumberFormat="1" applyFont="1" applyFill="1" applyBorder="1" applyAlignment="1">
      <alignment horizontal="center" vertical="center"/>
    </xf>
    <xf numFmtId="1" fontId="20" fillId="3" borderId="76" xfId="0" applyNumberFormat="1" applyFont="1" applyFill="1" applyBorder="1" applyAlignment="1">
      <alignment horizontal="center" vertical="center"/>
    </xf>
    <xf numFmtId="1" fontId="20" fillId="3" borderId="43" xfId="0" applyNumberFormat="1" applyFont="1" applyFill="1" applyBorder="1" applyAlignment="1">
      <alignment horizontal="center" vertical="center"/>
    </xf>
    <xf numFmtId="1" fontId="20" fillId="3" borderId="40" xfId="0" applyNumberFormat="1" applyFont="1" applyFill="1" applyBorder="1" applyAlignment="1">
      <alignment horizontal="center" vertical="center"/>
    </xf>
    <xf numFmtId="1" fontId="20" fillId="3" borderId="16" xfId="0" applyNumberFormat="1" applyFont="1" applyFill="1" applyBorder="1" applyAlignment="1">
      <alignment horizontal="center" vertical="center"/>
    </xf>
    <xf numFmtId="1" fontId="20" fillId="3" borderId="9" xfId="0" applyNumberFormat="1" applyFont="1" applyFill="1" applyBorder="1" applyAlignment="1">
      <alignment horizontal="center" vertical="center"/>
    </xf>
    <xf numFmtId="166" fontId="20" fillId="3" borderId="46" xfId="0" applyNumberFormat="1" applyFont="1" applyFill="1" applyBorder="1" applyAlignment="1">
      <alignment horizontal="center" vertical="center"/>
    </xf>
    <xf numFmtId="166" fontId="20" fillId="3" borderId="80" xfId="0" applyNumberFormat="1" applyFont="1" applyFill="1" applyBorder="1" applyAlignment="1">
      <alignment horizontal="center" vertical="center"/>
    </xf>
    <xf numFmtId="166" fontId="20" fillId="3" borderId="14" xfId="0" applyNumberFormat="1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left" vertical="center"/>
    </xf>
    <xf numFmtId="0" fontId="21" fillId="3" borderId="35" xfId="0" applyFont="1" applyFill="1" applyBorder="1" applyAlignment="1">
      <alignment horizontal="left" vertical="center"/>
    </xf>
    <xf numFmtId="0" fontId="21" fillId="3" borderId="25" xfId="0" applyFont="1" applyFill="1" applyBorder="1" applyAlignment="1">
      <alignment horizontal="center"/>
    </xf>
    <xf numFmtId="0" fontId="21" fillId="3" borderId="21" xfId="0" applyFont="1" applyFill="1" applyBorder="1" applyAlignment="1">
      <alignment horizontal="center"/>
    </xf>
    <xf numFmtId="0" fontId="21" fillId="3" borderId="18" xfId="0" applyFont="1" applyFill="1" applyBorder="1" applyAlignment="1">
      <alignment horizontal="center" vertical="center"/>
    </xf>
    <xf numFmtId="0" fontId="21" fillId="3" borderId="60" xfId="0" applyFont="1" applyFill="1" applyBorder="1" applyAlignment="1">
      <alignment horizontal="center" vertical="center"/>
    </xf>
    <xf numFmtId="0" fontId="21" fillId="3" borderId="39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166" fontId="20" fillId="3" borderId="0" xfId="0" applyNumberFormat="1" applyFont="1" applyFill="1" applyBorder="1" applyAlignment="1">
      <alignment horizontal="center" vertical="center"/>
    </xf>
    <xf numFmtId="1" fontId="20" fillId="3" borderId="6" xfId="0" applyNumberFormat="1" applyFont="1" applyFill="1" applyBorder="1" applyAlignment="1">
      <alignment horizontal="center" vertical="center"/>
    </xf>
    <xf numFmtId="1" fontId="20" fillId="3" borderId="39" xfId="0" applyNumberFormat="1" applyFont="1" applyFill="1" applyBorder="1" applyAlignment="1">
      <alignment horizontal="center" vertical="center"/>
    </xf>
    <xf numFmtId="1" fontId="20" fillId="3" borderId="0" xfId="0" applyNumberFormat="1" applyFont="1" applyFill="1" applyAlignment="1">
      <alignment horizontal="center" vertical="center"/>
    </xf>
    <xf numFmtId="1" fontId="20" fillId="3" borderId="26" xfId="0" applyNumberFormat="1" applyFont="1" applyFill="1" applyBorder="1" applyAlignment="1">
      <alignment horizontal="center" vertical="center"/>
    </xf>
    <xf numFmtId="1" fontId="20" fillId="3" borderId="7" xfId="0" applyNumberFormat="1" applyFont="1" applyFill="1" applyBorder="1" applyAlignment="1">
      <alignment horizontal="center" vertical="center"/>
    </xf>
    <xf numFmtId="166" fontId="20" fillId="3" borderId="76" xfId="0" applyNumberFormat="1" applyFont="1" applyFill="1" applyBorder="1" applyAlignment="1">
      <alignment horizontal="center" vertical="center"/>
    </xf>
    <xf numFmtId="166" fontId="20" fillId="3" borderId="9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22" fillId="3" borderId="45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2" fillId="3" borderId="30" xfId="0" applyFont="1" applyFill="1" applyBorder="1" applyAlignment="1">
      <alignment horizontal="center" vertical="center"/>
    </xf>
    <xf numFmtId="0" fontId="22" fillId="3" borderId="45" xfId="0" applyFont="1" applyFill="1" applyBorder="1" applyAlignment="1">
      <alignment horizontal="center" vertical="center" wrapText="1"/>
    </xf>
    <xf numFmtId="0" fontId="22" fillId="3" borderId="46" xfId="0" applyFont="1" applyFill="1" applyBorder="1" applyAlignment="1">
      <alignment horizontal="center" vertical="center" wrapText="1"/>
    </xf>
    <xf numFmtId="0" fontId="22" fillId="3" borderId="30" xfId="0" applyFont="1" applyFill="1" applyBorder="1" applyAlignment="1">
      <alignment horizontal="center" vertical="center" wrapText="1"/>
    </xf>
    <xf numFmtId="0" fontId="22" fillId="3" borderId="12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20" xfId="0" applyFont="1" applyFill="1" applyBorder="1" applyAlignment="1">
      <alignment horizontal="left" vertical="center"/>
    </xf>
    <xf numFmtId="0" fontId="26" fillId="3" borderId="10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center" vertical="center"/>
    </xf>
    <xf numFmtId="0" fontId="21" fillId="3" borderId="63" xfId="0" applyFont="1" applyFill="1" applyBorder="1" applyAlignment="1">
      <alignment horizontal="left" vertical="center"/>
    </xf>
    <xf numFmtId="0" fontId="21" fillId="3" borderId="31" xfId="0" applyFont="1" applyFill="1" applyBorder="1" applyAlignment="1">
      <alignment horizontal="left" vertical="center"/>
    </xf>
    <xf numFmtId="0" fontId="21" fillId="3" borderId="118" xfId="0" applyFont="1" applyFill="1" applyBorder="1" applyAlignment="1">
      <alignment horizontal="center" vertical="center"/>
    </xf>
    <xf numFmtId="166" fontId="21" fillId="3" borderId="118" xfId="0" applyNumberFormat="1" applyFont="1" applyFill="1" applyBorder="1" applyAlignment="1">
      <alignment horizontal="center" vertical="center"/>
    </xf>
    <xf numFmtId="1" fontId="21" fillId="3" borderId="118" xfId="0" applyNumberFormat="1" applyFont="1" applyFill="1" applyBorder="1" applyAlignment="1">
      <alignment horizontal="center" vertical="center"/>
    </xf>
    <xf numFmtId="1" fontId="21" fillId="3" borderId="23" xfId="0" applyNumberFormat="1" applyFont="1" applyFill="1" applyBorder="1" applyAlignment="1">
      <alignment horizontal="center" vertical="center"/>
    </xf>
    <xf numFmtId="1" fontId="20" fillId="3" borderId="118" xfId="0" applyNumberFormat="1" applyFont="1" applyFill="1" applyBorder="1" applyAlignment="1">
      <alignment horizontal="center" vertical="center"/>
    </xf>
    <xf numFmtId="1" fontId="21" fillId="3" borderId="118" xfId="0" applyNumberFormat="1" applyFont="1" applyFill="1" applyBorder="1" applyAlignment="1">
      <alignment horizontal="center"/>
    </xf>
    <xf numFmtId="1" fontId="20" fillId="3" borderId="46" xfId="0" applyNumberFormat="1" applyFont="1" applyFill="1" applyBorder="1" applyAlignment="1">
      <alignment horizontal="center" vertical="center"/>
    </xf>
    <xf numFmtId="1" fontId="20" fillId="3" borderId="120" xfId="0" applyNumberFormat="1" applyFont="1" applyFill="1" applyBorder="1" applyAlignment="1">
      <alignment horizontal="center" vertical="center"/>
    </xf>
    <xf numFmtId="0" fontId="20" fillId="3" borderId="120" xfId="0" applyFont="1" applyFill="1" applyBorder="1" applyAlignment="1">
      <alignment horizontal="center" vertical="center"/>
    </xf>
    <xf numFmtId="0" fontId="20" fillId="3" borderId="46" xfId="0" applyFont="1" applyFill="1" applyBorder="1" applyAlignment="1">
      <alignment horizontal="center" vertical="center"/>
    </xf>
    <xf numFmtId="0" fontId="20" fillId="3" borderId="30" xfId="0" applyFont="1" applyFill="1" applyBorder="1" applyAlignment="1">
      <alignment horizontal="center" vertical="center"/>
    </xf>
    <xf numFmtId="1" fontId="21" fillId="3" borderId="120" xfId="0" applyNumberFormat="1" applyFont="1" applyFill="1" applyBorder="1" applyAlignment="1">
      <alignment horizontal="center"/>
    </xf>
    <xf numFmtId="1" fontId="21" fillId="3" borderId="46" xfId="0" applyNumberFormat="1" applyFont="1" applyFill="1" applyBorder="1" applyAlignment="1">
      <alignment horizontal="center"/>
    </xf>
    <xf numFmtId="1" fontId="20" fillId="3" borderId="62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21" fillId="3" borderId="9" xfId="0" applyFont="1" applyFill="1" applyBorder="1" applyAlignment="1">
      <alignment horizontal="left" vertical="center"/>
    </xf>
    <xf numFmtId="0" fontId="21" fillId="3" borderId="8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horizontal="center" vertical="center"/>
    </xf>
    <xf numFmtId="1" fontId="21" fillId="3" borderId="31" xfId="0" applyNumberFormat="1" applyFont="1" applyFill="1" applyBorder="1" applyAlignment="1">
      <alignment horizontal="center" vertical="center"/>
    </xf>
    <xf numFmtId="1" fontId="21" fillId="3" borderId="32" xfId="0" applyNumberFormat="1" applyFont="1" applyFill="1" applyBorder="1" applyAlignment="1">
      <alignment horizontal="center" vertical="center"/>
    </xf>
    <xf numFmtId="0" fontId="45" fillId="3" borderId="0" xfId="0" applyFont="1" applyFill="1" applyAlignment="1">
      <alignment horizontal="center"/>
    </xf>
    <xf numFmtId="0" fontId="18" fillId="3" borderId="85" xfId="0" applyFont="1" applyFill="1" applyBorder="1" applyAlignment="1">
      <alignment horizontal="center" vertical="center"/>
    </xf>
    <xf numFmtId="0" fontId="18" fillId="3" borderId="6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21" fillId="3" borderId="66" xfId="0" applyFont="1" applyFill="1" applyBorder="1" applyAlignment="1">
      <alignment horizontal="center" vertical="center"/>
    </xf>
    <xf numFmtId="0" fontId="21" fillId="3" borderId="68" xfId="0" applyFont="1" applyFill="1" applyBorder="1" applyAlignment="1">
      <alignment horizontal="center" vertical="center"/>
    </xf>
    <xf numFmtId="0" fontId="21" fillId="3" borderId="73" xfId="0" applyFont="1" applyFill="1" applyBorder="1" applyAlignment="1">
      <alignment horizontal="center" vertical="center"/>
    </xf>
    <xf numFmtId="0" fontId="21" fillId="3" borderId="80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85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left" vertical="center"/>
    </xf>
    <xf numFmtId="0" fontId="21" fillId="3" borderId="12" xfId="0" applyFont="1" applyFill="1" applyBorder="1" applyAlignment="1">
      <alignment horizontal="left" vertical="center"/>
    </xf>
    <xf numFmtId="0" fontId="21" fillId="3" borderId="43" xfId="0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/>
    </xf>
    <xf numFmtId="0" fontId="21" fillId="3" borderId="67" xfId="0" applyFont="1" applyFill="1" applyBorder="1" applyAlignment="1">
      <alignment horizontal="center" vertical="center"/>
    </xf>
    <xf numFmtId="0" fontId="5" fillId="7" borderId="0" xfId="186" applyFont="1" applyFill="1" applyAlignment="1">
      <alignment horizontal="center" vertical="center"/>
    </xf>
    <xf numFmtId="0" fontId="18" fillId="6" borderId="25" xfId="186" applyFont="1" applyFill="1" applyBorder="1" applyAlignment="1">
      <alignment horizontal="center" vertical="center"/>
    </xf>
    <xf numFmtId="0" fontId="18" fillId="6" borderId="55" xfId="186" applyFont="1" applyFill="1" applyBorder="1" applyAlignment="1">
      <alignment horizontal="center" vertical="center"/>
    </xf>
    <xf numFmtId="0" fontId="18" fillId="6" borderId="21" xfId="186" applyFont="1" applyFill="1" applyBorder="1" applyAlignment="1">
      <alignment horizontal="center" vertical="center"/>
    </xf>
    <xf numFmtId="0" fontId="18" fillId="31" borderId="4" xfId="186" applyFont="1" applyFill="1" applyBorder="1" applyAlignment="1">
      <alignment horizontal="center" vertical="center"/>
    </xf>
    <xf numFmtId="0" fontId="18" fillId="31" borderId="5" xfId="186" applyFont="1" applyFill="1" applyBorder="1" applyAlignment="1">
      <alignment horizontal="center" vertical="center"/>
    </xf>
    <xf numFmtId="0" fontId="18" fillId="31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4" borderId="63" xfId="0" applyFont="1" applyFill="1" applyBorder="1" applyAlignment="1">
      <alignment horizontal="center" vertical="center"/>
    </xf>
    <xf numFmtId="0" fontId="18" fillId="4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4" borderId="4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3" borderId="63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5" fillId="3" borderId="0" xfId="186" applyFont="1" applyFill="1" applyAlignment="1">
      <alignment horizontal="center" vertical="center"/>
    </xf>
    <xf numFmtId="0" fontId="18" fillId="3" borderId="25" xfId="186" applyFont="1" applyFill="1" applyBorder="1" applyAlignment="1">
      <alignment horizontal="center" vertical="center"/>
    </xf>
    <xf numFmtId="0" fontId="18" fillId="3" borderId="55" xfId="186" applyFont="1" applyFill="1" applyBorder="1" applyAlignment="1">
      <alignment horizontal="center" vertical="center"/>
    </xf>
    <xf numFmtId="0" fontId="18" fillId="3" borderId="21" xfId="186" applyFont="1" applyFill="1" applyBorder="1" applyAlignment="1">
      <alignment horizontal="center" vertical="center"/>
    </xf>
    <xf numFmtId="0" fontId="18" fillId="3" borderId="4" xfId="186" applyFont="1" applyFill="1" applyBorder="1" applyAlignment="1">
      <alignment horizontal="center" vertical="center"/>
    </xf>
    <xf numFmtId="0" fontId="18" fillId="3" borderId="5" xfId="186" applyFont="1" applyFill="1" applyBorder="1" applyAlignment="1">
      <alignment horizontal="center" vertical="center"/>
    </xf>
    <xf numFmtId="0" fontId="18" fillId="3" borderId="67" xfId="186" applyFont="1" applyFill="1" applyBorder="1" applyAlignment="1">
      <alignment horizontal="center" vertical="center"/>
    </xf>
    <xf numFmtId="0" fontId="177" fillId="3" borderId="0" xfId="186" applyFont="1" applyFill="1" applyAlignment="1">
      <alignment horizontal="center" vertical="center"/>
    </xf>
    <xf numFmtId="0" fontId="18" fillId="3" borderId="44" xfId="0" applyFont="1" applyFill="1" applyBorder="1" applyAlignment="1">
      <alignment horizontal="center" vertical="center"/>
    </xf>
    <xf numFmtId="0" fontId="18" fillId="3" borderId="61" xfId="0" applyFont="1" applyFill="1" applyBorder="1" applyAlignment="1">
      <alignment horizontal="center" vertical="center"/>
    </xf>
    <xf numFmtId="17" fontId="77" fillId="3" borderId="2" xfId="186" applyNumberFormat="1" applyFont="1" applyFill="1" applyBorder="1" applyAlignment="1">
      <alignment horizontal="center" vertical="center"/>
    </xf>
    <xf numFmtId="17" fontId="77" fillId="3" borderId="35" xfId="186" applyNumberFormat="1" applyFont="1" applyFill="1" applyBorder="1" applyAlignment="1">
      <alignment horizontal="center" vertical="center"/>
    </xf>
    <xf numFmtId="0" fontId="83" fillId="0" borderId="25" xfId="0" applyFont="1" applyBorder="1" applyAlignment="1">
      <alignment horizontal="center"/>
    </xf>
    <xf numFmtId="0" fontId="83" fillId="0" borderId="55" xfId="0" applyFont="1" applyBorder="1" applyAlignment="1">
      <alignment horizontal="center"/>
    </xf>
    <xf numFmtId="0" fontId="83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1" borderId="24" xfId="0" applyFont="1" applyFill="1" applyBorder="1" applyAlignment="1">
      <alignment horizontal="center" vertical="center"/>
    </xf>
    <xf numFmtId="0" fontId="22" fillId="31" borderId="61" xfId="0" applyFont="1" applyFill="1" applyBorder="1" applyAlignment="1">
      <alignment horizontal="center" vertical="center"/>
    </xf>
    <xf numFmtId="0" fontId="22" fillId="31" borderId="66" xfId="0" applyFont="1" applyFill="1" applyBorder="1" applyAlignment="1">
      <alignment horizontal="center" vertical="center"/>
    </xf>
    <xf numFmtId="0" fontId="22" fillId="31" borderId="3" xfId="0" applyFont="1" applyFill="1" applyBorder="1" applyAlignment="1">
      <alignment horizontal="center" vertical="center"/>
    </xf>
    <xf numFmtId="17" fontId="195" fillId="3" borderId="10" xfId="0" applyNumberFormat="1" applyFont="1" applyFill="1" applyBorder="1" applyAlignment="1">
      <alignment horizontal="center" vertical="center"/>
    </xf>
    <xf numFmtId="0" fontId="195" fillId="3" borderId="10" xfId="0" applyFont="1" applyFill="1" applyBorder="1" applyAlignment="1">
      <alignment horizontal="center" vertical="center"/>
    </xf>
    <xf numFmtId="0" fontId="195" fillId="3" borderId="137" xfId="0" applyFont="1" applyFill="1" applyBorder="1" applyAlignment="1">
      <alignment horizontal="center" vertical="center"/>
    </xf>
    <xf numFmtId="0" fontId="195" fillId="3" borderId="138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left"/>
    </xf>
    <xf numFmtId="0" fontId="16" fillId="3" borderId="29" xfId="0" applyFont="1" applyFill="1" applyBorder="1" applyAlignment="1">
      <alignment horizontal="left"/>
    </xf>
    <xf numFmtId="0" fontId="195" fillId="3" borderId="37" xfId="0" applyFont="1" applyFill="1" applyBorder="1" applyAlignment="1">
      <alignment horizontal="center" vertical="center"/>
    </xf>
    <xf numFmtId="0" fontId="195" fillId="3" borderId="29" xfId="0" applyFont="1" applyFill="1" applyBorder="1" applyAlignment="1">
      <alignment horizontal="center" vertical="center"/>
    </xf>
    <xf numFmtId="0" fontId="196" fillId="3" borderId="10" xfId="0" applyFont="1" applyFill="1" applyBorder="1" applyAlignment="1">
      <alignment horizontal="center"/>
    </xf>
    <xf numFmtId="0" fontId="195" fillId="3" borderId="10" xfId="0" applyFont="1" applyFill="1" applyBorder="1" applyAlignment="1">
      <alignment horizontal="center"/>
    </xf>
    <xf numFmtId="0" fontId="196" fillId="3" borderId="46" xfId="0" applyFont="1" applyFill="1" applyBorder="1" applyAlignment="1">
      <alignment horizontal="center" vertical="center"/>
    </xf>
    <xf numFmtId="0" fontId="196" fillId="3" borderId="30" xfId="0" applyFont="1" applyFill="1" applyBorder="1" applyAlignment="1">
      <alignment horizontal="center" vertical="center"/>
    </xf>
    <xf numFmtId="0" fontId="83" fillId="3" borderId="0" xfId="0" applyFont="1" applyFill="1" applyAlignment="1">
      <alignment horizontal="center"/>
    </xf>
    <xf numFmtId="0" fontId="196" fillId="3" borderId="43" xfId="0" applyFont="1" applyFill="1" applyBorder="1" applyAlignment="1">
      <alignment horizontal="center" vertical="center"/>
    </xf>
    <xf numFmtId="0" fontId="196" fillId="3" borderId="40" xfId="0" applyFont="1" applyFill="1" applyBorder="1" applyAlignment="1">
      <alignment horizontal="center" vertical="center"/>
    </xf>
    <xf numFmtId="0" fontId="196" fillId="3" borderId="16" xfId="0" applyFont="1" applyFill="1" applyBorder="1" applyAlignment="1">
      <alignment horizontal="center" vertical="center"/>
    </xf>
    <xf numFmtId="0" fontId="196" fillId="3" borderId="18" xfId="0" applyFont="1" applyFill="1" applyBorder="1" applyAlignment="1">
      <alignment horizontal="center" vertical="center"/>
    </xf>
    <xf numFmtId="0" fontId="196" fillId="3" borderId="12" xfId="0" applyFont="1" applyFill="1" applyBorder="1" applyAlignment="1">
      <alignment horizontal="center" vertical="center"/>
    </xf>
    <xf numFmtId="0" fontId="196" fillId="3" borderId="20" xfId="0" applyFont="1" applyFill="1" applyBorder="1" applyAlignment="1">
      <alignment horizontal="center" vertical="center"/>
    </xf>
    <xf numFmtId="0" fontId="21" fillId="3" borderId="61" xfId="0" applyFont="1" applyFill="1" applyBorder="1" applyAlignment="1">
      <alignment horizontal="center" vertical="center"/>
    </xf>
    <xf numFmtId="0" fontId="21" fillId="3" borderId="44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3" borderId="52" xfId="0" applyFont="1" applyFill="1" applyBorder="1" applyAlignment="1">
      <alignment horizontal="center" vertical="center"/>
    </xf>
    <xf numFmtId="0" fontId="21" fillId="3" borderId="50" xfId="0" applyFont="1" applyFill="1" applyBorder="1" applyAlignment="1">
      <alignment horizontal="center" vertical="center"/>
    </xf>
    <xf numFmtId="0" fontId="26" fillId="3" borderId="84" xfId="0" applyFont="1" applyFill="1" applyBorder="1" applyAlignment="1">
      <alignment horizontal="center" vertical="center"/>
    </xf>
    <xf numFmtId="0" fontId="26" fillId="3" borderId="73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20" fillId="3" borderId="74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/>
    </xf>
    <xf numFmtId="1" fontId="20" fillId="3" borderId="76" xfId="0" quotePrefix="1" applyNumberFormat="1" applyFont="1" applyFill="1" applyBorder="1" applyAlignment="1">
      <alignment horizontal="center" vertical="center"/>
    </xf>
    <xf numFmtId="1" fontId="20" fillId="3" borderId="74" xfId="0" quotePrefix="1" applyNumberFormat="1" applyFont="1" applyFill="1" applyBorder="1" applyAlignment="1">
      <alignment horizontal="center" vertical="center"/>
    </xf>
    <xf numFmtId="1" fontId="20" fillId="3" borderId="9" xfId="0" quotePrefix="1" applyNumberFormat="1" applyFont="1" applyFill="1" applyBorder="1" applyAlignment="1">
      <alignment horizontal="center" vertical="center"/>
    </xf>
    <xf numFmtId="1" fontId="20" fillId="3" borderId="70" xfId="0" quotePrefix="1" applyNumberFormat="1" applyFont="1" applyFill="1" applyBorder="1" applyAlignment="1">
      <alignment horizontal="center" vertical="center"/>
    </xf>
    <xf numFmtId="1" fontId="20" fillId="3" borderId="35" xfId="0" quotePrefix="1" applyNumberFormat="1" applyFont="1" applyFill="1" applyBorder="1" applyAlignment="1">
      <alignment horizontal="center" vertical="center"/>
    </xf>
    <xf numFmtId="0" fontId="21" fillId="3" borderId="91" xfId="0" applyFont="1" applyFill="1" applyBorder="1" applyAlignment="1">
      <alignment horizontal="left" vertical="center"/>
    </xf>
    <xf numFmtId="0" fontId="21" fillId="3" borderId="93" xfId="0" applyFont="1" applyFill="1" applyBorder="1" applyAlignment="1">
      <alignment horizontal="left" vertical="center"/>
    </xf>
    <xf numFmtId="0" fontId="20" fillId="3" borderId="76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21" fillId="3" borderId="92" xfId="0" applyFont="1" applyFill="1" applyBorder="1" applyAlignment="1">
      <alignment horizontal="center" vertical="center"/>
    </xf>
    <xf numFmtId="0" fontId="20" fillId="3" borderId="76" xfId="0" applyFont="1" applyFill="1" applyBorder="1" applyAlignment="1">
      <alignment horizontal="left" vertical="center"/>
    </xf>
    <xf numFmtId="0" fontId="20" fillId="3" borderId="9" xfId="0" applyFont="1" applyFill="1" applyBorder="1" applyAlignment="1">
      <alignment horizontal="left" vertical="center"/>
    </xf>
    <xf numFmtId="0" fontId="19" fillId="3" borderId="76" xfId="0" applyFont="1" applyFill="1" applyBorder="1" applyAlignment="1">
      <alignment horizontal="left" vertical="center"/>
    </xf>
    <xf numFmtId="0" fontId="19" fillId="3" borderId="9" xfId="0" applyFont="1" applyFill="1" applyBorder="1" applyAlignment="1">
      <alignment horizontal="left" vertical="center"/>
    </xf>
    <xf numFmtId="0" fontId="18" fillId="3" borderId="63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right" vertical="center"/>
    </xf>
    <xf numFmtId="0" fontId="21" fillId="3" borderId="31" xfId="0" applyFont="1" applyFill="1" applyBorder="1" applyAlignment="1">
      <alignment horizontal="right" vertical="center"/>
    </xf>
    <xf numFmtId="0" fontId="21" fillId="3" borderId="62" xfId="0" applyFont="1" applyFill="1" applyBorder="1" applyAlignment="1">
      <alignment horizontal="right" vertical="center"/>
    </xf>
    <xf numFmtId="0" fontId="18" fillId="3" borderId="76" xfId="0" applyFont="1" applyFill="1" applyBorder="1" applyAlignment="1">
      <alignment horizontal="right" vertical="center"/>
    </xf>
    <xf numFmtId="0" fontId="18" fillId="3" borderId="9" xfId="0" applyFont="1" applyFill="1" applyBorder="1" applyAlignment="1">
      <alignment horizontal="right" vertical="center"/>
    </xf>
    <xf numFmtId="0" fontId="21" fillId="3" borderId="63" xfId="0" applyFont="1" applyFill="1" applyBorder="1" applyAlignment="1">
      <alignment horizontal="right" vertical="center"/>
    </xf>
    <xf numFmtId="0" fontId="21" fillId="3" borderId="34" xfId="0" applyFont="1" applyFill="1" applyBorder="1" applyAlignment="1">
      <alignment horizontal="right" vertical="center"/>
    </xf>
    <xf numFmtId="0" fontId="4" fillId="3" borderId="63" xfId="0" applyFont="1" applyFill="1" applyBorder="1" applyAlignment="1">
      <alignment horizontal="right" vertical="center"/>
    </xf>
    <xf numFmtId="0" fontId="4" fillId="3" borderId="32" xfId="0" applyFont="1" applyFill="1" applyBorder="1" applyAlignment="1">
      <alignment horizontal="right" vertical="center"/>
    </xf>
    <xf numFmtId="1" fontId="20" fillId="3" borderId="2" xfId="0" quotePrefix="1" applyNumberFormat="1" applyFont="1" applyFill="1" applyBorder="1" applyAlignment="1">
      <alignment horizontal="center" vertical="center"/>
    </xf>
    <xf numFmtId="0" fontId="45" fillId="3" borderId="133" xfId="0" applyFont="1" applyFill="1" applyBorder="1" applyAlignment="1">
      <alignment horizontal="center" vertical="center"/>
    </xf>
    <xf numFmtId="1" fontId="19" fillId="3" borderId="133" xfId="0" applyNumberFormat="1" applyFont="1" applyFill="1" applyBorder="1" applyAlignment="1">
      <alignment horizontal="center" vertical="center"/>
    </xf>
    <xf numFmtId="1" fontId="45" fillId="3" borderId="133" xfId="0" applyNumberFormat="1" applyFont="1" applyFill="1" applyBorder="1" applyAlignment="1">
      <alignment horizontal="center" vertical="center"/>
    </xf>
    <xf numFmtId="1" fontId="45" fillId="3" borderId="23" xfId="0" applyNumberFormat="1" applyFont="1" applyFill="1" applyBorder="1" applyAlignment="1">
      <alignment horizontal="center" vertical="center"/>
    </xf>
    <xf numFmtId="1" fontId="19" fillId="3" borderId="23" xfId="0" applyNumberFormat="1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18" fillId="3" borderId="63" xfId="0" applyFont="1" applyFill="1" applyBorder="1" applyAlignment="1">
      <alignment horizontal="left" vertical="center"/>
    </xf>
    <xf numFmtId="0" fontId="18" fillId="3" borderId="32" xfId="0" applyFont="1" applyFill="1" applyBorder="1" applyAlignment="1">
      <alignment horizontal="left" vertical="center"/>
    </xf>
    <xf numFmtId="0" fontId="18" fillId="3" borderId="66" xfId="0" applyFont="1" applyFill="1" applyBorder="1" applyAlignment="1">
      <alignment horizontal="center" vertical="center"/>
    </xf>
    <xf numFmtId="0" fontId="18" fillId="3" borderId="68" xfId="0" applyFont="1" applyFill="1" applyBorder="1" applyAlignment="1">
      <alignment horizontal="center" vertical="center"/>
    </xf>
    <xf numFmtId="1" fontId="45" fillId="3" borderId="31" xfId="0" applyNumberFormat="1" applyFont="1" applyFill="1" applyBorder="1" applyAlignment="1">
      <alignment horizontal="center" vertical="center"/>
    </xf>
    <xf numFmtId="1" fontId="45" fillId="3" borderId="32" xfId="0" applyNumberFormat="1" applyFont="1" applyFill="1" applyBorder="1" applyAlignment="1">
      <alignment horizontal="center" vertical="center"/>
    </xf>
    <xf numFmtId="0" fontId="18" fillId="3" borderId="135" xfId="0" applyFont="1" applyFill="1" applyBorder="1" applyAlignment="1">
      <alignment horizontal="center" vertical="center"/>
    </xf>
    <xf numFmtId="0" fontId="18" fillId="3" borderId="118" xfId="0" applyFont="1" applyFill="1" applyBorder="1" applyAlignment="1">
      <alignment horizontal="center" vertical="center"/>
    </xf>
    <xf numFmtId="0" fontId="45" fillId="3" borderId="118" xfId="0" applyFont="1" applyFill="1" applyBorder="1" applyAlignment="1">
      <alignment horizontal="center" vertical="center"/>
    </xf>
    <xf numFmtId="1" fontId="19" fillId="3" borderId="120" xfId="0" applyNumberFormat="1" applyFont="1" applyFill="1" applyBorder="1" applyAlignment="1">
      <alignment horizontal="center" vertical="center"/>
    </xf>
    <xf numFmtId="1" fontId="19" fillId="3" borderId="46" xfId="0" applyNumberFormat="1" applyFont="1" applyFill="1" applyBorder="1" applyAlignment="1">
      <alignment horizontal="center" vertical="center"/>
    </xf>
    <xf numFmtId="1" fontId="19" fillId="3" borderId="30" xfId="0" applyNumberFormat="1" applyFont="1" applyFill="1" applyBorder="1" applyAlignment="1">
      <alignment horizontal="center" vertical="center"/>
    </xf>
    <xf numFmtId="1" fontId="19" fillId="3" borderId="118" xfId="0" applyNumberFormat="1" applyFont="1" applyFill="1" applyBorder="1" applyAlignment="1">
      <alignment horizontal="center" vertical="center"/>
    </xf>
    <xf numFmtId="0" fontId="21" fillId="3" borderId="120" xfId="0" applyFont="1" applyFill="1" applyBorder="1" applyAlignment="1">
      <alignment horizontal="left" vertical="center"/>
    </xf>
    <xf numFmtId="0" fontId="21" fillId="3" borderId="120" xfId="0" applyFont="1" applyFill="1" applyBorder="1" applyAlignment="1">
      <alignment horizontal="center" vertical="center"/>
    </xf>
    <xf numFmtId="166" fontId="19" fillId="3" borderId="62" xfId="0" applyNumberFormat="1" applyFont="1" applyFill="1" applyBorder="1" applyAlignment="1">
      <alignment horizontal="center" vertical="center"/>
    </xf>
    <xf numFmtId="166" fontId="19" fillId="3" borderId="74" xfId="0" applyNumberFormat="1" applyFont="1" applyFill="1" applyBorder="1" applyAlignment="1">
      <alignment horizontal="center" vertical="center"/>
    </xf>
    <xf numFmtId="166" fontId="19" fillId="3" borderId="9" xfId="0" applyNumberFormat="1" applyFont="1" applyFill="1" applyBorder="1" applyAlignment="1">
      <alignment horizontal="center" vertical="center"/>
    </xf>
    <xf numFmtId="1" fontId="19" fillId="3" borderId="31" xfId="0" applyNumberFormat="1" applyFont="1" applyFill="1" applyBorder="1" applyAlignment="1">
      <alignment horizontal="center" vertical="center"/>
    </xf>
    <xf numFmtId="1" fontId="109" fillId="3" borderId="31" xfId="0" applyNumberFormat="1" applyFont="1" applyFill="1" applyBorder="1" applyAlignment="1">
      <alignment horizontal="center" vertical="center"/>
    </xf>
    <xf numFmtId="1" fontId="109" fillId="3" borderId="32" xfId="0" applyNumberFormat="1" applyFont="1" applyFill="1" applyBorder="1" applyAlignment="1">
      <alignment horizontal="center" vertical="center"/>
    </xf>
    <xf numFmtId="166" fontId="19" fillId="3" borderId="31" xfId="0" applyNumberFormat="1" applyFont="1" applyFill="1" applyBorder="1" applyAlignment="1">
      <alignment horizontal="center" vertical="center"/>
    </xf>
    <xf numFmtId="166" fontId="19" fillId="3" borderId="32" xfId="0" applyNumberFormat="1" applyFont="1" applyFill="1" applyBorder="1" applyAlignment="1">
      <alignment horizontal="center" vertical="center"/>
    </xf>
    <xf numFmtId="0" fontId="19" fillId="3" borderId="31" xfId="0" applyFont="1" applyFill="1" applyBorder="1" applyAlignment="1">
      <alignment horizontal="left" vertical="center" indent="1"/>
    </xf>
    <xf numFmtId="0" fontId="115" fillId="3" borderId="0" xfId="0" applyFont="1" applyFill="1" applyAlignment="1">
      <alignment horizontal="left" vertical="center"/>
    </xf>
    <xf numFmtId="0" fontId="18" fillId="3" borderId="33" xfId="0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2" fontId="7" fillId="3" borderId="17" xfId="0" applyNumberFormat="1" applyFont="1" applyFill="1" applyBorder="1" applyAlignment="1">
      <alignment horizontal="center" vertical="center"/>
    </xf>
    <xf numFmtId="2" fontId="7" fillId="3" borderId="10" xfId="0" applyNumberFormat="1" applyFont="1" applyFill="1" applyBorder="1" applyAlignment="1">
      <alignment horizontal="center" vertical="center"/>
    </xf>
    <xf numFmtId="2" fontId="7" fillId="3" borderId="45" xfId="0" applyNumberFormat="1" applyFont="1" applyFill="1" applyBorder="1" applyAlignment="1">
      <alignment horizontal="center" vertical="center"/>
    </xf>
    <xf numFmtId="2" fontId="7" fillId="3" borderId="30" xfId="0" applyNumberFormat="1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right" vertical="center"/>
    </xf>
    <xf numFmtId="0" fontId="4" fillId="3" borderId="63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horizontal="left" vertical="center"/>
    </xf>
    <xf numFmtId="0" fontId="4" fillId="3" borderId="31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/>
    </xf>
    <xf numFmtId="0" fontId="17" fillId="3" borderId="39" xfId="0" applyFont="1" applyFill="1" applyBorder="1" applyAlignment="1">
      <alignment horizontal="center"/>
    </xf>
    <xf numFmtId="0" fontId="23" fillId="3" borderId="25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 wrapText="1"/>
    </xf>
    <xf numFmtId="0" fontId="26" fillId="3" borderId="40" xfId="0" applyFont="1" applyFill="1" applyBorder="1" applyAlignment="1">
      <alignment horizontal="center" vertical="center" wrapText="1"/>
    </xf>
    <xf numFmtId="0" fontId="26" fillId="3" borderId="16" xfId="0" applyFont="1" applyFill="1" applyBorder="1" applyAlignment="1">
      <alignment horizontal="center" vertical="center" wrapText="1"/>
    </xf>
    <xf numFmtId="0" fontId="26" fillId="3" borderId="43" xfId="0" applyFont="1" applyFill="1" applyBorder="1" applyAlignment="1">
      <alignment horizontal="center" vertical="center"/>
    </xf>
    <xf numFmtId="0" fontId="26" fillId="3" borderId="40" xfId="0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/>
    </xf>
    <xf numFmtId="0" fontId="79" fillId="3" borderId="66" xfId="0" applyFont="1" applyFill="1" applyBorder="1" applyAlignment="1">
      <alignment horizontal="center" vertical="center"/>
    </xf>
    <xf numFmtId="0" fontId="79" fillId="3" borderId="3" xfId="0" applyFont="1" applyFill="1" applyBorder="1" applyAlignment="1">
      <alignment horizontal="center" vertical="center"/>
    </xf>
    <xf numFmtId="0" fontId="54" fillId="3" borderId="45" xfId="0" applyFont="1" applyFill="1" applyBorder="1" applyAlignment="1">
      <alignment horizontal="center" vertical="center"/>
    </xf>
    <xf numFmtId="0" fontId="54" fillId="3" borderId="46" xfId="0" applyFont="1" applyFill="1" applyBorder="1" applyAlignment="1">
      <alignment horizontal="center" vertical="center"/>
    </xf>
    <xf numFmtId="0" fontId="54" fillId="3" borderId="14" xfId="0" applyFont="1" applyFill="1" applyBorder="1" applyAlignment="1">
      <alignment horizontal="center" vertical="center"/>
    </xf>
    <xf numFmtId="0" fontId="104" fillId="3" borderId="0" xfId="0" applyFont="1" applyFill="1" applyAlignment="1">
      <alignment horizontal="center"/>
    </xf>
    <xf numFmtId="0" fontId="23" fillId="3" borderId="2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76" xfId="0" applyFont="1" applyFill="1" applyBorder="1" applyAlignment="1">
      <alignment horizontal="left" vertical="center"/>
    </xf>
    <xf numFmtId="0" fontId="23" fillId="3" borderId="9" xfId="0" applyFont="1" applyFill="1" applyBorder="1" applyAlignment="1">
      <alignment horizontal="left" vertical="center"/>
    </xf>
    <xf numFmtId="0" fontId="23" fillId="3" borderId="56" xfId="0" applyFont="1" applyFill="1" applyBorder="1" applyAlignment="1">
      <alignment horizontal="center" vertical="center"/>
    </xf>
    <xf numFmtId="0" fontId="23" fillId="3" borderId="28" xfId="0" applyFont="1" applyFill="1" applyBorder="1" applyAlignment="1">
      <alignment horizontal="center" vertical="center"/>
    </xf>
    <xf numFmtId="0" fontId="136" fillId="3" borderId="10" xfId="376" applyFont="1" applyFill="1" applyBorder="1" applyAlignment="1">
      <alignment horizontal="center"/>
    </xf>
    <xf numFmtId="0" fontId="136" fillId="3" borderId="37" xfId="376" applyFont="1" applyFill="1" applyBorder="1" applyAlignment="1">
      <alignment horizontal="center"/>
    </xf>
    <xf numFmtId="0" fontId="136" fillId="3" borderId="6" xfId="376" applyFont="1" applyFill="1" applyBorder="1" applyAlignment="1">
      <alignment horizontal="center"/>
    </xf>
    <xf numFmtId="0" fontId="136" fillId="3" borderId="29" xfId="376" applyFont="1" applyFill="1" applyBorder="1" applyAlignment="1">
      <alignment horizontal="center"/>
    </xf>
    <xf numFmtId="0" fontId="137" fillId="3" borderId="45" xfId="376" applyFont="1" applyFill="1" applyBorder="1" applyAlignment="1">
      <alignment horizontal="left" vertical="center" wrapText="1"/>
    </xf>
    <xf numFmtId="0" fontId="137" fillId="3" borderId="46" xfId="376" applyFont="1" applyFill="1" applyBorder="1" applyAlignment="1">
      <alignment horizontal="left" vertical="center" wrapText="1"/>
    </xf>
    <xf numFmtId="0" fontId="137" fillId="3" borderId="30" xfId="376" applyFont="1" applyFill="1" applyBorder="1" applyAlignment="1">
      <alignment horizontal="left" vertical="center" wrapText="1"/>
    </xf>
    <xf numFmtId="2" fontId="138" fillId="3" borderId="174" xfId="376" applyNumberFormat="1" applyFont="1" applyFill="1" applyBorder="1" applyAlignment="1">
      <alignment horizontal="center" vertical="center"/>
    </xf>
    <xf numFmtId="2" fontId="138" fillId="3" borderId="134" xfId="376" applyNumberFormat="1" applyFont="1" applyFill="1" applyBorder="1" applyAlignment="1">
      <alignment horizontal="center" vertical="center"/>
    </xf>
    <xf numFmtId="2" fontId="138" fillId="3" borderId="168" xfId="376" applyNumberFormat="1" applyFont="1" applyFill="1" applyBorder="1" applyAlignment="1">
      <alignment horizontal="center" vertical="center"/>
    </xf>
    <xf numFmtId="2" fontId="138" fillId="3" borderId="64" xfId="376" applyNumberFormat="1" applyFont="1" applyFill="1" applyBorder="1" applyAlignment="1">
      <alignment horizontal="center" vertical="center"/>
    </xf>
    <xf numFmtId="2" fontId="138" fillId="3" borderId="0" xfId="376" applyNumberFormat="1" applyFont="1" applyFill="1" applyBorder="1" applyAlignment="1">
      <alignment horizontal="center" vertical="center"/>
    </xf>
    <xf numFmtId="2" fontId="138" fillId="3" borderId="38" xfId="376" applyNumberFormat="1" applyFont="1" applyFill="1" applyBorder="1" applyAlignment="1">
      <alignment horizontal="center" vertical="center"/>
    </xf>
    <xf numFmtId="2" fontId="138" fillId="3" borderId="48" xfId="376" applyNumberFormat="1" applyFont="1" applyFill="1" applyBorder="1" applyAlignment="1">
      <alignment horizontal="center" vertical="center"/>
    </xf>
    <xf numFmtId="2" fontId="138" fillId="3" borderId="7" xfId="376" applyNumberFormat="1" applyFont="1" applyFill="1" applyBorder="1" applyAlignment="1">
      <alignment horizontal="center" vertical="center"/>
    </xf>
    <xf numFmtId="2" fontId="138" fillId="3" borderId="8" xfId="376" applyNumberFormat="1" applyFont="1" applyFill="1" applyBorder="1" applyAlignment="1">
      <alignment horizontal="center" vertical="center"/>
    </xf>
    <xf numFmtId="2" fontId="138" fillId="3" borderId="159" xfId="376" applyNumberFormat="1" applyFont="1" applyFill="1" applyBorder="1" applyAlignment="1">
      <alignment horizontal="center" vertical="center"/>
    </xf>
    <xf numFmtId="2" fontId="138" fillId="3" borderId="166" xfId="376" applyNumberFormat="1" applyFont="1" applyFill="1" applyBorder="1" applyAlignment="1">
      <alignment horizontal="center" vertical="center"/>
    </xf>
    <xf numFmtId="2" fontId="138" fillId="3" borderId="161" xfId="376" applyNumberFormat="1" applyFont="1" applyFill="1" applyBorder="1" applyAlignment="1">
      <alignment horizontal="center" vertical="center"/>
    </xf>
    <xf numFmtId="9" fontId="135" fillId="0" borderId="10" xfId="22" applyFont="1" applyBorder="1" applyAlignment="1">
      <alignment horizontal="center" vertical="center"/>
    </xf>
    <xf numFmtId="9" fontId="135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6" borderId="37" xfId="0" applyFont="1" applyFill="1" applyBorder="1" applyAlignment="1">
      <alignment horizontal="center"/>
    </xf>
    <xf numFmtId="0" fontId="23" fillId="6" borderId="29" xfId="0" applyFont="1" applyFill="1" applyBorder="1" applyAlignment="1">
      <alignment horizontal="center"/>
    </xf>
    <xf numFmtId="0" fontId="23" fillId="4" borderId="37" xfId="0" applyFont="1" applyFill="1" applyBorder="1" applyAlignment="1">
      <alignment horizontal="center"/>
    </xf>
    <xf numFmtId="0" fontId="23" fillId="4" borderId="29" xfId="0" applyFont="1" applyFill="1" applyBorder="1" applyAlignment="1">
      <alignment horizontal="center"/>
    </xf>
    <xf numFmtId="0" fontId="23" fillId="4" borderId="6" xfId="0" applyFont="1" applyFill="1" applyBorder="1" applyAlignment="1">
      <alignment horizontal="center"/>
    </xf>
    <xf numFmtId="0" fontId="23" fillId="5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83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39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1" fillId="0" borderId="0" xfId="536" applyFont="1" applyAlignment="1">
      <alignment horizontal="center" vertical="center" wrapText="1"/>
    </xf>
    <xf numFmtId="0" fontId="165" fillId="0" borderId="85" xfId="0" applyFont="1" applyBorder="1" applyAlignment="1">
      <alignment horizontal="center" vertical="center"/>
    </xf>
    <xf numFmtId="0" fontId="165" fillId="0" borderId="86" xfId="0" applyFont="1" applyBorder="1" applyAlignment="1">
      <alignment horizontal="center" vertical="center"/>
    </xf>
    <xf numFmtId="0" fontId="165" fillId="6" borderId="41" xfId="0" applyFont="1" applyFill="1" applyBorder="1" applyAlignment="1">
      <alignment horizontal="center" vertical="center"/>
    </xf>
    <xf numFmtId="0" fontId="165" fillId="4" borderId="41" xfId="0" applyFont="1" applyFill="1" applyBorder="1" applyAlignment="1">
      <alignment horizontal="center" vertical="center"/>
    </xf>
    <xf numFmtId="0" fontId="165" fillId="5" borderId="41" xfId="0" applyFont="1" applyFill="1" applyBorder="1" applyAlignment="1">
      <alignment horizontal="center" vertical="center"/>
    </xf>
    <xf numFmtId="0" fontId="165" fillId="6" borderId="42" xfId="0" applyFont="1" applyFill="1" applyBorder="1" applyAlignment="1">
      <alignment horizontal="center" vertical="center"/>
    </xf>
    <xf numFmtId="0" fontId="165" fillId="0" borderId="41" xfId="0" applyFont="1" applyBorder="1" applyAlignment="1">
      <alignment horizontal="center" vertical="center"/>
    </xf>
    <xf numFmtId="0" fontId="165" fillId="4" borderId="66" xfId="0" applyFont="1" applyFill="1" applyBorder="1" applyAlignment="1">
      <alignment horizontal="center" vertical="center"/>
    </xf>
    <xf numFmtId="0" fontId="165" fillId="4" borderId="3" xfId="0" applyFont="1" applyFill="1" applyBorder="1" applyAlignment="1">
      <alignment horizontal="center" vertical="center"/>
    </xf>
    <xf numFmtId="0" fontId="164" fillId="0" borderId="118" xfId="0" applyFont="1" applyBorder="1" applyAlignment="1">
      <alignment horizontal="center" vertical="center"/>
    </xf>
    <xf numFmtId="0" fontId="163" fillId="0" borderId="118" xfId="0" applyFont="1" applyBorder="1" applyAlignment="1">
      <alignment horizontal="center"/>
    </xf>
    <xf numFmtId="0" fontId="163" fillId="3" borderId="118" xfId="0" applyFont="1" applyFill="1" applyBorder="1" applyAlignment="1">
      <alignment horizontal="center"/>
    </xf>
    <xf numFmtId="0" fontId="164" fillId="0" borderId="118" xfId="0" applyFont="1" applyBorder="1" applyAlignment="1">
      <alignment horizontal="center"/>
    </xf>
    <xf numFmtId="0" fontId="178" fillId="43" borderId="7" xfId="0" applyFont="1" applyFill="1" applyBorder="1" applyAlignment="1">
      <alignment horizontal="center"/>
    </xf>
    <xf numFmtId="0" fontId="178" fillId="43" borderId="8" xfId="0" applyFont="1" applyFill="1" applyBorder="1" applyAlignment="1">
      <alignment horizontal="center"/>
    </xf>
    <xf numFmtId="0" fontId="163" fillId="0" borderId="119" xfId="0" applyFont="1" applyBorder="1" applyAlignment="1">
      <alignment horizontal="left" vertical="center"/>
    </xf>
    <xf numFmtId="0" fontId="163" fillId="0" borderId="29" xfId="0" applyFont="1" applyBorder="1" applyAlignment="1">
      <alignment horizontal="left" vertical="center"/>
    </xf>
    <xf numFmtId="0" fontId="163" fillId="3" borderId="119" xfId="0" applyFont="1" applyFill="1" applyBorder="1" applyAlignment="1">
      <alignment horizontal="left" vertical="center"/>
    </xf>
    <xf numFmtId="0" fontId="163" fillId="3" borderId="29" xfId="0" applyFont="1" applyFill="1" applyBorder="1" applyAlignment="1">
      <alignment horizontal="left" vertical="center"/>
    </xf>
    <xf numFmtId="0" fontId="164" fillId="0" borderId="119" xfId="0" applyFont="1" applyBorder="1" applyAlignment="1">
      <alignment horizontal="left"/>
    </xf>
    <xf numFmtId="0" fontId="164" fillId="0" borderId="29" xfId="0" applyFont="1" applyBorder="1" applyAlignment="1">
      <alignment horizontal="left"/>
    </xf>
    <xf numFmtId="0" fontId="164" fillId="43" borderId="119" xfId="0" applyFont="1" applyFill="1" applyBorder="1" applyAlignment="1">
      <alignment horizontal="center"/>
    </xf>
    <xf numFmtId="0" fontId="164" fillId="43" borderId="29" xfId="0" applyFont="1" applyFill="1" applyBorder="1" applyAlignment="1">
      <alignment horizontal="center"/>
    </xf>
    <xf numFmtId="0" fontId="142" fillId="43" borderId="7" xfId="0" applyFont="1" applyFill="1" applyBorder="1" applyAlignment="1">
      <alignment horizontal="center" vertical="center"/>
    </xf>
    <xf numFmtId="0" fontId="142" fillId="43" borderId="8" xfId="0" applyFont="1" applyFill="1" applyBorder="1" applyAlignment="1">
      <alignment horizontal="center" vertic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6" fillId="0" borderId="155" xfId="0" applyNumberFormat="1" applyFont="1" applyBorder="1" applyAlignment="1">
      <alignment horizontal="center" vertical="center" wrapText="1"/>
    </xf>
    <xf numFmtId="0" fontId="168" fillId="0" borderId="0" xfId="0" applyFont="1" applyAlignment="1">
      <alignment horizontal="center" wrapText="1"/>
    </xf>
    <xf numFmtId="0" fontId="168" fillId="0" borderId="0" xfId="0" applyFont="1" applyAlignment="1">
      <alignment horizontal="center" vertical="center" wrapText="1"/>
    </xf>
    <xf numFmtId="0" fontId="167" fillId="0" borderId="155" xfId="0" applyFont="1" applyBorder="1" applyAlignment="1">
      <alignment horizontal="center" vertical="center" wrapText="1"/>
    </xf>
    <xf numFmtId="17" fontId="168" fillId="0" borderId="155" xfId="0" applyNumberFormat="1" applyFont="1" applyBorder="1" applyAlignment="1">
      <alignment horizontal="center" vertical="center" wrapText="1"/>
    </xf>
    <xf numFmtId="17" fontId="176" fillId="0" borderId="43" xfId="0" applyNumberFormat="1" applyFont="1" applyBorder="1" applyAlignment="1">
      <alignment horizontal="center" vertical="center" wrapText="1"/>
    </xf>
    <xf numFmtId="17" fontId="176" fillId="0" borderId="40" xfId="0" applyNumberFormat="1" applyFont="1" applyBorder="1" applyAlignment="1">
      <alignment horizontal="center" vertical="center" wrapText="1"/>
    </xf>
    <xf numFmtId="0" fontId="36" fillId="3" borderId="131" xfId="0" applyFont="1" applyFill="1" applyBorder="1" applyAlignment="1">
      <alignment horizontal="center" vertical="center"/>
    </xf>
    <xf numFmtId="0" fontId="36" fillId="3" borderId="46" xfId="0" applyFont="1" applyFill="1" applyBorder="1" applyAlignment="1">
      <alignment horizontal="center" vertical="center"/>
    </xf>
    <xf numFmtId="0" fontId="36" fillId="3" borderId="30" xfId="0" applyFont="1" applyFill="1" applyBorder="1" applyAlignment="1">
      <alignment horizontal="center" vertical="center"/>
    </xf>
    <xf numFmtId="0" fontId="23" fillId="3" borderId="131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left" vertical="center"/>
    </xf>
    <xf numFmtId="0" fontId="23" fillId="3" borderId="30" xfId="0" applyFont="1" applyFill="1" applyBorder="1" applyAlignment="1">
      <alignment horizontal="left" vertical="center"/>
    </xf>
    <xf numFmtId="0" fontId="36" fillId="3" borderId="139" xfId="0" applyFont="1" applyFill="1" applyBorder="1" applyAlignment="1">
      <alignment horizontal="center" vertical="center"/>
    </xf>
    <xf numFmtId="0" fontId="23" fillId="3" borderId="137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138" xfId="0" applyFont="1" applyFill="1" applyBorder="1" applyAlignment="1">
      <alignment horizontal="center" vertical="center"/>
    </xf>
    <xf numFmtId="0" fontId="36" fillId="3" borderId="139" xfId="0" applyFont="1" applyFill="1" applyBorder="1" applyAlignment="1">
      <alignment horizontal="left" vertical="center" wrapText="1"/>
    </xf>
    <xf numFmtId="0" fontId="36" fillId="3" borderId="139" xfId="0" applyFont="1" applyFill="1" applyBorder="1" applyAlignment="1">
      <alignment horizontal="left" vertical="center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U65"/>
  <sheetViews>
    <sheetView zoomScale="110" zoomScaleNormal="110" workbookViewId="0">
      <pane xSplit="4" topLeftCell="BD1" activePane="topRight" state="frozen"/>
      <selection pane="topRight" sqref="A1:XFD1048576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30" width="10.7109375" style="365" customWidth="1"/>
    <col min="31" max="32" width="10.7109375" style="365" hidden="1" customWidth="1"/>
    <col min="33" max="34" width="10.7109375" style="369" customWidth="1"/>
    <col min="35" max="36" width="10.7109375" style="369" hidden="1" customWidth="1"/>
    <col min="37" max="40" width="10.7109375" style="374" customWidth="1"/>
    <col min="41" max="42" width="10.7109375" style="374" hidden="1" customWidth="1"/>
    <col min="43" max="44" width="10.7109375" style="380" customWidth="1"/>
    <col min="45" max="46" width="10.7109375" style="380" hidden="1" customWidth="1"/>
    <col min="47" max="48" width="10.7109375" style="382" customWidth="1"/>
    <col min="49" max="50" width="10.7109375" style="382" hidden="1" customWidth="1"/>
    <col min="51" max="58" width="10.7109375" style="419" customWidth="1"/>
    <col min="59" max="59" width="11.28515625" style="442" hidden="1" customWidth="1"/>
    <col min="60" max="60" width="11.28515625" style="442" customWidth="1"/>
    <col min="61" max="61" width="11.28515625" customWidth="1"/>
    <col min="62" max="62" width="11.28515625" hidden="1" customWidth="1"/>
    <col min="63" max="63" width="11.28515625" customWidth="1"/>
    <col min="64" max="67" width="11.28515625" hidden="1" customWidth="1"/>
    <col min="68" max="69" width="11.28515625" customWidth="1"/>
    <col min="70" max="71" width="12.85546875" bestFit="1" customWidth="1"/>
    <col min="72" max="85" width="9.140625" customWidth="1"/>
  </cols>
  <sheetData>
    <row r="1" spans="1:73" ht="18.75" x14ac:dyDescent="0.3">
      <c r="B1" s="462" t="s">
        <v>338</v>
      </c>
      <c r="C1" s="669"/>
      <c r="D1" s="670">
        <v>322.5</v>
      </c>
      <c r="E1" s="671">
        <v>29</v>
      </c>
      <c r="F1" s="671">
        <v>30</v>
      </c>
      <c r="G1" s="671">
        <v>30</v>
      </c>
      <c r="H1" s="670">
        <v>29.375</v>
      </c>
      <c r="I1" s="671">
        <v>59</v>
      </c>
      <c r="J1" s="671">
        <v>59.375</v>
      </c>
      <c r="K1" s="671">
        <v>19</v>
      </c>
      <c r="L1" s="670">
        <v>25.083333333333332</v>
      </c>
      <c r="M1" s="671">
        <v>78</v>
      </c>
      <c r="N1" s="671">
        <v>84.458333333333329</v>
      </c>
      <c r="O1" s="670">
        <v>9.5</v>
      </c>
      <c r="P1" s="670">
        <v>30.25</v>
      </c>
      <c r="Q1" s="671">
        <v>87.5</v>
      </c>
      <c r="R1" s="671">
        <v>114.70833333333333</v>
      </c>
      <c r="S1" s="671">
        <v>30</v>
      </c>
      <c r="T1" s="674">
        <v>29.583333333333332</v>
      </c>
      <c r="U1" s="671">
        <v>117.5</v>
      </c>
      <c r="V1" s="671">
        <v>144.29166666666666</v>
      </c>
      <c r="W1" s="671">
        <v>29</v>
      </c>
      <c r="X1" s="674">
        <v>29.916666666666668</v>
      </c>
      <c r="Y1" s="671">
        <v>68.5</v>
      </c>
      <c r="Z1" s="671">
        <v>89.75</v>
      </c>
      <c r="AA1" s="671">
        <v>146.5</v>
      </c>
      <c r="AB1" s="671">
        <v>174.20833333333331</v>
      </c>
      <c r="AC1" s="671">
        <v>30</v>
      </c>
      <c r="AD1" s="671">
        <v>29.965416666666666</v>
      </c>
      <c r="AE1" s="671">
        <v>176.5</v>
      </c>
      <c r="AF1" s="671">
        <v>204.17374999999998</v>
      </c>
      <c r="AG1" s="671">
        <v>29</v>
      </c>
      <c r="AH1" s="670">
        <v>1</v>
      </c>
      <c r="AI1" s="671">
        <v>205.5</v>
      </c>
      <c r="AJ1" s="671">
        <v>205.17374999999998</v>
      </c>
      <c r="AK1" s="390">
        <v>30</v>
      </c>
      <c r="AL1" s="390">
        <v>30.75</v>
      </c>
      <c r="AM1" s="390">
        <v>89</v>
      </c>
      <c r="AN1" s="390">
        <v>61.71541666666667</v>
      </c>
      <c r="AO1" s="390">
        <v>235.5</v>
      </c>
      <c r="AP1" s="390">
        <v>235.92374999999998</v>
      </c>
      <c r="AQ1" s="390">
        <v>30</v>
      </c>
      <c r="AR1" s="699">
        <v>29.875</v>
      </c>
      <c r="AS1" s="390">
        <v>265.5</v>
      </c>
      <c r="AT1" s="390">
        <v>265.79874999999998</v>
      </c>
      <c r="AU1" s="390">
        <v>27</v>
      </c>
      <c r="AV1" s="414">
        <v>27.1875</v>
      </c>
      <c r="AW1" s="390">
        <v>292.5</v>
      </c>
      <c r="AX1" s="390">
        <v>292.98624999999998</v>
      </c>
      <c r="AY1" s="420">
        <v>30</v>
      </c>
      <c r="AZ1" s="414">
        <v>30.229166666666668</v>
      </c>
      <c r="BA1" s="420">
        <v>87</v>
      </c>
      <c r="BB1" s="420">
        <v>87.291666666666671</v>
      </c>
      <c r="BC1" s="420">
        <v>176</v>
      </c>
      <c r="BD1" s="420">
        <v>149.00708333333336</v>
      </c>
      <c r="BE1" s="420">
        <v>322.5</v>
      </c>
      <c r="BF1" s="420">
        <v>323.21541666666667</v>
      </c>
      <c r="BG1" s="443"/>
      <c r="BH1" s="443"/>
      <c r="BI1" s="173"/>
      <c r="BJ1" s="51"/>
      <c r="BK1" s="51"/>
      <c r="BL1" s="51"/>
      <c r="BM1" s="51"/>
      <c r="BN1" s="51"/>
      <c r="BO1" s="51"/>
      <c r="BP1" s="90"/>
    </row>
    <row r="2" spans="1:73" ht="16.5" customHeight="1" thickBot="1" x14ac:dyDescent="0.3">
      <c r="B2" s="2"/>
      <c r="C2" s="669"/>
      <c r="D2" s="672">
        <v>365</v>
      </c>
      <c r="E2" s="672">
        <v>30</v>
      </c>
      <c r="F2" s="672">
        <v>30</v>
      </c>
      <c r="G2" s="672">
        <v>31</v>
      </c>
      <c r="H2" s="672">
        <v>31</v>
      </c>
      <c r="I2" s="672">
        <v>61</v>
      </c>
      <c r="J2" s="672">
        <v>61</v>
      </c>
      <c r="K2" s="672">
        <v>30</v>
      </c>
      <c r="L2" s="672">
        <v>30</v>
      </c>
      <c r="M2" s="672">
        <v>91</v>
      </c>
      <c r="N2" s="672">
        <v>91</v>
      </c>
      <c r="O2" s="673">
        <v>31</v>
      </c>
      <c r="P2" s="672">
        <v>31</v>
      </c>
      <c r="Q2" s="672">
        <v>122</v>
      </c>
      <c r="R2" s="672">
        <v>122</v>
      </c>
      <c r="S2" s="672">
        <v>31</v>
      </c>
      <c r="T2" s="672">
        <v>31</v>
      </c>
      <c r="U2" s="672">
        <v>153</v>
      </c>
      <c r="V2" s="672">
        <v>153</v>
      </c>
      <c r="W2" s="672">
        <v>30</v>
      </c>
      <c r="X2" s="672">
        <v>30</v>
      </c>
      <c r="Y2" s="672">
        <v>92</v>
      </c>
      <c r="Z2" s="672">
        <v>92</v>
      </c>
      <c r="AA2" s="672">
        <v>183</v>
      </c>
      <c r="AB2" s="672">
        <v>183</v>
      </c>
      <c r="AC2" s="672">
        <v>31</v>
      </c>
      <c r="AD2" s="672">
        <v>31</v>
      </c>
      <c r="AE2" s="672">
        <v>214</v>
      </c>
      <c r="AF2" s="672">
        <v>214</v>
      </c>
      <c r="AG2" s="672">
        <v>30</v>
      </c>
      <c r="AH2" s="672">
        <v>30</v>
      </c>
      <c r="AI2" s="672">
        <v>244</v>
      </c>
      <c r="AJ2" s="672">
        <v>244</v>
      </c>
      <c r="AK2" s="51">
        <v>31</v>
      </c>
      <c r="AL2" s="51">
        <v>31</v>
      </c>
      <c r="AM2" s="51">
        <v>92</v>
      </c>
      <c r="AN2" s="51">
        <v>92</v>
      </c>
      <c r="AO2" s="51">
        <v>275</v>
      </c>
      <c r="AP2" s="51">
        <v>275</v>
      </c>
      <c r="AQ2" s="51">
        <v>31</v>
      </c>
      <c r="AR2" s="51">
        <v>31</v>
      </c>
      <c r="AS2" s="51">
        <v>306</v>
      </c>
      <c r="AT2" s="51">
        <v>306</v>
      </c>
      <c r="AU2" s="51">
        <v>28</v>
      </c>
      <c r="AV2" s="51">
        <v>28</v>
      </c>
      <c r="AW2" s="51">
        <v>334</v>
      </c>
      <c r="AX2" s="51">
        <v>334</v>
      </c>
      <c r="AY2" s="51">
        <v>31</v>
      </c>
      <c r="AZ2" s="51">
        <v>31</v>
      </c>
      <c r="BA2" s="51">
        <v>90</v>
      </c>
      <c r="BB2" s="51">
        <v>90</v>
      </c>
      <c r="BC2" s="51">
        <v>182</v>
      </c>
      <c r="BD2" s="51">
        <v>182</v>
      </c>
      <c r="BE2" s="51">
        <v>365</v>
      </c>
      <c r="BF2" s="51">
        <v>365</v>
      </c>
      <c r="BG2" s="51"/>
      <c r="BH2" s="51"/>
      <c r="BI2" s="51"/>
      <c r="BJ2" s="51"/>
      <c r="BK2" s="51"/>
      <c r="BL2" s="51">
        <v>365</v>
      </c>
      <c r="BM2" s="51">
        <v>365</v>
      </c>
      <c r="BN2" s="51">
        <v>366</v>
      </c>
      <c r="BO2" s="51">
        <v>366</v>
      </c>
      <c r="BP2" s="90"/>
    </row>
    <row r="3" spans="1:73" ht="18.75" customHeight="1" x14ac:dyDescent="0.25">
      <c r="B3" s="3637" t="s">
        <v>169</v>
      </c>
      <c r="C3" s="3639" t="s">
        <v>170</v>
      </c>
      <c r="D3" s="3641" t="s">
        <v>1741</v>
      </c>
      <c r="E3" s="3623" t="s">
        <v>1742</v>
      </c>
      <c r="F3" s="3624"/>
      <c r="G3" s="3623" t="s">
        <v>1871</v>
      </c>
      <c r="H3" s="3624"/>
      <c r="I3" s="3625" t="s">
        <v>14</v>
      </c>
      <c r="J3" s="3626"/>
      <c r="K3" s="3645" t="s">
        <v>1911</v>
      </c>
      <c r="L3" s="3646"/>
      <c r="M3" s="3643" t="s">
        <v>639</v>
      </c>
      <c r="N3" s="3644"/>
      <c r="O3" s="3623" t="s">
        <v>1940</v>
      </c>
      <c r="P3" s="3624"/>
      <c r="Q3" s="3625" t="s">
        <v>17</v>
      </c>
      <c r="R3" s="3626"/>
      <c r="S3" s="3623" t="s">
        <v>1964</v>
      </c>
      <c r="T3" s="3624"/>
      <c r="U3" s="3625" t="s">
        <v>18</v>
      </c>
      <c r="V3" s="3626"/>
      <c r="W3" s="3648" t="s">
        <v>1985</v>
      </c>
      <c r="X3" s="3649"/>
      <c r="Y3" s="3650" t="s">
        <v>842</v>
      </c>
      <c r="Z3" s="3650"/>
      <c r="AA3" s="3636" t="s">
        <v>659</v>
      </c>
      <c r="AB3" s="3636"/>
      <c r="AC3" s="3623" t="s">
        <v>2004</v>
      </c>
      <c r="AD3" s="3624"/>
      <c r="AE3" s="3625" t="s">
        <v>24</v>
      </c>
      <c r="AF3" s="3626"/>
      <c r="AG3" s="3623" t="s">
        <v>2020</v>
      </c>
      <c r="AH3" s="3624"/>
      <c r="AI3" s="3625" t="s">
        <v>27</v>
      </c>
      <c r="AJ3" s="3626"/>
      <c r="AK3" s="3648" t="s">
        <v>2037</v>
      </c>
      <c r="AL3" s="3649"/>
      <c r="AM3" s="3650" t="s">
        <v>1675</v>
      </c>
      <c r="AN3" s="3650"/>
      <c r="AO3" s="3625" t="s">
        <v>1676</v>
      </c>
      <c r="AP3" s="3626"/>
      <c r="AQ3" s="3623" t="s">
        <v>2142</v>
      </c>
      <c r="AR3" s="3624"/>
      <c r="AS3" s="3625" t="s">
        <v>28</v>
      </c>
      <c r="AT3" s="3626"/>
      <c r="AU3" s="3623" t="s">
        <v>2156</v>
      </c>
      <c r="AV3" s="3624"/>
      <c r="AW3" s="3625" t="s">
        <v>30</v>
      </c>
      <c r="AX3" s="3626"/>
      <c r="AY3" s="3623" t="s">
        <v>2168</v>
      </c>
      <c r="AZ3" s="3624"/>
      <c r="BA3" s="3650" t="s">
        <v>1721</v>
      </c>
      <c r="BB3" s="3650"/>
      <c r="BC3" s="3636" t="s">
        <v>673</v>
      </c>
      <c r="BD3" s="3636"/>
      <c r="BE3" s="3625" t="s">
        <v>1763</v>
      </c>
      <c r="BF3" s="3626"/>
      <c r="BG3" s="3630" t="s">
        <v>1401</v>
      </c>
      <c r="BH3" s="3631"/>
      <c r="BI3" s="438" t="s">
        <v>1258</v>
      </c>
      <c r="BJ3" s="3621" t="s">
        <v>950</v>
      </c>
      <c r="BK3" s="3621"/>
      <c r="BL3" s="3621" t="s">
        <v>681</v>
      </c>
      <c r="BM3" s="3621"/>
      <c r="BN3" s="3621" t="s">
        <v>671</v>
      </c>
      <c r="BO3" s="3632"/>
    </row>
    <row r="4" spans="1:73" ht="23.25" customHeight="1" thickBot="1" x14ac:dyDescent="0.3">
      <c r="B4" s="3638"/>
      <c r="C4" s="3640"/>
      <c r="D4" s="3642"/>
      <c r="E4" s="315" t="s">
        <v>171</v>
      </c>
      <c r="F4" s="316" t="s">
        <v>172</v>
      </c>
      <c r="G4" s="315" t="s">
        <v>171</v>
      </c>
      <c r="H4" s="316" t="s">
        <v>172</v>
      </c>
      <c r="I4" s="321" t="s">
        <v>171</v>
      </c>
      <c r="J4" s="281" t="s">
        <v>172</v>
      </c>
      <c r="K4" s="323" t="s">
        <v>171</v>
      </c>
      <c r="L4" s="324" t="s">
        <v>172</v>
      </c>
      <c r="M4" s="325" t="s">
        <v>171</v>
      </c>
      <c r="N4" s="326" t="s">
        <v>172</v>
      </c>
      <c r="O4" s="323" t="s">
        <v>171</v>
      </c>
      <c r="P4" s="316" t="s">
        <v>172</v>
      </c>
      <c r="Q4" s="321" t="s">
        <v>171</v>
      </c>
      <c r="R4" s="281" t="s">
        <v>172</v>
      </c>
      <c r="S4" s="315" t="s">
        <v>171</v>
      </c>
      <c r="T4" s="316" t="s">
        <v>172</v>
      </c>
      <c r="U4" s="321" t="s">
        <v>171</v>
      </c>
      <c r="V4" s="281" t="s">
        <v>172</v>
      </c>
      <c r="W4" s="195" t="s">
        <v>171</v>
      </c>
      <c r="X4" s="391" t="s">
        <v>172</v>
      </c>
      <c r="Y4" s="392" t="s">
        <v>171</v>
      </c>
      <c r="Z4" s="392" t="s">
        <v>172</v>
      </c>
      <c r="AA4" s="393" t="s">
        <v>171</v>
      </c>
      <c r="AB4" s="393" t="s">
        <v>172</v>
      </c>
      <c r="AC4" s="315" t="s">
        <v>171</v>
      </c>
      <c r="AD4" s="316" t="s">
        <v>172</v>
      </c>
      <c r="AE4" s="321" t="s">
        <v>171</v>
      </c>
      <c r="AF4" s="281" t="s">
        <v>172</v>
      </c>
      <c r="AG4" s="315" t="s">
        <v>171</v>
      </c>
      <c r="AH4" s="316" t="s">
        <v>172</v>
      </c>
      <c r="AI4" s="321" t="s">
        <v>171</v>
      </c>
      <c r="AJ4" s="281" t="s">
        <v>172</v>
      </c>
      <c r="AK4" s="195" t="s">
        <v>171</v>
      </c>
      <c r="AL4" s="391" t="s">
        <v>172</v>
      </c>
      <c r="AM4" s="392" t="s">
        <v>171</v>
      </c>
      <c r="AN4" s="392" t="s">
        <v>172</v>
      </c>
      <c r="AO4" s="321" t="s">
        <v>171</v>
      </c>
      <c r="AP4" s="281" t="s">
        <v>172</v>
      </c>
      <c r="AQ4" s="315" t="s">
        <v>171</v>
      </c>
      <c r="AR4" s="316" t="s">
        <v>172</v>
      </c>
      <c r="AS4" s="321" t="s">
        <v>171</v>
      </c>
      <c r="AT4" s="281" t="s">
        <v>172</v>
      </c>
      <c r="AU4" s="315" t="s">
        <v>171</v>
      </c>
      <c r="AV4" s="316" t="s">
        <v>172</v>
      </c>
      <c r="AW4" s="321" t="s">
        <v>171</v>
      </c>
      <c r="AX4" s="281" t="s">
        <v>172</v>
      </c>
      <c r="AY4" s="315" t="s">
        <v>171</v>
      </c>
      <c r="AZ4" s="316" t="s">
        <v>172</v>
      </c>
      <c r="BA4" s="421" t="s">
        <v>171</v>
      </c>
      <c r="BB4" s="421" t="s">
        <v>172</v>
      </c>
      <c r="BC4" s="422" t="s">
        <v>171</v>
      </c>
      <c r="BD4" s="422" t="s">
        <v>172</v>
      </c>
      <c r="BE4" s="321" t="s">
        <v>171</v>
      </c>
      <c r="BF4" s="281" t="s">
        <v>172</v>
      </c>
      <c r="BG4" s="152" t="s">
        <v>171</v>
      </c>
      <c r="BH4" s="152" t="s">
        <v>172</v>
      </c>
      <c r="BI4" s="152" t="s">
        <v>172</v>
      </c>
      <c r="BJ4" s="152" t="s">
        <v>171</v>
      </c>
      <c r="BK4" s="152" t="s">
        <v>172</v>
      </c>
      <c r="BL4" s="152" t="s">
        <v>171</v>
      </c>
      <c r="BM4" s="152" t="s">
        <v>172</v>
      </c>
      <c r="BN4" s="152" t="s">
        <v>171</v>
      </c>
      <c r="BO4" s="330" t="s">
        <v>172</v>
      </c>
      <c r="BQ4" s="652"/>
    </row>
    <row r="5" spans="1:73" ht="15" customHeight="1" x14ac:dyDescent="0.25">
      <c r="A5" s="40"/>
      <c r="B5" s="302" t="s">
        <v>344</v>
      </c>
      <c r="C5" s="282"/>
      <c r="D5" s="396"/>
      <c r="E5" s="137"/>
      <c r="F5" s="397"/>
      <c r="G5" s="137"/>
      <c r="H5" s="397"/>
      <c r="I5" s="137"/>
      <c r="J5" s="397"/>
      <c r="K5" s="137"/>
      <c r="L5" s="397"/>
      <c r="M5" s="137"/>
      <c r="N5" s="397"/>
      <c r="O5" s="137"/>
      <c r="P5" s="397"/>
      <c r="Q5" s="137"/>
      <c r="R5" s="397"/>
      <c r="S5" s="137"/>
      <c r="T5" s="397"/>
      <c r="U5" s="137"/>
      <c r="V5" s="397"/>
      <c r="W5" s="188"/>
      <c r="X5" s="136"/>
      <c r="Y5" s="136"/>
      <c r="Z5" s="136"/>
      <c r="AA5" s="136"/>
      <c r="AB5" s="136"/>
      <c r="AC5" s="137"/>
      <c r="AD5" s="397"/>
      <c r="AE5" s="137"/>
      <c r="AF5" s="397"/>
      <c r="AG5" s="137"/>
      <c r="AH5" s="397"/>
      <c r="AI5" s="137"/>
      <c r="AJ5" s="397"/>
      <c r="AK5" s="188"/>
      <c r="AL5" s="136"/>
      <c r="AM5" s="136"/>
      <c r="AN5" s="136"/>
      <c r="AO5" s="137"/>
      <c r="AP5" s="397"/>
      <c r="AQ5" s="137"/>
      <c r="AR5" s="397"/>
      <c r="AS5" s="137"/>
      <c r="AT5" s="397"/>
      <c r="AU5" s="137"/>
      <c r="AV5" s="397"/>
      <c r="AW5" s="137"/>
      <c r="AX5" s="397"/>
      <c r="AY5" s="137"/>
      <c r="AZ5" s="397"/>
      <c r="BA5" s="136"/>
      <c r="BB5" s="136"/>
      <c r="BC5" s="136"/>
      <c r="BD5" s="136"/>
      <c r="BE5" s="137"/>
      <c r="BF5" s="397"/>
      <c r="BG5" s="61"/>
      <c r="BH5" s="61"/>
      <c r="BI5" s="61"/>
      <c r="BJ5" s="61"/>
      <c r="BK5" s="61"/>
      <c r="BL5" s="61"/>
      <c r="BM5" s="61"/>
      <c r="BN5" s="61"/>
      <c r="BO5" s="196"/>
    </row>
    <row r="6" spans="1:73" ht="15" customHeight="1" x14ac:dyDescent="0.25">
      <c r="B6" s="303" t="s">
        <v>348</v>
      </c>
      <c r="C6" s="275" t="s">
        <v>352</v>
      </c>
      <c r="D6" s="436">
        <v>96.420547945205485</v>
      </c>
      <c r="E6" s="437">
        <v>97.8</v>
      </c>
      <c r="F6" s="33">
        <v>98.766666666666666</v>
      </c>
      <c r="G6" s="508">
        <v>97.8</v>
      </c>
      <c r="H6" s="33">
        <v>98.709677419354833</v>
      </c>
      <c r="I6" s="18">
        <v>97.799999999999983</v>
      </c>
      <c r="J6" s="35">
        <v>98.73770491803279</v>
      </c>
      <c r="K6" s="132">
        <v>97.456666666666663</v>
      </c>
      <c r="L6" s="33">
        <v>97.4</v>
      </c>
      <c r="M6" s="26">
        <v>97.686813186813183</v>
      </c>
      <c r="N6" s="38">
        <v>98.296703296703299</v>
      </c>
      <c r="O6" s="132">
        <v>96</v>
      </c>
      <c r="P6" s="33">
        <v>97.58064516129032</v>
      </c>
      <c r="Q6" s="18">
        <v>97.258196721311478</v>
      </c>
      <c r="R6" s="35">
        <v>98.114754098360649</v>
      </c>
      <c r="S6" s="132">
        <v>96</v>
      </c>
      <c r="T6" s="33">
        <v>98</v>
      </c>
      <c r="U6" s="18">
        <v>97.003267973856211</v>
      </c>
      <c r="V6" s="35">
        <v>98.091503267973863</v>
      </c>
      <c r="W6" s="132">
        <v>96</v>
      </c>
      <c r="X6" s="33">
        <v>98</v>
      </c>
      <c r="Y6" s="66">
        <v>96</v>
      </c>
      <c r="Z6" s="66">
        <v>97.858695652173907</v>
      </c>
      <c r="AA6" s="78">
        <v>96.838797814207652</v>
      </c>
      <c r="AB6" s="78">
        <v>98.076502732240442</v>
      </c>
      <c r="AC6" s="132">
        <v>96</v>
      </c>
      <c r="AD6" s="33">
        <v>98</v>
      </c>
      <c r="AE6" s="18">
        <v>96.717289719626166</v>
      </c>
      <c r="AF6" s="35">
        <v>98.065420560747668</v>
      </c>
      <c r="AG6" s="132">
        <v>96</v>
      </c>
      <c r="AH6" s="33">
        <v>94.3</v>
      </c>
      <c r="AI6" s="18">
        <v>96.629098360655732</v>
      </c>
      <c r="AJ6" s="18">
        <v>97.602459016393439</v>
      </c>
      <c r="AK6" s="132">
        <v>96</v>
      </c>
      <c r="AL6" s="33">
        <v>98</v>
      </c>
      <c r="AM6" s="66">
        <v>96</v>
      </c>
      <c r="AN6" s="66">
        <v>96.793478260869563</v>
      </c>
      <c r="AO6" s="18">
        <v>96.558181818181822</v>
      </c>
      <c r="AP6" s="18">
        <v>97.647272727272721</v>
      </c>
      <c r="AQ6" s="132">
        <v>96</v>
      </c>
      <c r="AR6" s="33">
        <v>98</v>
      </c>
      <c r="AS6" s="18">
        <v>96.501633986928098</v>
      </c>
      <c r="AT6" s="18">
        <v>97.683006535947712</v>
      </c>
      <c r="AU6" s="132">
        <v>96</v>
      </c>
      <c r="AV6" s="33">
        <v>97.678571428571431</v>
      </c>
      <c r="AW6" s="18">
        <v>96.459580838323348</v>
      </c>
      <c r="AX6" s="18">
        <v>97.682634730538922</v>
      </c>
      <c r="AY6" s="132">
        <v>96</v>
      </c>
      <c r="AZ6" s="33">
        <v>98</v>
      </c>
      <c r="BA6" s="66">
        <v>96</v>
      </c>
      <c r="BB6" s="66">
        <v>97.9</v>
      </c>
      <c r="BC6" s="418">
        <v>96</v>
      </c>
      <c r="BD6" s="418">
        <v>97.340659340659343</v>
      </c>
      <c r="BE6" s="18">
        <v>96.420547945205485</v>
      </c>
      <c r="BF6" s="18">
        <v>97.709589041095896</v>
      </c>
      <c r="BG6" s="162">
        <v>99</v>
      </c>
      <c r="BH6" s="162">
        <v>98.976067110347017</v>
      </c>
      <c r="BI6" s="162">
        <v>98.783561643835611</v>
      </c>
      <c r="BJ6" s="162">
        <v>99</v>
      </c>
      <c r="BK6" s="162">
        <v>97.824657534246569</v>
      </c>
      <c r="BL6" s="162">
        <v>95.547945205479451</v>
      </c>
      <c r="BM6" s="162">
        <v>95.342465753424662</v>
      </c>
      <c r="BN6" s="162">
        <v>97</v>
      </c>
      <c r="BO6" s="161">
        <v>97.109590163934413</v>
      </c>
      <c r="BP6" s="8"/>
      <c r="BQ6" s="164"/>
      <c r="BR6" s="181"/>
      <c r="BS6" s="181"/>
    </row>
    <row r="7" spans="1:73" ht="15" customHeight="1" x14ac:dyDescent="0.25">
      <c r="B7" s="303" t="s">
        <v>349</v>
      </c>
      <c r="C7" s="275" t="s">
        <v>352</v>
      </c>
      <c r="D7" s="436">
        <v>98.1676712328767</v>
      </c>
      <c r="E7" s="437">
        <v>98</v>
      </c>
      <c r="F7" s="33">
        <v>99</v>
      </c>
      <c r="G7" s="508">
        <v>98</v>
      </c>
      <c r="H7" s="33">
        <v>98.516129032258064</v>
      </c>
      <c r="I7" s="18">
        <v>98</v>
      </c>
      <c r="J7" s="35">
        <v>98.754098360655732</v>
      </c>
      <c r="K7" s="547">
        <v>96.006666666666661</v>
      </c>
      <c r="L7" s="33">
        <v>96.7</v>
      </c>
      <c r="M7" s="26">
        <v>97.342857142857156</v>
      </c>
      <c r="N7" s="38">
        <v>98.07692307692308</v>
      </c>
      <c r="O7" s="132">
        <v>94.064516129032256</v>
      </c>
      <c r="P7" s="33">
        <v>98.806451612903231</v>
      </c>
      <c r="Q7" s="18">
        <v>96.509836065573779</v>
      </c>
      <c r="R7" s="35">
        <v>98.26229508196721</v>
      </c>
      <c r="S7" s="132">
        <v>99</v>
      </c>
      <c r="T7" s="33">
        <v>98.645161290322577</v>
      </c>
      <c r="U7" s="18">
        <v>97.014379084967331</v>
      </c>
      <c r="V7" s="35">
        <v>98.33986928104575</v>
      </c>
      <c r="W7" s="132">
        <v>99</v>
      </c>
      <c r="X7" s="33">
        <v>98.3</v>
      </c>
      <c r="Y7" s="66">
        <v>97.336956521739125</v>
      </c>
      <c r="Z7" s="66">
        <v>98.586956521739125</v>
      </c>
      <c r="AA7" s="78">
        <v>97.33989071038252</v>
      </c>
      <c r="AB7" s="78">
        <v>98.333333333333329</v>
      </c>
      <c r="AC7" s="132">
        <v>99</v>
      </c>
      <c r="AD7" s="33">
        <v>97.838709677419359</v>
      </c>
      <c r="AE7" s="18">
        <v>97.580373831775702</v>
      </c>
      <c r="AF7" s="35">
        <v>98.261682242990659</v>
      </c>
      <c r="AG7" s="132">
        <v>99</v>
      </c>
      <c r="AH7" s="33">
        <v>94</v>
      </c>
      <c r="AI7" s="18">
        <v>97.75491803278689</v>
      </c>
      <c r="AJ7" s="18">
        <v>97.73770491803279</v>
      </c>
      <c r="AK7" s="132">
        <v>99</v>
      </c>
      <c r="AL7" s="33">
        <v>98.483870967741936</v>
      </c>
      <c r="AM7" s="66">
        <v>99</v>
      </c>
      <c r="AN7" s="66">
        <v>96.804347826086953</v>
      </c>
      <c r="AO7" s="18">
        <v>97.895272727272726</v>
      </c>
      <c r="AP7" s="18">
        <v>97.821818181818188</v>
      </c>
      <c r="AQ7" s="132">
        <v>99</v>
      </c>
      <c r="AR7" s="33">
        <v>98.483870967741936</v>
      </c>
      <c r="AS7" s="18">
        <v>98.007189542483658</v>
      </c>
      <c r="AT7" s="18">
        <v>97.888888888888886</v>
      </c>
      <c r="AU7" s="132">
        <v>99</v>
      </c>
      <c r="AV7" s="33">
        <v>98.392857142857139</v>
      </c>
      <c r="AW7" s="18">
        <v>98.09041916167665</v>
      </c>
      <c r="AX7" s="18">
        <v>97.931137724550894</v>
      </c>
      <c r="AY7" s="132">
        <v>99</v>
      </c>
      <c r="AZ7" s="33">
        <v>98.645161290322577</v>
      </c>
      <c r="BA7" s="66">
        <v>99</v>
      </c>
      <c r="BB7" s="66">
        <v>98.511111111111106</v>
      </c>
      <c r="BC7" s="418">
        <v>99</v>
      </c>
      <c r="BD7" s="418">
        <v>97.64835164835165</v>
      </c>
      <c r="BE7" s="18">
        <v>98.1676712328767</v>
      </c>
      <c r="BF7" s="18">
        <v>97.991780821917814</v>
      </c>
      <c r="BG7" s="162">
        <v>98.000061398661487</v>
      </c>
      <c r="BH7" s="162">
        <v>96.670250945044899</v>
      </c>
      <c r="BI7" s="162">
        <v>92.210958904109589</v>
      </c>
      <c r="BJ7" s="162">
        <v>99</v>
      </c>
      <c r="BK7" s="162">
        <v>96.816438356164383</v>
      </c>
      <c r="BL7" s="162">
        <v>94.2</v>
      </c>
      <c r="BM7" s="162">
        <v>90.778082191780825</v>
      </c>
      <c r="BN7" s="162">
        <v>97</v>
      </c>
      <c r="BO7" s="161">
        <v>95.71024590163934</v>
      </c>
      <c r="BP7" s="8"/>
      <c r="BQ7" s="556"/>
      <c r="BR7" s="181"/>
      <c r="BS7" s="181"/>
    </row>
    <row r="8" spans="1:73" ht="15" customHeight="1" x14ac:dyDescent="0.25">
      <c r="B8" s="304" t="s">
        <v>79</v>
      </c>
      <c r="C8" s="276" t="s">
        <v>352</v>
      </c>
      <c r="D8" s="444">
        <v>276.48973558458107</v>
      </c>
      <c r="E8" s="398">
        <v>277.56162790697675</v>
      </c>
      <c r="F8" s="399">
        <v>280.3625968992248</v>
      </c>
      <c r="G8" s="398">
        <v>277.56162790697675</v>
      </c>
      <c r="H8" s="399">
        <v>279.41804201050263</v>
      </c>
      <c r="I8" s="400">
        <v>277.56162790697675</v>
      </c>
      <c r="J8" s="401">
        <v>279.88257720167746</v>
      </c>
      <c r="K8" s="398">
        <v>273.56191860465117</v>
      </c>
      <c r="L8" s="399">
        <v>274.77703488372094</v>
      </c>
      <c r="M8" s="341">
        <v>276.24304242269363</v>
      </c>
      <c r="N8" s="342">
        <v>278.19943138257094</v>
      </c>
      <c r="O8" s="398">
        <v>268.54276069017254</v>
      </c>
      <c r="P8" s="399">
        <v>278.82154913728436</v>
      </c>
      <c r="Q8" s="343">
        <v>274.2864134578727</v>
      </c>
      <c r="R8" s="344">
        <v>278.35751048417842</v>
      </c>
      <c r="S8" s="398">
        <v>277.59593023255815</v>
      </c>
      <c r="T8" s="399">
        <v>278.94504876219059</v>
      </c>
      <c r="U8" s="343">
        <v>274.9569691442469</v>
      </c>
      <c r="V8" s="527">
        <v>278.47655418756653</v>
      </c>
      <c r="W8" s="398">
        <v>277.59593023255815</v>
      </c>
      <c r="X8" s="399">
        <v>278.31191860465117</v>
      </c>
      <c r="Y8" s="585">
        <v>274.54540571284122</v>
      </c>
      <c r="Z8" s="585">
        <v>278.69697927199195</v>
      </c>
      <c r="AA8" s="88">
        <v>275.38958571610118</v>
      </c>
      <c r="AB8" s="88">
        <v>278.44956474774432</v>
      </c>
      <c r="AC8" s="398">
        <v>277.59593023255815</v>
      </c>
      <c r="AD8" s="399">
        <v>277.46577269317334</v>
      </c>
      <c r="AE8" s="400">
        <v>275.70919637035428</v>
      </c>
      <c r="AF8" s="401">
        <v>278.30705281460553</v>
      </c>
      <c r="AG8" s="398">
        <v>277.59593023255815</v>
      </c>
      <c r="AH8" s="399">
        <v>266.72441860465119</v>
      </c>
      <c r="AI8" s="400">
        <v>275.94117184521542</v>
      </c>
      <c r="AJ8" s="401">
        <v>276.88295844452921</v>
      </c>
      <c r="AK8" s="398">
        <v>277.59593023255815</v>
      </c>
      <c r="AL8" s="399">
        <v>278.64919354838707</v>
      </c>
      <c r="AM8" s="69">
        <v>277.5959302325582</v>
      </c>
      <c r="AN8" s="69">
        <v>274.36191860465118</v>
      </c>
      <c r="AO8" s="400">
        <v>276.12770824524318</v>
      </c>
      <c r="AP8" s="401">
        <v>277.08206131078225</v>
      </c>
      <c r="AQ8" s="398">
        <v>277.59593023255815</v>
      </c>
      <c r="AR8" s="399">
        <v>278.64919354838707</v>
      </c>
      <c r="AS8" s="400">
        <v>276.27644968840252</v>
      </c>
      <c r="AT8" s="401">
        <v>277.24082307341541</v>
      </c>
      <c r="AU8" s="398">
        <v>277.59593023255815</v>
      </c>
      <c r="AV8" s="399">
        <v>278.16081810631232</v>
      </c>
      <c r="AW8" s="400">
        <v>276.38706482384072</v>
      </c>
      <c r="AX8" s="401">
        <v>277.31794840551458</v>
      </c>
      <c r="AY8" s="398">
        <v>277.59593023255815</v>
      </c>
      <c r="AZ8" s="399">
        <v>278.94504876219059</v>
      </c>
      <c r="BA8" s="69">
        <v>277.5959302325582</v>
      </c>
      <c r="BB8" s="69">
        <v>278.59916020671835</v>
      </c>
      <c r="BC8" s="88">
        <v>277.5959302325582</v>
      </c>
      <c r="BD8" s="88">
        <v>276.45725785842069</v>
      </c>
      <c r="BE8" s="740">
        <v>276.48973558458107</v>
      </c>
      <c r="BF8" s="741">
        <v>277.45614049060214</v>
      </c>
      <c r="BG8" s="176">
        <v>278.76174053068428</v>
      </c>
      <c r="BH8" s="176">
        <v>276.29853323338</v>
      </c>
      <c r="BI8" s="176">
        <v>267.92633800573469</v>
      </c>
      <c r="BJ8" s="153">
        <v>280.5959302325586</v>
      </c>
      <c r="BK8" s="176">
        <v>275.41527556546714</v>
      </c>
      <c r="BL8" s="153">
        <v>268.33922427524732</v>
      </c>
      <c r="BM8" s="176">
        <v>261.85691302962772</v>
      </c>
      <c r="BN8" s="153">
        <v>274.92732558139579</v>
      </c>
      <c r="BO8" s="331">
        <v>272.67111680327912</v>
      </c>
      <c r="BP8" s="8"/>
      <c r="BQ8" s="556"/>
      <c r="BR8" s="181"/>
      <c r="BS8" s="181"/>
    </row>
    <row r="9" spans="1:73" ht="15" customHeight="1" x14ac:dyDescent="0.25">
      <c r="B9" s="303" t="s">
        <v>348</v>
      </c>
      <c r="C9" s="275" t="s">
        <v>682</v>
      </c>
      <c r="D9" s="279">
        <v>35193.5</v>
      </c>
      <c r="E9" s="385">
        <v>2934</v>
      </c>
      <c r="F9" s="47">
        <v>2963</v>
      </c>
      <c r="G9" s="508">
        <v>3031.7999999999997</v>
      </c>
      <c r="H9" s="47">
        <v>3060</v>
      </c>
      <c r="I9" s="384">
        <v>5965.7999999999993</v>
      </c>
      <c r="J9" s="13">
        <v>6023</v>
      </c>
      <c r="K9" s="547">
        <v>2923.7</v>
      </c>
      <c r="L9" s="47">
        <v>2922</v>
      </c>
      <c r="M9" s="387">
        <v>8889.5</v>
      </c>
      <c r="N9" s="22">
        <v>8945</v>
      </c>
      <c r="O9" s="558">
        <v>2976</v>
      </c>
      <c r="P9" s="47">
        <v>3025</v>
      </c>
      <c r="Q9" s="557">
        <v>11865.5</v>
      </c>
      <c r="R9" s="13">
        <v>11970</v>
      </c>
      <c r="S9" s="572">
        <v>2976</v>
      </c>
      <c r="T9" s="47">
        <v>3038</v>
      </c>
      <c r="U9" s="571">
        <v>14841.5</v>
      </c>
      <c r="V9" s="13">
        <v>15008</v>
      </c>
      <c r="W9" s="582">
        <v>2880</v>
      </c>
      <c r="X9" s="47">
        <v>2940</v>
      </c>
      <c r="Y9" s="583">
        <v>8832</v>
      </c>
      <c r="Z9" s="583">
        <v>9003</v>
      </c>
      <c r="AA9" s="388">
        <v>17721.5</v>
      </c>
      <c r="AB9" s="388">
        <v>17948</v>
      </c>
      <c r="AC9" s="653">
        <v>2976</v>
      </c>
      <c r="AD9" s="47">
        <v>3038</v>
      </c>
      <c r="AE9" s="384">
        <v>20697.5</v>
      </c>
      <c r="AF9" s="13">
        <v>20986</v>
      </c>
      <c r="AG9" s="661">
        <v>2880</v>
      </c>
      <c r="AH9" s="47">
        <v>2829</v>
      </c>
      <c r="AI9" s="384">
        <v>23577.5</v>
      </c>
      <c r="AJ9" s="13">
        <v>23815</v>
      </c>
      <c r="AK9" s="678">
        <v>2976</v>
      </c>
      <c r="AL9" s="47">
        <v>3038</v>
      </c>
      <c r="AM9" s="386">
        <v>8832</v>
      </c>
      <c r="AN9" s="386">
        <v>8905</v>
      </c>
      <c r="AO9" s="384">
        <v>26553.5</v>
      </c>
      <c r="AP9" s="384">
        <v>26853</v>
      </c>
      <c r="AQ9" s="692">
        <v>2976</v>
      </c>
      <c r="AR9" s="47">
        <v>3038</v>
      </c>
      <c r="AS9" s="384">
        <v>29529.499999999996</v>
      </c>
      <c r="AT9" s="13">
        <v>29891</v>
      </c>
      <c r="AU9" s="700">
        <v>2688</v>
      </c>
      <c r="AV9" s="47">
        <v>2735</v>
      </c>
      <c r="AW9" s="384">
        <v>32217.499999999996</v>
      </c>
      <c r="AX9" s="13">
        <v>32626</v>
      </c>
      <c r="AY9" s="729">
        <v>2976</v>
      </c>
      <c r="AZ9" s="47">
        <v>3038</v>
      </c>
      <c r="BA9" s="417">
        <v>8640</v>
      </c>
      <c r="BB9" s="417">
        <v>8811</v>
      </c>
      <c r="BC9" s="418">
        <v>17472</v>
      </c>
      <c r="BD9" s="418">
        <v>17716</v>
      </c>
      <c r="BE9" s="416">
        <v>35193.5</v>
      </c>
      <c r="BF9" s="416">
        <v>35664</v>
      </c>
      <c r="BG9" s="177">
        <v>36234</v>
      </c>
      <c r="BH9" s="177">
        <v>36225</v>
      </c>
      <c r="BI9" s="177">
        <v>36056</v>
      </c>
      <c r="BJ9" s="229">
        <v>36135</v>
      </c>
      <c r="BK9" s="177">
        <v>35706</v>
      </c>
      <c r="BL9" s="229">
        <v>34875</v>
      </c>
      <c r="BM9" s="177">
        <v>34800</v>
      </c>
      <c r="BN9" s="229">
        <v>35502</v>
      </c>
      <c r="BO9" s="332">
        <v>35543</v>
      </c>
      <c r="BP9" s="435"/>
      <c r="BQ9" s="435"/>
      <c r="BR9" s="181"/>
      <c r="BS9" s="556"/>
      <c r="BT9" s="181"/>
      <c r="BU9" s="181"/>
    </row>
    <row r="10" spans="1:73" ht="15" customHeight="1" x14ac:dyDescent="0.25">
      <c r="B10" s="303" t="s">
        <v>349</v>
      </c>
      <c r="C10" s="275" t="s">
        <v>682</v>
      </c>
      <c r="D10" s="279">
        <v>35831.199999999997</v>
      </c>
      <c r="E10" s="169">
        <v>2940</v>
      </c>
      <c r="F10" s="47">
        <v>2970</v>
      </c>
      <c r="G10" s="169">
        <v>3038</v>
      </c>
      <c r="H10" s="47">
        <v>3054</v>
      </c>
      <c r="I10" s="384">
        <v>5978</v>
      </c>
      <c r="J10" s="13">
        <v>6024</v>
      </c>
      <c r="K10" s="547">
        <v>2880.2</v>
      </c>
      <c r="L10" s="47">
        <v>2901</v>
      </c>
      <c r="M10" s="387">
        <v>8858.2000000000007</v>
      </c>
      <c r="N10" s="22">
        <v>8925</v>
      </c>
      <c r="O10" s="558">
        <v>2916</v>
      </c>
      <c r="P10" s="47">
        <v>3063</v>
      </c>
      <c r="Q10" s="557">
        <v>11774.2</v>
      </c>
      <c r="R10" s="13">
        <v>11988</v>
      </c>
      <c r="S10" s="572">
        <v>3069</v>
      </c>
      <c r="T10" s="47">
        <v>3058</v>
      </c>
      <c r="U10" s="571">
        <v>14843.2</v>
      </c>
      <c r="V10" s="13">
        <v>15046</v>
      </c>
      <c r="W10" s="582">
        <v>2970</v>
      </c>
      <c r="X10" s="47">
        <v>2949</v>
      </c>
      <c r="Y10" s="583">
        <v>8955</v>
      </c>
      <c r="Z10" s="583">
        <v>9070</v>
      </c>
      <c r="AA10" s="388">
        <v>17813.2</v>
      </c>
      <c r="AB10" s="388">
        <v>17995</v>
      </c>
      <c r="AC10" s="653">
        <v>3069</v>
      </c>
      <c r="AD10" s="47">
        <v>3033</v>
      </c>
      <c r="AE10" s="384">
        <v>20882.2</v>
      </c>
      <c r="AF10" s="13">
        <v>21028</v>
      </c>
      <c r="AG10" s="661">
        <v>2970</v>
      </c>
      <c r="AH10" s="47">
        <v>2820</v>
      </c>
      <c r="AI10" s="384">
        <v>23852.2</v>
      </c>
      <c r="AJ10" s="13">
        <v>23848</v>
      </c>
      <c r="AK10" s="678">
        <v>3069</v>
      </c>
      <c r="AL10" s="47">
        <v>3053</v>
      </c>
      <c r="AM10" s="386">
        <v>9108</v>
      </c>
      <c r="AN10" s="386">
        <v>8906</v>
      </c>
      <c r="AO10" s="384">
        <v>26921.200000000001</v>
      </c>
      <c r="AP10" s="384">
        <v>26901</v>
      </c>
      <c r="AQ10" s="692">
        <v>3069</v>
      </c>
      <c r="AR10" s="47">
        <v>3053</v>
      </c>
      <c r="AS10" s="384">
        <v>29990.2</v>
      </c>
      <c r="AT10" s="13">
        <v>29954</v>
      </c>
      <c r="AU10" s="700">
        <v>2772</v>
      </c>
      <c r="AV10" s="47">
        <v>2755</v>
      </c>
      <c r="AW10" s="384">
        <v>32762.2</v>
      </c>
      <c r="AX10" s="13">
        <v>32709</v>
      </c>
      <c r="AY10" s="729">
        <v>3069</v>
      </c>
      <c r="AZ10" s="47">
        <v>3058</v>
      </c>
      <c r="BA10" s="417">
        <v>8910</v>
      </c>
      <c r="BB10" s="417">
        <v>8866</v>
      </c>
      <c r="BC10" s="418">
        <v>18018</v>
      </c>
      <c r="BD10" s="418">
        <v>17772</v>
      </c>
      <c r="BE10" s="416">
        <v>35831.199999999997</v>
      </c>
      <c r="BF10" s="416">
        <v>35767</v>
      </c>
      <c r="BG10" s="177">
        <v>35868.022471910102</v>
      </c>
      <c r="BH10" s="177">
        <v>35382</v>
      </c>
      <c r="BI10" s="177">
        <v>33657</v>
      </c>
      <c r="BJ10" s="229">
        <v>36135</v>
      </c>
      <c r="BK10" s="177">
        <v>35338</v>
      </c>
      <c r="BL10" s="229">
        <v>34383</v>
      </c>
      <c r="BM10" s="177">
        <v>33134</v>
      </c>
      <c r="BN10" s="229">
        <v>35502</v>
      </c>
      <c r="BO10" s="332">
        <v>35030</v>
      </c>
      <c r="BP10" s="435"/>
      <c r="BQ10" s="435"/>
      <c r="BR10" s="556"/>
      <c r="BS10" s="556"/>
      <c r="BT10" s="181"/>
      <c r="BU10" s="181"/>
    </row>
    <row r="11" spans="1:73" ht="15" customHeight="1" thickBot="1" x14ac:dyDescent="0.3">
      <c r="B11" s="305" t="s">
        <v>683</v>
      </c>
      <c r="C11" s="283" t="s">
        <v>682</v>
      </c>
      <c r="D11" s="402">
        <v>100918.75348837209</v>
      </c>
      <c r="E11" s="403">
        <v>8326.8488372093016</v>
      </c>
      <c r="F11" s="404">
        <v>8410.8779069767443</v>
      </c>
      <c r="G11" s="403">
        <v>8604.4104651162797</v>
      </c>
      <c r="H11" s="404">
        <v>8661.959302325582</v>
      </c>
      <c r="I11" s="405">
        <v>16931.259302325583</v>
      </c>
      <c r="J11" s="406">
        <v>17072.837209302328</v>
      </c>
      <c r="K11" s="403">
        <v>8206.8575581395344</v>
      </c>
      <c r="L11" s="404">
        <v>8243.3110465116297</v>
      </c>
      <c r="M11" s="328">
        <v>25138.116860465117</v>
      </c>
      <c r="N11" s="329">
        <v>25316.148255813954</v>
      </c>
      <c r="O11" s="403">
        <v>8324.8255813953492</v>
      </c>
      <c r="P11" s="404">
        <v>8643.4680232558148</v>
      </c>
      <c r="Q11" s="322">
        <v>33462.942441860469</v>
      </c>
      <c r="R11" s="289">
        <v>33959.616279069771</v>
      </c>
      <c r="S11" s="403">
        <v>8605.4738372093016</v>
      </c>
      <c r="T11" s="404">
        <v>8647.2965116279083</v>
      </c>
      <c r="U11" s="322">
        <v>42068.416279069774</v>
      </c>
      <c r="V11" s="289">
        <v>42606.912790697679</v>
      </c>
      <c r="W11" s="403">
        <v>8327.8779069767443</v>
      </c>
      <c r="X11" s="404">
        <v>8349.3575581395344</v>
      </c>
      <c r="Y11" s="585">
        <v>25258.177325581397</v>
      </c>
      <c r="Z11" s="585">
        <v>25640.122093023256</v>
      </c>
      <c r="AA11" s="88">
        <v>50396.294186046522</v>
      </c>
      <c r="AB11" s="88">
        <v>50956.270348837214</v>
      </c>
      <c r="AC11" s="403">
        <v>8605.4738372093016</v>
      </c>
      <c r="AD11" s="404">
        <v>8601.4389534883721</v>
      </c>
      <c r="AE11" s="405">
        <v>59001.76802325582</v>
      </c>
      <c r="AF11" s="406">
        <v>59557.709302325587</v>
      </c>
      <c r="AG11" s="403">
        <v>8327.8779069767443</v>
      </c>
      <c r="AH11" s="404">
        <v>8001.7325581395353</v>
      </c>
      <c r="AI11" s="405">
        <v>67329.645930232567</v>
      </c>
      <c r="AJ11" s="406">
        <v>67559.441860465129</v>
      </c>
      <c r="AK11" s="403">
        <v>8605.4738372093016</v>
      </c>
      <c r="AL11" s="404">
        <v>8638.125</v>
      </c>
      <c r="AM11" s="69">
        <v>25538.825581395351</v>
      </c>
      <c r="AN11" s="69">
        <v>25241.296511627908</v>
      </c>
      <c r="AO11" s="405">
        <v>75935.119767441865</v>
      </c>
      <c r="AP11" s="406">
        <v>76197.566860465129</v>
      </c>
      <c r="AQ11" s="403">
        <v>8605.4738372093016</v>
      </c>
      <c r="AR11" s="404">
        <v>8638.125</v>
      </c>
      <c r="AS11" s="405">
        <v>84540.593604651163</v>
      </c>
      <c r="AT11" s="406">
        <v>84835.691860465129</v>
      </c>
      <c r="AU11" s="403">
        <v>7772.6860465116288</v>
      </c>
      <c r="AV11" s="404">
        <v>7788.5029069767443</v>
      </c>
      <c r="AW11" s="405">
        <v>92313.279651162797</v>
      </c>
      <c r="AX11" s="406">
        <v>92624.194767441862</v>
      </c>
      <c r="AY11" s="403">
        <v>8605.4738372093016</v>
      </c>
      <c r="AZ11" s="404">
        <v>8647.2965116279083</v>
      </c>
      <c r="BA11" s="69">
        <v>24983.633720930233</v>
      </c>
      <c r="BB11" s="69">
        <v>25073.924418604649</v>
      </c>
      <c r="BC11" s="88">
        <v>50522.459302325587</v>
      </c>
      <c r="BD11" s="88">
        <v>50315.220930232557</v>
      </c>
      <c r="BE11" s="405">
        <v>100918.75348837209</v>
      </c>
      <c r="BF11" s="406">
        <v>101271.49127906977</v>
      </c>
      <c r="BG11" s="153">
        <v>102026.79703423046</v>
      </c>
      <c r="BH11" s="153">
        <v>101126.28488372095</v>
      </c>
      <c r="BI11" s="153">
        <v>97793.113372093183</v>
      </c>
      <c r="BJ11" s="153">
        <v>102417.51453488389</v>
      </c>
      <c r="BK11" s="153">
        <v>100526.5755813955</v>
      </c>
      <c r="BL11" s="153">
        <v>97943.816860465275</v>
      </c>
      <c r="BM11" s="153">
        <v>95577.7732558141</v>
      </c>
      <c r="BN11" s="153">
        <v>100623.40116279086</v>
      </c>
      <c r="BO11" s="333">
        <v>99798.61046511645</v>
      </c>
      <c r="BP11" s="435"/>
      <c r="BQ11" s="435"/>
      <c r="BR11" s="556"/>
      <c r="BS11" s="556"/>
      <c r="BT11" s="181"/>
      <c r="BU11" s="181"/>
    </row>
    <row r="12" spans="1:73" ht="15" customHeight="1" x14ac:dyDescent="0.25">
      <c r="A12" s="40"/>
      <c r="B12" s="306" t="s">
        <v>341</v>
      </c>
      <c r="C12" s="334"/>
      <c r="D12" s="394"/>
      <c r="E12" s="394"/>
      <c r="F12" s="394"/>
      <c r="G12" s="394"/>
      <c r="H12" s="394"/>
      <c r="I12" s="394"/>
      <c r="J12" s="394"/>
      <c r="K12" s="394"/>
      <c r="L12" s="394"/>
      <c r="M12" s="394"/>
      <c r="N12" s="394"/>
      <c r="O12" s="394"/>
      <c r="P12" s="394"/>
      <c r="Q12" s="394"/>
      <c r="R12" s="394"/>
      <c r="S12" s="394"/>
      <c r="T12" s="394"/>
      <c r="U12" s="394"/>
      <c r="V12" s="394"/>
      <c r="W12" s="394"/>
      <c r="X12" s="394"/>
      <c r="Y12" s="394"/>
      <c r="Z12" s="394"/>
      <c r="AA12" s="394"/>
      <c r="AB12" s="394"/>
      <c r="AC12" s="394"/>
      <c r="AD12" s="394"/>
      <c r="AE12" s="394"/>
      <c r="AF12" s="394"/>
      <c r="AG12" s="394"/>
      <c r="AH12" s="394"/>
      <c r="AI12" s="394"/>
      <c r="AJ12" s="394"/>
      <c r="AK12" s="394"/>
      <c r="AL12" s="394"/>
      <c r="AM12" s="394"/>
      <c r="AN12" s="394"/>
      <c r="AO12" s="394"/>
      <c r="AP12" s="394"/>
      <c r="AQ12" s="394"/>
      <c r="AR12" s="394"/>
      <c r="AS12" s="394"/>
      <c r="AT12" s="394"/>
      <c r="AU12" s="394"/>
      <c r="AV12" s="394"/>
      <c r="AW12" s="394"/>
      <c r="AX12" s="394"/>
      <c r="AY12" s="394"/>
      <c r="AZ12" s="394"/>
      <c r="BA12" s="394"/>
      <c r="BB12" s="394"/>
      <c r="BC12" s="394"/>
      <c r="BD12" s="394"/>
      <c r="BE12" s="394"/>
      <c r="BF12" s="394"/>
      <c r="BG12" s="334"/>
      <c r="BH12" s="334"/>
      <c r="BI12" s="334"/>
      <c r="BJ12" s="334"/>
      <c r="BK12" s="334"/>
      <c r="BL12" s="334"/>
      <c r="BM12" s="334"/>
      <c r="BN12" s="334"/>
      <c r="BO12" s="335"/>
      <c r="BP12" s="435"/>
      <c r="BQ12" s="435"/>
      <c r="BR12" s="556"/>
      <c r="BS12" s="556"/>
      <c r="BT12" s="181"/>
      <c r="BU12" s="181"/>
    </row>
    <row r="13" spans="1:73" ht="15" customHeight="1" x14ac:dyDescent="0.25">
      <c r="B13" s="307" t="s">
        <v>146</v>
      </c>
      <c r="C13" s="275" t="s">
        <v>50</v>
      </c>
      <c r="D13" s="279">
        <v>423729.73999999993</v>
      </c>
      <c r="E13" s="385">
        <v>35325.359999999993</v>
      </c>
      <c r="F13" s="7">
        <v>35684.712719999996</v>
      </c>
      <c r="G13" s="508">
        <v>36502.871999999996</v>
      </c>
      <c r="H13" s="7">
        <v>36852.926399999997</v>
      </c>
      <c r="I13" s="384">
        <v>71828.231999999989</v>
      </c>
      <c r="J13" s="13">
        <v>72537.639119999993</v>
      </c>
      <c r="K13" s="547">
        <v>35201.347999999991</v>
      </c>
      <c r="L13" s="7">
        <v>35185.905840000007</v>
      </c>
      <c r="M13" s="387">
        <v>107029.57999999999</v>
      </c>
      <c r="N13" s="22">
        <v>107723.54496</v>
      </c>
      <c r="O13" s="558">
        <v>35831.039999999994</v>
      </c>
      <c r="P13" s="7">
        <v>36682.905207141288</v>
      </c>
      <c r="Q13" s="557">
        <v>142860.62</v>
      </c>
      <c r="R13" s="13">
        <v>144406.45016714127</v>
      </c>
      <c r="S13" s="572">
        <v>35831.039999999994</v>
      </c>
      <c r="T13" s="7">
        <v>36838.788</v>
      </c>
      <c r="U13" s="571">
        <v>178691.65999999997</v>
      </c>
      <c r="V13" s="13">
        <v>181245.23816714127</v>
      </c>
      <c r="W13" s="582">
        <v>34675.199999999997</v>
      </c>
      <c r="X13" s="7">
        <v>35650.439999999995</v>
      </c>
      <c r="Y13" s="583">
        <v>106337.27999999998</v>
      </c>
      <c r="Z13" s="583">
        <v>109172.13320714128</v>
      </c>
      <c r="AA13" s="388">
        <v>213366.86</v>
      </c>
      <c r="AB13" s="388">
        <v>216895.67816714128</v>
      </c>
      <c r="AC13" s="653">
        <v>35831.039999999994</v>
      </c>
      <c r="AD13" s="7">
        <v>36839</v>
      </c>
      <c r="AE13" s="384">
        <v>249197.89999999997</v>
      </c>
      <c r="AF13" s="13">
        <v>253734.67816714128</v>
      </c>
      <c r="AG13" s="661">
        <v>34675.199999999997</v>
      </c>
      <c r="AH13" s="7">
        <v>34299.58812</v>
      </c>
      <c r="AI13" s="384">
        <v>283873.09999999998</v>
      </c>
      <c r="AJ13" s="13">
        <v>288034.26628714125</v>
      </c>
      <c r="AK13" s="678">
        <v>35831.039999999994</v>
      </c>
      <c r="AL13" s="7">
        <v>36582.745360000001</v>
      </c>
      <c r="AM13" s="386">
        <v>106337.27999999998</v>
      </c>
      <c r="AN13" s="386">
        <v>107721.33348</v>
      </c>
      <c r="AO13" s="384">
        <v>319704.13999999996</v>
      </c>
      <c r="AP13" s="384">
        <v>324617.01164714125</v>
      </c>
      <c r="AQ13" s="692">
        <v>35831.039999999994</v>
      </c>
      <c r="AR13" s="7">
        <v>36888.428919999984</v>
      </c>
      <c r="AS13" s="384">
        <v>355535.17999999993</v>
      </c>
      <c r="AT13" s="13">
        <v>361505.44056714122</v>
      </c>
      <c r="AU13" s="700">
        <v>32363.519999999997</v>
      </c>
      <c r="AV13" s="7">
        <v>33164.609999999986</v>
      </c>
      <c r="AW13" s="384">
        <v>387898.69999999995</v>
      </c>
      <c r="AX13" s="13">
        <v>394670.05056714121</v>
      </c>
      <c r="AY13" s="729">
        <v>35831.039999999994</v>
      </c>
      <c r="AZ13" s="7">
        <v>36838.788</v>
      </c>
      <c r="BA13" s="417">
        <v>104025.59999999999</v>
      </c>
      <c r="BB13" s="417">
        <v>106891.82691999996</v>
      </c>
      <c r="BC13" s="418">
        <v>210362.87999999998</v>
      </c>
      <c r="BD13" s="418">
        <v>214613.16039999996</v>
      </c>
      <c r="BE13" s="416">
        <v>423729.73999999993</v>
      </c>
      <c r="BF13" s="416">
        <v>431508.83856714121</v>
      </c>
      <c r="BG13" s="458">
        <v>433141.23599999998</v>
      </c>
      <c r="BH13" s="439">
        <v>432382.84677469998</v>
      </c>
      <c r="BI13" s="229">
        <v>430769.03254755842</v>
      </c>
      <c r="BJ13" s="229">
        <v>438172.79000000004</v>
      </c>
      <c r="BK13" s="229">
        <v>428806</v>
      </c>
      <c r="BL13" s="229">
        <v>425506</v>
      </c>
      <c r="BM13" s="229">
        <v>430922.2</v>
      </c>
      <c r="BN13" s="229">
        <v>406071.87599999999</v>
      </c>
      <c r="BO13" s="145">
        <v>412610.14</v>
      </c>
      <c r="BP13" s="435"/>
      <c r="BQ13" s="435"/>
      <c r="BR13" s="556"/>
      <c r="BS13" s="556"/>
      <c r="BT13" s="556"/>
      <c r="BU13" s="181"/>
    </row>
    <row r="14" spans="1:73" x14ac:dyDescent="0.25">
      <c r="B14" s="307" t="s">
        <v>147</v>
      </c>
      <c r="C14" s="275" t="s">
        <v>50</v>
      </c>
      <c r="D14" s="279">
        <v>791332.05199999991</v>
      </c>
      <c r="E14" s="385">
        <v>64929.899999999994</v>
      </c>
      <c r="F14" s="7">
        <v>65611.190699999992</v>
      </c>
      <c r="G14" s="508">
        <v>67094.23</v>
      </c>
      <c r="H14" s="7">
        <v>67466.860739999989</v>
      </c>
      <c r="I14" s="384">
        <v>132024.13</v>
      </c>
      <c r="J14" s="13">
        <v>133078.05143999998</v>
      </c>
      <c r="K14" s="547">
        <v>63609.216999999997</v>
      </c>
      <c r="L14" s="7">
        <v>64077.737655000004</v>
      </c>
      <c r="M14" s="387">
        <v>195633.34700000001</v>
      </c>
      <c r="N14" s="22">
        <v>197155.78909499999</v>
      </c>
      <c r="O14" s="558">
        <v>64399.86</v>
      </c>
      <c r="P14" s="7">
        <v>68132.803274858685</v>
      </c>
      <c r="Q14" s="557">
        <v>260033.20699999999</v>
      </c>
      <c r="R14" s="13">
        <v>265288.59236985864</v>
      </c>
      <c r="S14" s="572">
        <v>67778.864999999991</v>
      </c>
      <c r="T14" s="7">
        <v>68018.329500000007</v>
      </c>
      <c r="U14" s="571">
        <v>327812.07199999999</v>
      </c>
      <c r="V14" s="13">
        <v>333306.92186985863</v>
      </c>
      <c r="W14" s="582">
        <v>65592.45</v>
      </c>
      <c r="X14" s="7">
        <v>65593.869749999998</v>
      </c>
      <c r="Y14" s="583">
        <v>197771.17499999999</v>
      </c>
      <c r="Z14" s="583">
        <v>201745.00252485869</v>
      </c>
      <c r="AA14" s="388">
        <v>393404.522</v>
      </c>
      <c r="AB14" s="388">
        <v>398900.7916198587</v>
      </c>
      <c r="AC14" s="653">
        <v>67778.864999999991</v>
      </c>
      <c r="AD14" s="7">
        <v>67418</v>
      </c>
      <c r="AE14" s="384">
        <v>461183.38699999999</v>
      </c>
      <c r="AF14" s="13">
        <v>466318.7916198587</v>
      </c>
      <c r="AG14" s="661">
        <v>65592.45</v>
      </c>
      <c r="AH14" s="7">
        <v>62715.657900000006</v>
      </c>
      <c r="AI14" s="384">
        <v>526775.83699999994</v>
      </c>
      <c r="AJ14" s="13">
        <v>529034.4495198587</v>
      </c>
      <c r="AK14" s="678">
        <v>67778.864999999991</v>
      </c>
      <c r="AL14" s="7">
        <v>67435.13721500001</v>
      </c>
      <c r="AM14" s="386">
        <v>201150.18</v>
      </c>
      <c r="AN14" s="386">
        <v>197568.79511500002</v>
      </c>
      <c r="AO14" s="384">
        <v>594554.70199999993</v>
      </c>
      <c r="AP14" s="384">
        <v>596469.58673485869</v>
      </c>
      <c r="AQ14" s="692">
        <v>67778.864999999991</v>
      </c>
      <c r="AR14" s="7">
        <v>67998.62179249998</v>
      </c>
      <c r="AS14" s="384">
        <v>662333.56699999992</v>
      </c>
      <c r="AT14" s="13">
        <v>664468.20852735871</v>
      </c>
      <c r="AU14" s="700">
        <v>61219.62</v>
      </c>
      <c r="AV14" s="7">
        <v>61278.776249999981</v>
      </c>
      <c r="AW14" s="384">
        <v>723553.18699999992</v>
      </c>
      <c r="AX14" s="13">
        <v>725746.98477735871</v>
      </c>
      <c r="AY14" s="729">
        <v>67778.864999999991</v>
      </c>
      <c r="AZ14" s="7">
        <v>68018.329500000007</v>
      </c>
      <c r="BA14" s="417">
        <v>196777.34999999998</v>
      </c>
      <c r="BB14" s="417">
        <v>197295.72754249995</v>
      </c>
      <c r="BC14" s="418">
        <v>397927.52999999997</v>
      </c>
      <c r="BD14" s="418">
        <v>394864.5226575</v>
      </c>
      <c r="BE14" s="416">
        <v>791332.05199999991</v>
      </c>
      <c r="BF14" s="416">
        <v>793765.3142773587</v>
      </c>
      <c r="BG14" s="458">
        <v>786486.60299999989</v>
      </c>
      <c r="BH14" s="439">
        <v>774691.64970837045</v>
      </c>
      <c r="BI14" s="229">
        <v>737579.37599844171</v>
      </c>
      <c r="BJ14" s="229">
        <v>803741.80374999996</v>
      </c>
      <c r="BK14" s="229">
        <v>778192</v>
      </c>
      <c r="BL14" s="229">
        <v>770203</v>
      </c>
      <c r="BM14" s="229">
        <v>752591.4</v>
      </c>
      <c r="BN14" s="229">
        <v>744858.58650000009</v>
      </c>
      <c r="BO14" s="145">
        <v>745859.84</v>
      </c>
      <c r="BP14" s="435"/>
      <c r="BQ14" s="435"/>
      <c r="BR14" s="556"/>
      <c r="BS14" s="556"/>
      <c r="BT14" s="556"/>
      <c r="BU14" s="181"/>
    </row>
    <row r="15" spans="1:73" ht="15" customHeight="1" thickBot="1" x14ac:dyDescent="0.3">
      <c r="B15" s="305" t="s">
        <v>1585</v>
      </c>
      <c r="C15" s="283" t="s">
        <v>50</v>
      </c>
      <c r="D15" s="280">
        <v>1215061.7919999999</v>
      </c>
      <c r="E15" s="217">
        <v>100255.25999999998</v>
      </c>
      <c r="F15" s="320">
        <v>101295.90341999999</v>
      </c>
      <c r="G15" s="217">
        <v>103597.10199999998</v>
      </c>
      <c r="H15" s="320">
        <v>104319.78713999999</v>
      </c>
      <c r="I15" s="407">
        <v>203852.36199999999</v>
      </c>
      <c r="J15" s="408">
        <v>205615.69055999996</v>
      </c>
      <c r="K15" s="552">
        <v>98810.564999999988</v>
      </c>
      <c r="L15" s="320">
        <v>99263.643495000011</v>
      </c>
      <c r="M15" s="328">
        <v>302662.92700000003</v>
      </c>
      <c r="N15" s="329">
        <v>304879.33405499998</v>
      </c>
      <c r="O15" s="561">
        <v>100230.9</v>
      </c>
      <c r="P15" s="320">
        <v>104815.70848199997</v>
      </c>
      <c r="Q15" s="322">
        <v>402893.82699999999</v>
      </c>
      <c r="R15" s="289">
        <v>409695.04253699991</v>
      </c>
      <c r="S15" s="580">
        <v>103609.90499999998</v>
      </c>
      <c r="T15" s="320">
        <v>104857.11750000001</v>
      </c>
      <c r="U15" s="322">
        <v>506503.73199999996</v>
      </c>
      <c r="V15" s="289">
        <v>514552.16003699991</v>
      </c>
      <c r="W15" s="590">
        <v>100267.65</v>
      </c>
      <c r="X15" s="320">
        <v>101244.30974999999</v>
      </c>
      <c r="Y15" s="585">
        <v>304108.45499999996</v>
      </c>
      <c r="Z15" s="585">
        <v>310917.135732</v>
      </c>
      <c r="AA15" s="88">
        <v>606771.38199999998</v>
      </c>
      <c r="AB15" s="88">
        <v>615796.46978699998</v>
      </c>
      <c r="AC15" s="658">
        <v>103609.90499999998</v>
      </c>
      <c r="AD15" s="320">
        <v>104257</v>
      </c>
      <c r="AE15" s="407">
        <v>710381.28700000001</v>
      </c>
      <c r="AF15" s="408">
        <v>720053.46978699998</v>
      </c>
      <c r="AG15" s="666">
        <v>100267.65</v>
      </c>
      <c r="AH15" s="320">
        <v>97015.246020000006</v>
      </c>
      <c r="AI15" s="407">
        <v>810648.93699999992</v>
      </c>
      <c r="AJ15" s="408">
        <v>817068.71580699994</v>
      </c>
      <c r="AK15" s="680">
        <v>103609.90499999998</v>
      </c>
      <c r="AL15" s="320">
        <v>104017.88257500001</v>
      </c>
      <c r="AM15" s="69">
        <v>307487.45999999996</v>
      </c>
      <c r="AN15" s="69">
        <v>305290.12859500002</v>
      </c>
      <c r="AO15" s="407">
        <v>914258.84199999995</v>
      </c>
      <c r="AP15" s="408">
        <v>921086.59838199988</v>
      </c>
      <c r="AQ15" s="697">
        <v>103609.90499999998</v>
      </c>
      <c r="AR15" s="320">
        <v>104887.05071249997</v>
      </c>
      <c r="AS15" s="407">
        <v>1017868.7469999999</v>
      </c>
      <c r="AT15" s="408">
        <v>1025973.6490944999</v>
      </c>
      <c r="AU15" s="705">
        <v>93583.14</v>
      </c>
      <c r="AV15" s="320">
        <v>94443.386249999967</v>
      </c>
      <c r="AW15" s="407">
        <v>1111451.8869999999</v>
      </c>
      <c r="AX15" s="408">
        <v>1120417.0353444999</v>
      </c>
      <c r="AY15" s="737">
        <v>103609.90499999998</v>
      </c>
      <c r="AZ15" s="320">
        <v>104857.11750000001</v>
      </c>
      <c r="BA15" s="69">
        <v>300802.94999999995</v>
      </c>
      <c r="BB15" s="69">
        <v>304187.55446249992</v>
      </c>
      <c r="BC15" s="88">
        <v>608290.40999999992</v>
      </c>
      <c r="BD15" s="88">
        <v>609477.68305749993</v>
      </c>
      <c r="BE15" s="407">
        <v>1215061.7919999999</v>
      </c>
      <c r="BF15" s="408">
        <v>1225274.1528444998</v>
      </c>
      <c r="BG15" s="153">
        <v>1219627.8389999999</v>
      </c>
      <c r="BH15" s="153">
        <v>1207074.4964830703</v>
      </c>
      <c r="BI15" s="153">
        <v>1168348.4085460003</v>
      </c>
      <c r="BJ15" s="153">
        <v>1241914.59375</v>
      </c>
      <c r="BK15" s="153">
        <v>1206998</v>
      </c>
      <c r="BL15" s="153">
        <v>1195709</v>
      </c>
      <c r="BM15" s="153">
        <v>1183513.6000000001</v>
      </c>
      <c r="BN15" s="153">
        <v>1150930.4625000001</v>
      </c>
      <c r="BO15" s="333">
        <v>1158469.98</v>
      </c>
      <c r="BP15" s="435"/>
      <c r="BQ15" s="435"/>
      <c r="BR15" s="556"/>
      <c r="BS15" s="556"/>
      <c r="BT15" s="556"/>
      <c r="BU15" s="181"/>
    </row>
    <row r="16" spans="1:73" ht="15" customHeight="1" thickBot="1" x14ac:dyDescent="0.3">
      <c r="B16" s="308" t="s">
        <v>346</v>
      </c>
      <c r="C16" s="284" t="s">
        <v>50</v>
      </c>
      <c r="D16" s="285">
        <v>4387544.4524744097</v>
      </c>
      <c r="E16" s="223">
        <v>387249.30890334299</v>
      </c>
      <c r="F16" s="317">
        <v>364112</v>
      </c>
      <c r="G16" s="223">
        <v>403890.95253345405</v>
      </c>
      <c r="H16" s="317">
        <v>343877</v>
      </c>
      <c r="I16" s="224">
        <v>791140.26143679698</v>
      </c>
      <c r="J16" s="225">
        <v>707989</v>
      </c>
      <c r="K16" s="223">
        <v>287450.61261082499</v>
      </c>
      <c r="L16" s="317">
        <v>260737</v>
      </c>
      <c r="M16" s="226">
        <v>1078590.8740476221</v>
      </c>
      <c r="N16" s="327">
        <v>968726</v>
      </c>
      <c r="O16" s="223">
        <v>172935.20357853101</v>
      </c>
      <c r="P16" s="317">
        <v>393033</v>
      </c>
      <c r="Q16" s="224">
        <v>1251526.0776261531</v>
      </c>
      <c r="R16" s="225">
        <v>1361759</v>
      </c>
      <c r="S16" s="223">
        <v>391249.30890334299</v>
      </c>
      <c r="T16" s="317">
        <v>367891</v>
      </c>
      <c r="U16" s="224">
        <v>1642775.3865294962</v>
      </c>
      <c r="V16" s="225">
        <v>1729650</v>
      </c>
      <c r="W16" s="223">
        <v>374607.66527323198</v>
      </c>
      <c r="X16" s="317">
        <v>370427</v>
      </c>
      <c r="Y16" s="583">
        <v>938792.17775510601</v>
      </c>
      <c r="Z16" s="583">
        <v>1131351</v>
      </c>
      <c r="AA16" s="388">
        <v>2017383.0518027281</v>
      </c>
      <c r="AB16" s="388">
        <v>2100077</v>
      </c>
      <c r="AC16" s="223">
        <v>403051.36344098201</v>
      </c>
      <c r="AD16" s="317">
        <v>372857</v>
      </c>
      <c r="AE16" s="224">
        <v>2420434.4152437099</v>
      </c>
      <c r="AF16" s="225">
        <v>2472934</v>
      </c>
      <c r="AG16" s="223">
        <v>392409.719810871</v>
      </c>
      <c r="AH16" s="317">
        <v>24407</v>
      </c>
      <c r="AI16" s="224">
        <v>2812844.1350545809</v>
      </c>
      <c r="AJ16" s="225">
        <v>2497341</v>
      </c>
      <c r="AK16" s="223">
        <v>403051.36344098201</v>
      </c>
      <c r="AL16" s="317">
        <v>361604</v>
      </c>
      <c r="AM16" s="386">
        <v>1198512.4466928351</v>
      </c>
      <c r="AN16" s="386">
        <v>758868</v>
      </c>
      <c r="AO16" s="384">
        <v>3215895.4984955629</v>
      </c>
      <c r="AP16" s="384">
        <v>2858945</v>
      </c>
      <c r="AQ16" s="223">
        <v>403051.36344098201</v>
      </c>
      <c r="AR16" s="317">
        <v>369250</v>
      </c>
      <c r="AS16" s="224">
        <v>3618946.861936545</v>
      </c>
      <c r="AT16" s="225">
        <v>3228195</v>
      </c>
      <c r="AU16" s="223">
        <v>365546.22709688405</v>
      </c>
      <c r="AV16" s="317">
        <v>342499</v>
      </c>
      <c r="AW16" s="224">
        <v>3984493.089033429</v>
      </c>
      <c r="AX16" s="225">
        <v>3570694</v>
      </c>
      <c r="AY16" s="223">
        <v>403051.36344098201</v>
      </c>
      <c r="AZ16" s="317">
        <v>410020</v>
      </c>
      <c r="BA16" s="417">
        <v>1171648.9539788482</v>
      </c>
      <c r="BB16" s="417">
        <v>1121769</v>
      </c>
      <c r="BC16" s="418">
        <v>2370161.4006716833</v>
      </c>
      <c r="BD16" s="418">
        <v>1880637</v>
      </c>
      <c r="BE16" s="416">
        <v>4387544.4524744106</v>
      </c>
      <c r="BF16" s="416">
        <v>3980714</v>
      </c>
      <c r="BG16" s="458">
        <v>4499999.9123089341</v>
      </c>
      <c r="BH16" s="439">
        <v>4398445</v>
      </c>
      <c r="BI16" s="229">
        <v>4395665</v>
      </c>
      <c r="BJ16" s="229">
        <v>4183927.7727635596</v>
      </c>
      <c r="BK16" s="229">
        <v>4277831</v>
      </c>
      <c r="BL16" s="229">
        <v>3665891.272345175</v>
      </c>
      <c r="BM16" s="229">
        <v>3629577</v>
      </c>
      <c r="BN16" s="229">
        <v>3903932.5274391733</v>
      </c>
      <c r="BO16" s="145">
        <v>3709525</v>
      </c>
      <c r="BP16" s="435"/>
      <c r="BQ16" s="435"/>
      <c r="BR16" s="556"/>
      <c r="BS16" s="556"/>
      <c r="BT16" s="556"/>
      <c r="BU16" s="181"/>
    </row>
    <row r="17" spans="1:73" ht="15" customHeight="1" thickBot="1" x14ac:dyDescent="0.3">
      <c r="A17" s="48"/>
      <c r="B17" s="308" t="s">
        <v>339</v>
      </c>
      <c r="C17" s="284" t="s">
        <v>50</v>
      </c>
      <c r="D17" s="285">
        <v>2650000</v>
      </c>
      <c r="E17" s="223">
        <v>240000</v>
      </c>
      <c r="F17" s="318">
        <v>236134</v>
      </c>
      <c r="G17" s="223">
        <v>248000</v>
      </c>
      <c r="H17" s="317">
        <v>209171.59999999963</v>
      </c>
      <c r="I17" s="224">
        <v>488000</v>
      </c>
      <c r="J17" s="225">
        <v>445305.59999999963</v>
      </c>
      <c r="K17" s="223">
        <v>149000</v>
      </c>
      <c r="L17" s="317">
        <v>167351.5</v>
      </c>
      <c r="M17" s="226">
        <v>637000</v>
      </c>
      <c r="N17" s="327">
        <v>612657.09999999963</v>
      </c>
      <c r="O17" s="223">
        <v>74000</v>
      </c>
      <c r="P17" s="317">
        <v>250033.8</v>
      </c>
      <c r="Q17" s="224">
        <v>711000</v>
      </c>
      <c r="R17" s="225">
        <v>862690.89999999967</v>
      </c>
      <c r="S17" s="223">
        <v>240000</v>
      </c>
      <c r="T17" s="317">
        <v>245401.9</v>
      </c>
      <c r="U17" s="224">
        <v>951000</v>
      </c>
      <c r="V17" s="225">
        <v>1108092.7999999996</v>
      </c>
      <c r="W17" s="223">
        <v>232000</v>
      </c>
      <c r="X17" s="317">
        <v>245769.8</v>
      </c>
      <c r="Y17" s="583">
        <v>546000</v>
      </c>
      <c r="Z17" s="583">
        <v>741205.5</v>
      </c>
      <c r="AA17" s="388">
        <v>1183000</v>
      </c>
      <c r="AB17" s="388">
        <v>1353862.5999999996</v>
      </c>
      <c r="AC17" s="223">
        <v>250000</v>
      </c>
      <c r="AD17" s="317">
        <v>237886.3</v>
      </c>
      <c r="AE17" s="224">
        <v>1433000</v>
      </c>
      <c r="AF17" s="225">
        <v>1591748.8999999997</v>
      </c>
      <c r="AG17" s="223">
        <v>242000</v>
      </c>
      <c r="AH17" s="317">
        <v>8246.5</v>
      </c>
      <c r="AI17" s="224">
        <v>1675000</v>
      </c>
      <c r="AJ17" s="225">
        <v>1599995.3999999997</v>
      </c>
      <c r="AK17" s="223">
        <v>250000</v>
      </c>
      <c r="AL17" s="317">
        <v>257290.9</v>
      </c>
      <c r="AM17" s="386">
        <v>742000</v>
      </c>
      <c r="AN17" s="386">
        <v>503423.69999999995</v>
      </c>
      <c r="AO17" s="384">
        <v>1925000</v>
      </c>
      <c r="AP17" s="384">
        <v>1857286.2999999996</v>
      </c>
      <c r="AQ17" s="223">
        <v>250000</v>
      </c>
      <c r="AR17" s="317">
        <v>261845.40000000002</v>
      </c>
      <c r="AS17" s="224">
        <v>2175000</v>
      </c>
      <c r="AT17" s="225">
        <v>2119131.6999999997</v>
      </c>
      <c r="AU17" s="223">
        <v>225000</v>
      </c>
      <c r="AV17" s="317">
        <v>239624</v>
      </c>
      <c r="AW17" s="224">
        <v>2400000</v>
      </c>
      <c r="AX17" s="225">
        <v>2358755.6999999997</v>
      </c>
      <c r="AY17" s="223">
        <v>250000</v>
      </c>
      <c r="AZ17" s="317">
        <v>263830.00000000006</v>
      </c>
      <c r="BA17" s="417">
        <v>725000</v>
      </c>
      <c r="BB17" s="417">
        <v>765299.40000000014</v>
      </c>
      <c r="BC17" s="418">
        <v>1467000</v>
      </c>
      <c r="BD17" s="418">
        <v>1268723.1000000001</v>
      </c>
      <c r="BE17" s="416">
        <v>2650000</v>
      </c>
      <c r="BF17" s="416">
        <v>2622585.6999999997</v>
      </c>
      <c r="BG17" s="458">
        <v>2800000</v>
      </c>
      <c r="BH17" s="439">
        <v>2721268.1</v>
      </c>
      <c r="BI17" s="229">
        <v>2592119.6</v>
      </c>
      <c r="BJ17" s="229">
        <v>2650000.9700000002</v>
      </c>
      <c r="BK17" s="229">
        <v>2406785.7000000002</v>
      </c>
      <c r="BL17" s="229">
        <v>2496672.1533415001</v>
      </c>
      <c r="BM17" s="229">
        <v>2092798</v>
      </c>
      <c r="BN17" s="229">
        <v>2700000</v>
      </c>
      <c r="BO17" s="145">
        <v>2505193</v>
      </c>
      <c r="BP17" s="435"/>
      <c r="BQ17" s="435"/>
      <c r="BR17" s="556"/>
      <c r="BS17" s="556"/>
      <c r="BT17" s="556"/>
      <c r="BU17" s="181"/>
    </row>
    <row r="18" spans="1:73" ht="16.5" thickBot="1" x14ac:dyDescent="0.3">
      <c r="B18" s="309" t="s">
        <v>340</v>
      </c>
      <c r="C18" s="284" t="s">
        <v>50</v>
      </c>
      <c r="D18" s="285">
        <v>2489528.30188679</v>
      </c>
      <c r="E18" s="223">
        <v>226056.603773585</v>
      </c>
      <c r="F18" s="317">
        <v>220127</v>
      </c>
      <c r="G18" s="223">
        <v>233603.77358490601</v>
      </c>
      <c r="H18" s="317">
        <v>197854</v>
      </c>
      <c r="I18" s="224">
        <v>459660.37735849101</v>
      </c>
      <c r="J18" s="225">
        <v>417981</v>
      </c>
      <c r="K18" s="223">
        <v>139811.32075471699</v>
      </c>
      <c r="L18" s="317">
        <v>144189</v>
      </c>
      <c r="M18" s="226">
        <v>599471.69811320794</v>
      </c>
      <c r="N18" s="327">
        <v>562170</v>
      </c>
      <c r="O18" s="223">
        <v>63679.245283018899</v>
      </c>
      <c r="P18" s="317">
        <v>234513</v>
      </c>
      <c r="Q18" s="224">
        <v>663150.94339622685</v>
      </c>
      <c r="R18" s="225">
        <v>796683</v>
      </c>
      <c r="S18" s="223">
        <v>226056.603773585</v>
      </c>
      <c r="T18" s="317">
        <v>231517</v>
      </c>
      <c r="U18" s="224">
        <v>889207.54716981179</v>
      </c>
      <c r="V18" s="225">
        <v>1028200</v>
      </c>
      <c r="W18" s="223">
        <v>218509.43396226401</v>
      </c>
      <c r="X18" s="317">
        <v>231269</v>
      </c>
      <c r="Y18" s="583">
        <v>508245.28301886795</v>
      </c>
      <c r="Z18" s="583">
        <v>697299</v>
      </c>
      <c r="AA18" s="388">
        <v>1107716.9811320759</v>
      </c>
      <c r="AB18" s="388">
        <v>1259469</v>
      </c>
      <c r="AC18" s="223">
        <v>235490.56603773599</v>
      </c>
      <c r="AD18" s="317">
        <v>222138</v>
      </c>
      <c r="AE18" s="224">
        <v>1343207.5471698118</v>
      </c>
      <c r="AF18" s="225">
        <v>1481607</v>
      </c>
      <c r="AG18" s="223">
        <v>227943.396226415</v>
      </c>
      <c r="AH18" s="317">
        <v>7935</v>
      </c>
      <c r="AI18" s="224">
        <v>1571150.9433962267</v>
      </c>
      <c r="AJ18" s="225">
        <v>1489542</v>
      </c>
      <c r="AK18" s="223">
        <v>235490.56603773599</v>
      </c>
      <c r="AL18" s="317">
        <v>234930</v>
      </c>
      <c r="AM18" s="386">
        <v>698924.52830188698</v>
      </c>
      <c r="AN18" s="386">
        <v>465003</v>
      </c>
      <c r="AO18" s="384">
        <v>1806641.5094339626</v>
      </c>
      <c r="AP18" s="384">
        <v>1724472</v>
      </c>
      <c r="AQ18" s="223">
        <v>235490.56603773599</v>
      </c>
      <c r="AR18" s="317">
        <v>246040</v>
      </c>
      <c r="AS18" s="224">
        <v>2042132.0754716985</v>
      </c>
      <c r="AT18" s="225">
        <v>1970512</v>
      </c>
      <c r="AU18" s="223">
        <v>211905.660377358</v>
      </c>
      <c r="AV18" s="317">
        <v>222895</v>
      </c>
      <c r="AW18" s="224">
        <v>2254037.7358490564</v>
      </c>
      <c r="AX18" s="225">
        <v>2193407</v>
      </c>
      <c r="AY18" s="223">
        <v>235490.56603773599</v>
      </c>
      <c r="AZ18" s="317">
        <v>243552</v>
      </c>
      <c r="BA18" s="417">
        <v>682886.79245283001</v>
      </c>
      <c r="BB18" s="417">
        <v>712487</v>
      </c>
      <c r="BC18" s="418">
        <v>1381811.3207547171</v>
      </c>
      <c r="BD18" s="418">
        <v>1177490</v>
      </c>
      <c r="BE18" s="416">
        <v>2489528.3018867923</v>
      </c>
      <c r="BF18" s="416">
        <v>2436959</v>
      </c>
      <c r="BG18" s="458">
        <v>2620075.4716981109</v>
      </c>
      <c r="BH18" s="439">
        <v>2528925</v>
      </c>
      <c r="BI18" s="229">
        <v>2422324.3024999998</v>
      </c>
      <c r="BJ18" s="229">
        <v>2451737.723004695</v>
      </c>
      <c r="BK18" s="229">
        <v>2227867</v>
      </c>
      <c r="BL18" s="229">
        <v>2297163.5</v>
      </c>
      <c r="BM18" s="229">
        <v>1847433</v>
      </c>
      <c r="BN18" s="229">
        <v>2500000</v>
      </c>
      <c r="BO18" s="145">
        <v>2083412</v>
      </c>
      <c r="BP18" s="435"/>
      <c r="BQ18" s="435"/>
      <c r="BR18" s="556"/>
      <c r="BS18" s="556"/>
      <c r="BT18" s="556"/>
      <c r="BU18" s="181"/>
    </row>
    <row r="19" spans="1:73" s="453" customFormat="1" ht="16.5" thickBot="1" x14ac:dyDescent="0.3">
      <c r="B19" s="457" t="s">
        <v>1777</v>
      </c>
      <c r="C19" s="284" t="s">
        <v>50</v>
      </c>
      <c r="D19" s="285">
        <v>1880445.45</v>
      </c>
      <c r="E19" s="223">
        <v>171825</v>
      </c>
      <c r="F19" s="317">
        <v>167017</v>
      </c>
      <c r="G19" s="223">
        <v>177750</v>
      </c>
      <c r="H19" s="317">
        <v>142026</v>
      </c>
      <c r="I19" s="224">
        <v>349575</v>
      </c>
      <c r="J19" s="225">
        <v>309043</v>
      </c>
      <c r="K19" s="223">
        <v>106020</v>
      </c>
      <c r="L19" s="317">
        <v>113537</v>
      </c>
      <c r="M19" s="226">
        <v>455595</v>
      </c>
      <c r="N19" s="226">
        <v>422580</v>
      </c>
      <c r="O19" s="223">
        <v>50085</v>
      </c>
      <c r="P19" s="317">
        <v>175693.36</v>
      </c>
      <c r="Q19" s="224">
        <v>505680</v>
      </c>
      <c r="R19" s="225">
        <v>598273.36</v>
      </c>
      <c r="S19" s="223">
        <v>168750</v>
      </c>
      <c r="T19" s="317">
        <v>173992</v>
      </c>
      <c r="U19" s="224">
        <v>674430</v>
      </c>
      <c r="V19" s="225">
        <v>772265.36</v>
      </c>
      <c r="W19" s="223">
        <v>163125</v>
      </c>
      <c r="X19" s="317">
        <v>174717</v>
      </c>
      <c r="Y19" s="583">
        <v>381960</v>
      </c>
      <c r="Z19" s="583">
        <v>524402.36</v>
      </c>
      <c r="AA19" s="584">
        <v>837555</v>
      </c>
      <c r="AB19" s="584">
        <v>946982.36</v>
      </c>
      <c r="AC19" s="223">
        <v>177750</v>
      </c>
      <c r="AD19" s="317">
        <v>168140</v>
      </c>
      <c r="AE19" s="224">
        <v>1015305</v>
      </c>
      <c r="AF19" s="225">
        <v>1115122.3599999999</v>
      </c>
      <c r="AG19" s="223">
        <v>171825</v>
      </c>
      <c r="AH19" s="317">
        <v>7935</v>
      </c>
      <c r="AI19" s="224">
        <v>1187130</v>
      </c>
      <c r="AJ19" s="225">
        <v>1123057.3599999999</v>
      </c>
      <c r="AK19" s="223">
        <v>177840.45</v>
      </c>
      <c r="AL19" s="317">
        <v>176215.37</v>
      </c>
      <c r="AM19" s="676">
        <v>527415.44999999995</v>
      </c>
      <c r="AN19" s="676">
        <v>352290.37</v>
      </c>
      <c r="AO19" s="677">
        <v>1364970.45</v>
      </c>
      <c r="AP19" s="677">
        <v>1299272.73</v>
      </c>
      <c r="AQ19" s="223">
        <v>177750</v>
      </c>
      <c r="AR19" s="317">
        <v>183526</v>
      </c>
      <c r="AS19" s="224">
        <v>1542720.45</v>
      </c>
      <c r="AT19" s="225">
        <v>1482798.73</v>
      </c>
      <c r="AU19" s="223">
        <v>159975</v>
      </c>
      <c r="AV19" s="317">
        <v>163924</v>
      </c>
      <c r="AW19" s="224">
        <v>1702695.45</v>
      </c>
      <c r="AX19" s="225">
        <v>1646722.73</v>
      </c>
      <c r="AY19" s="223">
        <v>177750</v>
      </c>
      <c r="AZ19" s="317">
        <v>171866</v>
      </c>
      <c r="BA19" s="731">
        <v>515475</v>
      </c>
      <c r="BB19" s="731">
        <v>519316</v>
      </c>
      <c r="BC19" s="732">
        <v>1042890.45</v>
      </c>
      <c r="BD19" s="732">
        <v>871606.37</v>
      </c>
      <c r="BE19" s="730">
        <v>1880445.45</v>
      </c>
      <c r="BF19" s="730">
        <v>1818588.73</v>
      </c>
      <c r="BG19" s="463"/>
      <c r="BH19" s="458">
        <v>1922629.6</v>
      </c>
      <c r="BI19" s="458">
        <v>1903696</v>
      </c>
      <c r="BJ19" s="463"/>
      <c r="BK19" s="458">
        <v>1777963.7499999998</v>
      </c>
      <c r="BL19" s="463"/>
      <c r="BM19" s="463"/>
      <c r="BN19" s="456"/>
      <c r="BO19" s="145"/>
      <c r="BP19" s="435"/>
      <c r="BQ19" s="435"/>
      <c r="BR19" s="556"/>
      <c r="BS19" s="556"/>
      <c r="BT19" s="556"/>
      <c r="BU19" s="181"/>
    </row>
    <row r="20" spans="1:73" s="453" customFormat="1" ht="16.5" thickBot="1" x14ac:dyDescent="0.3">
      <c r="B20" s="457" t="s">
        <v>1776</v>
      </c>
      <c r="C20" s="284" t="s">
        <v>50</v>
      </c>
      <c r="D20" s="285">
        <v>609082.85188679199</v>
      </c>
      <c r="E20" s="223">
        <v>54231.603773584902</v>
      </c>
      <c r="F20" s="317">
        <v>53109.999999999993</v>
      </c>
      <c r="G20" s="223">
        <v>55854</v>
      </c>
      <c r="H20" s="317">
        <v>55827.859999999993</v>
      </c>
      <c r="I20" s="224">
        <v>110085.60377358491</v>
      </c>
      <c r="J20" s="225">
        <v>108937.85999999999</v>
      </c>
      <c r="K20" s="223">
        <v>33791.32</v>
      </c>
      <c r="L20" s="317">
        <v>30651.96</v>
      </c>
      <c r="M20" s="226">
        <v>143876.92377358492</v>
      </c>
      <c r="N20" s="226">
        <v>139589.81999999998</v>
      </c>
      <c r="O20" s="223">
        <v>13594.245279999999</v>
      </c>
      <c r="P20" s="317">
        <v>58819.91</v>
      </c>
      <c r="Q20" s="224">
        <v>157471.16905358492</v>
      </c>
      <c r="R20" s="225">
        <v>198409.72999999998</v>
      </c>
      <c r="S20" s="223">
        <v>57306.6</v>
      </c>
      <c r="T20" s="317">
        <v>57524.85</v>
      </c>
      <c r="U20" s="224">
        <v>214777.76905358493</v>
      </c>
      <c r="V20" s="225">
        <v>255934.58</v>
      </c>
      <c r="W20" s="223">
        <v>55384.43</v>
      </c>
      <c r="X20" s="317">
        <v>56551.8</v>
      </c>
      <c r="Y20" s="583">
        <v>126285.27528</v>
      </c>
      <c r="Z20" s="583">
        <v>172896.56</v>
      </c>
      <c r="AA20" s="584">
        <v>270162.19905358495</v>
      </c>
      <c r="AB20" s="584">
        <v>312486.38</v>
      </c>
      <c r="AC20" s="223">
        <v>57740.566037735844</v>
      </c>
      <c r="AD20" s="317">
        <v>53997.96</v>
      </c>
      <c r="AE20" s="224">
        <v>327902.76509132079</v>
      </c>
      <c r="AF20" s="225">
        <v>366484.34</v>
      </c>
      <c r="AG20" s="223">
        <v>56118.396226415098</v>
      </c>
      <c r="AH20" s="317">
        <v>0</v>
      </c>
      <c r="AI20" s="224">
        <v>384021.16131773591</v>
      </c>
      <c r="AJ20" s="225">
        <v>366484.34</v>
      </c>
      <c r="AK20" s="223">
        <v>57650.116037735803</v>
      </c>
      <c r="AL20" s="317">
        <v>58714.36</v>
      </c>
      <c r="AM20" s="676">
        <v>171509.07830188674</v>
      </c>
      <c r="AN20" s="676">
        <v>112712.32000000001</v>
      </c>
      <c r="AO20" s="677">
        <v>441671.27735547174</v>
      </c>
      <c r="AP20" s="677">
        <v>425198.7</v>
      </c>
      <c r="AQ20" s="223">
        <v>57740.5660377358</v>
      </c>
      <c r="AR20" s="317">
        <v>62514.11</v>
      </c>
      <c r="AS20" s="224">
        <v>499411.84339320753</v>
      </c>
      <c r="AT20" s="225">
        <v>487712.81</v>
      </c>
      <c r="AU20" s="223">
        <v>51930.660377358501</v>
      </c>
      <c r="AV20" s="317">
        <v>58971.81</v>
      </c>
      <c r="AW20" s="224">
        <v>551342.50377056608</v>
      </c>
      <c r="AX20" s="225">
        <v>546684.62</v>
      </c>
      <c r="AY20" s="223">
        <v>57740.5660377358</v>
      </c>
      <c r="AZ20" s="317">
        <v>71685.700000000012</v>
      </c>
      <c r="BA20" s="731">
        <v>167411.79245283012</v>
      </c>
      <c r="BB20" s="731">
        <v>193171.62</v>
      </c>
      <c r="BC20" s="732">
        <v>338920.87075471686</v>
      </c>
      <c r="BD20" s="732">
        <v>305883.94</v>
      </c>
      <c r="BE20" s="730">
        <v>609083.06980830187</v>
      </c>
      <c r="BF20" s="730">
        <v>618370.32000000007</v>
      </c>
      <c r="BG20" s="463"/>
      <c r="BH20" s="458">
        <v>606294.79</v>
      </c>
      <c r="BI20" s="458">
        <v>518629.33</v>
      </c>
      <c r="BJ20" s="463"/>
      <c r="BK20" s="458">
        <v>449903.88033333333</v>
      </c>
      <c r="BL20" s="463"/>
      <c r="BM20" s="463"/>
      <c r="BN20" s="456"/>
      <c r="BO20" s="145"/>
      <c r="BP20" s="435"/>
      <c r="BQ20" s="435"/>
      <c r="BR20" s="556"/>
      <c r="BS20" s="556"/>
      <c r="BT20" s="556"/>
      <c r="BU20" s="181"/>
    </row>
    <row r="21" spans="1:73" ht="16.5" customHeight="1" thickBot="1" x14ac:dyDescent="0.3">
      <c r="B21" s="310" t="s">
        <v>516</v>
      </c>
      <c r="C21" s="286" t="s">
        <v>468</v>
      </c>
      <c r="D21" s="285">
        <v>51.463117351664948</v>
      </c>
      <c r="E21" s="409">
        <v>51.967035350249404</v>
      </c>
      <c r="F21" s="168">
        <v>48.6</v>
      </c>
      <c r="G21" s="409">
        <v>51.911949685534594</v>
      </c>
      <c r="H21" s="168">
        <v>44.187234042553193</v>
      </c>
      <c r="I21" s="409">
        <v>51.939025690224923</v>
      </c>
      <c r="J21" s="168">
        <v>46.416842105263157</v>
      </c>
      <c r="K21" s="409">
        <v>49.056603773584904</v>
      </c>
      <c r="L21" s="168">
        <v>37.794019933554821</v>
      </c>
      <c r="M21" s="410">
        <v>51.236897274633122</v>
      </c>
      <c r="N21" s="411">
        <v>43.855944745929946</v>
      </c>
      <c r="O21" s="409">
        <v>44.68718967229394</v>
      </c>
      <c r="P21" s="168">
        <v>51.041322314049587</v>
      </c>
      <c r="Q21" s="409">
        <v>50.525786163522007</v>
      </c>
      <c r="R21" s="168">
        <v>45.750817290228845</v>
      </c>
      <c r="S21" s="409">
        <v>50.234800838574422</v>
      </c>
      <c r="T21" s="168">
        <v>51.346478873239441</v>
      </c>
      <c r="U21" s="409">
        <v>50.451492038003479</v>
      </c>
      <c r="V21" s="168">
        <v>46.898065261334104</v>
      </c>
      <c r="W21" s="409">
        <v>50.232052873563219</v>
      </c>
      <c r="X21" s="168">
        <v>50.473537604456823</v>
      </c>
      <c r="Y21" s="230">
        <v>49.464260735435893</v>
      </c>
      <c r="Z21" s="230">
        <v>50.952646239554319</v>
      </c>
      <c r="AA21" s="230">
        <v>50.408053568592095</v>
      </c>
      <c r="AB21" s="230">
        <v>47.512078450131554</v>
      </c>
      <c r="AC21" s="409">
        <v>52.331236897274628</v>
      </c>
      <c r="AD21" s="168">
        <v>48.422487033663806</v>
      </c>
      <c r="AE21" s="409">
        <v>50.73494025335399</v>
      </c>
      <c r="AF21" s="168">
        <v>47.645693924904648</v>
      </c>
      <c r="AG21" s="409">
        <v>52.400780741704615</v>
      </c>
      <c r="AH21" s="168">
        <v>52</v>
      </c>
      <c r="AI21" s="409">
        <v>50.970022366065272</v>
      </c>
      <c r="AJ21" s="168">
        <v>47.666916454955867</v>
      </c>
      <c r="AK21" s="409">
        <v>52.331236897274628</v>
      </c>
      <c r="AL21" s="168">
        <v>49.788617886178862</v>
      </c>
      <c r="AM21" s="230">
        <v>52.353897251077655</v>
      </c>
      <c r="AN21" s="230">
        <v>49.161136128871092</v>
      </c>
      <c r="AO21" s="409">
        <v>51.1434254910601</v>
      </c>
      <c r="AP21" s="168">
        <v>47.943456307387457</v>
      </c>
      <c r="AQ21" s="409">
        <v>52.331236897274628</v>
      </c>
      <c r="AR21" s="168">
        <v>53.523012552301253</v>
      </c>
      <c r="AS21" s="409">
        <v>51.277641469163427</v>
      </c>
      <c r="AT21" s="168">
        <v>48.570582066318977</v>
      </c>
      <c r="AU21" s="409">
        <v>52.322385278360123</v>
      </c>
      <c r="AV21" s="168">
        <v>53.07586206896552</v>
      </c>
      <c r="AW21" s="409">
        <v>51.374079359243126</v>
      </c>
      <c r="AX21" s="168">
        <v>48.988647078147871</v>
      </c>
      <c r="AY21" s="409">
        <v>52.331236897274628</v>
      </c>
      <c r="AZ21" s="168">
        <v>52.002756719503786</v>
      </c>
      <c r="BA21" s="230">
        <v>52.328489843128743</v>
      </c>
      <c r="BB21" s="230">
        <v>52.857279236276845</v>
      </c>
      <c r="BC21" s="230">
        <v>52.341337907375639</v>
      </c>
      <c r="BD21" s="230">
        <v>51.326419046074427</v>
      </c>
      <c r="BE21" s="409">
        <v>51.463117269757682</v>
      </c>
      <c r="BF21" s="168">
        <v>49.27054583050262</v>
      </c>
      <c r="BG21" s="153">
        <v>50.337665162307644</v>
      </c>
      <c r="BH21" s="153">
        <v>48.13036797026696</v>
      </c>
      <c r="BI21" s="153">
        <v>45.269662921348313</v>
      </c>
      <c r="BJ21" s="153">
        <v>44.780041074452797</v>
      </c>
      <c r="BK21" s="153">
        <v>40.065753424657537</v>
      </c>
      <c r="BL21" s="153">
        <v>41.920045662100456</v>
      </c>
      <c r="BM21" s="153">
        <v>33.30958904109589</v>
      </c>
      <c r="BN21" s="153">
        <v>47.014645250053974</v>
      </c>
      <c r="BO21" s="333">
        <v>38.66393442622951</v>
      </c>
      <c r="BP21" s="435"/>
      <c r="BQ21" s="435"/>
      <c r="BR21" s="556"/>
      <c r="BS21" s="556"/>
      <c r="BT21" s="556"/>
      <c r="BU21" s="181"/>
    </row>
    <row r="22" spans="1:73" ht="15" customHeight="1" x14ac:dyDescent="0.25">
      <c r="A22" s="40"/>
      <c r="B22" s="294" t="s">
        <v>234</v>
      </c>
      <c r="C22" s="336"/>
      <c r="D22" s="395"/>
      <c r="E22" s="395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  <c r="AA22" s="395"/>
      <c r="AB22" s="395"/>
      <c r="AC22" s="395"/>
      <c r="AD22" s="395"/>
      <c r="AE22" s="395"/>
      <c r="AF22" s="395"/>
      <c r="AG22" s="395"/>
      <c r="AH22" s="395"/>
      <c r="AI22" s="395"/>
      <c r="AJ22" s="395"/>
      <c r="AK22" s="395"/>
      <c r="AL22" s="395"/>
      <c r="AM22" s="395"/>
      <c r="AN22" s="395"/>
      <c r="AO22" s="395"/>
      <c r="AP22" s="395"/>
      <c r="AQ22" s="395"/>
      <c r="AR22" s="395"/>
      <c r="AS22" s="395"/>
      <c r="AT22" s="395"/>
      <c r="AU22" s="395"/>
      <c r="AV22" s="395"/>
      <c r="AW22" s="395"/>
      <c r="AX22" s="395"/>
      <c r="AY22" s="395"/>
      <c r="AZ22" s="395"/>
      <c r="BA22" s="395"/>
      <c r="BB22" s="395"/>
      <c r="BC22" s="395"/>
      <c r="BD22" s="395"/>
      <c r="BE22" s="395"/>
      <c r="BF22" s="395"/>
      <c r="BG22" s="336"/>
      <c r="BH22" s="336"/>
      <c r="BI22" s="336"/>
      <c r="BJ22" s="336"/>
      <c r="BK22" s="336"/>
      <c r="BL22" s="336"/>
      <c r="BM22" s="336"/>
      <c r="BN22" s="336"/>
      <c r="BO22" s="337"/>
      <c r="BP22" s="435"/>
      <c r="BQ22" s="435"/>
      <c r="BR22" s="556"/>
      <c r="BS22" s="556"/>
      <c r="BT22" s="556"/>
      <c r="BU22" s="181"/>
    </row>
    <row r="23" spans="1:73" ht="15" customHeight="1" x14ac:dyDescent="0.25">
      <c r="B23" s="303" t="s">
        <v>20</v>
      </c>
      <c r="C23" s="275" t="s">
        <v>50</v>
      </c>
      <c r="D23" s="389">
        <v>7740</v>
      </c>
      <c r="E23" s="385">
        <v>342</v>
      </c>
      <c r="F23" s="7">
        <v>556.07713999999999</v>
      </c>
      <c r="G23" s="508">
        <v>342</v>
      </c>
      <c r="H23" s="7">
        <v>318.18764000000004</v>
      </c>
      <c r="I23" s="384">
        <v>684</v>
      </c>
      <c r="J23" s="13">
        <v>874.26477999999997</v>
      </c>
      <c r="K23" s="547">
        <v>720</v>
      </c>
      <c r="L23" s="7">
        <v>3128.8729499999999</v>
      </c>
      <c r="M23" s="387">
        <v>1404</v>
      </c>
      <c r="N23" s="22">
        <v>4003.1377299999999</v>
      </c>
      <c r="O23" s="558">
        <v>3600</v>
      </c>
      <c r="P23" s="7">
        <v>314.93230999999997</v>
      </c>
      <c r="Q23" s="557">
        <v>5004</v>
      </c>
      <c r="R23" s="13">
        <v>4318.0700399999996</v>
      </c>
      <c r="S23" s="572">
        <v>342</v>
      </c>
      <c r="T23" s="7">
        <v>392.89328999999998</v>
      </c>
      <c r="U23" s="571">
        <v>5346</v>
      </c>
      <c r="V23" s="13">
        <v>4710.9633299999996</v>
      </c>
      <c r="W23" s="582">
        <v>342</v>
      </c>
      <c r="X23" s="7">
        <v>569</v>
      </c>
      <c r="Y23" s="583">
        <v>4284</v>
      </c>
      <c r="Z23" s="583">
        <v>1276.8255999999999</v>
      </c>
      <c r="AA23" s="388">
        <v>5688</v>
      </c>
      <c r="AB23" s="388">
        <v>5279.9633299999996</v>
      </c>
      <c r="AC23" s="653">
        <v>342</v>
      </c>
      <c r="AD23" s="7">
        <v>264.68337000000002</v>
      </c>
      <c r="AE23" s="384">
        <v>6030</v>
      </c>
      <c r="AF23" s="13">
        <v>5544.6466999999993</v>
      </c>
      <c r="AG23" s="661">
        <v>342</v>
      </c>
      <c r="AH23" s="7">
        <v>25.041</v>
      </c>
      <c r="AI23" s="384">
        <v>6372</v>
      </c>
      <c r="AJ23" s="13">
        <v>5569.6876999999995</v>
      </c>
      <c r="AK23" s="678">
        <v>342</v>
      </c>
      <c r="AL23" s="7">
        <v>2134.99566</v>
      </c>
      <c r="AM23" s="386">
        <v>1026</v>
      </c>
      <c r="AN23" s="386">
        <v>2424.72003</v>
      </c>
      <c r="AO23" s="384">
        <v>6714</v>
      </c>
      <c r="AP23" s="384">
        <v>7704.6833599999991</v>
      </c>
      <c r="AQ23" s="692">
        <v>342</v>
      </c>
      <c r="AR23" s="7">
        <v>495.31098000000003</v>
      </c>
      <c r="AS23" s="384">
        <v>7056</v>
      </c>
      <c r="AT23" s="13">
        <v>8199.9943399999993</v>
      </c>
      <c r="AU23" s="700">
        <v>342</v>
      </c>
      <c r="AV23" s="7">
        <v>324.53136000000001</v>
      </c>
      <c r="AW23" s="384">
        <v>7398</v>
      </c>
      <c r="AX23" s="13">
        <v>8524.5257000000001</v>
      </c>
      <c r="AY23" s="729">
        <v>342</v>
      </c>
      <c r="AZ23" s="7">
        <v>4393.3599799999993</v>
      </c>
      <c r="BA23" s="417">
        <v>1026</v>
      </c>
      <c r="BB23" s="417">
        <v>5213.2023199999994</v>
      </c>
      <c r="BC23" s="418">
        <v>2052</v>
      </c>
      <c r="BD23" s="418">
        <v>7637.9223499999989</v>
      </c>
      <c r="BE23" s="416">
        <v>7740</v>
      </c>
      <c r="BF23" s="416">
        <v>12917.885679999999</v>
      </c>
      <c r="BG23" s="458">
        <v>19561.099796333998</v>
      </c>
      <c r="BH23" s="439">
        <v>7548.2755700000007</v>
      </c>
      <c r="BI23" s="229">
        <v>9129.3344199999992</v>
      </c>
      <c r="BJ23" s="229">
        <v>19735.515274949088</v>
      </c>
      <c r="BK23" s="229">
        <v>22361.07245</v>
      </c>
      <c r="BL23" s="229">
        <v>20755.018447889259</v>
      </c>
      <c r="BM23" s="229">
        <v>58220.700000000004</v>
      </c>
      <c r="BN23" s="229">
        <v>29957.855711422799</v>
      </c>
      <c r="BO23" s="145">
        <v>134629.17781999998</v>
      </c>
      <c r="BP23" s="435"/>
      <c r="BQ23" s="435"/>
      <c r="BR23" s="556"/>
      <c r="BS23" s="556"/>
      <c r="BT23" s="556"/>
      <c r="BU23" s="181"/>
    </row>
    <row r="24" spans="1:73" ht="15" customHeight="1" x14ac:dyDescent="0.25">
      <c r="A24">
        <v>1000</v>
      </c>
      <c r="B24" s="303" t="s">
        <v>113</v>
      </c>
      <c r="C24" s="275" t="s">
        <v>50</v>
      </c>
      <c r="D24" s="389">
        <v>0</v>
      </c>
      <c r="E24" s="385">
        <v>0</v>
      </c>
      <c r="F24" s="7">
        <v>78.505008000000004</v>
      </c>
      <c r="G24" s="508">
        <v>0</v>
      </c>
      <c r="H24" s="7">
        <v>44.920608000000009</v>
      </c>
      <c r="I24" s="384">
        <v>0</v>
      </c>
      <c r="J24" s="13">
        <v>123.42561600000002</v>
      </c>
      <c r="K24" s="547">
        <v>0</v>
      </c>
      <c r="L24" s="7">
        <v>441.72323999999998</v>
      </c>
      <c r="M24" s="387">
        <v>0</v>
      </c>
      <c r="N24" s="22">
        <v>565.14885600000002</v>
      </c>
      <c r="O24" s="558">
        <v>0</v>
      </c>
      <c r="P24" s="7">
        <v>44.461031999999996</v>
      </c>
      <c r="Q24" s="557">
        <v>0</v>
      </c>
      <c r="R24" s="13">
        <v>609.60988800000007</v>
      </c>
      <c r="S24" s="572">
        <v>0</v>
      </c>
      <c r="T24" s="7">
        <v>55.467287999999996</v>
      </c>
      <c r="U24" s="571">
        <v>0</v>
      </c>
      <c r="V24" s="13">
        <v>665.07717600000001</v>
      </c>
      <c r="W24" s="582">
        <v>0</v>
      </c>
      <c r="X24" s="7">
        <v>80.319744</v>
      </c>
      <c r="Y24" s="583">
        <v>0</v>
      </c>
      <c r="Z24" s="583">
        <v>180.248064</v>
      </c>
      <c r="AA24" s="388">
        <v>0</v>
      </c>
      <c r="AB24" s="388">
        <v>745.39692000000002</v>
      </c>
      <c r="AC24" s="653">
        <v>0</v>
      </c>
      <c r="AD24" s="7">
        <v>37.367063999999999</v>
      </c>
      <c r="AE24" s="384">
        <v>0</v>
      </c>
      <c r="AF24" s="13">
        <v>782.76398400000005</v>
      </c>
      <c r="AG24" s="661">
        <v>0</v>
      </c>
      <c r="AH24" s="7">
        <v>3.5351999999999997</v>
      </c>
      <c r="AI24" s="384">
        <v>0</v>
      </c>
      <c r="AJ24" s="13">
        <v>786.29918400000008</v>
      </c>
      <c r="AK24" s="678">
        <v>0</v>
      </c>
      <c r="AL24" s="7">
        <v>301.41115200000002</v>
      </c>
      <c r="AM24" s="386">
        <v>0</v>
      </c>
      <c r="AN24" s="386">
        <v>342.31341600000002</v>
      </c>
      <c r="AO24" s="384">
        <v>0</v>
      </c>
      <c r="AP24" s="384">
        <v>1087.7103360000001</v>
      </c>
      <c r="AQ24" s="692">
        <v>0</v>
      </c>
      <c r="AR24" s="7">
        <v>70</v>
      </c>
      <c r="AS24" s="384">
        <v>0</v>
      </c>
      <c r="AT24" s="13">
        <v>1157.7103360000001</v>
      </c>
      <c r="AU24" s="700">
        <v>0</v>
      </c>
      <c r="AV24" s="7">
        <v>45.816192000000001</v>
      </c>
      <c r="AW24" s="384">
        <v>0</v>
      </c>
      <c r="AX24" s="13">
        <v>1203.5265280000001</v>
      </c>
      <c r="AY24" s="729">
        <v>0</v>
      </c>
      <c r="AZ24" s="7">
        <v>620.23905599999989</v>
      </c>
      <c r="BA24" s="417">
        <v>0</v>
      </c>
      <c r="BB24" s="417">
        <v>736.05524799999989</v>
      </c>
      <c r="BC24" s="418">
        <v>0</v>
      </c>
      <c r="BD24" s="418">
        <v>1078.3686639999999</v>
      </c>
      <c r="BE24" s="416">
        <v>0</v>
      </c>
      <c r="BF24" s="416">
        <v>1823.765584</v>
      </c>
      <c r="BG24" s="458">
        <v>0</v>
      </c>
      <c r="BH24" s="439">
        <v>1026.6220800000001</v>
      </c>
      <c r="BI24" s="229">
        <v>2541.6495199999999</v>
      </c>
      <c r="BJ24" s="229">
        <v>0</v>
      </c>
      <c r="BK24" s="229">
        <v>2774.7649000000001</v>
      </c>
      <c r="BL24" s="229">
        <v>392</v>
      </c>
      <c r="BM24" s="229">
        <v>3852.3</v>
      </c>
      <c r="BN24" s="229">
        <v>1419.0563231726583</v>
      </c>
      <c r="BO24" s="145">
        <v>8272.9782799999994</v>
      </c>
      <c r="BP24" s="435"/>
      <c r="BQ24" s="435"/>
      <c r="BR24" s="556"/>
      <c r="BS24" s="556"/>
      <c r="BT24" s="556"/>
      <c r="BU24" s="181"/>
    </row>
    <row r="25" spans="1:73" x14ac:dyDescent="0.25">
      <c r="B25" s="311" t="s">
        <v>1778</v>
      </c>
      <c r="C25" s="275" t="s">
        <v>50</v>
      </c>
      <c r="D25" s="389">
        <v>1625</v>
      </c>
      <c r="E25" s="169">
        <v>0</v>
      </c>
      <c r="F25" s="7">
        <v>0</v>
      </c>
      <c r="G25" s="169">
        <v>0</v>
      </c>
      <c r="H25" s="7">
        <v>0</v>
      </c>
      <c r="I25" s="384">
        <v>0</v>
      </c>
      <c r="J25" s="13">
        <v>0</v>
      </c>
      <c r="K25" s="169">
        <v>0</v>
      </c>
      <c r="L25" s="7">
        <v>5978.4</v>
      </c>
      <c r="M25" s="387">
        <v>0</v>
      </c>
      <c r="N25" s="22">
        <v>5978.4</v>
      </c>
      <c r="O25" s="169">
        <v>1625</v>
      </c>
      <c r="P25" s="7">
        <v>0</v>
      </c>
      <c r="Q25" s="557">
        <v>1625</v>
      </c>
      <c r="R25" s="13">
        <v>5978.4</v>
      </c>
      <c r="S25" s="169">
        <v>0</v>
      </c>
      <c r="T25" s="7">
        <v>0</v>
      </c>
      <c r="U25" s="571">
        <v>1625</v>
      </c>
      <c r="V25" s="13">
        <v>5978.4</v>
      </c>
      <c r="W25" s="169">
        <v>0</v>
      </c>
      <c r="X25" s="7">
        <v>0</v>
      </c>
      <c r="Y25" s="583">
        <v>1625</v>
      </c>
      <c r="Z25" s="583">
        <v>0</v>
      </c>
      <c r="AA25" s="388">
        <v>1625</v>
      </c>
      <c r="AB25" s="388">
        <v>5978.4</v>
      </c>
      <c r="AC25" s="169">
        <v>0</v>
      </c>
      <c r="AD25" s="7">
        <v>0</v>
      </c>
      <c r="AE25" s="384">
        <v>1625</v>
      </c>
      <c r="AF25" s="13">
        <v>5978.4</v>
      </c>
      <c r="AG25" s="169">
        <v>0</v>
      </c>
      <c r="AH25" s="7">
        <v>1512.9</v>
      </c>
      <c r="AI25" s="384">
        <v>1625</v>
      </c>
      <c r="AJ25" s="13">
        <v>7491.2999999999993</v>
      </c>
      <c r="AK25" s="169">
        <v>0</v>
      </c>
      <c r="AL25" s="7">
        <v>2513.5</v>
      </c>
      <c r="AM25" s="386">
        <v>0</v>
      </c>
      <c r="AN25" s="386">
        <v>4026.4</v>
      </c>
      <c r="AO25" s="384">
        <v>1625</v>
      </c>
      <c r="AP25" s="384">
        <v>10004.799999999999</v>
      </c>
      <c r="AQ25" s="169">
        <v>0</v>
      </c>
      <c r="AR25" s="7">
        <v>0</v>
      </c>
      <c r="AS25" s="384">
        <v>1625</v>
      </c>
      <c r="AT25" s="13">
        <v>10004.799999999999</v>
      </c>
      <c r="AU25" s="169">
        <v>0</v>
      </c>
      <c r="AV25" s="7">
        <v>630</v>
      </c>
      <c r="AW25" s="384">
        <v>1625</v>
      </c>
      <c r="AX25" s="13">
        <v>10634.8</v>
      </c>
      <c r="AY25" s="169">
        <v>0</v>
      </c>
      <c r="AZ25" s="7">
        <v>480</v>
      </c>
      <c r="BA25" s="417">
        <v>0</v>
      </c>
      <c r="BB25" s="417">
        <v>1110</v>
      </c>
      <c r="BC25" s="418">
        <v>0</v>
      </c>
      <c r="BD25" s="418">
        <v>5136.3999999999996</v>
      </c>
      <c r="BE25" s="416">
        <v>1625</v>
      </c>
      <c r="BF25" s="416">
        <v>11114.8</v>
      </c>
      <c r="BG25" s="458">
        <v>2000</v>
      </c>
      <c r="BH25" s="439">
        <v>5022</v>
      </c>
      <c r="BI25" s="229">
        <v>4664.8</v>
      </c>
      <c r="BJ25" s="229">
        <v>14800</v>
      </c>
      <c r="BK25" s="229">
        <v>9214.4</v>
      </c>
      <c r="BL25" s="229">
        <v>0</v>
      </c>
      <c r="BM25" s="229">
        <v>0</v>
      </c>
      <c r="BN25" s="229">
        <v>0</v>
      </c>
      <c r="BO25" s="145">
        <v>26220.800000000003</v>
      </c>
      <c r="BP25" s="435"/>
      <c r="BQ25" s="435"/>
      <c r="BR25" s="556"/>
      <c r="BS25" s="556"/>
      <c r="BT25" s="556"/>
      <c r="BU25" s="181"/>
    </row>
    <row r="26" spans="1:73" ht="15" customHeight="1" thickBot="1" x14ac:dyDescent="0.3">
      <c r="B26" s="312" t="s">
        <v>714</v>
      </c>
      <c r="C26" s="287" t="s">
        <v>50</v>
      </c>
      <c r="D26" s="412">
        <v>9365</v>
      </c>
      <c r="E26" s="217">
        <v>342</v>
      </c>
      <c r="F26" s="413">
        <v>634.58214799999996</v>
      </c>
      <c r="G26" s="217">
        <v>342</v>
      </c>
      <c r="H26" s="413">
        <v>363.10824800000006</v>
      </c>
      <c r="I26" s="322">
        <v>684</v>
      </c>
      <c r="J26" s="289">
        <v>997.69039599999996</v>
      </c>
      <c r="K26" s="552">
        <v>720</v>
      </c>
      <c r="L26" s="413">
        <v>9548.9961899999998</v>
      </c>
      <c r="M26" s="328">
        <v>1404</v>
      </c>
      <c r="N26" s="329">
        <v>10546.686586</v>
      </c>
      <c r="O26" s="561">
        <v>5225</v>
      </c>
      <c r="P26" s="413">
        <v>359.39334199999996</v>
      </c>
      <c r="Q26" s="322">
        <v>6629</v>
      </c>
      <c r="R26" s="289">
        <v>10906.079927999999</v>
      </c>
      <c r="S26" s="580">
        <v>342</v>
      </c>
      <c r="T26" s="413">
        <v>448.36057799999998</v>
      </c>
      <c r="U26" s="322">
        <v>6971</v>
      </c>
      <c r="V26" s="289">
        <v>11354.440505999999</v>
      </c>
      <c r="W26" s="590">
        <v>342</v>
      </c>
      <c r="X26" s="413">
        <v>649.31974400000001</v>
      </c>
      <c r="Y26" s="585">
        <v>5909</v>
      </c>
      <c r="Z26" s="585">
        <v>1457.073664</v>
      </c>
      <c r="AA26" s="88">
        <v>7313</v>
      </c>
      <c r="AB26" s="88">
        <v>12003.760249999999</v>
      </c>
      <c r="AC26" s="658">
        <v>342</v>
      </c>
      <c r="AD26" s="413">
        <v>302.050434</v>
      </c>
      <c r="AE26" s="322">
        <v>7655</v>
      </c>
      <c r="AF26" s="289">
        <v>12305.810684</v>
      </c>
      <c r="AG26" s="666">
        <v>342</v>
      </c>
      <c r="AH26" s="413">
        <v>1541.4762000000001</v>
      </c>
      <c r="AI26" s="322">
        <v>7997</v>
      </c>
      <c r="AJ26" s="289">
        <v>13847.286883999999</v>
      </c>
      <c r="AK26" s="680">
        <v>342</v>
      </c>
      <c r="AL26" s="413">
        <v>4949.9068120000002</v>
      </c>
      <c r="AM26" s="69">
        <v>1026</v>
      </c>
      <c r="AN26" s="69">
        <v>6793.433446</v>
      </c>
      <c r="AO26" s="322">
        <v>8339</v>
      </c>
      <c r="AP26" s="289">
        <v>18797.193695999998</v>
      </c>
      <c r="AQ26" s="697">
        <v>342</v>
      </c>
      <c r="AR26" s="413">
        <v>565.31097999999997</v>
      </c>
      <c r="AS26" s="322">
        <v>8681</v>
      </c>
      <c r="AT26" s="289">
        <v>19362.504675999997</v>
      </c>
      <c r="AU26" s="705">
        <v>342</v>
      </c>
      <c r="AV26" s="413">
        <v>1000.347552</v>
      </c>
      <c r="AW26" s="322">
        <v>9023</v>
      </c>
      <c r="AX26" s="289">
        <v>20362.852228</v>
      </c>
      <c r="AY26" s="737">
        <v>342</v>
      </c>
      <c r="AZ26" s="413">
        <v>5493.5990359999996</v>
      </c>
      <c r="BA26" s="69">
        <v>1026</v>
      </c>
      <c r="BB26" s="69">
        <v>7059.2575679999991</v>
      </c>
      <c r="BC26" s="88">
        <v>2052</v>
      </c>
      <c r="BD26" s="88">
        <v>13852.691013999998</v>
      </c>
      <c r="BE26" s="322">
        <v>9365</v>
      </c>
      <c r="BF26" s="289">
        <v>25856.451263999999</v>
      </c>
      <c r="BG26" s="154">
        <v>21561.099796333998</v>
      </c>
      <c r="BH26" s="154">
        <v>13596.897650000001</v>
      </c>
      <c r="BI26" s="154">
        <v>16335.783939999998</v>
      </c>
      <c r="BJ26" s="154">
        <v>34535.515274949088</v>
      </c>
      <c r="BK26" s="154">
        <v>34350.237350000003</v>
      </c>
      <c r="BL26" s="154">
        <v>21147.018447889259</v>
      </c>
      <c r="BM26" s="154">
        <v>62073.000000000007</v>
      </c>
      <c r="BN26" s="154">
        <v>31376.912034595443</v>
      </c>
      <c r="BO26" s="338">
        <v>169122.95610000001</v>
      </c>
      <c r="BP26" s="435"/>
      <c r="BQ26" s="435"/>
      <c r="BR26" s="556"/>
      <c r="BS26" s="556"/>
      <c r="BT26" s="556"/>
      <c r="BU26" s="181"/>
    </row>
    <row r="27" spans="1:73" ht="15" customHeight="1" thickBot="1" x14ac:dyDescent="0.3">
      <c r="B27" s="313" t="s">
        <v>710</v>
      </c>
      <c r="C27" s="284" t="s">
        <v>50</v>
      </c>
      <c r="D27" s="445"/>
      <c r="E27" s="83">
        <v>219</v>
      </c>
      <c r="F27" s="319">
        <v>0</v>
      </c>
      <c r="G27" s="83">
        <v>224.57999999999998</v>
      </c>
      <c r="H27" s="319">
        <v>64.519000000000005</v>
      </c>
      <c r="I27" s="224">
        <v>443.58</v>
      </c>
      <c r="J27" s="225">
        <v>64.519000000000005</v>
      </c>
      <c r="K27" s="83">
        <v>189.24</v>
      </c>
      <c r="L27" s="319">
        <v>1153.0050000000001</v>
      </c>
      <c r="M27" s="226">
        <v>632.81999999999994</v>
      </c>
      <c r="N27" s="327">
        <v>1217.5240000000001</v>
      </c>
      <c r="O27" s="83">
        <v>436.24</v>
      </c>
      <c r="P27" s="319">
        <v>1162.3989999999999</v>
      </c>
      <c r="Q27" s="224">
        <v>1069.06</v>
      </c>
      <c r="R27" s="225">
        <v>2379.9229999999998</v>
      </c>
      <c r="S27" s="83">
        <v>218.5</v>
      </c>
      <c r="T27" s="319">
        <v>1097.691</v>
      </c>
      <c r="U27" s="224">
        <v>1287.56</v>
      </c>
      <c r="V27" s="225">
        <v>3477.6139999999996</v>
      </c>
      <c r="W27" s="83">
        <v>212.42</v>
      </c>
      <c r="X27" s="319">
        <v>183</v>
      </c>
      <c r="Y27" s="583">
        <v>867.16</v>
      </c>
      <c r="Z27" s="583">
        <v>2443.09</v>
      </c>
      <c r="AA27" s="388">
        <v>1499.98</v>
      </c>
      <c r="AB27" s="388">
        <v>3660.6140000000005</v>
      </c>
      <c r="AC27" s="83">
        <v>226.1</v>
      </c>
      <c r="AD27" s="319">
        <v>0</v>
      </c>
      <c r="AE27" s="224">
        <v>1726.08</v>
      </c>
      <c r="AF27" s="225">
        <v>3660.6140000000005</v>
      </c>
      <c r="AG27" s="83">
        <v>220.02</v>
      </c>
      <c r="AH27" s="319">
        <v>1174.3690000000001</v>
      </c>
      <c r="AI27" s="224">
        <v>1946.1</v>
      </c>
      <c r="AJ27" s="225">
        <v>4834.9830000000002</v>
      </c>
      <c r="AK27" s="83">
        <v>226.1</v>
      </c>
      <c r="AL27" s="319">
        <v>1177.7849999999999</v>
      </c>
      <c r="AM27" s="386">
        <v>672.22</v>
      </c>
      <c r="AN27" s="386">
        <v>2352.154</v>
      </c>
      <c r="AO27" s="384">
        <v>2172.1999999999998</v>
      </c>
      <c r="AP27" s="384">
        <v>6012.768</v>
      </c>
      <c r="AQ27" s="83">
        <v>226.1</v>
      </c>
      <c r="AR27" s="319">
        <v>766.2410000000001</v>
      </c>
      <c r="AS27" s="224">
        <v>2398.2999999999997</v>
      </c>
      <c r="AT27" s="225">
        <v>6779.009</v>
      </c>
      <c r="AU27" s="83">
        <v>207.1</v>
      </c>
      <c r="AV27" s="319">
        <v>658.14700000000005</v>
      </c>
      <c r="AW27" s="224">
        <v>2605.3999999999996</v>
      </c>
      <c r="AX27" s="225">
        <v>7437.1559999999999</v>
      </c>
      <c r="AY27" s="83">
        <v>226.1</v>
      </c>
      <c r="AZ27" s="319">
        <v>554.32999999999993</v>
      </c>
      <c r="BA27" s="417">
        <v>659.3</v>
      </c>
      <c r="BB27" s="417">
        <v>1978.7180000000001</v>
      </c>
      <c r="BC27" s="418">
        <v>1331.52</v>
      </c>
      <c r="BD27" s="418">
        <v>4330.8720000000003</v>
      </c>
      <c r="BE27" s="416">
        <v>2831.4999999999995</v>
      </c>
      <c r="BF27" s="416">
        <v>7991.4859999999999</v>
      </c>
      <c r="BG27" s="458">
        <v>2377.8719999999994</v>
      </c>
      <c r="BH27" s="439">
        <v>6141.3949999999995</v>
      </c>
      <c r="BI27" s="229">
        <v>5885.7340000000004</v>
      </c>
      <c r="BJ27" s="229">
        <v>2398.5599999999995</v>
      </c>
      <c r="BK27" s="229">
        <v>13377.679</v>
      </c>
      <c r="BL27" s="229">
        <v>11568.989680591383</v>
      </c>
      <c r="BM27" s="229">
        <v>41093.9</v>
      </c>
      <c r="BN27" s="229">
        <v>0</v>
      </c>
      <c r="BO27" s="145">
        <v>44255.19</v>
      </c>
      <c r="BP27" s="435"/>
      <c r="BQ27" s="435"/>
      <c r="BR27" s="556"/>
      <c r="BS27" s="556"/>
      <c r="BT27" s="556"/>
      <c r="BU27" s="181"/>
    </row>
    <row r="28" spans="1:73" ht="15" customHeight="1" thickBot="1" x14ac:dyDescent="0.3">
      <c r="B28" s="314" t="s">
        <v>347</v>
      </c>
      <c r="C28" s="284" t="s">
        <v>50</v>
      </c>
      <c r="D28" s="285">
        <v>987899.89462592197</v>
      </c>
      <c r="E28" s="223">
        <v>89470.179135932543</v>
      </c>
      <c r="F28" s="317">
        <v>81032.917646999995</v>
      </c>
      <c r="G28" s="223">
        <v>92452.518440463638</v>
      </c>
      <c r="H28" s="317">
        <v>71605.173055999854</v>
      </c>
      <c r="I28" s="224">
        <v>181922.69757639617</v>
      </c>
      <c r="J28" s="225">
        <v>152638.09070299985</v>
      </c>
      <c r="K28" s="223">
        <v>55546.069546891456</v>
      </c>
      <c r="L28" s="317">
        <v>55334.634923999991</v>
      </c>
      <c r="M28" s="226">
        <v>237468.76712328763</v>
      </c>
      <c r="N28" s="327">
        <v>207972.72562699983</v>
      </c>
      <c r="O28" s="223">
        <v>27586.638566912534</v>
      </c>
      <c r="P28" s="317">
        <v>84498.304945000011</v>
      </c>
      <c r="Q28" s="224">
        <v>265055.40569020016</v>
      </c>
      <c r="R28" s="225">
        <v>292471.03057199984</v>
      </c>
      <c r="S28" s="223">
        <v>89470.179135932543</v>
      </c>
      <c r="T28" s="317">
        <v>84615.103923000002</v>
      </c>
      <c r="U28" s="224">
        <v>354525.58482613269</v>
      </c>
      <c r="V28" s="225">
        <v>377086.13449499983</v>
      </c>
      <c r="W28" s="223">
        <v>86487.839831401463</v>
      </c>
      <c r="X28" s="317">
        <v>81116</v>
      </c>
      <c r="Y28" s="583">
        <v>203544.65753424654</v>
      </c>
      <c r="Z28" s="583">
        <v>250229.40886800003</v>
      </c>
      <c r="AA28" s="388">
        <v>441013.42465753417</v>
      </c>
      <c r="AB28" s="388">
        <v>458202.13449499989</v>
      </c>
      <c r="AC28" s="223">
        <v>93198.103266596401</v>
      </c>
      <c r="AD28" s="317">
        <v>81673.877294999998</v>
      </c>
      <c r="AE28" s="224">
        <v>534211.52792413055</v>
      </c>
      <c r="AF28" s="225">
        <v>539876.0117899999</v>
      </c>
      <c r="AG28" s="223">
        <v>90215.763962065321</v>
      </c>
      <c r="AH28" s="317">
        <v>2328.2551100000001</v>
      </c>
      <c r="AI28" s="224">
        <v>624427.29188619589</v>
      </c>
      <c r="AJ28" s="225">
        <v>542204.26689999993</v>
      </c>
      <c r="AK28" s="223">
        <v>93198.103266596401</v>
      </c>
      <c r="AL28" s="317">
        <v>92452.295552999989</v>
      </c>
      <c r="AM28" s="386">
        <v>276611.97049525811</v>
      </c>
      <c r="AN28" s="386">
        <v>176454.42795799999</v>
      </c>
      <c r="AO28" s="384">
        <v>717625.39515279233</v>
      </c>
      <c r="AP28" s="384">
        <v>634656.56245299987</v>
      </c>
      <c r="AQ28" s="223">
        <v>93198.103266596401</v>
      </c>
      <c r="AR28" s="317">
        <v>94062.295636000024</v>
      </c>
      <c r="AS28" s="224">
        <v>810823.49841938878</v>
      </c>
      <c r="AT28" s="225">
        <v>728718.85808899987</v>
      </c>
      <c r="AU28" s="223">
        <v>83878.292939936771</v>
      </c>
      <c r="AV28" s="317">
        <v>80273.363262000028</v>
      </c>
      <c r="AW28" s="224">
        <v>894701.79135932552</v>
      </c>
      <c r="AX28" s="225">
        <v>808992.2213509999</v>
      </c>
      <c r="AY28" s="223">
        <v>93198.103266596401</v>
      </c>
      <c r="AZ28" s="317">
        <v>90266.533928000033</v>
      </c>
      <c r="BA28" s="417">
        <v>270274.49947312957</v>
      </c>
      <c r="BB28" s="417">
        <v>264602.1928260001</v>
      </c>
      <c r="BC28" s="418">
        <v>546886.46996838762</v>
      </c>
      <c r="BD28" s="418">
        <v>441056.62078400009</v>
      </c>
      <c r="BE28" s="416">
        <v>987899.89462592197</v>
      </c>
      <c r="BF28" s="416">
        <v>899258.75527899992</v>
      </c>
      <c r="BG28" s="458">
        <v>1063046.9968387778</v>
      </c>
      <c r="BH28" s="439">
        <v>1075244.6396029999</v>
      </c>
      <c r="BI28" s="229">
        <v>1065593.0052819999</v>
      </c>
      <c r="BJ28" s="229">
        <v>157305.11720405263</v>
      </c>
      <c r="BK28" s="229">
        <v>920129.29913014814</v>
      </c>
      <c r="BL28" s="229">
        <v>882599.96545301133</v>
      </c>
      <c r="BM28" s="229">
        <v>776699</v>
      </c>
      <c r="BN28" s="229">
        <v>854657.99999999988</v>
      </c>
      <c r="BO28" s="145">
        <v>809638.20576449996</v>
      </c>
      <c r="BP28" s="435"/>
      <c r="BQ28" s="435"/>
      <c r="BR28" s="556"/>
      <c r="BS28" s="556"/>
      <c r="BT28" s="556"/>
      <c r="BU28" s="181"/>
    </row>
    <row r="29" spans="1:73" ht="15" customHeight="1" x14ac:dyDescent="0.25">
      <c r="A29" s="40"/>
      <c r="B29" s="294" t="s">
        <v>31</v>
      </c>
      <c r="C29" s="334"/>
      <c r="D29" s="394"/>
      <c r="E29" s="394"/>
      <c r="F29" s="394"/>
      <c r="G29" s="394"/>
      <c r="H29" s="394"/>
      <c r="I29" s="394"/>
      <c r="J29" s="394"/>
      <c r="K29" s="394"/>
      <c r="L29" s="394"/>
      <c r="M29" s="394"/>
      <c r="N29" s="394"/>
      <c r="O29" s="394"/>
      <c r="P29" s="394"/>
      <c r="Q29" s="394"/>
      <c r="R29" s="394"/>
      <c r="S29" s="394"/>
      <c r="T29" s="394"/>
      <c r="U29" s="394"/>
      <c r="V29" s="394"/>
      <c r="W29" s="394"/>
      <c r="X29" s="394"/>
      <c r="Y29" s="394"/>
      <c r="Z29" s="394"/>
      <c r="AA29" s="394"/>
      <c r="AB29" s="394"/>
      <c r="AC29" s="394"/>
      <c r="AD29" s="394"/>
      <c r="AE29" s="394"/>
      <c r="AF29" s="394"/>
      <c r="AG29" s="394"/>
      <c r="AH29" s="394"/>
      <c r="AI29" s="394"/>
      <c r="AJ29" s="394"/>
      <c r="AK29" s="394"/>
      <c r="AL29" s="394"/>
      <c r="AM29" s="394"/>
      <c r="AN29" s="394"/>
      <c r="AO29" s="394"/>
      <c r="AP29" s="395"/>
      <c r="AQ29" s="394"/>
      <c r="AR29" s="394"/>
      <c r="AS29" s="394"/>
      <c r="AT29" s="394"/>
      <c r="AU29" s="394"/>
      <c r="AV29" s="394"/>
      <c r="AW29" s="394"/>
      <c r="AX29" s="394"/>
      <c r="AY29" s="394"/>
      <c r="AZ29" s="394"/>
      <c r="BA29" s="394"/>
      <c r="BB29" s="394"/>
      <c r="BC29" s="394"/>
      <c r="BD29" s="394"/>
      <c r="BE29" s="394"/>
      <c r="BF29" s="395"/>
      <c r="BG29" s="334"/>
      <c r="BH29" s="334"/>
      <c r="BI29" s="334"/>
      <c r="BJ29" s="334"/>
      <c r="BK29" s="334"/>
      <c r="BL29" s="334"/>
      <c r="BM29" s="334"/>
      <c r="BN29" s="334"/>
      <c r="BO29" s="335"/>
      <c r="BP29" s="435"/>
      <c r="BQ29" s="435"/>
      <c r="BR29" s="556"/>
      <c r="BS29" s="556"/>
      <c r="BT29" s="556"/>
      <c r="BU29" s="181"/>
    </row>
    <row r="30" spans="1:73" ht="15" customHeight="1" x14ac:dyDescent="0.25">
      <c r="B30" s="293" t="s">
        <v>34</v>
      </c>
      <c r="C30" s="275" t="s">
        <v>50</v>
      </c>
      <c r="D30" s="389">
        <v>500000</v>
      </c>
      <c r="E30" s="170">
        <v>43500</v>
      </c>
      <c r="F30" s="7">
        <v>36717.549999999996</v>
      </c>
      <c r="G30" s="170">
        <v>45500</v>
      </c>
      <c r="H30" s="7">
        <v>38183.180000000008</v>
      </c>
      <c r="I30" s="384">
        <v>89000</v>
      </c>
      <c r="J30" s="13">
        <v>74900.73000000001</v>
      </c>
      <c r="K30" s="551">
        <v>30000</v>
      </c>
      <c r="L30" s="7">
        <v>38310.400000000001</v>
      </c>
      <c r="M30" s="387">
        <v>119000</v>
      </c>
      <c r="N30" s="22">
        <v>113211.13</v>
      </c>
      <c r="O30" s="560">
        <v>25000</v>
      </c>
      <c r="P30" s="7">
        <v>42041.400000000016</v>
      </c>
      <c r="Q30" s="557">
        <v>144000</v>
      </c>
      <c r="R30" s="13">
        <v>155252.53000000003</v>
      </c>
      <c r="S30" s="579">
        <v>45500</v>
      </c>
      <c r="T30" s="7">
        <v>41559.65</v>
      </c>
      <c r="U30" s="571">
        <v>189500</v>
      </c>
      <c r="V30" s="13">
        <v>196812.18000000002</v>
      </c>
      <c r="W30" s="589">
        <v>44000</v>
      </c>
      <c r="X30" s="7">
        <v>42947.5</v>
      </c>
      <c r="Y30" s="583">
        <v>114500</v>
      </c>
      <c r="Z30" s="583">
        <v>126548.55000000002</v>
      </c>
      <c r="AA30" s="388">
        <v>233500</v>
      </c>
      <c r="AB30" s="388">
        <v>239759.68000000002</v>
      </c>
      <c r="AC30" s="657">
        <v>45500</v>
      </c>
      <c r="AD30" s="7">
        <v>42384.76</v>
      </c>
      <c r="AE30" s="384">
        <v>279000</v>
      </c>
      <c r="AF30" s="13">
        <v>282144.44</v>
      </c>
      <c r="AG30" s="665">
        <v>44000</v>
      </c>
      <c r="AH30" s="7">
        <v>19981.350000000006</v>
      </c>
      <c r="AI30" s="384">
        <v>323000</v>
      </c>
      <c r="AJ30" s="13">
        <v>302125.79000000004</v>
      </c>
      <c r="AK30" s="679">
        <v>45500</v>
      </c>
      <c r="AL30" s="7">
        <v>39200.100000000013</v>
      </c>
      <c r="AM30" s="386">
        <v>135000</v>
      </c>
      <c r="AN30" s="386">
        <v>101566.21000000002</v>
      </c>
      <c r="AO30" s="384">
        <v>368500</v>
      </c>
      <c r="AP30" s="384">
        <v>341325.89000000007</v>
      </c>
      <c r="AQ30" s="696">
        <v>45500</v>
      </c>
      <c r="AR30" s="7">
        <v>40296.849999999991</v>
      </c>
      <c r="AS30" s="384">
        <v>414000</v>
      </c>
      <c r="AT30" s="13">
        <v>381622.74000000005</v>
      </c>
      <c r="AU30" s="704">
        <v>40500</v>
      </c>
      <c r="AV30" s="7">
        <v>34335.35</v>
      </c>
      <c r="AW30" s="384">
        <v>454500</v>
      </c>
      <c r="AX30" s="13">
        <v>415958.09</v>
      </c>
      <c r="AY30" s="736">
        <v>45500</v>
      </c>
      <c r="AZ30" s="7">
        <v>43072.55000000001</v>
      </c>
      <c r="BA30" s="417">
        <v>131500</v>
      </c>
      <c r="BB30" s="417">
        <v>117704.75</v>
      </c>
      <c r="BC30" s="418">
        <v>266500</v>
      </c>
      <c r="BD30" s="418">
        <v>219270.96000000002</v>
      </c>
      <c r="BE30" s="416">
        <v>500000</v>
      </c>
      <c r="BF30" s="416">
        <v>459030.64</v>
      </c>
      <c r="BG30" s="458">
        <v>500000</v>
      </c>
      <c r="BH30" s="439">
        <v>478528.38500000013</v>
      </c>
      <c r="BI30" s="229">
        <v>466114.65</v>
      </c>
      <c r="BJ30" s="229">
        <v>500000</v>
      </c>
      <c r="BK30" s="229">
        <v>465343.766</v>
      </c>
      <c r="BL30" s="229">
        <v>435965.96179320005</v>
      </c>
      <c r="BM30" s="229">
        <v>356518.65800000005</v>
      </c>
      <c r="BN30" s="229">
        <v>500000</v>
      </c>
      <c r="BO30" s="145">
        <v>412025.22</v>
      </c>
      <c r="BP30" s="435"/>
      <c r="BQ30" s="435"/>
      <c r="BR30" s="556"/>
      <c r="BS30" s="556"/>
      <c r="BT30" s="556"/>
      <c r="BU30" s="181"/>
    </row>
    <row r="31" spans="1:73" ht="15" customHeight="1" x14ac:dyDescent="0.25">
      <c r="B31" s="293" t="s">
        <v>345</v>
      </c>
      <c r="C31" s="275" t="s">
        <v>50</v>
      </c>
      <c r="D31" s="389">
        <v>870000</v>
      </c>
      <c r="E31" s="170">
        <v>77000</v>
      </c>
      <c r="F31" s="7">
        <v>69574.102000000086</v>
      </c>
      <c r="G31" s="170">
        <v>80000</v>
      </c>
      <c r="H31" s="7">
        <v>65238.015000000116</v>
      </c>
      <c r="I31" s="384">
        <v>157000</v>
      </c>
      <c r="J31" s="13">
        <v>134812.1170000002</v>
      </c>
      <c r="K31" s="551">
        <v>48000</v>
      </c>
      <c r="L31" s="7">
        <v>49675.968000000059</v>
      </c>
      <c r="M31" s="387">
        <v>205000</v>
      </c>
      <c r="N31" s="22">
        <v>184488.08500000025</v>
      </c>
      <c r="O31" s="560">
        <v>37500</v>
      </c>
      <c r="P31" s="7">
        <v>70097.135000000082</v>
      </c>
      <c r="Q31" s="557">
        <v>242500</v>
      </c>
      <c r="R31" s="13">
        <v>254585.22000000032</v>
      </c>
      <c r="S31" s="579">
        <v>80000</v>
      </c>
      <c r="T31" s="7">
        <v>71164.143000000069</v>
      </c>
      <c r="U31" s="571">
        <v>322500</v>
      </c>
      <c r="V31" s="13">
        <v>325749.36300000036</v>
      </c>
      <c r="W31" s="589">
        <v>77500</v>
      </c>
      <c r="X31" s="7">
        <v>70484.61000000003</v>
      </c>
      <c r="Y31" s="583">
        <v>195000</v>
      </c>
      <c r="Z31" s="583">
        <v>211745.88800000021</v>
      </c>
      <c r="AA31" s="388">
        <v>400000</v>
      </c>
      <c r="AB31" s="388">
        <v>396233.97300000046</v>
      </c>
      <c r="AC31" s="657">
        <v>80000</v>
      </c>
      <c r="AD31" s="7">
        <v>66747.800000000017</v>
      </c>
      <c r="AE31" s="384">
        <v>480000</v>
      </c>
      <c r="AF31" s="13">
        <v>462981.77300000051</v>
      </c>
      <c r="AG31" s="665">
        <v>77500</v>
      </c>
      <c r="AH31" s="7">
        <v>3169.7200000000003</v>
      </c>
      <c r="AI31" s="384">
        <v>557500</v>
      </c>
      <c r="AJ31" s="13">
        <v>466151.49300000048</v>
      </c>
      <c r="AK31" s="679">
        <v>80000</v>
      </c>
      <c r="AL31" s="7">
        <v>70630.630000000063</v>
      </c>
      <c r="AM31" s="386">
        <v>237500</v>
      </c>
      <c r="AN31" s="386">
        <v>140548.15000000008</v>
      </c>
      <c r="AO31" s="384">
        <v>637500</v>
      </c>
      <c r="AP31" s="384">
        <v>536782.1230000006</v>
      </c>
      <c r="AQ31" s="696">
        <v>80000</v>
      </c>
      <c r="AR31" s="7">
        <v>70085.115000000107</v>
      </c>
      <c r="AS31" s="384">
        <v>717500</v>
      </c>
      <c r="AT31" s="13">
        <v>606867.23800000071</v>
      </c>
      <c r="AU31" s="704">
        <v>72500</v>
      </c>
      <c r="AV31" s="7">
        <v>65990.000000000058</v>
      </c>
      <c r="AW31" s="384">
        <v>790000</v>
      </c>
      <c r="AX31" s="13">
        <v>672857.23800000083</v>
      </c>
      <c r="AY31" s="736">
        <v>80000</v>
      </c>
      <c r="AZ31" s="7">
        <v>78010.610000000073</v>
      </c>
      <c r="BA31" s="417">
        <v>232500</v>
      </c>
      <c r="BB31" s="417">
        <v>214085.72500000024</v>
      </c>
      <c r="BC31" s="418">
        <v>470000</v>
      </c>
      <c r="BD31" s="418">
        <v>354633.87500000035</v>
      </c>
      <c r="BE31" s="416">
        <v>870000</v>
      </c>
      <c r="BF31" s="416">
        <v>750867.84800000093</v>
      </c>
      <c r="BG31" s="458">
        <v>850000</v>
      </c>
      <c r="BH31" s="439">
        <v>795322.27300000074</v>
      </c>
      <c r="BI31" s="229">
        <v>775906.62549999985</v>
      </c>
      <c r="BJ31" s="229">
        <v>750000</v>
      </c>
      <c r="BK31" s="229">
        <v>649840.96399999992</v>
      </c>
      <c r="BL31" s="229">
        <v>674875.14</v>
      </c>
      <c r="BM31" s="229">
        <v>440547.26999999996</v>
      </c>
      <c r="BN31" s="229">
        <v>800000</v>
      </c>
      <c r="BO31" s="145">
        <v>632220.18000000005</v>
      </c>
      <c r="BP31" s="435"/>
      <c r="BQ31" s="435"/>
      <c r="BR31" s="556"/>
      <c r="BS31" s="556"/>
      <c r="BT31" s="556"/>
      <c r="BU31" s="181"/>
    </row>
    <row r="32" spans="1:73" ht="15" customHeight="1" x14ac:dyDescent="0.25">
      <c r="B32" s="293" t="s">
        <v>109</v>
      </c>
      <c r="C32" s="275" t="s">
        <v>50</v>
      </c>
      <c r="D32" s="389">
        <v>560000</v>
      </c>
      <c r="E32" s="170">
        <v>46000</v>
      </c>
      <c r="F32" s="7">
        <v>47018.296999999999</v>
      </c>
      <c r="G32" s="170">
        <v>47500</v>
      </c>
      <c r="H32" s="7">
        <v>44548.075999999986</v>
      </c>
      <c r="I32" s="384">
        <v>93500</v>
      </c>
      <c r="J32" s="13">
        <v>91566.372999999992</v>
      </c>
      <c r="K32" s="551">
        <v>35000</v>
      </c>
      <c r="L32" s="7">
        <v>27879.333000000002</v>
      </c>
      <c r="M32" s="387">
        <v>128500</v>
      </c>
      <c r="N32" s="22">
        <v>119445.70599999999</v>
      </c>
      <c r="O32" s="560">
        <v>12500</v>
      </c>
      <c r="P32" s="7">
        <v>44707.992999999995</v>
      </c>
      <c r="Q32" s="557">
        <v>141000</v>
      </c>
      <c r="R32" s="13">
        <v>164153.69899999999</v>
      </c>
      <c r="S32" s="579">
        <v>49000</v>
      </c>
      <c r="T32" s="7">
        <v>34390.132000000005</v>
      </c>
      <c r="U32" s="571">
        <v>190000</v>
      </c>
      <c r="V32" s="13">
        <v>198543.83100000001</v>
      </c>
      <c r="W32" s="589">
        <v>48000</v>
      </c>
      <c r="X32" s="7">
        <v>43670.794999999998</v>
      </c>
      <c r="Y32" s="583">
        <v>109500</v>
      </c>
      <c r="Z32" s="583">
        <v>122768.92</v>
      </c>
      <c r="AA32" s="388">
        <v>238000</v>
      </c>
      <c r="AB32" s="388">
        <v>242214.62599999999</v>
      </c>
      <c r="AC32" s="657">
        <v>54000</v>
      </c>
      <c r="AD32" s="7">
        <v>44900.301000000007</v>
      </c>
      <c r="AE32" s="384">
        <v>292000</v>
      </c>
      <c r="AF32" s="13">
        <v>287114.92700000003</v>
      </c>
      <c r="AG32" s="665">
        <v>52000</v>
      </c>
      <c r="AH32" s="7">
        <v>8584.9840000000004</v>
      </c>
      <c r="AI32" s="384">
        <v>344000</v>
      </c>
      <c r="AJ32" s="13">
        <v>295699.91100000002</v>
      </c>
      <c r="AK32" s="679">
        <v>54000</v>
      </c>
      <c r="AL32" s="7">
        <v>40066.768000000004</v>
      </c>
      <c r="AM32" s="386">
        <v>160000</v>
      </c>
      <c r="AN32" s="386">
        <v>93552.053000000014</v>
      </c>
      <c r="AO32" s="384">
        <v>398000</v>
      </c>
      <c r="AP32" s="384">
        <v>335766.679</v>
      </c>
      <c r="AQ32" s="696">
        <v>54000</v>
      </c>
      <c r="AR32" s="7">
        <v>51039.178999999996</v>
      </c>
      <c r="AS32" s="384">
        <v>452000</v>
      </c>
      <c r="AT32" s="13">
        <v>386805.85800000001</v>
      </c>
      <c r="AU32" s="704">
        <v>48000</v>
      </c>
      <c r="AV32" s="7">
        <v>51009.48</v>
      </c>
      <c r="AW32" s="384">
        <v>500000</v>
      </c>
      <c r="AX32" s="13">
        <v>437815.33799999999</v>
      </c>
      <c r="AY32" s="736">
        <v>60000</v>
      </c>
      <c r="AZ32" s="7">
        <v>62071.890000000007</v>
      </c>
      <c r="BA32" s="417">
        <v>162000</v>
      </c>
      <c r="BB32" s="417">
        <v>164120.549</v>
      </c>
      <c r="BC32" s="418">
        <v>322000</v>
      </c>
      <c r="BD32" s="418">
        <v>257672.60200000001</v>
      </c>
      <c r="BE32" s="416">
        <v>560000</v>
      </c>
      <c r="BF32" s="416">
        <v>499887.228</v>
      </c>
      <c r="BG32" s="458">
        <v>525000</v>
      </c>
      <c r="BH32" s="439">
        <v>459141.95204</v>
      </c>
      <c r="BI32" s="229">
        <v>361987.55812</v>
      </c>
      <c r="BJ32" s="229">
        <v>450000</v>
      </c>
      <c r="BK32" s="229">
        <v>213226.16405321387</v>
      </c>
      <c r="BL32" s="229">
        <v>220000</v>
      </c>
      <c r="BM32" s="229">
        <v>88943.894138990887</v>
      </c>
      <c r="BN32" s="229">
        <v>535000</v>
      </c>
      <c r="BO32" s="145">
        <v>171634.81128897145</v>
      </c>
      <c r="BP32" s="435"/>
      <c r="BQ32" s="435"/>
      <c r="BR32" s="556"/>
      <c r="BS32" s="556"/>
      <c r="BT32" s="556"/>
      <c r="BU32" s="181"/>
    </row>
    <row r="33" spans="1:73" ht="15" customHeight="1" thickBot="1" x14ac:dyDescent="0.3">
      <c r="B33" s="295" t="s">
        <v>684</v>
      </c>
      <c r="C33" s="288" t="s">
        <v>50</v>
      </c>
      <c r="D33" s="280">
        <v>1930000</v>
      </c>
      <c r="E33" s="217">
        <v>166500</v>
      </c>
      <c r="F33" s="320">
        <v>153309.94900000008</v>
      </c>
      <c r="G33" s="217">
        <v>173000</v>
      </c>
      <c r="H33" s="320">
        <v>147969.27100000012</v>
      </c>
      <c r="I33" s="322">
        <v>339500</v>
      </c>
      <c r="J33" s="289">
        <v>301279.2200000002</v>
      </c>
      <c r="K33" s="552">
        <v>113000</v>
      </c>
      <c r="L33" s="320">
        <v>115865.70100000006</v>
      </c>
      <c r="M33" s="328">
        <v>452500</v>
      </c>
      <c r="N33" s="329">
        <v>417144.92100000026</v>
      </c>
      <c r="O33" s="561">
        <v>75000</v>
      </c>
      <c r="P33" s="320">
        <v>156846.52800000008</v>
      </c>
      <c r="Q33" s="322">
        <v>527500</v>
      </c>
      <c r="R33" s="289">
        <v>573991.44900000037</v>
      </c>
      <c r="S33" s="580">
        <v>174500</v>
      </c>
      <c r="T33" s="320">
        <v>147113.92500000008</v>
      </c>
      <c r="U33" s="322">
        <v>702000</v>
      </c>
      <c r="V33" s="289">
        <v>721105.37400000042</v>
      </c>
      <c r="W33" s="590">
        <v>169500</v>
      </c>
      <c r="X33" s="320">
        <v>157102.90500000003</v>
      </c>
      <c r="Y33" s="585">
        <v>419000</v>
      </c>
      <c r="Z33" s="585">
        <v>461063.35800000018</v>
      </c>
      <c r="AA33" s="88">
        <v>871500</v>
      </c>
      <c r="AB33" s="88">
        <v>878208.27900000056</v>
      </c>
      <c r="AC33" s="658">
        <v>179500</v>
      </c>
      <c r="AD33" s="320">
        <v>154032.86100000003</v>
      </c>
      <c r="AE33" s="322">
        <v>1051000</v>
      </c>
      <c r="AF33" s="289">
        <v>1032241.1400000005</v>
      </c>
      <c r="AG33" s="666">
        <v>173500</v>
      </c>
      <c r="AH33" s="320">
        <v>31736.054000000007</v>
      </c>
      <c r="AI33" s="322">
        <v>1224500</v>
      </c>
      <c r="AJ33" s="289">
        <v>1063977.1940000006</v>
      </c>
      <c r="AK33" s="680">
        <v>179500</v>
      </c>
      <c r="AL33" s="320">
        <v>149897.49800000008</v>
      </c>
      <c r="AM33" s="69">
        <v>532500</v>
      </c>
      <c r="AN33" s="69">
        <v>335666.41300000012</v>
      </c>
      <c r="AO33" s="322">
        <v>1404000</v>
      </c>
      <c r="AP33" s="289">
        <v>1213874.6920000007</v>
      </c>
      <c r="AQ33" s="697">
        <v>179500</v>
      </c>
      <c r="AR33" s="320">
        <v>161421.14400000009</v>
      </c>
      <c r="AS33" s="322">
        <v>1583500</v>
      </c>
      <c r="AT33" s="289">
        <v>1375295.8360000008</v>
      </c>
      <c r="AU33" s="705">
        <v>161000</v>
      </c>
      <c r="AV33" s="320">
        <v>151334.83000000007</v>
      </c>
      <c r="AW33" s="322">
        <v>1744500</v>
      </c>
      <c r="AX33" s="289">
        <v>1526630.6660000009</v>
      </c>
      <c r="AY33" s="737">
        <v>185500</v>
      </c>
      <c r="AZ33" s="320">
        <v>183155.0500000001</v>
      </c>
      <c r="BA33" s="69">
        <v>526000</v>
      </c>
      <c r="BB33" s="69">
        <v>495911.02400000021</v>
      </c>
      <c r="BC33" s="88">
        <v>1058500</v>
      </c>
      <c r="BD33" s="88">
        <v>831577.43700000038</v>
      </c>
      <c r="BE33" s="322">
        <v>1930000</v>
      </c>
      <c r="BF33" s="289">
        <v>1709785.7160000009</v>
      </c>
      <c r="BG33" s="178">
        <v>1875000</v>
      </c>
      <c r="BH33" s="178">
        <v>1732992.6100400006</v>
      </c>
      <c r="BI33" s="178">
        <v>1604008.8336199999</v>
      </c>
      <c r="BJ33" s="178">
        <v>1700000</v>
      </c>
      <c r="BK33" s="178">
        <v>1328410.8940532138</v>
      </c>
      <c r="BL33" s="178">
        <v>1330841.1017932</v>
      </c>
      <c r="BM33" s="178">
        <v>886009.82213899097</v>
      </c>
      <c r="BN33" s="178">
        <v>1835000</v>
      </c>
      <c r="BO33" s="339">
        <v>1215880.2112889714</v>
      </c>
      <c r="BP33" s="435"/>
      <c r="BQ33" s="435"/>
      <c r="BR33" s="556"/>
      <c r="BS33" s="556"/>
      <c r="BT33" s="556"/>
      <c r="BU33" s="181"/>
    </row>
    <row r="34" spans="1:73" ht="15" customHeight="1" x14ac:dyDescent="0.25">
      <c r="B34" s="292" t="s">
        <v>685</v>
      </c>
      <c r="C34" s="290" t="s">
        <v>50</v>
      </c>
      <c r="D34" s="291">
        <v>461999.71252158901</v>
      </c>
      <c r="E34" s="68">
        <v>40719.753886010403</v>
      </c>
      <c r="F34" s="29">
        <v>57019</v>
      </c>
      <c r="G34" s="68">
        <v>36952.459726055204</v>
      </c>
      <c r="H34" s="29">
        <v>31956</v>
      </c>
      <c r="I34" s="117">
        <v>77672.213612065607</v>
      </c>
      <c r="J34" s="15">
        <v>88975</v>
      </c>
      <c r="K34" s="68">
        <v>29529.067357512999</v>
      </c>
      <c r="L34" s="29">
        <v>25895</v>
      </c>
      <c r="M34" s="118">
        <v>107201.2809695786</v>
      </c>
      <c r="N34" s="24">
        <v>114870</v>
      </c>
      <c r="O34" s="68">
        <v>6183.2297063903206</v>
      </c>
      <c r="P34" s="29">
        <v>58992</v>
      </c>
      <c r="Q34" s="117">
        <v>113384.51067596892</v>
      </c>
      <c r="R34" s="15">
        <v>173862</v>
      </c>
      <c r="S34" s="68">
        <v>38452.612262521601</v>
      </c>
      <c r="T34" s="29">
        <v>55648</v>
      </c>
      <c r="U34" s="117">
        <v>151837.12293849053</v>
      </c>
      <c r="V34" s="15">
        <v>229510</v>
      </c>
      <c r="W34" s="68">
        <v>35980.785837651099</v>
      </c>
      <c r="X34" s="29">
        <v>52843</v>
      </c>
      <c r="Y34" s="583">
        <v>80616.627806563018</v>
      </c>
      <c r="Z34" s="583">
        <v>167483</v>
      </c>
      <c r="AA34" s="388">
        <v>187817.90877614162</v>
      </c>
      <c r="AB34" s="388">
        <v>282353</v>
      </c>
      <c r="AC34" s="68">
        <v>47340.612262521579</v>
      </c>
      <c r="AD34" s="29">
        <v>25418</v>
      </c>
      <c r="AE34" s="117">
        <v>235158.5210386632</v>
      </c>
      <c r="AF34" s="15">
        <v>307771</v>
      </c>
      <c r="AG34" s="68">
        <v>45680.785837651099</v>
      </c>
      <c r="AH34" s="29">
        <v>7935</v>
      </c>
      <c r="AI34" s="117">
        <v>280839.30687631428</v>
      </c>
      <c r="AJ34" s="15">
        <v>315706</v>
      </c>
      <c r="AK34" s="68">
        <v>45710.062262521606</v>
      </c>
      <c r="AL34" s="29">
        <v>64493</v>
      </c>
      <c r="AM34" s="386">
        <v>138731.46036269428</v>
      </c>
      <c r="AN34" s="386">
        <v>97846</v>
      </c>
      <c r="AO34" s="384">
        <v>326549.36913883587</v>
      </c>
      <c r="AP34" s="384">
        <v>380199</v>
      </c>
      <c r="AQ34" s="68">
        <v>47339.612262521601</v>
      </c>
      <c r="AR34" s="29">
        <v>63074.18</v>
      </c>
      <c r="AS34" s="117">
        <v>373888.98140135745</v>
      </c>
      <c r="AT34" s="15">
        <v>443273.18</v>
      </c>
      <c r="AU34" s="68">
        <v>42657.966321243497</v>
      </c>
      <c r="AV34" s="29">
        <v>57481.269999999931</v>
      </c>
      <c r="AW34" s="117">
        <v>416546.94772260095</v>
      </c>
      <c r="AX34" s="15">
        <v>500754.44999999995</v>
      </c>
      <c r="AY34" s="68">
        <v>45452.612262521594</v>
      </c>
      <c r="AZ34" s="29">
        <v>57620</v>
      </c>
      <c r="BA34" s="417">
        <v>135450.19084628671</v>
      </c>
      <c r="BB34" s="417">
        <v>178175.44999999992</v>
      </c>
      <c r="BC34" s="418">
        <v>274181.651208981</v>
      </c>
      <c r="BD34" s="418">
        <v>276021.44999999995</v>
      </c>
      <c r="BE34" s="416">
        <v>461999.55998512253</v>
      </c>
      <c r="BF34" s="416">
        <v>558374.44999999995</v>
      </c>
      <c r="BG34" s="458">
        <v>592000.00027062534</v>
      </c>
      <c r="BH34" s="439">
        <v>574823.37</v>
      </c>
      <c r="BI34" s="229">
        <v>595119.90700000001</v>
      </c>
      <c r="BJ34" s="229">
        <v>516406.76683937816</v>
      </c>
      <c r="BK34" s="229">
        <v>627684.57297577348</v>
      </c>
      <c r="BL34" s="229">
        <v>533055.8167946114</v>
      </c>
      <c r="BM34" s="229">
        <v>608495.73</v>
      </c>
      <c r="BN34" s="229">
        <v>304999.74093264237</v>
      </c>
      <c r="BO34" s="145">
        <v>629438.95550700894</v>
      </c>
      <c r="BP34" s="435"/>
      <c r="BQ34" s="435"/>
      <c r="BR34" s="556"/>
      <c r="BS34" s="556"/>
      <c r="BT34" s="556"/>
      <c r="BU34" s="181"/>
    </row>
    <row r="35" spans="1:73" ht="15" customHeight="1" x14ac:dyDescent="0.25">
      <c r="B35" s="293" t="s">
        <v>686</v>
      </c>
      <c r="C35" s="275" t="s">
        <v>50</v>
      </c>
      <c r="D35" s="389">
        <v>17999.828140090598</v>
      </c>
      <c r="E35" s="385">
        <v>4999.7911086772601</v>
      </c>
      <c r="F35" s="7">
        <v>4432</v>
      </c>
      <c r="G35" s="508">
        <v>0</v>
      </c>
      <c r="H35" s="7">
        <v>1377</v>
      </c>
      <c r="I35" s="384">
        <v>4999.7911086772601</v>
      </c>
      <c r="J35" s="13">
        <v>5809</v>
      </c>
      <c r="K35" s="547">
        <v>0</v>
      </c>
      <c r="L35" s="7">
        <v>5866</v>
      </c>
      <c r="M35" s="387">
        <v>4999.7911086772601</v>
      </c>
      <c r="N35" s="22">
        <v>11675</v>
      </c>
      <c r="O35" s="558">
        <v>0</v>
      </c>
      <c r="P35" s="7">
        <v>5431.48</v>
      </c>
      <c r="Q35" s="557">
        <v>4999.7911086772601</v>
      </c>
      <c r="R35" s="13">
        <v>17106.48</v>
      </c>
      <c r="S35" s="572">
        <v>4999.5641957485004</v>
      </c>
      <c r="T35" s="7">
        <v>8492</v>
      </c>
      <c r="U35" s="571">
        <v>9999.3553044257606</v>
      </c>
      <c r="V35" s="13">
        <v>25598.48</v>
      </c>
      <c r="W35" s="582">
        <v>0</v>
      </c>
      <c r="X35" s="7">
        <v>6231</v>
      </c>
      <c r="Y35" s="583">
        <v>4999.5641957485004</v>
      </c>
      <c r="Z35" s="583">
        <v>20154.48</v>
      </c>
      <c r="AA35" s="388">
        <v>9999.3553044257606</v>
      </c>
      <c r="AB35" s="388">
        <v>31829.48</v>
      </c>
      <c r="AC35" s="653">
        <v>0.48160501816892065</v>
      </c>
      <c r="AD35" s="7">
        <v>7379.5262000000002</v>
      </c>
      <c r="AE35" s="384">
        <v>9999.8369094439295</v>
      </c>
      <c r="AF35" s="13">
        <v>39209.006200000003</v>
      </c>
      <c r="AG35" s="661">
        <v>4000.1297356499199</v>
      </c>
      <c r="AH35" s="7">
        <v>637</v>
      </c>
      <c r="AI35" s="668">
        <v>13999.966645093849</v>
      </c>
      <c r="AJ35" s="13">
        <v>39846.006200000003</v>
      </c>
      <c r="AK35" s="678">
        <v>0</v>
      </c>
      <c r="AL35" s="7">
        <v>12910</v>
      </c>
      <c r="AM35" s="386">
        <v>4000.6113406680888</v>
      </c>
      <c r="AN35" s="386">
        <v>20926.5262</v>
      </c>
      <c r="AO35" s="384">
        <v>13999.966645093849</v>
      </c>
      <c r="AP35" s="384">
        <v>52756.006200000003</v>
      </c>
      <c r="AQ35" s="692">
        <v>0</v>
      </c>
      <c r="AR35" s="7">
        <v>10907.843000000001</v>
      </c>
      <c r="AS35" s="384">
        <v>13999.966645093849</v>
      </c>
      <c r="AT35" s="13">
        <v>63663.849200000004</v>
      </c>
      <c r="AU35" s="700">
        <v>4000.0297704983404</v>
      </c>
      <c r="AV35" s="7">
        <v>0</v>
      </c>
      <c r="AW35" s="384">
        <v>17999.996415592192</v>
      </c>
      <c r="AX35" s="13">
        <v>63663.849200000004</v>
      </c>
      <c r="AY35" s="729">
        <v>0</v>
      </c>
      <c r="AZ35" s="7">
        <v>0</v>
      </c>
      <c r="BA35" s="417">
        <v>4000.0297704983404</v>
      </c>
      <c r="BB35" s="417">
        <v>10907.843000000001</v>
      </c>
      <c r="BC35" s="418">
        <v>8000.6411111664293</v>
      </c>
      <c r="BD35" s="418">
        <v>31834.369200000001</v>
      </c>
      <c r="BE35" s="416">
        <v>17999.996415592192</v>
      </c>
      <c r="BF35" s="416">
        <v>63663.849200000004</v>
      </c>
      <c r="BG35" s="458">
        <v>57999.916142557566</v>
      </c>
      <c r="BH35" s="439">
        <v>101828.14418</v>
      </c>
      <c r="BI35" s="229">
        <v>116079.049</v>
      </c>
      <c r="BJ35" s="229">
        <v>153592.3419429849</v>
      </c>
      <c r="BK35" s="229">
        <v>204330.35166666663</v>
      </c>
      <c r="BL35" s="229">
        <v>371378.00888192269</v>
      </c>
      <c r="BM35" s="229">
        <v>329378.80290000001</v>
      </c>
      <c r="BN35" s="229">
        <v>267000</v>
      </c>
      <c r="BO35" s="145">
        <v>248401</v>
      </c>
      <c r="BP35" s="435"/>
      <c r="BQ35" s="435"/>
      <c r="BR35" s="556"/>
      <c r="BS35" s="556"/>
      <c r="BT35" s="556"/>
      <c r="BU35" s="181"/>
    </row>
    <row r="36" spans="1:73" ht="15" customHeight="1" thickBot="1" x14ac:dyDescent="0.3">
      <c r="B36" s="295" t="s">
        <v>687</v>
      </c>
      <c r="C36" s="288" t="s">
        <v>50</v>
      </c>
      <c r="D36" s="280">
        <v>479999.54066167958</v>
      </c>
      <c r="E36" s="217">
        <v>45719.544994687662</v>
      </c>
      <c r="F36" s="320">
        <v>61451</v>
      </c>
      <c r="G36" s="217">
        <v>36952.459726055204</v>
      </c>
      <c r="H36" s="320">
        <v>33333</v>
      </c>
      <c r="I36" s="322">
        <v>82672.004720742872</v>
      </c>
      <c r="J36" s="289">
        <v>94784</v>
      </c>
      <c r="K36" s="552">
        <v>29529.067357512999</v>
      </c>
      <c r="L36" s="320">
        <v>31761</v>
      </c>
      <c r="M36" s="328">
        <v>112201.07207825586</v>
      </c>
      <c r="N36" s="329">
        <v>126545</v>
      </c>
      <c r="O36" s="561">
        <v>6183.2297063903206</v>
      </c>
      <c r="P36" s="320">
        <v>64423.479999999996</v>
      </c>
      <c r="Q36" s="322">
        <v>118384.30178464619</v>
      </c>
      <c r="R36" s="289">
        <v>190968.48</v>
      </c>
      <c r="S36" s="580">
        <v>43452.1764582701</v>
      </c>
      <c r="T36" s="320">
        <v>64140</v>
      </c>
      <c r="U36" s="322">
        <v>161836.47824291629</v>
      </c>
      <c r="V36" s="289">
        <v>255108.48000000001</v>
      </c>
      <c r="W36" s="590">
        <v>35980.785837651099</v>
      </c>
      <c r="X36" s="320">
        <v>59074</v>
      </c>
      <c r="Y36" s="585">
        <v>85616.192002311524</v>
      </c>
      <c r="Z36" s="585">
        <v>187637.48</v>
      </c>
      <c r="AA36" s="88">
        <v>197817.26408056737</v>
      </c>
      <c r="AB36" s="88">
        <v>314182.48</v>
      </c>
      <c r="AC36" s="658">
        <v>47341.093867539748</v>
      </c>
      <c r="AD36" s="320">
        <v>32797.5262</v>
      </c>
      <c r="AE36" s="217">
        <v>245158.35794810712</v>
      </c>
      <c r="AF36" s="320">
        <v>346980.0062</v>
      </c>
      <c r="AG36" s="666">
        <v>49680.915573301019</v>
      </c>
      <c r="AH36" s="320">
        <v>8572</v>
      </c>
      <c r="AI36" s="322">
        <v>294839.27352140815</v>
      </c>
      <c r="AJ36" s="289">
        <v>355552.0062</v>
      </c>
      <c r="AK36" s="680">
        <v>45710.062262521606</v>
      </c>
      <c r="AL36" s="320">
        <v>77403</v>
      </c>
      <c r="AM36" s="69">
        <v>142732.07170336237</v>
      </c>
      <c r="AN36" s="69">
        <v>118772.52619999999</v>
      </c>
      <c r="AO36" s="217">
        <v>340549.33578392974</v>
      </c>
      <c r="AP36" s="320">
        <v>432955.0062</v>
      </c>
      <c r="AQ36" s="697">
        <v>47339.612262521601</v>
      </c>
      <c r="AR36" s="320">
        <v>73982.023000000001</v>
      </c>
      <c r="AS36" s="217">
        <v>387888.94804645132</v>
      </c>
      <c r="AT36" s="320">
        <v>506937.02919999999</v>
      </c>
      <c r="AU36" s="705">
        <v>46657.996091741836</v>
      </c>
      <c r="AV36" s="320">
        <v>57481.269999999931</v>
      </c>
      <c r="AW36" s="217">
        <v>434546.94413819315</v>
      </c>
      <c r="AX36" s="320">
        <v>564418.29920000001</v>
      </c>
      <c r="AY36" s="737">
        <v>45452.612262521594</v>
      </c>
      <c r="AZ36" s="320">
        <v>57620</v>
      </c>
      <c r="BA36" s="69">
        <v>139450.22061678505</v>
      </c>
      <c r="BB36" s="69">
        <v>189083.29299999992</v>
      </c>
      <c r="BC36" s="88">
        <v>282182.29232014745</v>
      </c>
      <c r="BD36" s="88">
        <v>307855.81919999997</v>
      </c>
      <c r="BE36" s="423">
        <v>479999.55640071473</v>
      </c>
      <c r="BF36" s="423">
        <v>622038.29920000001</v>
      </c>
      <c r="BG36" s="178">
        <v>649999.91641318286</v>
      </c>
      <c r="BH36" s="178">
        <v>676651.51417999994</v>
      </c>
      <c r="BI36" s="178">
        <v>711198.95600000001</v>
      </c>
      <c r="BJ36" s="178">
        <v>669999.10878236312</v>
      </c>
      <c r="BK36" s="178">
        <v>832014.92464244016</v>
      </c>
      <c r="BL36" s="178">
        <v>904433.82567653409</v>
      </c>
      <c r="BM36" s="178">
        <v>937874.53289999999</v>
      </c>
      <c r="BN36" s="178">
        <v>571999.74093264237</v>
      </c>
      <c r="BO36" s="339">
        <v>877839.95550700894</v>
      </c>
      <c r="BP36" s="435"/>
      <c r="BQ36" s="435"/>
      <c r="BR36" s="556"/>
      <c r="BS36" s="556"/>
      <c r="BT36" s="556"/>
      <c r="BU36" s="181"/>
    </row>
    <row r="37" spans="1:73" ht="15" customHeight="1" thickBot="1" x14ac:dyDescent="0.3">
      <c r="B37" s="296" t="s">
        <v>1584</v>
      </c>
      <c r="C37" s="231" t="s">
        <v>50</v>
      </c>
      <c r="D37" s="285">
        <v>2409999.5406616796</v>
      </c>
      <c r="E37" s="409">
        <v>212219.54499468766</v>
      </c>
      <c r="F37" s="168">
        <v>214760.94900000008</v>
      </c>
      <c r="G37" s="409">
        <v>209952.45972605521</v>
      </c>
      <c r="H37" s="168">
        <v>181302.27100000012</v>
      </c>
      <c r="I37" s="150">
        <v>422172.00472074287</v>
      </c>
      <c r="J37" s="151">
        <v>396063.2200000002</v>
      </c>
      <c r="K37" s="409">
        <v>142529.06735751301</v>
      </c>
      <c r="L37" s="168">
        <v>147626.70100000006</v>
      </c>
      <c r="M37" s="131">
        <v>564701.07207825582</v>
      </c>
      <c r="N37" s="44">
        <v>543689.92100000032</v>
      </c>
      <c r="O37" s="409">
        <v>81183.229706390324</v>
      </c>
      <c r="P37" s="168">
        <v>221270.00800000009</v>
      </c>
      <c r="Q37" s="150">
        <v>645884.30178464623</v>
      </c>
      <c r="R37" s="151">
        <v>764959.92900000035</v>
      </c>
      <c r="S37" s="409">
        <v>217952.17645827011</v>
      </c>
      <c r="T37" s="168">
        <v>211253.92500000008</v>
      </c>
      <c r="U37" s="150">
        <v>863836.47824291629</v>
      </c>
      <c r="V37" s="151">
        <v>976213.8540000004</v>
      </c>
      <c r="W37" s="409">
        <v>205480.78583765111</v>
      </c>
      <c r="X37" s="168">
        <v>216176.90500000003</v>
      </c>
      <c r="Y37" s="585">
        <v>504616.19200231152</v>
      </c>
      <c r="Z37" s="585">
        <v>648700.83800000022</v>
      </c>
      <c r="AA37" s="88">
        <v>1069317.2640805673</v>
      </c>
      <c r="AB37" s="88">
        <v>1192390.7590000005</v>
      </c>
      <c r="AC37" s="409">
        <v>226841.09386753975</v>
      </c>
      <c r="AD37" s="168">
        <v>186830.38720000003</v>
      </c>
      <c r="AE37" s="409">
        <v>1296158.3579481072</v>
      </c>
      <c r="AF37" s="168">
        <v>1379221.1462000005</v>
      </c>
      <c r="AG37" s="409">
        <v>223180.91557330103</v>
      </c>
      <c r="AH37" s="168">
        <v>40308.054000000004</v>
      </c>
      <c r="AI37" s="150">
        <v>1519339.2735214082</v>
      </c>
      <c r="AJ37" s="151">
        <v>1419529.2002000005</v>
      </c>
      <c r="AK37" s="409">
        <v>225210.06226252159</v>
      </c>
      <c r="AL37" s="168">
        <v>227300.49800000008</v>
      </c>
      <c r="AM37" s="69">
        <v>675232.0717033624</v>
      </c>
      <c r="AN37" s="69">
        <v>454438.93920000014</v>
      </c>
      <c r="AO37" s="409">
        <v>1744549.3357839298</v>
      </c>
      <c r="AP37" s="168">
        <v>1646829.6982000007</v>
      </c>
      <c r="AQ37" s="409">
        <v>226839.61226252161</v>
      </c>
      <c r="AR37" s="168">
        <v>235403.16700000007</v>
      </c>
      <c r="AS37" s="409">
        <v>1971388.9480464514</v>
      </c>
      <c r="AT37" s="168">
        <v>1882232.8652000008</v>
      </c>
      <c r="AU37" s="409">
        <v>207657.99609174184</v>
      </c>
      <c r="AV37" s="168">
        <v>208816.1</v>
      </c>
      <c r="AW37" s="409">
        <v>2179046.944138193</v>
      </c>
      <c r="AX37" s="168">
        <v>2091048.9652000009</v>
      </c>
      <c r="AY37" s="409">
        <v>230952.61226252158</v>
      </c>
      <c r="AZ37" s="168">
        <v>240775.0500000001</v>
      </c>
      <c r="BA37" s="69">
        <v>665450.22061678511</v>
      </c>
      <c r="BB37" s="69">
        <v>684994.31700000016</v>
      </c>
      <c r="BC37" s="88">
        <v>1340682.2923201474</v>
      </c>
      <c r="BD37" s="88">
        <v>1139433.2562000004</v>
      </c>
      <c r="BE37" s="409">
        <v>2409999.5564007149</v>
      </c>
      <c r="BF37" s="168">
        <v>2331824.0152000012</v>
      </c>
      <c r="BG37" s="154">
        <v>2524999.9164131829</v>
      </c>
      <c r="BH37" s="154">
        <v>2409644.1242200006</v>
      </c>
      <c r="BI37" s="154">
        <v>2315207.7896199999</v>
      </c>
      <c r="BJ37" s="154">
        <v>2369999.1087823631</v>
      </c>
      <c r="BK37" s="154">
        <v>2160425.8186956542</v>
      </c>
      <c r="BL37" s="154">
        <v>2235274.9274697341</v>
      </c>
      <c r="BM37" s="154">
        <v>1823884.355038991</v>
      </c>
      <c r="BN37" s="154">
        <v>2406999.7409326425</v>
      </c>
      <c r="BO37" s="338">
        <v>2093720.1667959802</v>
      </c>
      <c r="BP37" s="435"/>
      <c r="BQ37" s="435"/>
      <c r="BR37" s="556"/>
      <c r="BS37" s="556"/>
      <c r="BT37" s="556"/>
      <c r="BU37" s="181"/>
    </row>
    <row r="38" spans="1:73" ht="15" customHeight="1" x14ac:dyDescent="0.25">
      <c r="A38" s="40"/>
      <c r="B38" s="300" t="s">
        <v>3</v>
      </c>
      <c r="C38" s="336"/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395"/>
      <c r="AH38" s="395"/>
      <c r="AI38" s="395"/>
      <c r="AJ38" s="395"/>
      <c r="AK38" s="395"/>
      <c r="AL38" s="395"/>
      <c r="AM38" s="395"/>
      <c r="AN38" s="395"/>
      <c r="AO38" s="395"/>
      <c r="AP38" s="395"/>
      <c r="AQ38" s="395"/>
      <c r="AR38" s="395"/>
      <c r="AS38" s="395"/>
      <c r="AT38" s="395"/>
      <c r="AU38" s="395"/>
      <c r="AV38" s="395"/>
      <c r="AW38" s="395"/>
      <c r="AX38" s="395"/>
      <c r="AY38" s="395"/>
      <c r="AZ38" s="395"/>
      <c r="BA38" s="395"/>
      <c r="BB38" s="395"/>
      <c r="BC38" s="395"/>
      <c r="BD38" s="395"/>
      <c r="BE38" s="395"/>
      <c r="BF38" s="395"/>
      <c r="BG38" s="336"/>
      <c r="BH38" s="336"/>
      <c r="BI38" s="336"/>
      <c r="BJ38" s="336"/>
      <c r="BK38" s="336"/>
      <c r="BL38" s="336"/>
      <c r="BM38" s="336"/>
      <c r="BN38" s="336"/>
      <c r="BO38" s="337"/>
      <c r="BP38" s="435"/>
      <c r="BQ38" s="435"/>
      <c r="BR38" s="556"/>
      <c r="BS38" s="556"/>
      <c r="BT38" s="556"/>
      <c r="BU38" s="181"/>
    </row>
    <row r="39" spans="1:73" ht="15" customHeight="1" x14ac:dyDescent="0.25">
      <c r="B39" s="301" t="s">
        <v>688</v>
      </c>
      <c r="C39" s="275" t="s">
        <v>50</v>
      </c>
      <c r="D39" s="3647">
        <v>500000</v>
      </c>
      <c r="E39" s="3627">
        <v>43500</v>
      </c>
      <c r="F39" s="7">
        <v>36717.549999999988</v>
      </c>
      <c r="G39" s="3627">
        <v>45500</v>
      </c>
      <c r="H39" s="7">
        <v>38183.18</v>
      </c>
      <c r="I39" s="3628">
        <v>89000</v>
      </c>
      <c r="J39" s="13">
        <v>74900.729999999981</v>
      </c>
      <c r="K39" s="3627">
        <v>30000</v>
      </c>
      <c r="L39" s="7">
        <v>38310.400000000001</v>
      </c>
      <c r="M39" s="3633">
        <v>119000</v>
      </c>
      <c r="N39" s="22">
        <v>113211.12999999998</v>
      </c>
      <c r="O39" s="3627">
        <v>25000</v>
      </c>
      <c r="P39" s="7">
        <v>42041.400000000016</v>
      </c>
      <c r="Q39" s="3634">
        <v>144000</v>
      </c>
      <c r="R39" s="13">
        <v>155252.53</v>
      </c>
      <c r="S39" s="3627">
        <v>45500</v>
      </c>
      <c r="T39" s="7">
        <v>41559.649999999994</v>
      </c>
      <c r="U39" s="3634">
        <v>189500</v>
      </c>
      <c r="V39" s="13">
        <v>196812.18</v>
      </c>
      <c r="W39" s="3627">
        <v>44000</v>
      </c>
      <c r="X39" s="7">
        <v>42947.499999999993</v>
      </c>
      <c r="Y39" s="3652">
        <v>114500</v>
      </c>
      <c r="Z39" s="583">
        <v>126548.55000000002</v>
      </c>
      <c r="AA39" s="3651">
        <v>233500</v>
      </c>
      <c r="AB39" s="388">
        <v>239759.68</v>
      </c>
      <c r="AC39" s="3627">
        <v>45500</v>
      </c>
      <c r="AD39" s="7">
        <v>42384.759999999995</v>
      </c>
      <c r="AE39" s="3628">
        <v>279000</v>
      </c>
      <c r="AF39" s="13">
        <v>282144.44</v>
      </c>
      <c r="AG39" s="3627">
        <v>44000</v>
      </c>
      <c r="AH39" s="7">
        <v>19981.350000000006</v>
      </c>
      <c r="AI39" s="3628">
        <v>323000</v>
      </c>
      <c r="AJ39" s="13">
        <v>302125.79000000004</v>
      </c>
      <c r="AK39" s="3627">
        <v>45500</v>
      </c>
      <c r="AL39" s="7">
        <v>39200.100000000006</v>
      </c>
      <c r="AM39" s="3629">
        <v>135000</v>
      </c>
      <c r="AN39" s="386">
        <v>101566.21</v>
      </c>
      <c r="AO39" s="3628">
        <v>368500</v>
      </c>
      <c r="AP39" s="384">
        <v>341325.89</v>
      </c>
      <c r="AQ39" s="3627">
        <v>45500</v>
      </c>
      <c r="AR39" s="7">
        <v>40296.849999999991</v>
      </c>
      <c r="AS39" s="3628">
        <v>414000</v>
      </c>
      <c r="AT39" s="13">
        <v>381622.74</v>
      </c>
      <c r="AU39" s="3627">
        <v>40500</v>
      </c>
      <c r="AV39" s="7">
        <v>34335.35</v>
      </c>
      <c r="AW39" s="3628">
        <v>454500</v>
      </c>
      <c r="AX39" s="13">
        <v>415958.08999999997</v>
      </c>
      <c r="AY39" s="3627">
        <v>45500</v>
      </c>
      <c r="AZ39" s="7">
        <v>43072.55000000001</v>
      </c>
      <c r="BA39" s="3629">
        <v>131500</v>
      </c>
      <c r="BB39" s="417">
        <v>117704.75</v>
      </c>
      <c r="BC39" s="3651">
        <v>266500</v>
      </c>
      <c r="BD39" s="418">
        <v>219270.96000000002</v>
      </c>
      <c r="BE39" s="3628">
        <v>500000</v>
      </c>
      <c r="BF39" s="416">
        <v>459030.63999999996</v>
      </c>
      <c r="BG39" s="458">
        <v>500000</v>
      </c>
      <c r="BH39" s="439">
        <v>471802.33500000008</v>
      </c>
      <c r="BI39" s="229">
        <v>410762.6</v>
      </c>
      <c r="BJ39" s="3622">
        <v>500000</v>
      </c>
      <c r="BK39" s="229">
        <v>456374.83600000001</v>
      </c>
      <c r="BL39" s="3622">
        <v>435965.96179320005</v>
      </c>
      <c r="BM39" s="229">
        <v>333534.61200000002</v>
      </c>
      <c r="BN39" s="3622">
        <v>500000</v>
      </c>
      <c r="BO39" s="145">
        <v>270654.57</v>
      </c>
      <c r="BP39" s="435"/>
      <c r="BQ39" s="435"/>
      <c r="BR39" s="556"/>
      <c r="BS39" s="556"/>
      <c r="BT39" s="556"/>
      <c r="BU39" s="181"/>
    </row>
    <row r="40" spans="1:73" ht="15" customHeight="1" x14ac:dyDescent="0.25">
      <c r="B40" s="301" t="s">
        <v>633</v>
      </c>
      <c r="C40" s="275" t="s">
        <v>50</v>
      </c>
      <c r="D40" s="3647"/>
      <c r="E40" s="3627"/>
      <c r="F40" s="7">
        <v>0</v>
      </c>
      <c r="G40" s="3627"/>
      <c r="H40" s="7">
        <v>0</v>
      </c>
      <c r="I40" s="3628"/>
      <c r="J40" s="13">
        <v>0</v>
      </c>
      <c r="K40" s="3627"/>
      <c r="L40" s="7">
        <v>0</v>
      </c>
      <c r="M40" s="3633"/>
      <c r="N40" s="22">
        <v>0</v>
      </c>
      <c r="O40" s="3627"/>
      <c r="P40" s="7">
        <v>0</v>
      </c>
      <c r="Q40" s="3635"/>
      <c r="R40" s="13">
        <v>0</v>
      </c>
      <c r="S40" s="3627"/>
      <c r="T40" s="7">
        <v>0</v>
      </c>
      <c r="U40" s="3635"/>
      <c r="V40" s="13">
        <v>0</v>
      </c>
      <c r="W40" s="3627"/>
      <c r="X40" s="7">
        <v>0</v>
      </c>
      <c r="Y40" s="3653"/>
      <c r="Z40" s="583">
        <v>0</v>
      </c>
      <c r="AA40" s="3651"/>
      <c r="AB40" s="388">
        <v>0</v>
      </c>
      <c r="AC40" s="3627"/>
      <c r="AD40" s="7">
        <v>0</v>
      </c>
      <c r="AE40" s="3628"/>
      <c r="AF40" s="13">
        <v>0</v>
      </c>
      <c r="AG40" s="3627"/>
      <c r="AH40" s="7">
        <v>0</v>
      </c>
      <c r="AI40" s="3628"/>
      <c r="AJ40" s="13">
        <v>0</v>
      </c>
      <c r="AK40" s="3627"/>
      <c r="AL40" s="7">
        <v>0</v>
      </c>
      <c r="AM40" s="3629"/>
      <c r="AN40" s="386">
        <v>0</v>
      </c>
      <c r="AO40" s="3628"/>
      <c r="AP40" s="384">
        <v>0</v>
      </c>
      <c r="AQ40" s="3627"/>
      <c r="AR40" s="7">
        <v>0</v>
      </c>
      <c r="AS40" s="3628"/>
      <c r="AT40" s="13">
        <v>0</v>
      </c>
      <c r="AU40" s="3627"/>
      <c r="AV40" s="7">
        <v>0</v>
      </c>
      <c r="AW40" s="3628"/>
      <c r="AX40" s="13">
        <v>0</v>
      </c>
      <c r="AY40" s="3627"/>
      <c r="AZ40" s="7">
        <v>0</v>
      </c>
      <c r="BA40" s="3629"/>
      <c r="BB40" s="417">
        <v>0</v>
      </c>
      <c r="BC40" s="3651"/>
      <c r="BD40" s="418">
        <v>0</v>
      </c>
      <c r="BE40" s="3628"/>
      <c r="BF40" s="416">
        <v>0</v>
      </c>
      <c r="BG40" s="458"/>
      <c r="BH40" s="439">
        <v>6726.0499999999956</v>
      </c>
      <c r="BI40" s="229">
        <v>55352.050000000025</v>
      </c>
      <c r="BJ40" s="3622"/>
      <c r="BK40" s="229">
        <v>8968.93</v>
      </c>
      <c r="BL40" s="3622"/>
      <c r="BM40" s="229">
        <v>22983.766</v>
      </c>
      <c r="BN40" s="3622"/>
      <c r="BO40" s="145">
        <v>141370.65</v>
      </c>
      <c r="BP40" s="435"/>
      <c r="BQ40" s="435"/>
      <c r="BR40" s="556"/>
      <c r="BS40" s="556"/>
      <c r="BT40" s="556"/>
      <c r="BU40" s="181"/>
    </row>
    <row r="41" spans="1:73" ht="15" customHeight="1" x14ac:dyDescent="0.25">
      <c r="B41" s="301" t="s">
        <v>632</v>
      </c>
      <c r="C41" s="275" t="s">
        <v>50</v>
      </c>
      <c r="D41" s="389">
        <v>870000</v>
      </c>
      <c r="E41" s="385">
        <v>77000</v>
      </c>
      <c r="F41" s="7">
        <v>69574.102000000086</v>
      </c>
      <c r="G41" s="508">
        <v>80000</v>
      </c>
      <c r="H41" s="7">
        <v>65238.015000000116</v>
      </c>
      <c r="I41" s="384">
        <v>157000</v>
      </c>
      <c r="J41" s="13">
        <v>134812.1170000002</v>
      </c>
      <c r="K41" s="547">
        <v>48000</v>
      </c>
      <c r="L41" s="7">
        <v>49675.968000000059</v>
      </c>
      <c r="M41" s="387">
        <v>205000</v>
      </c>
      <c r="N41" s="22">
        <v>184488.08500000025</v>
      </c>
      <c r="O41" s="558">
        <v>37500</v>
      </c>
      <c r="P41" s="7">
        <v>70097.135000000082</v>
      </c>
      <c r="Q41" s="557">
        <v>242500</v>
      </c>
      <c r="R41" s="13">
        <v>254585.22000000032</v>
      </c>
      <c r="S41" s="572">
        <v>80000</v>
      </c>
      <c r="T41" s="7">
        <v>71164.143000000069</v>
      </c>
      <c r="U41" s="571">
        <v>322500</v>
      </c>
      <c r="V41" s="13">
        <v>325749.36300000036</v>
      </c>
      <c r="W41" s="582">
        <v>77500</v>
      </c>
      <c r="X41" s="7">
        <v>70484.61000000003</v>
      </c>
      <c r="Y41" s="583">
        <v>195000</v>
      </c>
      <c r="Z41" s="583">
        <v>211745.88800000021</v>
      </c>
      <c r="AA41" s="388">
        <v>400000</v>
      </c>
      <c r="AB41" s="388">
        <v>396233.97300000046</v>
      </c>
      <c r="AC41" s="653">
        <v>80000</v>
      </c>
      <c r="AD41" s="7">
        <v>66747.800000000017</v>
      </c>
      <c r="AE41" s="384">
        <v>480000</v>
      </c>
      <c r="AF41" s="13">
        <v>462981.77300000051</v>
      </c>
      <c r="AG41" s="661">
        <v>77500</v>
      </c>
      <c r="AH41" s="7">
        <v>3169.7200000000003</v>
      </c>
      <c r="AI41" s="384">
        <v>557500</v>
      </c>
      <c r="AJ41" s="13">
        <v>466151.49300000048</v>
      </c>
      <c r="AK41" s="678">
        <v>80000</v>
      </c>
      <c r="AL41" s="7">
        <v>70630.630000000063</v>
      </c>
      <c r="AM41" s="386">
        <v>237500</v>
      </c>
      <c r="AN41" s="386">
        <v>140548.15000000008</v>
      </c>
      <c r="AO41" s="384">
        <v>637500</v>
      </c>
      <c r="AP41" s="384">
        <v>536782.1230000006</v>
      </c>
      <c r="AQ41" s="692">
        <v>80000</v>
      </c>
      <c r="AR41" s="7">
        <v>70085.115000000107</v>
      </c>
      <c r="AS41" s="384">
        <v>717500</v>
      </c>
      <c r="AT41" s="13">
        <v>606867.23800000071</v>
      </c>
      <c r="AU41" s="700">
        <v>72500</v>
      </c>
      <c r="AV41" s="7">
        <v>65990.000000000058</v>
      </c>
      <c r="AW41" s="384">
        <v>790000</v>
      </c>
      <c r="AX41" s="13">
        <v>672857.23800000083</v>
      </c>
      <c r="AY41" s="729">
        <v>80000</v>
      </c>
      <c r="AZ41" s="7">
        <v>78010.610000000073</v>
      </c>
      <c r="BA41" s="417">
        <v>232500</v>
      </c>
      <c r="BB41" s="417">
        <v>214085.72500000024</v>
      </c>
      <c r="BC41" s="418">
        <v>470000</v>
      </c>
      <c r="BD41" s="418">
        <v>354633.87500000035</v>
      </c>
      <c r="BE41" s="416">
        <v>870000</v>
      </c>
      <c r="BF41" s="416">
        <v>750867.84800000093</v>
      </c>
      <c r="BG41" s="458">
        <v>850000</v>
      </c>
      <c r="BH41" s="439">
        <v>795322.27300000074</v>
      </c>
      <c r="BI41" s="229">
        <v>775906.62549999985</v>
      </c>
      <c r="BJ41" s="229">
        <v>750000</v>
      </c>
      <c r="BK41" s="229">
        <v>649840.96399999992</v>
      </c>
      <c r="BL41" s="229">
        <v>674875.14</v>
      </c>
      <c r="BM41" s="229">
        <v>440547.14499999996</v>
      </c>
      <c r="BN41" s="229">
        <v>800000</v>
      </c>
      <c r="BO41" s="145">
        <v>632220.18000000005</v>
      </c>
      <c r="BP41" s="435"/>
      <c r="BQ41" s="435"/>
      <c r="BR41" s="556"/>
      <c r="BS41" s="556"/>
      <c r="BT41" s="556"/>
      <c r="BU41" s="181"/>
    </row>
    <row r="42" spans="1:73" ht="15" customHeight="1" x14ac:dyDescent="0.25">
      <c r="B42" s="301" t="s">
        <v>1184</v>
      </c>
      <c r="C42" s="275" t="s">
        <v>50</v>
      </c>
      <c r="D42" s="3616">
        <v>560000</v>
      </c>
      <c r="E42" s="3617">
        <v>46000</v>
      </c>
      <c r="F42" s="7">
        <v>34804.57</v>
      </c>
      <c r="G42" s="3617">
        <v>47500</v>
      </c>
      <c r="H42" s="7">
        <v>37951.93099999999</v>
      </c>
      <c r="I42" s="3628">
        <v>93500</v>
      </c>
      <c r="J42" s="13">
        <v>72756.500999999989</v>
      </c>
      <c r="K42" s="3617">
        <v>35000</v>
      </c>
      <c r="L42" s="7">
        <v>16171.032999999999</v>
      </c>
      <c r="M42" s="3633">
        <v>128500</v>
      </c>
      <c r="N42" s="22">
        <v>88927.533999999985</v>
      </c>
      <c r="O42" s="3617">
        <v>12500</v>
      </c>
      <c r="P42" s="7">
        <v>33806.939999999995</v>
      </c>
      <c r="Q42" s="562">
        <v>141000</v>
      </c>
      <c r="R42" s="13">
        <v>122734.47399999999</v>
      </c>
      <c r="S42" s="3617">
        <v>49000</v>
      </c>
      <c r="T42" s="7">
        <v>25023.575000000001</v>
      </c>
      <c r="U42" s="573">
        <v>190000</v>
      </c>
      <c r="V42" s="13">
        <v>147758.049</v>
      </c>
      <c r="W42" s="3617">
        <v>48000</v>
      </c>
      <c r="X42" s="7">
        <v>31597.719999999998</v>
      </c>
      <c r="Y42" s="3652">
        <v>109500</v>
      </c>
      <c r="Z42" s="583">
        <v>90428.235000000001</v>
      </c>
      <c r="AA42" s="3618">
        <v>238000</v>
      </c>
      <c r="AB42" s="388">
        <v>179355.76899999997</v>
      </c>
      <c r="AC42" s="3617">
        <v>54000</v>
      </c>
      <c r="AD42" s="7">
        <v>34793.764999999999</v>
      </c>
      <c r="AE42" s="3628">
        <v>292000</v>
      </c>
      <c r="AF42" s="13">
        <v>214149.53399999999</v>
      </c>
      <c r="AG42" s="3617">
        <v>52000</v>
      </c>
      <c r="AH42" s="7">
        <v>2029.9330000000009</v>
      </c>
      <c r="AI42" s="3628">
        <v>344000</v>
      </c>
      <c r="AJ42" s="13">
        <v>216179.46699999998</v>
      </c>
      <c r="AK42" s="3617">
        <v>54000</v>
      </c>
      <c r="AL42" s="7">
        <v>29630.324000000004</v>
      </c>
      <c r="AM42" s="3629">
        <v>160000</v>
      </c>
      <c r="AN42" s="386">
        <v>66454.022000000012</v>
      </c>
      <c r="AO42" s="3628">
        <v>398000</v>
      </c>
      <c r="AP42" s="384">
        <v>245809.79099999997</v>
      </c>
      <c r="AQ42" s="3617">
        <v>54000</v>
      </c>
      <c r="AR42" s="7">
        <v>38310.493000000002</v>
      </c>
      <c r="AS42" s="3628">
        <v>452000</v>
      </c>
      <c r="AT42" s="13">
        <v>284120.28399999999</v>
      </c>
      <c r="AU42" s="3617">
        <v>48000</v>
      </c>
      <c r="AV42" s="7">
        <v>36772.828000000009</v>
      </c>
      <c r="AW42" s="3628">
        <v>500000</v>
      </c>
      <c r="AX42" s="13">
        <v>320893.11199999996</v>
      </c>
      <c r="AY42" s="3617">
        <v>60000</v>
      </c>
      <c r="AZ42" s="7">
        <v>48620.817000000003</v>
      </c>
      <c r="BA42" s="3629">
        <v>162000</v>
      </c>
      <c r="BB42" s="417">
        <v>123704.13800000001</v>
      </c>
      <c r="BC42" s="3618">
        <v>322000</v>
      </c>
      <c r="BD42" s="418">
        <v>190158.16000000003</v>
      </c>
      <c r="BE42" s="3628">
        <v>560000</v>
      </c>
      <c r="BF42" s="416">
        <v>369513.92899999995</v>
      </c>
      <c r="BG42" s="459">
        <v>525000</v>
      </c>
      <c r="BH42" s="440">
        <v>322948.41899999994</v>
      </c>
      <c r="BI42" s="227">
        <v>273627.652</v>
      </c>
      <c r="BJ42" s="3622">
        <v>450000</v>
      </c>
      <c r="BK42" s="3657">
        <v>168119.5</v>
      </c>
      <c r="BL42" s="3622">
        <v>220000</v>
      </c>
      <c r="BM42" s="3657">
        <v>78790</v>
      </c>
      <c r="BN42" s="3622">
        <v>535000</v>
      </c>
      <c r="BO42" s="3654">
        <v>171634.81128897145</v>
      </c>
      <c r="BP42" s="435"/>
      <c r="BQ42" s="435"/>
      <c r="BR42" s="556"/>
      <c r="BS42" s="556"/>
      <c r="BT42" s="556"/>
      <c r="BU42" s="181"/>
    </row>
    <row r="43" spans="1:73" ht="15" customHeight="1" x14ac:dyDescent="0.25">
      <c r="B43" s="301" t="s">
        <v>1185</v>
      </c>
      <c r="C43" s="275" t="s">
        <v>50</v>
      </c>
      <c r="D43" s="3616"/>
      <c r="E43" s="3617"/>
      <c r="F43" s="7">
        <v>4894.262999999999</v>
      </c>
      <c r="G43" s="3617"/>
      <c r="H43" s="7">
        <v>2942.2040000000002</v>
      </c>
      <c r="I43" s="3628">
        <v>0</v>
      </c>
      <c r="J43" s="13">
        <v>7836.4669999999987</v>
      </c>
      <c r="K43" s="3617"/>
      <c r="L43" s="7">
        <v>4576.1469999999999</v>
      </c>
      <c r="M43" s="3633"/>
      <c r="N43" s="22">
        <v>12412.613999999998</v>
      </c>
      <c r="O43" s="3617"/>
      <c r="P43" s="7">
        <v>4752.4150000000009</v>
      </c>
      <c r="Q43" s="559">
        <v>0</v>
      </c>
      <c r="R43" s="13">
        <v>17165.028999999999</v>
      </c>
      <c r="S43" s="3617"/>
      <c r="T43" s="7">
        <v>0</v>
      </c>
      <c r="U43" s="577">
        <v>0</v>
      </c>
      <c r="V43" s="13">
        <v>17165.028999999999</v>
      </c>
      <c r="W43" s="3617"/>
      <c r="X43" s="7">
        <v>1979.182</v>
      </c>
      <c r="Y43" s="3659"/>
      <c r="Z43" s="583">
        <v>6731.5970000000007</v>
      </c>
      <c r="AA43" s="3619"/>
      <c r="AB43" s="388">
        <v>19144.210999999999</v>
      </c>
      <c r="AC43" s="3617"/>
      <c r="AD43" s="7">
        <v>2513.3280000000004</v>
      </c>
      <c r="AE43" s="3628">
        <v>0</v>
      </c>
      <c r="AF43" s="13">
        <v>21657.539000000001</v>
      </c>
      <c r="AG43" s="3617"/>
      <c r="AH43" s="7">
        <v>0</v>
      </c>
      <c r="AI43" s="3628">
        <v>0</v>
      </c>
      <c r="AJ43" s="13">
        <v>21657.539000000001</v>
      </c>
      <c r="AK43" s="3617"/>
      <c r="AL43" s="7">
        <v>4923.0200000000004</v>
      </c>
      <c r="AM43" s="3629"/>
      <c r="AN43" s="386">
        <v>7436.3480000000009</v>
      </c>
      <c r="AO43" s="3628">
        <v>0</v>
      </c>
      <c r="AP43" s="384">
        <v>26580.559000000001</v>
      </c>
      <c r="AQ43" s="3617"/>
      <c r="AR43" s="7">
        <v>5654.5990000000002</v>
      </c>
      <c r="AS43" s="3628">
        <v>0</v>
      </c>
      <c r="AT43" s="13">
        <v>32235.158000000003</v>
      </c>
      <c r="AU43" s="3617"/>
      <c r="AV43" s="7">
        <v>7646.8819999999996</v>
      </c>
      <c r="AW43" s="3628">
        <v>0</v>
      </c>
      <c r="AX43" s="13">
        <v>39882.04</v>
      </c>
      <c r="AY43" s="3617"/>
      <c r="AZ43" s="7">
        <v>7746.7179999999989</v>
      </c>
      <c r="BA43" s="3629"/>
      <c r="BB43" s="417">
        <v>21048.199000000001</v>
      </c>
      <c r="BC43" s="3619"/>
      <c r="BD43" s="418">
        <v>28484.547000000002</v>
      </c>
      <c r="BE43" s="3628">
        <v>0</v>
      </c>
      <c r="BF43" s="416">
        <v>47628.758000000002</v>
      </c>
      <c r="BG43" s="460">
        <v>0</v>
      </c>
      <c r="BH43" s="441">
        <v>47288.060999999994</v>
      </c>
      <c r="BI43" s="228">
        <v>21791.11</v>
      </c>
      <c r="BJ43" s="3622"/>
      <c r="BK43" s="3658"/>
      <c r="BL43" s="3622"/>
      <c r="BM43" s="3658"/>
      <c r="BN43" s="3622"/>
      <c r="BO43" s="3655"/>
      <c r="BP43" s="435"/>
      <c r="BQ43" s="435"/>
      <c r="BR43" s="556"/>
      <c r="BS43" s="556"/>
      <c r="BT43" s="556"/>
      <c r="BU43" s="181"/>
    </row>
    <row r="44" spans="1:73" ht="15" customHeight="1" x14ac:dyDescent="0.25">
      <c r="B44" s="301" t="s">
        <v>943</v>
      </c>
      <c r="C44" s="275" t="s">
        <v>50</v>
      </c>
      <c r="D44" s="3616"/>
      <c r="E44" s="3617"/>
      <c r="F44" s="7">
        <v>7319.4640000000036</v>
      </c>
      <c r="G44" s="3617"/>
      <c r="H44" s="7">
        <v>3653.9409999999998</v>
      </c>
      <c r="I44" s="3628">
        <v>0</v>
      </c>
      <c r="J44" s="13">
        <v>10973.405000000002</v>
      </c>
      <c r="K44" s="3617"/>
      <c r="L44" s="7">
        <v>7132.1530000000002</v>
      </c>
      <c r="M44" s="3633"/>
      <c r="N44" s="22">
        <v>18105.558000000005</v>
      </c>
      <c r="O44" s="3617"/>
      <c r="P44" s="7">
        <v>6148.6380000000008</v>
      </c>
      <c r="Q44" s="559">
        <v>0</v>
      </c>
      <c r="R44" s="13">
        <v>24254.196000000004</v>
      </c>
      <c r="S44" s="3617"/>
      <c r="T44" s="7">
        <v>9366.5570000000025</v>
      </c>
      <c r="U44" s="577">
        <v>0</v>
      </c>
      <c r="V44" s="13">
        <v>33620.753000000004</v>
      </c>
      <c r="W44" s="3617"/>
      <c r="X44" s="7">
        <v>10093.893</v>
      </c>
      <c r="Y44" s="3659"/>
      <c r="Z44" s="583">
        <v>25609.088000000003</v>
      </c>
      <c r="AA44" s="3619"/>
      <c r="AB44" s="388">
        <v>43714.646000000008</v>
      </c>
      <c r="AC44" s="3617"/>
      <c r="AD44" s="7">
        <v>6063.3640000000005</v>
      </c>
      <c r="AE44" s="3628">
        <v>0</v>
      </c>
      <c r="AF44" s="13">
        <v>49778.010000000009</v>
      </c>
      <c r="AG44" s="3617"/>
      <c r="AH44" s="7">
        <v>6555.0509999999995</v>
      </c>
      <c r="AI44" s="3628">
        <v>0</v>
      </c>
      <c r="AJ44" s="13">
        <v>56333.061000000009</v>
      </c>
      <c r="AK44" s="3617"/>
      <c r="AL44" s="7">
        <v>5513.4240000000009</v>
      </c>
      <c r="AM44" s="3629"/>
      <c r="AN44" s="386">
        <v>18131.839</v>
      </c>
      <c r="AO44" s="3628">
        <v>0</v>
      </c>
      <c r="AP44" s="384">
        <v>61846.485000000008</v>
      </c>
      <c r="AQ44" s="3617"/>
      <c r="AR44" s="7">
        <v>7074.0869999999995</v>
      </c>
      <c r="AS44" s="3628">
        <v>0</v>
      </c>
      <c r="AT44" s="13">
        <v>68920.572000000015</v>
      </c>
      <c r="AU44" s="3617"/>
      <c r="AV44" s="7">
        <v>6589.77</v>
      </c>
      <c r="AW44" s="3628">
        <v>0</v>
      </c>
      <c r="AX44" s="13">
        <v>75510.342000000019</v>
      </c>
      <c r="AY44" s="3617"/>
      <c r="AZ44" s="7">
        <v>5704.3549999999996</v>
      </c>
      <c r="BA44" s="3629"/>
      <c r="BB44" s="417">
        <v>19368.212</v>
      </c>
      <c r="BC44" s="3619"/>
      <c r="BD44" s="418">
        <v>37500.050999999999</v>
      </c>
      <c r="BE44" s="3628">
        <v>0</v>
      </c>
      <c r="BF44" s="416">
        <v>81214.697000000015</v>
      </c>
      <c r="BG44" s="458">
        <v>0</v>
      </c>
      <c r="BH44" s="439">
        <v>86018.164000000004</v>
      </c>
      <c r="BI44" s="229">
        <v>62409.791000000005</v>
      </c>
      <c r="BJ44" s="3622"/>
      <c r="BK44" s="229">
        <v>44187.109898457304</v>
      </c>
      <c r="BL44" s="3622"/>
      <c r="BM44" s="229">
        <v>4414.2190468179997</v>
      </c>
      <c r="BN44" s="3622"/>
      <c r="BO44" s="3655"/>
      <c r="BP44" s="435"/>
      <c r="BQ44" s="435"/>
      <c r="BR44" s="556"/>
      <c r="BS44" s="556"/>
      <c r="BT44" s="556"/>
      <c r="BU44" s="181"/>
    </row>
    <row r="45" spans="1:73" ht="15" customHeight="1" x14ac:dyDescent="0.25">
      <c r="A45" s="8"/>
      <c r="B45" s="301" t="s">
        <v>689</v>
      </c>
      <c r="C45" s="275" t="s">
        <v>50</v>
      </c>
      <c r="D45" s="3616"/>
      <c r="E45" s="3617"/>
      <c r="F45" s="7">
        <v>0</v>
      </c>
      <c r="G45" s="3617"/>
      <c r="H45" s="7">
        <v>0</v>
      </c>
      <c r="I45" s="3628">
        <v>0</v>
      </c>
      <c r="J45" s="13">
        <v>0</v>
      </c>
      <c r="K45" s="3617"/>
      <c r="L45" s="7">
        <v>0</v>
      </c>
      <c r="M45" s="3633"/>
      <c r="N45" s="22">
        <v>0</v>
      </c>
      <c r="O45" s="3617"/>
      <c r="P45" s="7">
        <v>0</v>
      </c>
      <c r="Q45" s="121">
        <v>0</v>
      </c>
      <c r="R45" s="13">
        <v>0</v>
      </c>
      <c r="S45" s="3617"/>
      <c r="T45" s="7">
        <v>0</v>
      </c>
      <c r="U45" s="574">
        <v>0</v>
      </c>
      <c r="V45" s="13">
        <v>0</v>
      </c>
      <c r="W45" s="3617"/>
      <c r="X45" s="7">
        <v>0</v>
      </c>
      <c r="Y45" s="3653"/>
      <c r="Z45" s="583">
        <v>0</v>
      </c>
      <c r="AA45" s="3620"/>
      <c r="AB45" s="388">
        <v>0</v>
      </c>
      <c r="AC45" s="3617"/>
      <c r="AD45" s="7">
        <v>1529.8440000000001</v>
      </c>
      <c r="AE45" s="3628">
        <v>0</v>
      </c>
      <c r="AF45" s="13">
        <v>1529.8440000000001</v>
      </c>
      <c r="AG45" s="3617"/>
      <c r="AH45" s="7">
        <v>0</v>
      </c>
      <c r="AI45" s="3628">
        <v>0</v>
      </c>
      <c r="AJ45" s="13">
        <v>1529.8440000000001</v>
      </c>
      <c r="AK45" s="3617"/>
      <c r="AL45" s="7">
        <v>0</v>
      </c>
      <c r="AM45" s="3629"/>
      <c r="AN45" s="386">
        <v>1529.8440000000001</v>
      </c>
      <c r="AO45" s="3628">
        <v>0</v>
      </c>
      <c r="AP45" s="384">
        <v>1529.8440000000001</v>
      </c>
      <c r="AQ45" s="3617"/>
      <c r="AR45" s="7">
        <v>0</v>
      </c>
      <c r="AS45" s="3628">
        <v>0</v>
      </c>
      <c r="AT45" s="13">
        <v>1529.8440000000001</v>
      </c>
      <c r="AU45" s="3617"/>
      <c r="AV45" s="7">
        <v>0</v>
      </c>
      <c r="AW45" s="3628">
        <v>0</v>
      </c>
      <c r="AX45" s="13">
        <v>1529.8440000000001</v>
      </c>
      <c r="AY45" s="3617"/>
      <c r="AZ45" s="7">
        <v>0</v>
      </c>
      <c r="BA45" s="3629"/>
      <c r="BB45" s="417">
        <v>0</v>
      </c>
      <c r="BC45" s="3620"/>
      <c r="BD45" s="418">
        <v>1529.8440000000001</v>
      </c>
      <c r="BE45" s="3628">
        <v>0</v>
      </c>
      <c r="BF45" s="416">
        <v>1529.8440000000001</v>
      </c>
      <c r="BG45" s="458">
        <v>0</v>
      </c>
      <c r="BH45" s="439">
        <v>2887.3210000000004</v>
      </c>
      <c r="BI45" s="229">
        <v>4159.1839999999993</v>
      </c>
      <c r="BJ45" s="3622"/>
      <c r="BK45" s="229">
        <v>919.55454499999996</v>
      </c>
      <c r="BL45" s="3622"/>
      <c r="BM45" s="229">
        <v>5739.5256319888003</v>
      </c>
      <c r="BN45" s="3622"/>
      <c r="BO45" s="3656"/>
      <c r="BP45" s="435"/>
      <c r="BQ45" s="435"/>
      <c r="BR45" s="556"/>
      <c r="BS45" s="556"/>
      <c r="BT45" s="556"/>
      <c r="BU45" s="181"/>
    </row>
    <row r="46" spans="1:73" ht="15" customHeight="1" x14ac:dyDescent="0.25">
      <c r="B46" s="301" t="s">
        <v>690</v>
      </c>
      <c r="C46" s="275" t="s">
        <v>50</v>
      </c>
      <c r="D46" s="389">
        <v>479999.54066167958</v>
      </c>
      <c r="E46" s="385">
        <v>45719.544994687662</v>
      </c>
      <c r="F46" s="47">
        <v>61451</v>
      </c>
      <c r="G46" s="508">
        <v>36952.459726055204</v>
      </c>
      <c r="H46" s="47">
        <v>33333</v>
      </c>
      <c r="I46" s="384">
        <v>82672.004720742872</v>
      </c>
      <c r="J46" s="13">
        <v>94784</v>
      </c>
      <c r="K46" s="547">
        <v>29529.067357512999</v>
      </c>
      <c r="L46" s="47">
        <v>31761</v>
      </c>
      <c r="M46" s="387">
        <v>112201.07207825588</v>
      </c>
      <c r="N46" s="22">
        <v>126545</v>
      </c>
      <c r="O46" s="558">
        <v>6183.2297063903206</v>
      </c>
      <c r="P46" s="47">
        <v>64423.479999999996</v>
      </c>
      <c r="Q46" s="557">
        <v>118384.30178464619</v>
      </c>
      <c r="R46" s="13">
        <v>190968.48</v>
      </c>
      <c r="S46" s="572">
        <v>43452.1764582701</v>
      </c>
      <c r="T46" s="47">
        <v>64140</v>
      </c>
      <c r="U46" s="571">
        <v>161836.47824291629</v>
      </c>
      <c r="V46" s="13">
        <v>255108.48000000001</v>
      </c>
      <c r="W46" s="582">
        <v>35980.785837651099</v>
      </c>
      <c r="X46" s="47">
        <v>59074</v>
      </c>
      <c r="Y46" s="583">
        <v>85616.192002311524</v>
      </c>
      <c r="Z46" s="583">
        <v>187637.48</v>
      </c>
      <c r="AA46" s="388">
        <v>197817.26408056737</v>
      </c>
      <c r="AB46" s="388">
        <v>314182.48</v>
      </c>
      <c r="AC46" s="653">
        <v>47341.093867539748</v>
      </c>
      <c r="AD46" s="47">
        <v>32797.5262</v>
      </c>
      <c r="AE46" s="384">
        <v>245158.35794810712</v>
      </c>
      <c r="AF46" s="13">
        <v>346980.0062</v>
      </c>
      <c r="AG46" s="661">
        <v>49680.915573301019</v>
      </c>
      <c r="AH46" s="47">
        <v>8572</v>
      </c>
      <c r="AI46" s="384">
        <v>294839.27352140815</v>
      </c>
      <c r="AJ46" s="13">
        <v>355552.0062</v>
      </c>
      <c r="AK46" s="678">
        <v>45710.062262521606</v>
      </c>
      <c r="AL46" s="47">
        <v>77403</v>
      </c>
      <c r="AM46" s="386">
        <v>142732.07170336237</v>
      </c>
      <c r="AN46" s="386">
        <v>118772.52619999999</v>
      </c>
      <c r="AO46" s="384">
        <v>340549.33578392974</v>
      </c>
      <c r="AP46" s="384">
        <v>432955.0062</v>
      </c>
      <c r="AQ46" s="692">
        <v>47339.612262521601</v>
      </c>
      <c r="AR46" s="47">
        <v>73982.023000000001</v>
      </c>
      <c r="AS46" s="384">
        <v>387888.94804645132</v>
      </c>
      <c r="AT46" s="13">
        <v>506937.02919999999</v>
      </c>
      <c r="AU46" s="700">
        <v>46657.996091741836</v>
      </c>
      <c r="AV46" s="47">
        <v>57481.269999999931</v>
      </c>
      <c r="AW46" s="384">
        <v>434546.94413819315</v>
      </c>
      <c r="AX46" s="13">
        <v>564418.29920000001</v>
      </c>
      <c r="AY46" s="729">
        <v>45452.612262521594</v>
      </c>
      <c r="AZ46" s="47">
        <v>57620</v>
      </c>
      <c r="BA46" s="417">
        <v>139450.22061678505</v>
      </c>
      <c r="BB46" s="417">
        <v>189083.29299999992</v>
      </c>
      <c r="BC46" s="418">
        <v>282182.29232014745</v>
      </c>
      <c r="BD46" s="418">
        <v>307855.81919999991</v>
      </c>
      <c r="BE46" s="416">
        <v>479999.55640071473</v>
      </c>
      <c r="BF46" s="416">
        <v>622038.29920000001</v>
      </c>
      <c r="BG46" s="458">
        <v>649999.91641318286</v>
      </c>
      <c r="BH46" s="439">
        <v>676651.51417999994</v>
      </c>
      <c r="BI46" s="229">
        <v>711198.95600000001</v>
      </c>
      <c r="BJ46" s="229">
        <v>669999.10878236312</v>
      </c>
      <c r="BK46" s="229">
        <v>832014.92464244016</v>
      </c>
      <c r="BL46" s="229">
        <v>904433.82567653409</v>
      </c>
      <c r="BM46" s="229">
        <v>937874.53289999999</v>
      </c>
      <c r="BN46" s="229">
        <v>571999.74093264237</v>
      </c>
      <c r="BO46" s="145">
        <v>877839.95550700894</v>
      </c>
      <c r="BP46" s="435"/>
      <c r="BQ46" s="435"/>
      <c r="BR46" s="556"/>
      <c r="BS46" s="556"/>
      <c r="BT46" s="556"/>
      <c r="BU46" s="181"/>
    </row>
    <row r="47" spans="1:73" ht="15" customHeight="1" x14ac:dyDescent="0.25">
      <c r="B47" s="299" t="s">
        <v>1584</v>
      </c>
      <c r="C47" s="277" t="s">
        <v>50</v>
      </c>
      <c r="D47" s="389">
        <v>2409999.5406616796</v>
      </c>
      <c r="E47" s="170">
        <v>212219.54499468766</v>
      </c>
      <c r="F47" s="155">
        <v>214760.94900000008</v>
      </c>
      <c r="G47" s="170">
        <v>209952.45972605521</v>
      </c>
      <c r="H47" s="155">
        <v>181302.2710000001</v>
      </c>
      <c r="I47" s="343">
        <v>422172.00472074287</v>
      </c>
      <c r="J47" s="344">
        <v>396063.2200000002</v>
      </c>
      <c r="K47" s="551">
        <v>142529.06735751301</v>
      </c>
      <c r="L47" s="155">
        <v>147626.70100000006</v>
      </c>
      <c r="M47" s="341">
        <v>564701.07207825594</v>
      </c>
      <c r="N47" s="342">
        <v>543689.92100000021</v>
      </c>
      <c r="O47" s="560">
        <v>81183.229706390324</v>
      </c>
      <c r="P47" s="155">
        <v>221270.00800000009</v>
      </c>
      <c r="Q47" s="343">
        <v>645884.30178464623</v>
      </c>
      <c r="R47" s="344">
        <v>764959.92900000035</v>
      </c>
      <c r="S47" s="579">
        <v>217952.17645827011</v>
      </c>
      <c r="T47" s="155">
        <v>211253.92500000008</v>
      </c>
      <c r="U47" s="343">
        <v>863836.47824291629</v>
      </c>
      <c r="V47" s="344">
        <v>976213.8540000004</v>
      </c>
      <c r="W47" s="589">
        <v>205480.78583765111</v>
      </c>
      <c r="X47" s="155">
        <v>216176.90500000003</v>
      </c>
      <c r="Y47" s="585">
        <v>504616.19200231152</v>
      </c>
      <c r="Z47" s="585">
        <v>648700.83800000022</v>
      </c>
      <c r="AA47" s="88">
        <v>1069317.2640805673</v>
      </c>
      <c r="AB47" s="88">
        <v>1192390.7590000003</v>
      </c>
      <c r="AC47" s="657">
        <v>226841.09386753975</v>
      </c>
      <c r="AD47" s="155">
        <v>186830.38720000003</v>
      </c>
      <c r="AE47" s="343">
        <v>1296158.3579481072</v>
      </c>
      <c r="AF47" s="344">
        <v>1379221.1462000005</v>
      </c>
      <c r="AG47" s="665">
        <v>223180.91557330103</v>
      </c>
      <c r="AH47" s="155">
        <v>40308.054000000004</v>
      </c>
      <c r="AI47" s="343">
        <v>1519339.2735214082</v>
      </c>
      <c r="AJ47" s="344">
        <v>1419529.2002000005</v>
      </c>
      <c r="AK47" s="679">
        <v>225210.06226252159</v>
      </c>
      <c r="AL47" s="155">
        <v>227300.49800000005</v>
      </c>
      <c r="AM47" s="69">
        <v>675232.0717033624</v>
      </c>
      <c r="AN47" s="69">
        <v>454438.93920000002</v>
      </c>
      <c r="AO47" s="343">
        <v>1744549.3357839298</v>
      </c>
      <c r="AP47" s="344">
        <v>1646829.6982000005</v>
      </c>
      <c r="AQ47" s="696">
        <v>226839.61226252161</v>
      </c>
      <c r="AR47" s="155">
        <v>235403.16700000007</v>
      </c>
      <c r="AS47" s="343">
        <v>1971388.9480464514</v>
      </c>
      <c r="AT47" s="344">
        <v>1882232.8652000006</v>
      </c>
      <c r="AU47" s="704">
        <v>207657.99609174184</v>
      </c>
      <c r="AV47" s="155">
        <v>208816.1</v>
      </c>
      <c r="AW47" s="343">
        <v>2179046.944138193</v>
      </c>
      <c r="AX47" s="344">
        <v>2091048.9652000007</v>
      </c>
      <c r="AY47" s="736">
        <v>230952.61226252158</v>
      </c>
      <c r="AZ47" s="155">
        <v>240775.0500000001</v>
      </c>
      <c r="BA47" s="69">
        <v>665450.22061678511</v>
      </c>
      <c r="BB47" s="69">
        <v>684994.31700000016</v>
      </c>
      <c r="BC47" s="88">
        <v>1340682.2923201474</v>
      </c>
      <c r="BD47" s="88">
        <v>1139433.2562000004</v>
      </c>
      <c r="BE47" s="343">
        <v>2409999.5564007149</v>
      </c>
      <c r="BF47" s="344">
        <v>2331824.0152000007</v>
      </c>
      <c r="BG47" s="154">
        <v>2524999.9164131829</v>
      </c>
      <c r="BH47" s="154">
        <v>2409644.1371800005</v>
      </c>
      <c r="BI47" s="154">
        <v>2315207.9685</v>
      </c>
      <c r="BJ47" s="154">
        <v>2369999.1087823631</v>
      </c>
      <c r="BK47" s="154">
        <v>2160425.8190858974</v>
      </c>
      <c r="BL47" s="154">
        <v>2235274.9274697341</v>
      </c>
      <c r="BM47" s="154">
        <v>1823883.8005788068</v>
      </c>
      <c r="BN47" s="154">
        <v>2406999.7409326425</v>
      </c>
      <c r="BO47" s="338">
        <v>2093720.1667959802</v>
      </c>
      <c r="BP47" s="435"/>
      <c r="BQ47" s="435"/>
      <c r="BR47" s="556"/>
      <c r="BS47" s="556"/>
      <c r="BT47" s="556"/>
      <c r="BU47" s="181"/>
    </row>
    <row r="48" spans="1:73" ht="15" customHeight="1" x14ac:dyDescent="0.25">
      <c r="B48" s="298" t="s">
        <v>342</v>
      </c>
      <c r="C48" s="275" t="s">
        <v>50</v>
      </c>
      <c r="D48" s="389">
        <v>46866.669119999991</v>
      </c>
      <c r="E48" s="385">
        <v>3866.9885999999997</v>
      </c>
      <c r="F48" s="7">
        <v>3589</v>
      </c>
      <c r="G48" s="508">
        <v>3995.8882199999998</v>
      </c>
      <c r="H48" s="7">
        <v>3712.18</v>
      </c>
      <c r="I48" s="384">
        <v>7862.8768199999995</v>
      </c>
      <c r="J48" s="13">
        <v>7301.18</v>
      </c>
      <c r="K48" s="547">
        <v>3811.2646500000001</v>
      </c>
      <c r="L48" s="7">
        <v>3561.96</v>
      </c>
      <c r="M48" s="387">
        <v>11674.141469999999</v>
      </c>
      <c r="N48" s="22">
        <v>10863.14</v>
      </c>
      <c r="O48" s="558">
        <v>3866.049</v>
      </c>
      <c r="P48" s="7">
        <v>3728.17</v>
      </c>
      <c r="Q48" s="557">
        <v>15540.190469999998</v>
      </c>
      <c r="R48" s="13">
        <v>14591.31</v>
      </c>
      <c r="S48" s="572">
        <v>3996.3820499999997</v>
      </c>
      <c r="T48" s="7">
        <v>3668.08</v>
      </c>
      <c r="U48" s="571">
        <v>19536.572519999998</v>
      </c>
      <c r="V48" s="13">
        <v>18259.39</v>
      </c>
      <c r="W48" s="582">
        <v>3867.4664999999995</v>
      </c>
      <c r="X48" s="7">
        <v>3543.43</v>
      </c>
      <c r="Y48" s="583">
        <v>11729.897549999998</v>
      </c>
      <c r="Z48" s="583">
        <v>10939.68</v>
      </c>
      <c r="AA48" s="388">
        <v>23404.039019999997</v>
      </c>
      <c r="AB48" s="388">
        <v>21802.82</v>
      </c>
      <c r="AC48" s="653">
        <v>3996.3820499999997</v>
      </c>
      <c r="AD48" s="7">
        <v>3647.77</v>
      </c>
      <c r="AE48" s="384">
        <v>27400.421069999997</v>
      </c>
      <c r="AF48" s="13">
        <v>25450.59</v>
      </c>
      <c r="AG48" s="661">
        <v>3867.4664999999995</v>
      </c>
      <c r="AH48" s="7">
        <v>3383.76</v>
      </c>
      <c r="AI48" s="384">
        <v>31267.887569999995</v>
      </c>
      <c r="AJ48" s="13">
        <v>28834.35</v>
      </c>
      <c r="AK48" s="678">
        <v>3996.3820499999997</v>
      </c>
      <c r="AL48" s="7">
        <v>3673.9500000000003</v>
      </c>
      <c r="AM48" s="386">
        <v>11860.230599999999</v>
      </c>
      <c r="AN48" s="386">
        <v>10705.480000000001</v>
      </c>
      <c r="AO48" s="384">
        <v>35264.269619999992</v>
      </c>
      <c r="AP48" s="384">
        <v>32508.3</v>
      </c>
      <c r="AQ48" s="692">
        <v>3996.3820499999997</v>
      </c>
      <c r="AR48" s="7">
        <v>3683.34</v>
      </c>
      <c r="AS48" s="384">
        <v>39260.651669999992</v>
      </c>
      <c r="AT48" s="13">
        <v>36191.64</v>
      </c>
      <c r="AU48" s="700">
        <v>3609.6354000000001</v>
      </c>
      <c r="AV48" s="7">
        <v>3305.7</v>
      </c>
      <c r="AW48" s="384">
        <v>42870.287069999991</v>
      </c>
      <c r="AX48" s="13">
        <v>39497.339999999997</v>
      </c>
      <c r="AY48" s="729">
        <v>3996.3820499999997</v>
      </c>
      <c r="AZ48" s="7">
        <v>3667.4974999999999</v>
      </c>
      <c r="BA48" s="417">
        <v>11602.3995</v>
      </c>
      <c r="BB48" s="417">
        <v>10656.5375</v>
      </c>
      <c r="BC48" s="418">
        <v>23462.630099999998</v>
      </c>
      <c r="BD48" s="418">
        <v>21362.017500000002</v>
      </c>
      <c r="BE48" s="416">
        <v>46866.669119999991</v>
      </c>
      <c r="BF48" s="416">
        <v>43164.837499999994</v>
      </c>
      <c r="BG48" s="458">
        <v>50890.945799999994</v>
      </c>
      <c r="BH48" s="439">
        <v>44869.641499999998</v>
      </c>
      <c r="BI48" s="229">
        <v>48878.170000000006</v>
      </c>
      <c r="BJ48" s="229">
        <v>51086.382800000007</v>
      </c>
      <c r="BK48" s="229">
        <v>49592.549999999996</v>
      </c>
      <c r="BL48" s="229">
        <v>48584.311000000002</v>
      </c>
      <c r="BM48" s="229">
        <v>46678.95</v>
      </c>
      <c r="BN48" s="229">
        <v>46118.873100000012</v>
      </c>
      <c r="BO48" s="145">
        <v>49237.57</v>
      </c>
      <c r="BP48" s="435"/>
      <c r="BQ48" s="435"/>
      <c r="BR48" s="556"/>
      <c r="BS48" s="556"/>
      <c r="BT48" s="556"/>
      <c r="BU48" s="181"/>
    </row>
    <row r="49" spans="1:73" ht="15" customHeight="1" x14ac:dyDescent="0.25">
      <c r="B49" s="298" t="s">
        <v>343</v>
      </c>
      <c r="C49" s="275" t="s">
        <v>50</v>
      </c>
      <c r="D49" s="389">
        <v>9348.2025633333324</v>
      </c>
      <c r="E49" s="385">
        <v>877.4058</v>
      </c>
      <c r="F49" s="7">
        <v>433.9</v>
      </c>
      <c r="G49" s="508">
        <v>907.21338000000014</v>
      </c>
      <c r="H49" s="7">
        <v>393.5</v>
      </c>
      <c r="I49" s="384">
        <v>1784.6191800000001</v>
      </c>
      <c r="J49" s="13">
        <v>827.4</v>
      </c>
      <c r="K49" s="547">
        <v>486.11385333333328</v>
      </c>
      <c r="L49" s="7">
        <v>299</v>
      </c>
      <c r="M49" s="387">
        <v>2270.7330333333334</v>
      </c>
      <c r="N49" s="22">
        <v>1126.4000000000001</v>
      </c>
      <c r="O49" s="558">
        <v>881.75916000000007</v>
      </c>
      <c r="P49" s="7">
        <v>215.35</v>
      </c>
      <c r="Q49" s="557">
        <v>3152.4921933333335</v>
      </c>
      <c r="R49" s="13">
        <v>1341.75</v>
      </c>
      <c r="S49" s="572">
        <v>902.0331900000001</v>
      </c>
      <c r="T49" s="7">
        <v>487</v>
      </c>
      <c r="U49" s="571">
        <v>4054.5253833333336</v>
      </c>
      <c r="V49" s="13">
        <v>1828.75</v>
      </c>
      <c r="W49" s="582">
        <v>872.4027000000001</v>
      </c>
      <c r="X49" s="7">
        <v>369</v>
      </c>
      <c r="Y49" s="583">
        <v>2656.1950500000003</v>
      </c>
      <c r="Z49" s="583">
        <v>1071.3499999999999</v>
      </c>
      <c r="AA49" s="388">
        <v>4926.9280833333341</v>
      </c>
      <c r="AB49" s="388">
        <v>2197.75</v>
      </c>
      <c r="AC49" s="653">
        <v>902.0331900000001</v>
      </c>
      <c r="AD49" s="7">
        <v>376</v>
      </c>
      <c r="AE49" s="384">
        <v>5828.9612733333342</v>
      </c>
      <c r="AF49" s="13">
        <v>2573.75</v>
      </c>
      <c r="AG49" s="661">
        <v>0</v>
      </c>
      <c r="AH49" s="7">
        <v>317</v>
      </c>
      <c r="AI49" s="384">
        <v>5828.9612733333342</v>
      </c>
      <c r="AJ49" s="13">
        <v>2890.75</v>
      </c>
      <c r="AK49" s="678">
        <v>902.0331900000001</v>
      </c>
      <c r="AL49" s="7">
        <v>455</v>
      </c>
      <c r="AM49" s="386">
        <v>1804.0663800000002</v>
      </c>
      <c r="AN49" s="386">
        <v>1148</v>
      </c>
      <c r="AO49" s="384">
        <v>6730.9944633333344</v>
      </c>
      <c r="AP49" s="384">
        <v>3345.75</v>
      </c>
      <c r="AQ49" s="692">
        <v>902.0331900000001</v>
      </c>
      <c r="AR49" s="7">
        <v>479</v>
      </c>
      <c r="AS49" s="384">
        <v>7633.0276533333345</v>
      </c>
      <c r="AT49" s="13">
        <v>3824.75</v>
      </c>
      <c r="AU49" s="700">
        <v>813.14172000000008</v>
      </c>
      <c r="AV49" s="7">
        <v>501</v>
      </c>
      <c r="AW49" s="384">
        <v>8446.1693733333341</v>
      </c>
      <c r="AX49" s="13">
        <v>4325.75</v>
      </c>
      <c r="AY49" s="729">
        <v>902.0331900000001</v>
      </c>
      <c r="AZ49" s="7">
        <v>572</v>
      </c>
      <c r="BA49" s="417">
        <v>2617.2081000000003</v>
      </c>
      <c r="BB49" s="417">
        <v>1552</v>
      </c>
      <c r="BC49" s="418">
        <v>4421.27448</v>
      </c>
      <c r="BD49" s="418">
        <v>2700</v>
      </c>
      <c r="BE49" s="416">
        <v>9348.2025633333342</v>
      </c>
      <c r="BF49" s="416">
        <v>4897.75</v>
      </c>
      <c r="BG49" s="458">
        <v>10780.78068</v>
      </c>
      <c r="BH49" s="439">
        <v>6659.85</v>
      </c>
      <c r="BI49" s="229">
        <v>8145.2</v>
      </c>
      <c r="BJ49" s="229">
        <v>16578.809000000001</v>
      </c>
      <c r="BK49" s="229">
        <v>8876.9</v>
      </c>
      <c r="BL49" s="229">
        <v>21728.852072500002</v>
      </c>
      <c r="BM49" s="229">
        <v>10510.61</v>
      </c>
      <c r="BN49" s="229">
        <v>15654.414839999999</v>
      </c>
      <c r="BO49" s="145">
        <v>12312.800000000001</v>
      </c>
      <c r="BP49" s="435"/>
      <c r="BQ49" s="435"/>
      <c r="BR49" s="556"/>
      <c r="BS49" s="556"/>
      <c r="BT49" s="556"/>
      <c r="BU49" s="181"/>
    </row>
    <row r="50" spans="1:73" ht="15" customHeight="1" x14ac:dyDescent="0.25">
      <c r="A50" s="40"/>
      <c r="B50" s="340"/>
      <c r="C50" s="334"/>
      <c r="D50" s="394"/>
      <c r="E50" s="394"/>
      <c r="F50" s="394"/>
      <c r="G50" s="394"/>
      <c r="H50" s="394"/>
      <c r="I50" s="394"/>
      <c r="J50" s="394"/>
      <c r="K50" s="394"/>
      <c r="L50" s="394"/>
      <c r="M50" s="394"/>
      <c r="N50" s="394"/>
      <c r="O50" s="394"/>
      <c r="P50" s="394"/>
      <c r="Q50" s="394"/>
      <c r="R50" s="394"/>
      <c r="S50" s="394"/>
      <c r="T50" s="394"/>
      <c r="U50" s="394"/>
      <c r="V50" s="394"/>
      <c r="W50" s="394"/>
      <c r="X50" s="394"/>
      <c r="Y50" s="394"/>
      <c r="Z50" s="394"/>
      <c r="AA50" s="394"/>
      <c r="AB50" s="394"/>
      <c r="AC50" s="394"/>
      <c r="AD50" s="394"/>
      <c r="AE50" s="394"/>
      <c r="AF50" s="394"/>
      <c r="AG50" s="394"/>
      <c r="AH50" s="394"/>
      <c r="AI50" s="394"/>
      <c r="AJ50" s="394"/>
      <c r="AK50" s="394"/>
      <c r="AL50" s="394"/>
      <c r="AM50" s="394"/>
      <c r="AN50" s="394"/>
      <c r="AO50" s="394"/>
      <c r="AP50" s="394"/>
      <c r="AQ50" s="394"/>
      <c r="AR50" s="394"/>
      <c r="AS50" s="394"/>
      <c r="AT50" s="394"/>
      <c r="AU50" s="394"/>
      <c r="AV50" s="394"/>
      <c r="AW50" s="394"/>
      <c r="AX50" s="394"/>
      <c r="AY50" s="394"/>
      <c r="AZ50" s="394"/>
      <c r="BA50" s="394"/>
      <c r="BB50" s="394"/>
      <c r="BC50" s="394"/>
      <c r="BD50" s="394"/>
      <c r="BE50" s="394"/>
      <c r="BF50" s="394"/>
      <c r="BG50" s="334"/>
      <c r="BH50" s="334"/>
      <c r="BI50" s="334"/>
      <c r="BJ50" s="334"/>
      <c r="BK50" s="334"/>
      <c r="BL50" s="334"/>
      <c r="BM50" s="334"/>
      <c r="BN50" s="334"/>
      <c r="BO50" s="335"/>
      <c r="BP50" s="435"/>
      <c r="BQ50" s="435"/>
      <c r="BR50" s="556"/>
      <c r="BS50" s="556"/>
      <c r="BT50" s="556"/>
      <c r="BU50" s="181"/>
    </row>
    <row r="51" spans="1:73" ht="15.75" thickBot="1" x14ac:dyDescent="0.3">
      <c r="B51" s="297" t="s">
        <v>711</v>
      </c>
      <c r="C51" s="278" t="s">
        <v>712</v>
      </c>
      <c r="D51" s="280">
        <v>16596.855345911947</v>
      </c>
      <c r="E51" s="122">
        <v>1507.0440251572327</v>
      </c>
      <c r="F51" s="12">
        <v>1458</v>
      </c>
      <c r="G51" s="122">
        <v>1557.3584905660377</v>
      </c>
      <c r="H51" s="12">
        <v>1298</v>
      </c>
      <c r="I51" s="123">
        <v>3064.4025157232704</v>
      </c>
      <c r="J51" s="16">
        <v>2756</v>
      </c>
      <c r="K51" s="122">
        <v>932.07547169811323</v>
      </c>
      <c r="L51" s="12">
        <v>948</v>
      </c>
      <c r="M51" s="180">
        <v>3996.4779874213837</v>
      </c>
      <c r="N51" s="25">
        <v>3704</v>
      </c>
      <c r="O51" s="122">
        <v>424.52830188679241</v>
      </c>
      <c r="P51" s="12">
        <v>1544</v>
      </c>
      <c r="Q51" s="123">
        <v>4421.0062893081758</v>
      </c>
      <c r="R51" s="16">
        <v>5248</v>
      </c>
      <c r="S51" s="122">
        <v>1507.0440251572327</v>
      </c>
      <c r="T51" s="12">
        <v>1519</v>
      </c>
      <c r="U51" s="123">
        <v>5928.0503144654085</v>
      </c>
      <c r="V51" s="16">
        <v>6767</v>
      </c>
      <c r="W51" s="122">
        <v>1456.7295333333334</v>
      </c>
      <c r="X51" s="12">
        <v>1510</v>
      </c>
      <c r="Y51" s="80">
        <v>3388.3018603773585</v>
      </c>
      <c r="Z51" s="80">
        <v>4573</v>
      </c>
      <c r="AA51" s="156">
        <v>7384.7798477987417</v>
      </c>
      <c r="AB51" s="156">
        <v>8277</v>
      </c>
      <c r="AC51" s="122">
        <v>1569.9371069182389</v>
      </c>
      <c r="AD51" s="12">
        <v>1451</v>
      </c>
      <c r="AE51" s="123">
        <v>8954.7169547169797</v>
      </c>
      <c r="AF51" s="16">
        <v>9728</v>
      </c>
      <c r="AG51" s="122">
        <v>1519.6226415094338</v>
      </c>
      <c r="AH51" s="12">
        <v>52</v>
      </c>
      <c r="AI51" s="123">
        <v>10474.339596226413</v>
      </c>
      <c r="AJ51" s="16">
        <v>9780</v>
      </c>
      <c r="AK51" s="122">
        <v>1569.9371069182389</v>
      </c>
      <c r="AL51" s="12">
        <v>1531</v>
      </c>
      <c r="AM51" s="80">
        <v>4659.4968553459112</v>
      </c>
      <c r="AN51" s="80">
        <v>3034</v>
      </c>
      <c r="AO51" s="384">
        <v>12044.276703144653</v>
      </c>
      <c r="AP51" s="384">
        <v>11311</v>
      </c>
      <c r="AQ51" s="122">
        <v>1569.9371069182389</v>
      </c>
      <c r="AR51" s="12">
        <v>1599</v>
      </c>
      <c r="AS51" s="123">
        <v>13614.213810062891</v>
      </c>
      <c r="AT51" s="16">
        <v>12910</v>
      </c>
      <c r="AU51" s="122">
        <v>1412.7044025157234</v>
      </c>
      <c r="AV51" s="12">
        <v>1443</v>
      </c>
      <c r="AW51" s="123">
        <v>15026.918212578614</v>
      </c>
      <c r="AX51" s="16">
        <v>14353</v>
      </c>
      <c r="AY51" s="122">
        <v>1569.9371069182389</v>
      </c>
      <c r="AZ51" s="12">
        <v>1572</v>
      </c>
      <c r="BA51" s="80">
        <v>4552.5786163522007</v>
      </c>
      <c r="BB51" s="80">
        <v>4614</v>
      </c>
      <c r="BC51" s="418">
        <v>9212.0754716981119</v>
      </c>
      <c r="BD51" s="418">
        <v>7648</v>
      </c>
      <c r="BE51" s="416">
        <v>16596.855319496852</v>
      </c>
      <c r="BF51" s="416">
        <v>15925</v>
      </c>
      <c r="BG51" s="157">
        <v>17467.169811320753</v>
      </c>
      <c r="BH51" s="157">
        <v>16835</v>
      </c>
      <c r="BI51" s="157">
        <v>16116</v>
      </c>
      <c r="BJ51" s="157">
        <v>16344.714992175272</v>
      </c>
      <c r="BK51" s="157">
        <v>14624</v>
      </c>
      <c r="BL51" s="157">
        <v>15300.816666666668</v>
      </c>
      <c r="BM51" s="157">
        <v>12158</v>
      </c>
      <c r="BN51" s="157">
        <v>16891.891891891893</v>
      </c>
      <c r="BO51" s="147">
        <v>14151</v>
      </c>
      <c r="BP51" s="435"/>
      <c r="BQ51" s="435"/>
      <c r="BR51" s="556"/>
      <c r="BS51" s="556"/>
      <c r="BT51" s="556"/>
      <c r="BU51" s="181"/>
    </row>
    <row r="52" spans="1:73" x14ac:dyDescent="0.25">
      <c r="E52" s="28"/>
      <c r="F52" s="31"/>
      <c r="G52" s="28"/>
      <c r="H52" s="31"/>
      <c r="I52" s="28"/>
      <c r="J52" s="31"/>
      <c r="K52" s="28"/>
      <c r="L52" s="31"/>
      <c r="M52" s="28"/>
      <c r="N52" s="31"/>
      <c r="O52" s="28"/>
      <c r="P52" s="31"/>
      <c r="Q52" s="28"/>
      <c r="R52" s="31"/>
      <c r="S52" s="28"/>
      <c r="T52" s="31"/>
      <c r="U52" s="28"/>
      <c r="V52" s="31"/>
      <c r="Z52" s="31"/>
      <c r="AC52" s="652"/>
      <c r="AD52" s="652"/>
      <c r="AE52" s="28"/>
      <c r="AF52" s="31"/>
      <c r="AG52" s="28"/>
      <c r="AH52" s="31"/>
      <c r="AI52" s="28"/>
      <c r="AJ52" s="31"/>
      <c r="AK52" s="28"/>
      <c r="AL52" s="31"/>
      <c r="AN52" s="31"/>
      <c r="AO52" s="28"/>
      <c r="AP52" s="31"/>
      <c r="AQ52" s="28"/>
      <c r="AR52" s="31"/>
      <c r="AS52" s="28"/>
      <c r="AT52" s="31"/>
      <c r="AU52" s="28"/>
      <c r="AV52" s="31"/>
      <c r="AW52" s="28"/>
      <c r="AX52" s="31"/>
      <c r="AY52" s="28"/>
      <c r="AZ52" s="31"/>
      <c r="BB52" s="31"/>
      <c r="BE52" s="28"/>
      <c r="BF52" s="31"/>
      <c r="BG52" s="461"/>
      <c r="BP52" s="660"/>
      <c r="BQ52" s="660"/>
      <c r="BR52" s="556"/>
      <c r="BS52" s="556"/>
      <c r="BT52" s="556"/>
    </row>
    <row r="53" spans="1:73" ht="15" customHeight="1" x14ac:dyDescent="0.25">
      <c r="E53" s="171">
        <v>0</v>
      </c>
      <c r="F53" s="171">
        <v>0</v>
      </c>
      <c r="G53" s="171">
        <v>0</v>
      </c>
      <c r="H53" s="171">
        <v>0</v>
      </c>
      <c r="I53" s="171">
        <v>0</v>
      </c>
      <c r="J53" s="171">
        <v>0</v>
      </c>
      <c r="K53" s="171">
        <v>0</v>
      </c>
      <c r="L53" s="171">
        <v>0</v>
      </c>
      <c r="M53" s="171">
        <v>0</v>
      </c>
      <c r="N53" s="171">
        <v>0</v>
      </c>
      <c r="O53" s="171">
        <v>0</v>
      </c>
      <c r="P53" s="171">
        <v>0</v>
      </c>
      <c r="Q53" s="171">
        <v>0</v>
      </c>
      <c r="R53" s="171">
        <v>0</v>
      </c>
      <c r="S53" s="171">
        <v>0</v>
      </c>
      <c r="T53" s="171">
        <v>0</v>
      </c>
      <c r="U53" s="171">
        <v>0</v>
      </c>
      <c r="V53" s="171">
        <v>0</v>
      </c>
      <c r="W53" s="171">
        <v>0</v>
      </c>
      <c r="X53" s="171">
        <v>0</v>
      </c>
      <c r="Y53" s="171">
        <v>0</v>
      </c>
      <c r="Z53" s="171">
        <v>0</v>
      </c>
      <c r="AA53" s="171">
        <v>0</v>
      </c>
      <c r="AB53" s="171">
        <v>0</v>
      </c>
      <c r="AC53" s="171">
        <v>0</v>
      </c>
      <c r="AD53" s="171">
        <v>0</v>
      </c>
      <c r="AE53" s="171">
        <v>0</v>
      </c>
      <c r="AF53" s="171">
        <v>0</v>
      </c>
      <c r="AG53" s="171">
        <v>0</v>
      </c>
      <c r="AH53" s="171">
        <v>0</v>
      </c>
      <c r="AI53" s="171">
        <v>0</v>
      </c>
      <c r="AJ53" s="171">
        <v>0</v>
      </c>
      <c r="AK53" s="171">
        <v>0</v>
      </c>
      <c r="AL53" s="171">
        <v>0</v>
      </c>
      <c r="AM53" s="171">
        <v>0</v>
      </c>
      <c r="AN53" s="171">
        <v>0</v>
      </c>
      <c r="AO53" s="171">
        <v>0</v>
      </c>
      <c r="AP53" s="171">
        <v>0</v>
      </c>
      <c r="AQ53" s="171">
        <v>0</v>
      </c>
      <c r="AR53" s="171">
        <v>0</v>
      </c>
      <c r="AS53" s="171">
        <v>0</v>
      </c>
      <c r="AT53" s="171">
        <v>0</v>
      </c>
      <c r="AU53" s="171">
        <v>0</v>
      </c>
      <c r="AV53" s="171">
        <v>0</v>
      </c>
      <c r="AW53" s="171">
        <v>0</v>
      </c>
      <c r="AX53" s="171">
        <v>0</v>
      </c>
      <c r="AY53" s="171">
        <v>0</v>
      </c>
      <c r="AZ53" s="171">
        <v>0</v>
      </c>
      <c r="BA53" s="171">
        <v>0</v>
      </c>
      <c r="BB53" s="171">
        <v>0</v>
      </c>
      <c r="BC53" s="171">
        <v>0</v>
      </c>
      <c r="BD53" s="171">
        <v>0</v>
      </c>
      <c r="BE53" s="171">
        <v>0</v>
      </c>
      <c r="BF53" s="171">
        <v>0</v>
      </c>
      <c r="BG53" s="171">
        <v>0</v>
      </c>
      <c r="BH53" s="171">
        <v>-1.2959999963641167E-2</v>
      </c>
      <c r="BI53" s="171">
        <v>-1.2959999963641167E-2</v>
      </c>
      <c r="BJ53" s="171">
        <v>0</v>
      </c>
      <c r="BK53" s="171">
        <v>-3.9024325087666512E-4</v>
      </c>
      <c r="BL53" s="171">
        <v>0</v>
      </c>
      <c r="BM53" s="171">
        <v>0.55446018418297172</v>
      </c>
      <c r="BN53" s="171">
        <v>0</v>
      </c>
      <c r="BO53" s="171">
        <v>0</v>
      </c>
      <c r="BP53" s="660"/>
      <c r="BQ53" s="660"/>
      <c r="BR53" s="556"/>
      <c r="BS53" s="556"/>
      <c r="BT53" s="556"/>
    </row>
    <row r="54" spans="1:73" x14ac:dyDescent="0.25">
      <c r="E54" s="8"/>
      <c r="F54" s="8"/>
      <c r="H54" s="361"/>
      <c r="I54" s="361"/>
      <c r="J54" s="361"/>
      <c r="K54" s="361"/>
      <c r="L54" s="361"/>
      <c r="M54" s="361"/>
      <c r="S54" s="8"/>
      <c r="T54" s="8"/>
      <c r="AC54" s="652"/>
      <c r="AD54" s="652"/>
      <c r="AJ54" s="652"/>
      <c r="AV54" s="652"/>
    </row>
    <row r="55" spans="1:73" x14ac:dyDescent="0.25">
      <c r="H55" s="652"/>
      <c r="L55" s="652"/>
      <c r="N55" s="652"/>
      <c r="P55" s="652"/>
      <c r="T55" s="652"/>
      <c r="X55" s="652"/>
      <c r="Z55" s="652"/>
      <c r="AB55" s="652"/>
      <c r="AC55" s="8"/>
      <c r="AD55" s="652"/>
      <c r="AG55" s="8"/>
      <c r="AH55" s="652"/>
      <c r="AJ55" s="652"/>
      <c r="AL55" s="652"/>
      <c r="AN55" s="652"/>
      <c r="AP55" s="652"/>
      <c r="AR55" s="652"/>
      <c r="AT55" s="652"/>
      <c r="AV55" s="8"/>
    </row>
    <row r="56" spans="1:73" x14ac:dyDescent="0.25">
      <c r="AC56" s="8"/>
      <c r="AD56" s="8"/>
      <c r="AH56" s="378"/>
      <c r="AO56" s="378"/>
    </row>
    <row r="57" spans="1:73" x14ac:dyDescent="0.25">
      <c r="AH57" s="378"/>
      <c r="AO57" s="378"/>
    </row>
    <row r="58" spans="1:73" x14ac:dyDescent="0.25">
      <c r="AH58" s="378"/>
      <c r="AO58" s="378"/>
      <c r="AZ58" s="8"/>
    </row>
    <row r="59" spans="1:73" x14ac:dyDescent="0.25">
      <c r="X59" s="8"/>
      <c r="AH59" s="378"/>
      <c r="AZ59" s="8"/>
    </row>
    <row r="60" spans="1:73" x14ac:dyDescent="0.25">
      <c r="X60" s="8"/>
      <c r="AZ60" s="8"/>
    </row>
    <row r="61" spans="1:73" x14ac:dyDescent="0.25">
      <c r="F61" s="446"/>
      <c r="X61" s="8"/>
      <c r="AZ61" s="652"/>
    </row>
    <row r="62" spans="1:73" x14ac:dyDescent="0.25">
      <c r="F62" s="446"/>
      <c r="AN62" s="377"/>
      <c r="AO62" s="48"/>
      <c r="AZ62" s="8"/>
    </row>
    <row r="63" spans="1:73" x14ac:dyDescent="0.25">
      <c r="F63" s="446"/>
      <c r="AN63" s="377"/>
      <c r="AO63" s="48"/>
    </row>
    <row r="64" spans="1:73" x14ac:dyDescent="0.25">
      <c r="AN64" s="377"/>
      <c r="AO64" s="379"/>
    </row>
    <row r="65" spans="40:41" x14ac:dyDescent="0.25">
      <c r="AN65" s="377"/>
      <c r="AO65" s="379"/>
    </row>
  </sheetData>
  <mergeCells count="97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O42:BO45"/>
    <mergeCell ref="I42:I45"/>
    <mergeCell ref="M42:M45"/>
    <mergeCell ref="BJ42:BJ45"/>
    <mergeCell ref="BL42:BL45"/>
    <mergeCell ref="BN42:BN45"/>
    <mergeCell ref="BM42:BM43"/>
    <mergeCell ref="BK42:BK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N3:BO3"/>
    <mergeCell ref="G39:G40"/>
    <mergeCell ref="BN39:BN40"/>
    <mergeCell ref="I39:I40"/>
    <mergeCell ref="M39:M40"/>
    <mergeCell ref="S3:T3"/>
    <mergeCell ref="U3:V3"/>
    <mergeCell ref="S39:S40"/>
    <mergeCell ref="U39:U40"/>
    <mergeCell ref="BJ3:BK3"/>
    <mergeCell ref="BJ39:BJ40"/>
    <mergeCell ref="Q3:R3"/>
    <mergeCell ref="AA3:AB3"/>
    <mergeCell ref="AW3:AX3"/>
    <mergeCell ref="AU39:AU40"/>
    <mergeCell ref="AW39:AW40"/>
    <mergeCell ref="BL3:BM3"/>
    <mergeCell ref="BL39:BL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50" orientation="landscape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T46"/>
  <sheetViews>
    <sheetView workbookViewId="0">
      <pane xSplit="4" topLeftCell="BB1" activePane="topRight" state="frozen"/>
      <selection sqref="A1:XFD1048576"/>
      <selection pane="topRight" sqref="A1:XFD1048576"/>
    </sheetView>
  </sheetViews>
  <sheetFormatPr defaultRowHeight="15" x14ac:dyDescent="0.25"/>
  <cols>
    <col min="1" max="1" width="9.140625" style="2"/>
    <col min="2" max="2" width="58.42578125" style="2" customWidth="1"/>
    <col min="3" max="3" width="12.42578125" style="2" customWidth="1"/>
    <col min="4" max="4" width="13.7109375" style="2" bestFit="1" customWidth="1"/>
    <col min="5" max="5" width="12.140625" style="2" customWidth="1"/>
    <col min="6" max="6" width="8.42578125" style="2" customWidth="1"/>
    <col min="7" max="7" width="12.5703125" style="2" customWidth="1"/>
    <col min="8" max="8" width="8.42578125" style="2" customWidth="1"/>
    <col min="9" max="9" width="10.42578125" style="2" hidden="1" customWidth="1"/>
    <col min="10" max="10" width="9.85546875" style="2" hidden="1" customWidth="1"/>
    <col min="11" max="11" width="7.85546875" style="2" customWidth="1"/>
    <col min="12" max="12" width="9.85546875" style="2" customWidth="1"/>
    <col min="13" max="13" width="7.85546875" style="2" customWidth="1"/>
    <col min="14" max="14" width="11.28515625" style="2" customWidth="1"/>
    <col min="15" max="15" width="7.85546875" style="2" customWidth="1"/>
    <col min="16" max="16" width="9.85546875" style="2" customWidth="1"/>
    <col min="17" max="17" width="9.5703125" style="2" hidden="1" customWidth="1"/>
    <col min="18" max="18" width="11.28515625" style="2" hidden="1" customWidth="1"/>
    <col min="19" max="19" width="12.140625" style="2" customWidth="1"/>
    <col min="20" max="20" width="9.85546875" style="2" customWidth="1"/>
    <col min="21" max="21" width="9" style="2" hidden="1" customWidth="1"/>
    <col min="22" max="22" width="11.28515625" style="2" hidden="1" customWidth="1"/>
    <col min="23" max="24" width="9.85546875" style="2" customWidth="1"/>
    <col min="25" max="25" width="9.140625" style="2" customWidth="1"/>
    <col min="26" max="26" width="11.28515625" style="2" customWidth="1"/>
    <col min="27" max="27" width="9.140625" style="2" customWidth="1"/>
    <col min="28" max="30" width="11.28515625" style="2" customWidth="1"/>
    <col min="31" max="32" width="11.28515625" style="2" hidden="1" customWidth="1"/>
    <col min="33" max="34" width="11.28515625" style="2" customWidth="1"/>
    <col min="35" max="36" width="11.28515625" style="2" hidden="1" customWidth="1"/>
    <col min="37" max="40" width="11.28515625" style="2" customWidth="1"/>
    <col min="41" max="42" width="11.28515625" style="2" hidden="1" customWidth="1"/>
    <col min="43" max="44" width="11.28515625" style="2" customWidth="1"/>
    <col min="45" max="46" width="11.28515625" style="2" hidden="1" customWidth="1"/>
    <col min="47" max="48" width="11.28515625" style="2" customWidth="1"/>
    <col min="49" max="50" width="11.28515625" style="2" hidden="1" customWidth="1"/>
    <col min="51" max="58" width="11.28515625" style="2" customWidth="1"/>
    <col min="59" max="59" width="11.28515625" style="2" hidden="1" customWidth="1"/>
    <col min="60" max="60" width="11.28515625" style="2" customWidth="1"/>
    <col min="61" max="61" width="9.140625" style="2" hidden="1" customWidth="1"/>
    <col min="62" max="62" width="13" style="2" customWidth="1"/>
    <col min="63" max="63" width="11.28515625" style="2" hidden="1" customWidth="1"/>
    <col min="64" max="64" width="13.5703125" style="2" customWidth="1"/>
    <col min="65" max="65" width="9" style="2" hidden="1" customWidth="1"/>
    <col min="66" max="66" width="13.7109375" style="2" hidden="1" customWidth="1"/>
    <col min="67" max="68" width="9" style="2" hidden="1" customWidth="1"/>
    <col min="69" max="69" width="10.140625" style="2" bestFit="1" customWidth="1"/>
    <col min="70" max="70" width="9.5703125" style="2" bestFit="1" customWidth="1"/>
    <col min="71" max="16384" width="9.140625" style="2"/>
  </cols>
  <sheetData>
    <row r="1" spans="1:72" ht="22.5" x14ac:dyDescent="0.3">
      <c r="B1" s="70" t="s">
        <v>1745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133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</row>
    <row r="2" spans="1:72" ht="15.75" thickBot="1" x14ac:dyDescent="0.3">
      <c r="B2" s="124"/>
      <c r="C2" s="17"/>
      <c r="D2" s="17"/>
      <c r="E2" s="51">
        <v>30</v>
      </c>
      <c r="F2" s="51">
        <v>30</v>
      </c>
      <c r="G2" s="51">
        <v>31</v>
      </c>
      <c r="H2" s="51">
        <v>31</v>
      </c>
      <c r="I2" s="51">
        <v>61</v>
      </c>
      <c r="J2" s="51">
        <v>61</v>
      </c>
      <c r="K2" s="51">
        <v>30</v>
      </c>
      <c r="L2" s="51">
        <v>30</v>
      </c>
      <c r="M2" s="51">
        <v>91</v>
      </c>
      <c r="N2" s="51">
        <v>91</v>
      </c>
      <c r="O2" s="113">
        <v>31</v>
      </c>
      <c r="P2" s="51">
        <v>31</v>
      </c>
      <c r="Q2" s="51">
        <v>122</v>
      </c>
      <c r="R2" s="51">
        <v>122</v>
      </c>
      <c r="S2" s="51">
        <v>31</v>
      </c>
      <c r="T2" s="51">
        <v>31</v>
      </c>
      <c r="U2" s="51">
        <v>153</v>
      </c>
      <c r="V2" s="51">
        <v>153</v>
      </c>
      <c r="W2" s="51">
        <v>30</v>
      </c>
      <c r="X2" s="51">
        <v>30</v>
      </c>
      <c r="Y2" s="51">
        <v>92</v>
      </c>
      <c r="Z2" s="51">
        <v>92</v>
      </c>
      <c r="AA2" s="51">
        <v>183</v>
      </c>
      <c r="AB2" s="51">
        <v>183</v>
      </c>
      <c r="AC2" s="51">
        <v>31</v>
      </c>
      <c r="AD2" s="51">
        <v>31</v>
      </c>
      <c r="AE2" s="51">
        <v>214</v>
      </c>
      <c r="AF2" s="51">
        <v>214</v>
      </c>
      <c r="AG2" s="51">
        <v>30</v>
      </c>
      <c r="AH2" s="51">
        <v>30</v>
      </c>
      <c r="AI2" s="51">
        <v>244</v>
      </c>
      <c r="AJ2" s="51">
        <v>244</v>
      </c>
      <c r="AK2" s="51">
        <v>31</v>
      </c>
      <c r="AL2" s="51">
        <v>31</v>
      </c>
      <c r="AM2" s="51">
        <v>92</v>
      </c>
      <c r="AN2" s="51">
        <v>92</v>
      </c>
      <c r="AO2" s="51">
        <v>275</v>
      </c>
      <c r="AP2" s="51">
        <v>275</v>
      </c>
      <c r="AQ2" s="51">
        <v>31</v>
      </c>
      <c r="AR2" s="51">
        <v>31</v>
      </c>
      <c r="AS2" s="51">
        <v>306</v>
      </c>
      <c r="AT2" s="51">
        <v>306</v>
      </c>
      <c r="AU2" s="51">
        <v>28</v>
      </c>
      <c r="AV2" s="51">
        <v>28</v>
      </c>
      <c r="AW2" s="51">
        <v>334</v>
      </c>
      <c r="AX2" s="51">
        <v>334</v>
      </c>
      <c r="AY2" s="51">
        <v>31</v>
      </c>
      <c r="AZ2" s="51">
        <v>31</v>
      </c>
      <c r="BA2" s="51">
        <v>90</v>
      </c>
      <c r="BB2" s="51">
        <v>90</v>
      </c>
      <c r="BC2" s="51">
        <v>182</v>
      </c>
      <c r="BD2" s="51">
        <v>182</v>
      </c>
      <c r="BE2" s="51">
        <v>365</v>
      </c>
      <c r="BF2" s="51">
        <v>365</v>
      </c>
      <c r="BG2" s="51"/>
      <c r="BH2" s="51"/>
      <c r="BI2" s="51"/>
      <c r="BJ2" s="51"/>
      <c r="BK2" s="51"/>
      <c r="BL2" s="51"/>
      <c r="BM2" s="51">
        <v>365</v>
      </c>
      <c r="BN2" s="51">
        <v>365</v>
      </c>
      <c r="BO2" s="10">
        <v>366</v>
      </c>
      <c r="BP2" s="10">
        <v>366</v>
      </c>
    </row>
    <row r="3" spans="1:72" ht="15" customHeight="1" thickBot="1" x14ac:dyDescent="0.3">
      <c r="B3" s="3688" t="s">
        <v>169</v>
      </c>
      <c r="C3" s="3690" t="s">
        <v>170</v>
      </c>
      <c r="D3" s="3693" t="s">
        <v>1741</v>
      </c>
      <c r="E3" s="3683" t="s">
        <v>1742</v>
      </c>
      <c r="F3" s="3692"/>
      <c r="G3" s="3683" t="s">
        <v>1871</v>
      </c>
      <c r="H3" s="3683"/>
      <c r="I3" s="3681" t="s">
        <v>14</v>
      </c>
      <c r="J3" s="3682"/>
      <c r="K3" s="3695" t="s">
        <v>1911</v>
      </c>
      <c r="L3" s="3696"/>
      <c r="M3" s="3697" t="s">
        <v>639</v>
      </c>
      <c r="N3" s="3685"/>
      <c r="O3" s="3683" t="s">
        <v>1940</v>
      </c>
      <c r="P3" s="3683"/>
      <c r="Q3" s="3681" t="s">
        <v>17</v>
      </c>
      <c r="R3" s="3682"/>
      <c r="S3" s="3683" t="s">
        <v>1964</v>
      </c>
      <c r="T3" s="3683"/>
      <c r="U3" s="3681" t="s">
        <v>18</v>
      </c>
      <c r="V3" s="3682"/>
      <c r="W3" s="3683" t="s">
        <v>1985</v>
      </c>
      <c r="X3" s="3683"/>
      <c r="Y3" s="3684" t="s">
        <v>662</v>
      </c>
      <c r="Z3" s="3685"/>
      <c r="AA3" s="3686" t="s">
        <v>659</v>
      </c>
      <c r="AB3" s="3687"/>
      <c r="AC3" s="3683" t="s">
        <v>2004</v>
      </c>
      <c r="AD3" s="3683"/>
      <c r="AE3" s="3681" t="s">
        <v>24</v>
      </c>
      <c r="AF3" s="3682"/>
      <c r="AG3" s="3683" t="s">
        <v>2020</v>
      </c>
      <c r="AH3" s="3683"/>
      <c r="AI3" s="3681" t="s">
        <v>27</v>
      </c>
      <c r="AJ3" s="3682"/>
      <c r="AK3" s="3683" t="s">
        <v>2037</v>
      </c>
      <c r="AL3" s="3683"/>
      <c r="AM3" s="3684" t="s">
        <v>664</v>
      </c>
      <c r="AN3" s="3685"/>
      <c r="AO3" s="3681" t="s">
        <v>1676</v>
      </c>
      <c r="AP3" s="3682"/>
      <c r="AQ3" s="3683" t="s">
        <v>2142</v>
      </c>
      <c r="AR3" s="3683"/>
      <c r="AS3" s="3681" t="s">
        <v>28</v>
      </c>
      <c r="AT3" s="3682"/>
      <c r="AU3" s="3683" t="s">
        <v>2156</v>
      </c>
      <c r="AV3" s="3683"/>
      <c r="AW3" s="3681" t="s">
        <v>30</v>
      </c>
      <c r="AX3" s="3682"/>
      <c r="AY3" s="3695" t="s">
        <v>2168</v>
      </c>
      <c r="AZ3" s="3683"/>
      <c r="BA3" s="3684" t="s">
        <v>665</v>
      </c>
      <c r="BB3" s="3685"/>
      <c r="BC3" s="3686" t="s">
        <v>673</v>
      </c>
      <c r="BD3" s="3687"/>
      <c r="BE3" s="3681" t="s">
        <v>1763</v>
      </c>
      <c r="BF3" s="3682"/>
      <c r="BG3" s="3698" t="s">
        <v>1401</v>
      </c>
      <c r="BH3" s="3699"/>
      <c r="BI3" s="3698" t="s">
        <v>1258</v>
      </c>
      <c r="BJ3" s="3699"/>
      <c r="BK3" s="3698" t="s">
        <v>950</v>
      </c>
      <c r="BL3" s="3699"/>
      <c r="BM3" s="3698" t="s">
        <v>681</v>
      </c>
      <c r="BN3" s="3699"/>
      <c r="BO3" s="3698" t="s">
        <v>652</v>
      </c>
      <c r="BP3" s="3699"/>
    </row>
    <row r="4" spans="1:72" ht="15" customHeight="1" thickBot="1" x14ac:dyDescent="0.3">
      <c r="B4" s="3689"/>
      <c r="C4" s="3691"/>
      <c r="D4" s="3694"/>
      <c r="E4" s="531" t="s">
        <v>171</v>
      </c>
      <c r="F4" s="541" t="s">
        <v>172</v>
      </c>
      <c r="G4" s="531" t="s">
        <v>171</v>
      </c>
      <c r="H4" s="45" t="s">
        <v>172</v>
      </c>
      <c r="I4" s="535" t="s">
        <v>171</v>
      </c>
      <c r="J4" s="42" t="s">
        <v>172</v>
      </c>
      <c r="K4" s="46" t="s">
        <v>171</v>
      </c>
      <c r="L4" s="45" t="s">
        <v>172</v>
      </c>
      <c r="M4" s="533" t="s">
        <v>171</v>
      </c>
      <c r="N4" s="43" t="s">
        <v>172</v>
      </c>
      <c r="O4" s="52" t="s">
        <v>171</v>
      </c>
      <c r="P4" s="45" t="s">
        <v>172</v>
      </c>
      <c r="Q4" s="535" t="s">
        <v>171</v>
      </c>
      <c r="R4" s="42" t="s">
        <v>172</v>
      </c>
      <c r="S4" s="531" t="s">
        <v>171</v>
      </c>
      <c r="T4" s="45" t="s">
        <v>172</v>
      </c>
      <c r="U4" s="535" t="s">
        <v>171</v>
      </c>
      <c r="V4" s="42" t="s">
        <v>172</v>
      </c>
      <c r="W4" s="531" t="s">
        <v>171</v>
      </c>
      <c r="X4" s="45" t="s">
        <v>172</v>
      </c>
      <c r="Y4" s="532" t="s">
        <v>171</v>
      </c>
      <c r="Z4" s="43" t="s">
        <v>172</v>
      </c>
      <c r="AA4" s="534" t="s">
        <v>171</v>
      </c>
      <c r="AB4" s="79" t="s">
        <v>172</v>
      </c>
      <c r="AC4" s="531" t="s">
        <v>171</v>
      </c>
      <c r="AD4" s="45" t="s">
        <v>172</v>
      </c>
      <c r="AE4" s="535" t="s">
        <v>171</v>
      </c>
      <c r="AF4" s="42" t="s">
        <v>172</v>
      </c>
      <c r="AG4" s="531" t="s">
        <v>171</v>
      </c>
      <c r="AH4" s="45" t="s">
        <v>172</v>
      </c>
      <c r="AI4" s="535" t="s">
        <v>171</v>
      </c>
      <c r="AJ4" s="42" t="s">
        <v>172</v>
      </c>
      <c r="AK4" s="531" t="s">
        <v>171</v>
      </c>
      <c r="AL4" s="45" t="s">
        <v>172</v>
      </c>
      <c r="AM4" s="532" t="s">
        <v>171</v>
      </c>
      <c r="AN4" s="43" t="s">
        <v>172</v>
      </c>
      <c r="AO4" s="535" t="s">
        <v>171</v>
      </c>
      <c r="AP4" s="42" t="s">
        <v>172</v>
      </c>
      <c r="AQ4" s="531" t="s">
        <v>171</v>
      </c>
      <c r="AR4" s="45" t="s">
        <v>172</v>
      </c>
      <c r="AS4" s="535" t="s">
        <v>171</v>
      </c>
      <c r="AT4" s="42" t="s">
        <v>172</v>
      </c>
      <c r="AU4" s="531" t="s">
        <v>171</v>
      </c>
      <c r="AV4" s="45" t="s">
        <v>172</v>
      </c>
      <c r="AW4" s="535" t="s">
        <v>171</v>
      </c>
      <c r="AX4" s="42" t="s">
        <v>172</v>
      </c>
      <c r="AY4" s="531" t="s">
        <v>171</v>
      </c>
      <c r="AZ4" s="45" t="s">
        <v>172</v>
      </c>
      <c r="BA4" s="532" t="s">
        <v>171</v>
      </c>
      <c r="BB4" s="43" t="s">
        <v>172</v>
      </c>
      <c r="BC4" s="534" t="s">
        <v>171</v>
      </c>
      <c r="BD4" s="79" t="s">
        <v>172</v>
      </c>
      <c r="BE4" s="535" t="s">
        <v>171</v>
      </c>
      <c r="BF4" s="42" t="s">
        <v>172</v>
      </c>
      <c r="BG4" s="139" t="s">
        <v>171</v>
      </c>
      <c r="BH4" s="140" t="s">
        <v>172</v>
      </c>
      <c r="BI4" s="139" t="s">
        <v>171</v>
      </c>
      <c r="BJ4" s="140" t="s">
        <v>172</v>
      </c>
      <c r="BK4" s="139" t="s">
        <v>171</v>
      </c>
      <c r="BL4" s="140" t="s">
        <v>172</v>
      </c>
      <c r="BM4" s="139" t="s">
        <v>171</v>
      </c>
      <c r="BN4" s="140" t="s">
        <v>172</v>
      </c>
      <c r="BO4" s="139" t="s">
        <v>171</v>
      </c>
      <c r="BP4" s="140" t="s">
        <v>172</v>
      </c>
    </row>
    <row r="5" spans="1:72" ht="15" customHeight="1" x14ac:dyDescent="0.25">
      <c r="A5" s="165"/>
      <c r="B5" s="260" t="s">
        <v>140</v>
      </c>
      <c r="C5" s="60"/>
      <c r="D5" s="56"/>
      <c r="E5" s="59"/>
      <c r="F5" s="58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141"/>
      <c r="BL5" s="148"/>
      <c r="BM5" s="141"/>
      <c r="BN5" s="148"/>
      <c r="BO5" s="141"/>
      <c r="BP5" s="148"/>
      <c r="BQ5" s="165"/>
    </row>
    <row r="6" spans="1:72" ht="15" customHeight="1" x14ac:dyDescent="0.25">
      <c r="B6" s="252" t="s">
        <v>1189</v>
      </c>
      <c r="C6" s="3" t="s">
        <v>353</v>
      </c>
      <c r="D6" s="262">
        <v>21500</v>
      </c>
      <c r="E6" s="167">
        <v>2200</v>
      </c>
      <c r="F6" s="166">
        <v>3578.8700000000003</v>
      </c>
      <c r="G6" s="167">
        <v>2100</v>
      </c>
      <c r="H6" s="166">
        <v>8742.4</v>
      </c>
      <c r="I6" s="72">
        <v>4300</v>
      </c>
      <c r="J6" s="13">
        <v>12321.27</v>
      </c>
      <c r="K6" s="167">
        <v>100</v>
      </c>
      <c r="L6" s="548">
        <v>4335</v>
      </c>
      <c r="M6" s="21">
        <v>4400</v>
      </c>
      <c r="N6" s="21">
        <v>16656.27</v>
      </c>
      <c r="O6" s="167">
        <v>100</v>
      </c>
      <c r="P6" s="565">
        <v>2363.09</v>
      </c>
      <c r="Q6" s="72">
        <v>4500</v>
      </c>
      <c r="R6" s="13">
        <v>19019.36</v>
      </c>
      <c r="S6" s="167">
        <v>2100</v>
      </c>
      <c r="T6" s="575">
        <v>4615.5</v>
      </c>
      <c r="U6" s="72">
        <v>6600</v>
      </c>
      <c r="V6" s="13">
        <v>23634.86</v>
      </c>
      <c r="W6" s="167">
        <v>2200</v>
      </c>
      <c r="X6" s="586">
        <v>5085</v>
      </c>
      <c r="Y6" s="21">
        <v>4400</v>
      </c>
      <c r="Z6" s="22">
        <v>12063.59</v>
      </c>
      <c r="AA6" s="112">
        <v>8800</v>
      </c>
      <c r="AB6" s="112">
        <v>28719.86</v>
      </c>
      <c r="AC6" s="167">
        <v>2100</v>
      </c>
      <c r="AD6" s="654">
        <v>4044.2099999999996</v>
      </c>
      <c r="AE6" s="72">
        <v>10900</v>
      </c>
      <c r="AF6" s="13">
        <v>32764.07</v>
      </c>
      <c r="AG6" s="167">
        <v>2100</v>
      </c>
      <c r="AH6" s="662">
        <v>5778.3499999999995</v>
      </c>
      <c r="AI6" s="72">
        <v>13000</v>
      </c>
      <c r="AJ6" s="13">
        <v>38542.42</v>
      </c>
      <c r="AK6" s="167">
        <v>2100</v>
      </c>
      <c r="AL6" s="687">
        <v>3912</v>
      </c>
      <c r="AM6" s="21">
        <v>6300</v>
      </c>
      <c r="AN6" s="22">
        <v>13734.56</v>
      </c>
      <c r="AO6" s="72">
        <v>15100</v>
      </c>
      <c r="AP6" s="72">
        <v>42454.42</v>
      </c>
      <c r="AQ6" s="167">
        <v>2200</v>
      </c>
      <c r="AR6" s="693">
        <v>3486.44</v>
      </c>
      <c r="AS6" s="72">
        <v>17300</v>
      </c>
      <c r="AT6" s="13">
        <v>45940.86</v>
      </c>
      <c r="AU6" s="167">
        <v>2100</v>
      </c>
      <c r="AV6" s="701">
        <v>1080.8899999999999</v>
      </c>
      <c r="AW6" s="72">
        <v>19400</v>
      </c>
      <c r="AX6" s="13">
        <v>47021.75</v>
      </c>
      <c r="AY6" s="167">
        <v>2100</v>
      </c>
      <c r="AZ6" s="733">
        <v>6965.79</v>
      </c>
      <c r="BA6" s="21">
        <v>6400</v>
      </c>
      <c r="BB6" s="22">
        <v>11533.119999999999</v>
      </c>
      <c r="BC6" s="112">
        <v>12700</v>
      </c>
      <c r="BD6" s="112">
        <v>25267.68</v>
      </c>
      <c r="BE6" s="72">
        <v>21500</v>
      </c>
      <c r="BF6" s="13">
        <v>53987.54</v>
      </c>
      <c r="BG6" s="144">
        <v>21500</v>
      </c>
      <c r="BH6" s="144">
        <v>30649.839999999997</v>
      </c>
      <c r="BI6" s="144">
        <v>25500</v>
      </c>
      <c r="BJ6" s="144">
        <v>34807.22</v>
      </c>
      <c r="BK6" s="144">
        <v>16050</v>
      </c>
      <c r="BL6" s="145">
        <v>33201.15</v>
      </c>
      <c r="BM6" s="144">
        <v>0</v>
      </c>
      <c r="BN6" s="145">
        <v>35268.25</v>
      </c>
      <c r="BO6" s="144">
        <v>2000</v>
      </c>
      <c r="BP6" s="145">
        <v>28405.85</v>
      </c>
      <c r="BQ6" s="525"/>
      <c r="BR6" s="525"/>
      <c r="BS6" s="525"/>
      <c r="BT6" s="525"/>
    </row>
    <row r="7" spans="1:72" ht="15" customHeight="1" x14ac:dyDescent="0.25">
      <c r="B7" s="252" t="s">
        <v>77</v>
      </c>
      <c r="C7" s="3" t="s">
        <v>353</v>
      </c>
      <c r="D7" s="263">
        <v>0</v>
      </c>
      <c r="E7" s="166">
        <v>0</v>
      </c>
      <c r="F7" s="166">
        <v>0</v>
      </c>
      <c r="G7" s="166">
        <v>0</v>
      </c>
      <c r="H7" s="166">
        <v>322.72000000000003</v>
      </c>
      <c r="I7" s="72">
        <v>0</v>
      </c>
      <c r="J7" s="13">
        <v>322.72000000000003</v>
      </c>
      <c r="K7" s="548">
        <v>0</v>
      </c>
      <c r="L7" s="548">
        <v>0</v>
      </c>
      <c r="M7" s="21">
        <v>0</v>
      </c>
      <c r="N7" s="21">
        <v>322.72000000000003</v>
      </c>
      <c r="O7" s="565">
        <v>0</v>
      </c>
      <c r="P7" s="565">
        <v>0</v>
      </c>
      <c r="Q7" s="72">
        <v>0</v>
      </c>
      <c r="R7" s="13">
        <v>322.72000000000003</v>
      </c>
      <c r="S7" s="575">
        <v>0</v>
      </c>
      <c r="T7" s="575">
        <v>0</v>
      </c>
      <c r="U7" s="72">
        <v>0</v>
      </c>
      <c r="V7" s="13">
        <v>322.72000000000003</v>
      </c>
      <c r="W7" s="586">
        <v>0</v>
      </c>
      <c r="X7" s="586"/>
      <c r="Y7" s="21">
        <v>0</v>
      </c>
      <c r="Z7" s="22">
        <v>0</v>
      </c>
      <c r="AA7" s="112">
        <v>0</v>
      </c>
      <c r="AB7" s="112">
        <v>322.72000000000003</v>
      </c>
      <c r="AC7" s="654">
        <v>0</v>
      </c>
      <c r="AD7" s="654">
        <v>0</v>
      </c>
      <c r="AE7" s="72">
        <v>0</v>
      </c>
      <c r="AF7" s="13">
        <v>322.72000000000003</v>
      </c>
      <c r="AG7" s="662">
        <v>0</v>
      </c>
      <c r="AH7" s="662">
        <v>0</v>
      </c>
      <c r="AI7" s="72">
        <v>0</v>
      </c>
      <c r="AJ7" s="13">
        <v>322.72000000000003</v>
      </c>
      <c r="AK7" s="682">
        <v>0</v>
      </c>
      <c r="AL7" s="682">
        <v>0</v>
      </c>
      <c r="AM7" s="21">
        <v>0</v>
      </c>
      <c r="AN7" s="22">
        <v>0</v>
      </c>
      <c r="AO7" s="72">
        <v>0</v>
      </c>
      <c r="AP7" s="72">
        <v>322.72000000000003</v>
      </c>
      <c r="AQ7" s="693">
        <v>0</v>
      </c>
      <c r="AR7" s="693">
        <v>0</v>
      </c>
      <c r="AS7" s="72">
        <v>0</v>
      </c>
      <c r="AT7" s="13">
        <v>322.72000000000003</v>
      </c>
      <c r="AU7" s="701">
        <v>0</v>
      </c>
      <c r="AV7" s="701">
        <v>0</v>
      </c>
      <c r="AW7" s="72">
        <v>0</v>
      </c>
      <c r="AX7" s="13">
        <v>322.72000000000003</v>
      </c>
      <c r="AY7" s="733">
        <v>0</v>
      </c>
      <c r="AZ7" s="733">
        <v>0</v>
      </c>
      <c r="BA7" s="21">
        <v>0</v>
      </c>
      <c r="BB7" s="22">
        <v>0</v>
      </c>
      <c r="BC7" s="112">
        <v>0</v>
      </c>
      <c r="BD7" s="112">
        <v>0</v>
      </c>
      <c r="BE7" s="72">
        <v>0</v>
      </c>
      <c r="BF7" s="13">
        <v>322.72000000000003</v>
      </c>
      <c r="BG7" s="144">
        <v>0</v>
      </c>
      <c r="BH7" s="144">
        <v>3076.2</v>
      </c>
      <c r="BI7" s="144">
        <v>123000</v>
      </c>
      <c r="BJ7" s="144">
        <v>42263.08</v>
      </c>
      <c r="BK7" s="144">
        <v>0</v>
      </c>
      <c r="BL7" s="145">
        <v>71707.420000000013</v>
      </c>
      <c r="BM7" s="144">
        <v>10800</v>
      </c>
      <c r="BN7" s="145">
        <v>9758.5099999999966</v>
      </c>
      <c r="BO7" s="144">
        <v>24210</v>
      </c>
      <c r="BP7" s="145">
        <v>5928.0949999999839</v>
      </c>
      <c r="BQ7" s="525"/>
      <c r="BR7" s="525"/>
      <c r="BS7" s="525"/>
      <c r="BT7" s="525"/>
    </row>
    <row r="8" spans="1:72" ht="15" customHeight="1" x14ac:dyDescent="0.25">
      <c r="B8" s="252" t="s">
        <v>569</v>
      </c>
      <c r="C8" s="3" t="s">
        <v>353</v>
      </c>
      <c r="D8" s="538">
        <v>498500</v>
      </c>
      <c r="E8" s="359">
        <v>43300</v>
      </c>
      <c r="F8" s="163">
        <v>38606.759999999995</v>
      </c>
      <c r="G8" s="359">
        <v>45400</v>
      </c>
      <c r="H8" s="163">
        <v>38320.770000000004</v>
      </c>
      <c r="I8" s="72">
        <v>88700</v>
      </c>
      <c r="J8" s="13">
        <v>76927.53</v>
      </c>
      <c r="K8" s="549">
        <v>29900</v>
      </c>
      <c r="L8" s="163">
        <v>38679.249999999985</v>
      </c>
      <c r="M8" s="21">
        <v>118600</v>
      </c>
      <c r="N8" s="21">
        <v>115606.77999999998</v>
      </c>
      <c r="O8" s="566">
        <v>24900</v>
      </c>
      <c r="P8" s="163">
        <v>41309.15</v>
      </c>
      <c r="Q8" s="72">
        <v>143500</v>
      </c>
      <c r="R8" s="13">
        <v>156915.93</v>
      </c>
      <c r="S8" s="576">
        <v>45400</v>
      </c>
      <c r="T8" s="163">
        <v>40737.790000000015</v>
      </c>
      <c r="U8" s="72">
        <v>188900</v>
      </c>
      <c r="V8" s="13">
        <v>197653.72</v>
      </c>
      <c r="W8" s="587">
        <v>43800</v>
      </c>
      <c r="X8" s="163">
        <v>42134.22</v>
      </c>
      <c r="Y8" s="21">
        <v>114100</v>
      </c>
      <c r="Z8" s="22">
        <v>124181.16000000002</v>
      </c>
      <c r="AA8" s="112">
        <v>232700</v>
      </c>
      <c r="AB8" s="112">
        <v>239787.94</v>
      </c>
      <c r="AC8" s="655">
        <v>45400</v>
      </c>
      <c r="AD8" s="163">
        <v>37048.140000000014</v>
      </c>
      <c r="AE8" s="72">
        <v>278100</v>
      </c>
      <c r="AF8" s="13">
        <v>276836.08</v>
      </c>
      <c r="AG8" s="663">
        <v>43900</v>
      </c>
      <c r="AH8" s="163">
        <v>30159.91</v>
      </c>
      <c r="AI8" s="72">
        <v>322000</v>
      </c>
      <c r="AJ8" s="13">
        <v>306995.99</v>
      </c>
      <c r="AK8" s="683">
        <v>45400</v>
      </c>
      <c r="AL8" s="163">
        <v>37390</v>
      </c>
      <c r="AM8" s="21">
        <v>134700</v>
      </c>
      <c r="AN8" s="22">
        <v>104598.05000000002</v>
      </c>
      <c r="AO8" s="72">
        <v>367400</v>
      </c>
      <c r="AP8" s="72">
        <v>344385.99</v>
      </c>
      <c r="AQ8" s="694">
        <v>45300</v>
      </c>
      <c r="AR8" s="163">
        <v>37025.609999999993</v>
      </c>
      <c r="AS8" s="72">
        <v>412700</v>
      </c>
      <c r="AT8" s="13">
        <v>381411.6</v>
      </c>
      <c r="AU8" s="702">
        <v>40400</v>
      </c>
      <c r="AV8" s="163">
        <v>32967.389999999992</v>
      </c>
      <c r="AW8" s="72">
        <v>453100</v>
      </c>
      <c r="AX8" s="13">
        <v>414378.99</v>
      </c>
      <c r="AY8" s="734">
        <v>45400</v>
      </c>
      <c r="AZ8" s="163">
        <v>44837.42</v>
      </c>
      <c r="BA8" s="21">
        <v>131100</v>
      </c>
      <c r="BB8" s="22">
        <v>114830.41999999998</v>
      </c>
      <c r="BC8" s="112">
        <v>265800</v>
      </c>
      <c r="BD8" s="112">
        <v>219428.47</v>
      </c>
      <c r="BE8" s="72">
        <v>498500</v>
      </c>
      <c r="BF8" s="13">
        <v>459216.41</v>
      </c>
      <c r="BG8" s="144">
        <v>498500</v>
      </c>
      <c r="BH8" s="144">
        <v>473494.20999999996</v>
      </c>
      <c r="BI8" s="144">
        <v>498500</v>
      </c>
      <c r="BJ8" s="144">
        <v>453432.75</v>
      </c>
      <c r="BK8" s="144">
        <v>498500</v>
      </c>
      <c r="BL8" s="145">
        <v>467953.64</v>
      </c>
      <c r="BM8" s="144">
        <v>435166.28679320007</v>
      </c>
      <c r="BN8" s="145">
        <v>351267.01600000006</v>
      </c>
      <c r="BO8" s="144">
        <v>498000</v>
      </c>
      <c r="BP8" s="145">
        <v>399090.26199999993</v>
      </c>
      <c r="BQ8" s="525"/>
      <c r="BR8" s="525"/>
      <c r="BS8" s="525"/>
      <c r="BT8" s="525"/>
    </row>
    <row r="9" spans="1:72" ht="15" customHeight="1" x14ac:dyDescent="0.25">
      <c r="B9" s="252" t="s">
        <v>570</v>
      </c>
      <c r="C9" s="3" t="s">
        <v>353</v>
      </c>
      <c r="D9" s="538">
        <v>870000</v>
      </c>
      <c r="E9" s="359">
        <v>77000</v>
      </c>
      <c r="F9" s="359">
        <v>72159.950000000012</v>
      </c>
      <c r="G9" s="359">
        <v>80000</v>
      </c>
      <c r="H9" s="359">
        <v>67613.12999999999</v>
      </c>
      <c r="I9" s="72">
        <v>157000</v>
      </c>
      <c r="J9" s="13">
        <v>139773.08000000002</v>
      </c>
      <c r="K9" s="549">
        <v>48000</v>
      </c>
      <c r="L9" s="549">
        <v>45346.210000000006</v>
      </c>
      <c r="M9" s="21">
        <v>205000</v>
      </c>
      <c r="N9" s="21">
        <v>185119.29000000004</v>
      </c>
      <c r="O9" s="566">
        <v>37500</v>
      </c>
      <c r="P9" s="566">
        <v>69331.990000000005</v>
      </c>
      <c r="Q9" s="72">
        <v>242500</v>
      </c>
      <c r="R9" s="13">
        <v>254451.28000000003</v>
      </c>
      <c r="S9" s="576">
        <v>80000</v>
      </c>
      <c r="T9" s="576">
        <v>73713.89</v>
      </c>
      <c r="U9" s="72">
        <v>322500</v>
      </c>
      <c r="V9" s="13">
        <v>328165.17000000004</v>
      </c>
      <c r="W9" s="587">
        <v>77500</v>
      </c>
      <c r="X9" s="587">
        <v>66573.360000000015</v>
      </c>
      <c r="Y9" s="21">
        <v>195000</v>
      </c>
      <c r="Z9" s="22">
        <v>209619.24000000002</v>
      </c>
      <c r="AA9" s="112">
        <v>400000</v>
      </c>
      <c r="AB9" s="112">
        <v>394738.53</v>
      </c>
      <c r="AC9" s="655">
        <v>80000</v>
      </c>
      <c r="AD9" s="655">
        <v>64076.47</v>
      </c>
      <c r="AE9" s="72">
        <v>480000</v>
      </c>
      <c r="AF9" s="13">
        <v>458815</v>
      </c>
      <c r="AG9" s="663">
        <v>77500</v>
      </c>
      <c r="AH9" s="663">
        <v>10813.23</v>
      </c>
      <c r="AI9" s="72">
        <v>557500</v>
      </c>
      <c r="AJ9" s="13">
        <v>469628.23</v>
      </c>
      <c r="AK9" s="683">
        <v>80000</v>
      </c>
      <c r="AL9" s="688">
        <v>67253</v>
      </c>
      <c r="AM9" s="21">
        <v>237500</v>
      </c>
      <c r="AN9" s="22">
        <v>142142.70000000001</v>
      </c>
      <c r="AO9" s="72">
        <v>637500</v>
      </c>
      <c r="AP9" s="72">
        <v>536881.23</v>
      </c>
      <c r="AQ9" s="694">
        <v>80000</v>
      </c>
      <c r="AR9" s="694">
        <v>70877.679999999993</v>
      </c>
      <c r="AS9" s="72">
        <v>717500</v>
      </c>
      <c r="AT9" s="13">
        <v>607758.90999999992</v>
      </c>
      <c r="AU9" s="702">
        <v>72500</v>
      </c>
      <c r="AV9" s="702">
        <v>58216.86</v>
      </c>
      <c r="AW9" s="72">
        <v>790000</v>
      </c>
      <c r="AX9" s="13">
        <v>665975.7699999999</v>
      </c>
      <c r="AY9" s="734">
        <v>80000</v>
      </c>
      <c r="AZ9" s="739">
        <v>84208.419999999984</v>
      </c>
      <c r="BA9" s="21">
        <v>232500</v>
      </c>
      <c r="BB9" s="22">
        <v>213302.95999999996</v>
      </c>
      <c r="BC9" s="112">
        <v>470000</v>
      </c>
      <c r="BD9" s="112">
        <v>355445.66</v>
      </c>
      <c r="BE9" s="72">
        <v>870000</v>
      </c>
      <c r="BF9" s="13">
        <v>750184.19</v>
      </c>
      <c r="BG9" s="144">
        <v>850000</v>
      </c>
      <c r="BH9" s="144">
        <v>781402.45000000007</v>
      </c>
      <c r="BI9" s="144">
        <v>780000</v>
      </c>
      <c r="BJ9" s="144">
        <v>768402.31</v>
      </c>
      <c r="BK9" s="144">
        <v>750000</v>
      </c>
      <c r="BL9" s="145">
        <v>648761.89</v>
      </c>
      <c r="BM9" s="144">
        <v>674874.74</v>
      </c>
      <c r="BN9" s="145">
        <v>436958.46299999999</v>
      </c>
      <c r="BO9" s="144">
        <v>800000</v>
      </c>
      <c r="BP9" s="145">
        <v>612890.54699999979</v>
      </c>
      <c r="BQ9" s="525"/>
      <c r="BR9" s="525"/>
      <c r="BS9" s="525"/>
      <c r="BT9" s="525"/>
    </row>
    <row r="10" spans="1:72" ht="15" customHeight="1" x14ac:dyDescent="0.25">
      <c r="B10" s="252" t="s">
        <v>571</v>
      </c>
      <c r="C10" s="3" t="s">
        <v>353</v>
      </c>
      <c r="D10" s="538">
        <v>560000</v>
      </c>
      <c r="E10" s="359">
        <v>46000</v>
      </c>
      <c r="F10" s="359">
        <v>51397.78</v>
      </c>
      <c r="G10" s="359">
        <v>47500</v>
      </c>
      <c r="H10" s="359">
        <v>45578.34</v>
      </c>
      <c r="I10" s="72">
        <v>93500</v>
      </c>
      <c r="J10" s="13">
        <v>96976.12</v>
      </c>
      <c r="K10" s="549">
        <v>35000</v>
      </c>
      <c r="L10" s="549">
        <v>23860.35</v>
      </c>
      <c r="M10" s="21">
        <v>128500</v>
      </c>
      <c r="N10" s="21">
        <v>120836.47</v>
      </c>
      <c r="O10" s="566">
        <v>12500</v>
      </c>
      <c r="P10" s="566">
        <v>45789.59</v>
      </c>
      <c r="Q10" s="72">
        <v>141000</v>
      </c>
      <c r="R10" s="13">
        <v>166626.06</v>
      </c>
      <c r="S10" s="576">
        <v>49000</v>
      </c>
      <c r="T10" s="576">
        <v>38854.43</v>
      </c>
      <c r="U10" s="72">
        <v>190000</v>
      </c>
      <c r="V10" s="13">
        <v>205480.49</v>
      </c>
      <c r="W10" s="587">
        <v>48000</v>
      </c>
      <c r="X10" s="587">
        <v>43924.95</v>
      </c>
      <c r="Y10" s="21">
        <v>109500</v>
      </c>
      <c r="Z10" s="22">
        <v>128568.96999999999</v>
      </c>
      <c r="AA10" s="112">
        <v>238000</v>
      </c>
      <c r="AB10" s="112">
        <v>249405.44</v>
      </c>
      <c r="AC10" s="655">
        <v>54000</v>
      </c>
      <c r="AD10" s="655">
        <v>43303.750000000007</v>
      </c>
      <c r="AE10" s="72">
        <v>292000</v>
      </c>
      <c r="AF10" s="13">
        <v>292709.19</v>
      </c>
      <c r="AG10" s="663">
        <v>52000</v>
      </c>
      <c r="AH10" s="663">
        <v>15465.420000000002</v>
      </c>
      <c r="AI10" s="72">
        <v>344000</v>
      </c>
      <c r="AJ10" s="13">
        <v>308174.61</v>
      </c>
      <c r="AK10" s="683">
        <v>54000</v>
      </c>
      <c r="AL10" s="688">
        <v>33463</v>
      </c>
      <c r="AM10" s="21">
        <v>160000</v>
      </c>
      <c r="AN10" s="22">
        <v>92232.170000000013</v>
      </c>
      <c r="AO10" s="72">
        <v>398000</v>
      </c>
      <c r="AP10" s="72">
        <v>341637.61</v>
      </c>
      <c r="AQ10" s="694">
        <v>54000</v>
      </c>
      <c r="AR10" s="694">
        <v>44656.87999999999</v>
      </c>
      <c r="AS10" s="72">
        <v>452000</v>
      </c>
      <c r="AT10" s="13">
        <v>386294.49</v>
      </c>
      <c r="AU10" s="702">
        <v>48000</v>
      </c>
      <c r="AV10" s="702">
        <v>47339.009999999987</v>
      </c>
      <c r="AW10" s="72">
        <v>500000</v>
      </c>
      <c r="AX10" s="13">
        <v>433633.5</v>
      </c>
      <c r="AY10" s="734">
        <v>60000</v>
      </c>
      <c r="AZ10" s="734">
        <v>68418.50999999998</v>
      </c>
      <c r="BA10" s="21">
        <v>162000</v>
      </c>
      <c r="BB10" s="22">
        <v>160414.39999999997</v>
      </c>
      <c r="BC10" s="112">
        <v>322000</v>
      </c>
      <c r="BD10" s="112">
        <v>252646.56999999998</v>
      </c>
      <c r="BE10" s="72">
        <v>560000</v>
      </c>
      <c r="BF10" s="13">
        <v>502052.01</v>
      </c>
      <c r="BG10" s="144">
        <v>525000</v>
      </c>
      <c r="BH10" s="144">
        <v>452802.58999999997</v>
      </c>
      <c r="BI10" s="144">
        <v>470000</v>
      </c>
      <c r="BJ10" s="144">
        <v>357334.79000000004</v>
      </c>
      <c r="BK10" s="144">
        <v>445000</v>
      </c>
      <c r="BL10" s="145">
        <v>214319.65000000002</v>
      </c>
      <c r="BM10" s="144">
        <v>220000</v>
      </c>
      <c r="BN10" s="145">
        <v>100400.402</v>
      </c>
      <c r="BO10" s="144">
        <v>535000</v>
      </c>
      <c r="BP10" s="145">
        <v>167166.99200000003</v>
      </c>
      <c r="BQ10" s="525"/>
      <c r="BR10" s="525"/>
      <c r="BS10" s="525"/>
      <c r="BT10" s="525"/>
    </row>
    <row r="11" spans="1:72" ht="15" customHeight="1" thickBot="1" x14ac:dyDescent="0.3">
      <c r="B11" s="253" t="s">
        <v>663</v>
      </c>
      <c r="C11" s="4" t="s">
        <v>353</v>
      </c>
      <c r="D11" s="539">
        <v>459999.54066167952</v>
      </c>
      <c r="E11" s="54">
        <v>43719.544994687625</v>
      </c>
      <c r="F11" s="54">
        <v>65083.850000000006</v>
      </c>
      <c r="G11" s="54">
        <v>34952.459726055211</v>
      </c>
      <c r="H11" s="54">
        <v>37872.880000000005</v>
      </c>
      <c r="I11" s="72">
        <v>78672.004720742843</v>
      </c>
      <c r="J11" s="13">
        <v>102956.73000000001</v>
      </c>
      <c r="K11" s="54">
        <v>29529.074128061075</v>
      </c>
      <c r="L11" s="54">
        <v>22528.510000000002</v>
      </c>
      <c r="M11" s="21">
        <v>108201.07884880391</v>
      </c>
      <c r="N11" s="21">
        <v>125485.24000000002</v>
      </c>
      <c r="O11" s="54">
        <v>6182.8628522060208</v>
      </c>
      <c r="P11" s="54">
        <v>55129.39</v>
      </c>
      <c r="Q11" s="72">
        <v>114383.94170100993</v>
      </c>
      <c r="R11" s="13">
        <v>180614.63</v>
      </c>
      <c r="S11" s="54">
        <v>41452.176458270078</v>
      </c>
      <c r="T11" s="54">
        <v>58121.890000000007</v>
      </c>
      <c r="U11" s="72">
        <v>155836.11815928001</v>
      </c>
      <c r="V11" s="13">
        <v>238736.52000000002</v>
      </c>
      <c r="W11" s="54">
        <v>33980.589193055115</v>
      </c>
      <c r="X11" s="54">
        <v>53428.719999999987</v>
      </c>
      <c r="Y11" s="21">
        <v>81615.628503531218</v>
      </c>
      <c r="Z11" s="22">
        <v>166680</v>
      </c>
      <c r="AA11" s="112">
        <v>189816.70735233513</v>
      </c>
      <c r="AB11" s="112">
        <v>292165.24</v>
      </c>
      <c r="AC11" s="54">
        <v>45341.093867539748</v>
      </c>
      <c r="AD11" s="54">
        <v>31038.069999999996</v>
      </c>
      <c r="AE11" s="72">
        <v>235157.80121987488</v>
      </c>
      <c r="AF11" s="13">
        <v>323203.31</v>
      </c>
      <c r="AG11" s="54">
        <v>47680.915573301034</v>
      </c>
      <c r="AH11" s="54">
        <v>11905.300000000003</v>
      </c>
      <c r="AI11" s="72">
        <v>282838.7167931759</v>
      </c>
      <c r="AJ11" s="13">
        <v>335108.61</v>
      </c>
      <c r="AK11" s="54">
        <v>43710.093867539748</v>
      </c>
      <c r="AL11" s="54">
        <v>56100</v>
      </c>
      <c r="AM11" s="21">
        <v>136732.10330838052</v>
      </c>
      <c r="AN11" s="22">
        <v>99043.37</v>
      </c>
      <c r="AO11" s="72">
        <v>326548.81066071568</v>
      </c>
      <c r="AP11" s="72">
        <v>391208.61</v>
      </c>
      <c r="AQ11" s="54">
        <v>45340.093867539748</v>
      </c>
      <c r="AR11" s="54">
        <v>82929.73</v>
      </c>
      <c r="AS11" s="72">
        <v>371888.90452825546</v>
      </c>
      <c r="AT11" s="13">
        <v>474138.33999999997</v>
      </c>
      <c r="AU11" s="54">
        <v>44657.996091741865</v>
      </c>
      <c r="AV11" s="54">
        <v>49136.170000000006</v>
      </c>
      <c r="AW11" s="72">
        <v>416546.90061999729</v>
      </c>
      <c r="AX11" s="13">
        <v>523274.50999999995</v>
      </c>
      <c r="AY11" s="54">
        <v>43452.640041682229</v>
      </c>
      <c r="AZ11" s="54">
        <v>61705.96</v>
      </c>
      <c r="BA11" s="21">
        <v>133450.73000096384</v>
      </c>
      <c r="BB11" s="22">
        <v>193771.86</v>
      </c>
      <c r="BC11" s="112">
        <v>270182.83330934437</v>
      </c>
      <c r="BD11" s="112">
        <v>292815.23</v>
      </c>
      <c r="BE11" s="72">
        <v>459999.54066167952</v>
      </c>
      <c r="BF11" s="13">
        <v>584980.47</v>
      </c>
      <c r="BG11" s="144">
        <v>630000.01444664178</v>
      </c>
      <c r="BH11" s="144">
        <v>623466.16999999993</v>
      </c>
      <c r="BI11" s="144">
        <v>513000.01387175487</v>
      </c>
      <c r="BJ11" s="144">
        <v>641816.63</v>
      </c>
      <c r="BK11" s="144">
        <v>659950.1509075613</v>
      </c>
      <c r="BL11" s="145">
        <v>742311.7699999999</v>
      </c>
      <c r="BM11" s="144">
        <v>893633.77567653405</v>
      </c>
      <c r="BN11" s="145">
        <v>944002.20799999987</v>
      </c>
      <c r="BO11" s="144">
        <v>547789.74093264237</v>
      </c>
      <c r="BP11" s="145">
        <v>836451.00399999984</v>
      </c>
      <c r="BQ11" s="525"/>
      <c r="BR11" s="525"/>
      <c r="BS11" s="525"/>
      <c r="BT11" s="525"/>
    </row>
    <row r="12" spans="1:72" ht="15" customHeight="1" thickBot="1" x14ac:dyDescent="0.3">
      <c r="A12" s="165"/>
      <c r="B12" s="257" t="s">
        <v>2</v>
      </c>
      <c r="C12" s="129" t="s">
        <v>353</v>
      </c>
      <c r="D12" s="116">
        <v>2409999.5406616796</v>
      </c>
      <c r="E12" s="116">
        <v>212219.54499468763</v>
      </c>
      <c r="F12" s="116">
        <v>230827.21000000002</v>
      </c>
      <c r="G12" s="116">
        <v>209952.45972605521</v>
      </c>
      <c r="H12" s="116">
        <v>198450.24</v>
      </c>
      <c r="I12" s="74">
        <v>422172.00472074281</v>
      </c>
      <c r="J12" s="71">
        <v>429277.45000000007</v>
      </c>
      <c r="K12" s="116">
        <v>142529.07412806107</v>
      </c>
      <c r="L12" s="116">
        <v>134749.32</v>
      </c>
      <c r="M12" s="74">
        <v>564701.07884880388</v>
      </c>
      <c r="N12" s="71">
        <v>564026.77</v>
      </c>
      <c r="O12" s="116">
        <v>81182.862852206017</v>
      </c>
      <c r="P12" s="116">
        <v>213923.21000000002</v>
      </c>
      <c r="Q12" s="74">
        <v>645883.94170100987</v>
      </c>
      <c r="R12" s="71">
        <v>777949.9800000001</v>
      </c>
      <c r="S12" s="116">
        <v>217952.17645827009</v>
      </c>
      <c r="T12" s="116">
        <v>216043.50000000003</v>
      </c>
      <c r="U12" s="74">
        <v>863836.11815928004</v>
      </c>
      <c r="V12" s="71">
        <v>993993.48</v>
      </c>
      <c r="W12" s="116">
        <v>205480.58919305512</v>
      </c>
      <c r="X12" s="116">
        <v>211146.25</v>
      </c>
      <c r="Y12" s="74">
        <v>504615.62850353122</v>
      </c>
      <c r="Z12" s="71">
        <v>641112.96</v>
      </c>
      <c r="AA12" s="74">
        <v>1069316.7073523351</v>
      </c>
      <c r="AB12" s="71">
        <v>1205139.73</v>
      </c>
      <c r="AC12" s="116">
        <v>226841.09386753975</v>
      </c>
      <c r="AD12" s="116">
        <v>179510.64</v>
      </c>
      <c r="AE12" s="74">
        <v>1296157.801219875</v>
      </c>
      <c r="AF12" s="71">
        <v>1384650.37</v>
      </c>
      <c r="AG12" s="116">
        <v>223180.91557330103</v>
      </c>
      <c r="AH12" s="116">
        <v>74122.210000000006</v>
      </c>
      <c r="AI12" s="74">
        <v>1519338.7167931758</v>
      </c>
      <c r="AJ12" s="71">
        <v>1458772.58</v>
      </c>
      <c r="AK12" s="116">
        <v>225210.09386753975</v>
      </c>
      <c r="AL12" s="116">
        <v>198118</v>
      </c>
      <c r="AM12" s="74">
        <v>675232.10330838058</v>
      </c>
      <c r="AN12" s="71">
        <v>451750.85000000003</v>
      </c>
      <c r="AO12" s="74">
        <v>1744548.8106607157</v>
      </c>
      <c r="AP12" s="71">
        <v>1656890.58</v>
      </c>
      <c r="AQ12" s="116">
        <v>226840.09386753975</v>
      </c>
      <c r="AR12" s="116">
        <v>238976.33999999997</v>
      </c>
      <c r="AS12" s="74">
        <v>1971388.9045282556</v>
      </c>
      <c r="AT12" s="71">
        <v>1895866.92</v>
      </c>
      <c r="AU12" s="116">
        <v>207657.99609174186</v>
      </c>
      <c r="AV12" s="116">
        <v>188740.31999999998</v>
      </c>
      <c r="AW12" s="74">
        <v>2179046.9006199972</v>
      </c>
      <c r="AX12" s="71">
        <v>2084607.24</v>
      </c>
      <c r="AY12" s="116">
        <v>230952.64004168223</v>
      </c>
      <c r="AZ12" s="116">
        <v>266136.09999999998</v>
      </c>
      <c r="BA12" s="74">
        <v>665450.7300009639</v>
      </c>
      <c r="BB12" s="71">
        <v>693852.75999999989</v>
      </c>
      <c r="BC12" s="74">
        <v>1340682.8333093445</v>
      </c>
      <c r="BD12" s="71">
        <v>1145603.6099999999</v>
      </c>
      <c r="BE12" s="74">
        <v>2409999.5406616796</v>
      </c>
      <c r="BF12" s="71">
        <v>2350743.34</v>
      </c>
      <c r="BG12" s="74">
        <v>2525000.0144466418</v>
      </c>
      <c r="BH12" s="172">
        <v>2364891.46</v>
      </c>
      <c r="BI12" s="74">
        <v>2410000.013871755</v>
      </c>
      <c r="BJ12" s="172">
        <v>2298056.7800000003</v>
      </c>
      <c r="BK12" s="74">
        <v>2369500.1509075612</v>
      </c>
      <c r="BL12" s="71">
        <v>2178255.52</v>
      </c>
      <c r="BM12" s="74">
        <v>2234474.8024697341</v>
      </c>
      <c r="BN12" s="71">
        <v>1877654.8489999999</v>
      </c>
      <c r="BO12" s="74">
        <v>2406999.7409326425</v>
      </c>
      <c r="BP12" s="71">
        <v>2049932.7499999995</v>
      </c>
      <c r="BQ12" s="525"/>
      <c r="BR12" s="525"/>
      <c r="BS12" s="525"/>
      <c r="BT12" s="525"/>
    </row>
    <row r="13" spans="1:72" ht="96.75" hidden="1" customHeight="1" thickBot="1" x14ac:dyDescent="0.3">
      <c r="A13" s="165"/>
      <c r="B13" s="543" t="s">
        <v>1124</v>
      </c>
      <c r="C13" s="84"/>
      <c r="D13" s="544" t="s">
        <v>1186</v>
      </c>
      <c r="E13" s="544" t="s">
        <v>1187</v>
      </c>
      <c r="F13" s="183"/>
      <c r="G13" s="544" t="s">
        <v>1187</v>
      </c>
      <c r="H13" s="183"/>
      <c r="I13" s="84"/>
      <c r="J13" s="84"/>
      <c r="K13" s="544" t="s">
        <v>1187</v>
      </c>
      <c r="L13" s="183"/>
      <c r="M13" s="84"/>
      <c r="N13" s="84"/>
      <c r="O13" s="544" t="s">
        <v>1187</v>
      </c>
      <c r="P13" s="183"/>
      <c r="Q13" s="84"/>
      <c r="R13" s="84"/>
      <c r="S13" s="544" t="s">
        <v>1187</v>
      </c>
      <c r="T13" s="183"/>
      <c r="U13" s="84"/>
      <c r="V13" s="84"/>
      <c r="W13" s="544" t="s">
        <v>1187</v>
      </c>
      <c r="X13" s="183"/>
      <c r="Y13" s="84"/>
      <c r="Z13" s="84"/>
      <c r="AA13" s="84"/>
      <c r="AB13" s="115"/>
      <c r="AC13" s="544" t="s">
        <v>1187</v>
      </c>
      <c r="AD13" s="183"/>
      <c r="AE13" s="84"/>
      <c r="AF13" s="84"/>
      <c r="AG13" s="544" t="s">
        <v>1187</v>
      </c>
      <c r="AH13" s="183"/>
      <c r="AI13" s="84"/>
      <c r="AJ13" s="84"/>
      <c r="AK13" s="544" t="s">
        <v>1187</v>
      </c>
      <c r="AL13" s="183"/>
      <c r="AM13" s="84"/>
      <c r="AN13" s="84"/>
      <c r="AO13" s="84"/>
      <c r="AP13" s="84"/>
      <c r="AQ13" s="544" t="s">
        <v>1187</v>
      </c>
      <c r="AR13" s="183"/>
      <c r="AS13" s="84"/>
      <c r="AT13" s="84"/>
      <c r="AU13" s="544" t="s">
        <v>1187</v>
      </c>
      <c r="AV13" s="183"/>
      <c r="AW13" s="84"/>
      <c r="AX13" s="84"/>
      <c r="AY13" s="544" t="s">
        <v>1187</v>
      </c>
      <c r="AZ13" s="183"/>
      <c r="BA13" s="84"/>
      <c r="BB13" s="84"/>
      <c r="BC13" s="84"/>
      <c r="BD13" s="115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525"/>
      <c r="BR13" s="525"/>
      <c r="BS13" s="525"/>
      <c r="BT13" s="525"/>
    </row>
    <row r="14" spans="1:72" ht="15" customHeight="1" thickBot="1" x14ac:dyDescent="0.3">
      <c r="A14" s="165"/>
      <c r="B14" s="258" t="s">
        <v>350</v>
      </c>
      <c r="C14" s="245"/>
      <c r="D14" s="49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187"/>
      <c r="BG14" s="50"/>
      <c r="BH14" s="50"/>
      <c r="BI14" s="50"/>
      <c r="BJ14" s="50"/>
      <c r="BK14" s="187"/>
      <c r="BL14" s="50"/>
      <c r="BM14" s="50"/>
      <c r="BN14" s="50"/>
      <c r="BO14" s="50"/>
      <c r="BP14" s="50"/>
      <c r="BQ14" s="525"/>
      <c r="BR14" s="525"/>
      <c r="BS14" s="525"/>
      <c r="BT14" s="525"/>
    </row>
    <row r="15" spans="1:72" ht="15" customHeight="1" thickBot="1" x14ac:dyDescent="0.3">
      <c r="B15" s="259" t="s">
        <v>77</v>
      </c>
      <c r="C15" s="130" t="s">
        <v>353</v>
      </c>
      <c r="D15" s="3667">
        <v>2409999.5406616796</v>
      </c>
      <c r="E15" s="3667">
        <v>212219.54499468763</v>
      </c>
      <c r="F15" s="73">
        <v>0</v>
      </c>
      <c r="G15" s="3667">
        <v>209952.45972605521</v>
      </c>
      <c r="H15" s="73">
        <v>322.72000000000003</v>
      </c>
      <c r="I15" s="3664">
        <v>422172.00472074281</v>
      </c>
      <c r="J15" s="246">
        <v>322.72000000000003</v>
      </c>
      <c r="K15" s="3667">
        <v>142529.07412806107</v>
      </c>
      <c r="L15" s="73">
        <v>0</v>
      </c>
      <c r="M15" s="3678">
        <v>564701.07884880388</v>
      </c>
      <c r="N15" s="247">
        <v>322.72000000000003</v>
      </c>
      <c r="O15" s="3667">
        <v>81182.862852206017</v>
      </c>
      <c r="P15" s="73">
        <v>0</v>
      </c>
      <c r="Q15" s="3664">
        <v>645883.94170100987</v>
      </c>
      <c r="R15" s="246">
        <v>322.72000000000003</v>
      </c>
      <c r="S15" s="3667">
        <v>217952.17645827009</v>
      </c>
      <c r="T15" s="73">
        <v>0</v>
      </c>
      <c r="U15" s="3664">
        <v>863836.11815927993</v>
      </c>
      <c r="V15" s="246">
        <v>322.72000000000003</v>
      </c>
      <c r="W15" s="3667">
        <v>205480.58919305512</v>
      </c>
      <c r="X15" s="73">
        <v>0</v>
      </c>
      <c r="Y15" s="3672">
        <v>504615.62850353122</v>
      </c>
      <c r="Z15" s="24">
        <v>0</v>
      </c>
      <c r="AA15" s="3675">
        <v>1069316.7073523351</v>
      </c>
      <c r="AB15" s="119">
        <v>322.72000000000003</v>
      </c>
      <c r="AC15" s="3667">
        <v>226841.09386753975</v>
      </c>
      <c r="AD15" s="73">
        <v>0</v>
      </c>
      <c r="AE15" s="3664">
        <v>1296157.8012198748</v>
      </c>
      <c r="AF15" s="246">
        <v>322.72000000000003</v>
      </c>
      <c r="AG15" s="3667">
        <v>223180.91557330103</v>
      </c>
      <c r="AH15" s="73">
        <v>0</v>
      </c>
      <c r="AI15" s="3664">
        <v>1519338.7167931758</v>
      </c>
      <c r="AJ15" s="246">
        <v>322.72000000000003</v>
      </c>
      <c r="AK15" s="3667">
        <v>225210.09386753975</v>
      </c>
      <c r="AL15" s="73">
        <v>0</v>
      </c>
      <c r="AM15" s="3672">
        <v>675232.10330838058</v>
      </c>
      <c r="AN15" s="24">
        <v>0</v>
      </c>
      <c r="AO15" s="3664">
        <v>1744548.8106607154</v>
      </c>
      <c r="AP15" s="72">
        <v>322.72000000000003</v>
      </c>
      <c r="AQ15" s="3667">
        <v>226840.09386753975</v>
      </c>
      <c r="AR15" s="73">
        <v>0</v>
      </c>
      <c r="AS15" s="3664">
        <v>1971388.9045282551</v>
      </c>
      <c r="AT15" s="246">
        <v>322.72000000000003</v>
      </c>
      <c r="AU15" s="3667">
        <v>207657.99609174186</v>
      </c>
      <c r="AV15" s="73">
        <v>0</v>
      </c>
      <c r="AW15" s="3664">
        <v>2179046.9006199972</v>
      </c>
      <c r="AX15" s="246">
        <v>322.72000000000003</v>
      </c>
      <c r="AY15" s="3667">
        <v>230952.64004168223</v>
      </c>
      <c r="AZ15" s="73">
        <v>0</v>
      </c>
      <c r="BA15" s="3672">
        <v>665450.7300009639</v>
      </c>
      <c r="BB15" s="24">
        <v>0</v>
      </c>
      <c r="BC15" s="3675">
        <v>1340682.8333093445</v>
      </c>
      <c r="BD15" s="112">
        <v>0</v>
      </c>
      <c r="BE15" s="3664">
        <v>2409999.5406616796</v>
      </c>
      <c r="BF15" s="246">
        <v>322.72000000000003</v>
      </c>
      <c r="BG15" s="3700">
        <v>2525000.0144466418</v>
      </c>
      <c r="BH15" s="235">
        <v>3076.2</v>
      </c>
      <c r="BI15" s="3700">
        <v>2410000.013871755</v>
      </c>
      <c r="BJ15" s="235">
        <v>42263.08</v>
      </c>
      <c r="BK15" s="3709">
        <v>2369500.1509075612</v>
      </c>
      <c r="BL15" s="235">
        <v>71707.420000000013</v>
      </c>
      <c r="BM15" s="3703">
        <v>2234474.8024697341</v>
      </c>
      <c r="BN15" s="235">
        <v>9758.5099999999966</v>
      </c>
      <c r="BO15" s="3703">
        <v>2406999.7409326425</v>
      </c>
      <c r="BP15" s="235">
        <v>5928.2490000000007</v>
      </c>
      <c r="BQ15" s="525"/>
      <c r="BR15" s="525"/>
      <c r="BS15" s="525"/>
      <c r="BT15" s="525"/>
    </row>
    <row r="16" spans="1:72" ht="15" customHeight="1" thickBot="1" x14ac:dyDescent="0.3">
      <c r="B16" s="252" t="s">
        <v>75</v>
      </c>
      <c r="C16" s="89" t="s">
        <v>353</v>
      </c>
      <c r="D16" s="3668"/>
      <c r="E16" s="3668"/>
      <c r="F16" s="537">
        <v>163487.96</v>
      </c>
      <c r="G16" s="3668"/>
      <c r="H16" s="537">
        <v>137432.13999999998</v>
      </c>
      <c r="I16" s="3665"/>
      <c r="J16" s="85">
        <v>300920.09999999998</v>
      </c>
      <c r="K16" s="3668"/>
      <c r="L16" s="550">
        <v>93749.81</v>
      </c>
      <c r="M16" s="3679"/>
      <c r="N16" s="243">
        <v>394669.91</v>
      </c>
      <c r="O16" s="3668"/>
      <c r="P16" s="567">
        <v>132453.96000000002</v>
      </c>
      <c r="Q16" s="3665"/>
      <c r="R16" s="85">
        <v>527123.87</v>
      </c>
      <c r="S16" s="3668"/>
      <c r="T16" s="578">
        <v>130382.84000000003</v>
      </c>
      <c r="U16" s="3665"/>
      <c r="V16" s="85">
        <v>657506.71</v>
      </c>
      <c r="W16" s="3668"/>
      <c r="X16" s="588">
        <v>153397.97</v>
      </c>
      <c r="Y16" s="3673"/>
      <c r="Z16" s="24">
        <v>416234.77</v>
      </c>
      <c r="AA16" s="3676"/>
      <c r="AB16" s="119">
        <v>810904.67999999993</v>
      </c>
      <c r="AC16" s="3668"/>
      <c r="AD16" s="656">
        <v>116531.94000000002</v>
      </c>
      <c r="AE16" s="3665"/>
      <c r="AF16" s="85">
        <v>927436.62</v>
      </c>
      <c r="AG16" s="3668"/>
      <c r="AH16" s="664">
        <v>55204.140000000007</v>
      </c>
      <c r="AI16" s="3665"/>
      <c r="AJ16" s="85">
        <v>982640.76</v>
      </c>
      <c r="AK16" s="3668"/>
      <c r="AL16" s="689">
        <v>139405.21</v>
      </c>
      <c r="AM16" s="3673"/>
      <c r="AN16" s="24">
        <v>311141.29000000004</v>
      </c>
      <c r="AO16" s="3665"/>
      <c r="AP16" s="72">
        <v>1122045.97</v>
      </c>
      <c r="AQ16" s="3668"/>
      <c r="AR16" s="695">
        <v>171765.58</v>
      </c>
      <c r="AS16" s="3665"/>
      <c r="AT16" s="85">
        <v>1293811.55</v>
      </c>
      <c r="AU16" s="3668"/>
      <c r="AV16" s="703">
        <v>136540.59</v>
      </c>
      <c r="AW16" s="3665"/>
      <c r="AX16" s="85">
        <v>1430352.1400000001</v>
      </c>
      <c r="AY16" s="3668"/>
      <c r="AZ16" s="735">
        <v>189752.73999999996</v>
      </c>
      <c r="BA16" s="3673"/>
      <c r="BB16" s="24">
        <v>498058.90999999992</v>
      </c>
      <c r="BC16" s="3676"/>
      <c r="BD16" s="112">
        <v>809200.2</v>
      </c>
      <c r="BE16" s="3665"/>
      <c r="BF16" s="85">
        <v>1620104.8800000001</v>
      </c>
      <c r="BG16" s="3701"/>
      <c r="BH16" s="233">
        <v>1443296.0299999998</v>
      </c>
      <c r="BI16" s="3701"/>
      <c r="BJ16" s="233">
        <v>1325226.6500000001</v>
      </c>
      <c r="BK16" s="3710"/>
      <c r="BL16" s="233">
        <v>1097093.1499999999</v>
      </c>
      <c r="BM16" s="3704"/>
      <c r="BN16" s="233">
        <v>691326.51799999992</v>
      </c>
      <c r="BO16" s="3704"/>
      <c r="BP16" s="233">
        <v>569419.82700000005</v>
      </c>
      <c r="BQ16" s="525"/>
      <c r="BR16" s="525"/>
      <c r="BS16" s="525"/>
      <c r="BT16" s="525"/>
    </row>
    <row r="17" spans="2:72" ht="15" customHeight="1" thickBot="1" x14ac:dyDescent="0.3">
      <c r="B17" s="252" t="s">
        <v>76</v>
      </c>
      <c r="C17" s="89" t="s">
        <v>353</v>
      </c>
      <c r="D17" s="3668"/>
      <c r="E17" s="3668"/>
      <c r="F17" s="537">
        <v>63760.380000000019</v>
      </c>
      <c r="G17" s="3668"/>
      <c r="H17" s="537">
        <v>49193.61</v>
      </c>
      <c r="I17" s="3665"/>
      <c r="J17" s="85">
        <v>112953.99000000002</v>
      </c>
      <c r="K17" s="3668"/>
      <c r="L17" s="550">
        <v>36624.69</v>
      </c>
      <c r="M17" s="3679"/>
      <c r="N17" s="243">
        <v>149578.68000000002</v>
      </c>
      <c r="O17" s="3668"/>
      <c r="P17" s="567">
        <v>79067.16</v>
      </c>
      <c r="Q17" s="3665"/>
      <c r="R17" s="85">
        <v>228645.84000000003</v>
      </c>
      <c r="S17" s="3668"/>
      <c r="T17" s="578">
        <v>77925.77</v>
      </c>
      <c r="U17" s="3665"/>
      <c r="V17" s="85">
        <v>306571.61000000004</v>
      </c>
      <c r="W17" s="3668"/>
      <c r="X17" s="588">
        <v>51623.670000000006</v>
      </c>
      <c r="Y17" s="3673"/>
      <c r="Z17" s="24">
        <v>208616.6</v>
      </c>
      <c r="AA17" s="3676"/>
      <c r="AB17" s="119">
        <v>358195.28</v>
      </c>
      <c r="AC17" s="3668"/>
      <c r="AD17" s="656">
        <v>56105</v>
      </c>
      <c r="AE17" s="3665"/>
      <c r="AF17" s="85">
        <v>414300.28</v>
      </c>
      <c r="AG17" s="3668"/>
      <c r="AH17" s="664">
        <v>12954.53</v>
      </c>
      <c r="AI17" s="3665"/>
      <c r="AJ17" s="85">
        <v>427254.81000000006</v>
      </c>
      <c r="AK17" s="3668"/>
      <c r="AL17" s="689">
        <v>54572.320000000007</v>
      </c>
      <c r="AM17" s="3673"/>
      <c r="AN17" s="24">
        <v>123631.85</v>
      </c>
      <c r="AO17" s="3665"/>
      <c r="AP17" s="72">
        <v>481827.13000000006</v>
      </c>
      <c r="AQ17" s="3668"/>
      <c r="AR17" s="695">
        <v>60538.109999999993</v>
      </c>
      <c r="AS17" s="3665"/>
      <c r="AT17" s="85">
        <v>542365.24000000011</v>
      </c>
      <c r="AU17" s="3668"/>
      <c r="AV17" s="703">
        <v>51118.84</v>
      </c>
      <c r="AW17" s="3665"/>
      <c r="AX17" s="85">
        <v>593484.08000000007</v>
      </c>
      <c r="AY17" s="3668"/>
      <c r="AZ17" s="735">
        <v>68622.95</v>
      </c>
      <c r="BA17" s="3673"/>
      <c r="BB17" s="24">
        <v>180279.89999999997</v>
      </c>
      <c r="BC17" s="3676"/>
      <c r="BD17" s="112">
        <v>303911.75</v>
      </c>
      <c r="BE17" s="3665"/>
      <c r="BF17" s="85">
        <v>662107.03</v>
      </c>
      <c r="BG17" s="3701"/>
      <c r="BH17" s="233">
        <v>829404.40000000014</v>
      </c>
      <c r="BI17" s="3701"/>
      <c r="BJ17" s="233">
        <v>809005.30999999994</v>
      </c>
      <c r="BK17" s="3710"/>
      <c r="BL17" s="233">
        <v>567271.22</v>
      </c>
      <c r="BM17" s="3704"/>
      <c r="BN17" s="233">
        <v>479205.15300000005</v>
      </c>
      <c r="BO17" s="3704"/>
      <c r="BP17" s="233">
        <v>909567.00199999986</v>
      </c>
      <c r="BQ17" s="525"/>
      <c r="BR17" s="525"/>
      <c r="BS17" s="525"/>
      <c r="BT17" s="525"/>
    </row>
    <row r="18" spans="2:72" ht="15" customHeight="1" thickBot="1" x14ac:dyDescent="0.3">
      <c r="B18" s="253" t="s">
        <v>1873</v>
      </c>
      <c r="C18" s="89" t="s">
        <v>353</v>
      </c>
      <c r="D18" s="3668"/>
      <c r="E18" s="3668"/>
      <c r="F18" s="537">
        <v>3578.8700000000003</v>
      </c>
      <c r="G18" s="3668"/>
      <c r="H18" s="537">
        <v>8742.4</v>
      </c>
      <c r="I18" s="3665"/>
      <c r="J18" s="85">
        <v>12321.27</v>
      </c>
      <c r="K18" s="3668"/>
      <c r="L18" s="550">
        <v>4335</v>
      </c>
      <c r="M18" s="3679"/>
      <c r="N18" s="243">
        <v>16656.27</v>
      </c>
      <c r="O18" s="3668"/>
      <c r="P18" s="567">
        <v>2363.09</v>
      </c>
      <c r="Q18" s="3665"/>
      <c r="R18" s="85">
        <v>19019.36</v>
      </c>
      <c r="S18" s="3668"/>
      <c r="T18" s="578">
        <v>4615.5</v>
      </c>
      <c r="U18" s="3665"/>
      <c r="V18" s="85">
        <v>23634.86</v>
      </c>
      <c r="W18" s="3668"/>
      <c r="X18" s="588">
        <v>5085</v>
      </c>
      <c r="Y18" s="3673"/>
      <c r="Z18" s="24">
        <v>12063.59</v>
      </c>
      <c r="AA18" s="3676"/>
      <c r="AB18" s="119">
        <v>28719.86</v>
      </c>
      <c r="AC18" s="3668"/>
      <c r="AD18" s="656">
        <v>4044.2099999999996</v>
      </c>
      <c r="AE18" s="3665"/>
      <c r="AF18" s="85">
        <v>32764.07</v>
      </c>
      <c r="AG18" s="3668"/>
      <c r="AH18" s="664">
        <v>5778.3499999999995</v>
      </c>
      <c r="AI18" s="3665"/>
      <c r="AJ18" s="85">
        <v>38542.42</v>
      </c>
      <c r="AK18" s="3668"/>
      <c r="AL18" s="684">
        <v>3912</v>
      </c>
      <c r="AM18" s="3673"/>
      <c r="AN18" s="24">
        <v>13734.56</v>
      </c>
      <c r="AO18" s="3665"/>
      <c r="AP18" s="72">
        <v>42454.42</v>
      </c>
      <c r="AQ18" s="3668"/>
      <c r="AR18" s="695">
        <v>3486.44</v>
      </c>
      <c r="AS18" s="3665"/>
      <c r="AT18" s="85">
        <v>45940.86</v>
      </c>
      <c r="AU18" s="3668"/>
      <c r="AV18" s="703">
        <v>1080.8899999999999</v>
      </c>
      <c r="AW18" s="3665"/>
      <c r="AX18" s="85">
        <v>47021.75</v>
      </c>
      <c r="AY18" s="3668"/>
      <c r="AZ18" s="735">
        <v>6965.79</v>
      </c>
      <c r="BA18" s="3673"/>
      <c r="BB18" s="24">
        <v>11533.119999999999</v>
      </c>
      <c r="BC18" s="3676"/>
      <c r="BD18" s="112">
        <v>25267.68</v>
      </c>
      <c r="BE18" s="3665"/>
      <c r="BF18" s="85">
        <v>53987.54</v>
      </c>
      <c r="BG18" s="3701"/>
      <c r="BH18" s="233">
        <v>30649.839999999997</v>
      </c>
      <c r="BI18" s="3701"/>
      <c r="BJ18" s="233">
        <v>34807.22</v>
      </c>
      <c r="BK18" s="3710"/>
      <c r="BL18" s="233">
        <v>33201.15</v>
      </c>
      <c r="BM18" s="3704"/>
      <c r="BN18" s="233">
        <v>35268.25</v>
      </c>
      <c r="BO18" s="3704"/>
      <c r="BP18" s="233">
        <v>28405.85</v>
      </c>
      <c r="BQ18" s="525"/>
      <c r="BR18" s="525"/>
      <c r="BS18" s="525"/>
      <c r="BT18" s="525"/>
    </row>
    <row r="19" spans="2:72" ht="15" customHeight="1" thickBot="1" x14ac:dyDescent="0.3">
      <c r="B19" s="253" t="s">
        <v>1188</v>
      </c>
      <c r="C19" s="41" t="s">
        <v>353</v>
      </c>
      <c r="D19" s="3669"/>
      <c r="E19" s="3669"/>
      <c r="F19" s="537">
        <v>0</v>
      </c>
      <c r="G19" s="3669"/>
      <c r="H19" s="537">
        <v>2759.37</v>
      </c>
      <c r="I19" s="3665"/>
      <c r="J19" s="85">
        <v>2759.37</v>
      </c>
      <c r="K19" s="3669"/>
      <c r="L19" s="550">
        <v>39.82</v>
      </c>
      <c r="M19" s="3680"/>
      <c r="N19" s="243">
        <v>2799.19</v>
      </c>
      <c r="O19" s="3669"/>
      <c r="P19" s="567">
        <v>39</v>
      </c>
      <c r="Q19" s="3665"/>
      <c r="R19" s="85">
        <v>2838.19</v>
      </c>
      <c r="S19" s="3669"/>
      <c r="T19" s="578">
        <v>3119.3900000000008</v>
      </c>
      <c r="U19" s="3665"/>
      <c r="V19" s="85">
        <v>5957.5800000000008</v>
      </c>
      <c r="W19" s="3669"/>
      <c r="X19" s="588">
        <v>1039.6100000000001</v>
      </c>
      <c r="Y19" s="3673"/>
      <c r="Z19" s="24">
        <v>4198.0000000000009</v>
      </c>
      <c r="AA19" s="3676"/>
      <c r="AB19" s="119">
        <v>6997.1900000000005</v>
      </c>
      <c r="AC19" s="3669"/>
      <c r="AD19" s="656">
        <v>2829.4900000000002</v>
      </c>
      <c r="AE19" s="3665"/>
      <c r="AF19" s="85">
        <v>9826.68</v>
      </c>
      <c r="AG19" s="3669"/>
      <c r="AH19" s="664">
        <v>185.19</v>
      </c>
      <c r="AI19" s="3665"/>
      <c r="AJ19" s="85">
        <v>10011.870000000001</v>
      </c>
      <c r="AK19" s="3669"/>
      <c r="AL19" s="689">
        <v>228.3</v>
      </c>
      <c r="AM19" s="3673"/>
      <c r="AN19" s="24">
        <v>3242.9800000000005</v>
      </c>
      <c r="AO19" s="3665"/>
      <c r="AP19" s="72">
        <v>10240.17</v>
      </c>
      <c r="AQ19" s="3669"/>
      <c r="AR19" s="695">
        <v>3186.2100000000009</v>
      </c>
      <c r="AS19" s="3665"/>
      <c r="AT19" s="85">
        <v>13426.380000000001</v>
      </c>
      <c r="AU19" s="3669"/>
      <c r="AV19" s="703">
        <v>0</v>
      </c>
      <c r="AW19" s="3665"/>
      <c r="AX19" s="85">
        <v>13426.380000000001</v>
      </c>
      <c r="AY19" s="3669"/>
      <c r="AZ19" s="735">
        <v>794.61999999999989</v>
      </c>
      <c r="BA19" s="3673"/>
      <c r="BB19" s="24">
        <v>3980.8300000000008</v>
      </c>
      <c r="BC19" s="3676"/>
      <c r="BD19" s="112">
        <v>7223.8100000000013</v>
      </c>
      <c r="BE19" s="3665"/>
      <c r="BF19" s="85">
        <v>14221</v>
      </c>
      <c r="BG19" s="3702"/>
      <c r="BH19" s="233">
        <v>58464.989999999991</v>
      </c>
      <c r="BI19" s="3702"/>
      <c r="BJ19" s="233">
        <v>86754.520000000019</v>
      </c>
      <c r="BK19" s="3710"/>
      <c r="BL19" s="233">
        <v>408982.57999999996</v>
      </c>
      <c r="BM19" s="3704"/>
      <c r="BN19" s="233">
        <v>662096.97799999977</v>
      </c>
      <c r="BO19" s="3704"/>
      <c r="BP19" s="233">
        <v>536611.97599999979</v>
      </c>
      <c r="BQ19" s="525"/>
      <c r="BR19" s="525"/>
      <c r="BS19" s="525"/>
      <c r="BT19" s="525"/>
    </row>
    <row r="20" spans="2:72" ht="15" customHeight="1" thickBot="1" x14ac:dyDescent="0.3">
      <c r="B20" s="62" t="s">
        <v>1448</v>
      </c>
      <c r="C20" s="34" t="s">
        <v>49</v>
      </c>
      <c r="D20" s="241"/>
      <c r="E20" s="241"/>
      <c r="F20" s="36">
        <v>72.377441983551236</v>
      </c>
      <c r="G20" s="241"/>
      <c r="H20" s="36">
        <v>75.211110855799419</v>
      </c>
      <c r="I20" s="3666"/>
      <c r="J20" s="244">
        <v>73.687415912482692</v>
      </c>
      <c r="K20" s="241"/>
      <c r="L20" s="36">
        <v>72.820130001398155</v>
      </c>
      <c r="M20" s="249"/>
      <c r="N20" s="23">
        <v>73.480216196121319</v>
      </c>
      <c r="O20" s="241"/>
      <c r="P20" s="36">
        <v>63.039466358045026</v>
      </c>
      <c r="Q20" s="3666"/>
      <c r="R20" s="244">
        <v>70.609184924717113</v>
      </c>
      <c r="S20" s="241"/>
      <c r="T20" s="36">
        <v>63.930518622407071</v>
      </c>
      <c r="U20" s="3666"/>
      <c r="V20" s="244">
        <v>69.157583407891153</v>
      </c>
      <c r="W20" s="241"/>
      <c r="X20" s="36">
        <v>75.550752144544347</v>
      </c>
      <c r="Y20" s="3674"/>
      <c r="Z20" s="184">
        <v>67.460242887618435</v>
      </c>
      <c r="AA20" s="3677"/>
      <c r="AB20" s="185">
        <v>70.27769717624362</v>
      </c>
      <c r="AC20" s="241"/>
      <c r="AD20" s="36">
        <v>68.745585219906758</v>
      </c>
      <c r="AE20" s="3666"/>
      <c r="AF20" s="244">
        <v>70.079069129920484</v>
      </c>
      <c r="AG20" s="241"/>
      <c r="AH20" s="36">
        <v>82.52274183406027</v>
      </c>
      <c r="AI20" s="3666"/>
      <c r="AJ20" s="244">
        <v>70.711348989024728</v>
      </c>
      <c r="AK20" s="241"/>
      <c r="AL20" s="36">
        <v>72.454552337495826</v>
      </c>
      <c r="AM20" s="3674"/>
      <c r="AN20" s="184">
        <v>72.632697868747783</v>
      </c>
      <c r="AO20" s="3666"/>
      <c r="AP20" s="244">
        <v>70.919787593939958</v>
      </c>
      <c r="AQ20" s="241"/>
      <c r="AR20" s="36">
        <v>74.667739074085745</v>
      </c>
      <c r="AS20" s="3666"/>
      <c r="AT20" s="244">
        <v>71.392221454024849</v>
      </c>
      <c r="AU20" s="241"/>
      <c r="AV20" s="36">
        <v>72.915781853077306</v>
      </c>
      <c r="AW20" s="3666"/>
      <c r="AX20" s="244">
        <v>71.530164598296224</v>
      </c>
      <c r="AY20" s="241"/>
      <c r="AZ20" s="36">
        <v>74.215091451328846</v>
      </c>
      <c r="BA20" s="3674"/>
      <c r="BB20" s="184">
        <v>74.017556693152017</v>
      </c>
      <c r="BC20" s="3677"/>
      <c r="BD20" s="185">
        <v>73.471459294720646</v>
      </c>
      <c r="BE20" s="3666"/>
      <c r="BF20" s="244">
        <v>71.834134814564663</v>
      </c>
      <c r="BG20" s="242"/>
      <c r="BH20" s="240">
        <v>64.928436927079929</v>
      </c>
      <c r="BI20" s="242"/>
      <c r="BJ20" s="240">
        <v>64.796113088206639</v>
      </c>
      <c r="BK20" s="3705"/>
      <c r="BL20" s="234">
        <v>70.665579215426476</v>
      </c>
      <c r="BM20" s="3705"/>
      <c r="BN20" s="234">
        <v>74.478558013193179</v>
      </c>
      <c r="BO20" s="3705"/>
      <c r="BP20" s="248">
        <v>55.629429892273293</v>
      </c>
      <c r="BQ20" s="525"/>
      <c r="BR20" s="525"/>
      <c r="BS20" s="525"/>
      <c r="BT20" s="525"/>
    </row>
    <row r="21" spans="2:72" ht="15" customHeight="1" thickBot="1" x14ac:dyDescent="0.3">
      <c r="B21" s="258" t="s">
        <v>141</v>
      </c>
      <c r="C21" s="245"/>
      <c r="D21" s="49"/>
      <c r="E21" s="50"/>
      <c r="F21" s="49"/>
      <c r="G21" s="50"/>
      <c r="H21" s="49"/>
      <c r="I21" s="270"/>
      <c r="J21" s="270"/>
      <c r="K21" s="50"/>
      <c r="L21" s="49"/>
      <c r="M21" s="270"/>
      <c r="N21" s="270"/>
      <c r="O21" s="50"/>
      <c r="P21" s="49"/>
      <c r="Q21" s="270"/>
      <c r="R21" s="270"/>
      <c r="S21" s="50"/>
      <c r="T21" s="49"/>
      <c r="U21" s="270"/>
      <c r="V21" s="270"/>
      <c r="W21" s="50"/>
      <c r="X21" s="49"/>
      <c r="Y21" s="270"/>
      <c r="Z21" s="270"/>
      <c r="AA21" s="270"/>
      <c r="AB21" s="270"/>
      <c r="AC21" s="50"/>
      <c r="AD21" s="49"/>
      <c r="AE21" s="270"/>
      <c r="AF21" s="270"/>
      <c r="AG21" s="50"/>
      <c r="AH21" s="49"/>
      <c r="AI21" s="270"/>
      <c r="AJ21" s="270"/>
      <c r="AK21" s="50"/>
      <c r="AL21" s="49"/>
      <c r="AM21" s="270"/>
      <c r="AN21" s="270"/>
      <c r="AO21" s="270"/>
      <c r="AP21" s="270"/>
      <c r="AQ21" s="50"/>
      <c r="AR21" s="49"/>
      <c r="AS21" s="270"/>
      <c r="AT21" s="270"/>
      <c r="AU21" s="50"/>
      <c r="AV21" s="49"/>
      <c r="AW21" s="270"/>
      <c r="AX21" s="270"/>
      <c r="AY21" s="50"/>
      <c r="AZ21" s="49"/>
      <c r="BA21" s="270"/>
      <c r="BB21" s="270"/>
      <c r="BC21" s="270"/>
      <c r="BD21" s="270"/>
      <c r="BE21" s="270"/>
      <c r="BF21" s="270"/>
      <c r="BG21" s="55"/>
      <c r="BH21" s="55"/>
      <c r="BI21" s="55"/>
      <c r="BJ21" s="55"/>
      <c r="BK21" s="49"/>
      <c r="BL21" s="50"/>
      <c r="BM21" s="49"/>
      <c r="BN21" s="50"/>
      <c r="BO21" s="49"/>
      <c r="BP21" s="50"/>
      <c r="BQ21" s="525"/>
      <c r="BR21" s="525"/>
      <c r="BS21" s="525"/>
      <c r="BT21" s="525"/>
    </row>
    <row r="22" spans="2:72" ht="15" customHeight="1" x14ac:dyDescent="0.25">
      <c r="B22" s="273" t="s">
        <v>22</v>
      </c>
      <c r="C22" s="130" t="s">
        <v>353</v>
      </c>
      <c r="D22" s="3660">
        <v>2409999.5406616796</v>
      </c>
      <c r="E22" s="3662">
        <v>212219.54499468763</v>
      </c>
      <c r="F22" s="128">
        <v>177654.39999999999</v>
      </c>
      <c r="G22" s="3662">
        <v>209952.45972605521</v>
      </c>
      <c r="H22" s="128">
        <v>159975.21999999991</v>
      </c>
      <c r="I22" s="3670">
        <v>422172.00472074281</v>
      </c>
      <c r="J22" s="15">
        <v>337629.61999999988</v>
      </c>
      <c r="K22" s="3662">
        <v>142529.07412806107</v>
      </c>
      <c r="L22" s="128">
        <v>110092.95999999998</v>
      </c>
      <c r="M22" s="3678">
        <v>564701.07884880388</v>
      </c>
      <c r="N22" s="120">
        <v>447722.57999999984</v>
      </c>
      <c r="O22" s="3662">
        <v>81182.862852206017</v>
      </c>
      <c r="P22" s="128">
        <v>180420.56000000006</v>
      </c>
      <c r="Q22" s="3670">
        <v>645883.94170100987</v>
      </c>
      <c r="R22" s="15">
        <v>628143.1399999999</v>
      </c>
      <c r="S22" s="3662">
        <v>217952.17645827009</v>
      </c>
      <c r="T22" s="128">
        <v>173433.78000000003</v>
      </c>
      <c r="U22" s="3670">
        <v>863836.11815928004</v>
      </c>
      <c r="V22" s="15">
        <v>801576.91999999993</v>
      </c>
      <c r="W22" s="3662">
        <v>205480.58919305512</v>
      </c>
      <c r="X22" s="128">
        <v>170345.15999999995</v>
      </c>
      <c r="Y22" s="3672">
        <v>504615.62850353122</v>
      </c>
      <c r="Z22" s="24">
        <v>524199.5</v>
      </c>
      <c r="AA22" s="3675">
        <v>1069316.7073523351</v>
      </c>
      <c r="AB22" s="112">
        <v>971922.07999999984</v>
      </c>
      <c r="AC22" s="3662">
        <v>226841.09386753975</v>
      </c>
      <c r="AD22" s="128">
        <v>148158.06</v>
      </c>
      <c r="AE22" s="3670">
        <v>1296157.801219875</v>
      </c>
      <c r="AF22" s="15">
        <v>1120080.1399999999</v>
      </c>
      <c r="AG22" s="3662">
        <v>223180.91557330103</v>
      </c>
      <c r="AH22" s="128">
        <v>62803.839999999997</v>
      </c>
      <c r="AI22" s="3670">
        <v>1519338.7167931758</v>
      </c>
      <c r="AJ22" s="15">
        <v>1182883.98</v>
      </c>
      <c r="AK22" s="3662">
        <v>225210.09386753975</v>
      </c>
      <c r="AL22" s="128">
        <v>157996.80000000002</v>
      </c>
      <c r="AM22" s="3672">
        <v>675232.10330838058</v>
      </c>
      <c r="AN22" s="24">
        <v>368958.7</v>
      </c>
      <c r="AO22" s="3670">
        <v>1744548.8106607154</v>
      </c>
      <c r="AP22" s="72">
        <v>1340880.78</v>
      </c>
      <c r="AQ22" s="3662">
        <v>226840.09386753975</v>
      </c>
      <c r="AR22" s="128">
        <v>197810</v>
      </c>
      <c r="AS22" s="3670">
        <v>1971388.9045282556</v>
      </c>
      <c r="AT22" s="15">
        <v>1538690.78</v>
      </c>
      <c r="AU22" s="3662">
        <v>207657.99609174186</v>
      </c>
      <c r="AV22" s="128">
        <v>141082.89999999997</v>
      </c>
      <c r="AW22" s="3670">
        <v>2179046.9006199972</v>
      </c>
      <c r="AX22" s="15">
        <v>1679773.68</v>
      </c>
      <c r="AY22" s="3662">
        <v>230952.64004168223</v>
      </c>
      <c r="AZ22" s="128">
        <v>218617.29999999993</v>
      </c>
      <c r="BA22" s="3672">
        <v>665450.7300009639</v>
      </c>
      <c r="BB22" s="24">
        <v>557510.19999999995</v>
      </c>
      <c r="BC22" s="3675">
        <v>1340682.8333093445</v>
      </c>
      <c r="BD22" s="112">
        <v>926468.89999999991</v>
      </c>
      <c r="BE22" s="3670">
        <v>2409999.5406616796</v>
      </c>
      <c r="BF22" s="15">
        <v>1898390.98</v>
      </c>
      <c r="BG22" s="3700">
        <v>2525000.0144466418</v>
      </c>
      <c r="BH22" s="274">
        <v>1848504.2699999998</v>
      </c>
      <c r="BI22" s="3700">
        <v>2410000.013871755</v>
      </c>
      <c r="BJ22" s="274">
        <v>1959110.71</v>
      </c>
      <c r="BK22" s="3703">
        <v>2369500.1509075612</v>
      </c>
      <c r="BL22" s="235">
        <v>1882591.37</v>
      </c>
      <c r="BM22" s="3706">
        <v>2234474.8024697341</v>
      </c>
      <c r="BN22" s="235">
        <v>1557181.9489999996</v>
      </c>
      <c r="BO22" s="3706">
        <v>2406999.7409326425</v>
      </c>
      <c r="BP22" s="235">
        <v>1655527.3639999998</v>
      </c>
      <c r="BQ22" s="525"/>
      <c r="BR22" s="525"/>
      <c r="BS22" s="525"/>
      <c r="BT22" s="525"/>
    </row>
    <row r="23" spans="2:72" ht="15" customHeight="1" thickBot="1" x14ac:dyDescent="0.3">
      <c r="B23" s="255" t="s">
        <v>23</v>
      </c>
      <c r="C23" s="41" t="s">
        <v>353</v>
      </c>
      <c r="D23" s="3661"/>
      <c r="E23" s="3663"/>
      <c r="F23" s="82">
        <v>53172.810000000005</v>
      </c>
      <c r="G23" s="3663"/>
      <c r="H23" s="82">
        <v>38475.020000000004</v>
      </c>
      <c r="I23" s="3671"/>
      <c r="J23" s="13">
        <v>91647.830000000016</v>
      </c>
      <c r="K23" s="3663"/>
      <c r="L23" s="82">
        <v>24656.36</v>
      </c>
      <c r="M23" s="3679"/>
      <c r="N23" s="21">
        <v>116304.19000000002</v>
      </c>
      <c r="O23" s="3663"/>
      <c r="P23" s="82">
        <v>33502.649999999987</v>
      </c>
      <c r="Q23" s="3671"/>
      <c r="R23" s="13">
        <v>149806.84</v>
      </c>
      <c r="S23" s="3663"/>
      <c r="T23" s="82">
        <v>42609.720000000008</v>
      </c>
      <c r="U23" s="3671"/>
      <c r="V23" s="13">
        <v>192416.56</v>
      </c>
      <c r="W23" s="3663"/>
      <c r="X23" s="82">
        <v>40801.089999999997</v>
      </c>
      <c r="Y23" s="3673"/>
      <c r="Z23" s="22">
        <v>116913.45999999999</v>
      </c>
      <c r="AA23" s="3676"/>
      <c r="AB23" s="112">
        <v>233217.65000000002</v>
      </c>
      <c r="AC23" s="3663"/>
      <c r="AD23" s="82">
        <v>31352.579999999994</v>
      </c>
      <c r="AE23" s="3671"/>
      <c r="AF23" s="13">
        <v>264570.23000000004</v>
      </c>
      <c r="AG23" s="3663"/>
      <c r="AH23" s="82">
        <v>11318.370000000004</v>
      </c>
      <c r="AI23" s="3671"/>
      <c r="AJ23" s="13">
        <v>275888.60000000003</v>
      </c>
      <c r="AK23" s="3663"/>
      <c r="AL23" s="82">
        <v>40121.519999999997</v>
      </c>
      <c r="AM23" s="3673"/>
      <c r="AN23" s="22">
        <v>82792.47</v>
      </c>
      <c r="AO23" s="3671"/>
      <c r="AP23" s="72">
        <v>316010.12000000005</v>
      </c>
      <c r="AQ23" s="3663"/>
      <c r="AR23" s="82">
        <v>41165.900000000009</v>
      </c>
      <c r="AS23" s="3671"/>
      <c r="AT23" s="13">
        <v>357176.02000000008</v>
      </c>
      <c r="AU23" s="3663"/>
      <c r="AV23" s="82">
        <v>47657.42000000002</v>
      </c>
      <c r="AW23" s="3671"/>
      <c r="AX23" s="13">
        <v>404833.44000000012</v>
      </c>
      <c r="AY23" s="3663"/>
      <c r="AZ23" s="82">
        <v>47518.8</v>
      </c>
      <c r="BA23" s="3673"/>
      <c r="BB23" s="22">
        <v>136342.12000000005</v>
      </c>
      <c r="BC23" s="3676"/>
      <c r="BD23" s="112">
        <v>219134.59000000005</v>
      </c>
      <c r="BE23" s="3671"/>
      <c r="BF23" s="13">
        <v>452352.24000000011</v>
      </c>
      <c r="BG23" s="3701"/>
      <c r="BH23" s="232">
        <v>516386.89</v>
      </c>
      <c r="BI23" s="3701"/>
      <c r="BJ23" s="232">
        <v>338946.25000000006</v>
      </c>
      <c r="BK23" s="3704"/>
      <c r="BL23" s="236">
        <v>295664.13</v>
      </c>
      <c r="BM23" s="3707"/>
      <c r="BN23" s="236">
        <v>320472.90000000002</v>
      </c>
      <c r="BO23" s="3707"/>
      <c r="BP23" s="236">
        <v>394405.53999999992</v>
      </c>
      <c r="BQ23" s="525"/>
      <c r="BR23" s="525"/>
      <c r="BS23" s="525"/>
      <c r="BT23" s="525"/>
    </row>
    <row r="24" spans="2:72" ht="15" customHeight="1" thickBot="1" x14ac:dyDescent="0.3">
      <c r="B24" s="256" t="s">
        <v>2</v>
      </c>
      <c r="C24" s="81" t="s">
        <v>353</v>
      </c>
      <c r="D24" s="3661"/>
      <c r="E24" s="3663"/>
      <c r="F24" s="30">
        <v>230827.21</v>
      </c>
      <c r="G24" s="3663"/>
      <c r="H24" s="30">
        <v>198450.23999999993</v>
      </c>
      <c r="I24" s="3671"/>
      <c r="J24" s="14">
        <v>429277.4499999999</v>
      </c>
      <c r="K24" s="3663"/>
      <c r="L24" s="30">
        <v>134749.31999999998</v>
      </c>
      <c r="M24" s="3680"/>
      <c r="N24" s="179">
        <v>564026.7699999999</v>
      </c>
      <c r="O24" s="3663"/>
      <c r="P24" s="30">
        <v>213923.21000000005</v>
      </c>
      <c r="Q24" s="3671"/>
      <c r="R24" s="14">
        <v>777949.97999999986</v>
      </c>
      <c r="S24" s="3663"/>
      <c r="T24" s="30">
        <v>216043.50000000003</v>
      </c>
      <c r="U24" s="3671"/>
      <c r="V24" s="14">
        <v>993993.48</v>
      </c>
      <c r="W24" s="3663"/>
      <c r="X24" s="30">
        <v>211146.24999999994</v>
      </c>
      <c r="Y24" s="3673"/>
      <c r="Z24" s="20">
        <v>641112.96</v>
      </c>
      <c r="AA24" s="3676"/>
      <c r="AB24" s="76">
        <v>1205139.73</v>
      </c>
      <c r="AC24" s="3663"/>
      <c r="AD24" s="30">
        <v>179510.63999999998</v>
      </c>
      <c r="AE24" s="3671"/>
      <c r="AF24" s="14">
        <v>1384650.3699999999</v>
      </c>
      <c r="AG24" s="3663"/>
      <c r="AH24" s="30">
        <v>74122.210000000006</v>
      </c>
      <c r="AI24" s="3671"/>
      <c r="AJ24" s="14">
        <v>1458772.58</v>
      </c>
      <c r="AK24" s="3663"/>
      <c r="AL24" s="30">
        <v>198118.32</v>
      </c>
      <c r="AM24" s="3673"/>
      <c r="AN24" s="20">
        <v>451751.17000000004</v>
      </c>
      <c r="AO24" s="3671"/>
      <c r="AP24" s="14">
        <v>1656890.9000000001</v>
      </c>
      <c r="AQ24" s="3663"/>
      <c r="AR24" s="30">
        <v>238975.90000000002</v>
      </c>
      <c r="AS24" s="3671"/>
      <c r="AT24" s="14">
        <v>1895866.8</v>
      </c>
      <c r="AU24" s="3663"/>
      <c r="AV24" s="30">
        <v>188740.31999999998</v>
      </c>
      <c r="AW24" s="3671"/>
      <c r="AX24" s="14">
        <v>2084607.12</v>
      </c>
      <c r="AY24" s="3663"/>
      <c r="AZ24" s="30">
        <v>266136.09999999992</v>
      </c>
      <c r="BA24" s="3673"/>
      <c r="BB24" s="20">
        <v>693852.32000000007</v>
      </c>
      <c r="BC24" s="3676"/>
      <c r="BD24" s="76">
        <v>1145603.49</v>
      </c>
      <c r="BE24" s="3671"/>
      <c r="BF24" s="14">
        <v>2350743.2200000002</v>
      </c>
      <c r="BG24" s="3702"/>
      <c r="BH24" s="271">
        <v>2364891.1599999997</v>
      </c>
      <c r="BI24" s="3702"/>
      <c r="BJ24" s="271">
        <v>2298056.96</v>
      </c>
      <c r="BK24" s="3707"/>
      <c r="BL24" s="237">
        <v>2178255.5</v>
      </c>
      <c r="BM24" s="3707"/>
      <c r="BN24" s="237">
        <v>1877654.8489999995</v>
      </c>
      <c r="BO24" s="3707"/>
      <c r="BP24" s="237">
        <v>2049932.9039999996</v>
      </c>
      <c r="BQ24" s="525"/>
      <c r="BR24" s="525"/>
      <c r="BS24" s="525"/>
      <c r="BT24" s="525"/>
    </row>
    <row r="25" spans="2:72" ht="15" customHeight="1" thickBot="1" x14ac:dyDescent="0.3">
      <c r="B25" s="254" t="s">
        <v>658</v>
      </c>
      <c r="C25" s="81" t="s">
        <v>49</v>
      </c>
      <c r="D25" s="264"/>
      <c r="E25" s="264"/>
      <c r="F25" s="222">
        <v>23.035763418012984</v>
      </c>
      <c r="G25" s="264"/>
      <c r="H25" s="222">
        <v>19.387741733141777</v>
      </c>
      <c r="I25" s="3666"/>
      <c r="J25" s="244">
        <v>21.349323147535479</v>
      </c>
      <c r="K25" s="264"/>
      <c r="L25" s="222">
        <v>18.297947626006575</v>
      </c>
      <c r="M25" s="269"/>
      <c r="N25" s="265">
        <v>20.620331549156795</v>
      </c>
      <c r="O25" s="264"/>
      <c r="P25" s="222">
        <v>15.661063612499074</v>
      </c>
      <c r="Q25" s="3666"/>
      <c r="R25" s="244">
        <v>19.256615958779257</v>
      </c>
      <c r="S25" s="264"/>
      <c r="T25" s="222">
        <v>19.72275027945761</v>
      </c>
      <c r="U25" s="3666"/>
      <c r="V25" s="244">
        <v>19.357929792456989</v>
      </c>
      <c r="W25" s="264"/>
      <c r="X25" s="222">
        <v>19.323615740274814</v>
      </c>
      <c r="Y25" s="3674"/>
      <c r="Z25" s="23">
        <v>18.236015693708641</v>
      </c>
      <c r="AA25" s="3677"/>
      <c r="AB25" s="77">
        <v>19.35191780624476</v>
      </c>
      <c r="AC25" s="264"/>
      <c r="AD25" s="222">
        <v>17.465583098584013</v>
      </c>
      <c r="AE25" s="3666"/>
      <c r="AF25" s="244">
        <v>19.107367154352477</v>
      </c>
      <c r="AG25" s="264"/>
      <c r="AH25" s="222">
        <v>15.269876599739812</v>
      </c>
      <c r="AI25" s="3666"/>
      <c r="AJ25" s="244">
        <v>18.912379063225881</v>
      </c>
      <c r="AK25" s="264"/>
      <c r="AL25" s="222">
        <v>20.251292258080927</v>
      </c>
      <c r="AM25" s="3674"/>
      <c r="AN25" s="23">
        <v>18.327007321309203</v>
      </c>
      <c r="AO25" s="3666"/>
      <c r="AP25" s="244">
        <v>19.072476045344931</v>
      </c>
      <c r="AQ25" s="264"/>
      <c r="AR25" s="222">
        <v>17.225962952749629</v>
      </c>
      <c r="AS25" s="3666"/>
      <c r="AT25" s="244">
        <v>18.839721229360631</v>
      </c>
      <c r="AU25" s="264"/>
      <c r="AV25" s="222">
        <v>25.250259192100565</v>
      </c>
      <c r="AW25" s="3666"/>
      <c r="AX25" s="244">
        <v>19.420131309922805</v>
      </c>
      <c r="AY25" s="264"/>
      <c r="AZ25" s="222">
        <v>17.855074903404695</v>
      </c>
      <c r="BA25" s="3674"/>
      <c r="BB25" s="23">
        <v>19.650020050376142</v>
      </c>
      <c r="BC25" s="3677"/>
      <c r="BD25" s="77">
        <v>19.128310267281051</v>
      </c>
      <c r="BE25" s="3666"/>
      <c r="BF25" s="244">
        <v>19.24294564167668</v>
      </c>
      <c r="BG25" s="266"/>
      <c r="BH25" s="268">
        <v>21.835545700124317</v>
      </c>
      <c r="BI25" s="266"/>
      <c r="BJ25" s="268">
        <v>14.749253647742485</v>
      </c>
      <c r="BK25" s="3705"/>
      <c r="BL25" s="238">
        <v>13.573437879389068</v>
      </c>
      <c r="BM25" s="3708"/>
      <c r="BN25" s="267">
        <v>17.06772148090355</v>
      </c>
      <c r="BO25" s="3708"/>
      <c r="BP25" s="267">
        <v>19.239924352177724</v>
      </c>
      <c r="BQ25" s="525"/>
      <c r="BR25" s="525"/>
      <c r="BS25" s="525"/>
      <c r="BT25" s="525"/>
    </row>
    <row r="26" spans="2:72" x14ac:dyDescent="0.25">
      <c r="B26" s="218" t="s">
        <v>637</v>
      </c>
      <c r="C26" s="6" t="s">
        <v>353</v>
      </c>
      <c r="D26" s="261">
        <v>9365</v>
      </c>
      <c r="E26" s="540">
        <v>342</v>
      </c>
      <c r="F26" s="39">
        <v>298.83999999999997</v>
      </c>
      <c r="G26" s="540">
        <v>342</v>
      </c>
      <c r="H26" s="39">
        <v>0</v>
      </c>
      <c r="I26" s="121">
        <v>684</v>
      </c>
      <c r="J26" s="19">
        <v>298.83999999999997</v>
      </c>
      <c r="K26" s="553">
        <v>720</v>
      </c>
      <c r="L26" s="39">
        <v>598.73000000000013</v>
      </c>
      <c r="M26" s="75">
        <v>1404</v>
      </c>
      <c r="N26" s="75">
        <v>897.57000000000016</v>
      </c>
      <c r="O26" s="568">
        <v>5225</v>
      </c>
      <c r="P26" s="39">
        <v>2594.6</v>
      </c>
      <c r="Q26" s="569">
        <v>6629</v>
      </c>
      <c r="R26" s="19">
        <v>3492.17</v>
      </c>
      <c r="S26" s="581">
        <v>342</v>
      </c>
      <c r="T26" s="39">
        <v>499.34</v>
      </c>
      <c r="U26" s="574">
        <v>6971</v>
      </c>
      <c r="V26" s="19">
        <v>3991.51</v>
      </c>
      <c r="W26" s="591">
        <v>342</v>
      </c>
      <c r="X26" s="39">
        <v>0</v>
      </c>
      <c r="Y26" s="536">
        <v>5909</v>
      </c>
      <c r="Z26" s="27">
        <v>3093.94</v>
      </c>
      <c r="AA26" s="134">
        <v>7313</v>
      </c>
      <c r="AB26" s="134">
        <v>3991.51</v>
      </c>
      <c r="AC26" s="659">
        <v>342</v>
      </c>
      <c r="AD26" s="39">
        <v>748.03</v>
      </c>
      <c r="AE26" s="121">
        <v>7655</v>
      </c>
      <c r="AF26" s="19">
        <v>4739.54</v>
      </c>
      <c r="AG26" s="667">
        <v>342</v>
      </c>
      <c r="AH26" s="39">
        <v>298.96999999999997</v>
      </c>
      <c r="AI26" s="121">
        <v>7997</v>
      </c>
      <c r="AJ26" s="19">
        <v>5038.51</v>
      </c>
      <c r="AK26" s="685">
        <v>342</v>
      </c>
      <c r="AL26" s="39">
        <v>499.24</v>
      </c>
      <c r="AM26" s="536">
        <v>1026</v>
      </c>
      <c r="AN26" s="27">
        <v>1546.24</v>
      </c>
      <c r="AO26" s="72">
        <v>8339</v>
      </c>
      <c r="AP26" s="72">
        <v>5537.75</v>
      </c>
      <c r="AQ26" s="698">
        <v>342</v>
      </c>
      <c r="AR26" s="39">
        <v>1595.84</v>
      </c>
      <c r="AS26" s="121">
        <v>8681</v>
      </c>
      <c r="AT26" s="19">
        <v>7133.59</v>
      </c>
      <c r="AU26" s="706">
        <v>342</v>
      </c>
      <c r="AV26" s="39">
        <v>249.07</v>
      </c>
      <c r="AW26" s="121">
        <v>9023</v>
      </c>
      <c r="AX26" s="19">
        <v>7382.66</v>
      </c>
      <c r="AY26" s="738">
        <v>342</v>
      </c>
      <c r="AZ26" s="39">
        <v>1297.1300000000001</v>
      </c>
      <c r="BA26" s="536">
        <v>1026</v>
      </c>
      <c r="BB26" s="27">
        <v>3142.04</v>
      </c>
      <c r="BC26" s="112">
        <v>2052</v>
      </c>
      <c r="BD26" s="112">
        <v>4688.28</v>
      </c>
      <c r="BE26" s="121">
        <v>9365</v>
      </c>
      <c r="BF26" s="19">
        <v>8679.7900000000009</v>
      </c>
      <c r="BG26" s="160">
        <v>20742.20366598777</v>
      </c>
      <c r="BH26" s="239">
        <v>7537.0999999999985</v>
      </c>
      <c r="BI26" s="160">
        <v>16929.735234215885</v>
      </c>
      <c r="BJ26" s="239">
        <v>8801.7400000000016</v>
      </c>
      <c r="BK26" s="272">
        <v>19251.63543788188</v>
      </c>
      <c r="BL26" s="236">
        <v>20488.86</v>
      </c>
      <c r="BM26" s="272">
        <v>20754.644854293481</v>
      </c>
      <c r="BN26" s="236">
        <v>80002.179999999993</v>
      </c>
      <c r="BO26" s="272">
        <v>29958.27154308611</v>
      </c>
      <c r="BP26" s="236">
        <v>124050.80000000006</v>
      </c>
      <c r="BQ26" s="525"/>
      <c r="BR26" s="525"/>
      <c r="BS26" s="525"/>
      <c r="BT26" s="525"/>
    </row>
    <row r="27" spans="2:72" ht="15" customHeight="1" thickBot="1" x14ac:dyDescent="0.3">
      <c r="B27" s="251" t="s">
        <v>1355</v>
      </c>
      <c r="C27" s="3" t="s">
        <v>353</v>
      </c>
      <c r="D27" s="538">
        <v>0</v>
      </c>
      <c r="E27" s="528">
        <v>219</v>
      </c>
      <c r="F27" s="39">
        <v>259.35000000000002</v>
      </c>
      <c r="G27" s="528">
        <v>224.57999999999998</v>
      </c>
      <c r="H27" s="39">
        <v>150.16999999999999</v>
      </c>
      <c r="I27" s="529">
        <v>443.58</v>
      </c>
      <c r="J27" s="13">
        <v>409.52</v>
      </c>
      <c r="K27" s="547">
        <v>189.24</v>
      </c>
      <c r="L27" s="39">
        <v>167.22</v>
      </c>
      <c r="M27" s="21">
        <v>632.81999999999994</v>
      </c>
      <c r="N27" s="21">
        <v>576.74</v>
      </c>
      <c r="O27" s="563">
        <v>436.24</v>
      </c>
      <c r="P27" s="39">
        <v>1598.69</v>
      </c>
      <c r="Q27" s="564">
        <v>1069.06</v>
      </c>
      <c r="R27" s="13">
        <v>2175.4300000000003</v>
      </c>
      <c r="S27" s="572">
        <v>218.5</v>
      </c>
      <c r="T27" s="39">
        <v>1092.55</v>
      </c>
      <c r="U27" s="571">
        <v>1287.56</v>
      </c>
      <c r="V27" s="13">
        <v>3267.9800000000005</v>
      </c>
      <c r="W27" s="582">
        <v>212.42</v>
      </c>
      <c r="X27" s="39">
        <v>499.76</v>
      </c>
      <c r="Y27" s="530">
        <v>867.16</v>
      </c>
      <c r="Z27" s="22">
        <v>3191</v>
      </c>
      <c r="AA27" s="112">
        <v>1499.98</v>
      </c>
      <c r="AB27" s="112">
        <v>3767.74</v>
      </c>
      <c r="AC27" s="653">
        <v>226.1</v>
      </c>
      <c r="AD27" s="39">
        <v>0</v>
      </c>
      <c r="AE27" s="529">
        <v>1726.08</v>
      </c>
      <c r="AF27" s="13">
        <v>3767.74</v>
      </c>
      <c r="AG27" s="661">
        <v>220.02</v>
      </c>
      <c r="AH27" s="39">
        <v>198.57000000000002</v>
      </c>
      <c r="AI27" s="529">
        <v>1946.1</v>
      </c>
      <c r="AJ27" s="13">
        <v>3966.31</v>
      </c>
      <c r="AK27" s="681">
        <v>226.1</v>
      </c>
      <c r="AL27" s="39">
        <v>298.70999999999998</v>
      </c>
      <c r="AM27" s="530">
        <v>672.22</v>
      </c>
      <c r="AN27" s="22">
        <v>497.28</v>
      </c>
      <c r="AO27" s="72">
        <v>2172.1999999999998</v>
      </c>
      <c r="AP27" s="72">
        <v>4265.0199999999995</v>
      </c>
      <c r="AQ27" s="692">
        <v>226.1</v>
      </c>
      <c r="AR27" s="39">
        <v>499.09</v>
      </c>
      <c r="AS27" s="529">
        <v>2398.2999999999997</v>
      </c>
      <c r="AT27" s="13">
        <v>4764.1099999999997</v>
      </c>
      <c r="AU27" s="700">
        <v>207.1</v>
      </c>
      <c r="AV27" s="39">
        <v>0</v>
      </c>
      <c r="AW27" s="529">
        <v>2605.3999999999996</v>
      </c>
      <c r="AX27" s="13">
        <v>4764.1099999999997</v>
      </c>
      <c r="AY27" s="729">
        <v>226.1</v>
      </c>
      <c r="AZ27" s="39">
        <v>998.41</v>
      </c>
      <c r="BA27" s="530">
        <v>659.3</v>
      </c>
      <c r="BB27" s="22">
        <v>1497.5</v>
      </c>
      <c r="BC27" s="112">
        <v>1331.52</v>
      </c>
      <c r="BD27" s="112">
        <v>1994.78</v>
      </c>
      <c r="BE27" s="529">
        <v>2831.4999999999995</v>
      </c>
      <c r="BF27" s="13">
        <v>5762.5199999999995</v>
      </c>
      <c r="BG27" s="146">
        <v>2236.7519999999995</v>
      </c>
      <c r="BH27" s="144">
        <v>5991.8400000000011</v>
      </c>
      <c r="BI27" s="146">
        <v>2057.5999999999995</v>
      </c>
      <c r="BJ27" s="144">
        <v>5429.83</v>
      </c>
      <c r="BK27" s="146">
        <v>2163.56</v>
      </c>
      <c r="BL27" s="145">
        <v>17862.580000000002</v>
      </c>
      <c r="BM27" s="146">
        <v>6973.7102305913804</v>
      </c>
      <c r="BN27" s="145">
        <v>29483.779999999995</v>
      </c>
      <c r="BO27" s="146">
        <v>8472.5250501001919</v>
      </c>
      <c r="BP27" s="145">
        <v>59555.1</v>
      </c>
      <c r="BQ27" s="525"/>
      <c r="BR27" s="525"/>
      <c r="BS27" s="525"/>
      <c r="BT27" s="525"/>
    </row>
    <row r="28" spans="2:72" ht="15" customHeight="1" thickBot="1" x14ac:dyDescent="0.3">
      <c r="B28" s="250" t="s">
        <v>351</v>
      </c>
      <c r="C28" s="5" t="s">
        <v>353</v>
      </c>
      <c r="D28" s="86">
        <v>9365</v>
      </c>
      <c r="E28" s="86">
        <v>561</v>
      </c>
      <c r="F28" s="9">
        <v>558.19000000000005</v>
      </c>
      <c r="G28" s="86">
        <v>566.57999999999993</v>
      </c>
      <c r="H28" s="9">
        <v>150.16999999999999</v>
      </c>
      <c r="I28" s="125">
        <v>1127.58</v>
      </c>
      <c r="J28" s="14">
        <v>708.3599999999999</v>
      </c>
      <c r="K28" s="86">
        <v>909.24</v>
      </c>
      <c r="L28" s="9">
        <v>765.95000000000016</v>
      </c>
      <c r="M28" s="126">
        <v>2036.82</v>
      </c>
      <c r="N28" s="20">
        <v>1474.3100000000002</v>
      </c>
      <c r="O28" s="86">
        <v>5661.24</v>
      </c>
      <c r="P28" s="9">
        <v>4193.29</v>
      </c>
      <c r="Q28" s="125">
        <v>7698.0599999999995</v>
      </c>
      <c r="R28" s="14">
        <v>5667.6</v>
      </c>
      <c r="S28" s="86">
        <v>560.5</v>
      </c>
      <c r="T28" s="9">
        <v>1591.8899999999999</v>
      </c>
      <c r="U28" s="125">
        <v>8258.56</v>
      </c>
      <c r="V28" s="14">
        <v>7259.4900000000007</v>
      </c>
      <c r="W28" s="86">
        <v>554.41999999999996</v>
      </c>
      <c r="X28" s="9">
        <v>499.76</v>
      </c>
      <c r="Y28" s="67">
        <v>6776.16</v>
      </c>
      <c r="Z28" s="20">
        <v>6284.9400000000005</v>
      </c>
      <c r="AA28" s="127">
        <v>8812.98</v>
      </c>
      <c r="AB28" s="76">
        <v>7759.25</v>
      </c>
      <c r="AC28" s="86">
        <v>568.1</v>
      </c>
      <c r="AD28" s="9">
        <v>748.03</v>
      </c>
      <c r="AE28" s="125">
        <v>9381.08</v>
      </c>
      <c r="AF28" s="14">
        <v>8507.2799999999988</v>
      </c>
      <c r="AG28" s="86">
        <v>562.02</v>
      </c>
      <c r="AH28" s="9">
        <v>497.53999999999996</v>
      </c>
      <c r="AI28" s="125">
        <v>9943.1</v>
      </c>
      <c r="AJ28" s="14">
        <v>9004.82</v>
      </c>
      <c r="AK28" s="86">
        <v>568.1</v>
      </c>
      <c r="AL28" s="9">
        <v>797.95</v>
      </c>
      <c r="AM28" s="67">
        <v>1698.22</v>
      </c>
      <c r="AN28" s="20">
        <v>2043.52</v>
      </c>
      <c r="AO28" s="125">
        <v>10511.2</v>
      </c>
      <c r="AP28" s="14">
        <v>9802.77</v>
      </c>
      <c r="AQ28" s="86">
        <v>568.1</v>
      </c>
      <c r="AR28" s="9">
        <v>2094.9299999999998</v>
      </c>
      <c r="AS28" s="125">
        <v>11079.3</v>
      </c>
      <c r="AT28" s="14">
        <v>11897.7</v>
      </c>
      <c r="AU28" s="86">
        <v>549.1</v>
      </c>
      <c r="AV28" s="9">
        <v>249.07</v>
      </c>
      <c r="AW28" s="125">
        <v>11628.4</v>
      </c>
      <c r="AX28" s="14">
        <v>12146.77</v>
      </c>
      <c r="AY28" s="86">
        <v>568.1</v>
      </c>
      <c r="AZ28" s="9">
        <v>2295.54</v>
      </c>
      <c r="BA28" s="67">
        <v>1685.3</v>
      </c>
      <c r="BB28" s="20">
        <v>4639.54</v>
      </c>
      <c r="BC28" s="112">
        <v>3383.52</v>
      </c>
      <c r="BD28" s="112">
        <v>6683.0599999999995</v>
      </c>
      <c r="BE28" s="125">
        <v>12196.5</v>
      </c>
      <c r="BF28" s="14">
        <v>14442.310000000001</v>
      </c>
      <c r="BG28" s="142">
        <v>22978.955665987771</v>
      </c>
      <c r="BH28" s="360">
        <v>13528.939999999999</v>
      </c>
      <c r="BI28" s="142">
        <v>18987.335234215883</v>
      </c>
      <c r="BJ28" s="360">
        <v>14231.570000000002</v>
      </c>
      <c r="BK28" s="142">
        <v>21415.195437881881</v>
      </c>
      <c r="BL28" s="143">
        <v>38351.440000000002</v>
      </c>
      <c r="BM28" s="142">
        <v>27728.355084884861</v>
      </c>
      <c r="BN28" s="143">
        <v>109485.95999999999</v>
      </c>
      <c r="BO28" s="142">
        <v>38430.7965931863</v>
      </c>
      <c r="BP28" s="143">
        <v>183605.90000000005</v>
      </c>
      <c r="BQ28" s="525"/>
      <c r="BR28" s="525"/>
      <c r="BS28" s="525"/>
      <c r="BT28" s="525"/>
    </row>
    <row r="29" spans="2:72" ht="15" customHeight="1" x14ac:dyDescent="0.25">
      <c r="B29" s="545"/>
      <c r="D29" s="526"/>
      <c r="I29" s="37"/>
      <c r="J29" s="17"/>
      <c r="O29" s="165"/>
      <c r="BQ29" s="525"/>
      <c r="BR29" s="525"/>
      <c r="BS29" s="525"/>
      <c r="BT29" s="525"/>
    </row>
    <row r="30" spans="2:72" ht="15" customHeight="1" x14ac:dyDescent="0.25">
      <c r="E30" s="546"/>
      <c r="F30" s="546"/>
      <c r="G30" s="546"/>
      <c r="H30" s="546"/>
      <c r="I30" s="546"/>
      <c r="J30" s="546"/>
      <c r="K30" s="546"/>
      <c r="L30" s="546"/>
      <c r="M30" s="546"/>
      <c r="N30" s="546"/>
      <c r="O30" s="546"/>
      <c r="P30" s="546"/>
      <c r="Q30" s="546"/>
      <c r="R30" s="546"/>
      <c r="S30" s="546"/>
      <c r="T30" s="546"/>
      <c r="U30" s="525"/>
      <c r="V30" s="546"/>
      <c r="W30" s="546"/>
      <c r="X30" s="546"/>
      <c r="Y30" s="546"/>
      <c r="Z30" s="546"/>
      <c r="AA30" s="546"/>
      <c r="AB30" s="546"/>
      <c r="AC30" s="546"/>
      <c r="AD30" s="546"/>
      <c r="AE30" s="546"/>
      <c r="AF30" s="546"/>
      <c r="AG30" s="546"/>
      <c r="AH30" s="546"/>
      <c r="AI30" s="546"/>
      <c r="AJ30" s="546"/>
      <c r="AK30" s="546"/>
      <c r="AL30" s="546"/>
      <c r="AM30" s="546"/>
      <c r="AN30" s="546"/>
      <c r="AO30" s="546"/>
      <c r="AP30" s="546"/>
      <c r="AQ30" s="546"/>
      <c r="AR30" s="546"/>
      <c r="AS30" s="546"/>
      <c r="AT30" s="546"/>
      <c r="AU30" s="546"/>
      <c r="AV30" s="546"/>
      <c r="BQ30" s="525"/>
      <c r="BR30" s="525"/>
      <c r="BS30" s="525"/>
      <c r="BT30" s="525"/>
    </row>
    <row r="31" spans="2:72" ht="15" customHeight="1" x14ac:dyDescent="0.25">
      <c r="BQ31" s="525"/>
      <c r="BR31" s="525"/>
      <c r="BS31" s="525"/>
      <c r="BT31" s="525"/>
    </row>
    <row r="32" spans="2:72" ht="15" customHeight="1" x14ac:dyDescent="0.25">
      <c r="BF32" s="525"/>
      <c r="BG32" s="525"/>
      <c r="BH32" s="525"/>
      <c r="BQ32" s="525"/>
      <c r="BR32" s="525"/>
      <c r="BS32" s="525"/>
      <c r="BT32" s="525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1">
    <mergeCell ref="BO3:BP3"/>
    <mergeCell ref="BO15:BO20"/>
    <mergeCell ref="BO22:BO25"/>
    <mergeCell ref="BM22:BM25"/>
    <mergeCell ref="BK3:BL3"/>
    <mergeCell ref="BK15:BK20"/>
    <mergeCell ref="AY22:AY24"/>
    <mergeCell ref="AU15:AU19"/>
    <mergeCell ref="AU22:AU24"/>
    <mergeCell ref="BA22:BA25"/>
    <mergeCell ref="BC3:BD3"/>
    <mergeCell ref="BC15:BC20"/>
    <mergeCell ref="BC22:BC25"/>
    <mergeCell ref="BM3:BN3"/>
    <mergeCell ref="BM15:BM20"/>
    <mergeCell ref="BK22:BK25"/>
    <mergeCell ref="U3:V3"/>
    <mergeCell ref="W3:X3"/>
    <mergeCell ref="U15:U20"/>
    <mergeCell ref="W15:W19"/>
    <mergeCell ref="Q3:R3"/>
    <mergeCell ref="AS22:AS25"/>
    <mergeCell ref="BI3:BJ3"/>
    <mergeCell ref="BI22:BI24"/>
    <mergeCell ref="BI15:BI19"/>
    <mergeCell ref="AU3:AV3"/>
    <mergeCell ref="AW3:AX3"/>
    <mergeCell ref="AW15:AW20"/>
    <mergeCell ref="AW22:AW25"/>
    <mergeCell ref="BG3:BH3"/>
    <mergeCell ref="BG15:BG19"/>
    <mergeCell ref="BG22:BG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42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R72"/>
  <sheetViews>
    <sheetView zoomScale="85" zoomScaleNormal="85" workbookViewId="0">
      <pane xSplit="3" topLeftCell="D1" activePane="topRight" state="frozen"/>
      <selection activeCell="BS12" sqref="BS12"/>
      <selection pane="topRight" activeCell="BS12" sqref="BS12"/>
    </sheetView>
  </sheetViews>
  <sheetFormatPr defaultRowHeight="15" x14ac:dyDescent="0.25"/>
  <cols>
    <col min="1" max="1" width="42.7109375" style="32" bestFit="1" customWidth="1"/>
    <col min="2" max="2" width="18.5703125" style="32" bestFit="1" customWidth="1"/>
    <col min="3" max="3" width="11.28515625" style="32" bestFit="1" customWidth="1"/>
    <col min="4" max="7" width="7" style="32" customWidth="1"/>
    <col min="8" max="9" width="10.7109375" style="32" hidden="1" customWidth="1"/>
    <col min="10" max="13" width="7" style="32" customWidth="1"/>
    <col min="14" max="14" width="6.7109375" style="32" customWidth="1"/>
    <col min="15" max="15" width="7" style="32" customWidth="1"/>
    <col min="16" max="17" width="10.7109375" style="32" hidden="1" customWidth="1"/>
    <col min="18" max="19" width="7" style="32" customWidth="1"/>
    <col min="20" max="20" width="10.7109375" style="32" hidden="1" customWidth="1"/>
    <col min="21" max="21" width="11.28515625" style="32" hidden="1" customWidth="1"/>
    <col min="22" max="25" width="7" style="32" customWidth="1"/>
    <col min="26" max="27" width="8" style="32" customWidth="1"/>
    <col min="28" max="29" width="10.7109375" style="32" customWidth="1"/>
    <col min="30" max="31" width="10.7109375" style="32" hidden="1" customWidth="1"/>
    <col min="32" max="33" width="10.7109375" style="32" customWidth="1"/>
    <col min="34" max="35" width="10.7109375" style="32" hidden="1" customWidth="1"/>
    <col min="36" max="39" width="10.7109375" style="32" customWidth="1"/>
    <col min="40" max="41" width="10.7109375" style="32" hidden="1" customWidth="1"/>
    <col min="42" max="43" width="10.7109375" style="32" customWidth="1"/>
    <col min="44" max="45" width="10.7109375" style="32" hidden="1" customWidth="1"/>
    <col min="46" max="47" width="10.7109375" style="32" customWidth="1"/>
    <col min="48" max="48" width="11.28515625" style="32" hidden="1" customWidth="1"/>
    <col min="49" max="49" width="12" style="32" hidden="1" customWidth="1"/>
    <col min="50" max="53" width="10.7109375" style="32" customWidth="1"/>
    <col min="54" max="57" width="11.28515625" style="32" customWidth="1"/>
    <col min="58" max="58" width="8" style="32" customWidth="1"/>
    <col min="59" max="59" width="10.85546875" style="32" customWidth="1"/>
    <col min="60" max="60" width="11.28515625" style="32" hidden="1" customWidth="1"/>
    <col min="61" max="61" width="11" style="32" customWidth="1"/>
    <col min="62" max="62" width="10.7109375" style="32" hidden="1" customWidth="1"/>
    <col min="63" max="63" width="10.28515625" style="32" customWidth="1"/>
    <col min="64" max="65" width="10.7109375" style="32" hidden="1" customWidth="1"/>
    <col min="66" max="68" width="8.28515625" style="32" hidden="1" customWidth="1"/>
    <col min="69" max="69" width="11.85546875" style="32" customWidth="1"/>
    <col min="70" max="70" width="11.7109375" style="32" bestFit="1" customWidth="1"/>
    <col min="71" max="71" width="14.85546875" style="32" customWidth="1"/>
    <col min="72" max="16384" width="9.140625" style="32"/>
  </cols>
  <sheetData>
    <row r="1" spans="1:70" ht="22.5" x14ac:dyDescent="0.25">
      <c r="A1" s="882" t="s">
        <v>1744</v>
      </c>
      <c r="B1" s="882"/>
      <c r="C1" s="882"/>
      <c r="D1" s="882"/>
      <c r="E1" s="882"/>
      <c r="F1" s="882"/>
      <c r="G1" s="882"/>
      <c r="H1" s="882"/>
      <c r="I1" s="882"/>
      <c r="J1" s="882"/>
      <c r="K1" s="882"/>
      <c r="L1" s="882"/>
      <c r="M1" s="882"/>
      <c r="N1" s="882"/>
      <c r="O1" s="882"/>
      <c r="P1" s="882"/>
      <c r="Q1" s="882"/>
      <c r="R1" s="882"/>
      <c r="S1" s="882"/>
      <c r="T1" s="882"/>
      <c r="U1" s="882"/>
      <c r="V1" s="882"/>
      <c r="W1" s="882"/>
      <c r="X1" s="882"/>
      <c r="Y1" s="882"/>
      <c r="Z1" s="882"/>
      <c r="AA1" s="882"/>
      <c r="AB1" s="882"/>
      <c r="AC1" s="882"/>
      <c r="AD1" s="882"/>
      <c r="AE1" s="882"/>
      <c r="AF1" s="882"/>
      <c r="AG1" s="882"/>
      <c r="AH1" s="882"/>
      <c r="AI1" s="882"/>
      <c r="AJ1" s="882"/>
      <c r="AK1" s="882"/>
      <c r="AL1" s="882"/>
      <c r="AM1" s="882"/>
      <c r="AN1" s="882"/>
      <c r="AO1" s="882"/>
      <c r="AP1" s="882"/>
      <c r="AQ1" s="882"/>
      <c r="AR1" s="882"/>
      <c r="AS1" s="882"/>
      <c r="AT1" s="882"/>
      <c r="AU1" s="882"/>
      <c r="AV1" s="882"/>
      <c r="AW1" s="882"/>
      <c r="AX1" s="882"/>
      <c r="AY1" s="882"/>
      <c r="AZ1" s="882"/>
      <c r="BA1" s="882"/>
      <c r="BB1" s="882"/>
      <c r="BC1" s="882"/>
      <c r="BD1" s="882"/>
      <c r="BE1" s="882"/>
      <c r="BF1" s="882"/>
      <c r="BG1" s="882"/>
      <c r="BH1" s="882"/>
      <c r="BI1" s="882"/>
      <c r="BJ1" s="882"/>
      <c r="BK1" s="882"/>
      <c r="BL1" s="882"/>
      <c r="BM1" s="882"/>
      <c r="BN1" s="882"/>
      <c r="BO1" s="882"/>
      <c r="BP1" s="882"/>
    </row>
    <row r="2" spans="1:70" ht="19.5" thickBot="1" x14ac:dyDescent="0.35">
      <c r="A2" s="883"/>
      <c r="B2" s="884"/>
      <c r="C2" s="885">
        <v>365</v>
      </c>
      <c r="D2" s="885">
        <v>30</v>
      </c>
      <c r="E2" s="885">
        <v>30</v>
      </c>
      <c r="F2" s="885">
        <v>31</v>
      </c>
      <c r="G2" s="885">
        <v>31</v>
      </c>
      <c r="H2" s="885">
        <v>61</v>
      </c>
      <c r="I2" s="885">
        <v>61</v>
      </c>
      <c r="J2" s="885">
        <v>30</v>
      </c>
      <c r="K2" s="885">
        <v>30</v>
      </c>
      <c r="L2" s="886">
        <v>91</v>
      </c>
      <c r="M2" s="886">
        <v>91</v>
      </c>
      <c r="N2" s="885">
        <v>31</v>
      </c>
      <c r="O2" s="885">
        <v>31</v>
      </c>
      <c r="P2" s="886">
        <v>122</v>
      </c>
      <c r="Q2" s="886">
        <v>122</v>
      </c>
      <c r="R2" s="886">
        <v>31</v>
      </c>
      <c r="S2" s="886">
        <v>31</v>
      </c>
      <c r="T2" s="886">
        <v>153</v>
      </c>
      <c r="U2" s="886">
        <v>153</v>
      </c>
      <c r="V2" s="886">
        <v>30</v>
      </c>
      <c r="W2" s="886">
        <v>30</v>
      </c>
      <c r="X2" s="886">
        <v>92</v>
      </c>
      <c r="Y2" s="886">
        <v>92</v>
      </c>
      <c r="Z2" s="886">
        <v>183</v>
      </c>
      <c r="AA2" s="886">
        <v>183</v>
      </c>
      <c r="AB2" s="886">
        <v>31</v>
      </c>
      <c r="AC2" s="886">
        <v>31</v>
      </c>
      <c r="AD2" s="886">
        <v>214</v>
      </c>
      <c r="AE2" s="886">
        <v>214</v>
      </c>
      <c r="AF2" s="886">
        <v>30</v>
      </c>
      <c r="AG2" s="886">
        <v>30</v>
      </c>
      <c r="AH2" s="886">
        <v>244</v>
      </c>
      <c r="AI2" s="886">
        <v>244</v>
      </c>
      <c r="AJ2" s="886">
        <v>31</v>
      </c>
      <c r="AK2" s="886">
        <v>31</v>
      </c>
      <c r="AL2" s="886">
        <v>92</v>
      </c>
      <c r="AM2" s="886">
        <v>92</v>
      </c>
      <c r="AN2" s="886">
        <v>275</v>
      </c>
      <c r="AO2" s="886">
        <v>275</v>
      </c>
      <c r="AP2" s="886">
        <v>31</v>
      </c>
      <c r="AQ2" s="886">
        <v>31</v>
      </c>
      <c r="AR2" s="886">
        <v>306</v>
      </c>
      <c r="AS2" s="886">
        <v>306</v>
      </c>
      <c r="AT2" s="886">
        <v>28</v>
      </c>
      <c r="AU2" s="886">
        <v>28</v>
      </c>
      <c r="AV2" s="886">
        <v>334</v>
      </c>
      <c r="AW2" s="886">
        <v>334</v>
      </c>
      <c r="AX2" s="886">
        <v>31</v>
      </c>
      <c r="AY2" s="886">
        <v>31</v>
      </c>
      <c r="AZ2" s="886">
        <v>90</v>
      </c>
      <c r="BA2" s="886">
        <v>90</v>
      </c>
      <c r="BB2" s="886">
        <v>182</v>
      </c>
      <c r="BC2" s="886">
        <v>182</v>
      </c>
      <c r="BD2" s="886">
        <v>365</v>
      </c>
      <c r="BE2" s="886">
        <v>365</v>
      </c>
      <c r="BF2" s="886"/>
      <c r="BG2" s="886"/>
      <c r="BH2" s="886"/>
      <c r="BI2" s="886"/>
      <c r="BJ2" s="886"/>
      <c r="BK2" s="886"/>
      <c r="BL2" s="886">
        <v>365</v>
      </c>
      <c r="BM2" s="887">
        <v>365</v>
      </c>
      <c r="BN2" s="888">
        <v>366</v>
      </c>
      <c r="BO2" s="888">
        <v>366</v>
      </c>
      <c r="BP2" s="888">
        <v>365</v>
      </c>
    </row>
    <row r="3" spans="1:70" ht="19.5" customHeight="1" thickBot="1" x14ac:dyDescent="0.3">
      <c r="A3" s="3719" t="s">
        <v>169</v>
      </c>
      <c r="B3" s="3721" t="s">
        <v>170</v>
      </c>
      <c r="C3" s="3723" t="s">
        <v>1931</v>
      </c>
      <c r="D3" s="3713" t="s">
        <v>1742</v>
      </c>
      <c r="E3" s="3716"/>
      <c r="F3" s="3715" t="s">
        <v>1871</v>
      </c>
      <c r="G3" s="3714"/>
      <c r="H3" s="3713" t="s">
        <v>14</v>
      </c>
      <c r="I3" s="3716"/>
      <c r="J3" s="3715" t="s">
        <v>1911</v>
      </c>
      <c r="K3" s="3716"/>
      <c r="L3" s="3715" t="s">
        <v>639</v>
      </c>
      <c r="M3" s="3716"/>
      <c r="N3" s="3715" t="s">
        <v>1940</v>
      </c>
      <c r="O3" s="3716"/>
      <c r="P3" s="3715" t="s">
        <v>17</v>
      </c>
      <c r="Q3" s="3716"/>
      <c r="R3" s="3715" t="s">
        <v>1964</v>
      </c>
      <c r="S3" s="3716"/>
      <c r="T3" s="3715" t="s">
        <v>18</v>
      </c>
      <c r="U3" s="3716"/>
      <c r="V3" s="3715" t="s">
        <v>1985</v>
      </c>
      <c r="W3" s="3716"/>
      <c r="X3" s="3715" t="s">
        <v>662</v>
      </c>
      <c r="Y3" s="3716"/>
      <c r="Z3" s="3715" t="s">
        <v>659</v>
      </c>
      <c r="AA3" s="3716"/>
      <c r="AB3" s="3715" t="s">
        <v>2004</v>
      </c>
      <c r="AC3" s="3716"/>
      <c r="AD3" s="3715" t="s">
        <v>24</v>
      </c>
      <c r="AE3" s="3716"/>
      <c r="AF3" s="3715" t="s">
        <v>2020</v>
      </c>
      <c r="AG3" s="3716"/>
      <c r="AH3" s="3715" t="s">
        <v>27</v>
      </c>
      <c r="AI3" s="3716"/>
      <c r="AJ3" s="3715" t="s">
        <v>2037</v>
      </c>
      <c r="AK3" s="3716"/>
      <c r="AL3" s="3715" t="s">
        <v>664</v>
      </c>
      <c r="AM3" s="3716"/>
      <c r="AN3" s="3715" t="s">
        <v>921</v>
      </c>
      <c r="AO3" s="3716"/>
      <c r="AP3" s="3715" t="s">
        <v>2142</v>
      </c>
      <c r="AQ3" s="3716"/>
      <c r="AR3" s="3715" t="s">
        <v>28</v>
      </c>
      <c r="AS3" s="3716"/>
      <c r="AT3" s="3730" t="s">
        <v>2156</v>
      </c>
      <c r="AU3" s="3712"/>
      <c r="AV3" s="3711" t="s">
        <v>30</v>
      </c>
      <c r="AW3" s="3712"/>
      <c r="AX3" s="3711" t="s">
        <v>2168</v>
      </c>
      <c r="AY3" s="3712"/>
      <c r="AZ3" s="3713" t="s">
        <v>665</v>
      </c>
      <c r="BA3" s="3714"/>
      <c r="BB3" s="3713" t="s">
        <v>673</v>
      </c>
      <c r="BC3" s="3714"/>
      <c r="BD3" s="3711" t="s">
        <v>1763</v>
      </c>
      <c r="BE3" s="3712"/>
      <c r="BF3" s="3711" t="s">
        <v>1401</v>
      </c>
      <c r="BG3" s="3712"/>
      <c r="BH3" s="3711" t="s">
        <v>1258</v>
      </c>
      <c r="BI3" s="3712"/>
      <c r="BJ3" s="3711" t="s">
        <v>950</v>
      </c>
      <c r="BK3" s="3712"/>
      <c r="BL3" s="3711" t="s">
        <v>681</v>
      </c>
      <c r="BM3" s="3712"/>
      <c r="BN3" s="3728" t="s">
        <v>671</v>
      </c>
      <c r="BO3" s="3729"/>
      <c r="BP3" s="889" t="s">
        <v>631</v>
      </c>
    </row>
    <row r="4" spans="1:70" ht="19.5" thickBot="1" x14ac:dyDescent="0.3">
      <c r="A4" s="3720"/>
      <c r="B4" s="3722"/>
      <c r="C4" s="3724"/>
      <c r="D4" s="890" t="s">
        <v>171</v>
      </c>
      <c r="E4" s="891" t="s">
        <v>172</v>
      </c>
      <c r="F4" s="891" t="s">
        <v>171</v>
      </c>
      <c r="G4" s="892" t="s">
        <v>172</v>
      </c>
      <c r="H4" s="893" t="s">
        <v>171</v>
      </c>
      <c r="I4" s="891" t="s">
        <v>172</v>
      </c>
      <c r="J4" s="891" t="s">
        <v>171</v>
      </c>
      <c r="K4" s="891" t="s">
        <v>172</v>
      </c>
      <c r="L4" s="891" t="s">
        <v>171</v>
      </c>
      <c r="M4" s="891" t="s">
        <v>172</v>
      </c>
      <c r="N4" s="891" t="s">
        <v>171</v>
      </c>
      <c r="O4" s="891" t="s">
        <v>172</v>
      </c>
      <c r="P4" s="891" t="s">
        <v>171</v>
      </c>
      <c r="Q4" s="891" t="s">
        <v>172</v>
      </c>
      <c r="R4" s="891" t="s">
        <v>171</v>
      </c>
      <c r="S4" s="891" t="s">
        <v>172</v>
      </c>
      <c r="T4" s="891" t="s">
        <v>171</v>
      </c>
      <c r="U4" s="891" t="s">
        <v>172</v>
      </c>
      <c r="V4" s="891" t="s">
        <v>171</v>
      </c>
      <c r="W4" s="891" t="s">
        <v>172</v>
      </c>
      <c r="X4" s="891" t="s">
        <v>171</v>
      </c>
      <c r="Y4" s="891" t="s">
        <v>172</v>
      </c>
      <c r="Z4" s="891" t="s">
        <v>171</v>
      </c>
      <c r="AA4" s="891" t="s">
        <v>172</v>
      </c>
      <c r="AB4" s="891" t="s">
        <v>171</v>
      </c>
      <c r="AC4" s="891" t="s">
        <v>172</v>
      </c>
      <c r="AD4" s="891" t="s">
        <v>171</v>
      </c>
      <c r="AE4" s="891" t="s">
        <v>172</v>
      </c>
      <c r="AF4" s="891" t="s">
        <v>171</v>
      </c>
      <c r="AG4" s="891" t="s">
        <v>172</v>
      </c>
      <c r="AH4" s="891" t="s">
        <v>171</v>
      </c>
      <c r="AI4" s="891" t="s">
        <v>172</v>
      </c>
      <c r="AJ4" s="891" t="s">
        <v>171</v>
      </c>
      <c r="AK4" s="891" t="s">
        <v>172</v>
      </c>
      <c r="AL4" s="891" t="s">
        <v>171</v>
      </c>
      <c r="AM4" s="891" t="s">
        <v>172</v>
      </c>
      <c r="AN4" s="891" t="s">
        <v>171</v>
      </c>
      <c r="AO4" s="891" t="s">
        <v>172</v>
      </c>
      <c r="AP4" s="891" t="s">
        <v>171</v>
      </c>
      <c r="AQ4" s="891" t="s">
        <v>172</v>
      </c>
      <c r="AR4" s="891" t="s">
        <v>171</v>
      </c>
      <c r="AS4" s="891" t="s">
        <v>172</v>
      </c>
      <c r="AT4" s="894" t="s">
        <v>171</v>
      </c>
      <c r="AU4" s="895" t="s">
        <v>172</v>
      </c>
      <c r="AV4" s="896" t="s">
        <v>171</v>
      </c>
      <c r="AW4" s="895" t="s">
        <v>172</v>
      </c>
      <c r="AX4" s="894" t="s">
        <v>171</v>
      </c>
      <c r="AY4" s="895" t="s">
        <v>172</v>
      </c>
      <c r="AZ4" s="890" t="s">
        <v>171</v>
      </c>
      <c r="BA4" s="892" t="s">
        <v>172</v>
      </c>
      <c r="BB4" s="891" t="s">
        <v>171</v>
      </c>
      <c r="BC4" s="891" t="s">
        <v>172</v>
      </c>
      <c r="BD4" s="896" t="s">
        <v>171</v>
      </c>
      <c r="BE4" s="897" t="s">
        <v>172</v>
      </c>
      <c r="BF4" s="894" t="s">
        <v>171</v>
      </c>
      <c r="BG4" s="895" t="s">
        <v>172</v>
      </c>
      <c r="BH4" s="894" t="s">
        <v>171</v>
      </c>
      <c r="BI4" s="895" t="s">
        <v>172</v>
      </c>
      <c r="BJ4" s="896" t="s">
        <v>171</v>
      </c>
      <c r="BK4" s="895" t="s">
        <v>172</v>
      </c>
      <c r="BL4" s="896" t="s">
        <v>171</v>
      </c>
      <c r="BM4" s="895" t="s">
        <v>172</v>
      </c>
      <c r="BN4" s="898" t="s">
        <v>171</v>
      </c>
      <c r="BO4" s="899" t="s">
        <v>172</v>
      </c>
      <c r="BP4" s="899" t="s">
        <v>172</v>
      </c>
    </row>
    <row r="5" spans="1:70" ht="18.75" x14ac:dyDescent="0.25">
      <c r="A5" s="900" t="s">
        <v>360</v>
      </c>
      <c r="B5" s="901" t="s">
        <v>49</v>
      </c>
      <c r="C5" s="902">
        <v>70</v>
      </c>
      <c r="D5" s="903">
        <v>70</v>
      </c>
      <c r="E5" s="904">
        <v>70.02</v>
      </c>
      <c r="F5" s="903">
        <v>70</v>
      </c>
      <c r="G5" s="904">
        <v>70.02</v>
      </c>
      <c r="H5" s="905">
        <v>70</v>
      </c>
      <c r="I5" s="904">
        <v>70.019999999999982</v>
      </c>
      <c r="J5" s="903">
        <v>70</v>
      </c>
      <c r="K5" s="904">
        <v>70.010000000000005</v>
      </c>
      <c r="L5" s="904">
        <v>70</v>
      </c>
      <c r="M5" s="904">
        <v>70.016749579831924</v>
      </c>
      <c r="N5" s="903">
        <v>70</v>
      </c>
      <c r="O5" s="904">
        <v>70.503373452126255</v>
      </c>
      <c r="P5" s="904">
        <v>70</v>
      </c>
      <c r="Q5" s="904">
        <v>70.141084658313517</v>
      </c>
      <c r="R5" s="903">
        <v>70</v>
      </c>
      <c r="S5" s="904">
        <v>70.5</v>
      </c>
      <c r="T5" s="904">
        <v>70</v>
      </c>
      <c r="U5" s="904">
        <v>70.214031827985025</v>
      </c>
      <c r="V5" s="903">
        <v>70</v>
      </c>
      <c r="W5" s="904">
        <v>70.5</v>
      </c>
      <c r="X5" s="904">
        <v>70</v>
      </c>
      <c r="Y5" s="904">
        <v>70.501139237471079</v>
      </c>
      <c r="Z5" s="904">
        <v>70</v>
      </c>
      <c r="AA5" s="904">
        <v>70.260895964649237</v>
      </c>
      <c r="AB5" s="903">
        <v>70</v>
      </c>
      <c r="AC5" s="904">
        <v>70.453746245081177</v>
      </c>
      <c r="AD5" s="904">
        <v>70</v>
      </c>
      <c r="AE5" s="904">
        <v>70.288711967148288</v>
      </c>
      <c r="AF5" s="904">
        <v>70</v>
      </c>
      <c r="AG5" s="904">
        <v>70.490000000000009</v>
      </c>
      <c r="AH5" s="904">
        <v>70</v>
      </c>
      <c r="AI5" s="904">
        <v>70.312514057581083</v>
      </c>
      <c r="AJ5" s="904">
        <v>70</v>
      </c>
      <c r="AK5" s="904">
        <v>70.010000000000005</v>
      </c>
      <c r="AL5" s="904">
        <v>70</v>
      </c>
      <c r="AM5" s="904">
        <v>70.313108282206528</v>
      </c>
      <c r="AN5" s="904">
        <v>70</v>
      </c>
      <c r="AO5" s="904">
        <v>70.278181675223735</v>
      </c>
      <c r="AP5" s="904">
        <v>70</v>
      </c>
      <c r="AQ5" s="904">
        <v>70.59499999999997</v>
      </c>
      <c r="AR5" s="904">
        <v>70</v>
      </c>
      <c r="AS5" s="904">
        <v>70.310472733030437</v>
      </c>
      <c r="AT5" s="904">
        <v>70</v>
      </c>
      <c r="AU5" s="904">
        <v>70.499999999999972</v>
      </c>
      <c r="AV5" s="904">
        <v>70</v>
      </c>
      <c r="AW5" s="904">
        <v>70.326436156568349</v>
      </c>
      <c r="AX5" s="904">
        <v>70</v>
      </c>
      <c r="AY5" s="904">
        <v>70.5</v>
      </c>
      <c r="AZ5" s="904">
        <v>70</v>
      </c>
      <c r="BA5" s="904">
        <v>70.532713173922829</v>
      </c>
      <c r="BB5" s="904">
        <v>70</v>
      </c>
      <c r="BC5" s="904">
        <v>70.422663592242358</v>
      </c>
      <c r="BD5" s="904">
        <v>70</v>
      </c>
      <c r="BE5" s="904">
        <v>70.341275484250673</v>
      </c>
      <c r="BF5" s="903">
        <v>69.500000000000028</v>
      </c>
      <c r="BG5" s="906">
        <v>69.398028518298972</v>
      </c>
      <c r="BH5" s="903">
        <v>69.5</v>
      </c>
      <c r="BI5" s="906">
        <v>69.459875135267765</v>
      </c>
      <c r="BJ5" s="903">
        <v>70.500002850729032</v>
      </c>
      <c r="BK5" s="906">
        <v>69.798394297532738</v>
      </c>
      <c r="BL5" s="907">
        <v>70.99978732308368</v>
      </c>
      <c r="BM5" s="908">
        <v>72.813877092165015</v>
      </c>
      <c r="BN5" s="903">
        <v>66.5</v>
      </c>
      <c r="BO5" s="906">
        <v>67.485669750420143</v>
      </c>
      <c r="BP5" s="906">
        <v>67.015011462089603</v>
      </c>
      <c r="BQ5" s="876"/>
      <c r="BR5" s="909"/>
    </row>
    <row r="6" spans="1:70" ht="15" customHeight="1" x14ac:dyDescent="0.25">
      <c r="A6" s="910" t="s">
        <v>358</v>
      </c>
      <c r="B6" s="911"/>
      <c r="C6" s="912"/>
      <c r="D6" s="913"/>
      <c r="E6" s="914"/>
      <c r="F6" s="913"/>
      <c r="G6" s="914"/>
      <c r="H6" s="915"/>
      <c r="I6" s="914"/>
      <c r="J6" s="913"/>
      <c r="K6" s="914"/>
      <c r="L6" s="914"/>
      <c r="M6" s="542"/>
      <c r="N6" s="913"/>
      <c r="O6" s="914"/>
      <c r="P6" s="914"/>
      <c r="Q6" s="542"/>
      <c r="R6" s="913"/>
      <c r="S6" s="914"/>
      <c r="T6" s="914"/>
      <c r="U6" s="542"/>
      <c r="V6" s="913"/>
      <c r="W6" s="914"/>
      <c r="X6" s="914"/>
      <c r="Y6" s="542"/>
      <c r="Z6" s="914"/>
      <c r="AA6" s="542"/>
      <c r="AB6" s="913"/>
      <c r="AC6" s="914"/>
      <c r="AD6" s="914"/>
      <c r="AE6" s="542"/>
      <c r="AF6" s="914"/>
      <c r="AG6" s="914"/>
      <c r="AH6" s="914"/>
      <c r="AI6" s="542"/>
      <c r="AJ6" s="914"/>
      <c r="AK6" s="914"/>
      <c r="AL6" s="914"/>
      <c r="AM6" s="542"/>
      <c r="AN6" s="914"/>
      <c r="AO6" s="542"/>
      <c r="AP6" s="914"/>
      <c r="AQ6" s="914"/>
      <c r="AR6" s="914"/>
      <c r="AS6" s="542"/>
      <c r="AT6" s="914"/>
      <c r="AU6" s="914"/>
      <c r="AV6" s="914"/>
      <c r="AW6" s="542"/>
      <c r="AX6" s="914"/>
      <c r="AY6" s="914"/>
      <c r="AZ6" s="914"/>
      <c r="BA6" s="542"/>
      <c r="BB6" s="914"/>
      <c r="BC6" s="542"/>
      <c r="BD6" s="914"/>
      <c r="BE6" s="916"/>
      <c r="BF6" s="917"/>
      <c r="BG6" s="916"/>
      <c r="BH6" s="917"/>
      <c r="BI6" s="916"/>
      <c r="BJ6" s="916"/>
      <c r="BK6" s="916"/>
      <c r="BL6" s="918"/>
      <c r="BM6" s="918"/>
      <c r="BN6" s="919"/>
      <c r="BO6" s="919"/>
      <c r="BP6" s="920"/>
      <c r="BQ6" s="876"/>
      <c r="BR6" s="909"/>
    </row>
    <row r="7" spans="1:70" ht="18.75" x14ac:dyDescent="0.25">
      <c r="A7" s="910" t="s">
        <v>348</v>
      </c>
      <c r="B7" s="911" t="s">
        <v>49</v>
      </c>
      <c r="C7" s="912">
        <v>95</v>
      </c>
      <c r="D7" s="921">
        <v>95</v>
      </c>
      <c r="E7" s="922">
        <v>93.3</v>
      </c>
      <c r="F7" s="921">
        <v>95</v>
      </c>
      <c r="G7" s="922">
        <v>95</v>
      </c>
      <c r="H7" s="923">
        <v>95</v>
      </c>
      <c r="I7" s="922">
        <v>94.163689191432837</v>
      </c>
      <c r="J7" s="921">
        <v>95</v>
      </c>
      <c r="K7" s="922">
        <v>94.999981892521248</v>
      </c>
      <c r="L7" s="922">
        <v>95</v>
      </c>
      <c r="M7" s="922">
        <v>94.43687502402986</v>
      </c>
      <c r="N7" s="921">
        <v>95</v>
      </c>
      <c r="O7" s="922">
        <v>95.000052472687969</v>
      </c>
      <c r="P7" s="922">
        <v>95</v>
      </c>
      <c r="Q7" s="922">
        <v>94.579198667215351</v>
      </c>
      <c r="R7" s="921">
        <v>95</v>
      </c>
      <c r="S7" s="922">
        <v>93.451695194206707</v>
      </c>
      <c r="T7" s="922">
        <v>95</v>
      </c>
      <c r="U7" s="922">
        <v>94.348083251951152</v>
      </c>
      <c r="V7" s="921">
        <v>95</v>
      </c>
      <c r="W7" s="922">
        <v>92.000070861678012</v>
      </c>
      <c r="X7" s="922">
        <v>95</v>
      </c>
      <c r="Y7" s="922">
        <v>93.489975585954539</v>
      </c>
      <c r="Z7" s="542">
        <v>95</v>
      </c>
      <c r="AA7" s="922">
        <v>93.959413326326739</v>
      </c>
      <c r="AB7" s="921">
        <v>95</v>
      </c>
      <c r="AC7" s="922">
        <v>92.000347584289187</v>
      </c>
      <c r="AD7" s="922">
        <v>95</v>
      </c>
      <c r="AE7" s="922">
        <v>93.676576932370239</v>
      </c>
      <c r="AF7" s="922">
        <v>95</v>
      </c>
      <c r="AG7" s="922">
        <v>90.270086275741988</v>
      </c>
      <c r="AH7" s="922">
        <v>95</v>
      </c>
      <c r="AI7" s="922">
        <v>93.273632225031363</v>
      </c>
      <c r="AJ7" s="922">
        <v>95</v>
      </c>
      <c r="AK7" s="922">
        <v>91.999923369245295</v>
      </c>
      <c r="AL7" s="922">
        <v>95</v>
      </c>
      <c r="AM7" s="922">
        <v>91.450919482289862</v>
      </c>
      <c r="AN7" s="922">
        <v>95</v>
      </c>
      <c r="AO7" s="922">
        <v>93.130073610672184</v>
      </c>
      <c r="AP7" s="922">
        <v>95</v>
      </c>
      <c r="AQ7" s="922">
        <v>91.99992336924528</v>
      </c>
      <c r="AR7" s="922">
        <v>95</v>
      </c>
      <c r="AS7" s="922">
        <v>93.015597828157851</v>
      </c>
      <c r="AT7" s="922">
        <v>95</v>
      </c>
      <c r="AU7" s="922">
        <v>90.285714285714292</v>
      </c>
      <c r="AV7" s="922">
        <v>95</v>
      </c>
      <c r="AW7" s="922">
        <v>92.787463436471313</v>
      </c>
      <c r="AX7" s="922">
        <v>95</v>
      </c>
      <c r="AY7" s="922">
        <v>89.032227052667253</v>
      </c>
      <c r="AZ7" s="904">
        <v>95</v>
      </c>
      <c r="BA7" s="904">
        <v>90.444569295046733</v>
      </c>
      <c r="BB7" s="904">
        <v>95</v>
      </c>
      <c r="BC7" s="904">
        <v>90.950596174008496</v>
      </c>
      <c r="BD7" s="904">
        <v>95</v>
      </c>
      <c r="BE7" s="904">
        <v>92.468483882270078</v>
      </c>
      <c r="BF7" s="924">
        <v>92</v>
      </c>
      <c r="BG7" s="925">
        <v>90.939873157833944</v>
      </c>
      <c r="BH7" s="924">
        <v>92</v>
      </c>
      <c r="BI7" s="925">
        <v>89.651305773130588</v>
      </c>
      <c r="BJ7" s="924">
        <v>95</v>
      </c>
      <c r="BK7" s="925">
        <v>93.865971705137753</v>
      </c>
      <c r="BL7" s="926">
        <v>94.377234802612818</v>
      </c>
      <c r="BM7" s="927">
        <v>95.478511315335126</v>
      </c>
      <c r="BN7" s="924">
        <v>90</v>
      </c>
      <c r="BO7" s="925">
        <v>91.425994537590384</v>
      </c>
      <c r="BP7" s="925">
        <v>91.808305695910761</v>
      </c>
      <c r="BQ7" s="876"/>
      <c r="BR7" s="909"/>
    </row>
    <row r="8" spans="1:70" ht="19.5" thickBot="1" x14ac:dyDescent="0.3">
      <c r="A8" s="928" t="s">
        <v>359</v>
      </c>
      <c r="B8" s="929" t="s">
        <v>49</v>
      </c>
      <c r="C8" s="930">
        <v>100</v>
      </c>
      <c r="D8" s="931">
        <v>100</v>
      </c>
      <c r="E8" s="932">
        <v>97.166665258501695</v>
      </c>
      <c r="F8" s="931">
        <v>100</v>
      </c>
      <c r="G8" s="932">
        <v>100</v>
      </c>
      <c r="H8" s="933">
        <v>100</v>
      </c>
      <c r="I8" s="932">
        <v>98.603086901630078</v>
      </c>
      <c r="J8" s="931">
        <v>100</v>
      </c>
      <c r="K8" s="932">
        <v>100</v>
      </c>
      <c r="L8" s="932">
        <v>100</v>
      </c>
      <c r="M8" s="932">
        <v>99.057142312367105</v>
      </c>
      <c r="N8" s="931">
        <v>100</v>
      </c>
      <c r="O8" s="932">
        <v>100</v>
      </c>
      <c r="P8" s="932">
        <v>100</v>
      </c>
      <c r="Q8" s="932">
        <v>99.298047655267041</v>
      </c>
      <c r="R8" s="931">
        <v>100</v>
      </c>
      <c r="S8" s="932">
        <v>100</v>
      </c>
      <c r="T8" s="932">
        <v>100</v>
      </c>
      <c r="U8" s="932">
        <v>99.440714813668379</v>
      </c>
      <c r="V8" s="931">
        <v>100</v>
      </c>
      <c r="W8" s="932">
        <v>97.799998669381651</v>
      </c>
      <c r="X8" s="932">
        <v>100</v>
      </c>
      <c r="Y8" s="932">
        <v>99.284860142098637</v>
      </c>
      <c r="Z8" s="934">
        <v>100</v>
      </c>
      <c r="AA8" s="932">
        <v>99.171912399090985</v>
      </c>
      <c r="AB8" s="931">
        <v>100</v>
      </c>
      <c r="AC8" s="932">
        <v>96.999628878928888</v>
      </c>
      <c r="AD8" s="932">
        <v>100</v>
      </c>
      <c r="AE8" s="932">
        <v>98.858749147449288</v>
      </c>
      <c r="AF8" s="932">
        <v>100</v>
      </c>
      <c r="AG8" s="932">
        <v>95.266662670908175</v>
      </c>
      <c r="AH8" s="932">
        <v>100</v>
      </c>
      <c r="AI8" s="932">
        <v>98.433935989447392</v>
      </c>
      <c r="AJ8" s="932">
        <v>100</v>
      </c>
      <c r="AK8" s="932">
        <v>96.999995843116182</v>
      </c>
      <c r="AL8" s="932">
        <v>100</v>
      </c>
      <c r="AM8" s="932">
        <v>96.45090637411289</v>
      </c>
      <c r="AN8" s="932">
        <v>100</v>
      </c>
      <c r="AO8" s="932">
        <v>98.271179889392471</v>
      </c>
      <c r="AP8" s="932">
        <v>100</v>
      </c>
      <c r="AQ8" s="932">
        <v>96.999995843116182</v>
      </c>
      <c r="AR8" s="932">
        <v>100</v>
      </c>
      <c r="AS8" s="932">
        <v>98.141604236983753</v>
      </c>
      <c r="AT8" s="932">
        <v>100</v>
      </c>
      <c r="AU8" s="932">
        <v>97.000002931422728</v>
      </c>
      <c r="AV8" s="932">
        <v>100</v>
      </c>
      <c r="AW8" s="932">
        <v>98.045441202868915</v>
      </c>
      <c r="AX8" s="932">
        <v>100</v>
      </c>
      <c r="AY8" s="932">
        <v>95.387093247836503</v>
      </c>
      <c r="AZ8" s="904">
        <v>100</v>
      </c>
      <c r="BA8" s="904">
        <v>96.443686731862385</v>
      </c>
      <c r="BB8" s="904">
        <v>100</v>
      </c>
      <c r="BC8" s="904">
        <v>96.447304279592444</v>
      </c>
      <c r="BD8" s="904">
        <v>100</v>
      </c>
      <c r="BE8" s="904">
        <v>97.818139447003276</v>
      </c>
      <c r="BF8" s="935">
        <v>94</v>
      </c>
      <c r="BG8" s="936">
        <v>93.889003787888356</v>
      </c>
      <c r="BH8" s="935">
        <v>94</v>
      </c>
      <c r="BI8" s="936">
        <v>92.198587038217795</v>
      </c>
      <c r="BJ8" s="935">
        <v>95</v>
      </c>
      <c r="BK8" s="936">
        <v>94.753433109833978</v>
      </c>
      <c r="BL8" s="937">
        <v>94.836589147670892</v>
      </c>
      <c r="BM8" s="938">
        <v>95.080612657941344</v>
      </c>
      <c r="BN8" s="935">
        <v>90</v>
      </c>
      <c r="BO8" s="936">
        <v>96.370934540963361</v>
      </c>
      <c r="BP8" s="936">
        <v>94.117212910536992</v>
      </c>
      <c r="BQ8" s="876"/>
      <c r="BR8" s="909"/>
    </row>
    <row r="9" spans="1:70" ht="19.5" thickBot="1" x14ac:dyDescent="0.3">
      <c r="A9" s="939" t="s">
        <v>357</v>
      </c>
      <c r="B9" s="940" t="s">
        <v>49</v>
      </c>
      <c r="C9" s="941">
        <v>98.275343312827886</v>
      </c>
      <c r="D9" s="942">
        <v>98.275343312827886</v>
      </c>
      <c r="E9" s="943">
        <v>95.80456048782051</v>
      </c>
      <c r="F9" s="944">
        <v>98.275343312827886</v>
      </c>
      <c r="G9" s="943">
        <v>98.233722433178798</v>
      </c>
      <c r="H9" s="945">
        <v>98.275343312827886</v>
      </c>
      <c r="I9" s="943">
        <v>97.03700361072363</v>
      </c>
      <c r="J9" s="942">
        <v>98.275343312827886</v>
      </c>
      <c r="K9" s="943">
        <v>98.227713950605519</v>
      </c>
      <c r="L9" s="943">
        <v>98.275343312827886</v>
      </c>
      <c r="M9" s="943">
        <v>97.424716401403401</v>
      </c>
      <c r="N9" s="942">
        <v>98.275343312827886</v>
      </c>
      <c r="O9" s="943">
        <v>98.250206298265724</v>
      </c>
      <c r="P9" s="943">
        <v>98.275343312827886</v>
      </c>
      <c r="Q9" s="943">
        <v>97.634821839861516</v>
      </c>
      <c r="R9" s="942">
        <v>98.275343312827886</v>
      </c>
      <c r="S9" s="943">
        <v>97.675956149096592</v>
      </c>
      <c r="T9" s="943">
        <v>98.275343312827886</v>
      </c>
      <c r="U9" s="943">
        <v>97.643207326147959</v>
      </c>
      <c r="V9" s="942">
        <v>98.275343312827886</v>
      </c>
      <c r="W9" s="943">
        <v>95.736451893567065</v>
      </c>
      <c r="X9" s="943">
        <v>98.275343312827886</v>
      </c>
      <c r="Y9" s="943">
        <v>97.236171952031867</v>
      </c>
      <c r="Z9" s="943">
        <v>98.275343312827886</v>
      </c>
      <c r="AA9" s="943">
        <v>97.329674047536884</v>
      </c>
      <c r="AB9" s="942">
        <v>98.275343312827886</v>
      </c>
      <c r="AC9" s="943">
        <v>95.230804232999446</v>
      </c>
      <c r="AD9" s="943">
        <v>98.275343312827886</v>
      </c>
      <c r="AE9" s="943">
        <v>97.026938588257565</v>
      </c>
      <c r="AF9" s="943">
        <v>98.275343312827886</v>
      </c>
      <c r="AG9" s="943">
        <v>93.50019743657765</v>
      </c>
      <c r="AH9" s="943">
        <v>98.275343312827886</v>
      </c>
      <c r="AI9" s="943">
        <v>96.609823841009018</v>
      </c>
      <c r="AJ9" s="943">
        <v>98.275343312827886</v>
      </c>
      <c r="AK9" s="943">
        <v>95.241553208149213</v>
      </c>
      <c r="AL9" s="943">
        <v>98.275343312827886</v>
      </c>
      <c r="AM9" s="943">
        <v>94.685925174274573</v>
      </c>
      <c r="AN9" s="943">
        <v>98.275343312827886</v>
      </c>
      <c r="AO9" s="943">
        <v>96.454905020612429</v>
      </c>
      <c r="AP9" s="943">
        <v>98.275343312827886</v>
      </c>
      <c r="AQ9" s="943">
        <v>95.241553208149213</v>
      </c>
      <c r="AR9" s="943">
        <v>98.275343312827886</v>
      </c>
      <c r="AS9" s="943">
        <v>96.331498814568292</v>
      </c>
      <c r="AT9" s="943">
        <v>98.275343312827886</v>
      </c>
      <c r="AU9" s="943">
        <v>94.642311511595864</v>
      </c>
      <c r="AV9" s="943">
        <v>98.275343312827886</v>
      </c>
      <c r="AW9" s="943">
        <v>96.18960679484438</v>
      </c>
      <c r="AX9" s="943">
        <v>98.275343312827886</v>
      </c>
      <c r="AY9" s="943">
        <v>93.154562017189306</v>
      </c>
      <c r="AZ9" s="904">
        <v>98.275343312827886</v>
      </c>
      <c r="BA9" s="904">
        <v>94.33567073526487</v>
      </c>
      <c r="BB9" s="904">
        <v>98.275343312827886</v>
      </c>
      <c r="BC9" s="904">
        <v>94.511390354399111</v>
      </c>
      <c r="BD9" s="904">
        <v>98.275343312827886</v>
      </c>
      <c r="BE9" s="904">
        <v>95.930697723131729</v>
      </c>
      <c r="BF9" s="946">
        <v>93.289715727782763</v>
      </c>
      <c r="BG9" s="947">
        <v>92.833390112642292</v>
      </c>
      <c r="BH9" s="946">
        <v>93.294358974358971</v>
      </c>
      <c r="BI9" s="947">
        <v>91.262623548364061</v>
      </c>
      <c r="BJ9" s="946">
        <v>95</v>
      </c>
      <c r="BK9" s="947">
        <v>94.439236826010074</v>
      </c>
      <c r="BL9" s="948">
        <v>94.673168200952773</v>
      </c>
      <c r="BM9" s="949">
        <v>94.712020160218685</v>
      </c>
      <c r="BN9" s="950">
        <v>90</v>
      </c>
      <c r="BO9" s="951">
        <v>94.617132782598674</v>
      </c>
      <c r="BP9" s="951">
        <v>93.297277602628242</v>
      </c>
      <c r="BQ9" s="876"/>
      <c r="BR9" s="909"/>
    </row>
    <row r="10" spans="1:70" ht="18.75" x14ac:dyDescent="0.25">
      <c r="A10" s="900" t="s">
        <v>354</v>
      </c>
      <c r="B10" s="901" t="s">
        <v>362</v>
      </c>
      <c r="C10" s="902">
        <v>360.04562264150945</v>
      </c>
      <c r="D10" s="952">
        <v>357</v>
      </c>
      <c r="E10" s="953">
        <v>392.50249646387209</v>
      </c>
      <c r="F10" s="952">
        <v>357</v>
      </c>
      <c r="G10" s="953">
        <v>395.17391949480714</v>
      </c>
      <c r="H10" s="954">
        <v>357</v>
      </c>
      <c r="I10" s="953">
        <v>393.75733320892431</v>
      </c>
      <c r="J10" s="952">
        <v>372</v>
      </c>
      <c r="K10" s="953">
        <v>407.72719814283113</v>
      </c>
      <c r="L10" s="953">
        <v>360.50863422291997</v>
      </c>
      <c r="M10" s="953">
        <v>397.57329788392229</v>
      </c>
      <c r="N10" s="952">
        <v>392</v>
      </c>
      <c r="O10" s="953">
        <v>370.776835051901</v>
      </c>
      <c r="P10" s="953">
        <v>363.78621659634319</v>
      </c>
      <c r="Q10" s="953">
        <v>389.80687606534389</v>
      </c>
      <c r="R10" s="952">
        <v>365.4</v>
      </c>
      <c r="S10" s="953">
        <v>377.37066832000892</v>
      </c>
      <c r="T10" s="953">
        <v>364.19348054679284</v>
      </c>
      <c r="U10" s="953">
        <v>387.05271232607959</v>
      </c>
      <c r="V10" s="952">
        <v>365.4</v>
      </c>
      <c r="W10" s="953">
        <v>380.23555864064667</v>
      </c>
      <c r="X10" s="953">
        <v>369.00512820512819</v>
      </c>
      <c r="Y10" s="953">
        <v>376.09628804697212</v>
      </c>
      <c r="Z10" s="953">
        <v>364.43009298393912</v>
      </c>
      <c r="AA10" s="953">
        <v>385.81517869612469</v>
      </c>
      <c r="AB10" s="952">
        <v>362.4</v>
      </c>
      <c r="AC10" s="953">
        <v>380.55652082528508</v>
      </c>
      <c r="AD10" s="953">
        <v>364.07592463363568</v>
      </c>
      <c r="AE10" s="953">
        <v>385.02927417069361</v>
      </c>
      <c r="AF10" s="953">
        <v>355.3</v>
      </c>
      <c r="AG10" s="953">
        <v>624.51898381131389</v>
      </c>
      <c r="AH10" s="953">
        <v>362.80799999999999</v>
      </c>
      <c r="AI10" s="953">
        <v>386.26362265104012</v>
      </c>
      <c r="AJ10" s="953">
        <v>355.3</v>
      </c>
      <c r="AK10" s="953">
        <v>366.34425469381154</v>
      </c>
      <c r="AL10" s="953">
        <v>357.69218328840969</v>
      </c>
      <c r="AM10" s="953">
        <v>377.28919294026088</v>
      </c>
      <c r="AN10" s="953">
        <v>361.8329350649351</v>
      </c>
      <c r="AO10" s="953">
        <v>383.5041815734063</v>
      </c>
      <c r="AP10" s="953">
        <v>355.3</v>
      </c>
      <c r="AQ10" s="953">
        <v>348.01919033139393</v>
      </c>
      <c r="AR10" s="953">
        <v>361.0820229885058</v>
      </c>
      <c r="AS10" s="953">
        <v>379.119564172911</v>
      </c>
      <c r="AT10" s="953">
        <v>355.3</v>
      </c>
      <c r="AU10" s="953">
        <v>342.2419244316095</v>
      </c>
      <c r="AV10" s="953">
        <v>360.53995833333335</v>
      </c>
      <c r="AW10" s="953">
        <v>375.37319588840842</v>
      </c>
      <c r="AX10" s="953">
        <v>355.3</v>
      </c>
      <c r="AY10" s="953">
        <v>339.29313876359765</v>
      </c>
      <c r="AZ10" s="542">
        <v>355.3</v>
      </c>
      <c r="BA10" s="542">
        <v>343.20203543867916</v>
      </c>
      <c r="BB10" s="542">
        <v>356.50995228357192</v>
      </c>
      <c r="BC10" s="542">
        <v>356.72766837775703</v>
      </c>
      <c r="BD10" s="542">
        <v>360.04562264150945</v>
      </c>
      <c r="BE10" s="912">
        <v>371.74357132695411</v>
      </c>
      <c r="BF10" s="952">
        <v>380.41999999999996</v>
      </c>
      <c r="BG10" s="955">
        <v>390.51223594984998</v>
      </c>
      <c r="BH10" s="952">
        <v>389.92559291044773</v>
      </c>
      <c r="BI10" s="955">
        <v>400.04040555458937</v>
      </c>
      <c r="BJ10" s="952">
        <v>377.88521420805364</v>
      </c>
      <c r="BK10" s="955">
        <v>396.71458967036409</v>
      </c>
      <c r="BL10" s="956">
        <v>373.8786504081541</v>
      </c>
      <c r="BM10" s="957">
        <v>423.66105089932233</v>
      </c>
      <c r="BN10" s="952">
        <v>370.47898148148147</v>
      </c>
      <c r="BO10" s="955">
        <v>381.58770716890342</v>
      </c>
      <c r="BP10" s="955">
        <v>388.39310872643784</v>
      </c>
      <c r="BQ10" s="876"/>
      <c r="BR10" s="909"/>
    </row>
    <row r="11" spans="1:70" ht="18.75" x14ac:dyDescent="0.25">
      <c r="A11" s="910" t="s">
        <v>355</v>
      </c>
      <c r="B11" s="911" t="s">
        <v>362</v>
      </c>
      <c r="C11" s="912">
        <v>38.916226415094343</v>
      </c>
      <c r="D11" s="924">
        <v>39</v>
      </c>
      <c r="E11" s="542">
        <v>47.860963952736583</v>
      </c>
      <c r="F11" s="924">
        <v>39</v>
      </c>
      <c r="G11" s="542">
        <v>46.884775285055447</v>
      </c>
      <c r="H11" s="958">
        <v>39</v>
      </c>
      <c r="I11" s="542">
        <v>47.402422794662819</v>
      </c>
      <c r="J11" s="924">
        <v>39</v>
      </c>
      <c r="K11" s="542">
        <v>45.394612907655464</v>
      </c>
      <c r="L11" s="542">
        <v>39</v>
      </c>
      <c r="M11" s="542">
        <v>46.853975716671698</v>
      </c>
      <c r="N11" s="924">
        <v>36</v>
      </c>
      <c r="O11" s="542">
        <v>50.998254084109853</v>
      </c>
      <c r="P11" s="542">
        <v>38.687763713080173</v>
      </c>
      <c r="Q11" s="542">
        <v>48.055112379256599</v>
      </c>
      <c r="R11" s="924">
        <v>39</v>
      </c>
      <c r="S11" s="542">
        <v>51.019755103770592</v>
      </c>
      <c r="T11" s="542">
        <v>38.766561514195587</v>
      </c>
      <c r="U11" s="542">
        <v>48.711671971934138</v>
      </c>
      <c r="V11" s="924">
        <v>39</v>
      </c>
      <c r="W11" s="542">
        <v>47.771227384324682</v>
      </c>
      <c r="X11" s="542">
        <v>38.593406593406591</v>
      </c>
      <c r="Y11" s="542">
        <v>49.935351399868871</v>
      </c>
      <c r="Z11" s="542">
        <v>38.812341504649197</v>
      </c>
      <c r="AA11" s="542">
        <v>48.540950897130934</v>
      </c>
      <c r="AB11" s="924">
        <v>39</v>
      </c>
      <c r="AC11" s="542">
        <v>39.767759135351639</v>
      </c>
      <c r="AD11" s="542">
        <v>38.845080251221212</v>
      </c>
      <c r="AE11" s="542">
        <v>47.229800547097604</v>
      </c>
      <c r="AF11" s="542">
        <v>39</v>
      </c>
      <c r="AG11" s="542">
        <v>14.079451888680046</v>
      </c>
      <c r="AH11" s="542">
        <v>38.867462686567166</v>
      </c>
      <c r="AI11" s="542">
        <v>47.05894108699438</v>
      </c>
      <c r="AJ11" s="542">
        <v>39</v>
      </c>
      <c r="AK11" s="542">
        <v>33.19678231915703</v>
      </c>
      <c r="AL11" s="542">
        <v>39</v>
      </c>
      <c r="AM11" s="542">
        <v>35.988653851616441</v>
      </c>
      <c r="AN11" s="542">
        <v>38.884675324675321</v>
      </c>
      <c r="AO11" s="542">
        <v>45.138608553814244</v>
      </c>
      <c r="AP11" s="542">
        <v>39</v>
      </c>
      <c r="AQ11" s="542">
        <v>30.413521108257008</v>
      </c>
      <c r="AR11" s="542">
        <v>38.89793103448276</v>
      </c>
      <c r="AS11" s="542">
        <v>43.319138620814364</v>
      </c>
      <c r="AT11" s="542">
        <v>39</v>
      </c>
      <c r="AU11" s="542">
        <v>29.174869378693284</v>
      </c>
      <c r="AV11" s="542">
        <v>38.907499999999999</v>
      </c>
      <c r="AW11" s="542">
        <v>41.882234250906954</v>
      </c>
      <c r="AX11" s="542">
        <v>39</v>
      </c>
      <c r="AY11" s="542">
        <v>28.136015995148384</v>
      </c>
      <c r="AZ11" s="542">
        <v>39</v>
      </c>
      <c r="BA11" s="542">
        <v>29.240535926200902</v>
      </c>
      <c r="BB11" s="542">
        <v>39</v>
      </c>
      <c r="BC11" s="542">
        <v>31.918159194862927</v>
      </c>
      <c r="BD11" s="542">
        <v>38.916226415094336</v>
      </c>
      <c r="BE11" s="912">
        <v>40.499375813748237</v>
      </c>
      <c r="BF11" s="924">
        <v>32.20428571428571</v>
      </c>
      <c r="BG11" s="955">
        <v>47.260948860569819</v>
      </c>
      <c r="BH11" s="924">
        <v>30</v>
      </c>
      <c r="BI11" s="955">
        <v>36.610035455154154</v>
      </c>
      <c r="BJ11" s="924">
        <v>23.75142504193121</v>
      </c>
      <c r="BK11" s="955">
        <v>37.043769455668603</v>
      </c>
      <c r="BL11" s="926">
        <v>34.857516027392144</v>
      </c>
      <c r="BM11" s="957">
        <v>41.208946109466851</v>
      </c>
      <c r="BN11" s="924">
        <v>25</v>
      </c>
      <c r="BO11" s="955">
        <v>44.993877243288374</v>
      </c>
      <c r="BP11" s="955">
        <v>29.180384193772984</v>
      </c>
      <c r="BQ11" s="876"/>
      <c r="BR11" s="909"/>
    </row>
    <row r="12" spans="1:70" ht="19.5" thickBot="1" x14ac:dyDescent="0.3">
      <c r="A12" s="928" t="s">
        <v>356</v>
      </c>
      <c r="B12" s="929" t="s">
        <v>362</v>
      </c>
      <c r="C12" s="930">
        <v>140.90981132075473</v>
      </c>
      <c r="D12" s="935">
        <v>136</v>
      </c>
      <c r="E12" s="934">
        <v>119.13023410436442</v>
      </c>
      <c r="F12" s="935">
        <v>136</v>
      </c>
      <c r="G12" s="934">
        <v>114.32316146168982</v>
      </c>
      <c r="H12" s="959">
        <v>136</v>
      </c>
      <c r="I12" s="934">
        <v>116.87222729738855</v>
      </c>
      <c r="J12" s="935">
        <v>129</v>
      </c>
      <c r="K12" s="934">
        <v>118.97807429273118</v>
      </c>
      <c r="L12" s="934">
        <v>134.36263736263737</v>
      </c>
      <c r="M12" s="934">
        <v>117.44745388570539</v>
      </c>
      <c r="N12" s="935">
        <v>112</v>
      </c>
      <c r="O12" s="934">
        <v>129.18392833288942</v>
      </c>
      <c r="P12" s="934">
        <v>132.0351617440225</v>
      </c>
      <c r="Q12" s="934">
        <v>120.84903758692714</v>
      </c>
      <c r="R12" s="935">
        <v>136</v>
      </c>
      <c r="S12" s="934">
        <v>130.50570464205862</v>
      </c>
      <c r="T12" s="934">
        <v>133.03575184016825</v>
      </c>
      <c r="U12" s="934">
        <v>122.98763504284121</v>
      </c>
      <c r="V12" s="935">
        <v>141</v>
      </c>
      <c r="W12" s="934">
        <v>122.30225519978454</v>
      </c>
      <c r="X12" s="934">
        <v>134.87179487179486</v>
      </c>
      <c r="Y12" s="934">
        <v>127.33971507227079</v>
      </c>
      <c r="Z12" s="934">
        <v>134.59763313609469</v>
      </c>
      <c r="AA12" s="934">
        <v>122.86321645933643</v>
      </c>
      <c r="AB12" s="935">
        <v>146</v>
      </c>
      <c r="AC12" s="934">
        <v>126.07255945382309</v>
      </c>
      <c r="AD12" s="934">
        <v>136.58688066992326</v>
      </c>
      <c r="AE12" s="934">
        <v>123.34285161434696</v>
      </c>
      <c r="AF12" s="934">
        <v>146</v>
      </c>
      <c r="AG12" s="934">
        <v>0</v>
      </c>
      <c r="AH12" s="934">
        <v>137.9468656716418</v>
      </c>
      <c r="AI12" s="934">
        <v>122.70713302050743</v>
      </c>
      <c r="AJ12" s="934">
        <v>146</v>
      </c>
      <c r="AK12" s="934">
        <v>138.96212419483157</v>
      </c>
      <c r="AL12" s="934">
        <v>146</v>
      </c>
      <c r="AM12" s="934">
        <v>130.5950131072494</v>
      </c>
      <c r="AN12" s="934">
        <v>138.99272727272728</v>
      </c>
      <c r="AO12" s="934">
        <v>124.95894595248994</v>
      </c>
      <c r="AP12" s="934">
        <v>146</v>
      </c>
      <c r="AQ12" s="934">
        <v>153.61839772629187</v>
      </c>
      <c r="AR12" s="934">
        <v>139.79816091954024</v>
      </c>
      <c r="AS12" s="934">
        <v>128.50018202266523</v>
      </c>
      <c r="AT12" s="934">
        <v>146</v>
      </c>
      <c r="AU12" s="934">
        <v>156.32760908757055</v>
      </c>
      <c r="AV12" s="934">
        <v>140.37958333333333</v>
      </c>
      <c r="AW12" s="934">
        <v>131.32714684271878</v>
      </c>
      <c r="AX12" s="934">
        <v>146</v>
      </c>
      <c r="AY12" s="934">
        <v>158.53602736610694</v>
      </c>
      <c r="AZ12" s="542">
        <v>146</v>
      </c>
      <c r="BA12" s="542">
        <v>156.16199084959428</v>
      </c>
      <c r="BB12" s="542">
        <v>146</v>
      </c>
      <c r="BC12" s="542">
        <v>146.01712745673188</v>
      </c>
      <c r="BD12" s="542">
        <v>140.90981132075473</v>
      </c>
      <c r="BE12" s="912">
        <v>134.06433821400003</v>
      </c>
      <c r="BF12" s="960">
        <v>139.64750000000001</v>
      </c>
      <c r="BG12" s="961">
        <v>125.94309352319971</v>
      </c>
      <c r="BH12" s="960">
        <v>129.6457817164179</v>
      </c>
      <c r="BI12" s="961">
        <v>122.58808331992087</v>
      </c>
      <c r="BJ12" s="960">
        <v>133.64291547787624</v>
      </c>
      <c r="BK12" s="961">
        <v>118.07599367903838</v>
      </c>
      <c r="BL12" s="962">
        <v>128.5773179329438</v>
      </c>
      <c r="BM12" s="963">
        <v>89.175352805191892</v>
      </c>
      <c r="BN12" s="960">
        <v>139.85351851851851</v>
      </c>
      <c r="BO12" s="961">
        <v>118.98027062075417</v>
      </c>
      <c r="BP12" s="961">
        <v>123.03826485628637</v>
      </c>
      <c r="BQ12" s="876"/>
      <c r="BR12" s="909"/>
    </row>
    <row r="13" spans="1:70" ht="19.5" thickBot="1" x14ac:dyDescent="0.3">
      <c r="A13" s="964" t="s">
        <v>237</v>
      </c>
      <c r="B13" s="965" t="s">
        <v>362</v>
      </c>
      <c r="C13" s="966">
        <v>539.87166037735847</v>
      </c>
      <c r="D13" s="967">
        <v>532</v>
      </c>
      <c r="E13" s="968">
        <v>559.49369452097312</v>
      </c>
      <c r="F13" s="967">
        <v>532</v>
      </c>
      <c r="G13" s="968">
        <v>556.38185624155244</v>
      </c>
      <c r="H13" s="969">
        <v>532</v>
      </c>
      <c r="I13" s="968">
        <v>558.03198330097564</v>
      </c>
      <c r="J13" s="967">
        <v>540</v>
      </c>
      <c r="K13" s="968">
        <v>572.09988534321781</v>
      </c>
      <c r="L13" s="968">
        <v>533.87127158555734</v>
      </c>
      <c r="M13" s="968">
        <v>561.87472748629943</v>
      </c>
      <c r="N13" s="967">
        <v>540</v>
      </c>
      <c r="O13" s="968">
        <v>550.95901746890036</v>
      </c>
      <c r="P13" s="968">
        <v>534.50914205344588</v>
      </c>
      <c r="Q13" s="968">
        <v>558.71102603152758</v>
      </c>
      <c r="R13" s="967">
        <v>540.4</v>
      </c>
      <c r="S13" s="968">
        <v>558.89612806583818</v>
      </c>
      <c r="T13" s="968">
        <v>535.99579390115673</v>
      </c>
      <c r="U13" s="968">
        <v>558.75201934085499</v>
      </c>
      <c r="V13" s="967">
        <v>545.4</v>
      </c>
      <c r="W13" s="968">
        <v>550.3090412247559</v>
      </c>
      <c r="X13" s="968">
        <v>542.47032967032965</v>
      </c>
      <c r="Y13" s="968">
        <v>553.37135451911172</v>
      </c>
      <c r="Z13" s="968">
        <v>537.840067624683</v>
      </c>
      <c r="AA13" s="968">
        <v>557.21934605259207</v>
      </c>
      <c r="AB13" s="967">
        <v>547.4</v>
      </c>
      <c r="AC13" s="968">
        <v>546.39683941445981</v>
      </c>
      <c r="AD13" s="968">
        <v>539.50788555478016</v>
      </c>
      <c r="AE13" s="968">
        <v>555.60192633213819</v>
      </c>
      <c r="AF13" s="968">
        <v>540.29999999999995</v>
      </c>
      <c r="AG13" s="968">
        <v>638.59843569999396</v>
      </c>
      <c r="AH13" s="968">
        <v>539.62232835820896</v>
      </c>
      <c r="AI13" s="968">
        <v>556.02969675854195</v>
      </c>
      <c r="AJ13" s="968">
        <v>540.29999999999995</v>
      </c>
      <c r="AK13" s="968">
        <v>538.50316120780008</v>
      </c>
      <c r="AL13" s="968">
        <v>542.69218328840975</v>
      </c>
      <c r="AM13" s="968">
        <v>543.87285989912675</v>
      </c>
      <c r="AN13" s="968">
        <v>539.71033766233768</v>
      </c>
      <c r="AO13" s="968">
        <v>553.60173607971046</v>
      </c>
      <c r="AP13" s="968">
        <v>540.29999999999995</v>
      </c>
      <c r="AQ13" s="968">
        <v>532.05110916594276</v>
      </c>
      <c r="AR13" s="968">
        <v>539.77811494252887</v>
      </c>
      <c r="AS13" s="968">
        <v>550.93888481639055</v>
      </c>
      <c r="AT13" s="968">
        <v>540.29999999999995</v>
      </c>
      <c r="AU13" s="968">
        <v>527.74440289787333</v>
      </c>
      <c r="AV13" s="968">
        <v>539.82704166666667</v>
      </c>
      <c r="AW13" s="968">
        <v>548.5825769820342</v>
      </c>
      <c r="AX13" s="968">
        <v>540.29999999999995</v>
      </c>
      <c r="AY13" s="968">
        <v>525.96518212485296</v>
      </c>
      <c r="AZ13" s="953">
        <v>540.29999999999995</v>
      </c>
      <c r="BA13" s="953">
        <v>528.6045622144743</v>
      </c>
      <c r="BB13" s="953">
        <v>541.50995228357192</v>
      </c>
      <c r="BC13" s="953">
        <v>534.66295502935191</v>
      </c>
      <c r="BD13" s="953">
        <v>539.87166037735847</v>
      </c>
      <c r="BE13" s="953">
        <v>546.30728535470234</v>
      </c>
      <c r="BF13" s="946">
        <v>552.27178571428567</v>
      </c>
      <c r="BG13" s="970">
        <v>563.71627833361958</v>
      </c>
      <c r="BH13" s="946">
        <v>549.57137462686569</v>
      </c>
      <c r="BI13" s="970">
        <v>559.23852432966441</v>
      </c>
      <c r="BJ13" s="946">
        <v>535.27955472786107</v>
      </c>
      <c r="BK13" s="970">
        <v>551.83435280507103</v>
      </c>
      <c r="BL13" s="948">
        <v>537.31348436848998</v>
      </c>
      <c r="BM13" s="971">
        <v>554.04534981398115</v>
      </c>
      <c r="BN13" s="950">
        <v>535.33249999999998</v>
      </c>
      <c r="BO13" s="972">
        <v>545.56185503294591</v>
      </c>
      <c r="BP13" s="972">
        <v>540.61175777649714</v>
      </c>
      <c r="BQ13" s="876"/>
      <c r="BR13" s="909"/>
    </row>
    <row r="14" spans="1:70" ht="19.5" thickBot="1" x14ac:dyDescent="0.3">
      <c r="A14" s="973" t="s">
        <v>1932</v>
      </c>
      <c r="B14" s="974" t="s">
        <v>369</v>
      </c>
      <c r="C14" s="975">
        <v>2.3140113386555594</v>
      </c>
      <c r="D14" s="976">
        <v>2.3305722525951897</v>
      </c>
      <c r="E14" s="977">
        <v>2.2165962639632029</v>
      </c>
      <c r="F14" s="976">
        <v>2.3279827278700833</v>
      </c>
      <c r="G14" s="977">
        <v>2.0052760684733664</v>
      </c>
      <c r="H14" s="978">
        <v>2.3292555451078476</v>
      </c>
      <c r="I14" s="977">
        <v>2.112048377773494</v>
      </c>
      <c r="J14" s="976">
        <v>2.2084216454964505</v>
      </c>
      <c r="K14" s="977">
        <v>1.8780768962350072</v>
      </c>
      <c r="L14" s="977">
        <v>2.2998216464845584</v>
      </c>
      <c r="M14" s="977">
        <v>2.0425407567319089</v>
      </c>
      <c r="N14" s="976">
        <v>2.1936000237145952</v>
      </c>
      <c r="O14" s="977">
        <v>2.3276758263880968</v>
      </c>
      <c r="P14" s="977">
        <v>2.2882890131552482</v>
      </c>
      <c r="Q14" s="977">
        <v>2.1177275801337601</v>
      </c>
      <c r="R14" s="976">
        <v>2.2528865108420164</v>
      </c>
      <c r="S14" s="977">
        <v>2.3360392827253578</v>
      </c>
      <c r="T14" s="977">
        <v>2.279250076394423</v>
      </c>
      <c r="U14" s="977">
        <v>2.1624836028998429</v>
      </c>
      <c r="V14" s="976">
        <v>2.2528865108420164</v>
      </c>
      <c r="W14" s="977">
        <v>2.3134740969039282</v>
      </c>
      <c r="X14" s="977">
        <v>1.7131975892821254</v>
      </c>
      <c r="Y14" s="977">
        <v>2.3256986735579712</v>
      </c>
      <c r="Z14" s="977">
        <v>2.2740313501075984</v>
      </c>
      <c r="AA14" s="977">
        <v>2.1884115352565487</v>
      </c>
      <c r="AB14" s="976">
        <v>2.3467567821271005</v>
      </c>
      <c r="AC14" s="977">
        <v>2.2356326894354832</v>
      </c>
      <c r="AD14" s="977">
        <v>2.2863926133403751</v>
      </c>
      <c r="AE14" s="977">
        <v>2.1953415333250428</v>
      </c>
      <c r="AF14" s="977">
        <v>2.3499936880334826</v>
      </c>
      <c r="AG14" s="977">
        <v>0.80694655877663402</v>
      </c>
      <c r="AH14" s="977">
        <v>2.2953679474819815</v>
      </c>
      <c r="AI14" s="977">
        <v>2.1760446579374655</v>
      </c>
      <c r="AJ14" s="977">
        <v>2.3467567821271005</v>
      </c>
      <c r="AK14" s="977">
        <v>2.3560233856843715</v>
      </c>
      <c r="AL14" s="977">
        <v>2.347811504276371</v>
      </c>
      <c r="AM14" s="977">
        <v>2.2291988613244564</v>
      </c>
      <c r="AN14" s="977">
        <v>2.301914295844417</v>
      </c>
      <c r="AO14" s="977">
        <v>2.1993188897632936</v>
      </c>
      <c r="AP14" s="977">
        <v>2.3467567821271005</v>
      </c>
      <c r="AQ14" s="977">
        <v>2.4887714643263985</v>
      </c>
      <c r="AR14" s="977">
        <v>2.3069812434469799</v>
      </c>
      <c r="AS14" s="977">
        <v>2.2313855713470132</v>
      </c>
      <c r="AT14" s="977">
        <v>2.3467567821271005</v>
      </c>
      <c r="AU14" s="977">
        <v>2.4820490909149764</v>
      </c>
      <c r="AV14" s="977">
        <v>2.310652831632837</v>
      </c>
      <c r="AW14" s="977">
        <v>2.2545158793457087</v>
      </c>
      <c r="AX14" s="977">
        <v>2.3467567821271005</v>
      </c>
      <c r="AY14" s="977">
        <v>2.458086816036321</v>
      </c>
      <c r="AZ14" s="977">
        <v>2.3467567821271009</v>
      </c>
      <c r="BA14" s="977">
        <v>2.4760163164415827</v>
      </c>
      <c r="BB14" s="979">
        <v>2.3472901359412202</v>
      </c>
      <c r="BC14" s="979">
        <v>2.371814661419942</v>
      </c>
      <c r="BD14" s="980">
        <v>2.3140113386555594</v>
      </c>
      <c r="BE14" s="981">
        <v>2.2734567413998459</v>
      </c>
      <c r="BF14" s="976">
        <v>2.2723639158348869</v>
      </c>
      <c r="BG14" s="982">
        <v>2.1810141580001829</v>
      </c>
      <c r="BH14" s="976">
        <v>2.2132462789796934</v>
      </c>
      <c r="BI14" s="982">
        <v>2.086254508453981</v>
      </c>
      <c r="BJ14" s="976">
        <v>2.2066158005423167</v>
      </c>
      <c r="BK14" s="982">
        <v>2.0192262714625757</v>
      </c>
      <c r="BL14" s="983">
        <v>2.0565754006373806</v>
      </c>
      <c r="BM14" s="984">
        <v>1.7450412546954082</v>
      </c>
      <c r="BN14" s="976">
        <v>2.1585498861864605</v>
      </c>
      <c r="BO14" s="985">
        <v>2.0057992136444116</v>
      </c>
      <c r="BP14" s="985">
        <v>1.7419241961288634</v>
      </c>
      <c r="BQ14" s="876"/>
      <c r="BR14" s="909"/>
    </row>
    <row r="15" spans="1:70" ht="19.5" thickBot="1" x14ac:dyDescent="0.3">
      <c r="A15" s="900" t="s">
        <v>361</v>
      </c>
      <c r="B15" s="901" t="s">
        <v>362</v>
      </c>
      <c r="C15" s="902">
        <v>879.87856003392483</v>
      </c>
      <c r="D15" s="952">
        <v>861.7544830197586</v>
      </c>
      <c r="E15" s="953">
        <v>907.6821125492387</v>
      </c>
      <c r="F15" s="952">
        <v>861.75448301975871</v>
      </c>
      <c r="G15" s="953">
        <v>923.49485369278932</v>
      </c>
      <c r="H15" s="954">
        <v>861.75042597334436</v>
      </c>
      <c r="I15" s="953">
        <v>915.10976754702517</v>
      </c>
      <c r="J15" s="952">
        <v>918.52304191449321</v>
      </c>
      <c r="K15" s="953">
        <v>966.95282680626599</v>
      </c>
      <c r="L15" s="953">
        <v>875.0291487194695</v>
      </c>
      <c r="M15" s="953">
        <v>929.27105569927699</v>
      </c>
      <c r="N15" s="952">
        <v>1076.9039529754427</v>
      </c>
      <c r="O15" s="953">
        <v>883.14642328614877</v>
      </c>
      <c r="P15" s="953">
        <v>896.04002848732034</v>
      </c>
      <c r="Q15" s="953">
        <v>915.90274833002377</v>
      </c>
      <c r="R15" s="952">
        <v>876.78258810480679</v>
      </c>
      <c r="S15" s="953">
        <v>908.50860040774546</v>
      </c>
      <c r="T15" s="953">
        <v>891.18010662422546</v>
      </c>
      <c r="U15" s="953">
        <v>914.26521585168962</v>
      </c>
      <c r="V15" s="952">
        <v>882.41812751169959</v>
      </c>
      <c r="W15" s="953">
        <v>913.7326875694223</v>
      </c>
      <c r="X15" s="953">
        <v>906.29582871198204</v>
      </c>
      <c r="Y15" s="953">
        <v>901.68528532835387</v>
      </c>
      <c r="Z15" s="953">
        <v>889.45992410062922</v>
      </c>
      <c r="AA15" s="953">
        <v>914.16854476451488</v>
      </c>
      <c r="AB15" s="952">
        <v>882.68648653107562</v>
      </c>
      <c r="AC15" s="953">
        <v>891.41530285112128</v>
      </c>
      <c r="AD15" s="953">
        <v>888.27823575981381</v>
      </c>
      <c r="AE15" s="953">
        <v>910.76808095280307</v>
      </c>
      <c r="AF15" s="953">
        <v>869.98415961395165</v>
      </c>
      <c r="AG15" s="953">
        <v>1821.6956432768995</v>
      </c>
      <c r="AH15" s="953">
        <v>885.63515132560565</v>
      </c>
      <c r="AI15" s="953">
        <v>915.46307204009349</v>
      </c>
      <c r="AJ15" s="953">
        <v>869.98415961395165</v>
      </c>
      <c r="AK15" s="953">
        <v>880.90898319828568</v>
      </c>
      <c r="AL15" s="953">
        <v>874.25956399826714</v>
      </c>
      <c r="AM15" s="953">
        <v>901.28447744134314</v>
      </c>
      <c r="AN15" s="953">
        <v>883.60087620662785</v>
      </c>
      <c r="AO15" s="953">
        <v>910.67627497127944</v>
      </c>
      <c r="AP15" s="953">
        <v>869.98415961395165</v>
      </c>
      <c r="AQ15" s="953">
        <v>839.50234176485299</v>
      </c>
      <c r="AR15" s="953">
        <v>882.03573636838928</v>
      </c>
      <c r="AS15" s="953">
        <v>901.88183949093138</v>
      </c>
      <c r="AT15" s="953">
        <v>869.98415961395165</v>
      </c>
      <c r="AU15" s="953">
        <v>833.03361977916063</v>
      </c>
      <c r="AV15" s="953">
        <v>880.90590104766068</v>
      </c>
      <c r="AW15" s="953">
        <v>894.88760698087822</v>
      </c>
      <c r="AX15" s="953">
        <v>869.98415961395165</v>
      </c>
      <c r="AY15" s="953">
        <v>821.74730547663194</v>
      </c>
      <c r="AZ15" s="542">
        <v>869.97980425530091</v>
      </c>
      <c r="BA15" s="542">
        <v>831.35602378652857</v>
      </c>
      <c r="BB15" s="542">
        <v>872.14448164404052</v>
      </c>
      <c r="BC15" s="542">
        <v>859.10332410303215</v>
      </c>
      <c r="BD15" s="542">
        <v>879.8743565218308</v>
      </c>
      <c r="BE15" s="912">
        <v>887.52975181303168</v>
      </c>
      <c r="BF15" s="952">
        <v>900.75553765627933</v>
      </c>
      <c r="BG15" s="955">
        <v>932.0378517640504</v>
      </c>
      <c r="BH15" s="952">
        <v>910.43802076736529</v>
      </c>
      <c r="BI15" s="955">
        <v>930.8611107215944</v>
      </c>
      <c r="BJ15" s="952">
        <v>908.37669886703623</v>
      </c>
      <c r="BK15" s="955">
        <v>935.21205199417307</v>
      </c>
      <c r="BL15" s="956">
        <v>907.5085368428455</v>
      </c>
      <c r="BM15" s="957">
        <v>991.44637124749988</v>
      </c>
      <c r="BN15" s="952">
        <v>886.42711546488033</v>
      </c>
      <c r="BO15" s="955">
        <v>931.68362998699263</v>
      </c>
      <c r="BP15" s="955">
        <v>905.60969999999998</v>
      </c>
      <c r="BQ15" s="876"/>
      <c r="BR15" s="909"/>
    </row>
    <row r="16" spans="1:70" ht="19.5" thickBot="1" x14ac:dyDescent="0.3">
      <c r="A16" s="910" t="s">
        <v>363</v>
      </c>
      <c r="B16" s="911" t="s">
        <v>269</v>
      </c>
      <c r="C16" s="912">
        <v>1060</v>
      </c>
      <c r="D16" s="924">
        <v>1060</v>
      </c>
      <c r="E16" s="542">
        <v>1065.63483807075</v>
      </c>
      <c r="F16" s="924">
        <v>1060</v>
      </c>
      <c r="G16" s="542">
        <v>1054.458215653967</v>
      </c>
      <c r="H16" s="958">
        <v>1060</v>
      </c>
      <c r="I16" s="542">
        <v>1060.3443118227863</v>
      </c>
      <c r="J16" s="924">
        <v>1060</v>
      </c>
      <c r="K16" s="542">
        <v>1063.7513957375388</v>
      </c>
      <c r="L16" s="542">
        <v>1060</v>
      </c>
      <c r="M16" s="542">
        <v>1061.2181827561058</v>
      </c>
      <c r="N16" s="924">
        <v>1060</v>
      </c>
      <c r="O16" s="542">
        <v>1058.7751638501916</v>
      </c>
      <c r="P16" s="542">
        <v>1060</v>
      </c>
      <c r="Q16" s="542">
        <v>1060.4990514420415</v>
      </c>
      <c r="R16" s="924">
        <v>1060</v>
      </c>
      <c r="S16" s="542">
        <v>1052.5995067316871</v>
      </c>
      <c r="T16" s="542">
        <v>1060</v>
      </c>
      <c r="U16" s="542">
        <v>1058.7203324255981</v>
      </c>
      <c r="V16" s="924">
        <v>1060</v>
      </c>
      <c r="W16" s="542">
        <v>1057.3295599496691</v>
      </c>
      <c r="X16" s="542">
        <v>1060</v>
      </c>
      <c r="Y16" s="542">
        <v>1056.2452692460481</v>
      </c>
      <c r="Z16" s="542">
        <v>1060</v>
      </c>
      <c r="AA16" s="542">
        <v>1058.4649529285755</v>
      </c>
      <c r="AB16" s="924">
        <v>1060</v>
      </c>
      <c r="AC16" s="542">
        <v>1061.2178015467862</v>
      </c>
      <c r="AD16" s="542">
        <v>1060</v>
      </c>
      <c r="AE16" s="542">
        <v>1058.8776887528204</v>
      </c>
      <c r="AF16" s="542">
        <v>1060</v>
      </c>
      <c r="AG16" s="542">
        <v>1058.374291115312</v>
      </c>
      <c r="AH16" s="542">
        <v>1060</v>
      </c>
      <c r="AI16" s="542">
        <v>1058.8750070827141</v>
      </c>
      <c r="AJ16" s="542">
        <v>1060</v>
      </c>
      <c r="AK16" s="542">
        <v>1061.5576980377132</v>
      </c>
      <c r="AL16" s="542">
        <v>1060</v>
      </c>
      <c r="AM16" s="542">
        <v>1061.3410021010616</v>
      </c>
      <c r="AN16" s="542">
        <v>1060</v>
      </c>
      <c r="AO16" s="542">
        <v>1059.2404781289576</v>
      </c>
      <c r="AP16" s="542">
        <v>1060</v>
      </c>
      <c r="AQ16" s="542">
        <v>1062.3569338318973</v>
      </c>
      <c r="AR16" s="542">
        <v>1060</v>
      </c>
      <c r="AS16" s="542">
        <v>1059.629601748175</v>
      </c>
      <c r="AT16" s="542">
        <v>1060</v>
      </c>
      <c r="AU16" s="542">
        <v>1061.4913748626034</v>
      </c>
      <c r="AV16" s="542">
        <v>1060</v>
      </c>
      <c r="AW16" s="542">
        <v>1059.8187959644515</v>
      </c>
      <c r="AX16" s="542">
        <v>1060</v>
      </c>
      <c r="AY16" s="542">
        <v>1057.0891431809223</v>
      </c>
      <c r="AZ16" s="968">
        <v>1060</v>
      </c>
      <c r="BA16" s="968">
        <v>1060.2854438045888</v>
      </c>
      <c r="BB16" s="968">
        <v>1060</v>
      </c>
      <c r="BC16" s="968">
        <v>1060.7022947116322</v>
      </c>
      <c r="BD16" s="946">
        <v>1060</v>
      </c>
      <c r="BE16" s="986">
        <v>1059.5459918693748</v>
      </c>
      <c r="BF16" s="924">
        <v>1060</v>
      </c>
      <c r="BG16" s="987">
        <v>1066.0113803295867</v>
      </c>
      <c r="BH16" s="924">
        <v>1061.9999999999998</v>
      </c>
      <c r="BI16" s="987">
        <v>1062.9741019163143</v>
      </c>
      <c r="BJ16" s="924">
        <v>1064.9999163858361</v>
      </c>
      <c r="BK16" s="987">
        <v>1062.0576596902831</v>
      </c>
      <c r="BL16" s="926">
        <v>1077.0434194075694</v>
      </c>
      <c r="BM16" s="988">
        <v>1071.1760588881978</v>
      </c>
      <c r="BN16" s="924">
        <v>1065</v>
      </c>
      <c r="BO16" s="987">
        <v>1093.6626453647993</v>
      </c>
      <c r="BP16" s="987">
        <v>1078.3300007201833</v>
      </c>
      <c r="BQ16" s="876"/>
      <c r="BR16" s="909"/>
    </row>
    <row r="17" spans="1:70" ht="19.5" thickBot="1" x14ac:dyDescent="0.3">
      <c r="A17" s="928" t="s">
        <v>1933</v>
      </c>
      <c r="B17" s="929" t="s">
        <v>269</v>
      </c>
      <c r="C17" s="930">
        <v>39.999999999999993</v>
      </c>
      <c r="D17" s="935">
        <v>39.999999999999993</v>
      </c>
      <c r="E17" s="934">
        <v>31.706696588787381</v>
      </c>
      <c r="F17" s="935">
        <v>39.999999999999993</v>
      </c>
      <c r="G17" s="934">
        <v>43.823728607963453</v>
      </c>
      <c r="H17" s="959">
        <v>39.999999999999993</v>
      </c>
      <c r="I17" s="934">
        <v>37.442371782449442</v>
      </c>
      <c r="J17" s="935">
        <v>39.999999999999993</v>
      </c>
      <c r="K17" s="934">
        <v>36.038810172759362</v>
      </c>
      <c r="L17" s="934">
        <v>39.999999999999993</v>
      </c>
      <c r="M17" s="934">
        <v>37.082377216856109</v>
      </c>
      <c r="N17" s="935">
        <v>39.999999999999993</v>
      </c>
      <c r="O17" s="934">
        <v>38.350112786924392</v>
      </c>
      <c r="P17" s="934">
        <v>39.999999999999993</v>
      </c>
      <c r="Q17" s="934">
        <v>37.455550074496379</v>
      </c>
      <c r="R17" s="935">
        <v>39.999999999999993</v>
      </c>
      <c r="S17" s="934">
        <v>44.128076987866976</v>
      </c>
      <c r="T17" s="934">
        <v>39.999999999999993</v>
      </c>
      <c r="U17" s="934">
        <v>38.957984827854503</v>
      </c>
      <c r="V17" s="935">
        <v>39.999999999999993</v>
      </c>
      <c r="W17" s="934">
        <v>36.786599155096447</v>
      </c>
      <c r="X17" s="934">
        <v>39.999999999999993</v>
      </c>
      <c r="Y17" s="934">
        <v>39.74994944779786</v>
      </c>
      <c r="Z17" s="934">
        <v>39.999999999999993</v>
      </c>
      <c r="AA17" s="934">
        <v>38.559265849338097</v>
      </c>
      <c r="AB17" s="935">
        <v>39.999999999999993</v>
      </c>
      <c r="AC17" s="934">
        <v>34.008139084713108</v>
      </c>
      <c r="AD17" s="934">
        <v>39.999999999999993</v>
      </c>
      <c r="AE17" s="934">
        <v>37.876913378514004</v>
      </c>
      <c r="AF17" s="934">
        <v>39.999999999999993</v>
      </c>
      <c r="AG17" s="934">
        <v>41.109010712035285</v>
      </c>
      <c r="AH17" s="934">
        <v>39.999999999999993</v>
      </c>
      <c r="AI17" s="934">
        <v>37.894131216172489</v>
      </c>
      <c r="AJ17" s="934">
        <v>39.999999999999993</v>
      </c>
      <c r="AK17" s="934">
        <v>37.65462052526285</v>
      </c>
      <c r="AL17" s="934">
        <v>39.999999999999993</v>
      </c>
      <c r="AM17" s="934">
        <v>35.971595882177105</v>
      </c>
      <c r="AN17" s="934">
        <v>39.999999999999993</v>
      </c>
      <c r="AO17" s="934">
        <v>37.861501955381122</v>
      </c>
      <c r="AP17" s="934">
        <v>39.999999999999993</v>
      </c>
      <c r="AQ17" s="934">
        <v>37.524386278653878</v>
      </c>
      <c r="AR17" s="934">
        <v>39.999999999999993</v>
      </c>
      <c r="AS17" s="934">
        <v>37.819409371777482</v>
      </c>
      <c r="AT17" s="934">
        <v>39.999999999999993</v>
      </c>
      <c r="AU17" s="934">
        <v>35.703806725139643</v>
      </c>
      <c r="AV17" s="934">
        <v>39.999999999999993</v>
      </c>
      <c r="AW17" s="934">
        <v>37.604420884952034</v>
      </c>
      <c r="AX17" s="934">
        <v>39.999999999999993</v>
      </c>
      <c r="AY17" s="934">
        <v>38.362238864800943</v>
      </c>
      <c r="AZ17" s="968">
        <v>39.999999999999993</v>
      </c>
      <c r="BA17" s="968">
        <v>37.241240892816293</v>
      </c>
      <c r="BB17" s="968">
        <v>39.999999999999993</v>
      </c>
      <c r="BC17" s="968">
        <v>36.739844924373031</v>
      </c>
      <c r="BD17" s="946">
        <v>40</v>
      </c>
      <c r="BE17" s="986">
        <v>37.680157934540539</v>
      </c>
      <c r="BF17" s="935">
        <v>40</v>
      </c>
      <c r="BG17" s="989">
        <v>34.431040857281253</v>
      </c>
      <c r="BH17" s="935">
        <v>46</v>
      </c>
      <c r="BI17" s="989">
        <v>38.506404738512508</v>
      </c>
      <c r="BJ17" s="935">
        <v>49.999999999999993</v>
      </c>
      <c r="BK17" s="989">
        <v>45.611232627441403</v>
      </c>
      <c r="BL17" s="937">
        <v>40.465027848474861</v>
      </c>
      <c r="BM17" s="990">
        <v>41.122433127480129</v>
      </c>
      <c r="BN17" s="935">
        <v>50</v>
      </c>
      <c r="BO17" s="989">
        <v>25.53216575879436</v>
      </c>
      <c r="BP17" s="989">
        <v>41.130412495604766</v>
      </c>
      <c r="BQ17" s="876"/>
      <c r="BR17" s="909"/>
    </row>
    <row r="18" spans="1:70" ht="19.5" thickBot="1" x14ac:dyDescent="0.3">
      <c r="A18" s="964" t="s">
        <v>286</v>
      </c>
      <c r="B18" s="965" t="s">
        <v>269</v>
      </c>
      <c r="C18" s="966">
        <v>1100</v>
      </c>
      <c r="D18" s="967">
        <v>1100</v>
      </c>
      <c r="E18" s="968">
        <v>1097.3415346595373</v>
      </c>
      <c r="F18" s="967">
        <v>1100</v>
      </c>
      <c r="G18" s="968">
        <v>1098.2819442619304</v>
      </c>
      <c r="H18" s="969">
        <v>1100</v>
      </c>
      <c r="I18" s="968">
        <v>1097.7866836052358</v>
      </c>
      <c r="J18" s="967">
        <v>1100</v>
      </c>
      <c r="K18" s="968">
        <v>1099.7902059102983</v>
      </c>
      <c r="L18" s="968">
        <v>1100</v>
      </c>
      <c r="M18" s="968">
        <v>1098.3005599729618</v>
      </c>
      <c r="N18" s="967">
        <v>1100</v>
      </c>
      <c r="O18" s="968">
        <v>1097.125276637116</v>
      </c>
      <c r="P18" s="968">
        <v>1100</v>
      </c>
      <c r="Q18" s="968">
        <v>1097.9546015165379</v>
      </c>
      <c r="R18" s="967">
        <v>1100</v>
      </c>
      <c r="S18" s="968">
        <v>1096.7275837195541</v>
      </c>
      <c r="T18" s="968">
        <v>1100</v>
      </c>
      <c r="U18" s="968">
        <v>1097.6783172534526</v>
      </c>
      <c r="V18" s="967">
        <v>1100</v>
      </c>
      <c r="W18" s="968">
        <v>1094.1161591047655</v>
      </c>
      <c r="X18" s="968">
        <v>1100</v>
      </c>
      <c r="Y18" s="968">
        <v>1095.995218693846</v>
      </c>
      <c r="Z18" s="968">
        <v>1100</v>
      </c>
      <c r="AA18" s="968">
        <v>1097.0242187779136</v>
      </c>
      <c r="AB18" s="967">
        <v>1100</v>
      </c>
      <c r="AC18" s="968">
        <v>1095.2259406314993</v>
      </c>
      <c r="AD18" s="968">
        <v>1100</v>
      </c>
      <c r="AE18" s="968">
        <v>1096.7546021313344</v>
      </c>
      <c r="AF18" s="968">
        <v>1100</v>
      </c>
      <c r="AG18" s="968">
        <v>1099.4833018273473</v>
      </c>
      <c r="AH18" s="968">
        <v>1100</v>
      </c>
      <c r="AI18" s="968">
        <v>1096.7691382988867</v>
      </c>
      <c r="AJ18" s="968">
        <v>1100</v>
      </c>
      <c r="AK18" s="968">
        <v>1099.212318562976</v>
      </c>
      <c r="AL18" s="968">
        <v>1100</v>
      </c>
      <c r="AM18" s="968">
        <v>1097.3125979832387</v>
      </c>
      <c r="AN18" s="968">
        <v>1100</v>
      </c>
      <c r="AO18" s="968">
        <v>1097.1019800843387</v>
      </c>
      <c r="AP18" s="968">
        <v>1100</v>
      </c>
      <c r="AQ18" s="968">
        <v>1099.8813201105513</v>
      </c>
      <c r="AR18" s="968">
        <v>1100</v>
      </c>
      <c r="AS18" s="968">
        <v>1097.4490111199525</v>
      </c>
      <c r="AT18" s="968">
        <v>1100</v>
      </c>
      <c r="AU18" s="968">
        <v>1097.195181587743</v>
      </c>
      <c r="AV18" s="968">
        <v>1100</v>
      </c>
      <c r="AW18" s="968">
        <v>1097.4232168494036</v>
      </c>
      <c r="AX18" s="968">
        <v>1100</v>
      </c>
      <c r="AY18" s="968">
        <v>1095.4513820457232</v>
      </c>
      <c r="AZ18" s="968">
        <v>1100</v>
      </c>
      <c r="BA18" s="968">
        <v>1097.526684697405</v>
      </c>
      <c r="BB18" s="968">
        <v>1100</v>
      </c>
      <c r="BC18" s="968">
        <v>1097.4421396360053</v>
      </c>
      <c r="BD18" s="968">
        <v>1100</v>
      </c>
      <c r="BE18" s="941">
        <v>1097.2261498039154</v>
      </c>
      <c r="BF18" s="946">
        <v>1100</v>
      </c>
      <c r="BG18" s="991">
        <v>1100.4424211868679</v>
      </c>
      <c r="BH18" s="946">
        <v>1107.9999999999998</v>
      </c>
      <c r="BI18" s="991">
        <v>1101.4805066548267</v>
      </c>
      <c r="BJ18" s="946">
        <v>1114.9999163858361</v>
      </c>
      <c r="BK18" s="991">
        <v>1107.6688923177246</v>
      </c>
      <c r="BL18" s="948">
        <v>1117.5084472560443</v>
      </c>
      <c r="BM18" s="992">
        <v>1112.298492015678</v>
      </c>
      <c r="BN18" s="993">
        <v>1115</v>
      </c>
      <c r="BO18" s="994">
        <v>1119.1948111235938</v>
      </c>
      <c r="BP18" s="994">
        <v>1119.4604132157881</v>
      </c>
      <c r="BQ18" s="876"/>
      <c r="BR18" s="909"/>
    </row>
    <row r="19" spans="1:70" ht="19.5" thickBot="1" x14ac:dyDescent="0.3">
      <c r="A19" s="928" t="s">
        <v>1934</v>
      </c>
      <c r="B19" s="929" t="s">
        <v>269</v>
      </c>
      <c r="C19" s="930">
        <v>22.999999999999996</v>
      </c>
      <c r="D19" s="931">
        <v>22.999999999999996</v>
      </c>
      <c r="E19" s="932">
        <v>21.260454192352597</v>
      </c>
      <c r="F19" s="931">
        <v>22.999999999999996</v>
      </c>
      <c r="G19" s="932">
        <v>20.358446126942084</v>
      </c>
      <c r="H19" s="933">
        <v>22.999999999999996</v>
      </c>
      <c r="I19" s="932">
        <v>20.833482861661178</v>
      </c>
      <c r="J19" s="931">
        <v>22.999999999999996</v>
      </c>
      <c r="K19" s="932">
        <v>17.594962167710435</v>
      </c>
      <c r="L19" s="934">
        <v>22.999999999999996</v>
      </c>
      <c r="M19" s="932">
        <v>20.002846114164754</v>
      </c>
      <c r="N19" s="931">
        <v>22.999999999999996</v>
      </c>
      <c r="O19" s="932">
        <v>19.65963507353537</v>
      </c>
      <c r="P19" s="934">
        <v>22.999999999999996</v>
      </c>
      <c r="Q19" s="934">
        <v>19.901817912519785</v>
      </c>
      <c r="R19" s="931">
        <v>22.999999999999996</v>
      </c>
      <c r="S19" s="932">
        <v>21.190668503824774</v>
      </c>
      <c r="T19" s="934">
        <v>22.999999999999996</v>
      </c>
      <c r="U19" s="932">
        <v>20.192024897879794</v>
      </c>
      <c r="V19" s="931">
        <v>22.999999999999996</v>
      </c>
      <c r="W19" s="932">
        <v>20.579528600893333</v>
      </c>
      <c r="X19" s="934">
        <v>22.999999999999996</v>
      </c>
      <c r="Y19" s="934">
        <v>20.473063922363295</v>
      </c>
      <c r="Z19" s="934">
        <v>22.999999999999996</v>
      </c>
      <c r="AA19" s="932">
        <v>20.263179959173272</v>
      </c>
      <c r="AB19" s="931">
        <v>22.999999999999996</v>
      </c>
      <c r="AC19" s="995">
        <v>19.519397851785826</v>
      </c>
      <c r="AD19" s="932">
        <v>22.999999999999996</v>
      </c>
      <c r="AE19" s="932">
        <v>20.151664375235814</v>
      </c>
      <c r="AF19" s="934">
        <v>22.999999999999996</v>
      </c>
      <c r="AG19" s="934">
        <v>17.643352236925015</v>
      </c>
      <c r="AH19" s="934">
        <v>22.999999999999996</v>
      </c>
      <c r="AI19" s="934">
        <v>20.13830224323987</v>
      </c>
      <c r="AJ19" s="934">
        <v>22.999999999999996</v>
      </c>
      <c r="AK19" s="934">
        <v>21.325501213127318</v>
      </c>
      <c r="AL19" s="934">
        <v>22.999999999999996</v>
      </c>
      <c r="AM19" s="934">
        <v>20.399868387945887</v>
      </c>
      <c r="AN19" s="934">
        <v>22.999999999999996</v>
      </c>
      <c r="AO19" s="934">
        <v>20.300037924651718</v>
      </c>
      <c r="AP19" s="934">
        <v>22.999999999999996</v>
      </c>
      <c r="AQ19" s="934">
        <v>20.886847667046009</v>
      </c>
      <c r="AR19" s="934">
        <v>22.999999999999996</v>
      </c>
      <c r="AS19" s="934">
        <v>20.373307546465082</v>
      </c>
      <c r="AT19" s="934">
        <v>22.999999999999996</v>
      </c>
      <c r="AU19" s="934">
        <v>20.637519908477088</v>
      </c>
      <c r="AV19" s="934">
        <v>22.999999999999996</v>
      </c>
      <c r="AW19" s="934">
        <v>20.400156924820607</v>
      </c>
      <c r="AX19" s="934">
        <v>22.999999999999996</v>
      </c>
      <c r="AY19" s="934">
        <v>20.430955196426229</v>
      </c>
      <c r="AZ19" s="934">
        <v>22.999999999999996</v>
      </c>
      <c r="BA19" s="934">
        <v>20.653008405767402</v>
      </c>
      <c r="BB19" s="934">
        <v>22.999999999999996</v>
      </c>
      <c r="BC19" s="934">
        <v>20.553040790155329</v>
      </c>
      <c r="BD19" s="932">
        <v>22.999999999999996</v>
      </c>
      <c r="BE19" s="996">
        <v>20.403234933373927</v>
      </c>
      <c r="BF19" s="997">
        <v>21.173676902697167</v>
      </c>
      <c r="BG19" s="998">
        <v>22.701786332137168</v>
      </c>
      <c r="BH19" s="997">
        <v>20.999999999999996</v>
      </c>
      <c r="BI19" s="998">
        <v>22.930617482833931</v>
      </c>
      <c r="BJ19" s="997">
        <v>21.957789999999999</v>
      </c>
      <c r="BK19" s="998">
        <v>20.936321602680948</v>
      </c>
      <c r="BL19" s="999">
        <v>20.938577554449214</v>
      </c>
      <c r="BM19" s="1000">
        <v>20.212673477197818</v>
      </c>
      <c r="BN19" s="1001">
        <v>21</v>
      </c>
      <c r="BO19" s="1002">
        <v>21.832464031742681</v>
      </c>
      <c r="BP19" s="1002">
        <v>23.120676252165847</v>
      </c>
      <c r="BQ19" s="876"/>
      <c r="BR19" s="909"/>
    </row>
    <row r="20" spans="1:70" ht="19.5" thickBot="1" x14ac:dyDescent="0.3">
      <c r="A20" s="1003" t="s">
        <v>365</v>
      </c>
      <c r="B20" s="1004"/>
      <c r="C20" s="1005"/>
      <c r="D20" s="1006"/>
      <c r="E20" s="1007"/>
      <c r="F20" s="1006"/>
      <c r="G20" s="1007"/>
      <c r="H20" s="1008"/>
      <c r="I20" s="1007"/>
      <c r="J20" s="1006"/>
      <c r="K20" s="1007"/>
      <c r="L20" s="1007"/>
      <c r="M20" s="1007"/>
      <c r="N20" s="1006"/>
      <c r="O20" s="1007"/>
      <c r="P20" s="1007"/>
      <c r="Q20" s="1007"/>
      <c r="R20" s="1006"/>
      <c r="S20" s="1007"/>
      <c r="T20" s="1007"/>
      <c r="U20" s="1007"/>
      <c r="V20" s="1006"/>
      <c r="W20" s="1007"/>
      <c r="X20" s="1007"/>
      <c r="Y20" s="1007"/>
      <c r="Z20" s="1007"/>
      <c r="AA20" s="1007"/>
      <c r="AB20" s="1006"/>
      <c r="AC20" s="1007"/>
      <c r="AD20" s="1007"/>
      <c r="AE20" s="1007"/>
      <c r="AF20" s="1007"/>
      <c r="AG20" s="1007"/>
      <c r="AH20" s="1007"/>
      <c r="AI20" s="1007"/>
      <c r="AJ20" s="1007"/>
      <c r="AK20" s="1007"/>
      <c r="AL20" s="1007"/>
      <c r="AM20" s="1007"/>
      <c r="AN20" s="1007"/>
      <c r="AO20" s="1007"/>
      <c r="AP20" s="1007"/>
      <c r="AQ20" s="1007"/>
      <c r="AR20" s="1007"/>
      <c r="AS20" s="1007"/>
      <c r="AT20" s="1007"/>
      <c r="AU20" s="1007"/>
      <c r="AV20" s="1007"/>
      <c r="AW20" s="1007"/>
      <c r="AX20" s="1007"/>
      <c r="AY20" s="1007"/>
      <c r="AZ20" s="1007"/>
      <c r="BA20" s="1007"/>
      <c r="BB20" s="1007"/>
      <c r="BC20" s="1007"/>
      <c r="BD20" s="1007"/>
      <c r="BE20" s="1009"/>
      <c r="BF20" s="1006"/>
      <c r="BG20" s="1007"/>
      <c r="BH20" s="1006"/>
      <c r="BI20" s="1007"/>
      <c r="BJ20" s="1007"/>
      <c r="BK20" s="1007"/>
      <c r="BL20" s="1010"/>
      <c r="BM20" s="1010"/>
      <c r="BN20" s="1011"/>
      <c r="BO20" s="1012"/>
      <c r="BP20" s="1012"/>
      <c r="BQ20" s="876"/>
      <c r="BR20" s="909"/>
    </row>
    <row r="21" spans="1:70" ht="18.75" x14ac:dyDescent="0.25">
      <c r="A21" s="964" t="s">
        <v>16</v>
      </c>
      <c r="B21" s="965" t="s">
        <v>49</v>
      </c>
      <c r="C21" s="966">
        <v>96</v>
      </c>
      <c r="D21" s="1013">
        <v>96</v>
      </c>
      <c r="E21" s="1014">
        <v>95.880518426504068</v>
      </c>
      <c r="F21" s="1013">
        <v>96</v>
      </c>
      <c r="G21" s="1014">
        <v>95.782523448082372</v>
      </c>
      <c r="H21" s="1015">
        <v>96</v>
      </c>
      <c r="I21" s="1014">
        <v>95.830537130427203</v>
      </c>
      <c r="J21" s="1013">
        <v>96</v>
      </c>
      <c r="K21" s="1014">
        <v>95.828319866939381</v>
      </c>
      <c r="L21" s="1014">
        <v>96</v>
      </c>
      <c r="M21" s="1014">
        <v>95.829786801802754</v>
      </c>
      <c r="N21" s="1013">
        <v>96</v>
      </c>
      <c r="O21" s="1014">
        <v>95.980373534772824</v>
      </c>
      <c r="P21" s="1014">
        <v>96</v>
      </c>
      <c r="Q21" s="1014">
        <v>95.870518060707781</v>
      </c>
      <c r="R21" s="1013">
        <v>96</v>
      </c>
      <c r="S21" s="1014">
        <v>95.889415039186275</v>
      </c>
      <c r="T21" s="1014">
        <v>96</v>
      </c>
      <c r="U21" s="1014">
        <v>95.874507802189385</v>
      </c>
      <c r="V21" s="1013">
        <v>96</v>
      </c>
      <c r="W21" s="1014">
        <v>96.019246283514676</v>
      </c>
      <c r="X21" s="1016">
        <v>96</v>
      </c>
      <c r="Y21" s="1014">
        <v>95.963663668491378</v>
      </c>
      <c r="Z21" s="1016">
        <v>96</v>
      </c>
      <c r="AA21" s="1014">
        <v>95.900402323443956</v>
      </c>
      <c r="AB21" s="1013">
        <v>96</v>
      </c>
      <c r="AC21" s="1014">
        <v>95.917021134700391</v>
      </c>
      <c r="AD21" s="1014">
        <v>96</v>
      </c>
      <c r="AE21" s="1014">
        <v>95.902898493896089</v>
      </c>
      <c r="AF21" s="1016">
        <v>96</v>
      </c>
      <c r="AG21" s="1014">
        <v>95.589763343773882</v>
      </c>
      <c r="AH21" s="1014">
        <v>96</v>
      </c>
      <c r="AI21" s="1014">
        <v>95.882125690235256</v>
      </c>
      <c r="AJ21" s="1016">
        <v>96</v>
      </c>
      <c r="AK21" s="1014">
        <v>95.504190674215039</v>
      </c>
      <c r="AL21" s="1016">
        <v>96</v>
      </c>
      <c r="AM21" s="1014">
        <v>95.69292018289876</v>
      </c>
      <c r="AN21" s="1014">
        <v>96</v>
      </c>
      <c r="AO21" s="1014">
        <v>95.838569190906043</v>
      </c>
      <c r="AP21" s="1016">
        <v>96</v>
      </c>
      <c r="AQ21" s="1014">
        <v>96.131407927563089</v>
      </c>
      <c r="AR21" s="1014">
        <v>96</v>
      </c>
      <c r="AS21" s="1016">
        <v>95.869406758532151</v>
      </c>
      <c r="AT21" s="1016">
        <v>96</v>
      </c>
      <c r="AU21" s="1016">
        <v>95.760199382221273</v>
      </c>
      <c r="AV21" s="1014">
        <v>96</v>
      </c>
      <c r="AW21" s="1014">
        <v>95.860382781235458</v>
      </c>
      <c r="AX21" s="1016">
        <v>96</v>
      </c>
      <c r="AY21" s="1016">
        <v>95.419404264602818</v>
      </c>
      <c r="AZ21" s="1016">
        <v>96</v>
      </c>
      <c r="BA21" s="1016">
        <v>95.761638869331975</v>
      </c>
      <c r="BB21" s="1016">
        <v>96</v>
      </c>
      <c r="BC21" s="1016">
        <v>95.729796138600832</v>
      </c>
      <c r="BD21" s="1016">
        <v>96</v>
      </c>
      <c r="BE21" s="1016">
        <v>95.818830917541447</v>
      </c>
      <c r="BF21" s="1017">
        <v>96</v>
      </c>
      <c r="BG21" s="1016">
        <v>95.88178499213079</v>
      </c>
      <c r="BH21" s="1017">
        <v>96</v>
      </c>
      <c r="BI21" s="1016">
        <v>95.450038252944893</v>
      </c>
      <c r="BJ21" s="1016">
        <v>95.999999938560009</v>
      </c>
      <c r="BK21" s="1018">
        <v>95.505335593423183</v>
      </c>
      <c r="BL21" s="1019">
        <v>96.222984019632065</v>
      </c>
      <c r="BM21" s="1020">
        <v>94.958654249153824</v>
      </c>
      <c r="BN21" s="922">
        <v>96.5</v>
      </c>
      <c r="BO21" s="1021">
        <v>96.195270984402612</v>
      </c>
      <c r="BP21" s="1021">
        <v>96.032658515622913</v>
      </c>
      <c r="BQ21" s="876"/>
      <c r="BR21" s="909"/>
    </row>
    <row r="22" spans="1:70" ht="18.75" x14ac:dyDescent="0.25">
      <c r="A22" s="910" t="s">
        <v>91</v>
      </c>
      <c r="B22" s="1022" t="s">
        <v>49</v>
      </c>
      <c r="C22" s="1023">
        <v>96.5</v>
      </c>
      <c r="D22" s="1024">
        <v>96.5</v>
      </c>
      <c r="E22" s="1025">
        <v>96.386344452044199</v>
      </c>
      <c r="F22" s="1024">
        <v>96.5</v>
      </c>
      <c r="G22" s="1025">
        <v>96.377227276944623</v>
      </c>
      <c r="H22" s="923">
        <v>96.5</v>
      </c>
      <c r="I22" s="1025">
        <v>96.381932271182905</v>
      </c>
      <c r="J22" s="1024">
        <v>96.5</v>
      </c>
      <c r="K22" s="1025">
        <v>96.368789993966118</v>
      </c>
      <c r="L22" s="1025">
        <v>96.5</v>
      </c>
      <c r="M22" s="1025">
        <v>96.378393178673264</v>
      </c>
      <c r="N22" s="1024">
        <v>96.5</v>
      </c>
      <c r="O22" s="1025">
        <v>96.278900525834928</v>
      </c>
      <c r="P22" s="1025">
        <v>96.5</v>
      </c>
      <c r="Q22" s="1025">
        <v>96.35097850382914</v>
      </c>
      <c r="R22" s="1024">
        <v>96.5</v>
      </c>
      <c r="S22" s="1025">
        <v>96.354195762942425</v>
      </c>
      <c r="T22" s="1025">
        <v>96.5</v>
      </c>
      <c r="U22" s="1025">
        <v>96.351681337169509</v>
      </c>
      <c r="V22" s="1024">
        <v>96.5</v>
      </c>
      <c r="W22" s="1025">
        <v>96.249592078903603</v>
      </c>
      <c r="X22" s="1026">
        <v>96.5</v>
      </c>
      <c r="Y22" s="1025">
        <v>96.29442970859688</v>
      </c>
      <c r="Z22" s="1026">
        <v>96.5</v>
      </c>
      <c r="AA22" s="1025">
        <v>96.33350522032886</v>
      </c>
      <c r="AB22" s="1024">
        <v>96.5</v>
      </c>
      <c r="AC22" s="1025">
        <v>96.204059065906378</v>
      </c>
      <c r="AD22" s="1025">
        <v>96.5</v>
      </c>
      <c r="AE22" s="1025">
        <v>96.314821560854782</v>
      </c>
      <c r="AF22" s="1026">
        <v>96.5</v>
      </c>
      <c r="AG22" s="1025">
        <v>94.958487192653337</v>
      </c>
      <c r="AH22" s="1025">
        <v>96.5</v>
      </c>
      <c r="AI22" s="1025">
        <v>96.305467983420627</v>
      </c>
      <c r="AJ22" s="1026">
        <v>96.5</v>
      </c>
      <c r="AK22" s="1025">
        <v>96.296097647380492</v>
      </c>
      <c r="AL22" s="1026">
        <v>96.5</v>
      </c>
      <c r="AM22" s="1025">
        <v>96.22181161869544</v>
      </c>
      <c r="AN22" s="1025">
        <v>96.5</v>
      </c>
      <c r="AO22" s="1025">
        <v>96.304234915782899</v>
      </c>
      <c r="AP22" s="1026">
        <v>96.5</v>
      </c>
      <c r="AQ22" s="1025">
        <v>96.148154975014705</v>
      </c>
      <c r="AR22" s="1025">
        <v>96.5</v>
      </c>
      <c r="AS22" s="1026">
        <v>96.286183876591977</v>
      </c>
      <c r="AT22" s="1026">
        <v>96.5</v>
      </c>
      <c r="AU22" s="1026">
        <v>96.184460544082043</v>
      </c>
      <c r="AV22" s="1025">
        <v>96.5</v>
      </c>
      <c r="AW22" s="1025">
        <v>96.276197917174557</v>
      </c>
      <c r="AX22" s="1026">
        <v>96.5</v>
      </c>
      <c r="AY22" s="1026">
        <v>96.379797529138472</v>
      </c>
      <c r="AZ22" s="1026">
        <v>96.5</v>
      </c>
      <c r="BA22" s="904">
        <v>96.243641618151642</v>
      </c>
      <c r="BB22" s="904">
        <v>96.5</v>
      </c>
      <c r="BC22" s="904">
        <v>96.234988789342083</v>
      </c>
      <c r="BD22" s="904">
        <v>96.5</v>
      </c>
      <c r="BE22" s="904">
        <v>96.28695091898561</v>
      </c>
      <c r="BF22" s="921">
        <v>96.5</v>
      </c>
      <c r="BG22" s="1026">
        <v>96.088707842896071</v>
      </c>
      <c r="BH22" s="921">
        <v>96.5</v>
      </c>
      <c r="BI22" s="1026">
        <v>95.450022221864671</v>
      </c>
      <c r="BJ22" s="1026">
        <v>96.499981924910045</v>
      </c>
      <c r="BK22" s="1021">
        <v>95.423965808878961</v>
      </c>
      <c r="BL22" s="1019">
        <v>96.209843463927712</v>
      </c>
      <c r="BM22" s="1020">
        <v>95.175924318366739</v>
      </c>
      <c r="BN22" s="922">
        <v>96.5</v>
      </c>
      <c r="BO22" s="1021">
        <v>96.065592581466589</v>
      </c>
      <c r="BP22" s="1021">
        <v>96.054939695674079</v>
      </c>
      <c r="BQ22" s="876"/>
      <c r="BR22" s="909"/>
    </row>
    <row r="23" spans="1:70" ht="18.75" x14ac:dyDescent="0.25">
      <c r="A23" s="910" t="s">
        <v>109</v>
      </c>
      <c r="B23" s="1022" t="s">
        <v>49</v>
      </c>
      <c r="C23" s="1023">
        <v>94.75</v>
      </c>
      <c r="D23" s="1024">
        <v>94.75</v>
      </c>
      <c r="E23" s="1025">
        <v>94.39645594521258</v>
      </c>
      <c r="F23" s="1024">
        <v>94.75</v>
      </c>
      <c r="G23" s="1025">
        <v>94.472430651378076</v>
      </c>
      <c r="H23" s="923">
        <v>94.75</v>
      </c>
      <c r="I23" s="1025">
        <v>94.433403229401719</v>
      </c>
      <c r="J23" s="1024">
        <v>94.75</v>
      </c>
      <c r="K23" s="1025">
        <v>94.056654633784291</v>
      </c>
      <c r="L23" s="1025">
        <v>94.75</v>
      </c>
      <c r="M23" s="1025">
        <v>94.345198118058036</v>
      </c>
      <c r="N23" s="1024">
        <v>94.75</v>
      </c>
      <c r="O23" s="1025">
        <v>93.978114077063097</v>
      </c>
      <c r="P23" s="1025">
        <v>94.75</v>
      </c>
      <c r="Q23" s="1025">
        <v>94.244937284952812</v>
      </c>
      <c r="R23" s="1024">
        <v>94.75</v>
      </c>
      <c r="S23" s="1025">
        <v>92.45532246096252</v>
      </c>
      <c r="T23" s="1025">
        <v>94.75</v>
      </c>
      <c r="U23" s="1025">
        <v>93.930010595804731</v>
      </c>
      <c r="V23" s="1024">
        <v>94.75</v>
      </c>
      <c r="W23" s="1025">
        <v>94.354897028315634</v>
      </c>
      <c r="X23" s="1026">
        <v>94.75</v>
      </c>
      <c r="Y23" s="1025">
        <v>93.67897018794875</v>
      </c>
      <c r="Z23" s="1026">
        <v>94.75</v>
      </c>
      <c r="AA23" s="1025">
        <v>94.006333742549288</v>
      </c>
      <c r="AB23" s="1024">
        <v>94.75</v>
      </c>
      <c r="AC23" s="1025">
        <v>94.095025573033311</v>
      </c>
      <c r="AD23" s="1025">
        <v>94.75</v>
      </c>
      <c r="AE23" s="1025">
        <v>94.020192732225979</v>
      </c>
      <c r="AF23" s="1026">
        <v>94.75</v>
      </c>
      <c r="AG23" s="1025">
        <v>93.69597873790353</v>
      </c>
      <c r="AH23" s="1025">
        <v>94.75</v>
      </c>
      <c r="AI23" s="1025">
        <v>94.010748283560972</v>
      </c>
      <c r="AJ23" s="1026">
        <v>94.75</v>
      </c>
      <c r="AK23" s="1025">
        <v>91.062905975135806</v>
      </c>
      <c r="AL23" s="1026">
        <v>94.75</v>
      </c>
      <c r="AM23" s="1025">
        <v>92.736311942445084</v>
      </c>
      <c r="AN23" s="1025">
        <v>94.75</v>
      </c>
      <c r="AO23" s="1025">
        <v>93.648994918823064</v>
      </c>
      <c r="AP23" s="1026">
        <v>94.75</v>
      </c>
      <c r="AQ23" s="1025">
        <v>93.52941585010818</v>
      </c>
      <c r="AR23" s="1025">
        <v>94.75</v>
      </c>
      <c r="AS23" s="1026">
        <v>93.633198907257039</v>
      </c>
      <c r="AT23" s="1026">
        <v>94.75</v>
      </c>
      <c r="AU23" s="1026">
        <v>94.085079490713611</v>
      </c>
      <c r="AV23" s="1025">
        <v>94.75</v>
      </c>
      <c r="AW23" s="1025">
        <v>93.685623588759924</v>
      </c>
      <c r="AX23" s="1026">
        <v>94.75</v>
      </c>
      <c r="AY23" s="1026">
        <v>94.09315214316058</v>
      </c>
      <c r="AZ23" s="1026">
        <v>94.75</v>
      </c>
      <c r="BA23" s="904">
        <v>93.914611600919798</v>
      </c>
      <c r="BB23" s="904">
        <v>94.75</v>
      </c>
      <c r="BC23" s="904">
        <v>93.483365333354996</v>
      </c>
      <c r="BD23" s="904">
        <v>94.75</v>
      </c>
      <c r="BE23" s="904">
        <v>93.736035078776908</v>
      </c>
      <c r="BF23" s="921">
        <v>94.5</v>
      </c>
      <c r="BG23" s="1026">
        <v>94.168642194921944</v>
      </c>
      <c r="BH23" s="921">
        <v>94.5</v>
      </c>
      <c r="BI23" s="1026">
        <v>93.371871065542948</v>
      </c>
      <c r="BJ23" s="1026">
        <v>95.700065288711201</v>
      </c>
      <c r="BK23" s="1021">
        <v>93.445480895587224</v>
      </c>
      <c r="BL23" s="1019">
        <v>95.699819475340547</v>
      </c>
      <c r="BM23" s="1020">
        <v>95.266762287385887</v>
      </c>
      <c r="BN23" s="922">
        <v>95.7</v>
      </c>
      <c r="BO23" s="1021">
        <v>95.476013180662989</v>
      </c>
      <c r="BP23" s="1021">
        <v>95.486332877569964</v>
      </c>
      <c r="BQ23" s="876"/>
      <c r="BR23" s="909"/>
    </row>
    <row r="24" spans="1:70" ht="18.75" x14ac:dyDescent="0.25">
      <c r="A24" s="910" t="s">
        <v>1779</v>
      </c>
      <c r="B24" s="1022" t="s">
        <v>323</v>
      </c>
      <c r="C24" s="1023">
        <v>5.9500019581826908</v>
      </c>
      <c r="D24" s="1027">
        <v>5.8190698447314375</v>
      </c>
      <c r="E24" s="1028">
        <v>6.2156479472066852</v>
      </c>
      <c r="F24" s="1027">
        <v>5.8123280603334351</v>
      </c>
      <c r="G24" s="1028">
        <v>6.3285548191809031</v>
      </c>
      <c r="H24" s="1029">
        <v>5.8156436058088659</v>
      </c>
      <c r="I24" s="1028">
        <v>6.2723600652593152</v>
      </c>
      <c r="J24" s="1027">
        <v>6.252995740429987</v>
      </c>
      <c r="K24" s="1028">
        <v>7.0163171864011664</v>
      </c>
      <c r="L24" s="1028">
        <v>5.9176447174021725</v>
      </c>
      <c r="M24" s="1028">
        <v>6.4699824642222374</v>
      </c>
      <c r="N24" s="1027">
        <v>7.7286662431280844</v>
      </c>
      <c r="O24" s="1028">
        <v>5.9975708212932197</v>
      </c>
      <c r="P24" s="1028">
        <v>6.0915485398998239</v>
      </c>
      <c r="Q24" s="1028">
        <v>6.3309225475198438</v>
      </c>
      <c r="R24" s="1027">
        <v>5.9155176479076816</v>
      </c>
      <c r="S24" s="1028">
        <v>5.9945722275614308</v>
      </c>
      <c r="T24" s="1028">
        <v>6.0467975189153176</v>
      </c>
      <c r="U24" s="1028">
        <v>6.2551874599631319</v>
      </c>
      <c r="V24" s="1027">
        <v>5.9554124893098255</v>
      </c>
      <c r="W24" s="1028">
        <v>5.9775120545997682</v>
      </c>
      <c r="X24" s="1028">
        <v>6.1598432471632441</v>
      </c>
      <c r="Y24" s="1028">
        <v>5.989922457622213</v>
      </c>
      <c r="Z24" s="1028">
        <v>6.0287708104402764</v>
      </c>
      <c r="AA24" s="1028">
        <v>6.2078763194773892</v>
      </c>
      <c r="AB24" s="1027">
        <v>5.9185019189583619</v>
      </c>
      <c r="AC24" s="1028">
        <v>6.0970123553483413</v>
      </c>
      <c r="AD24" s="1028">
        <v>6.0094385160929535</v>
      </c>
      <c r="AE24" s="1028">
        <v>6.1913023947145307</v>
      </c>
      <c r="AF24" s="1027">
        <v>5.8679361229423455</v>
      </c>
      <c r="AG24" s="1024">
        <v>29.436172268975831</v>
      </c>
      <c r="AH24" s="1025">
        <v>5.9889092752809967</v>
      </c>
      <c r="AI24" s="1025">
        <v>6.3410738789124395</v>
      </c>
      <c r="AJ24" s="1027">
        <v>5.8607390227005398</v>
      </c>
      <c r="AK24" s="1024">
        <v>5.9578574346924951</v>
      </c>
      <c r="AL24" s="1028">
        <v>5.8825484570394204</v>
      </c>
      <c r="AM24" s="1028">
        <v>6.4229770532211647</v>
      </c>
      <c r="AN24" s="1028">
        <v>5.9722026485530257</v>
      </c>
      <c r="AO24" s="1028">
        <v>6.2868671517283561</v>
      </c>
      <c r="AP24" s="1027">
        <v>5.8608476022205673</v>
      </c>
      <c r="AQ24" s="1027">
        <v>5.8560511441313423</v>
      </c>
      <c r="AR24" s="1028">
        <v>5.9593616265608853</v>
      </c>
      <c r="AS24" s="1028">
        <v>6.2300750558115734</v>
      </c>
      <c r="AT24" s="1027">
        <v>5.8591772297916185</v>
      </c>
      <c r="AU24" s="1027">
        <v>5.888599128118563</v>
      </c>
      <c r="AV24" s="1028">
        <v>5.9499431326203212</v>
      </c>
      <c r="AW24" s="1028">
        <v>6.1941702176749738</v>
      </c>
      <c r="AX24" s="1027">
        <v>5.8704881721591375</v>
      </c>
      <c r="AY24" s="1027">
        <v>5.8758634243320023</v>
      </c>
      <c r="AZ24" s="1028">
        <v>5.8636537802288489</v>
      </c>
      <c r="BA24" s="1030">
        <v>5.8730059845119555</v>
      </c>
      <c r="BB24" s="1031">
        <v>5.8732107674085681</v>
      </c>
      <c r="BC24" s="1030">
        <v>6.0909850780609363</v>
      </c>
      <c r="BD24" s="1030">
        <v>5.9500019581826908</v>
      </c>
      <c r="BE24" s="1030">
        <v>6.1600133062678522</v>
      </c>
      <c r="BF24" s="1027">
        <v>5.9498028934774796</v>
      </c>
      <c r="BG24" s="1028">
        <v>6.1924446176470314</v>
      </c>
      <c r="BH24" s="1027">
        <v>5.989203092506215</v>
      </c>
      <c r="BI24" s="1028">
        <v>6.2012037687729737</v>
      </c>
      <c r="BJ24" s="1028">
        <v>5.9854778159958535</v>
      </c>
      <c r="BK24" s="1032">
        <v>6.3006370372485003</v>
      </c>
      <c r="BL24" s="1033">
        <v>6.1969869203763626</v>
      </c>
      <c r="BM24" s="1034">
        <v>6.4827565550935358</v>
      </c>
      <c r="BN24" s="1035">
        <v>5.95</v>
      </c>
      <c r="BO24" s="1032">
        <v>6.1800190917369466</v>
      </c>
      <c r="BP24" s="1032">
        <v>6.3116941199196104</v>
      </c>
      <c r="BQ24" s="876"/>
      <c r="BR24" s="909"/>
    </row>
    <row r="25" spans="1:70" ht="18.75" x14ac:dyDescent="0.25">
      <c r="A25" s="3717" t="s">
        <v>307</v>
      </c>
      <c r="B25" s="1022" t="s">
        <v>366</v>
      </c>
      <c r="C25" s="1023">
        <v>498.86963432626476</v>
      </c>
      <c r="D25" s="924">
        <v>485.07343002915752</v>
      </c>
      <c r="E25" s="463">
        <v>474.83526937061629</v>
      </c>
      <c r="F25" s="924">
        <v>507.78368397865023</v>
      </c>
      <c r="G25" s="463">
        <v>565.47964542687532</v>
      </c>
      <c r="H25" s="958">
        <v>496.36760407985815</v>
      </c>
      <c r="I25" s="463">
        <v>516.32337218433281</v>
      </c>
      <c r="J25" s="924">
        <v>593.17325600344623</v>
      </c>
      <c r="K25" s="463">
        <v>591.60315942549914</v>
      </c>
      <c r="L25" s="463">
        <v>520.81676372323011</v>
      </c>
      <c r="M25" s="463">
        <v>536.99419142466559</v>
      </c>
      <c r="N25" s="924">
        <v>853.70360454893421</v>
      </c>
      <c r="O25" s="463">
        <v>472.5444917217867</v>
      </c>
      <c r="P25" s="463">
        <v>563.22230363089761</v>
      </c>
      <c r="Q25" s="463">
        <v>518.41033301995662</v>
      </c>
      <c r="R25" s="924">
        <v>483.12920384333933</v>
      </c>
      <c r="S25" s="463">
        <v>494.26516320159294</v>
      </c>
      <c r="T25" s="463">
        <v>543.04701197854445</v>
      </c>
      <c r="U25" s="463">
        <v>513.19767229288516</v>
      </c>
      <c r="V25" s="924">
        <v>495.38777384713421</v>
      </c>
      <c r="W25" s="463">
        <v>466.32576393202481</v>
      </c>
      <c r="X25" s="463">
        <v>548.50848929919312</v>
      </c>
      <c r="Y25" s="463">
        <v>477.54500235246735</v>
      </c>
      <c r="Z25" s="463">
        <v>533.90051427578908</v>
      </c>
      <c r="AA25" s="463">
        <v>504.71490233327143</v>
      </c>
      <c r="AB25" s="924">
        <v>473.75976042711665</v>
      </c>
      <c r="AC25" s="463">
        <v>548.7195620509907</v>
      </c>
      <c r="AD25" s="463">
        <v>523.38681758672112</v>
      </c>
      <c r="AE25" s="463">
        <v>510.6649455996598</v>
      </c>
      <c r="AF25" s="463">
        <v>466.25572957873084</v>
      </c>
      <c r="AG25" s="463">
        <v>1065.6855882267746</v>
      </c>
      <c r="AH25" s="463">
        <v>515.00245536875661</v>
      </c>
      <c r="AI25" s="463">
        <v>526.53692895301788</v>
      </c>
      <c r="AJ25" s="463">
        <v>477.18948648607778</v>
      </c>
      <c r="AK25" s="463">
        <v>440.38862841414038</v>
      </c>
      <c r="AL25" s="463">
        <v>472.42342260403262</v>
      </c>
      <c r="AM25" s="463">
        <v>540.56277464225934</v>
      </c>
      <c r="AN25" s="463">
        <v>510.12502908182347</v>
      </c>
      <c r="AO25" s="463">
        <v>514.615758831569</v>
      </c>
      <c r="AP25" s="463">
        <v>473.76184815883681</v>
      </c>
      <c r="AQ25" s="463">
        <v>429.41760724586254</v>
      </c>
      <c r="AR25" s="463">
        <v>505.94400894558657</v>
      </c>
      <c r="AS25" s="463">
        <v>503.98132638352234</v>
      </c>
      <c r="AT25" s="463">
        <v>466.39504702757426</v>
      </c>
      <c r="AU25" s="463">
        <v>447.46905949788925</v>
      </c>
      <c r="AV25" s="463">
        <v>502.17743421126579</v>
      </c>
      <c r="AW25" s="463">
        <v>498.34486795819419</v>
      </c>
      <c r="AX25" s="463">
        <v>467.6395763391838</v>
      </c>
      <c r="AY25" s="463">
        <v>432.53356318568495</v>
      </c>
      <c r="AZ25" s="463">
        <v>469.33851593448247</v>
      </c>
      <c r="BA25" s="463">
        <v>436.01158173192226</v>
      </c>
      <c r="BB25" s="463">
        <v>470.89221897235092</v>
      </c>
      <c r="BC25" s="463">
        <v>477.738633617647</v>
      </c>
      <c r="BD25" s="463">
        <v>498.86963107144817</v>
      </c>
      <c r="BE25" s="1023">
        <v>491.52958063908966</v>
      </c>
      <c r="BF25" s="924">
        <v>491.86597886404491</v>
      </c>
      <c r="BG25" s="463">
        <v>499.12040640635269</v>
      </c>
      <c r="BH25" s="924">
        <v>499.14522665560133</v>
      </c>
      <c r="BI25" s="463">
        <v>516.74946439793155</v>
      </c>
      <c r="BJ25" s="463">
        <v>501.08847615207304</v>
      </c>
      <c r="BK25" s="1036">
        <v>528.34198170405227</v>
      </c>
      <c r="BL25" s="1037">
        <v>500.04339220311806</v>
      </c>
      <c r="BM25" s="1020">
        <v>579.80533013641912</v>
      </c>
      <c r="BN25" s="1038">
        <v>483.42299975438647</v>
      </c>
      <c r="BO25" s="1021">
        <v>525.26172798809614</v>
      </c>
      <c r="BP25" s="1036">
        <v>552.0369062994705</v>
      </c>
      <c r="BQ25" s="876"/>
      <c r="BR25" s="909"/>
    </row>
    <row r="26" spans="1:70" ht="18.75" x14ac:dyDescent="0.25">
      <c r="A26" s="3718"/>
      <c r="B26" s="1022" t="s">
        <v>272</v>
      </c>
      <c r="C26" s="1023">
        <v>483.40224419045347</v>
      </c>
      <c r="D26" s="924">
        <v>455.56526404870959</v>
      </c>
      <c r="E26" s="463">
        <v>463.60239118781465</v>
      </c>
      <c r="F26" s="924">
        <v>456.55875899749219</v>
      </c>
      <c r="G26" s="463">
        <v>518.43317042364561</v>
      </c>
      <c r="H26" s="958">
        <v>456.07016762644804</v>
      </c>
      <c r="I26" s="463">
        <v>489.55689389230622</v>
      </c>
      <c r="J26" s="924">
        <v>605.4674664742638</v>
      </c>
      <c r="K26" s="463">
        <v>615.50275545291277</v>
      </c>
      <c r="L26" s="463">
        <v>490.91323650666698</v>
      </c>
      <c r="M26" s="463">
        <v>521.86030359499819</v>
      </c>
      <c r="N26" s="924">
        <v>1105.8744912096358</v>
      </c>
      <c r="O26" s="463">
        <v>446.04086255204027</v>
      </c>
      <c r="P26" s="463">
        <v>549.96505414750459</v>
      </c>
      <c r="Q26" s="463">
        <v>499.54196044307048</v>
      </c>
      <c r="R26" s="924">
        <v>465.99111583859343</v>
      </c>
      <c r="S26" s="463">
        <v>451.24486742082308</v>
      </c>
      <c r="T26" s="463">
        <v>528.61698601647709</v>
      </c>
      <c r="U26" s="463">
        <v>488.66703524833054</v>
      </c>
      <c r="V26" s="924">
        <v>466.04361860822701</v>
      </c>
      <c r="W26" s="463">
        <v>436.22171151343241</v>
      </c>
      <c r="X26" s="463">
        <v>546.18617937396834</v>
      </c>
      <c r="Y26" s="463">
        <v>444.51203539705818</v>
      </c>
      <c r="Z26" s="463">
        <v>516.27369677709396</v>
      </c>
      <c r="AA26" s="463">
        <v>479.03680411533225</v>
      </c>
      <c r="AB26" s="924">
        <v>456.53076704567292</v>
      </c>
      <c r="AC26" s="463">
        <v>461.69013625614019</v>
      </c>
      <c r="AD26" s="463">
        <v>505.7995921840631</v>
      </c>
      <c r="AE26" s="463">
        <v>476.43601044676484</v>
      </c>
      <c r="AF26" s="463">
        <v>456.6890166897237</v>
      </c>
      <c r="AG26" s="463">
        <v>5465.2040932577493</v>
      </c>
      <c r="AH26" s="463">
        <v>498.67460434259237</v>
      </c>
      <c r="AI26" s="463">
        <v>503.01188057134351</v>
      </c>
      <c r="AJ26" s="463">
        <v>456.53076704567292</v>
      </c>
      <c r="AK26" s="463">
        <v>428.40644115268259</v>
      </c>
      <c r="AL26" s="463">
        <v>456.58237771299918</v>
      </c>
      <c r="AM26" s="463">
        <v>530.25645681353978</v>
      </c>
      <c r="AN26" s="463">
        <v>493.1812753959087</v>
      </c>
      <c r="AO26" s="463">
        <v>492.84815748240612</v>
      </c>
      <c r="AP26" s="463">
        <v>456.53076704567292</v>
      </c>
      <c r="AQ26" s="463">
        <v>411.09963149623462</v>
      </c>
      <c r="AR26" s="463">
        <v>488.954884233146</v>
      </c>
      <c r="AS26" s="463">
        <v>482.64095887938436</v>
      </c>
      <c r="AT26" s="463">
        <v>457.23430632687865</v>
      </c>
      <c r="AU26" s="463">
        <v>419.70726135437445</v>
      </c>
      <c r="AV26" s="463">
        <v>485.97278242452359</v>
      </c>
      <c r="AW26" s="463">
        <v>476.24560839958878</v>
      </c>
      <c r="AX26" s="463">
        <v>458.79790322459104</v>
      </c>
      <c r="AY26" s="463">
        <v>430.04094318318113</v>
      </c>
      <c r="AZ26" s="463">
        <v>457.53089348770027</v>
      </c>
      <c r="BA26" s="463">
        <v>420.26722613474635</v>
      </c>
      <c r="BB26" s="463">
        <v>457.0511312144705</v>
      </c>
      <c r="BC26" s="463">
        <v>463.70311283724999</v>
      </c>
      <c r="BD26" s="463">
        <v>483.40224419045359</v>
      </c>
      <c r="BE26" s="1023">
        <v>471.62787021737626</v>
      </c>
      <c r="BF26" s="924">
        <v>475.02938820908332</v>
      </c>
      <c r="BG26" s="463">
        <v>476.2494644347301</v>
      </c>
      <c r="BH26" s="924">
        <v>482.32052805467174</v>
      </c>
      <c r="BI26" s="463">
        <v>494.76973868424994</v>
      </c>
      <c r="BJ26" s="463">
        <v>486.14726114397098</v>
      </c>
      <c r="BK26" s="1036">
        <v>514.38475747997404</v>
      </c>
      <c r="BL26" s="1037">
        <v>487.7465843305942</v>
      </c>
      <c r="BM26" s="1020">
        <v>580.20285834899937</v>
      </c>
      <c r="BN26" s="1038">
        <v>448.29125296551734</v>
      </c>
      <c r="BO26" s="1021">
        <v>538.52023832812074</v>
      </c>
      <c r="BP26" s="1036">
        <v>565.51993685574621</v>
      </c>
      <c r="BQ26" s="876"/>
      <c r="BR26" s="909"/>
    </row>
    <row r="27" spans="1:70" ht="18.75" x14ac:dyDescent="0.25">
      <c r="A27" s="910" t="s">
        <v>1403</v>
      </c>
      <c r="B27" s="1022" t="s">
        <v>29</v>
      </c>
      <c r="C27" s="1023">
        <v>2.85</v>
      </c>
      <c r="D27" s="1024">
        <v>2.85</v>
      </c>
      <c r="E27" s="1025">
        <v>3.15</v>
      </c>
      <c r="F27" s="1024">
        <v>2.85</v>
      </c>
      <c r="G27" s="1025">
        <v>3.35</v>
      </c>
      <c r="H27" s="1039">
        <v>2.85</v>
      </c>
      <c r="I27" s="1025">
        <v>3.2446712888863369</v>
      </c>
      <c r="J27" s="1024">
        <v>2.85</v>
      </c>
      <c r="K27" s="1025">
        <v>3.27</v>
      </c>
      <c r="L27" s="1025">
        <v>2.85</v>
      </c>
      <c r="M27" s="1025">
        <v>3.2511677606417986</v>
      </c>
      <c r="N27" s="1024">
        <v>2.85</v>
      </c>
      <c r="O27" s="1025">
        <v>2.98</v>
      </c>
      <c r="P27" s="1025">
        <v>2.85</v>
      </c>
      <c r="Q27" s="1025">
        <v>3.1713463447820525</v>
      </c>
      <c r="R27" s="1024">
        <v>2.85</v>
      </c>
      <c r="S27" s="1025">
        <v>2.93</v>
      </c>
      <c r="T27" s="1025">
        <v>2.85</v>
      </c>
      <c r="U27" s="1025">
        <v>3.1170030441548335</v>
      </c>
      <c r="V27" s="1024">
        <v>2.85</v>
      </c>
      <c r="W27" s="1025">
        <v>2.93</v>
      </c>
      <c r="X27" s="1025">
        <v>2.85</v>
      </c>
      <c r="Y27" s="1025">
        <v>2.9468158135892928</v>
      </c>
      <c r="Z27" s="1025">
        <v>2.85</v>
      </c>
      <c r="AA27" s="1025">
        <v>3.0826647579257611</v>
      </c>
      <c r="AB27" s="1024">
        <v>2.85</v>
      </c>
      <c r="AC27" s="1025">
        <v>2.99</v>
      </c>
      <c r="AD27" s="1025">
        <v>2.85</v>
      </c>
      <c r="AE27" s="1025">
        <v>3.0687714893355662</v>
      </c>
      <c r="AF27" s="1025">
        <v>2.85</v>
      </c>
      <c r="AG27" s="1025">
        <v>3.19</v>
      </c>
      <c r="AH27" s="1025">
        <v>2.85</v>
      </c>
      <c r="AI27" s="1025">
        <v>3.0694172906839827</v>
      </c>
      <c r="AJ27" s="1025">
        <v>2.85</v>
      </c>
      <c r="AK27" s="1025">
        <v>2.87</v>
      </c>
      <c r="AL27" s="1026">
        <v>2.85</v>
      </c>
      <c r="AM27" s="1025">
        <v>2.9327861755730611</v>
      </c>
      <c r="AN27" s="1025">
        <v>2.85</v>
      </c>
      <c r="AO27" s="1025">
        <v>3.0422500742256182</v>
      </c>
      <c r="AP27" s="1025">
        <v>2.85</v>
      </c>
      <c r="AQ27" s="1025">
        <v>2.87</v>
      </c>
      <c r="AR27" s="1025">
        <v>2.85</v>
      </c>
      <c r="AS27" s="1025">
        <v>3.0207427663470203</v>
      </c>
      <c r="AT27" s="1025">
        <v>2.85</v>
      </c>
      <c r="AU27" s="1025">
        <v>2.86</v>
      </c>
      <c r="AV27" s="1025">
        <v>2.85</v>
      </c>
      <c r="AW27" s="1025">
        <v>3.0044080145636447</v>
      </c>
      <c r="AX27" s="1025">
        <v>2.85</v>
      </c>
      <c r="AY27" s="1025">
        <v>2.88</v>
      </c>
      <c r="AZ27" s="1025">
        <v>2.85</v>
      </c>
      <c r="BA27" s="1025">
        <v>2.8702899280969336</v>
      </c>
      <c r="BB27" s="1025">
        <v>2.85</v>
      </c>
      <c r="BC27" s="1025">
        <v>2.8949703436971861</v>
      </c>
      <c r="BD27" s="1025">
        <v>2.85</v>
      </c>
      <c r="BE27" s="1040">
        <v>2.991974559276541</v>
      </c>
      <c r="BF27" s="1024">
        <v>2.85</v>
      </c>
      <c r="BG27" s="1025">
        <v>3.0828892276362487</v>
      </c>
      <c r="BH27" s="1024">
        <v>3.3</v>
      </c>
      <c r="BI27" s="1025">
        <v>3.0186531588909742</v>
      </c>
      <c r="BJ27" s="1025">
        <v>4.2999999999999989</v>
      </c>
      <c r="BK27" s="1032">
        <v>3.3197103856374044</v>
      </c>
      <c r="BL27" s="1037">
        <v>4.3000000000000007</v>
      </c>
      <c r="BM27" s="1034">
        <v>5.0407393881131286</v>
      </c>
      <c r="BN27" s="1038">
        <v>4.5999999999999988</v>
      </c>
      <c r="BO27" s="1032">
        <v>5.0056729201905341</v>
      </c>
      <c r="BP27" s="1032">
        <v>5.0192042238753487</v>
      </c>
      <c r="BQ27" s="876"/>
      <c r="BR27" s="909"/>
    </row>
    <row r="28" spans="1:70" ht="18.75" x14ac:dyDescent="0.25">
      <c r="A28" s="910" t="s">
        <v>367</v>
      </c>
      <c r="B28" s="1022" t="s">
        <v>1168</v>
      </c>
      <c r="C28" s="1023">
        <v>2.3199999999999998</v>
      </c>
      <c r="D28" s="1024">
        <v>2.3199999999999998</v>
      </c>
      <c r="E28" s="1025">
        <v>2.4500000000000002</v>
      </c>
      <c r="F28" s="1024">
        <v>2.3199999999999998</v>
      </c>
      <c r="G28" s="1025">
        <v>2.39</v>
      </c>
      <c r="H28" s="1039">
        <v>2.3199999999999998</v>
      </c>
      <c r="I28" s="1025">
        <v>2.421598613334099</v>
      </c>
      <c r="J28" s="1024">
        <v>2.3199999999999998</v>
      </c>
      <c r="K28" s="1025">
        <v>2.5910000000000002</v>
      </c>
      <c r="L28" s="1025">
        <v>2.3199999999999998</v>
      </c>
      <c r="M28" s="1025">
        <v>2.4650477773627193</v>
      </c>
      <c r="N28" s="1024">
        <v>2.3199999999999998</v>
      </c>
      <c r="O28" s="1025">
        <v>2.36</v>
      </c>
      <c r="P28" s="1025">
        <v>2.3199999999999998</v>
      </c>
      <c r="Q28" s="1025">
        <v>2.4341257300582537</v>
      </c>
      <c r="R28" s="1024">
        <v>2.3199999999999998</v>
      </c>
      <c r="S28" s="1025">
        <v>2.41</v>
      </c>
      <c r="T28" s="1025">
        <v>2.3199999999999998</v>
      </c>
      <c r="U28" s="1025">
        <v>2.4286934049795756</v>
      </c>
      <c r="V28" s="1024">
        <v>2.3199999999999998</v>
      </c>
      <c r="W28" s="1025">
        <v>2.33</v>
      </c>
      <c r="X28" s="1025">
        <v>2.3199999999999998</v>
      </c>
      <c r="Y28" s="1025">
        <v>2.3666510636039919</v>
      </c>
      <c r="Z28" s="1025">
        <v>2.3199999999999998</v>
      </c>
      <c r="AA28" s="1025">
        <v>2.4205709064693135</v>
      </c>
      <c r="AB28" s="1024">
        <v>2.3199999999999998</v>
      </c>
      <c r="AC28" s="1025">
        <v>2.36</v>
      </c>
      <c r="AD28" s="1025">
        <v>2.3199999999999998</v>
      </c>
      <c r="AE28" s="1025">
        <v>2.4114894833785208</v>
      </c>
      <c r="AF28" s="1028">
        <v>2.3199999999999998</v>
      </c>
      <c r="AG28" s="1041"/>
      <c r="AH28" s="1025">
        <v>2.3199999999999998</v>
      </c>
      <c r="AI28" s="1025">
        <v>2.4500000000000002</v>
      </c>
      <c r="AJ28" s="1028">
        <v>2.3199999999999998</v>
      </c>
      <c r="AK28" s="1025">
        <v>2.33</v>
      </c>
      <c r="AL28" s="1028">
        <v>2.3199999999999998</v>
      </c>
      <c r="AM28" s="1028">
        <v>2.3045713253462883</v>
      </c>
      <c r="AN28" s="1028">
        <v>2.3199999999999998</v>
      </c>
      <c r="AO28" s="1025">
        <v>2.3996520395808116</v>
      </c>
      <c r="AP28" s="1028">
        <v>2.3199999999999998</v>
      </c>
      <c r="AQ28" s="1025">
        <v>2.29</v>
      </c>
      <c r="AR28" s="1028">
        <v>2.3199999999999998</v>
      </c>
      <c r="AS28" s="1025">
        <v>2.3759607817663637</v>
      </c>
      <c r="AT28" s="1028">
        <v>2.3199999999999998</v>
      </c>
      <c r="AU28" s="1025">
        <v>2.29</v>
      </c>
      <c r="AV28" s="1028">
        <v>2.3199999999999998</v>
      </c>
      <c r="AW28" s="1025">
        <v>2.3672254086906812</v>
      </c>
      <c r="AX28" s="1028">
        <v>2.3199999999999998</v>
      </c>
      <c r="AY28" s="1025">
        <v>2.29</v>
      </c>
      <c r="AZ28" s="1025">
        <v>2.3199999999999998</v>
      </c>
      <c r="BA28" s="1025">
        <v>2.29</v>
      </c>
      <c r="BB28" s="1025">
        <v>2.3199999999999998</v>
      </c>
      <c r="BC28" s="1025">
        <v>2.2957543673406993</v>
      </c>
      <c r="BD28" s="1025">
        <v>2.3199999999999998</v>
      </c>
      <c r="BE28" s="1040">
        <v>2.3695074279050243</v>
      </c>
      <c r="BF28" s="1027">
        <v>2.375</v>
      </c>
      <c r="BG28" s="1028">
        <v>2.4275691559637163</v>
      </c>
      <c r="BH28" s="1027">
        <v>2.35</v>
      </c>
      <c r="BI28" s="1028">
        <v>2.4470555125122435</v>
      </c>
      <c r="BJ28" s="1028">
        <v>2.4499999999999997</v>
      </c>
      <c r="BK28" s="1042">
        <v>2.4734991631008487</v>
      </c>
      <c r="BL28" s="1033">
        <v>2.4499999999999997</v>
      </c>
      <c r="BM28" s="1043">
        <v>2.6211067789738518</v>
      </c>
      <c r="BN28" s="1035">
        <v>2.456658</v>
      </c>
      <c r="BO28" s="1032">
        <v>2.4355941599645199</v>
      </c>
      <c r="BP28" s="1032">
        <v>2.6099530027409332</v>
      </c>
      <c r="BQ28" s="876"/>
      <c r="BR28" s="909"/>
    </row>
    <row r="29" spans="1:70" ht="18.75" x14ac:dyDescent="0.25">
      <c r="A29" s="910" t="s">
        <v>368</v>
      </c>
      <c r="B29" s="1022" t="s">
        <v>424</v>
      </c>
      <c r="C29" s="1023">
        <v>0.5</v>
      </c>
      <c r="D29" s="1024">
        <v>0.5</v>
      </c>
      <c r="E29" s="1025">
        <v>0.54</v>
      </c>
      <c r="F29" s="1024">
        <v>0.5</v>
      </c>
      <c r="G29" s="1025">
        <v>0.56999999999999995</v>
      </c>
      <c r="H29" s="1039">
        <v>0.5</v>
      </c>
      <c r="I29" s="1025">
        <v>0.55420069333295052</v>
      </c>
      <c r="J29" s="1024">
        <v>0.5</v>
      </c>
      <c r="K29" s="1025">
        <v>0.57999999999999996</v>
      </c>
      <c r="L29" s="1025">
        <v>0.5</v>
      </c>
      <c r="M29" s="1025">
        <v>0.5608178664816692</v>
      </c>
      <c r="N29" s="1024">
        <v>0.5</v>
      </c>
      <c r="O29" s="1025">
        <v>0.52</v>
      </c>
      <c r="P29" s="1025">
        <v>0.5</v>
      </c>
      <c r="Q29" s="1025">
        <v>0.54880264797918366</v>
      </c>
      <c r="R29" s="1024">
        <v>0.5</v>
      </c>
      <c r="S29" s="1025">
        <v>0.5</v>
      </c>
      <c r="T29" s="1025">
        <v>0.5</v>
      </c>
      <c r="U29" s="1025">
        <v>0.53781388834857036</v>
      </c>
      <c r="V29" s="1024">
        <v>0.5</v>
      </c>
      <c r="W29" s="1025">
        <v>0.51</v>
      </c>
      <c r="X29" s="1025">
        <v>0.5</v>
      </c>
      <c r="Y29" s="1025">
        <v>0.51004296578655639</v>
      </c>
      <c r="Z29" s="1025">
        <v>0.5</v>
      </c>
      <c r="AA29" s="1025">
        <v>0.53270658507672675</v>
      </c>
      <c r="AB29" s="1024">
        <v>0.5</v>
      </c>
      <c r="AC29" s="1025">
        <v>0.5</v>
      </c>
      <c r="AD29" s="1025">
        <v>0.5</v>
      </c>
      <c r="AE29" s="1025">
        <v>0.52780287215165689</v>
      </c>
      <c r="AF29" s="1025">
        <v>0.5</v>
      </c>
      <c r="AG29" s="1041"/>
      <c r="AH29" s="1025">
        <v>0.5</v>
      </c>
      <c r="AI29" s="1025">
        <v>0.54</v>
      </c>
      <c r="AJ29" s="1025">
        <v>0.5</v>
      </c>
      <c r="AK29" s="1025">
        <v>0.49</v>
      </c>
      <c r="AL29" s="1025">
        <v>0.5</v>
      </c>
      <c r="AM29" s="1025">
        <v>0.48641557151244186</v>
      </c>
      <c r="AN29" s="1025">
        <v>0.5</v>
      </c>
      <c r="AO29" s="1025">
        <v>0.5231883498253378</v>
      </c>
      <c r="AP29" s="1025">
        <v>0.5</v>
      </c>
      <c r="AQ29" s="1025">
        <v>0.46</v>
      </c>
      <c r="AR29" s="1025">
        <v>0.5</v>
      </c>
      <c r="AS29" s="1025">
        <v>0.51529859244703913</v>
      </c>
      <c r="AT29" s="1025">
        <v>0.5</v>
      </c>
      <c r="AU29" s="1025">
        <v>0.44</v>
      </c>
      <c r="AV29" s="1025">
        <v>0.5</v>
      </c>
      <c r="AW29" s="1025">
        <v>0.5076467158169915</v>
      </c>
      <c r="AX29" s="1025">
        <v>0.5</v>
      </c>
      <c r="AY29" s="1025">
        <v>0.49</v>
      </c>
      <c r="AZ29" s="1025">
        <v>0.5</v>
      </c>
      <c r="BA29" s="1025">
        <v>0.46399819224771821</v>
      </c>
      <c r="BB29" s="1025">
        <v>0.5</v>
      </c>
      <c r="BC29" s="1025">
        <v>0.47285104756728297</v>
      </c>
      <c r="BD29" s="1025">
        <v>0.5</v>
      </c>
      <c r="BE29" s="1040">
        <v>0.49588308625627264</v>
      </c>
      <c r="BF29" s="1024">
        <v>0.53</v>
      </c>
      <c r="BG29" s="1025">
        <v>0.53450494973160534</v>
      </c>
      <c r="BH29" s="1024">
        <v>0.53</v>
      </c>
      <c r="BI29" s="1025">
        <v>0.52806819520607939</v>
      </c>
      <c r="BJ29" s="1025">
        <v>0.55000000000000004</v>
      </c>
      <c r="BK29" s="1032">
        <v>0.5391608296186442</v>
      </c>
      <c r="BL29" s="1044">
        <v>0.55000000000000004</v>
      </c>
      <c r="BM29" s="1034">
        <v>0.6232821487978184</v>
      </c>
      <c r="BN29" s="1045">
        <v>0.55112399999999995</v>
      </c>
      <c r="BO29" s="1032">
        <v>0.57147495070586141</v>
      </c>
      <c r="BP29" s="1032">
        <v>0.55061804440565798</v>
      </c>
      <c r="BQ29" s="876"/>
      <c r="BR29" s="909"/>
    </row>
    <row r="30" spans="1:70" ht="18.75" x14ac:dyDescent="0.25">
      <c r="A30" s="910" t="s">
        <v>545</v>
      </c>
      <c r="B30" s="1022" t="s">
        <v>546</v>
      </c>
      <c r="C30" s="1023">
        <v>712.02135366451398</v>
      </c>
      <c r="D30" s="924">
        <v>769.48164548838429</v>
      </c>
      <c r="E30" s="463">
        <v>761.08745972389329</v>
      </c>
      <c r="F30" s="924">
        <v>772.09240698991709</v>
      </c>
      <c r="G30" s="463">
        <v>657.93141752767053</v>
      </c>
      <c r="H30" s="958">
        <v>770.78500184018446</v>
      </c>
      <c r="I30" s="463">
        <v>708.55086187234997</v>
      </c>
      <c r="J30" s="924">
        <v>480.12886707462184</v>
      </c>
      <c r="K30" s="463">
        <v>511.97435785946328</v>
      </c>
      <c r="L30" s="463">
        <v>675.3198357443556</v>
      </c>
      <c r="M30" s="463">
        <v>643.66770766603179</v>
      </c>
      <c r="N30" s="924">
        <v>221.11383558715067</v>
      </c>
      <c r="O30" s="463">
        <v>780.59808898227641</v>
      </c>
      <c r="P30" s="463">
        <v>560.72370604202274</v>
      </c>
      <c r="Q30" s="463">
        <v>678.49398765013416</v>
      </c>
      <c r="R30" s="924">
        <v>759.30661140764448</v>
      </c>
      <c r="S30" s="463">
        <v>770.78121747298167</v>
      </c>
      <c r="T30" s="463">
        <v>600.50394880232272</v>
      </c>
      <c r="U30" s="463">
        <v>697.20689739128375</v>
      </c>
      <c r="V30" s="924">
        <v>761.48023656006831</v>
      </c>
      <c r="W30" s="463">
        <v>795.29293304431258</v>
      </c>
      <c r="X30" s="463">
        <v>576.28231879149996</v>
      </c>
      <c r="Y30" s="463">
        <v>782.08087540881343</v>
      </c>
      <c r="Z30" s="463">
        <v>626.59207098811339</v>
      </c>
      <c r="AA30" s="463">
        <v>713.30411723288171</v>
      </c>
      <c r="AB30" s="924">
        <v>795.73412401614883</v>
      </c>
      <c r="AC30" s="463">
        <v>739.55185266664535</v>
      </c>
      <c r="AD30" s="463">
        <v>650.77454514629233</v>
      </c>
      <c r="AE30" s="463">
        <v>717.10702163621397</v>
      </c>
      <c r="AF30" s="463">
        <v>797.75562539658404</v>
      </c>
      <c r="AG30" s="1046" t="s">
        <v>2035</v>
      </c>
      <c r="AH30" s="463">
        <v>668.63468631913099</v>
      </c>
      <c r="AI30" s="1046" t="s">
        <v>2036</v>
      </c>
      <c r="AJ30" s="463">
        <v>799.40215800758006</v>
      </c>
      <c r="AK30" s="463">
        <v>783.42260951459184</v>
      </c>
      <c r="AL30" s="463">
        <v>797.6264351018807</v>
      </c>
      <c r="AM30" s="463">
        <v>523.07889747208162</v>
      </c>
      <c r="AN30" s="463">
        <v>683.16206940599636</v>
      </c>
      <c r="AO30" s="463">
        <v>649.49896209815074</v>
      </c>
      <c r="AP30" s="463">
        <v>801.24888548781723</v>
      </c>
      <c r="AQ30" s="463">
        <v>812.39513195852544</v>
      </c>
      <c r="AR30" s="463">
        <v>694.94217646274524</v>
      </c>
      <c r="AS30" s="463">
        <v>666.1200877892943</v>
      </c>
      <c r="AT30" s="463">
        <v>800.86058845530192</v>
      </c>
      <c r="AU30" s="463">
        <v>821.47127169292764</v>
      </c>
      <c r="AV30" s="463">
        <v>703.76706139284204</v>
      </c>
      <c r="AW30" s="463">
        <v>679.14173172839867</v>
      </c>
      <c r="AX30" s="463">
        <v>804.50127296152823</v>
      </c>
      <c r="AY30" s="463">
        <v>821.28851210997527</v>
      </c>
      <c r="AZ30" s="1026">
        <v>802.26722065252466</v>
      </c>
      <c r="BA30" s="463">
        <v>818.29190777807003</v>
      </c>
      <c r="BB30" s="463">
        <v>799.94403598855672</v>
      </c>
      <c r="BC30" s="463">
        <v>668.98436156557557</v>
      </c>
      <c r="BD30" s="463">
        <v>712.17383164731029</v>
      </c>
      <c r="BE30" s="1023">
        <v>691.16367009719045</v>
      </c>
      <c r="BF30" s="924">
        <v>729.20663969961981</v>
      </c>
      <c r="BG30" s="463">
        <v>695.16314963675404</v>
      </c>
      <c r="BH30" s="924">
        <v>656.40621199671705</v>
      </c>
      <c r="BI30" s="463">
        <v>639.11266207165545</v>
      </c>
      <c r="BJ30" s="463">
        <v>615.77607331821741</v>
      </c>
      <c r="BK30" s="1036">
        <v>561.88093987319337</v>
      </c>
      <c r="BL30" s="1047">
        <v>549.90657676580804</v>
      </c>
      <c r="BM30" s="1048">
        <v>459.24950351799106</v>
      </c>
      <c r="BN30" s="542">
        <v>562.64319308862753</v>
      </c>
      <c r="BO30" s="1036">
        <v>490.34382042747291</v>
      </c>
      <c r="BP30" s="1036">
        <v>421.02863329539394</v>
      </c>
      <c r="BQ30" s="876"/>
      <c r="BR30" s="909"/>
    </row>
    <row r="31" spans="1:70" ht="19.5" thickBot="1" x14ac:dyDescent="0.3">
      <c r="A31" s="973" t="s">
        <v>553</v>
      </c>
      <c r="B31" s="974" t="s">
        <v>173</v>
      </c>
      <c r="C31" s="1049">
        <v>3503</v>
      </c>
      <c r="D31" s="1049">
        <v>3577</v>
      </c>
      <c r="E31" s="1049">
        <v>3524</v>
      </c>
      <c r="F31" s="1049">
        <v>3565</v>
      </c>
      <c r="G31" s="1049">
        <v>3544</v>
      </c>
      <c r="H31" s="1049">
        <v>3571</v>
      </c>
      <c r="I31" s="1049">
        <v>3534</v>
      </c>
      <c r="J31" s="1049">
        <v>3552</v>
      </c>
      <c r="K31" s="1049">
        <v>3540</v>
      </c>
      <c r="L31" s="1049">
        <v>3564.6666666666665</v>
      </c>
      <c r="M31" s="1049">
        <v>3536</v>
      </c>
      <c r="N31" s="1049">
        <v>3530</v>
      </c>
      <c r="O31" s="1049">
        <v>3540</v>
      </c>
      <c r="P31" s="1049">
        <v>3556</v>
      </c>
      <c r="Q31" s="1049">
        <v>3537</v>
      </c>
      <c r="R31" s="1049">
        <v>3508</v>
      </c>
      <c r="S31" s="1049">
        <v>3540</v>
      </c>
      <c r="T31" s="1049">
        <v>3546.4</v>
      </c>
      <c r="U31" s="1049">
        <v>3537.6</v>
      </c>
      <c r="V31" s="1049">
        <v>3494</v>
      </c>
      <c r="W31" s="1049">
        <v>3543</v>
      </c>
      <c r="X31" s="1049">
        <v>3519.3333333333335</v>
      </c>
      <c r="Y31" s="1049">
        <v>3541</v>
      </c>
      <c r="Z31" s="1049">
        <v>3537.6666666666665</v>
      </c>
      <c r="AA31" s="1049">
        <v>3538.5</v>
      </c>
      <c r="AB31" s="1049">
        <v>3487</v>
      </c>
      <c r="AC31" s="1049">
        <v>3539</v>
      </c>
      <c r="AD31" s="1049">
        <v>3530.4285714285716</v>
      </c>
      <c r="AE31" s="1049">
        <v>3538.5714285714284</v>
      </c>
      <c r="AF31" s="1049">
        <v>3479</v>
      </c>
      <c r="AG31" s="1049">
        <v>3551</v>
      </c>
      <c r="AH31" s="1049">
        <v>3524</v>
      </c>
      <c r="AI31" s="1049">
        <v>3540.125</v>
      </c>
      <c r="AJ31" s="1049">
        <v>3471</v>
      </c>
      <c r="AK31" s="1049">
        <v>3568</v>
      </c>
      <c r="AL31" s="1049">
        <v>3479</v>
      </c>
      <c r="AM31" s="1049">
        <v>3552.6666666666665</v>
      </c>
      <c r="AN31" s="1049">
        <v>3518.1111111111113</v>
      </c>
      <c r="AO31" s="1049">
        <v>3543.2222222222222</v>
      </c>
      <c r="AP31" s="1049">
        <v>3463</v>
      </c>
      <c r="AQ31" s="1049">
        <v>3570</v>
      </c>
      <c r="AR31" s="1049">
        <v>3512.6</v>
      </c>
      <c r="AS31" s="1049">
        <v>3545.9</v>
      </c>
      <c r="AT31" s="1049">
        <v>3452</v>
      </c>
      <c r="AU31" s="1049">
        <v>3545</v>
      </c>
      <c r="AV31" s="1049">
        <v>3507.090909090909</v>
      </c>
      <c r="AW31" s="1049">
        <v>3545.818181818182</v>
      </c>
      <c r="AX31" s="1049">
        <v>3449</v>
      </c>
      <c r="AY31" s="1049">
        <v>3531</v>
      </c>
      <c r="AZ31" s="1049">
        <v>3454.6666666666665</v>
      </c>
      <c r="BA31" s="1049">
        <v>3548.6666666666665</v>
      </c>
      <c r="BB31" s="1049">
        <v>3466.8333333333335</v>
      </c>
      <c r="BC31" s="1049">
        <v>3550.6666666666665</v>
      </c>
      <c r="BD31" s="1049">
        <v>3502.25</v>
      </c>
      <c r="BE31" s="1049">
        <v>3544.5833333333335</v>
      </c>
      <c r="BF31" s="1049">
        <v>3607.8333333333335</v>
      </c>
      <c r="BG31" s="1049">
        <v>3647.6666666666665</v>
      </c>
      <c r="BH31" s="1049">
        <v>3826.0833333333335</v>
      </c>
      <c r="BI31" s="1049">
        <v>3802.9166666666665</v>
      </c>
      <c r="BJ31" s="1049">
        <v>4009.5833333333335</v>
      </c>
      <c r="BK31" s="1050">
        <v>3995.5833333333335</v>
      </c>
      <c r="BL31" s="1047">
        <v>4196.5983072916661</v>
      </c>
      <c r="BM31" s="1051">
        <v>4090.302734375</v>
      </c>
      <c r="BN31" s="1049">
        <v>4470.8032786885242</v>
      </c>
      <c r="BO31" s="1050">
        <v>4421.333333333333</v>
      </c>
      <c r="BP31" s="1050">
        <v>4614.4191780821911</v>
      </c>
      <c r="BQ31" s="876"/>
      <c r="BR31" s="909"/>
    </row>
    <row r="32" spans="1:70" ht="15" hidden="1" customHeight="1" x14ac:dyDescent="0.25">
      <c r="A32" s="3725" t="s">
        <v>1718</v>
      </c>
      <c r="B32" s="1052" t="s">
        <v>589</v>
      </c>
      <c r="C32" s="1053">
        <v>2489528.30188679</v>
      </c>
      <c r="D32" s="1053">
        <v>226056.603773585</v>
      </c>
      <c r="E32" s="1053">
        <v>220127</v>
      </c>
      <c r="F32" s="1053">
        <v>233603.77358490601</v>
      </c>
      <c r="G32" s="1053">
        <v>197854</v>
      </c>
      <c r="H32" s="1053">
        <v>459660.37735849101</v>
      </c>
      <c r="I32" s="1053">
        <v>417981</v>
      </c>
      <c r="J32" s="1053">
        <v>139811.32075471699</v>
      </c>
      <c r="K32" s="1053">
        <v>144189</v>
      </c>
      <c r="L32" s="1053">
        <v>599471.69811320794</v>
      </c>
      <c r="M32" s="1053">
        <v>562170</v>
      </c>
      <c r="N32" s="1053">
        <v>63679.245283018899</v>
      </c>
      <c r="O32" s="1053">
        <v>234513</v>
      </c>
      <c r="P32" s="1053">
        <v>663150.94339622685</v>
      </c>
      <c r="Q32" s="1053">
        <v>796683</v>
      </c>
      <c r="R32" s="1053">
        <v>226056.603773585</v>
      </c>
      <c r="S32" s="1053">
        <v>231517</v>
      </c>
      <c r="T32" s="1053">
        <v>889207.54716981179</v>
      </c>
      <c r="U32" s="1053">
        <v>1028200</v>
      </c>
      <c r="V32" s="1053">
        <v>218509.43396226401</v>
      </c>
      <c r="W32" s="1053">
        <v>231269</v>
      </c>
      <c r="X32" s="1053">
        <v>508245.28301886795</v>
      </c>
      <c r="Y32" s="1053">
        <v>697299</v>
      </c>
      <c r="Z32" s="1053">
        <v>1107716.9811320759</v>
      </c>
      <c r="AA32" s="1053">
        <v>1259469</v>
      </c>
      <c r="AB32" s="1053">
        <v>235490.56603773599</v>
      </c>
      <c r="AC32" s="1053">
        <v>222138</v>
      </c>
      <c r="AD32" s="1053">
        <v>1343207.5471698118</v>
      </c>
      <c r="AE32" s="1053">
        <v>1481607</v>
      </c>
      <c r="AF32" s="1053">
        <v>227943.396226415</v>
      </c>
      <c r="AG32" s="1053">
        <v>7935</v>
      </c>
      <c r="AH32" s="1053">
        <v>1571150.9433962267</v>
      </c>
      <c r="AI32" s="1053">
        <v>1489542</v>
      </c>
      <c r="AJ32" s="1053">
        <v>235490.56603773599</v>
      </c>
      <c r="AK32" s="1053">
        <v>234930</v>
      </c>
      <c r="AL32" s="1053">
        <v>698924.52830188698</v>
      </c>
      <c r="AM32" s="1053">
        <v>465003</v>
      </c>
      <c r="AN32" s="1053">
        <v>1806641.5094339626</v>
      </c>
      <c r="AO32" s="1053">
        <v>1724472</v>
      </c>
      <c r="AP32" s="1053">
        <v>235490.56603773599</v>
      </c>
      <c r="AQ32" s="1053">
        <v>246040</v>
      </c>
      <c r="AR32" s="1053">
        <v>2042132.0754716985</v>
      </c>
      <c r="AS32" s="1053">
        <v>1970512</v>
      </c>
      <c r="AT32" s="1053">
        <v>211905.660377358</v>
      </c>
      <c r="AU32" s="1053">
        <v>222895</v>
      </c>
      <c r="AV32" s="1053">
        <v>2254037.7358490564</v>
      </c>
      <c r="AW32" s="1053">
        <v>2193407</v>
      </c>
      <c r="AX32" s="1053">
        <v>235490.56603773599</v>
      </c>
      <c r="AY32" s="1053">
        <v>243552</v>
      </c>
      <c r="AZ32" s="1053">
        <v>682886.79245283001</v>
      </c>
      <c r="BA32" s="1053">
        <v>712487</v>
      </c>
      <c r="BB32" s="1053">
        <v>1381811.3207547171</v>
      </c>
      <c r="BC32" s="1053">
        <v>1177490</v>
      </c>
      <c r="BD32" s="1053">
        <v>2489528.3018867923</v>
      </c>
      <c r="BE32" s="1053">
        <v>2436959</v>
      </c>
      <c r="BF32" s="1053">
        <v>2620075.4716981109</v>
      </c>
      <c r="BG32" s="1053">
        <v>2528925</v>
      </c>
      <c r="BH32" s="1053">
        <v>2499999.9999999981</v>
      </c>
      <c r="BI32" s="1053">
        <v>2422324.3024999998</v>
      </c>
      <c r="BJ32" s="1054">
        <v>2573000.7983342619</v>
      </c>
      <c r="BK32" s="1055">
        <v>2322716</v>
      </c>
      <c r="BL32" s="1056"/>
      <c r="BM32" s="1057"/>
      <c r="BN32" s="175"/>
      <c r="BO32" s="175"/>
      <c r="BR32" s="909"/>
    </row>
    <row r="33" spans="1:70" ht="15" hidden="1" customHeight="1" x14ac:dyDescent="0.25">
      <c r="A33" s="3726"/>
      <c r="B33" s="1058" t="s">
        <v>592</v>
      </c>
      <c r="C33" s="1059">
        <v>9365</v>
      </c>
      <c r="D33" s="1059">
        <v>342</v>
      </c>
      <c r="E33" s="1059">
        <v>634.58214799999996</v>
      </c>
      <c r="F33" s="1059">
        <v>342</v>
      </c>
      <c r="G33" s="1059">
        <v>363.10824800000006</v>
      </c>
      <c r="H33" s="1059">
        <v>684</v>
      </c>
      <c r="I33" s="1059">
        <v>997.69039599999996</v>
      </c>
      <c r="J33" s="1059">
        <v>720</v>
      </c>
      <c r="K33" s="1059">
        <v>9548.9961899999998</v>
      </c>
      <c r="L33" s="1059">
        <v>1404</v>
      </c>
      <c r="M33" s="1059">
        <v>10546.686586</v>
      </c>
      <c r="N33" s="1059">
        <v>5225</v>
      </c>
      <c r="O33" s="1059">
        <v>359.39334199999996</v>
      </c>
      <c r="P33" s="1059">
        <v>6629</v>
      </c>
      <c r="Q33" s="1059">
        <v>10906.079927999999</v>
      </c>
      <c r="R33" s="1059">
        <v>342</v>
      </c>
      <c r="S33" s="1059">
        <v>448.36057799999998</v>
      </c>
      <c r="T33" s="1059">
        <v>6971</v>
      </c>
      <c r="U33" s="1059">
        <v>11354.440505999999</v>
      </c>
      <c r="V33" s="1059">
        <v>342</v>
      </c>
      <c r="W33" s="1059">
        <v>649.31974400000001</v>
      </c>
      <c r="X33" s="1059">
        <v>5909</v>
      </c>
      <c r="Y33" s="1059">
        <v>1457.073664</v>
      </c>
      <c r="Z33" s="1059">
        <v>7313</v>
      </c>
      <c r="AA33" s="1059">
        <v>12003.760249999999</v>
      </c>
      <c r="AB33" s="1059">
        <v>342</v>
      </c>
      <c r="AC33" s="1059">
        <v>302.050434</v>
      </c>
      <c r="AD33" s="1059">
        <v>7655</v>
      </c>
      <c r="AE33" s="1059">
        <v>12305.810684</v>
      </c>
      <c r="AF33" s="1059">
        <v>342</v>
      </c>
      <c r="AG33" s="1059">
        <v>1541.4762000000001</v>
      </c>
      <c r="AH33" s="1059">
        <v>7997</v>
      </c>
      <c r="AI33" s="1059">
        <v>13847.286884000001</v>
      </c>
      <c r="AJ33" s="1059">
        <v>342</v>
      </c>
      <c r="AK33" s="1059">
        <v>4949.9068120000002</v>
      </c>
      <c r="AL33" s="1059">
        <v>1026</v>
      </c>
      <c r="AM33" s="1059">
        <v>6793.433446</v>
      </c>
      <c r="AN33" s="1059">
        <v>8339</v>
      </c>
      <c r="AO33" s="1059">
        <v>18797.193696000002</v>
      </c>
      <c r="AP33" s="1059">
        <v>342</v>
      </c>
      <c r="AQ33" s="1059">
        <v>565.31097999999997</v>
      </c>
      <c r="AR33" s="1059">
        <v>8681</v>
      </c>
      <c r="AS33" s="1059">
        <v>19362.504676</v>
      </c>
      <c r="AT33" s="1059">
        <v>342</v>
      </c>
      <c r="AU33" s="1059">
        <v>1000.347552</v>
      </c>
      <c r="AV33" s="1059">
        <v>9023</v>
      </c>
      <c r="AW33" s="1059">
        <v>20362.852228</v>
      </c>
      <c r="AX33" s="1059">
        <v>342</v>
      </c>
      <c r="AY33" s="1059">
        <v>5493.5990359999996</v>
      </c>
      <c r="AZ33" s="1059">
        <v>1026</v>
      </c>
      <c r="BA33" s="1059">
        <v>7059.2575679999991</v>
      </c>
      <c r="BB33" s="1059">
        <v>2052</v>
      </c>
      <c r="BC33" s="1059">
        <v>13852.691014</v>
      </c>
      <c r="BD33" s="1059">
        <v>9365</v>
      </c>
      <c r="BE33" s="1059">
        <v>25856.451263999999</v>
      </c>
      <c r="BF33" s="1059">
        <v>21561.099796334001</v>
      </c>
      <c r="BG33" s="1059">
        <v>13596.897649999999</v>
      </c>
      <c r="BH33" s="1059">
        <v>22929.735234215885</v>
      </c>
      <c r="BI33" s="1059">
        <v>16335.783939999999</v>
      </c>
      <c r="BJ33" s="1060">
        <v>34051.635437881865</v>
      </c>
      <c r="BK33" s="1061">
        <v>32547.079289999998</v>
      </c>
      <c r="BL33" s="1062"/>
      <c r="BM33" s="1063"/>
      <c r="BN33" s="175"/>
      <c r="BO33" s="175"/>
      <c r="BR33" s="909"/>
    </row>
    <row r="34" spans="1:70" ht="15" hidden="1" customHeight="1" x14ac:dyDescent="0.25">
      <c r="A34" s="3726"/>
      <c r="B34" s="1058" t="s">
        <v>590</v>
      </c>
      <c r="C34" s="1059">
        <v>4682.5</v>
      </c>
      <c r="D34" s="1059">
        <v>171</v>
      </c>
      <c r="E34" s="1059">
        <v>317.29107399999998</v>
      </c>
      <c r="F34" s="1059">
        <v>171</v>
      </c>
      <c r="G34" s="1059">
        <v>181.55412400000003</v>
      </c>
      <c r="H34" s="1059">
        <v>342</v>
      </c>
      <c r="I34" s="1059">
        <v>498.84519799999998</v>
      </c>
      <c r="J34" s="1059">
        <v>360</v>
      </c>
      <c r="K34" s="1059">
        <v>4774.4980949999999</v>
      </c>
      <c r="L34" s="1059">
        <v>702</v>
      </c>
      <c r="M34" s="1059">
        <v>5273.3432929999999</v>
      </c>
      <c r="N34" s="1059">
        <v>2612.5</v>
      </c>
      <c r="O34" s="1059">
        <v>179.69667099999998</v>
      </c>
      <c r="P34" s="1059">
        <v>3314.5</v>
      </c>
      <c r="Q34" s="1059">
        <v>5453.0399639999996</v>
      </c>
      <c r="R34" s="1059">
        <v>171</v>
      </c>
      <c r="S34" s="1059">
        <v>224.18028899999999</v>
      </c>
      <c r="T34" s="1059">
        <v>3485.5</v>
      </c>
      <c r="U34" s="1059">
        <v>5677.2202529999995</v>
      </c>
      <c r="V34" s="1059">
        <v>171</v>
      </c>
      <c r="W34" s="1059">
        <v>324.65987200000001</v>
      </c>
      <c r="X34" s="1059">
        <v>2954.5</v>
      </c>
      <c r="Y34" s="1059">
        <v>728.536832</v>
      </c>
      <c r="Z34" s="1059">
        <v>3656.5</v>
      </c>
      <c r="AA34" s="1059">
        <v>6001.8801249999997</v>
      </c>
      <c r="AB34" s="1059">
        <v>171</v>
      </c>
      <c r="AC34" s="1059">
        <v>151.025217</v>
      </c>
      <c r="AD34" s="1059">
        <v>3827.5</v>
      </c>
      <c r="AE34" s="1059">
        <v>6152.905342</v>
      </c>
      <c r="AF34" s="1059">
        <v>171</v>
      </c>
      <c r="AG34" s="1059">
        <v>770.73810000000003</v>
      </c>
      <c r="AH34" s="1059">
        <v>3998.5</v>
      </c>
      <c r="AI34" s="1059">
        <v>6923.6434420000005</v>
      </c>
      <c r="AJ34" s="1059">
        <v>171</v>
      </c>
      <c r="AK34" s="1059">
        <v>2474.9534060000001</v>
      </c>
      <c r="AL34" s="1059">
        <v>513</v>
      </c>
      <c r="AM34" s="1059">
        <v>3396.716723</v>
      </c>
      <c r="AN34" s="1059">
        <v>4169.5</v>
      </c>
      <c r="AO34" s="1059">
        <v>9398.596848000001</v>
      </c>
      <c r="AP34" s="1059">
        <v>171</v>
      </c>
      <c r="AQ34" s="1059">
        <v>282.65548999999999</v>
      </c>
      <c r="AR34" s="1059">
        <v>4340.5</v>
      </c>
      <c r="AS34" s="1059">
        <v>9681.2523380000002</v>
      </c>
      <c r="AT34" s="1059">
        <v>171</v>
      </c>
      <c r="AU34" s="1059">
        <v>500.17377599999998</v>
      </c>
      <c r="AV34" s="1059">
        <v>4511.5</v>
      </c>
      <c r="AW34" s="1059">
        <v>10181.426114</v>
      </c>
      <c r="AX34" s="1059">
        <v>171</v>
      </c>
      <c r="AY34" s="1059">
        <v>2746.7995179999998</v>
      </c>
      <c r="AZ34" s="1059">
        <v>513</v>
      </c>
      <c r="BA34" s="1059">
        <v>3529.6287839999995</v>
      </c>
      <c r="BB34" s="1059">
        <v>1026</v>
      </c>
      <c r="BC34" s="1059">
        <v>6926.345507</v>
      </c>
      <c r="BD34" s="1059">
        <v>4682.5</v>
      </c>
      <c r="BE34" s="1059">
        <v>12928.225632</v>
      </c>
      <c r="BF34" s="1059">
        <v>10780.549898167001</v>
      </c>
      <c r="BG34" s="1059">
        <v>6798.4488249999995</v>
      </c>
      <c r="BH34" s="1059">
        <v>11464.867617107942</v>
      </c>
      <c r="BI34" s="1059">
        <v>8167.8919699999997</v>
      </c>
      <c r="BJ34" s="1060">
        <v>17025.817718940933</v>
      </c>
      <c r="BK34" s="1061">
        <v>16273.539644999999</v>
      </c>
      <c r="BL34" s="1062"/>
      <c r="BM34" s="1063"/>
      <c r="BN34" s="175"/>
      <c r="BO34" s="175"/>
      <c r="BR34" s="909"/>
    </row>
    <row r="35" spans="1:70" ht="15" hidden="1" customHeight="1" x14ac:dyDescent="0.25">
      <c r="A35" s="3726"/>
      <c r="B35" s="1058" t="s">
        <v>591</v>
      </c>
      <c r="C35" s="1059">
        <v>2494210.80188679</v>
      </c>
      <c r="D35" s="1059">
        <v>226227.603773585</v>
      </c>
      <c r="E35" s="1059">
        <v>220444.29107400001</v>
      </c>
      <c r="F35" s="1059">
        <v>233774.77358490601</v>
      </c>
      <c r="G35" s="1059">
        <v>198035.55412399999</v>
      </c>
      <c r="H35" s="1059">
        <v>460002.37735849101</v>
      </c>
      <c r="I35" s="1059">
        <v>418479.84519799997</v>
      </c>
      <c r="J35" s="1059">
        <v>140171.32075471699</v>
      </c>
      <c r="K35" s="1059">
        <v>148963.49809499999</v>
      </c>
      <c r="L35" s="1059">
        <v>600173.69811320794</v>
      </c>
      <c r="M35" s="1059">
        <v>567443.34329300001</v>
      </c>
      <c r="N35" s="1059">
        <v>66291.745283018899</v>
      </c>
      <c r="O35" s="1059">
        <v>234692.69667100001</v>
      </c>
      <c r="P35" s="1059">
        <v>666465.44339622685</v>
      </c>
      <c r="Q35" s="1059">
        <v>802136.039964</v>
      </c>
      <c r="R35" s="1059">
        <v>226227.603773585</v>
      </c>
      <c r="S35" s="1059">
        <v>231741.18028900001</v>
      </c>
      <c r="T35" s="1059">
        <v>892693.04716981179</v>
      </c>
      <c r="U35" s="1059">
        <v>1033877.220253</v>
      </c>
      <c r="V35" s="1059">
        <v>218680.43396226401</v>
      </c>
      <c r="W35" s="1059">
        <v>231593.65987199999</v>
      </c>
      <c r="X35" s="1059">
        <v>511199.78301886795</v>
      </c>
      <c r="Y35" s="1059">
        <v>698027.53683200001</v>
      </c>
      <c r="Z35" s="1059">
        <v>1111373.4811320759</v>
      </c>
      <c r="AA35" s="1059">
        <v>1265470.8801250001</v>
      </c>
      <c r="AB35" s="1059">
        <v>235661.56603773599</v>
      </c>
      <c r="AC35" s="1059">
        <v>222289.02521699999</v>
      </c>
      <c r="AD35" s="1059">
        <v>1347035.0471698118</v>
      </c>
      <c r="AE35" s="1059">
        <v>1487759.9053420001</v>
      </c>
      <c r="AF35" s="1059">
        <v>228114.396226415</v>
      </c>
      <c r="AG35" s="1059">
        <v>8705.7381000000005</v>
      </c>
      <c r="AH35" s="1059">
        <v>1575149.4433962267</v>
      </c>
      <c r="AI35" s="1059">
        <v>1496465.643442</v>
      </c>
      <c r="AJ35" s="1059">
        <v>235661.56603773599</v>
      </c>
      <c r="AK35" s="1059">
        <v>237404.95340599999</v>
      </c>
      <c r="AL35" s="1059">
        <v>699437.52830188698</v>
      </c>
      <c r="AM35" s="1059">
        <v>468399.71672299993</v>
      </c>
      <c r="AN35" s="1059">
        <v>1810811.0094339626</v>
      </c>
      <c r="AO35" s="1059">
        <v>1733870.5968480001</v>
      </c>
      <c r="AP35" s="1059">
        <v>235661.56603773599</v>
      </c>
      <c r="AQ35" s="1059">
        <v>246322.65549</v>
      </c>
      <c r="AR35" s="1059">
        <v>2046472.5754716985</v>
      </c>
      <c r="AS35" s="1059">
        <v>1980193.2523380001</v>
      </c>
      <c r="AT35" s="1059">
        <v>212076.660377358</v>
      </c>
      <c r="AU35" s="1059">
        <v>223395.17377600001</v>
      </c>
      <c r="AV35" s="1059">
        <v>2258549.2358490564</v>
      </c>
      <c r="AW35" s="1059">
        <v>2203588.4261139999</v>
      </c>
      <c r="AX35" s="1059">
        <v>235661.56603773599</v>
      </c>
      <c r="AY35" s="1059">
        <v>246298.79951799999</v>
      </c>
      <c r="AZ35" s="1059">
        <v>683399.79245283001</v>
      </c>
      <c r="BA35" s="1059">
        <v>716016.62878399994</v>
      </c>
      <c r="BB35" s="1059">
        <v>1382837.3207547171</v>
      </c>
      <c r="BC35" s="1059">
        <v>1184416.3455069999</v>
      </c>
      <c r="BD35" s="1059">
        <v>2494210.8018867923</v>
      </c>
      <c r="BE35" s="1059">
        <v>2449887.2256319998</v>
      </c>
      <c r="BF35" s="1059">
        <v>2630856.0215962785</v>
      </c>
      <c r="BG35" s="1059">
        <v>2535723.4488249999</v>
      </c>
      <c r="BH35" s="1059">
        <v>2511464.8676171061</v>
      </c>
      <c r="BI35" s="1059">
        <v>2430492.1944699995</v>
      </c>
      <c r="BJ35" s="1060">
        <v>2590026.6160532027</v>
      </c>
      <c r="BK35" s="1061">
        <v>2338989.5396449999</v>
      </c>
      <c r="BL35" s="1062"/>
      <c r="BM35" s="1063"/>
      <c r="BN35" s="175"/>
      <c r="BO35" s="175"/>
      <c r="BR35" s="909"/>
    </row>
    <row r="36" spans="1:70" ht="15" hidden="1" customHeight="1" thickBot="1" x14ac:dyDescent="0.3">
      <c r="A36" s="3727"/>
      <c r="B36" s="1064"/>
      <c r="C36" s="1065">
        <v>712.0213536645133</v>
      </c>
      <c r="D36" s="1065">
        <v>769.48164548838429</v>
      </c>
      <c r="E36" s="1065">
        <v>761.08745972389329</v>
      </c>
      <c r="F36" s="1065">
        <v>772.09240698991709</v>
      </c>
      <c r="G36" s="1065">
        <v>657.93141752767053</v>
      </c>
      <c r="H36" s="1065">
        <v>770.78500184018446</v>
      </c>
      <c r="I36" s="1065">
        <v>708.55086187234997</v>
      </c>
      <c r="J36" s="1065">
        <v>480.12886707462184</v>
      </c>
      <c r="K36" s="1065">
        <v>511.97435785946328</v>
      </c>
      <c r="L36" s="1065">
        <v>675.3198357443556</v>
      </c>
      <c r="M36" s="1065">
        <v>643.66770766603179</v>
      </c>
      <c r="N36" s="1065">
        <v>221.11383558715067</v>
      </c>
      <c r="O36" s="1065">
        <v>780.59808898227641</v>
      </c>
      <c r="P36" s="1065">
        <v>560.72370604202274</v>
      </c>
      <c r="Q36" s="1065">
        <v>678.49398765013416</v>
      </c>
      <c r="R36" s="1065">
        <v>759.30661140764448</v>
      </c>
      <c r="S36" s="1065">
        <v>770.78121747298167</v>
      </c>
      <c r="T36" s="1065">
        <v>600.50394880232272</v>
      </c>
      <c r="U36" s="1065">
        <v>697.20689739128375</v>
      </c>
      <c r="V36" s="1065">
        <v>761.48023656006831</v>
      </c>
      <c r="W36" s="1065">
        <v>795.29293304431258</v>
      </c>
      <c r="X36" s="1065">
        <v>576.28231879149996</v>
      </c>
      <c r="Y36" s="1065">
        <v>782.08087540881343</v>
      </c>
      <c r="Z36" s="1065">
        <v>626.59207098811339</v>
      </c>
      <c r="AA36" s="1065">
        <v>713.30411723288171</v>
      </c>
      <c r="AB36" s="1065">
        <v>795.73412401614883</v>
      </c>
      <c r="AC36" s="1065">
        <v>739.55185266664535</v>
      </c>
      <c r="AD36" s="1065">
        <v>650.77454514629233</v>
      </c>
      <c r="AE36" s="1065">
        <v>717.10702163621397</v>
      </c>
      <c r="AF36" s="1065">
        <v>797.75562539658404</v>
      </c>
      <c r="AG36" s="1065">
        <v>29.828164897212055</v>
      </c>
      <c r="AH36" s="1065">
        <v>668.63468631913099</v>
      </c>
      <c r="AI36" s="1065">
        <v>632.34078153942414</v>
      </c>
      <c r="AJ36" s="1065">
        <v>799.40215800758006</v>
      </c>
      <c r="AK36" s="1065">
        <v>783.42260951459184</v>
      </c>
      <c r="AL36" s="1065">
        <v>797.6264351018807</v>
      </c>
      <c r="AM36" s="1065">
        <v>523.07889747208162</v>
      </c>
      <c r="AN36" s="1065">
        <v>683.16206940599636</v>
      </c>
      <c r="AO36" s="1065">
        <v>649.49896209815074</v>
      </c>
      <c r="AP36" s="1065">
        <v>801.24888548781723</v>
      </c>
      <c r="AQ36" s="1065">
        <v>812.39513195852544</v>
      </c>
      <c r="AR36" s="1065">
        <v>694.94217646274524</v>
      </c>
      <c r="AS36" s="1065">
        <v>666.1200877892943</v>
      </c>
      <c r="AT36" s="1065">
        <v>800.86058845530192</v>
      </c>
      <c r="AU36" s="1065">
        <v>821.47127169292764</v>
      </c>
      <c r="AV36" s="1065">
        <v>703.76706139284204</v>
      </c>
      <c r="AW36" s="1065">
        <v>679.14173172839867</v>
      </c>
      <c r="AX36" s="1065">
        <v>804.50127296152823</v>
      </c>
      <c r="AY36" s="1065">
        <v>821.28851210997527</v>
      </c>
      <c r="AZ36" s="1065">
        <v>802.26722065252466</v>
      </c>
      <c r="BA36" s="1065">
        <v>818.29190777807003</v>
      </c>
      <c r="BB36" s="1065">
        <v>799.94403598855672</v>
      </c>
      <c r="BC36" s="1065">
        <v>668.98436156557557</v>
      </c>
      <c r="BD36" s="1065">
        <v>712.17383164731029</v>
      </c>
      <c r="BE36" s="1065">
        <v>691.16367009719045</v>
      </c>
      <c r="BF36" s="1065">
        <v>729.20663969961981</v>
      </c>
      <c r="BG36" s="1065">
        <v>695.16314963675404</v>
      </c>
      <c r="BH36" s="1065">
        <v>656.40621199671705</v>
      </c>
      <c r="BI36" s="1065">
        <v>639.11266207165545</v>
      </c>
      <c r="BJ36" s="1066">
        <v>645.95904380418642</v>
      </c>
      <c r="BK36" s="1067">
        <v>585.39375718480824</v>
      </c>
      <c r="BL36" s="1068"/>
      <c r="BM36" s="1069"/>
      <c r="BN36" s="175"/>
      <c r="BO36" s="175"/>
      <c r="BR36" s="909"/>
    </row>
    <row r="37" spans="1:70" ht="15" customHeight="1" x14ac:dyDescent="0.25">
      <c r="C37" s="881"/>
      <c r="D37" s="881"/>
      <c r="E37" s="881"/>
      <c r="F37" s="881"/>
      <c r="G37" s="881"/>
      <c r="H37" s="881"/>
      <c r="I37" s="881"/>
      <c r="J37" s="881"/>
      <c r="K37" s="881"/>
      <c r="L37" s="881"/>
      <c r="M37" s="881"/>
      <c r="N37" s="881"/>
      <c r="O37" s="881"/>
      <c r="P37" s="881"/>
      <c r="Q37" s="881"/>
      <c r="R37" s="881"/>
      <c r="S37" s="881"/>
      <c r="T37" s="881"/>
      <c r="U37" s="881"/>
      <c r="V37" s="881"/>
      <c r="W37" s="881"/>
      <c r="X37" s="881"/>
      <c r="Y37" s="881"/>
      <c r="Z37" s="881"/>
      <c r="AA37" s="881"/>
      <c r="AB37" s="881"/>
      <c r="AC37" s="881"/>
      <c r="AD37" s="881"/>
      <c r="AE37" s="881"/>
      <c r="AF37" s="881"/>
      <c r="AG37" s="881"/>
      <c r="AH37" s="881"/>
      <c r="AI37" s="881"/>
      <c r="AJ37" s="881"/>
      <c r="AK37" s="881"/>
      <c r="AL37" s="881"/>
      <c r="AM37" s="881"/>
      <c r="AN37" s="881"/>
      <c r="AO37" s="881"/>
      <c r="AP37" s="881"/>
      <c r="AQ37" s="881"/>
      <c r="AR37" s="881"/>
      <c r="AS37" s="881"/>
      <c r="AT37" s="881"/>
      <c r="AU37" s="881"/>
      <c r="AV37" s="881"/>
      <c r="AW37" s="881"/>
      <c r="AX37" s="1070"/>
      <c r="AY37" s="1070"/>
      <c r="AZ37" s="1070"/>
      <c r="BA37" s="1070"/>
      <c r="BB37" s="1070"/>
      <c r="BC37" s="1070"/>
      <c r="BD37" s="1070"/>
      <c r="BE37" s="1070"/>
      <c r="BF37" s="881"/>
      <c r="BG37" s="881"/>
      <c r="BH37" s="881"/>
      <c r="BI37" s="881"/>
      <c r="BJ37" s="881"/>
      <c r="BK37" s="881"/>
      <c r="BR37" s="909"/>
    </row>
    <row r="38" spans="1:70" ht="18.75" hidden="1" customHeight="1" x14ac:dyDescent="0.25">
      <c r="A38" s="1071" t="s">
        <v>713</v>
      </c>
      <c r="B38" s="1072" t="s">
        <v>353</v>
      </c>
      <c r="C38" s="924">
        <v>2638899.9999999972</v>
      </c>
      <c r="D38" s="924">
        <v>239620.00000000009</v>
      </c>
      <c r="E38" s="1073">
        <v>234575</v>
      </c>
      <c r="F38" s="924">
        <v>247620.00000000035</v>
      </c>
      <c r="G38" s="1073">
        <v>208628.7758</v>
      </c>
      <c r="H38" s="924">
        <v>487240.00000000047</v>
      </c>
      <c r="I38" s="1073">
        <v>443203.7758</v>
      </c>
      <c r="J38" s="924">
        <v>148200</v>
      </c>
      <c r="K38" s="1073">
        <v>153381.25</v>
      </c>
      <c r="L38" s="924">
        <v>635440.00000000035</v>
      </c>
      <c r="M38" s="1073">
        <v>596585.02579999994</v>
      </c>
      <c r="N38" s="924">
        <v>67500.000000000029</v>
      </c>
      <c r="O38" s="1073">
        <v>248296.54</v>
      </c>
      <c r="P38" s="924">
        <v>702940.00000000047</v>
      </c>
      <c r="Q38" s="1073">
        <v>844881.56579999998</v>
      </c>
      <c r="R38" s="924">
        <v>239620.00000000009</v>
      </c>
      <c r="S38" s="1073">
        <v>243694.68</v>
      </c>
      <c r="T38" s="924">
        <v>942560.00000000047</v>
      </c>
      <c r="U38" s="1073">
        <v>1088576.2457999999</v>
      </c>
      <c r="V38" s="924">
        <v>231619.99999999985</v>
      </c>
      <c r="W38" s="1073">
        <v>244527.55</v>
      </c>
      <c r="X38" s="968">
        <v>538740</v>
      </c>
      <c r="Y38" s="968">
        <v>736518.77</v>
      </c>
      <c r="Z38" s="968">
        <v>1174180.0000000005</v>
      </c>
      <c r="AA38" s="968">
        <v>1333103.7958</v>
      </c>
      <c r="AB38" s="924">
        <v>249620.00000000015</v>
      </c>
      <c r="AC38" s="1073">
        <v>235736.8</v>
      </c>
      <c r="AD38" s="924">
        <v>1423800.0000000005</v>
      </c>
      <c r="AE38" s="1073">
        <v>1568840.5958</v>
      </c>
      <c r="AF38" s="924">
        <v>241619.99999999991</v>
      </c>
      <c r="AG38" s="1073">
        <v>8398.2000000000007</v>
      </c>
      <c r="AH38" s="924">
        <v>1665420.0000000002</v>
      </c>
      <c r="AI38" s="1073">
        <v>1577238.7958</v>
      </c>
      <c r="AJ38" s="924">
        <v>249620.00000000015</v>
      </c>
      <c r="AK38" s="1073">
        <v>249391.75</v>
      </c>
      <c r="AL38" s="968">
        <v>740860.00000000023</v>
      </c>
      <c r="AM38" s="968">
        <v>493526.75</v>
      </c>
      <c r="AN38" s="924">
        <v>1915040.0000000005</v>
      </c>
      <c r="AO38" s="1073">
        <v>1826630.5458</v>
      </c>
      <c r="AP38" s="924">
        <v>249620.00000000015</v>
      </c>
      <c r="AQ38" s="1073">
        <v>261382.3</v>
      </c>
      <c r="AR38" s="924">
        <v>2164660.0000000005</v>
      </c>
      <c r="AS38" s="1073">
        <v>2088012.8458</v>
      </c>
      <c r="AT38" s="924">
        <v>224619.99999999951</v>
      </c>
      <c r="AU38" s="1073">
        <v>236601.12</v>
      </c>
      <c r="AV38" s="924">
        <v>2389280</v>
      </c>
      <c r="AW38" s="1073">
        <v>2324613.9657999999</v>
      </c>
      <c r="AX38" s="924">
        <v>249620.00000000015</v>
      </c>
      <c r="AY38" s="1073">
        <v>257456.17499999999</v>
      </c>
      <c r="AZ38" s="968">
        <v>723859.99999999977</v>
      </c>
      <c r="BA38" s="968">
        <v>755439.59499999997</v>
      </c>
      <c r="BB38" s="968">
        <v>1464720</v>
      </c>
      <c r="BC38" s="968">
        <v>1248966.345</v>
      </c>
      <c r="BD38" s="968">
        <v>2638900</v>
      </c>
      <c r="BE38" s="968">
        <v>2582070.1407999997</v>
      </c>
      <c r="BF38" s="968">
        <v>2777279.9999999977</v>
      </c>
      <c r="BG38" s="968">
        <v>2695862.83</v>
      </c>
      <c r="BH38" s="968">
        <v>2655000</v>
      </c>
      <c r="BI38" s="968">
        <v>2574868</v>
      </c>
      <c r="BJ38" s="968">
        <v>2611100.4700000002</v>
      </c>
      <c r="BK38" s="968">
        <v>2366123.2121212119</v>
      </c>
      <c r="BL38" s="1074"/>
      <c r="BM38" s="1075"/>
      <c r="BN38" s="969"/>
      <c r="BO38" s="968"/>
      <c r="BP38" s="968"/>
      <c r="BR38" s="909"/>
    </row>
    <row r="39" spans="1:70" ht="18.75" hidden="1" customHeight="1" x14ac:dyDescent="0.25">
      <c r="A39" s="1076" t="s">
        <v>279</v>
      </c>
      <c r="B39" s="1077" t="s">
        <v>353</v>
      </c>
      <c r="C39" s="935">
        <v>99581.132075471585</v>
      </c>
      <c r="D39" s="935">
        <v>9042.2641509433979</v>
      </c>
      <c r="E39" s="1078">
        <v>6979.5</v>
      </c>
      <c r="F39" s="935">
        <v>9344.1509433962383</v>
      </c>
      <c r="G39" s="1078">
        <v>8670.7000000000007</v>
      </c>
      <c r="H39" s="935">
        <v>18386.415094339634</v>
      </c>
      <c r="I39" s="1078">
        <v>15650.2</v>
      </c>
      <c r="J39" s="935">
        <v>5592.4528301886785</v>
      </c>
      <c r="K39" s="1078">
        <v>5196.3999999999996</v>
      </c>
      <c r="L39" s="935">
        <v>23978.867924528313</v>
      </c>
      <c r="M39" s="1078">
        <v>20846.599999999999</v>
      </c>
      <c r="N39" s="935">
        <v>2547.1698113207558</v>
      </c>
      <c r="O39" s="1078">
        <v>8993.6</v>
      </c>
      <c r="P39" s="935">
        <v>26526.037735849066</v>
      </c>
      <c r="Q39" s="1078">
        <v>29840.199999999997</v>
      </c>
      <c r="R39" s="935">
        <v>9042.2641509433979</v>
      </c>
      <c r="S39" s="1078">
        <v>10216.4</v>
      </c>
      <c r="T39" s="935">
        <v>35568.301886792469</v>
      </c>
      <c r="U39" s="1078">
        <v>40056.6</v>
      </c>
      <c r="V39" s="935">
        <v>8740.3773584905575</v>
      </c>
      <c r="W39" s="1078">
        <v>8507.6</v>
      </c>
      <c r="X39" s="1079">
        <v>20329.81132075471</v>
      </c>
      <c r="Y39" s="1079">
        <v>27717.599999999999</v>
      </c>
      <c r="Z39" s="1079">
        <v>44308.679245283027</v>
      </c>
      <c r="AA39" s="1079">
        <v>48564.2</v>
      </c>
      <c r="AB39" s="935">
        <v>9419.6226415094388</v>
      </c>
      <c r="AC39" s="1078">
        <v>7554.5</v>
      </c>
      <c r="AD39" s="935">
        <v>53728.301886792462</v>
      </c>
      <c r="AE39" s="1078">
        <v>56118.7</v>
      </c>
      <c r="AF39" s="935">
        <v>9117.7358490565985</v>
      </c>
      <c r="AG39" s="1078">
        <v>326.2</v>
      </c>
      <c r="AH39" s="935">
        <v>62846.037735849059</v>
      </c>
      <c r="AI39" s="1078">
        <v>56444.899999999994</v>
      </c>
      <c r="AJ39" s="935">
        <v>9419.6226415094388</v>
      </c>
      <c r="AK39" s="1078">
        <v>8846.2000000000007</v>
      </c>
      <c r="AL39" s="1079">
        <v>27956.981132075478</v>
      </c>
      <c r="AM39" s="1079">
        <v>16726.900000000001</v>
      </c>
      <c r="AN39" s="935">
        <v>72265.660377358494</v>
      </c>
      <c r="AO39" s="1078">
        <v>65291.099999999991</v>
      </c>
      <c r="AP39" s="935">
        <v>9419.6226415094388</v>
      </c>
      <c r="AQ39" s="1078">
        <v>9232.5</v>
      </c>
      <c r="AR39" s="935">
        <v>81685.283018867922</v>
      </c>
      <c r="AS39" s="1078">
        <v>74523.599999999991</v>
      </c>
      <c r="AT39" s="935">
        <v>8476.2264150943174</v>
      </c>
      <c r="AU39" s="1078">
        <v>7958.2</v>
      </c>
      <c r="AV39" s="935">
        <v>90161.509433962245</v>
      </c>
      <c r="AW39" s="1078">
        <v>82481.799999999988</v>
      </c>
      <c r="AX39" s="935">
        <v>9419.6226415094388</v>
      </c>
      <c r="AY39" s="1078">
        <v>9343.2000000000007</v>
      </c>
      <c r="AZ39" s="1079">
        <v>27315.471698113197</v>
      </c>
      <c r="BA39" s="1079">
        <v>26533.9</v>
      </c>
      <c r="BB39" s="1080">
        <v>55272.452830188675</v>
      </c>
      <c r="BC39" s="1080">
        <v>43260.800000000003</v>
      </c>
      <c r="BD39" s="1079">
        <v>99581.132075471687</v>
      </c>
      <c r="BE39" s="1079">
        <v>91824.999999999985</v>
      </c>
      <c r="BF39" s="1079">
        <v>104803.01886792443</v>
      </c>
      <c r="BG39" s="1079">
        <v>87073.52</v>
      </c>
      <c r="BH39" s="1079">
        <v>121081.638418079</v>
      </c>
      <c r="BI39" s="1079">
        <v>93275</v>
      </c>
      <c r="BJ39" s="1079">
        <v>128650.03991671308</v>
      </c>
      <c r="BK39" s="1079">
        <v>101615.76000000001</v>
      </c>
      <c r="BL39" s="1048"/>
      <c r="BM39" s="1081"/>
      <c r="BN39" s="958"/>
      <c r="BO39" s="542"/>
      <c r="BP39" s="542"/>
      <c r="BR39" s="909"/>
    </row>
    <row r="40" spans="1:70" ht="18.75" hidden="1" customHeight="1" x14ac:dyDescent="0.25">
      <c r="A40" s="1071" t="s">
        <v>83</v>
      </c>
      <c r="B40" s="1072" t="s">
        <v>353</v>
      </c>
      <c r="C40" s="967">
        <v>4107.7216981132024</v>
      </c>
      <c r="D40" s="967">
        <v>372.9933962264152</v>
      </c>
      <c r="E40" s="1073">
        <v>253</v>
      </c>
      <c r="F40" s="967">
        <v>385.44622641509488</v>
      </c>
      <c r="G40" s="1073">
        <v>224</v>
      </c>
      <c r="H40" s="967">
        <v>758.43962264151003</v>
      </c>
      <c r="I40" s="1073">
        <v>477</v>
      </c>
      <c r="J40" s="967">
        <v>230.68867924528297</v>
      </c>
      <c r="K40" s="1073">
        <v>92</v>
      </c>
      <c r="L40" s="967">
        <v>989.12830188679288</v>
      </c>
      <c r="M40" s="1073">
        <v>569</v>
      </c>
      <c r="N40" s="967">
        <v>105.07075471698116</v>
      </c>
      <c r="O40" s="1073">
        <v>248</v>
      </c>
      <c r="P40" s="967">
        <v>1094.1990566037741</v>
      </c>
      <c r="Q40" s="1073">
        <v>817</v>
      </c>
      <c r="R40" s="967">
        <v>372.9933962264152</v>
      </c>
      <c r="S40" s="1073">
        <v>276</v>
      </c>
      <c r="T40" s="967">
        <v>1467.192452830189</v>
      </c>
      <c r="U40" s="1073">
        <v>1093</v>
      </c>
      <c r="V40" s="967">
        <v>360.54056603773557</v>
      </c>
      <c r="W40" s="1073">
        <v>314</v>
      </c>
      <c r="X40" s="968">
        <v>838.60471698113201</v>
      </c>
      <c r="Y40" s="968">
        <v>838</v>
      </c>
      <c r="Z40" s="968">
        <v>1827.7330188679248</v>
      </c>
      <c r="AA40" s="968">
        <v>1407</v>
      </c>
      <c r="AB40" s="967">
        <v>388.55943396226434</v>
      </c>
      <c r="AC40" s="1073">
        <v>291</v>
      </c>
      <c r="AD40" s="967">
        <v>2216.2924528301887</v>
      </c>
      <c r="AE40" s="1073">
        <v>1698</v>
      </c>
      <c r="AF40" s="967">
        <v>376.10660377358471</v>
      </c>
      <c r="AG40" s="1073">
        <v>2</v>
      </c>
      <c r="AH40" s="967">
        <v>2592.3990566037737</v>
      </c>
      <c r="AI40" s="1073">
        <v>1700</v>
      </c>
      <c r="AJ40" s="967">
        <v>388.55943396226434</v>
      </c>
      <c r="AK40" s="1073">
        <v>421</v>
      </c>
      <c r="AL40" s="968">
        <v>1153.2254716981133</v>
      </c>
      <c r="AM40" s="968">
        <v>714</v>
      </c>
      <c r="AN40" s="967">
        <v>2980.9584905660377</v>
      </c>
      <c r="AO40" s="1073">
        <v>2121</v>
      </c>
      <c r="AP40" s="967">
        <v>388.55943396226434</v>
      </c>
      <c r="AQ40" s="1073">
        <v>443</v>
      </c>
      <c r="AR40" s="967">
        <v>3369.517924528302</v>
      </c>
      <c r="AS40" s="1073">
        <v>2564</v>
      </c>
      <c r="AT40" s="967">
        <v>349.64433962264064</v>
      </c>
      <c r="AU40" s="1073">
        <v>330</v>
      </c>
      <c r="AV40" s="967">
        <v>3719.1622641509421</v>
      </c>
      <c r="AW40" s="1073">
        <v>2894</v>
      </c>
      <c r="AX40" s="967">
        <v>388.55943396226434</v>
      </c>
      <c r="AY40" s="1073">
        <v>328</v>
      </c>
      <c r="AZ40" s="968">
        <v>1126.7632075471693</v>
      </c>
      <c r="BA40" s="968">
        <v>1101</v>
      </c>
      <c r="BB40" s="968">
        <v>2279.9886792452826</v>
      </c>
      <c r="BC40" s="968">
        <v>1815</v>
      </c>
      <c r="BD40" s="968">
        <v>4107.721698113206</v>
      </c>
      <c r="BE40" s="968">
        <v>3222</v>
      </c>
      <c r="BF40" s="968">
        <v>3385.0942571672449</v>
      </c>
      <c r="BG40" s="968">
        <v>4727</v>
      </c>
      <c r="BH40" s="968">
        <v>4499.9999999999973</v>
      </c>
      <c r="BI40" s="968">
        <v>4569.84</v>
      </c>
      <c r="BJ40" s="968">
        <v>6693.3528167707818</v>
      </c>
      <c r="BK40" s="1073">
        <v>4136</v>
      </c>
      <c r="BL40" s="1082"/>
      <c r="BM40" s="1081"/>
      <c r="BN40" s="958"/>
      <c r="BO40" s="542"/>
      <c r="BP40" s="542"/>
      <c r="BR40" s="909"/>
    </row>
    <row r="41" spans="1:70" ht="18.75" hidden="1" customHeight="1" x14ac:dyDescent="0.25">
      <c r="A41" s="1083" t="s">
        <v>841</v>
      </c>
      <c r="B41" s="1084" t="s">
        <v>353</v>
      </c>
      <c r="C41" s="924">
        <v>2116.0990566037713</v>
      </c>
      <c r="D41" s="924">
        <v>192.14811320754723</v>
      </c>
      <c r="E41" s="1036">
        <v>125</v>
      </c>
      <c r="F41" s="924">
        <v>198.56320754717009</v>
      </c>
      <c r="G41" s="1036">
        <v>98</v>
      </c>
      <c r="H41" s="924">
        <v>0</v>
      </c>
      <c r="I41" s="1036">
        <v>223</v>
      </c>
      <c r="J41" s="924">
        <v>118.83962264150942</v>
      </c>
      <c r="K41" s="1036">
        <v>64</v>
      </c>
      <c r="L41" s="924">
        <v>0</v>
      </c>
      <c r="M41" s="1036">
        <v>287</v>
      </c>
      <c r="N41" s="924">
        <v>54.127358490566053</v>
      </c>
      <c r="O41" s="1036">
        <v>205</v>
      </c>
      <c r="P41" s="924">
        <v>0</v>
      </c>
      <c r="Q41" s="1036">
        <v>492</v>
      </c>
      <c r="R41" s="924">
        <v>192.14811320754723</v>
      </c>
      <c r="S41" s="1036">
        <v>120</v>
      </c>
      <c r="T41" s="924">
        <v>0</v>
      </c>
      <c r="U41" s="1036">
        <v>612</v>
      </c>
      <c r="V41" s="924">
        <v>185.73301886792439</v>
      </c>
      <c r="W41" s="1036">
        <v>191</v>
      </c>
      <c r="X41" s="1085">
        <v>432.00849056603766</v>
      </c>
      <c r="Y41" s="1085">
        <v>516</v>
      </c>
      <c r="Z41" s="1085">
        <v>432.00849056603766</v>
      </c>
      <c r="AA41" s="1085">
        <v>803</v>
      </c>
      <c r="AB41" s="924">
        <v>200.16698113207556</v>
      </c>
      <c r="AC41" s="1036">
        <v>155</v>
      </c>
      <c r="AD41" s="924">
        <v>0</v>
      </c>
      <c r="AE41" s="1036">
        <v>958</v>
      </c>
      <c r="AF41" s="924"/>
      <c r="AG41" s="1036">
        <v>9</v>
      </c>
      <c r="AH41" s="924">
        <v>0</v>
      </c>
      <c r="AI41" s="1036">
        <v>967</v>
      </c>
      <c r="AJ41" s="924"/>
      <c r="AK41" s="1036">
        <v>123</v>
      </c>
      <c r="AL41" s="1085">
        <v>200.16698113207556</v>
      </c>
      <c r="AM41" s="1085">
        <v>287</v>
      </c>
      <c r="AN41" s="924">
        <v>0</v>
      </c>
      <c r="AO41" s="1036">
        <v>1090</v>
      </c>
      <c r="AP41" s="924"/>
      <c r="AQ41" s="1036">
        <v>116</v>
      </c>
      <c r="AR41" s="924">
        <v>0</v>
      </c>
      <c r="AS41" s="1036">
        <v>1206</v>
      </c>
      <c r="AT41" s="924"/>
      <c r="AU41" s="1036">
        <v>149</v>
      </c>
      <c r="AV41" s="924">
        <v>0</v>
      </c>
      <c r="AW41" s="1036">
        <v>1355</v>
      </c>
      <c r="AX41" s="924"/>
      <c r="AY41" s="1036">
        <v>78</v>
      </c>
      <c r="AZ41" s="1085">
        <v>0</v>
      </c>
      <c r="BA41" s="1085">
        <v>343</v>
      </c>
      <c r="BB41" s="968">
        <v>200.16698113207556</v>
      </c>
      <c r="BC41" s="968">
        <v>630</v>
      </c>
      <c r="BD41" s="1085">
        <v>0</v>
      </c>
      <c r="BE41" s="1085">
        <v>1433</v>
      </c>
      <c r="BF41" s="1085">
        <v>0</v>
      </c>
      <c r="BG41" s="1085">
        <v>1668.3050000000001</v>
      </c>
      <c r="BH41" s="1085">
        <v>0</v>
      </c>
      <c r="BI41" s="1085">
        <v>1122.0419999999999</v>
      </c>
      <c r="BJ41" s="1085">
        <v>0</v>
      </c>
      <c r="BK41" s="1036">
        <v>968.33999999999992</v>
      </c>
      <c r="BL41" s="1082"/>
      <c r="BM41" s="1081"/>
      <c r="BN41" s="958"/>
      <c r="BO41" s="542"/>
      <c r="BP41" s="542"/>
      <c r="BR41" s="909"/>
    </row>
    <row r="42" spans="1:70" ht="18.75" hidden="1" customHeight="1" x14ac:dyDescent="0.25">
      <c r="A42" s="1086" t="s">
        <v>883</v>
      </c>
      <c r="B42" s="1087" t="s">
        <v>353</v>
      </c>
      <c r="C42" s="1088">
        <v>6223.8207547169732</v>
      </c>
      <c r="D42" s="1088">
        <v>565.14150943396248</v>
      </c>
      <c r="E42" s="1089">
        <v>378</v>
      </c>
      <c r="F42" s="1088">
        <v>584.00943396226501</v>
      </c>
      <c r="G42" s="1089">
        <v>322</v>
      </c>
      <c r="H42" s="1088">
        <v>758.43962264151003</v>
      </c>
      <c r="I42" s="1089">
        <v>700</v>
      </c>
      <c r="J42" s="1088">
        <v>349.52830188679241</v>
      </c>
      <c r="K42" s="1089">
        <v>156</v>
      </c>
      <c r="L42" s="1088">
        <v>989.12830188679288</v>
      </c>
      <c r="M42" s="1089">
        <v>856</v>
      </c>
      <c r="N42" s="1088">
        <v>159.19811320754721</v>
      </c>
      <c r="O42" s="1089">
        <v>453</v>
      </c>
      <c r="P42" s="1088">
        <v>1094.1990566037741</v>
      </c>
      <c r="Q42" s="1089">
        <v>1309</v>
      </c>
      <c r="R42" s="1088">
        <v>565.14150943396248</v>
      </c>
      <c r="S42" s="1089">
        <v>396</v>
      </c>
      <c r="T42" s="1088">
        <v>1467.192452830189</v>
      </c>
      <c r="U42" s="1089">
        <v>1705</v>
      </c>
      <c r="V42" s="1088">
        <v>546.27358490565996</v>
      </c>
      <c r="W42" s="1089">
        <v>505</v>
      </c>
      <c r="X42" s="1090">
        <v>1270.6132075471696</v>
      </c>
      <c r="Y42" s="1090">
        <v>1354</v>
      </c>
      <c r="Z42" s="1090">
        <v>2259.7415094339626</v>
      </c>
      <c r="AA42" s="1090">
        <v>2210</v>
      </c>
      <c r="AB42" s="1088">
        <v>588.72641509433993</v>
      </c>
      <c r="AC42" s="1089">
        <v>446</v>
      </c>
      <c r="AD42" s="1088">
        <v>2216.2924528301887</v>
      </c>
      <c r="AE42" s="1089">
        <v>2656</v>
      </c>
      <c r="AF42" s="1088">
        <v>376.10660377358471</v>
      </c>
      <c r="AG42" s="1089">
        <v>11</v>
      </c>
      <c r="AH42" s="1088">
        <v>2592.3990566037737</v>
      </c>
      <c r="AI42" s="1089">
        <v>2667</v>
      </c>
      <c r="AJ42" s="1088">
        <v>388.55943396226434</v>
      </c>
      <c r="AK42" s="1089">
        <v>544</v>
      </c>
      <c r="AL42" s="1090">
        <v>1353.3924528301889</v>
      </c>
      <c r="AM42" s="1090">
        <v>1001</v>
      </c>
      <c r="AN42" s="1088">
        <v>2980.9584905660377</v>
      </c>
      <c r="AO42" s="1089">
        <v>3211</v>
      </c>
      <c r="AP42" s="1088">
        <v>388.55943396226434</v>
      </c>
      <c r="AQ42" s="1089">
        <v>559</v>
      </c>
      <c r="AR42" s="1088">
        <v>3369.517924528302</v>
      </c>
      <c r="AS42" s="1089">
        <v>3770</v>
      </c>
      <c r="AT42" s="1088">
        <v>349.64433962264064</v>
      </c>
      <c r="AU42" s="1089">
        <v>479</v>
      </c>
      <c r="AV42" s="1088">
        <v>3719.1622641509421</v>
      </c>
      <c r="AW42" s="1089">
        <v>4249</v>
      </c>
      <c r="AX42" s="1088">
        <v>388.55943396226434</v>
      </c>
      <c r="AY42" s="1089">
        <v>406</v>
      </c>
      <c r="AZ42" s="1090">
        <v>1126.7632075471693</v>
      </c>
      <c r="BA42" s="1090">
        <v>1444</v>
      </c>
      <c r="BB42" s="1090">
        <v>2480.1556603773583</v>
      </c>
      <c r="BC42" s="1090">
        <v>2445</v>
      </c>
      <c r="BD42" s="1090">
        <v>4107.721698113206</v>
      </c>
      <c r="BE42" s="1090">
        <v>4655</v>
      </c>
      <c r="BF42" s="1090">
        <v>3385.0942571672449</v>
      </c>
      <c r="BG42" s="1090">
        <v>6395.3050000000003</v>
      </c>
      <c r="BH42" s="1090">
        <v>4499.9999999999973</v>
      </c>
      <c r="BI42" s="1090">
        <v>5691.8819999999996</v>
      </c>
      <c r="BJ42" s="1090">
        <v>6693.3528167707818</v>
      </c>
      <c r="BK42" s="1089">
        <v>5104.34</v>
      </c>
      <c r="BL42" s="1091"/>
      <c r="BM42" s="1092"/>
      <c r="BN42" s="1093"/>
      <c r="BO42" s="1094"/>
      <c r="BP42" s="1094"/>
      <c r="BR42" s="909"/>
    </row>
    <row r="43" spans="1:70" ht="18.75" hidden="1" customHeight="1" x14ac:dyDescent="0.25">
      <c r="A43" s="1083" t="s">
        <v>84</v>
      </c>
      <c r="B43" s="1084" t="s">
        <v>353</v>
      </c>
      <c r="C43" s="924">
        <v>45682.844339622585</v>
      </c>
      <c r="D43" s="924">
        <v>4148.138679245284</v>
      </c>
      <c r="E43" s="1036">
        <v>3841</v>
      </c>
      <c r="F43" s="924">
        <v>4286.6292452830248</v>
      </c>
      <c r="G43" s="1036">
        <v>3205</v>
      </c>
      <c r="H43" s="924">
        <v>8434.7679245283089</v>
      </c>
      <c r="I43" s="1036">
        <v>7046</v>
      </c>
      <c r="J43" s="924">
        <v>2565.5377358490564</v>
      </c>
      <c r="K43" s="1036">
        <v>2088</v>
      </c>
      <c r="L43" s="924">
        <v>11000.305660377364</v>
      </c>
      <c r="M43" s="1036">
        <v>9134</v>
      </c>
      <c r="N43" s="924">
        <v>1168.5141509433965</v>
      </c>
      <c r="O43" s="1036">
        <v>3644.44</v>
      </c>
      <c r="P43" s="924">
        <v>12168.819811320762</v>
      </c>
      <c r="Q43" s="1036">
        <v>12778.44</v>
      </c>
      <c r="R43" s="924">
        <v>4148.138679245284</v>
      </c>
      <c r="S43" s="1036">
        <v>3948</v>
      </c>
      <c r="T43" s="924">
        <v>16316.958490566045</v>
      </c>
      <c r="U43" s="1036">
        <v>16726.440000000002</v>
      </c>
      <c r="V43" s="924">
        <v>4009.6481132075442</v>
      </c>
      <c r="W43" s="1036">
        <v>3673</v>
      </c>
      <c r="X43" s="1085">
        <v>9326.3009433962252</v>
      </c>
      <c r="Y43" s="1085">
        <v>11265.44</v>
      </c>
      <c r="Z43" s="1085">
        <v>20326.606603773587</v>
      </c>
      <c r="AA43" s="1085">
        <v>20399.440000000002</v>
      </c>
      <c r="AB43" s="924">
        <v>4321.2518867924546</v>
      </c>
      <c r="AC43" s="1036">
        <v>3276</v>
      </c>
      <c r="AD43" s="924">
        <v>24647.858490566046</v>
      </c>
      <c r="AE43" s="1036">
        <v>23675.440000000002</v>
      </c>
      <c r="AF43" s="924">
        <v>4182.7613207547147</v>
      </c>
      <c r="AG43" s="1036">
        <v>110</v>
      </c>
      <c r="AH43" s="924">
        <v>28830.619811320757</v>
      </c>
      <c r="AI43" s="1036">
        <v>23785.440000000002</v>
      </c>
      <c r="AJ43" s="924">
        <v>4321.2518867924546</v>
      </c>
      <c r="AK43" s="1036">
        <v>3928</v>
      </c>
      <c r="AL43" s="1085">
        <v>12825.265094339626</v>
      </c>
      <c r="AM43" s="1085">
        <v>7314</v>
      </c>
      <c r="AN43" s="924">
        <v>33151.871698113209</v>
      </c>
      <c r="AO43" s="1036">
        <v>27713.440000000002</v>
      </c>
      <c r="AP43" s="924">
        <v>4321.2518867924546</v>
      </c>
      <c r="AQ43" s="1036">
        <v>4040</v>
      </c>
      <c r="AR43" s="924">
        <v>37473.123584905661</v>
      </c>
      <c r="AS43" s="1036">
        <v>31753.440000000002</v>
      </c>
      <c r="AT43" s="924">
        <v>3888.4688679245187</v>
      </c>
      <c r="AU43" s="1036">
        <v>3626</v>
      </c>
      <c r="AV43" s="924">
        <v>41361.592452830184</v>
      </c>
      <c r="AW43" s="1036">
        <v>35379.440000000002</v>
      </c>
      <c r="AX43" s="924">
        <v>4321.2518867924546</v>
      </c>
      <c r="AY43" s="1036">
        <v>4060</v>
      </c>
      <c r="AZ43" s="1085">
        <v>12530.972641509426</v>
      </c>
      <c r="BA43" s="1085">
        <v>11726</v>
      </c>
      <c r="BB43" s="968">
        <v>25356.237735849052</v>
      </c>
      <c r="BC43" s="968">
        <v>19040</v>
      </c>
      <c r="BD43" s="1085">
        <v>45682.844339622636</v>
      </c>
      <c r="BE43" s="1085">
        <v>39439.440000000002</v>
      </c>
      <c r="BF43" s="1085">
        <v>44076.080225204008</v>
      </c>
      <c r="BG43" s="1085">
        <v>45680</v>
      </c>
      <c r="BH43" s="1085">
        <v>39999.999999999971</v>
      </c>
      <c r="BI43" s="1085">
        <v>44647.62</v>
      </c>
      <c r="BJ43" s="1085">
        <v>42007.865963932476</v>
      </c>
      <c r="BK43" s="1036">
        <v>36347</v>
      </c>
      <c r="BL43" s="1082"/>
      <c r="BM43" s="1081"/>
      <c r="BN43" s="958"/>
      <c r="BO43" s="542"/>
      <c r="BP43" s="542"/>
      <c r="BR43" s="909"/>
    </row>
    <row r="44" spans="1:70" ht="18.75" hidden="1" customHeight="1" x14ac:dyDescent="0.25">
      <c r="A44" s="1083" t="s">
        <v>1580</v>
      </c>
      <c r="B44" s="1084" t="s">
        <v>353</v>
      </c>
      <c r="C44" s="924"/>
      <c r="D44" s="924"/>
      <c r="E44" s="1036">
        <v>0</v>
      </c>
      <c r="F44" s="924"/>
      <c r="G44" s="1036">
        <v>0</v>
      </c>
      <c r="H44" s="924"/>
      <c r="I44" s="1036">
        <v>0</v>
      </c>
      <c r="J44" s="924"/>
      <c r="K44" s="1036">
        <v>0</v>
      </c>
      <c r="L44" s="924"/>
      <c r="M44" s="1036">
        <v>0</v>
      </c>
      <c r="N44" s="924"/>
      <c r="O44" s="1036">
        <v>0</v>
      </c>
      <c r="P44" s="924"/>
      <c r="Q44" s="1036">
        <v>0</v>
      </c>
      <c r="R44" s="924"/>
      <c r="S44" s="1036">
        <v>0</v>
      </c>
      <c r="T44" s="924"/>
      <c r="U44" s="1036">
        <v>0</v>
      </c>
      <c r="V44" s="924"/>
      <c r="W44" s="1036">
        <v>0</v>
      </c>
      <c r="X44" s="1085"/>
      <c r="Y44" s="1085">
        <v>0</v>
      </c>
      <c r="Z44" s="1085"/>
      <c r="AA44" s="1085">
        <v>0</v>
      </c>
      <c r="AB44" s="924"/>
      <c r="AC44" s="1036">
        <v>0</v>
      </c>
      <c r="AD44" s="924"/>
      <c r="AE44" s="1036">
        <v>0</v>
      </c>
      <c r="AF44" s="924"/>
      <c r="AG44" s="1036">
        <v>0</v>
      </c>
      <c r="AH44" s="924"/>
      <c r="AI44" s="1036">
        <v>0</v>
      </c>
      <c r="AJ44" s="924"/>
      <c r="AK44" s="1036">
        <v>0</v>
      </c>
      <c r="AL44" s="1085"/>
      <c r="AM44" s="1085">
        <v>0</v>
      </c>
      <c r="AN44" s="924"/>
      <c r="AO44" s="1036">
        <v>0</v>
      </c>
      <c r="AP44" s="924"/>
      <c r="AQ44" s="1036">
        <v>0</v>
      </c>
      <c r="AR44" s="924"/>
      <c r="AS44" s="1036">
        <v>0</v>
      </c>
      <c r="AT44" s="924"/>
      <c r="AU44" s="1036">
        <v>0</v>
      </c>
      <c r="AV44" s="924"/>
      <c r="AW44" s="1036">
        <v>0</v>
      </c>
      <c r="AX44" s="924"/>
      <c r="AY44" s="1036">
        <v>0</v>
      </c>
      <c r="AZ44" s="1085"/>
      <c r="BA44" s="1085">
        <v>0</v>
      </c>
      <c r="BB44" s="968"/>
      <c r="BC44" s="968">
        <v>0</v>
      </c>
      <c r="BD44" s="1085"/>
      <c r="BE44" s="1085">
        <v>0</v>
      </c>
      <c r="BF44" s="1085"/>
      <c r="BG44" s="1085">
        <v>25.81</v>
      </c>
      <c r="BH44" s="1085"/>
      <c r="BI44" s="1085"/>
      <c r="BJ44" s="1085"/>
      <c r="BK44" s="1036"/>
      <c r="BL44" s="1082"/>
      <c r="BM44" s="1081"/>
      <c r="BN44" s="958"/>
      <c r="BO44" s="542"/>
      <c r="BP44" s="542"/>
      <c r="BR44" s="909"/>
    </row>
    <row r="45" spans="1:70" ht="18.75" hidden="1" customHeight="1" x14ac:dyDescent="0.25">
      <c r="A45" s="1086" t="s">
        <v>1581</v>
      </c>
      <c r="B45" s="1084" t="s">
        <v>353</v>
      </c>
      <c r="C45" s="1088">
        <v>45682.844339622585</v>
      </c>
      <c r="D45" s="1088">
        <v>4148.138679245284</v>
      </c>
      <c r="E45" s="1089">
        <v>3841</v>
      </c>
      <c r="F45" s="1088">
        <v>4286.6292452830248</v>
      </c>
      <c r="G45" s="1089">
        <v>3205</v>
      </c>
      <c r="H45" s="1088">
        <v>8434.7679245283089</v>
      </c>
      <c r="I45" s="1089">
        <v>7046</v>
      </c>
      <c r="J45" s="1088">
        <v>2565.5377358490564</v>
      </c>
      <c r="K45" s="1089">
        <v>2088</v>
      </c>
      <c r="L45" s="1088">
        <v>11000.305660377364</v>
      </c>
      <c r="M45" s="1089">
        <v>9134</v>
      </c>
      <c r="N45" s="1088">
        <v>1168.5141509433965</v>
      </c>
      <c r="O45" s="1089">
        <v>3644.44</v>
      </c>
      <c r="P45" s="1088">
        <v>12168.819811320762</v>
      </c>
      <c r="Q45" s="1089">
        <v>12778.44</v>
      </c>
      <c r="R45" s="1088">
        <v>4148.138679245284</v>
      </c>
      <c r="S45" s="1089">
        <v>3948</v>
      </c>
      <c r="T45" s="1088">
        <v>16316.958490566045</v>
      </c>
      <c r="U45" s="1089">
        <v>16726.440000000002</v>
      </c>
      <c r="V45" s="1088">
        <v>4009.6481132075442</v>
      </c>
      <c r="W45" s="1089">
        <v>3673</v>
      </c>
      <c r="X45" s="1090">
        <v>9326.3009433962252</v>
      </c>
      <c r="Y45" s="1090">
        <v>11265.44</v>
      </c>
      <c r="Z45" s="1090">
        <v>20326.606603773587</v>
      </c>
      <c r="AA45" s="1090">
        <v>20399.440000000002</v>
      </c>
      <c r="AB45" s="1088">
        <v>4321.2518867924546</v>
      </c>
      <c r="AC45" s="1089">
        <v>3276</v>
      </c>
      <c r="AD45" s="1088">
        <v>24647.858490566046</v>
      </c>
      <c r="AE45" s="1089">
        <v>23675.440000000002</v>
      </c>
      <c r="AF45" s="1088">
        <v>4182.7613207547147</v>
      </c>
      <c r="AG45" s="1089">
        <v>110</v>
      </c>
      <c r="AH45" s="1088">
        <v>28830.619811320757</v>
      </c>
      <c r="AI45" s="1089">
        <v>23785.440000000002</v>
      </c>
      <c r="AJ45" s="1088">
        <v>4321.2518867924546</v>
      </c>
      <c r="AK45" s="1089">
        <v>3928</v>
      </c>
      <c r="AL45" s="1090">
        <v>12825.265094339626</v>
      </c>
      <c r="AM45" s="1090">
        <v>7314</v>
      </c>
      <c r="AN45" s="1088">
        <v>33151.871698113209</v>
      </c>
      <c r="AO45" s="1089">
        <v>27713.440000000002</v>
      </c>
      <c r="AP45" s="1088">
        <v>4321.2518867924546</v>
      </c>
      <c r="AQ45" s="1089">
        <v>4040</v>
      </c>
      <c r="AR45" s="1088">
        <v>37473.123584905661</v>
      </c>
      <c r="AS45" s="1089">
        <v>31753.440000000002</v>
      </c>
      <c r="AT45" s="1088">
        <v>3888.4688679245187</v>
      </c>
      <c r="AU45" s="1089">
        <v>3626</v>
      </c>
      <c r="AV45" s="1088">
        <v>41361.592452830184</v>
      </c>
      <c r="AW45" s="1089">
        <v>35379.440000000002</v>
      </c>
      <c r="AX45" s="1088">
        <v>4321.2518867924546</v>
      </c>
      <c r="AY45" s="1089">
        <v>4060</v>
      </c>
      <c r="AZ45" s="1090">
        <v>12530.972641509426</v>
      </c>
      <c r="BA45" s="1090">
        <v>11726</v>
      </c>
      <c r="BB45" s="1090">
        <v>25356.237735849052</v>
      </c>
      <c r="BC45" s="1090">
        <v>19040</v>
      </c>
      <c r="BD45" s="1090">
        <v>45682.844339622636</v>
      </c>
      <c r="BE45" s="1090">
        <v>39439.440000000002</v>
      </c>
      <c r="BF45" s="1090">
        <v>44076.080225204008</v>
      </c>
      <c r="BG45" s="1090">
        <v>45705.81</v>
      </c>
      <c r="BH45" s="1090"/>
      <c r="BI45" s="1090"/>
      <c r="BJ45" s="1090"/>
      <c r="BK45" s="1089"/>
      <c r="BL45" s="1091"/>
      <c r="BM45" s="1092"/>
      <c r="BN45" s="1093"/>
      <c r="BO45" s="1094"/>
      <c r="BP45" s="1094"/>
      <c r="BR45" s="909"/>
    </row>
    <row r="46" spans="1:70" ht="18.75" hidden="1" customHeight="1" x14ac:dyDescent="0.25">
      <c r="A46" s="1086" t="s">
        <v>85</v>
      </c>
      <c r="B46" s="1087" t="s">
        <v>353</v>
      </c>
      <c r="C46" s="1088">
        <v>5352.4858490565966</v>
      </c>
      <c r="D46" s="1088">
        <v>486.02169811320766</v>
      </c>
      <c r="E46" s="1089">
        <v>461</v>
      </c>
      <c r="F46" s="1088">
        <v>502.24811320754782</v>
      </c>
      <c r="G46" s="1089">
        <v>501</v>
      </c>
      <c r="H46" s="1088">
        <v>988.26981132075537</v>
      </c>
      <c r="I46" s="1089">
        <v>962</v>
      </c>
      <c r="J46" s="1088">
        <v>300.59433962264143</v>
      </c>
      <c r="K46" s="1089">
        <v>293</v>
      </c>
      <c r="L46" s="1088">
        <v>1288.8641509433969</v>
      </c>
      <c r="M46" s="1089">
        <v>1255</v>
      </c>
      <c r="N46" s="1088">
        <v>136.91037735849059</v>
      </c>
      <c r="O46" s="1089">
        <v>513</v>
      </c>
      <c r="P46" s="1088">
        <v>1425.7745283018874</v>
      </c>
      <c r="Q46" s="1089">
        <v>1768</v>
      </c>
      <c r="R46" s="1088">
        <v>486.02169811320766</v>
      </c>
      <c r="S46" s="1089">
        <v>562</v>
      </c>
      <c r="T46" s="1088">
        <v>1911.7962264150949</v>
      </c>
      <c r="U46" s="1089">
        <v>2330</v>
      </c>
      <c r="V46" s="1088">
        <v>469.79528301886751</v>
      </c>
      <c r="W46" s="1089">
        <v>581.40700000000004</v>
      </c>
      <c r="X46" s="1090">
        <v>1092.7273584905656</v>
      </c>
      <c r="Y46" s="1090">
        <v>1656.4070000000002</v>
      </c>
      <c r="Z46" s="1090">
        <v>2381.5915094339625</v>
      </c>
      <c r="AA46" s="1090">
        <v>2911.4070000000002</v>
      </c>
      <c r="AB46" s="1088">
        <v>506.30471698113223</v>
      </c>
      <c r="AC46" s="1089">
        <v>614</v>
      </c>
      <c r="AD46" s="1088">
        <v>2887.8962264150946</v>
      </c>
      <c r="AE46" s="1089">
        <v>3525.4070000000002</v>
      </c>
      <c r="AF46" s="1088">
        <v>490.07830188679213</v>
      </c>
      <c r="AG46" s="1089">
        <v>19</v>
      </c>
      <c r="AH46" s="1088">
        <v>3377.9745283018869</v>
      </c>
      <c r="AI46" s="1089">
        <v>3544.4070000000002</v>
      </c>
      <c r="AJ46" s="1088">
        <v>506.30471698113223</v>
      </c>
      <c r="AK46" s="1089">
        <v>538</v>
      </c>
      <c r="AL46" s="1090">
        <v>1502.6877358490567</v>
      </c>
      <c r="AM46" s="1090">
        <v>1171</v>
      </c>
      <c r="AN46" s="1088">
        <v>3884.279245283019</v>
      </c>
      <c r="AO46" s="1089">
        <v>4082.4070000000002</v>
      </c>
      <c r="AP46" s="1088">
        <v>506.30471698113223</v>
      </c>
      <c r="AQ46" s="1089">
        <v>540</v>
      </c>
      <c r="AR46" s="1088">
        <v>4390.5839622641506</v>
      </c>
      <c r="AS46" s="1089">
        <v>4622.4070000000002</v>
      </c>
      <c r="AT46" s="1088">
        <v>455.59716981131953</v>
      </c>
      <c r="AU46" s="1089">
        <v>495</v>
      </c>
      <c r="AV46" s="1088">
        <v>4846.1811320754696</v>
      </c>
      <c r="AW46" s="1089">
        <v>5117.4070000000002</v>
      </c>
      <c r="AX46" s="1088">
        <v>506.30471698113223</v>
      </c>
      <c r="AY46" s="1089">
        <v>510</v>
      </c>
      <c r="AZ46" s="1090">
        <v>1468.206603773584</v>
      </c>
      <c r="BA46" s="1090">
        <v>1545</v>
      </c>
      <c r="BB46" s="1090">
        <v>2970.8943396226405</v>
      </c>
      <c r="BC46" s="1090">
        <v>2716</v>
      </c>
      <c r="BD46" s="1090">
        <v>5352.4858490566021</v>
      </c>
      <c r="BE46" s="1090">
        <v>5627.4070000000002</v>
      </c>
      <c r="BF46" s="1085">
        <v>7386.6389028388803</v>
      </c>
      <c r="BG46" s="1085">
        <v>5310</v>
      </c>
      <c r="BH46" s="1085">
        <v>7999.9999999999945</v>
      </c>
      <c r="BI46" s="1085">
        <v>5205.8899999999994</v>
      </c>
      <c r="BJ46" s="1085">
        <v>7796.1924189528136</v>
      </c>
      <c r="BK46" s="1036">
        <v>5192</v>
      </c>
      <c r="BL46" s="1082"/>
      <c r="BM46" s="1081"/>
      <c r="BN46" s="958"/>
      <c r="BO46" s="542"/>
      <c r="BP46" s="542"/>
      <c r="BR46" s="909"/>
    </row>
    <row r="47" spans="1:70" ht="19.5" thickBot="1" x14ac:dyDescent="0.3">
      <c r="A47" s="1086" t="s">
        <v>1719</v>
      </c>
      <c r="B47" s="1084"/>
      <c r="C47" s="1095"/>
      <c r="D47" s="1096"/>
      <c r="E47" s="1097"/>
      <c r="F47" s="1096"/>
      <c r="G47" s="1097"/>
      <c r="H47" s="1096"/>
      <c r="I47" s="1097"/>
      <c r="J47" s="1096"/>
      <c r="K47" s="1097"/>
      <c r="L47" s="1096"/>
      <c r="M47" s="1097"/>
      <c r="N47" s="1096"/>
      <c r="O47" s="1097"/>
      <c r="P47" s="1096"/>
      <c r="Q47" s="1097"/>
      <c r="R47" s="1096"/>
      <c r="S47" s="1097"/>
      <c r="T47" s="1096"/>
      <c r="U47" s="1097"/>
      <c r="V47" s="1096"/>
      <c r="W47" s="1097"/>
      <c r="X47" s="1098"/>
      <c r="Y47" s="1098"/>
      <c r="Z47" s="1098"/>
      <c r="AA47" s="1098"/>
      <c r="AB47" s="1096"/>
      <c r="AC47" s="1097"/>
      <c r="AD47" s="1096"/>
      <c r="AE47" s="1097"/>
      <c r="AF47" s="1096"/>
      <c r="AG47" s="1097"/>
      <c r="AH47" s="1096"/>
      <c r="AI47" s="1097"/>
      <c r="AJ47" s="1096"/>
      <c r="AK47" s="1097"/>
      <c r="AL47" s="1098"/>
      <c r="AM47" s="1098"/>
      <c r="AN47" s="1096"/>
      <c r="AO47" s="1097"/>
      <c r="AP47" s="1096"/>
      <c r="AQ47" s="1097"/>
      <c r="AR47" s="1096"/>
      <c r="AS47" s="1097"/>
      <c r="AT47" s="1096"/>
      <c r="AU47" s="1097"/>
      <c r="AV47" s="1096"/>
      <c r="AW47" s="1097"/>
      <c r="AX47" s="1096"/>
      <c r="AY47" s="1097"/>
      <c r="AZ47" s="1098"/>
      <c r="BA47" s="1098"/>
      <c r="BB47" s="1098"/>
      <c r="BC47" s="1098"/>
      <c r="BD47" s="1098"/>
      <c r="BE47" s="1098"/>
      <c r="BF47" s="1098"/>
      <c r="BG47" s="1098"/>
      <c r="BH47" s="1098"/>
      <c r="BI47" s="1098"/>
      <c r="BJ47" s="1098"/>
      <c r="BK47" s="1097"/>
      <c r="BL47" s="1099"/>
      <c r="BM47" s="1063"/>
      <c r="BN47" s="1100"/>
      <c r="BO47" s="1101"/>
      <c r="BP47" s="1101"/>
      <c r="BR47" s="909"/>
    </row>
    <row r="48" spans="1:70" ht="19.5" thickBot="1" x14ac:dyDescent="0.3">
      <c r="A48" s="1083" t="s">
        <v>83</v>
      </c>
      <c r="B48" s="1084" t="s">
        <v>531</v>
      </c>
      <c r="C48" s="1102">
        <v>1.6499999999999997</v>
      </c>
      <c r="D48" s="921">
        <v>1.6499999999999997</v>
      </c>
      <c r="E48" s="1032">
        <v>1.1493365193729075</v>
      </c>
      <c r="F48" s="921">
        <v>1.6499999999999997</v>
      </c>
      <c r="G48" s="1032">
        <v>1.132147947476422</v>
      </c>
      <c r="H48" s="921">
        <v>1.6499999999999997</v>
      </c>
      <c r="I48" s="1032">
        <v>1.1412001980951287</v>
      </c>
      <c r="J48" s="921">
        <v>1.6499999999999997</v>
      </c>
      <c r="K48" s="1032">
        <v>0.63805144636553413</v>
      </c>
      <c r="L48" s="921">
        <v>1.6499999999999997</v>
      </c>
      <c r="M48" s="1021">
        <v>1.0121493498407954</v>
      </c>
      <c r="N48" s="921">
        <v>1.6499999999999997</v>
      </c>
      <c r="O48" s="1032">
        <v>1.0575106710502189</v>
      </c>
      <c r="P48" s="921">
        <v>1.6499999999999997</v>
      </c>
      <c r="Q48" s="1021">
        <v>1.0255019876161535</v>
      </c>
      <c r="R48" s="921">
        <v>1.6499999999999997</v>
      </c>
      <c r="S48" s="1032">
        <v>1.1921370784866769</v>
      </c>
      <c r="T48" s="921">
        <v>1.6499999999999997</v>
      </c>
      <c r="U48" s="1021">
        <v>1.0630227582182454</v>
      </c>
      <c r="V48" s="921">
        <v>1.6499999999999997</v>
      </c>
      <c r="W48" s="1032">
        <v>1.3577262841107109</v>
      </c>
      <c r="X48" s="1103">
        <v>1.6499999999999997</v>
      </c>
      <c r="Y48" s="1103">
        <v>1.2017800111573371</v>
      </c>
      <c r="Z48" s="1103">
        <v>1.6499999999999997</v>
      </c>
      <c r="AA48" s="1103">
        <v>1.1171374603106548</v>
      </c>
      <c r="AB48" s="921">
        <v>1.6499999999999997</v>
      </c>
      <c r="AC48" s="1032">
        <v>1.3099964886692057</v>
      </c>
      <c r="AD48" s="921">
        <v>1.6499999999999997</v>
      </c>
      <c r="AE48" s="1021">
        <v>1.1460529006679909</v>
      </c>
      <c r="AF48" s="921">
        <v>1.6499999999999997</v>
      </c>
      <c r="AG48" s="1021">
        <v>0.25204788909892878</v>
      </c>
      <c r="AH48" s="921">
        <v>1.6499999999999997</v>
      </c>
      <c r="AI48" s="1021">
        <v>1.141290410072358</v>
      </c>
      <c r="AJ48" s="921">
        <v>1.6499999999999997</v>
      </c>
      <c r="AK48" s="1021">
        <v>1.7920231558336526</v>
      </c>
      <c r="AL48" s="1103">
        <v>1.6499999999999997</v>
      </c>
      <c r="AM48" s="1103">
        <v>1.5354739646840987</v>
      </c>
      <c r="AN48" s="921">
        <v>1.6499999999999997</v>
      </c>
      <c r="AO48" s="1021">
        <v>1.229941686498824</v>
      </c>
      <c r="AP48" s="921">
        <v>1.6499999999999997</v>
      </c>
      <c r="AQ48" s="1021">
        <v>1.8005202406112828</v>
      </c>
      <c r="AR48" s="921">
        <v>1.6499999999999997</v>
      </c>
      <c r="AS48" s="1021">
        <v>1.3011846667262112</v>
      </c>
      <c r="AT48" s="921">
        <v>1.6499999999999997</v>
      </c>
      <c r="AU48" s="1021">
        <v>1.4805177325646603</v>
      </c>
      <c r="AV48" s="921">
        <v>1.6499999999999997</v>
      </c>
      <c r="AW48" s="1021">
        <v>1.3194085730555252</v>
      </c>
      <c r="AX48" s="921">
        <v>1.6499999999999997</v>
      </c>
      <c r="AY48" s="1021">
        <v>1.3467349888319537</v>
      </c>
      <c r="AZ48" s="1016">
        <v>1.6499999999999997</v>
      </c>
      <c r="BA48" s="1016">
        <v>1.5452913526843297</v>
      </c>
      <c r="BB48" s="1016">
        <v>1.6499999999999997</v>
      </c>
      <c r="BC48" s="1016">
        <v>1.5414143644532015</v>
      </c>
      <c r="BD48" s="1016">
        <v>1.6499999999999997</v>
      </c>
      <c r="BE48" s="1016">
        <v>1.3221396010355528</v>
      </c>
      <c r="BF48" s="1103">
        <v>1.2919834919767839</v>
      </c>
      <c r="BG48" s="1103">
        <v>1.8691736607451781</v>
      </c>
      <c r="BH48" s="1103">
        <v>1.8</v>
      </c>
      <c r="BI48" s="1103">
        <v>1.8865516872714447</v>
      </c>
      <c r="BJ48" s="1103">
        <v>2.6013799999999998</v>
      </c>
      <c r="BK48" s="1021">
        <v>1.7806740040538749</v>
      </c>
      <c r="BL48" s="1104"/>
      <c r="BM48" s="1105"/>
      <c r="BN48" s="923"/>
      <c r="BO48" s="922"/>
      <c r="BP48" s="922"/>
      <c r="BR48" s="909"/>
    </row>
    <row r="49" spans="1:70" ht="18.75" x14ac:dyDescent="0.25">
      <c r="A49" s="1083" t="s">
        <v>841</v>
      </c>
      <c r="B49" s="1084" t="s">
        <v>531</v>
      </c>
      <c r="C49" s="1102">
        <v>0.84999999999999987</v>
      </c>
      <c r="D49" s="921">
        <v>0.84999999999999987</v>
      </c>
      <c r="E49" s="1032">
        <v>0.56785401154787918</v>
      </c>
      <c r="F49" s="921">
        <v>0.84999999999999987</v>
      </c>
      <c r="G49" s="1032">
        <v>0.4953147270209346</v>
      </c>
      <c r="H49" s="921">
        <v>0.84999999999999987</v>
      </c>
      <c r="I49" s="1032">
        <v>0.53351707374258639</v>
      </c>
      <c r="J49" s="921">
        <v>0.84999999999999987</v>
      </c>
      <c r="K49" s="1032">
        <v>0.44386187573254549</v>
      </c>
      <c r="L49" s="921">
        <v>0.84999999999999987</v>
      </c>
      <c r="M49" s="1021">
        <v>0.51052172830282661</v>
      </c>
      <c r="N49" s="921">
        <v>0.84999999999999987</v>
      </c>
      <c r="O49" s="1032">
        <v>0.87415196598909228</v>
      </c>
      <c r="P49" s="921">
        <v>0.84999999999999987</v>
      </c>
      <c r="Q49" s="1021">
        <v>0.61756056047386476</v>
      </c>
      <c r="R49" s="921">
        <v>0.84999999999999987</v>
      </c>
      <c r="S49" s="1032">
        <v>0.51832046890725092</v>
      </c>
      <c r="T49" s="921">
        <v>0.84999999999999987</v>
      </c>
      <c r="U49" s="1021">
        <v>0.5952149387278739</v>
      </c>
      <c r="V49" s="921">
        <v>0.84999999999999987</v>
      </c>
      <c r="W49" s="1032">
        <v>0.82587809001638779</v>
      </c>
      <c r="X49" s="1103">
        <v>0.84999999999999987</v>
      </c>
      <c r="Y49" s="1103">
        <v>0.73999819302766812</v>
      </c>
      <c r="Z49" s="1103">
        <v>0.84999999999999987</v>
      </c>
      <c r="AA49" s="1103">
        <v>0.63757027763287544</v>
      </c>
      <c r="AB49" s="921">
        <v>0.84999999999999987</v>
      </c>
      <c r="AC49" s="1032">
        <v>0.69776445272758369</v>
      </c>
      <c r="AD49" s="921">
        <v>0.84999999999999987</v>
      </c>
      <c r="AE49" s="1021">
        <v>0.64659521722022095</v>
      </c>
      <c r="AF49" s="921">
        <v>0.84999999999999987</v>
      </c>
      <c r="AG49" s="1021">
        <v>1.1342155009451795</v>
      </c>
      <c r="AH49" s="921">
        <v>0.84999999999999987</v>
      </c>
      <c r="AI49" s="1021">
        <v>0.64919283914115888</v>
      </c>
      <c r="AJ49" s="921">
        <v>0.84999999999999987</v>
      </c>
      <c r="AK49" s="1021">
        <v>0.52356020942408388</v>
      </c>
      <c r="AL49" s="1103">
        <v>0.84999999999999987</v>
      </c>
      <c r="AM49" s="1103">
        <v>0.61720031913772599</v>
      </c>
      <c r="AN49" s="921">
        <v>0.84999999999999987</v>
      </c>
      <c r="AO49" s="1021">
        <v>0.63207752865804723</v>
      </c>
      <c r="AP49" s="921">
        <v>0.84999999999999987</v>
      </c>
      <c r="AQ49" s="1021">
        <v>0.47146805397496339</v>
      </c>
      <c r="AR49" s="921">
        <v>0.84999999999999987</v>
      </c>
      <c r="AS49" s="1021">
        <v>0.61202367709508998</v>
      </c>
      <c r="AT49" s="921">
        <v>0.84999999999999987</v>
      </c>
      <c r="AU49" s="1021">
        <v>0.66847618833980116</v>
      </c>
      <c r="AV49" s="921">
        <v>0.84999999999999987</v>
      </c>
      <c r="AW49" s="1021">
        <v>0.61776040652737951</v>
      </c>
      <c r="AX49" s="921">
        <v>0.84999999999999987</v>
      </c>
      <c r="AY49" s="1021">
        <v>0.32026014978320849</v>
      </c>
      <c r="AZ49" s="1103">
        <v>0.84999999999999987</v>
      </c>
      <c r="BA49" s="1103">
        <v>0.48141229243480937</v>
      </c>
      <c r="BB49" s="1016">
        <v>0.84999999999999987</v>
      </c>
      <c r="BC49" s="1016">
        <v>0.53503639096722688</v>
      </c>
      <c r="BD49" s="1103">
        <v>0.84999999999999987</v>
      </c>
      <c r="BE49" s="1103">
        <v>0.58802794794660063</v>
      </c>
      <c r="BF49" s="1103">
        <v>0.24</v>
      </c>
      <c r="BG49" s="1103">
        <v>0.6596893937147208</v>
      </c>
      <c r="BH49" s="1103">
        <v>0</v>
      </c>
      <c r="BI49" s="1103">
        <v>0.46320882750587022</v>
      </c>
      <c r="BJ49" s="1103">
        <v>0</v>
      </c>
      <c r="BK49" s="1021">
        <v>0.4168998706686482</v>
      </c>
      <c r="BL49" s="1104"/>
      <c r="BM49" s="1105"/>
      <c r="BN49" s="923"/>
      <c r="BO49" s="922"/>
      <c r="BP49" s="922"/>
      <c r="BR49" s="909"/>
    </row>
    <row r="50" spans="1:70" ht="19.5" thickBot="1" x14ac:dyDescent="0.3">
      <c r="A50" s="1086" t="s">
        <v>883</v>
      </c>
      <c r="B50" s="1087" t="s">
        <v>531</v>
      </c>
      <c r="C50" s="1106">
        <v>2.4999999999999996</v>
      </c>
      <c r="D50" s="1107">
        <v>2.4999999999999996</v>
      </c>
      <c r="E50" s="1108">
        <v>1.7171905309207867</v>
      </c>
      <c r="F50" s="1107">
        <v>2.4999999999999996</v>
      </c>
      <c r="G50" s="1108">
        <v>1.6274626744973566</v>
      </c>
      <c r="H50" s="1107">
        <v>2.4999999999999996</v>
      </c>
      <c r="I50" s="1108">
        <v>1.6747172718377152</v>
      </c>
      <c r="J50" s="1107">
        <v>2.4999999999999996</v>
      </c>
      <c r="K50" s="1108">
        <v>1.0819133220980797</v>
      </c>
      <c r="L50" s="1107">
        <v>2.4999999999999996</v>
      </c>
      <c r="M50" s="1109">
        <v>1.5226710781436221</v>
      </c>
      <c r="N50" s="1107">
        <v>2.4999999999999996</v>
      </c>
      <c r="O50" s="1108">
        <v>1.9316626370393113</v>
      </c>
      <c r="P50" s="1107">
        <v>2.4999999999999996</v>
      </c>
      <c r="Q50" s="1109">
        <v>1.6430625480900183</v>
      </c>
      <c r="R50" s="1107">
        <v>2.4999999999999996</v>
      </c>
      <c r="S50" s="1108">
        <v>1.7104575473939279</v>
      </c>
      <c r="T50" s="1107">
        <v>2.4999999999999996</v>
      </c>
      <c r="U50" s="1109">
        <v>1.6582376969461192</v>
      </c>
      <c r="V50" s="1107">
        <v>2.4999999999999996</v>
      </c>
      <c r="W50" s="1108">
        <v>2.183604374127099</v>
      </c>
      <c r="X50" s="1110">
        <v>2.4999999999999996</v>
      </c>
      <c r="Y50" s="1110">
        <v>1.9417782041850051</v>
      </c>
      <c r="Z50" s="1110">
        <v>2.4999999999999996</v>
      </c>
      <c r="AA50" s="1110">
        <v>1.7547077379435301</v>
      </c>
      <c r="AB50" s="1107">
        <v>2.4999999999999996</v>
      </c>
      <c r="AC50" s="1108">
        <v>2.0077609413967892</v>
      </c>
      <c r="AD50" s="1107">
        <v>2.4999999999999996</v>
      </c>
      <c r="AE50" s="1109">
        <v>1.7926481178882119</v>
      </c>
      <c r="AF50" s="1107">
        <v>2.4999999999999996</v>
      </c>
      <c r="AG50" s="1109">
        <v>1.3862633900441084</v>
      </c>
      <c r="AH50" s="1107">
        <v>2.4999999999999996</v>
      </c>
      <c r="AI50" s="1109">
        <v>1.790483249213517</v>
      </c>
      <c r="AJ50" s="1107">
        <v>2.4999999999999996</v>
      </c>
      <c r="AK50" s="1109">
        <v>2.3155833652577362</v>
      </c>
      <c r="AL50" s="1110">
        <v>2.4999999999999996</v>
      </c>
      <c r="AM50" s="1110">
        <v>2.1526742838218249</v>
      </c>
      <c r="AN50" s="1107">
        <v>2.4999999999999996</v>
      </c>
      <c r="AO50" s="1109">
        <v>1.8620192151568711</v>
      </c>
      <c r="AP50" s="1107">
        <v>2.4999999999999996</v>
      </c>
      <c r="AQ50" s="1109">
        <v>2.2719882945862464</v>
      </c>
      <c r="AR50" s="1107">
        <v>2.4999999999999996</v>
      </c>
      <c r="AS50" s="1109">
        <v>1.9132083438213012</v>
      </c>
      <c r="AT50" s="1107">
        <v>2.4999999999999996</v>
      </c>
      <c r="AU50" s="1109">
        <v>2.1489939209044615</v>
      </c>
      <c r="AV50" s="1107">
        <v>2.4999999999999996</v>
      </c>
      <c r="AW50" s="1109">
        <v>1.9371689795829048</v>
      </c>
      <c r="AX50" s="1107">
        <v>2.4999999999999996</v>
      </c>
      <c r="AY50" s="1109">
        <v>1.6669951386151622</v>
      </c>
      <c r="AZ50" s="1110">
        <v>2.4999999999999996</v>
      </c>
      <c r="BA50" s="1110">
        <v>2.0267036451191389</v>
      </c>
      <c r="BB50" s="1110">
        <v>2.4999999999999996</v>
      </c>
      <c r="BC50" s="1110">
        <v>2.0764507554204283</v>
      </c>
      <c r="BD50" s="1110">
        <v>2.4999999999999996</v>
      </c>
      <c r="BE50" s="1110">
        <v>1.9101675489821535</v>
      </c>
      <c r="BF50" s="1110">
        <v>1.5319834919767839</v>
      </c>
      <c r="BG50" s="1110">
        <v>2.5288630544598991</v>
      </c>
      <c r="BH50" s="1110">
        <v>1.8</v>
      </c>
      <c r="BI50" s="1110">
        <v>2.3497605147773148</v>
      </c>
      <c r="BJ50" s="1110">
        <v>2.6013799999999998</v>
      </c>
      <c r="BK50" s="1109">
        <v>2.1975738747225231</v>
      </c>
      <c r="BL50" s="1111"/>
      <c r="BM50" s="1112"/>
      <c r="BN50" s="1113"/>
      <c r="BO50" s="1114"/>
      <c r="BP50" s="1114"/>
      <c r="BR50" s="909"/>
    </row>
    <row r="51" spans="1:70" ht="18.75" x14ac:dyDescent="0.25">
      <c r="A51" s="1083" t="s">
        <v>84</v>
      </c>
      <c r="B51" s="1084" t="s">
        <v>531</v>
      </c>
      <c r="C51" s="1102">
        <v>18.349999999999998</v>
      </c>
      <c r="D51" s="921">
        <v>18.349999999999998</v>
      </c>
      <c r="E51" s="1032">
        <v>17.449018066843234</v>
      </c>
      <c r="F51" s="921">
        <v>18.349999999999998</v>
      </c>
      <c r="G51" s="1032">
        <v>16.198813266347912</v>
      </c>
      <c r="H51" s="921">
        <v>18.349999999999998</v>
      </c>
      <c r="I51" s="1032">
        <v>16.857225567669346</v>
      </c>
      <c r="J51" s="921">
        <v>18.349999999999998</v>
      </c>
      <c r="K51" s="1032">
        <v>14.480993695774297</v>
      </c>
      <c r="L51" s="921">
        <v>18.349999999999998</v>
      </c>
      <c r="M51" s="1021">
        <v>16.247754238041875</v>
      </c>
      <c r="N51" s="921">
        <v>18.349999999999998</v>
      </c>
      <c r="O51" s="1032">
        <v>15.540460443557501</v>
      </c>
      <c r="P51" s="921">
        <v>18.349999999999998</v>
      </c>
      <c r="Q51" s="1021">
        <v>16.039554000775716</v>
      </c>
      <c r="R51" s="921">
        <v>18.349999999999998</v>
      </c>
      <c r="S51" s="1032">
        <v>17.052743427048554</v>
      </c>
      <c r="T51" s="921">
        <v>18.349999999999998</v>
      </c>
      <c r="U51" s="1021">
        <v>16.267691110678861</v>
      </c>
      <c r="V51" s="921">
        <v>18.349999999999998</v>
      </c>
      <c r="W51" s="1032">
        <v>15.881938348849177</v>
      </c>
      <c r="X51" s="1103">
        <v>18.349999999999998</v>
      </c>
      <c r="Y51" s="1103">
        <v>16.155824115623286</v>
      </c>
      <c r="Z51" s="1103">
        <v>18.349999999999998</v>
      </c>
      <c r="AA51" s="1103">
        <v>16.196857564576817</v>
      </c>
      <c r="AB51" s="921">
        <v>18.349999999999998</v>
      </c>
      <c r="AC51" s="1032">
        <v>14.74758933635848</v>
      </c>
      <c r="AD51" s="921">
        <v>18.349999999999998</v>
      </c>
      <c r="AE51" s="1021">
        <v>15.979568131090097</v>
      </c>
      <c r="AF51" s="921">
        <v>18.349999999999998</v>
      </c>
      <c r="AG51" s="1021">
        <v>13.862633900441084</v>
      </c>
      <c r="AH51" s="921">
        <v>18.349999999999998</v>
      </c>
      <c r="AI51" s="1021">
        <v>15.968290924324391</v>
      </c>
      <c r="AJ51" s="921">
        <v>18.349999999999998</v>
      </c>
      <c r="AK51" s="1021">
        <v>16.719874005022774</v>
      </c>
      <c r="AL51" s="1103">
        <v>18.349999999999998</v>
      </c>
      <c r="AM51" s="1103">
        <v>15.728930781091735</v>
      </c>
      <c r="AN51" s="921">
        <v>18.349999999999998</v>
      </c>
      <c r="AO51" s="1021">
        <v>16.070681344782635</v>
      </c>
      <c r="AP51" s="921">
        <v>18.349999999999998</v>
      </c>
      <c r="AQ51" s="1021">
        <v>16.420094293610795</v>
      </c>
      <c r="AR51" s="921">
        <v>18.349999999999998</v>
      </c>
      <c r="AS51" s="1021">
        <v>16.114309377461293</v>
      </c>
      <c r="AT51" s="921">
        <v>18.349999999999998</v>
      </c>
      <c r="AU51" s="1021">
        <v>16.267749388725633</v>
      </c>
      <c r="AV51" s="921">
        <v>18.349999999999998</v>
      </c>
      <c r="AW51" s="1021">
        <v>16.129902020008142</v>
      </c>
      <c r="AX51" s="921">
        <v>18.349999999999998</v>
      </c>
      <c r="AY51" s="1021">
        <v>16.669951386151624</v>
      </c>
      <c r="AZ51" s="1103">
        <v>18.349999999999998</v>
      </c>
      <c r="BA51" s="1103">
        <v>16.457844143121207</v>
      </c>
      <c r="BB51" s="1016">
        <v>18.349999999999998</v>
      </c>
      <c r="BC51" s="1016">
        <v>16.169988704787301</v>
      </c>
      <c r="BD51" s="1103">
        <v>18.349999999999998</v>
      </c>
      <c r="BE51" s="1103">
        <v>16.183875067245694</v>
      </c>
      <c r="BF51" s="1103">
        <v>16.822446796403778</v>
      </c>
      <c r="BG51" s="1103">
        <v>18.06301096315628</v>
      </c>
      <c r="BH51" s="1103">
        <v>16</v>
      </c>
      <c r="BI51" s="1103">
        <v>18.431726897146138</v>
      </c>
      <c r="BJ51" s="1103">
        <v>16.326409999999999</v>
      </c>
      <c r="BK51" s="1021">
        <v>15.648490818507298</v>
      </c>
      <c r="BL51" s="1104"/>
      <c r="BM51" s="1105"/>
      <c r="BN51" s="923"/>
      <c r="BO51" s="922"/>
      <c r="BP51" s="922"/>
      <c r="BR51" s="909"/>
    </row>
    <row r="52" spans="1:70" ht="18.75" hidden="1" customHeight="1" x14ac:dyDescent="0.25">
      <c r="A52" s="1083" t="s">
        <v>1580</v>
      </c>
      <c r="B52" s="1084" t="s">
        <v>531</v>
      </c>
      <c r="C52" s="1115">
        <v>0</v>
      </c>
      <c r="D52" s="921">
        <v>0</v>
      </c>
      <c r="E52" s="1021">
        <v>0</v>
      </c>
      <c r="F52" s="921">
        <v>0</v>
      </c>
      <c r="G52" s="1021">
        <v>0</v>
      </c>
      <c r="H52" s="921"/>
      <c r="I52" s="1021">
        <v>0</v>
      </c>
      <c r="J52" s="921">
        <v>0</v>
      </c>
      <c r="K52" s="1021">
        <v>0</v>
      </c>
      <c r="L52" s="921">
        <v>0</v>
      </c>
      <c r="M52" s="1021">
        <v>0</v>
      </c>
      <c r="N52" s="921">
        <v>0</v>
      </c>
      <c r="O52" s="1021">
        <v>0</v>
      </c>
      <c r="P52" s="921"/>
      <c r="Q52" s="1021">
        <v>0</v>
      </c>
      <c r="R52" s="921">
        <v>0</v>
      </c>
      <c r="S52" s="1021">
        <v>0</v>
      </c>
      <c r="T52" s="921"/>
      <c r="U52" s="1021">
        <v>0</v>
      </c>
      <c r="V52" s="921">
        <v>0</v>
      </c>
      <c r="W52" s="1021">
        <v>0</v>
      </c>
      <c r="X52" s="1116">
        <v>0</v>
      </c>
      <c r="Y52" s="1103">
        <v>0</v>
      </c>
      <c r="Z52" s="1116">
        <v>0</v>
      </c>
      <c r="AA52" s="1116">
        <v>0</v>
      </c>
      <c r="AB52" s="921">
        <v>0</v>
      </c>
      <c r="AC52" s="1021">
        <v>0</v>
      </c>
      <c r="AD52" s="921"/>
      <c r="AE52" s="1021">
        <v>0</v>
      </c>
      <c r="AF52" s="921">
        <v>0</v>
      </c>
      <c r="AG52" s="1021">
        <v>0</v>
      </c>
      <c r="AH52" s="921">
        <v>0</v>
      </c>
      <c r="AI52" s="1021">
        <v>0</v>
      </c>
      <c r="AJ52" s="921">
        <v>0</v>
      </c>
      <c r="AK52" s="1021">
        <v>0</v>
      </c>
      <c r="AL52" s="1116">
        <v>0</v>
      </c>
      <c r="AM52" s="1103">
        <v>0</v>
      </c>
      <c r="AN52" s="921">
        <v>0</v>
      </c>
      <c r="AO52" s="1021">
        <v>0</v>
      </c>
      <c r="AP52" s="921">
        <v>0</v>
      </c>
      <c r="AQ52" s="1021">
        <v>0</v>
      </c>
      <c r="AR52" s="921">
        <v>0</v>
      </c>
      <c r="AS52" s="1021">
        <v>0</v>
      </c>
      <c r="AT52" s="921">
        <v>0</v>
      </c>
      <c r="AU52" s="1021">
        <v>0</v>
      </c>
      <c r="AV52" s="921">
        <v>0</v>
      </c>
      <c r="AW52" s="1021">
        <v>0</v>
      </c>
      <c r="AX52" s="921">
        <v>0</v>
      </c>
      <c r="AY52" s="1021">
        <v>0</v>
      </c>
      <c r="AZ52" s="1016">
        <v>0</v>
      </c>
      <c r="BA52" s="1016">
        <v>0</v>
      </c>
      <c r="BB52" s="1016">
        <v>0</v>
      </c>
      <c r="BC52" s="1016">
        <v>0</v>
      </c>
      <c r="BD52" s="1016">
        <v>0</v>
      </c>
      <c r="BE52" s="1016">
        <v>0</v>
      </c>
      <c r="BF52" s="1116">
        <v>0</v>
      </c>
      <c r="BG52" s="1116">
        <v>1.0205917534130115E-2</v>
      </c>
      <c r="BH52" s="1116"/>
      <c r="BI52" s="1116"/>
      <c r="BJ52" s="1116"/>
      <c r="BK52" s="1117"/>
      <c r="BL52" s="1118"/>
      <c r="BM52" s="938"/>
      <c r="BN52" s="933"/>
      <c r="BO52" s="932"/>
      <c r="BP52" s="932"/>
      <c r="BR52" s="909"/>
    </row>
    <row r="53" spans="1:70" ht="18.75" x14ac:dyDescent="0.25">
      <c r="A53" s="1086" t="s">
        <v>1581</v>
      </c>
      <c r="B53" s="1087" t="s">
        <v>531</v>
      </c>
      <c r="C53" s="1119">
        <v>18.349999999999998</v>
      </c>
      <c r="D53" s="1107">
        <v>18.349999999999998</v>
      </c>
      <c r="E53" s="1108">
        <v>17.449018066843234</v>
      </c>
      <c r="F53" s="1107">
        <v>18.349999999999998</v>
      </c>
      <c r="G53" s="1108">
        <v>16.198813266347912</v>
      </c>
      <c r="H53" s="1107">
        <v>18.349999999999998</v>
      </c>
      <c r="I53" s="1108">
        <v>16.857225567669346</v>
      </c>
      <c r="J53" s="1107">
        <v>18.349999999999998</v>
      </c>
      <c r="K53" s="1108">
        <v>14.480993695774297</v>
      </c>
      <c r="L53" s="1107">
        <v>18.349999999999998</v>
      </c>
      <c r="M53" s="1109">
        <v>16.247754238041875</v>
      </c>
      <c r="N53" s="1107">
        <v>18.349999999999998</v>
      </c>
      <c r="O53" s="1108">
        <v>15.540460443557501</v>
      </c>
      <c r="P53" s="1107">
        <v>18.349999999999998</v>
      </c>
      <c r="Q53" s="1109">
        <v>16.039554000775716</v>
      </c>
      <c r="R53" s="1107">
        <v>18.349999999999998</v>
      </c>
      <c r="S53" s="1108">
        <v>17.052743427048554</v>
      </c>
      <c r="T53" s="1107">
        <v>18.349999999999998</v>
      </c>
      <c r="U53" s="1109">
        <v>16.267691110678861</v>
      </c>
      <c r="V53" s="1107">
        <v>18.349999999999998</v>
      </c>
      <c r="W53" s="1108">
        <v>15.881938348849177</v>
      </c>
      <c r="X53" s="1116">
        <v>18.349999999999998</v>
      </c>
      <c r="Y53" s="1116">
        <v>16.155824115623286</v>
      </c>
      <c r="Z53" s="1116">
        <v>18.349999999999998</v>
      </c>
      <c r="AA53" s="1116">
        <v>16.196857564576817</v>
      </c>
      <c r="AB53" s="1107">
        <v>18.349999999999998</v>
      </c>
      <c r="AC53" s="1108">
        <v>14.74758933635848</v>
      </c>
      <c r="AD53" s="1107">
        <v>18.349999999999998</v>
      </c>
      <c r="AE53" s="1109">
        <v>15.979568131090097</v>
      </c>
      <c r="AF53" s="1107">
        <v>18.349999999999998</v>
      </c>
      <c r="AG53" s="1109">
        <v>13.862633900441084</v>
      </c>
      <c r="AH53" s="1107">
        <v>18.349999999999998</v>
      </c>
      <c r="AI53" s="1109">
        <v>15.968290924324391</v>
      </c>
      <c r="AJ53" s="1107">
        <v>18.349999999999998</v>
      </c>
      <c r="AK53" s="1109">
        <v>16.719874005022774</v>
      </c>
      <c r="AL53" s="1116">
        <v>18.349999999999998</v>
      </c>
      <c r="AM53" s="1116">
        <v>15.728930781091735</v>
      </c>
      <c r="AN53" s="1107">
        <v>18.349999999999998</v>
      </c>
      <c r="AO53" s="1109">
        <v>16.070681344782635</v>
      </c>
      <c r="AP53" s="1107">
        <v>18.349999999999998</v>
      </c>
      <c r="AQ53" s="1109">
        <v>16.420094293610795</v>
      </c>
      <c r="AR53" s="1107">
        <v>18.349999999999998</v>
      </c>
      <c r="AS53" s="1109">
        <v>16.114309377461293</v>
      </c>
      <c r="AT53" s="1107">
        <v>18.349999999999998</v>
      </c>
      <c r="AU53" s="1109">
        <v>16.267749388725633</v>
      </c>
      <c r="AV53" s="1107">
        <v>18.349999999999998</v>
      </c>
      <c r="AW53" s="1109">
        <v>16.129902020008142</v>
      </c>
      <c r="AX53" s="1107">
        <v>18.349999999999998</v>
      </c>
      <c r="AY53" s="1109">
        <v>16.669951386151624</v>
      </c>
      <c r="AZ53" s="1110">
        <v>18.349999999999998</v>
      </c>
      <c r="BA53" s="1110">
        <v>16.457844143121207</v>
      </c>
      <c r="BB53" s="1110">
        <v>18.349999999999998</v>
      </c>
      <c r="BC53" s="1110">
        <v>16.169988704787301</v>
      </c>
      <c r="BD53" s="1110">
        <v>18.349999999999998</v>
      </c>
      <c r="BE53" s="1110">
        <v>16.183875067245694</v>
      </c>
      <c r="BF53" s="1110">
        <v>16.822446796403778</v>
      </c>
      <c r="BG53" s="1110">
        <v>18.07321688069041</v>
      </c>
      <c r="BH53" s="1110">
        <v>16</v>
      </c>
      <c r="BI53" s="1110">
        <v>18.431726897146138</v>
      </c>
      <c r="BJ53" s="1110"/>
      <c r="BK53" s="1109">
        <v>15.648490818507298</v>
      </c>
      <c r="BL53" s="1118"/>
      <c r="BM53" s="938"/>
      <c r="BN53" s="933"/>
      <c r="BO53" s="932"/>
      <c r="BP53" s="932"/>
      <c r="BR53" s="909"/>
    </row>
    <row r="54" spans="1:70" ht="19.5" thickBot="1" x14ac:dyDescent="0.3">
      <c r="A54" s="1120" t="s">
        <v>85</v>
      </c>
      <c r="B54" s="1121" t="s">
        <v>531</v>
      </c>
      <c r="C54" s="1122">
        <v>2.1499999999999995</v>
      </c>
      <c r="D54" s="1123">
        <v>2.1499999999999995</v>
      </c>
      <c r="E54" s="1124">
        <v>2.0942455945885783</v>
      </c>
      <c r="F54" s="1123">
        <v>2.1499999999999995</v>
      </c>
      <c r="G54" s="1125">
        <v>2.5321701860968187</v>
      </c>
      <c r="H54" s="1123">
        <v>2.1499999999999995</v>
      </c>
      <c r="I54" s="1125">
        <v>2.3015400221541169</v>
      </c>
      <c r="J54" s="1123">
        <v>2.1499999999999995</v>
      </c>
      <c r="K54" s="1125">
        <v>2.0320551498380595</v>
      </c>
      <c r="L54" s="1123">
        <v>2.1499999999999995</v>
      </c>
      <c r="M54" s="1124">
        <v>2.232420797979259</v>
      </c>
      <c r="N54" s="1123">
        <v>2.1499999999999995</v>
      </c>
      <c r="O54" s="1125">
        <v>2.1875119929385578</v>
      </c>
      <c r="P54" s="1123">
        <v>2.1499999999999995</v>
      </c>
      <c r="Q54" s="1124">
        <v>2.2192013636540504</v>
      </c>
      <c r="R54" s="1123">
        <v>2.1499999999999995</v>
      </c>
      <c r="S54" s="1125">
        <v>2.4274675293822914</v>
      </c>
      <c r="T54" s="1123">
        <v>2.1499999999999995</v>
      </c>
      <c r="U54" s="1124">
        <v>2.266096090254814</v>
      </c>
      <c r="V54" s="1123">
        <v>2.1499999999999995</v>
      </c>
      <c r="W54" s="1125">
        <v>2.5139858779170581</v>
      </c>
      <c r="X54" s="1126">
        <v>2.1499999999999995</v>
      </c>
      <c r="Y54" s="1126">
        <v>2.3754616025550015</v>
      </c>
      <c r="Z54" s="1126">
        <v>2.1499999999999995</v>
      </c>
      <c r="AA54" s="1126">
        <v>2.3116146566529232</v>
      </c>
      <c r="AB54" s="1127">
        <v>2.1499999999999995</v>
      </c>
      <c r="AC54" s="1128">
        <v>2.7640475740305575</v>
      </c>
      <c r="AD54" s="1127">
        <v>2.1499999999999995</v>
      </c>
      <c r="AE54" s="1129">
        <v>2.3794481262575027</v>
      </c>
      <c r="AF54" s="1123">
        <v>2.1499999999999995</v>
      </c>
      <c r="AG54" s="1124">
        <v>2.3944549464398235</v>
      </c>
      <c r="AH54" s="1123">
        <v>2.1499999999999995</v>
      </c>
      <c r="AI54" s="1124">
        <v>2.3795280697019621</v>
      </c>
      <c r="AJ54" s="1123">
        <v>2.1499999999999995</v>
      </c>
      <c r="AK54" s="1124">
        <v>2.2900438428468051</v>
      </c>
      <c r="AL54" s="1126">
        <v>2.1499999999999995</v>
      </c>
      <c r="AM54" s="1126">
        <v>2.5182633230323246</v>
      </c>
      <c r="AN54" s="1123">
        <v>2.1499999999999995</v>
      </c>
      <c r="AO54" s="1124">
        <v>2.3673373647122133</v>
      </c>
      <c r="AP54" s="1123">
        <v>2.1499999999999995</v>
      </c>
      <c r="AQ54" s="1124">
        <v>2.1947650788489677</v>
      </c>
      <c r="AR54" s="1123">
        <v>2.1499999999999995</v>
      </c>
      <c r="AS54" s="1124">
        <v>2.3457898251824907</v>
      </c>
      <c r="AT54" s="1123">
        <v>2.1499999999999995</v>
      </c>
      <c r="AU54" s="1124">
        <v>2.220776598846991</v>
      </c>
      <c r="AV54" s="1123">
        <v>2.1499999999999995</v>
      </c>
      <c r="AW54" s="1124">
        <v>2.3330859252295628</v>
      </c>
      <c r="AX54" s="1123">
        <v>2.1499999999999995</v>
      </c>
      <c r="AY54" s="1124">
        <v>2.0940086716594402</v>
      </c>
      <c r="AZ54" s="1130">
        <v>2.1499999999999995</v>
      </c>
      <c r="BA54" s="1130">
        <v>2.1684606175270567</v>
      </c>
      <c r="BB54" s="1130">
        <v>2.1499999999999995</v>
      </c>
      <c r="BC54" s="1130">
        <v>2.3066013299476</v>
      </c>
      <c r="BD54" s="1130">
        <v>2.1499999999999995</v>
      </c>
      <c r="BE54" s="1130">
        <v>2.3091923171460826</v>
      </c>
      <c r="BF54" s="1126">
        <v>2.8192466143166044</v>
      </c>
      <c r="BG54" s="1126">
        <v>2.0997063969868619</v>
      </c>
      <c r="BH54" s="1130">
        <v>3.2</v>
      </c>
      <c r="BI54" s="1126">
        <v>2.1491300709104784</v>
      </c>
      <c r="BJ54" s="1126">
        <v>3.0300000000000002</v>
      </c>
      <c r="BK54" s="1129">
        <v>2.235314175301673</v>
      </c>
      <c r="BL54" s="1131"/>
      <c r="BM54" s="1132"/>
      <c r="BN54" s="1133"/>
      <c r="BO54" s="1126"/>
      <c r="BP54" s="1126"/>
      <c r="BR54" s="909"/>
    </row>
    <row r="55" spans="1:70" ht="15" customHeight="1" x14ac:dyDescent="0.25"/>
    <row r="56" spans="1:70" ht="15" customHeight="1" x14ac:dyDescent="0.25"/>
    <row r="57" spans="1:70" ht="23.25" x14ac:dyDescent="0.35">
      <c r="A57" s="1134" t="s">
        <v>2034</v>
      </c>
    </row>
    <row r="58" spans="1:70" ht="15" customHeight="1" x14ac:dyDescent="0.25"/>
    <row r="59" spans="1:70" ht="15" customHeight="1" x14ac:dyDescent="0.25"/>
    <row r="60" spans="1:70" ht="15" customHeight="1" x14ac:dyDescent="0.25"/>
    <row r="61" spans="1:70" ht="15" customHeight="1" x14ac:dyDescent="0.25"/>
    <row r="62" spans="1:70" ht="15" customHeight="1" x14ac:dyDescent="0.25"/>
    <row r="63" spans="1:70" ht="15" customHeight="1" x14ac:dyDescent="0.25"/>
    <row r="64" spans="1:70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7">
    <mergeCell ref="BN3:BO3"/>
    <mergeCell ref="AF3:AG3"/>
    <mergeCell ref="AH3:AI3"/>
    <mergeCell ref="AP3:AQ3"/>
    <mergeCell ref="AR3:AS3"/>
    <mergeCell ref="AT3:AU3"/>
    <mergeCell ref="A32:A36"/>
    <mergeCell ref="AB3:AC3"/>
    <mergeCell ref="AD3:AE3"/>
    <mergeCell ref="R3:S3"/>
    <mergeCell ref="T3:U3"/>
    <mergeCell ref="V3:W3"/>
    <mergeCell ref="Z3:AA3"/>
    <mergeCell ref="X3:Y3"/>
    <mergeCell ref="J3:K3"/>
    <mergeCell ref="AN3:AO3"/>
    <mergeCell ref="AL3:AM3"/>
    <mergeCell ref="AJ3:AK3"/>
    <mergeCell ref="A25:A26"/>
    <mergeCell ref="L3:M3"/>
    <mergeCell ref="N3:O3"/>
    <mergeCell ref="P3:Q3"/>
    <mergeCell ref="A3:A4"/>
    <mergeCell ref="B3:B4"/>
    <mergeCell ref="D3:E3"/>
    <mergeCell ref="F3:G3"/>
    <mergeCell ref="H3:I3"/>
    <mergeCell ref="C3:C4"/>
    <mergeCell ref="AV3:AW3"/>
    <mergeCell ref="AX3:AY3"/>
    <mergeCell ref="BD3:BE3"/>
    <mergeCell ref="BB3:BC3"/>
    <mergeCell ref="BL3:BM3"/>
    <mergeCell ref="AZ3:BA3"/>
    <mergeCell ref="BJ3:BK3"/>
    <mergeCell ref="BH3:BI3"/>
    <mergeCell ref="BF3:BG3"/>
  </mergeCells>
  <printOptions horizontalCentered="1" verticalCentered="1"/>
  <pageMargins left="0" right="0" top="0" bottom="0" header="0" footer="0"/>
  <pageSetup scale="3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I80"/>
  <sheetViews>
    <sheetView zoomScale="115" zoomScaleNormal="115" workbookViewId="0">
      <pane xSplit="7" topLeftCell="AY1" activePane="topRight" state="frozen"/>
      <selection activeCell="BS12" sqref="BS12"/>
      <selection pane="topRight" activeCell="BS12" sqref="BS12"/>
    </sheetView>
  </sheetViews>
  <sheetFormatPr defaultColWidth="9.140625" defaultRowHeight="15" x14ac:dyDescent="0.25"/>
  <cols>
    <col min="1" max="1" width="2.28515625" style="880" customWidth="1"/>
    <col min="2" max="2" width="1.7109375" style="880" customWidth="1"/>
    <col min="3" max="3" width="22.5703125" style="880" hidden="1" customWidth="1"/>
    <col min="4" max="4" width="45.42578125" style="880" bestFit="1" customWidth="1"/>
    <col min="5" max="5" width="14" style="880" bestFit="1" customWidth="1"/>
    <col min="6" max="6" width="15.42578125" style="880" hidden="1" customWidth="1"/>
    <col min="7" max="7" width="15.140625" style="880" customWidth="1"/>
    <col min="8" max="8" width="9.140625" style="880" customWidth="1"/>
    <col min="9" max="9" width="10.5703125" style="880" bestFit="1" customWidth="1"/>
    <col min="10" max="10" width="9.140625" style="880" customWidth="1"/>
    <col min="11" max="11" width="10.5703125" style="880" customWidth="1"/>
    <col min="12" max="12" width="9.5703125" style="880" hidden="1" customWidth="1"/>
    <col min="13" max="13" width="6.140625" style="880" hidden="1" customWidth="1"/>
    <col min="14" max="14" width="9.5703125" style="880" bestFit="1" customWidth="1"/>
    <col min="15" max="15" width="6.140625" style="880" bestFit="1" customWidth="1"/>
    <col min="16" max="16" width="9.5703125" style="880" bestFit="1" customWidth="1"/>
    <col min="17" max="17" width="6.140625" style="880" bestFit="1" customWidth="1"/>
    <col min="18" max="18" width="9.140625" style="880" customWidth="1"/>
    <col min="19" max="19" width="10.5703125" style="880" customWidth="1"/>
    <col min="20" max="21" width="10.5703125" style="880" hidden="1" customWidth="1"/>
    <col min="22" max="22" width="9.140625" style="880" customWidth="1"/>
    <col min="23" max="23" width="10.5703125" style="880" customWidth="1"/>
    <col min="24" max="24" width="9.140625" style="880" hidden="1" customWidth="1"/>
    <col min="25" max="25" width="8.42578125" style="880" hidden="1" customWidth="1"/>
    <col min="26" max="26" width="12.5703125" style="880" customWidth="1"/>
    <col min="27" max="33" width="9.140625" style="880" customWidth="1"/>
    <col min="34" max="35" width="9.140625" style="880" hidden="1" customWidth="1"/>
    <col min="36" max="37" width="9.140625" style="880" customWidth="1"/>
    <col min="38" max="39" width="9.140625" style="880" hidden="1" customWidth="1"/>
    <col min="40" max="43" width="9.140625" style="880" customWidth="1"/>
    <col min="44" max="45" width="9.140625" style="880" hidden="1" customWidth="1"/>
    <col min="46" max="47" width="9.140625" style="880" customWidth="1"/>
    <col min="48" max="49" width="9.140625" style="880" hidden="1" customWidth="1"/>
    <col min="50" max="51" width="9.140625" style="880" customWidth="1"/>
    <col min="52" max="53" width="9.140625" style="880" hidden="1" customWidth="1"/>
    <col min="54" max="61" width="9.140625" style="880" customWidth="1"/>
    <col min="62" max="16384" width="9.140625" style="880"/>
  </cols>
  <sheetData>
    <row r="3" spans="3:61" ht="19.5" thickBot="1" x14ac:dyDescent="0.3">
      <c r="C3" s="3731" t="s">
        <v>1901</v>
      </c>
      <c r="D3" s="3732"/>
      <c r="E3" s="3732"/>
      <c r="F3" s="3732"/>
      <c r="G3" s="3732"/>
      <c r="H3" s="3732"/>
      <c r="I3" s="3732"/>
      <c r="J3" s="3732"/>
      <c r="K3" s="3732"/>
      <c r="L3" s="3732"/>
      <c r="M3" s="3732"/>
      <c r="N3" s="3732"/>
      <c r="O3" s="3732"/>
      <c r="P3" s="3732"/>
      <c r="Q3" s="3732"/>
      <c r="R3" s="3732"/>
      <c r="S3" s="3732"/>
      <c r="T3" s="3732"/>
      <c r="U3" s="3732"/>
      <c r="V3" s="3732"/>
      <c r="W3" s="3732"/>
      <c r="X3" s="3732"/>
      <c r="Y3" s="3732"/>
      <c r="Z3" s="3732"/>
      <c r="AA3" s="3732"/>
      <c r="AB3" s="3732"/>
      <c r="AC3" s="3732"/>
      <c r="AD3" s="3732"/>
      <c r="AE3" s="3732"/>
      <c r="AF3" s="3732"/>
      <c r="AG3" s="3732"/>
      <c r="AH3" s="3732"/>
      <c r="AI3" s="3732"/>
      <c r="AJ3" s="3732"/>
      <c r="AK3" s="3732"/>
      <c r="AL3" s="3732"/>
      <c r="AM3" s="3732"/>
      <c r="AN3" s="3732"/>
      <c r="AO3" s="3732"/>
      <c r="AP3" s="3732"/>
      <c r="AQ3" s="3732"/>
      <c r="AR3" s="3732"/>
      <c r="AS3" s="3732"/>
      <c r="AT3" s="3732"/>
      <c r="AU3" s="3732"/>
      <c r="AV3" s="3732"/>
      <c r="AW3" s="3732"/>
      <c r="AX3" s="3732"/>
      <c r="AY3" s="3732"/>
      <c r="AZ3" s="3732"/>
      <c r="BA3" s="3732"/>
      <c r="BB3" s="3732"/>
      <c r="BC3" s="3732"/>
      <c r="BD3" s="3732"/>
      <c r="BE3" s="3732"/>
      <c r="BF3" s="3732"/>
      <c r="BG3" s="3732"/>
      <c r="BH3" s="3732"/>
      <c r="BI3" s="3732"/>
    </row>
    <row r="4" spans="3:61" ht="15.75" thickBot="1" x14ac:dyDescent="0.3">
      <c r="C4" s="3743" t="s">
        <v>1073</v>
      </c>
      <c r="D4" s="3475" t="s">
        <v>169</v>
      </c>
      <c r="E4" s="3476" t="s">
        <v>170</v>
      </c>
      <c r="F4" s="3476" t="s">
        <v>1449</v>
      </c>
      <c r="G4" s="3477" t="s">
        <v>1746</v>
      </c>
      <c r="H4" s="3738" t="s">
        <v>1742</v>
      </c>
      <c r="I4" s="3734"/>
      <c r="J4" s="3738" t="s">
        <v>1871</v>
      </c>
      <c r="K4" s="3734"/>
      <c r="L4" s="3733" t="s">
        <v>14</v>
      </c>
      <c r="M4" s="3734"/>
      <c r="N4" s="3735" t="s">
        <v>1911</v>
      </c>
      <c r="O4" s="3729"/>
      <c r="P4" s="3736" t="s">
        <v>639</v>
      </c>
      <c r="Q4" s="3737"/>
      <c r="R4" s="3728" t="s">
        <v>1940</v>
      </c>
      <c r="S4" s="3729"/>
      <c r="T4" s="3736" t="s">
        <v>17</v>
      </c>
      <c r="U4" s="3737"/>
      <c r="V4" s="3728" t="s">
        <v>1964</v>
      </c>
      <c r="W4" s="3729"/>
      <c r="X4" s="3736" t="s">
        <v>18</v>
      </c>
      <c r="Y4" s="3737"/>
      <c r="Z4" s="3735" t="s">
        <v>1985</v>
      </c>
      <c r="AA4" s="3729"/>
      <c r="AB4" s="3736" t="s">
        <v>662</v>
      </c>
      <c r="AC4" s="3737"/>
      <c r="AD4" s="3739" t="s">
        <v>659</v>
      </c>
      <c r="AE4" s="3737"/>
      <c r="AF4" s="3738" t="s">
        <v>2004</v>
      </c>
      <c r="AG4" s="3734"/>
      <c r="AH4" s="3733" t="s">
        <v>24</v>
      </c>
      <c r="AI4" s="3734"/>
      <c r="AJ4" s="3738" t="s">
        <v>2020</v>
      </c>
      <c r="AK4" s="3734"/>
      <c r="AL4" s="3733" t="s">
        <v>27</v>
      </c>
      <c r="AM4" s="3734"/>
      <c r="AN4" s="3735" t="s">
        <v>2037</v>
      </c>
      <c r="AO4" s="3729"/>
      <c r="AP4" s="3736" t="s">
        <v>664</v>
      </c>
      <c r="AQ4" s="3737"/>
      <c r="AR4" s="3733" t="s">
        <v>1676</v>
      </c>
      <c r="AS4" s="3734"/>
      <c r="AT4" s="3738" t="s">
        <v>2142</v>
      </c>
      <c r="AU4" s="3734"/>
      <c r="AV4" s="3733" t="s">
        <v>28</v>
      </c>
      <c r="AW4" s="3734"/>
      <c r="AX4" s="3738" t="s">
        <v>2156</v>
      </c>
      <c r="AY4" s="3734"/>
      <c r="AZ4" s="3733" t="s">
        <v>30</v>
      </c>
      <c r="BA4" s="3734"/>
      <c r="BB4" s="3738" t="s">
        <v>2168</v>
      </c>
      <c r="BC4" s="3734"/>
      <c r="BD4" s="3736" t="s">
        <v>665</v>
      </c>
      <c r="BE4" s="3737"/>
      <c r="BF4" s="3739" t="s">
        <v>673</v>
      </c>
      <c r="BG4" s="3737"/>
      <c r="BH4" s="3733" t="s">
        <v>1763</v>
      </c>
      <c r="BI4" s="3734"/>
    </row>
    <row r="5" spans="3:61" ht="15.75" thickBot="1" x14ac:dyDescent="0.3">
      <c r="C5" s="3744"/>
      <c r="D5" s="3478"/>
      <c r="E5" s="3479"/>
      <c r="F5" s="3479"/>
      <c r="G5" s="3480"/>
      <c r="H5" s="2586" t="s">
        <v>171</v>
      </c>
      <c r="I5" s="3481" t="s">
        <v>172</v>
      </c>
      <c r="J5" s="2586" t="s">
        <v>171</v>
      </c>
      <c r="K5" s="3481" t="s">
        <v>172</v>
      </c>
      <c r="L5" s="3482" t="s">
        <v>171</v>
      </c>
      <c r="M5" s="3481" t="s">
        <v>172</v>
      </c>
      <c r="N5" s="898" t="s">
        <v>171</v>
      </c>
      <c r="O5" s="899" t="s">
        <v>172</v>
      </c>
      <c r="P5" s="2077" t="s">
        <v>171</v>
      </c>
      <c r="Q5" s="899" t="s">
        <v>172</v>
      </c>
      <c r="R5" s="2077" t="s">
        <v>171</v>
      </c>
      <c r="S5" s="899" t="s">
        <v>172</v>
      </c>
      <c r="T5" s="2077" t="s">
        <v>171</v>
      </c>
      <c r="U5" s="899" t="s">
        <v>172</v>
      </c>
      <c r="V5" s="2077" t="s">
        <v>171</v>
      </c>
      <c r="W5" s="899" t="s">
        <v>172</v>
      </c>
      <c r="X5" s="2077" t="s">
        <v>171</v>
      </c>
      <c r="Y5" s="899" t="s">
        <v>172</v>
      </c>
      <c r="Z5" s="898" t="s">
        <v>171</v>
      </c>
      <c r="AA5" s="899" t="s">
        <v>172</v>
      </c>
      <c r="AB5" s="2077" t="s">
        <v>171</v>
      </c>
      <c r="AC5" s="899" t="s">
        <v>172</v>
      </c>
      <c r="AD5" s="898" t="s">
        <v>171</v>
      </c>
      <c r="AE5" s="899" t="s">
        <v>172</v>
      </c>
      <c r="AF5" s="2586" t="s">
        <v>171</v>
      </c>
      <c r="AG5" s="3481" t="s">
        <v>172</v>
      </c>
      <c r="AH5" s="3482" t="s">
        <v>171</v>
      </c>
      <c r="AI5" s="3481" t="s">
        <v>172</v>
      </c>
      <c r="AJ5" s="2586" t="s">
        <v>171</v>
      </c>
      <c r="AK5" s="3481" t="s">
        <v>172</v>
      </c>
      <c r="AL5" s="3482" t="s">
        <v>171</v>
      </c>
      <c r="AM5" s="3481" t="s">
        <v>172</v>
      </c>
      <c r="AN5" s="898" t="s">
        <v>171</v>
      </c>
      <c r="AO5" s="899" t="s">
        <v>172</v>
      </c>
      <c r="AP5" s="2077" t="s">
        <v>171</v>
      </c>
      <c r="AQ5" s="899" t="s">
        <v>172</v>
      </c>
      <c r="AR5" s="3482" t="s">
        <v>171</v>
      </c>
      <c r="AS5" s="3481" t="s">
        <v>172</v>
      </c>
      <c r="AT5" s="2586" t="s">
        <v>171</v>
      </c>
      <c r="AU5" s="3481" t="s">
        <v>172</v>
      </c>
      <c r="AV5" s="3482" t="s">
        <v>171</v>
      </c>
      <c r="AW5" s="3481" t="s">
        <v>172</v>
      </c>
      <c r="AX5" s="2586" t="s">
        <v>171</v>
      </c>
      <c r="AY5" s="3481" t="s">
        <v>172</v>
      </c>
      <c r="AZ5" s="3482" t="s">
        <v>171</v>
      </c>
      <c r="BA5" s="3481" t="s">
        <v>172</v>
      </c>
      <c r="BB5" s="2586" t="s">
        <v>171</v>
      </c>
      <c r="BC5" s="3481" t="s">
        <v>172</v>
      </c>
      <c r="BD5" s="2077" t="s">
        <v>171</v>
      </c>
      <c r="BE5" s="899" t="s">
        <v>172</v>
      </c>
      <c r="BF5" s="898" t="s">
        <v>171</v>
      </c>
      <c r="BG5" s="899" t="s">
        <v>172</v>
      </c>
      <c r="BH5" s="3482" t="s">
        <v>171</v>
      </c>
      <c r="BI5" s="3481" t="s">
        <v>172</v>
      </c>
    </row>
    <row r="6" spans="3:61" x14ac:dyDescent="0.25">
      <c r="C6" s="3746" t="s">
        <v>4</v>
      </c>
      <c r="D6" s="3483" t="s">
        <v>360</v>
      </c>
      <c r="E6" s="3476" t="s">
        <v>49</v>
      </c>
      <c r="F6" s="3484">
        <v>69.459875135267765</v>
      </c>
      <c r="G6" s="3477">
        <v>70</v>
      </c>
      <c r="H6" s="3485">
        <v>70</v>
      </c>
      <c r="I6" s="3486">
        <v>70.02</v>
      </c>
      <c r="J6" s="3485">
        <v>70</v>
      </c>
      <c r="K6" s="3486">
        <v>70.02</v>
      </c>
      <c r="L6" s="3485">
        <v>70</v>
      </c>
      <c r="M6" s="3486">
        <v>70.019999999999982</v>
      </c>
      <c r="N6" s="3485">
        <v>70</v>
      </c>
      <c r="O6" s="3486">
        <v>70.010000000000005</v>
      </c>
      <c r="P6" s="3485">
        <v>70</v>
      </c>
      <c r="Q6" s="3486">
        <v>70.016749579831924</v>
      </c>
      <c r="R6" s="3485">
        <v>70</v>
      </c>
      <c r="S6" s="3486">
        <v>70.503373452126255</v>
      </c>
      <c r="T6" s="3485">
        <v>70</v>
      </c>
      <c r="U6" s="3486">
        <v>70.141084658313517</v>
      </c>
      <c r="V6" s="3485">
        <v>70</v>
      </c>
      <c r="W6" s="3486">
        <v>70.5</v>
      </c>
      <c r="X6" s="3485">
        <v>70</v>
      </c>
      <c r="Y6" s="3486">
        <v>70.214031827985025</v>
      </c>
      <c r="Z6" s="3485">
        <v>70</v>
      </c>
      <c r="AA6" s="3486">
        <v>70.5</v>
      </c>
      <c r="AB6" s="3487">
        <v>70</v>
      </c>
      <c r="AC6" s="3487">
        <v>70.501139237471079</v>
      </c>
      <c r="AD6" s="3485">
        <v>70</v>
      </c>
      <c r="AE6" s="3487">
        <v>70.260895964649237</v>
      </c>
      <c r="AF6" s="3485">
        <v>70</v>
      </c>
      <c r="AG6" s="3486">
        <v>70.453746245081177</v>
      </c>
      <c r="AH6" s="3485">
        <v>70</v>
      </c>
      <c r="AI6" s="3486">
        <v>70.288711967148288</v>
      </c>
      <c r="AJ6" s="3485">
        <v>70</v>
      </c>
      <c r="AK6" s="3486">
        <v>70.490000000000009</v>
      </c>
      <c r="AL6" s="3485">
        <v>70</v>
      </c>
      <c r="AM6" s="3486">
        <v>70.312514057581083</v>
      </c>
      <c r="AN6" s="3485">
        <v>70</v>
      </c>
      <c r="AO6" s="3486">
        <v>70.010000000000005</v>
      </c>
      <c r="AP6" s="3487">
        <v>70</v>
      </c>
      <c r="AQ6" s="3487">
        <v>70.313108282206528</v>
      </c>
      <c r="AR6" s="3485">
        <v>70</v>
      </c>
      <c r="AS6" s="3486">
        <v>70.278181675223735</v>
      </c>
      <c r="AT6" s="3485">
        <v>70</v>
      </c>
      <c r="AU6" s="3486">
        <v>70.59499999999997</v>
      </c>
      <c r="AV6" s="3485">
        <v>70</v>
      </c>
      <c r="AW6" s="3486">
        <v>70.310472733030437</v>
      </c>
      <c r="AX6" s="3485">
        <v>70</v>
      </c>
      <c r="AY6" s="3486">
        <v>70.499999999999972</v>
      </c>
      <c r="AZ6" s="3485">
        <v>70</v>
      </c>
      <c r="BA6" s="3486">
        <v>70.326436156568349</v>
      </c>
      <c r="BB6" s="3485">
        <v>70</v>
      </c>
      <c r="BC6" s="3486">
        <v>70.5</v>
      </c>
      <c r="BD6" s="3487">
        <v>70</v>
      </c>
      <c r="BE6" s="3487">
        <v>70.532713173922829</v>
      </c>
      <c r="BF6" s="3485">
        <v>70</v>
      </c>
      <c r="BG6" s="3487">
        <v>70.422663592242358</v>
      </c>
      <c r="BH6" s="3485">
        <v>70</v>
      </c>
      <c r="BI6" s="3486">
        <v>70.341275484250673</v>
      </c>
    </row>
    <row r="7" spans="3:61" x14ac:dyDescent="0.25">
      <c r="C7" s="3747"/>
      <c r="D7" s="3488" t="s">
        <v>358</v>
      </c>
      <c r="E7" s="3489"/>
      <c r="F7" s="3489"/>
      <c r="G7" s="3490"/>
      <c r="H7" s="3491"/>
      <c r="I7" s="2770"/>
      <c r="J7" s="3491"/>
      <c r="K7" s="2770"/>
      <c r="L7" s="3491"/>
      <c r="M7" s="2770"/>
      <c r="N7" s="3491"/>
      <c r="O7" s="2770"/>
      <c r="P7" s="3491"/>
      <c r="Q7" s="2770"/>
      <c r="R7" s="3491"/>
      <c r="S7" s="2770"/>
      <c r="T7" s="3491"/>
      <c r="U7" s="2770"/>
      <c r="V7" s="3491"/>
      <c r="W7" s="2770"/>
      <c r="X7" s="3491"/>
      <c r="Y7" s="2770"/>
      <c r="Z7" s="3491"/>
      <c r="AA7" s="2770"/>
      <c r="AB7" s="3492"/>
      <c r="AC7" s="3492"/>
      <c r="AD7" s="3491"/>
      <c r="AE7" s="3492"/>
      <c r="AF7" s="3491"/>
      <c r="AG7" s="2770"/>
      <c r="AH7" s="3491"/>
      <c r="AI7" s="2770"/>
      <c r="AJ7" s="3491"/>
      <c r="AK7" s="2770"/>
      <c r="AL7" s="3491"/>
      <c r="AM7" s="2770"/>
      <c r="AN7" s="3491"/>
      <c r="AO7" s="2770"/>
      <c r="AP7" s="3492"/>
      <c r="AQ7" s="3492"/>
      <c r="AR7" s="3491"/>
      <c r="AS7" s="2770"/>
      <c r="AT7" s="3491"/>
      <c r="AU7" s="2770"/>
      <c r="AV7" s="3491"/>
      <c r="AW7" s="2770"/>
      <c r="AX7" s="3491"/>
      <c r="AY7" s="2770"/>
      <c r="AZ7" s="3491"/>
      <c r="BA7" s="2770"/>
      <c r="BB7" s="3491"/>
      <c r="BC7" s="2770"/>
      <c r="BD7" s="3492"/>
      <c r="BE7" s="3492"/>
      <c r="BF7" s="3491"/>
      <c r="BG7" s="3492"/>
      <c r="BH7" s="3491"/>
      <c r="BI7" s="2770"/>
    </row>
    <row r="8" spans="3:61" x14ac:dyDescent="0.25">
      <c r="C8" s="3747"/>
      <c r="D8" s="3493" t="s">
        <v>348</v>
      </c>
      <c r="E8" s="3489" t="s">
        <v>49</v>
      </c>
      <c r="F8" s="3494">
        <v>89.651305773130588</v>
      </c>
      <c r="G8" s="3495">
        <v>95</v>
      </c>
      <c r="H8" s="3491">
        <v>95</v>
      </c>
      <c r="I8" s="2770">
        <v>93.3</v>
      </c>
      <c r="J8" s="3491">
        <v>95</v>
      </c>
      <c r="K8" s="2770">
        <v>95</v>
      </c>
      <c r="L8" s="3491">
        <v>95</v>
      </c>
      <c r="M8" s="2770">
        <v>94.163689191432837</v>
      </c>
      <c r="N8" s="3491">
        <v>95</v>
      </c>
      <c r="O8" s="2770">
        <v>94.999981892521248</v>
      </c>
      <c r="P8" s="3491">
        <v>95</v>
      </c>
      <c r="Q8" s="2770">
        <v>94.43687502402986</v>
      </c>
      <c r="R8" s="3491">
        <v>95</v>
      </c>
      <c r="S8" s="2770">
        <v>95.000052472687969</v>
      </c>
      <c r="T8" s="3491">
        <v>95</v>
      </c>
      <c r="U8" s="2770">
        <v>94.579198667215351</v>
      </c>
      <c r="V8" s="3491">
        <v>95</v>
      </c>
      <c r="W8" s="2770">
        <v>93.451695194206707</v>
      </c>
      <c r="X8" s="3491">
        <v>95</v>
      </c>
      <c r="Y8" s="2770">
        <v>94.348083251951152</v>
      </c>
      <c r="Z8" s="3491">
        <v>95</v>
      </c>
      <c r="AA8" s="2770">
        <v>92.000070861678012</v>
      </c>
      <c r="AB8" s="3492">
        <v>95</v>
      </c>
      <c r="AC8" s="3492">
        <v>93.489975585954539</v>
      </c>
      <c r="AD8" s="3491">
        <v>95</v>
      </c>
      <c r="AE8" s="3492">
        <v>93.959413326326739</v>
      </c>
      <c r="AF8" s="3491">
        <v>95</v>
      </c>
      <c r="AG8" s="2770">
        <v>92.000347584289187</v>
      </c>
      <c r="AH8" s="3491">
        <v>95</v>
      </c>
      <c r="AI8" s="2770">
        <v>93.676576932370239</v>
      </c>
      <c r="AJ8" s="3491">
        <v>95</v>
      </c>
      <c r="AK8" s="2770">
        <v>90.270086275741988</v>
      </c>
      <c r="AL8" s="3491">
        <v>95</v>
      </c>
      <c r="AM8" s="2770">
        <v>93.273632225031363</v>
      </c>
      <c r="AN8" s="3491">
        <v>95</v>
      </c>
      <c r="AO8" s="2770">
        <v>91.999923369245295</v>
      </c>
      <c r="AP8" s="3492">
        <v>95</v>
      </c>
      <c r="AQ8" s="3492">
        <v>91.450919482289862</v>
      </c>
      <c r="AR8" s="3491">
        <v>95</v>
      </c>
      <c r="AS8" s="2770">
        <v>93.130073610672184</v>
      </c>
      <c r="AT8" s="3491">
        <v>95</v>
      </c>
      <c r="AU8" s="2770">
        <v>91.99992336924528</v>
      </c>
      <c r="AV8" s="3491">
        <v>95</v>
      </c>
      <c r="AW8" s="2770">
        <v>93.015597828157851</v>
      </c>
      <c r="AX8" s="3491">
        <v>95</v>
      </c>
      <c r="AY8" s="2770">
        <v>90.285714285714292</v>
      </c>
      <c r="AZ8" s="3491">
        <v>95</v>
      </c>
      <c r="BA8" s="2770">
        <v>92.787463436471313</v>
      </c>
      <c r="BB8" s="3491">
        <v>95</v>
      </c>
      <c r="BC8" s="2770">
        <v>89.032227052667253</v>
      </c>
      <c r="BD8" s="3492">
        <v>95</v>
      </c>
      <c r="BE8" s="3492">
        <v>90.444569295046733</v>
      </c>
      <c r="BF8" s="3491">
        <v>95</v>
      </c>
      <c r="BG8" s="3492">
        <v>90.950596174008496</v>
      </c>
      <c r="BH8" s="3491">
        <v>95</v>
      </c>
      <c r="BI8" s="2770">
        <v>92.468483882270078</v>
      </c>
    </row>
    <row r="9" spans="3:61" x14ac:dyDescent="0.25">
      <c r="C9" s="3747"/>
      <c r="D9" s="3493" t="s">
        <v>359</v>
      </c>
      <c r="E9" s="3489" t="s">
        <v>49</v>
      </c>
      <c r="F9" s="3494">
        <v>92.198587038217795</v>
      </c>
      <c r="G9" s="3495">
        <v>100</v>
      </c>
      <c r="H9" s="3491">
        <v>100</v>
      </c>
      <c r="I9" s="2770">
        <v>97.166665258501695</v>
      </c>
      <c r="J9" s="3491">
        <v>100</v>
      </c>
      <c r="K9" s="2770">
        <v>100</v>
      </c>
      <c r="L9" s="3491">
        <v>100</v>
      </c>
      <c r="M9" s="2770">
        <v>98.603086901630078</v>
      </c>
      <c r="N9" s="3491">
        <v>100</v>
      </c>
      <c r="O9" s="2770">
        <v>100</v>
      </c>
      <c r="P9" s="3491">
        <v>100</v>
      </c>
      <c r="Q9" s="2770">
        <v>99.057142312367105</v>
      </c>
      <c r="R9" s="3491">
        <v>100</v>
      </c>
      <c r="S9" s="2770">
        <v>100</v>
      </c>
      <c r="T9" s="3491">
        <v>100</v>
      </c>
      <c r="U9" s="2770">
        <v>99.298047655267041</v>
      </c>
      <c r="V9" s="3491">
        <v>100</v>
      </c>
      <c r="W9" s="2770">
        <v>100</v>
      </c>
      <c r="X9" s="3491">
        <v>100</v>
      </c>
      <c r="Y9" s="2770">
        <v>99.440714813668379</v>
      </c>
      <c r="Z9" s="3491">
        <v>100</v>
      </c>
      <c r="AA9" s="2770">
        <v>97.799998669381651</v>
      </c>
      <c r="AB9" s="3492">
        <v>100</v>
      </c>
      <c r="AC9" s="3492">
        <v>99.284860142098637</v>
      </c>
      <c r="AD9" s="3491">
        <v>100</v>
      </c>
      <c r="AE9" s="3492">
        <v>99.171912399090985</v>
      </c>
      <c r="AF9" s="3491">
        <v>100</v>
      </c>
      <c r="AG9" s="2770">
        <v>96.999628878928888</v>
      </c>
      <c r="AH9" s="3491">
        <v>100</v>
      </c>
      <c r="AI9" s="2770">
        <v>98.858749147449288</v>
      </c>
      <c r="AJ9" s="3491">
        <v>100</v>
      </c>
      <c r="AK9" s="2770">
        <v>95.266662670908175</v>
      </c>
      <c r="AL9" s="3491">
        <v>100</v>
      </c>
      <c r="AM9" s="2770">
        <v>98.433935989447392</v>
      </c>
      <c r="AN9" s="3491">
        <v>100</v>
      </c>
      <c r="AO9" s="2770">
        <v>96.999995843116182</v>
      </c>
      <c r="AP9" s="3492">
        <v>100</v>
      </c>
      <c r="AQ9" s="3492">
        <v>96.45090637411289</v>
      </c>
      <c r="AR9" s="3491">
        <v>100</v>
      </c>
      <c r="AS9" s="2770">
        <v>98.271179889392471</v>
      </c>
      <c r="AT9" s="3491">
        <v>100</v>
      </c>
      <c r="AU9" s="2770">
        <v>96.999995843116182</v>
      </c>
      <c r="AV9" s="3491">
        <v>100</v>
      </c>
      <c r="AW9" s="2770">
        <v>98.141604236983753</v>
      </c>
      <c r="AX9" s="3491">
        <v>100</v>
      </c>
      <c r="AY9" s="2770">
        <v>97.000002931422728</v>
      </c>
      <c r="AZ9" s="3491">
        <v>100</v>
      </c>
      <c r="BA9" s="2770">
        <v>98.045441202868915</v>
      </c>
      <c r="BB9" s="3491">
        <v>100</v>
      </c>
      <c r="BC9" s="2770">
        <v>95.387093247836503</v>
      </c>
      <c r="BD9" s="3492">
        <v>100</v>
      </c>
      <c r="BE9" s="3492">
        <v>96.443686731862385</v>
      </c>
      <c r="BF9" s="3491">
        <v>100</v>
      </c>
      <c r="BG9" s="3492">
        <v>96.447304279592444</v>
      </c>
      <c r="BH9" s="3491">
        <v>100</v>
      </c>
      <c r="BI9" s="2770">
        <v>97.818139447003276</v>
      </c>
    </row>
    <row r="10" spans="3:61" x14ac:dyDescent="0.25">
      <c r="C10" s="3747"/>
      <c r="D10" s="3488" t="s">
        <v>357</v>
      </c>
      <c r="E10" s="3489" t="s">
        <v>49</v>
      </c>
      <c r="F10" s="3494">
        <v>91.262623548364061</v>
      </c>
      <c r="G10" s="3495">
        <v>98.275343312827886</v>
      </c>
      <c r="H10" s="3491">
        <v>98.275343312827886</v>
      </c>
      <c r="I10" s="2770">
        <v>95.80456048782051</v>
      </c>
      <c r="J10" s="3491">
        <v>98.275343312827886</v>
      </c>
      <c r="K10" s="2770">
        <v>98.233722433178798</v>
      </c>
      <c r="L10" s="3491">
        <v>98.275343312827886</v>
      </c>
      <c r="M10" s="2770">
        <v>97.03700361072363</v>
      </c>
      <c r="N10" s="3491">
        <v>98.275343312827886</v>
      </c>
      <c r="O10" s="2770">
        <v>98.227713950605519</v>
      </c>
      <c r="P10" s="3491">
        <v>98.275343312827886</v>
      </c>
      <c r="Q10" s="2770">
        <v>97.424716401403401</v>
      </c>
      <c r="R10" s="3491">
        <v>98.275343312827886</v>
      </c>
      <c r="S10" s="2770">
        <v>98.250206298265724</v>
      </c>
      <c r="T10" s="3491">
        <v>98.275343312827886</v>
      </c>
      <c r="U10" s="2770">
        <v>97.634821839861516</v>
      </c>
      <c r="V10" s="3491">
        <v>98.275343312827886</v>
      </c>
      <c r="W10" s="2770">
        <v>97.675956149096592</v>
      </c>
      <c r="X10" s="3491">
        <v>98.275343312827886</v>
      </c>
      <c r="Y10" s="2770">
        <v>97.643207326147959</v>
      </c>
      <c r="Z10" s="3491">
        <v>98.275343312827886</v>
      </c>
      <c r="AA10" s="2770">
        <v>95.736451893567065</v>
      </c>
      <c r="AB10" s="3492">
        <v>98.275343312827886</v>
      </c>
      <c r="AC10" s="3492">
        <v>97.236171952031867</v>
      </c>
      <c r="AD10" s="3491">
        <v>98.275343312827886</v>
      </c>
      <c r="AE10" s="3492">
        <v>97.329674047536884</v>
      </c>
      <c r="AF10" s="3491">
        <v>98.275343312827886</v>
      </c>
      <c r="AG10" s="2770">
        <v>95.230804232999446</v>
      </c>
      <c r="AH10" s="3491">
        <v>98.275343312827886</v>
      </c>
      <c r="AI10" s="2770">
        <v>97.026938588257565</v>
      </c>
      <c r="AJ10" s="3491">
        <v>98.275343312827886</v>
      </c>
      <c r="AK10" s="2770">
        <v>93.50019743657765</v>
      </c>
      <c r="AL10" s="3491">
        <v>98.275343312827886</v>
      </c>
      <c r="AM10" s="2770">
        <v>96.609823841009018</v>
      </c>
      <c r="AN10" s="3491">
        <v>98.275343312827886</v>
      </c>
      <c r="AO10" s="2770">
        <v>95.241553208149213</v>
      </c>
      <c r="AP10" s="3492">
        <v>98.275343312827886</v>
      </c>
      <c r="AQ10" s="3492">
        <v>94.685925174274573</v>
      </c>
      <c r="AR10" s="3491">
        <v>98.275343312827886</v>
      </c>
      <c r="AS10" s="2770">
        <v>96.454905020612429</v>
      </c>
      <c r="AT10" s="3491">
        <v>98.275343312827886</v>
      </c>
      <c r="AU10" s="2770">
        <v>95.241553208149213</v>
      </c>
      <c r="AV10" s="3491">
        <v>98.275343312827886</v>
      </c>
      <c r="AW10" s="2770">
        <v>96.331498814568292</v>
      </c>
      <c r="AX10" s="3491">
        <v>98.275343312827886</v>
      </c>
      <c r="AY10" s="2770">
        <v>94.642311511595864</v>
      </c>
      <c r="AZ10" s="3491">
        <v>98.275343312827886</v>
      </c>
      <c r="BA10" s="2770">
        <v>96.18960679484438</v>
      </c>
      <c r="BB10" s="3491">
        <v>98.275343312827886</v>
      </c>
      <c r="BC10" s="2770">
        <v>93.154562017189306</v>
      </c>
      <c r="BD10" s="3492">
        <v>98.275343312827886</v>
      </c>
      <c r="BE10" s="3492">
        <v>94.33567073526487</v>
      </c>
      <c r="BF10" s="3491">
        <v>98.275343312827886</v>
      </c>
      <c r="BG10" s="3492">
        <v>94.511390354399111</v>
      </c>
      <c r="BH10" s="3491">
        <v>98.275343312827886</v>
      </c>
      <c r="BI10" s="2770">
        <v>95.930697723131729</v>
      </c>
    </row>
    <row r="11" spans="3:61" x14ac:dyDescent="0.25">
      <c r="C11" s="3747"/>
      <c r="D11" s="3488" t="s">
        <v>1450</v>
      </c>
      <c r="E11" s="3489" t="s">
        <v>49</v>
      </c>
      <c r="F11" s="3494">
        <v>23.372863219313984</v>
      </c>
      <c r="G11" s="3495">
        <v>25.353632342264184</v>
      </c>
      <c r="H11" s="3491">
        <v>25.353632342264184</v>
      </c>
      <c r="I11" s="2770">
        <v>25.352267030857526</v>
      </c>
      <c r="J11" s="3491">
        <v>25.353632342264184</v>
      </c>
      <c r="K11" s="2770">
        <v>25.353257040387753</v>
      </c>
      <c r="L11" s="3491">
        <v>25.353632342264184</v>
      </c>
      <c r="M11" s="2770">
        <v>25.352769315375639</v>
      </c>
      <c r="N11" s="3491">
        <v>25.353632342264184</v>
      </c>
      <c r="O11" s="2770">
        <v>25.354447582424175</v>
      </c>
      <c r="P11" s="3491">
        <v>25.353632342264184</v>
      </c>
      <c r="Q11" s="2770">
        <v>25.353315783797971</v>
      </c>
      <c r="R11" s="3491">
        <v>25.353632342264184</v>
      </c>
      <c r="S11" s="2770">
        <v>25.916142731405568</v>
      </c>
      <c r="T11" s="3491">
        <v>25.353632342264184</v>
      </c>
      <c r="U11" s="2770">
        <v>25.496567691607638</v>
      </c>
      <c r="V11" s="3491">
        <v>25.353632342264184</v>
      </c>
      <c r="W11" s="2770">
        <v>26.000000243380864</v>
      </c>
      <c r="X11" s="3491">
        <v>25.353632342264184</v>
      </c>
      <c r="Y11" s="2770">
        <v>25.599195566915615</v>
      </c>
      <c r="Z11" s="3491">
        <v>25.353632342264184</v>
      </c>
      <c r="AA11" s="2770">
        <v>25.355800961223565</v>
      </c>
      <c r="AB11" s="3492">
        <v>25.353632342264184</v>
      </c>
      <c r="AC11" s="3492">
        <v>25.761695065957387</v>
      </c>
      <c r="AD11" s="3491">
        <v>25.353632342264184</v>
      </c>
      <c r="AE11" s="3492">
        <v>25.559173492026027</v>
      </c>
      <c r="AF11" s="3491">
        <v>25.353632342264184</v>
      </c>
      <c r="AG11" s="2770">
        <v>25.353723551439796</v>
      </c>
      <c r="AH11" s="3491">
        <v>25.353632342264184</v>
      </c>
      <c r="AI11" s="3491">
        <v>25.529539933197611</v>
      </c>
      <c r="AJ11" s="3491">
        <v>25.353632342264184</v>
      </c>
      <c r="AK11" s="2770">
        <v>24.741917464898478</v>
      </c>
      <c r="AL11" s="3491">
        <v>25.353632342264184</v>
      </c>
      <c r="AM11" s="3491">
        <v>25.436386244661271</v>
      </c>
      <c r="AN11" s="3491">
        <v>25.353632342264184</v>
      </c>
      <c r="AO11" s="2770">
        <v>25.351663829591232</v>
      </c>
      <c r="AP11" s="3492">
        <v>25.353632342264184</v>
      </c>
      <c r="AQ11" s="3492">
        <v>25.159092189468009</v>
      </c>
      <c r="AR11" s="3491">
        <v>25.353632342264184</v>
      </c>
      <c r="AS11" s="3491">
        <v>25.426793773487375</v>
      </c>
      <c r="AT11" s="3491">
        <v>25.353632342264184</v>
      </c>
      <c r="AU11" s="2770">
        <v>22.433432851471505</v>
      </c>
      <c r="AV11" s="3491">
        <v>25.353632342264184</v>
      </c>
      <c r="AW11" s="3491">
        <v>25.122348425557416</v>
      </c>
      <c r="AX11" s="3491">
        <v>25.353632342264184</v>
      </c>
      <c r="AY11" s="2770">
        <v>21.847328743645228</v>
      </c>
      <c r="AZ11" s="3491">
        <v>25.353632342264184</v>
      </c>
      <c r="BA11" s="3491">
        <v>24.847246217244379</v>
      </c>
      <c r="BB11" s="3491">
        <v>25.353632342264184</v>
      </c>
      <c r="BC11" s="2770">
        <v>24.69401846266727</v>
      </c>
      <c r="BD11" s="3492">
        <v>25.350686327831198</v>
      </c>
      <c r="BE11" s="3492">
        <v>23.030989181247179</v>
      </c>
      <c r="BF11" s="3491">
        <v>25.350686435171081</v>
      </c>
      <c r="BG11" s="3492">
        <v>24.098640032840429</v>
      </c>
      <c r="BH11" s="3491">
        <v>25.353632556188504</v>
      </c>
      <c r="BI11" s="2770">
        <v>24.834174892567308</v>
      </c>
    </row>
    <row r="12" spans="3:61" ht="15.75" hidden="1" thickBot="1" x14ac:dyDescent="0.3">
      <c r="C12" s="3747"/>
      <c r="D12" s="3488" t="s">
        <v>1451</v>
      </c>
      <c r="E12" s="3489" t="s">
        <v>219</v>
      </c>
      <c r="F12" s="3494"/>
      <c r="G12" s="3496">
        <v>18.469687305965394</v>
      </c>
      <c r="H12" s="3497">
        <v>0</v>
      </c>
      <c r="I12" s="3497">
        <v>0</v>
      </c>
      <c r="J12" s="3497">
        <v>0</v>
      </c>
      <c r="K12" s="3497">
        <v>0</v>
      </c>
      <c r="L12" s="3497">
        <v>0</v>
      </c>
      <c r="M12" s="3497">
        <v>0</v>
      </c>
      <c r="N12" s="3497">
        <v>0</v>
      </c>
      <c r="O12" s="3497">
        <v>0</v>
      </c>
      <c r="P12" s="3497">
        <v>0</v>
      </c>
      <c r="Q12" s="3497">
        <v>0</v>
      </c>
      <c r="R12" s="3497">
        <v>0</v>
      </c>
      <c r="S12" s="3497">
        <v>0</v>
      </c>
      <c r="T12" s="3497">
        <v>0</v>
      </c>
      <c r="U12" s="3497">
        <v>0</v>
      </c>
      <c r="V12" s="3497">
        <v>0</v>
      </c>
      <c r="W12" s="3497">
        <v>0</v>
      </c>
      <c r="X12" s="3497">
        <v>0</v>
      </c>
      <c r="Y12" s="3497">
        <v>0</v>
      </c>
      <c r="Z12" s="3497">
        <v>0</v>
      </c>
      <c r="AA12" s="3497">
        <v>0</v>
      </c>
      <c r="AB12" s="3498">
        <v>0</v>
      </c>
      <c r="AC12" s="3498">
        <v>0</v>
      </c>
      <c r="AD12" s="3491">
        <v>0</v>
      </c>
      <c r="AE12" s="3492">
        <v>0</v>
      </c>
      <c r="AF12" s="3497">
        <v>0</v>
      </c>
      <c r="AG12" s="3497">
        <v>0</v>
      </c>
      <c r="AH12" s="3497">
        <v>0</v>
      </c>
      <c r="AI12" s="3497">
        <v>0</v>
      </c>
      <c r="AJ12" s="3497">
        <v>0</v>
      </c>
      <c r="AK12" s="3497">
        <v>0</v>
      </c>
      <c r="AL12" s="3497">
        <v>0</v>
      </c>
      <c r="AM12" s="3497">
        <v>0</v>
      </c>
      <c r="AN12" s="3497">
        <v>0</v>
      </c>
      <c r="AO12" s="3497">
        <v>0</v>
      </c>
      <c r="AP12" s="3498">
        <v>0</v>
      </c>
      <c r="AQ12" s="3498">
        <v>0</v>
      </c>
      <c r="AR12" s="3497">
        <v>0</v>
      </c>
      <c r="AS12" s="3497">
        <v>0</v>
      </c>
      <c r="AT12" s="3497">
        <v>0</v>
      </c>
      <c r="AU12" s="3497">
        <v>0</v>
      </c>
      <c r="AV12" s="3497">
        <v>0</v>
      </c>
      <c r="AW12" s="3497">
        <v>0</v>
      </c>
      <c r="AX12" s="3497">
        <v>0</v>
      </c>
      <c r="AY12" s="3497">
        <v>0</v>
      </c>
      <c r="AZ12" s="3497">
        <v>0</v>
      </c>
      <c r="BA12" s="3497">
        <v>0</v>
      </c>
      <c r="BB12" s="3497">
        <v>0</v>
      </c>
      <c r="BC12" s="3497">
        <v>0</v>
      </c>
      <c r="BD12" s="3499">
        <v>0</v>
      </c>
      <c r="BE12" s="3499">
        <v>0</v>
      </c>
      <c r="BF12" s="3497">
        <v>0</v>
      </c>
      <c r="BG12" s="3499">
        <v>0</v>
      </c>
      <c r="BH12" s="3497">
        <v>0</v>
      </c>
      <c r="BI12" s="2775">
        <v>0</v>
      </c>
    </row>
    <row r="13" spans="3:61" x14ac:dyDescent="0.25">
      <c r="C13" s="3747"/>
      <c r="D13" s="3500"/>
      <c r="E13" s="3501"/>
      <c r="F13" s="3501"/>
      <c r="G13" s="3501"/>
      <c r="H13" s="3501"/>
      <c r="I13" s="3501"/>
      <c r="J13" s="3501"/>
      <c r="K13" s="3501"/>
      <c r="L13" s="3501"/>
      <c r="M13" s="3501"/>
      <c r="N13" s="3501"/>
      <c r="O13" s="3501"/>
      <c r="P13" s="3501"/>
      <c r="Q13" s="3501"/>
      <c r="R13" s="3501"/>
      <c r="S13" s="3501"/>
      <c r="T13" s="3501"/>
      <c r="U13" s="3501"/>
      <c r="V13" s="3501"/>
      <c r="W13" s="3501"/>
      <c r="X13" s="3501"/>
      <c r="Y13" s="3501"/>
      <c r="Z13" s="3501"/>
      <c r="AA13" s="3501"/>
      <c r="AB13" s="3501"/>
      <c r="AC13" s="3501"/>
      <c r="AD13" s="3501"/>
      <c r="AE13" s="3502"/>
      <c r="AF13" s="3501"/>
      <c r="AG13" s="3501"/>
      <c r="AH13" s="3501"/>
      <c r="AI13" s="3501"/>
      <c r="AJ13" s="3501"/>
      <c r="AK13" s="3501"/>
      <c r="AL13" s="3501"/>
      <c r="AM13" s="3501"/>
      <c r="AN13" s="3501"/>
      <c r="AO13" s="3501"/>
      <c r="AP13" s="3501"/>
      <c r="AQ13" s="3501"/>
      <c r="AR13" s="3501"/>
      <c r="AS13" s="3501"/>
      <c r="AT13" s="3501"/>
      <c r="AU13" s="3501"/>
      <c r="AV13" s="3501"/>
      <c r="AW13" s="3501"/>
      <c r="AX13" s="3501"/>
      <c r="AY13" s="3501"/>
      <c r="AZ13" s="3501"/>
      <c r="BA13" s="3501"/>
      <c r="BB13" s="3501"/>
      <c r="BC13" s="3501"/>
      <c r="BD13" s="3501"/>
      <c r="BE13" s="3501"/>
      <c r="BF13" s="3501"/>
      <c r="BG13" s="3502"/>
      <c r="BH13" s="3501"/>
      <c r="BI13" s="3502"/>
    </row>
    <row r="14" spans="3:61" x14ac:dyDescent="0.25">
      <c r="C14" s="3747"/>
      <c r="D14" s="3500" t="s">
        <v>1055</v>
      </c>
      <c r="E14" s="3501"/>
      <c r="F14" s="3501"/>
      <c r="G14" s="3501"/>
      <c r="H14" s="3501"/>
      <c r="I14" s="3501"/>
      <c r="J14" s="3501"/>
      <c r="K14" s="3501"/>
      <c r="L14" s="3501"/>
      <c r="M14" s="3501"/>
      <c r="N14" s="3501"/>
      <c r="O14" s="3501"/>
      <c r="P14" s="3501"/>
      <c r="Q14" s="3501"/>
      <c r="R14" s="3501"/>
      <c r="S14" s="3501"/>
      <c r="T14" s="3501"/>
      <c r="U14" s="3501"/>
      <c r="V14" s="3501"/>
      <c r="W14" s="3501"/>
      <c r="X14" s="3501"/>
      <c r="Y14" s="3501"/>
      <c r="Z14" s="3501"/>
      <c r="AA14" s="3501"/>
      <c r="AB14" s="3501"/>
      <c r="AC14" s="3501"/>
      <c r="AD14" s="3501"/>
      <c r="AE14" s="3502"/>
      <c r="AF14" s="3501"/>
      <c r="AG14" s="3501"/>
      <c r="AH14" s="3501"/>
      <c r="AI14" s="3501"/>
      <c r="AJ14" s="3501"/>
      <c r="AK14" s="3501"/>
      <c r="AL14" s="3501"/>
      <c r="AM14" s="3501"/>
      <c r="AN14" s="3501"/>
      <c r="AO14" s="3501"/>
      <c r="AP14" s="3501"/>
      <c r="AQ14" s="3501"/>
      <c r="AR14" s="3501"/>
      <c r="AS14" s="3501"/>
      <c r="AT14" s="3501"/>
      <c r="AU14" s="3501"/>
      <c r="AV14" s="3501"/>
      <c r="AW14" s="3501"/>
      <c r="AX14" s="3501"/>
      <c r="AY14" s="3501"/>
      <c r="AZ14" s="3501"/>
      <c r="BA14" s="3501"/>
      <c r="BB14" s="3501"/>
      <c r="BC14" s="3501"/>
      <c r="BD14" s="3501"/>
      <c r="BE14" s="3501"/>
      <c r="BF14" s="3501"/>
      <c r="BG14" s="3502"/>
      <c r="BH14" s="3501"/>
      <c r="BI14" s="3502"/>
    </row>
    <row r="15" spans="3:61" x14ac:dyDescent="0.25">
      <c r="C15" s="3747"/>
      <c r="D15" s="3503" t="s">
        <v>1450</v>
      </c>
      <c r="E15" s="3489" t="s">
        <v>49</v>
      </c>
      <c r="F15" s="3494">
        <v>23.078854449800236</v>
      </c>
      <c r="G15" s="3504">
        <v>26</v>
      </c>
      <c r="H15" s="3491">
        <v>26</v>
      </c>
      <c r="I15" s="2770">
        <v>26</v>
      </c>
      <c r="J15" s="3491">
        <v>26</v>
      </c>
      <c r="K15" s="2770">
        <v>26</v>
      </c>
      <c r="L15" s="3491">
        <v>26</v>
      </c>
      <c r="M15" s="2770">
        <v>26</v>
      </c>
      <c r="N15" s="3491">
        <v>26</v>
      </c>
      <c r="O15" s="2770">
        <v>25.999985514016998</v>
      </c>
      <c r="P15" s="3491">
        <v>26</v>
      </c>
      <c r="Q15" s="2770">
        <v>25.999995267966202</v>
      </c>
      <c r="R15" s="3491">
        <v>26</v>
      </c>
      <c r="S15" s="2770">
        <v>26.000041978150367</v>
      </c>
      <c r="T15" s="3491">
        <v>26</v>
      </c>
      <c r="U15" s="2770">
        <v>26.000007072351483</v>
      </c>
      <c r="V15" s="3491">
        <v>26</v>
      </c>
      <c r="W15" s="2770">
        <v>26.000006857581742</v>
      </c>
      <c r="X15" s="3491">
        <v>26</v>
      </c>
      <c r="Y15" s="2770">
        <v>26.000007028328032</v>
      </c>
      <c r="Z15" s="3491">
        <v>26</v>
      </c>
      <c r="AA15" s="2770">
        <v>26.000035430838999</v>
      </c>
      <c r="AB15" s="3491">
        <v>26</v>
      </c>
      <c r="AC15" s="3491">
        <v>26.000027915059125</v>
      </c>
      <c r="AD15" s="3491">
        <v>26</v>
      </c>
      <c r="AE15" s="3492">
        <v>26.000011729837226</v>
      </c>
      <c r="AF15" s="3491">
        <v>26</v>
      </c>
      <c r="AG15" s="2770">
        <v>25.999304831421622</v>
      </c>
      <c r="AH15" s="3491">
        <v>26</v>
      </c>
      <c r="AI15" s="3491">
        <v>25.999909672721692</v>
      </c>
      <c r="AJ15" s="3491">
        <v>26</v>
      </c>
      <c r="AK15" s="2770">
        <v>24.269985280943214</v>
      </c>
      <c r="AL15" s="3491">
        <v>26</v>
      </c>
      <c r="AM15" s="3491">
        <v>25.795281523688839</v>
      </c>
      <c r="AN15" s="3491">
        <v>26</v>
      </c>
      <c r="AO15" s="2770">
        <v>25.999944268542031</v>
      </c>
      <c r="AP15" s="3491">
        <v>26</v>
      </c>
      <c r="AQ15" s="3491">
        <v>25.450538306665877</v>
      </c>
      <c r="AR15" s="3491">
        <v>26</v>
      </c>
      <c r="AS15" s="3491">
        <v>25.818348883178881</v>
      </c>
      <c r="AT15" s="3491">
        <v>26</v>
      </c>
      <c r="AU15" s="2770">
        <v>21.032181433761423</v>
      </c>
      <c r="AV15" s="3491">
        <v>26</v>
      </c>
      <c r="AW15" s="3491">
        <v>25.333545850862794</v>
      </c>
      <c r="AX15" s="3491">
        <v>26</v>
      </c>
      <c r="AY15" s="2770">
        <v>22.357142857142858</v>
      </c>
      <c r="AZ15" s="3491">
        <v>26</v>
      </c>
      <c r="BA15" s="3491">
        <v>25.084810007069798</v>
      </c>
      <c r="BB15" s="3491">
        <v>26</v>
      </c>
      <c r="BC15" s="2770">
        <v>24.129023853404028</v>
      </c>
      <c r="BD15" s="3492">
        <v>26.014421037749187</v>
      </c>
      <c r="BE15" s="3492">
        <v>22.511239256456214</v>
      </c>
      <c r="BF15" s="3491">
        <v>26.014421356377937</v>
      </c>
      <c r="BG15" s="3492">
        <v>23.989218138526518</v>
      </c>
      <c r="BH15" s="3491">
        <v>26.014421667400931</v>
      </c>
      <c r="BI15" s="2770">
        <v>25.003623043041934</v>
      </c>
    </row>
    <row r="16" spans="3:61" x14ac:dyDescent="0.25">
      <c r="C16" s="3747"/>
      <c r="D16" s="3503" t="s">
        <v>1451</v>
      </c>
      <c r="E16" s="3489" t="s">
        <v>219</v>
      </c>
      <c r="F16" s="2545"/>
      <c r="G16" s="3496">
        <v>18.979186497506639</v>
      </c>
      <c r="H16" s="3497">
        <v>18.895705521472394</v>
      </c>
      <c r="I16" s="3497">
        <v>18.766666666666666</v>
      </c>
      <c r="J16" s="3497">
        <v>18.895705521472394</v>
      </c>
      <c r="K16" s="3497">
        <v>18.733333333333334</v>
      </c>
      <c r="L16" s="3497">
        <v>18.895705521472394</v>
      </c>
      <c r="M16" s="3497">
        <v>18.749731584481708</v>
      </c>
      <c r="N16" s="3497">
        <v>18.962273831104426</v>
      </c>
      <c r="O16" s="3497">
        <v>19.116666666666667</v>
      </c>
      <c r="P16" s="3497">
        <v>18.917599415040215</v>
      </c>
      <c r="Q16" s="3497">
        <v>18.869595677287123</v>
      </c>
      <c r="R16" s="3497">
        <v>19</v>
      </c>
      <c r="S16" s="3497">
        <v>18.966666666666665</v>
      </c>
      <c r="T16" s="3497">
        <v>18.938266402595758</v>
      </c>
      <c r="U16" s="3497">
        <v>18.894126984126984</v>
      </c>
      <c r="V16" s="3497">
        <v>19</v>
      </c>
      <c r="W16" s="3497">
        <v>18.883333333333333</v>
      </c>
      <c r="X16" s="3497">
        <v>18.950645150422801</v>
      </c>
      <c r="Y16" s="3497">
        <v>18.891942075337596</v>
      </c>
      <c r="Z16" s="3497">
        <v>19</v>
      </c>
      <c r="AA16" s="3497">
        <v>18.883333333333333</v>
      </c>
      <c r="AB16" s="3491">
        <v>19</v>
      </c>
      <c r="AC16" s="3491">
        <v>18.911333259283943</v>
      </c>
      <c r="AD16" s="3491">
        <v>18.958666027142172</v>
      </c>
      <c r="AE16" s="3492">
        <v>18.89053190699056</v>
      </c>
      <c r="AF16" s="3497">
        <v>19</v>
      </c>
      <c r="AG16" s="3497">
        <v>18.933333333333334</v>
      </c>
      <c r="AH16" s="3497">
        <v>18.964609252325161</v>
      </c>
      <c r="AI16" s="3497">
        <v>18.896727977381744</v>
      </c>
      <c r="AJ16" s="3497">
        <v>19</v>
      </c>
      <c r="AK16" s="3497">
        <v>19.666666666666668</v>
      </c>
      <c r="AL16" s="3497">
        <v>18.968932244724844</v>
      </c>
      <c r="AM16" s="3497">
        <v>18.988189516411222</v>
      </c>
      <c r="AN16" s="3497">
        <v>19</v>
      </c>
      <c r="AO16" s="3497">
        <v>19</v>
      </c>
      <c r="AP16" s="3491">
        <v>19</v>
      </c>
      <c r="AQ16" s="3491">
        <v>19.189047351675089</v>
      </c>
      <c r="AR16" s="3497">
        <v>18.972414182687782</v>
      </c>
      <c r="AS16" s="3497">
        <v>18.989525689246388</v>
      </c>
      <c r="AT16" s="3497">
        <v>19</v>
      </c>
      <c r="AU16" s="3497">
        <v>18.933333333333334</v>
      </c>
      <c r="AV16" s="3497">
        <v>18.975194297228196</v>
      </c>
      <c r="AW16" s="3497">
        <v>18.983814526111534</v>
      </c>
      <c r="AX16" s="3497">
        <v>19</v>
      </c>
      <c r="AY16" s="3497">
        <v>19.033333333333335</v>
      </c>
      <c r="AZ16" s="3497">
        <v>18.97726390936603</v>
      </c>
      <c r="BA16" s="3497">
        <v>18.987965630683089</v>
      </c>
      <c r="BB16" s="3497">
        <v>19</v>
      </c>
      <c r="BC16" s="3497">
        <v>18.966666666666665</v>
      </c>
      <c r="BD16" s="3499">
        <v>19</v>
      </c>
      <c r="BE16" s="3499">
        <v>18.975867287103242</v>
      </c>
      <c r="BF16" s="3497">
        <v>19</v>
      </c>
      <c r="BG16" s="3499">
        <v>19.083022879506288</v>
      </c>
      <c r="BH16" s="3497">
        <v>18.979186497506646</v>
      </c>
      <c r="BI16" s="2775">
        <v>18.986151301031846</v>
      </c>
    </row>
    <row r="17" spans="3:61" x14ac:dyDescent="0.25">
      <c r="C17" s="3747"/>
      <c r="D17" s="3503" t="s">
        <v>1056</v>
      </c>
      <c r="E17" s="3489" t="s">
        <v>49</v>
      </c>
      <c r="F17" s="3494">
        <v>84.340172124348669</v>
      </c>
      <c r="G17" s="3495" t="s">
        <v>1747</v>
      </c>
      <c r="H17" s="3491" t="s">
        <v>1747</v>
      </c>
      <c r="I17" s="2770">
        <v>86.524943820224721</v>
      </c>
      <c r="J17" s="3491" t="s">
        <v>1747</v>
      </c>
      <c r="K17" s="2770">
        <v>86.642298850574704</v>
      </c>
      <c r="L17" s="3491" t="s">
        <v>1747</v>
      </c>
      <c r="M17" s="2770">
        <v>86.584566332738575</v>
      </c>
      <c r="N17" s="3491" t="s">
        <v>1747</v>
      </c>
      <c r="O17" s="2770">
        <v>86.74639534883724</v>
      </c>
      <c r="P17" s="3491" t="s">
        <v>1747</v>
      </c>
      <c r="Q17" s="2770">
        <v>86.637424791163255</v>
      </c>
      <c r="R17" s="3491" t="s">
        <v>1747</v>
      </c>
      <c r="S17" s="2770">
        <v>86.803258426966309</v>
      </c>
      <c r="T17" s="3491" t="s">
        <v>1747</v>
      </c>
      <c r="U17" s="2770">
        <v>86.679550745615288</v>
      </c>
      <c r="V17" s="3491" t="s">
        <v>1747</v>
      </c>
      <c r="W17" s="2770">
        <v>87.09</v>
      </c>
      <c r="X17" s="3491" t="s">
        <v>1747</v>
      </c>
      <c r="Y17" s="2770">
        <v>86.76297612671739</v>
      </c>
      <c r="Z17" s="3491" t="s">
        <v>1747</v>
      </c>
      <c r="AA17" s="2770">
        <v>86.85</v>
      </c>
      <c r="AB17" s="3491" t="s">
        <v>1747</v>
      </c>
      <c r="AC17" s="3491">
        <v>86.915279409844004</v>
      </c>
      <c r="AD17" s="3491" t="s">
        <v>1747</v>
      </c>
      <c r="AE17" s="3492">
        <v>86.777279958860319</v>
      </c>
      <c r="AF17" s="3491" t="s">
        <v>1747</v>
      </c>
      <c r="AG17" s="2770">
        <v>86.86</v>
      </c>
      <c r="AH17" s="3491" t="s">
        <v>1747</v>
      </c>
      <c r="AI17" s="2770">
        <v>86.789289841063081</v>
      </c>
      <c r="AJ17" s="3491" t="s">
        <v>1747</v>
      </c>
      <c r="AK17" s="2770">
        <v>86.55</v>
      </c>
      <c r="AL17" s="3491" t="s">
        <v>1747</v>
      </c>
      <c r="AM17" s="2770">
        <v>86.760794818246666</v>
      </c>
      <c r="AN17" s="3491" t="s">
        <v>1747</v>
      </c>
      <c r="AO17" s="2770">
        <v>86.5</v>
      </c>
      <c r="AP17" s="3491" t="s">
        <v>1747</v>
      </c>
      <c r="AQ17" s="3491">
        <v>86.639034849664029</v>
      </c>
      <c r="AR17" s="3491" t="s">
        <v>1747</v>
      </c>
      <c r="AS17" s="2770">
        <v>86.731404521112452</v>
      </c>
      <c r="AT17" s="3491" t="s">
        <v>1747</v>
      </c>
      <c r="AU17" s="2770">
        <v>86.4</v>
      </c>
      <c r="AV17" s="3491" t="s">
        <v>1747</v>
      </c>
      <c r="AW17" s="2770">
        <v>86.69758762446591</v>
      </c>
      <c r="AX17" s="3491" t="s">
        <v>1747</v>
      </c>
      <c r="AY17" s="2770">
        <v>86.45</v>
      </c>
      <c r="AZ17" s="3491" t="s">
        <v>1747</v>
      </c>
      <c r="BA17" s="2770">
        <v>86.67678253171961</v>
      </c>
      <c r="BB17" s="3491" t="s">
        <v>1747</v>
      </c>
      <c r="BC17" s="2770">
        <v>86.43</v>
      </c>
      <c r="BD17" s="3492" t="s">
        <v>1747</v>
      </c>
      <c r="BE17" s="3492">
        <v>86.425852249134721</v>
      </c>
      <c r="BF17" s="3491" t="s">
        <v>1747</v>
      </c>
      <c r="BG17" s="3492">
        <v>86.532855538033445</v>
      </c>
      <c r="BH17" s="3491" t="s">
        <v>1747</v>
      </c>
      <c r="BI17" s="2770">
        <v>86.655714204594943</v>
      </c>
    </row>
    <row r="18" spans="3:61" x14ac:dyDescent="0.25">
      <c r="C18" s="3747"/>
      <c r="D18" s="3503" t="s">
        <v>203</v>
      </c>
      <c r="E18" s="3489" t="s">
        <v>49</v>
      </c>
      <c r="F18" s="3494">
        <v>7.9983421553617724</v>
      </c>
      <c r="G18" s="3495" t="s">
        <v>1748</v>
      </c>
      <c r="H18" s="3491" t="s">
        <v>1748</v>
      </c>
      <c r="I18" s="2770">
        <v>7.5889887640449434</v>
      </c>
      <c r="J18" s="3491" t="s">
        <v>1748</v>
      </c>
      <c r="K18" s="2770">
        <v>7.4908045977011488</v>
      </c>
      <c r="L18" s="3491" t="s">
        <v>1748</v>
      </c>
      <c r="M18" s="2770">
        <v>7.5391060562561316</v>
      </c>
      <c r="N18" s="3491" t="s">
        <v>1748</v>
      </c>
      <c r="O18" s="2770">
        <v>7.4724418604651159</v>
      </c>
      <c r="P18" s="3491" t="s">
        <v>1748</v>
      </c>
      <c r="Q18" s="2770">
        <v>7.5173314282778847</v>
      </c>
      <c r="R18" s="3491" t="s">
        <v>1748</v>
      </c>
      <c r="S18" s="2770">
        <v>7.6134831460674164</v>
      </c>
      <c r="T18" s="3491" t="s">
        <v>1748</v>
      </c>
      <c r="U18" s="2770">
        <v>7.5417564061448354</v>
      </c>
      <c r="V18" s="3491" t="s">
        <v>1748</v>
      </c>
      <c r="W18" s="2770">
        <v>7.6</v>
      </c>
      <c r="X18" s="3491" t="s">
        <v>1748</v>
      </c>
      <c r="Y18" s="2770">
        <v>7.5535946394031894</v>
      </c>
      <c r="Z18" s="3491" t="s">
        <v>1748</v>
      </c>
      <c r="AA18" s="2770">
        <v>7.73</v>
      </c>
      <c r="AB18" s="3491" t="s">
        <v>1748</v>
      </c>
      <c r="AC18" s="3491">
        <v>7.6469823023367436</v>
      </c>
      <c r="AD18" s="3491" t="s">
        <v>1748</v>
      </c>
      <c r="AE18" s="3492">
        <v>7.5825898170700698</v>
      </c>
      <c r="AF18" s="3491" t="s">
        <v>1748</v>
      </c>
      <c r="AG18" s="2770">
        <v>7.73</v>
      </c>
      <c r="AH18" s="3491" t="s">
        <v>1748</v>
      </c>
      <c r="AI18" s="2770">
        <v>7.6039918728244613</v>
      </c>
      <c r="AJ18" s="3491" t="s">
        <v>1748</v>
      </c>
      <c r="AK18" s="2770">
        <v>7.85</v>
      </c>
      <c r="AL18" s="3491" t="s">
        <v>1748</v>
      </c>
      <c r="AM18" s="2770">
        <v>7.6332869200598559</v>
      </c>
      <c r="AN18" s="3491" t="s">
        <v>1748</v>
      </c>
      <c r="AO18" s="2770">
        <v>7.73</v>
      </c>
      <c r="AP18" s="3491" t="s">
        <v>1748</v>
      </c>
      <c r="AQ18" s="3491">
        <v>7.7682092426953133</v>
      </c>
      <c r="AR18" s="3491" t="s">
        <v>1748</v>
      </c>
      <c r="AS18" s="2770">
        <v>7.6441860099087799</v>
      </c>
      <c r="AT18" s="3491" t="s">
        <v>1748</v>
      </c>
      <c r="AU18" s="2770">
        <v>7.73</v>
      </c>
      <c r="AV18" s="3491" t="s">
        <v>1748</v>
      </c>
      <c r="AW18" s="2770">
        <v>7.6529425676769156</v>
      </c>
      <c r="AX18" s="3491" t="s">
        <v>1748</v>
      </c>
      <c r="AY18" s="2770">
        <v>7.76</v>
      </c>
      <c r="AZ18" s="3491" t="s">
        <v>1748</v>
      </c>
      <c r="BA18" s="2770">
        <v>7.6619387354517308</v>
      </c>
      <c r="BB18" s="3491" t="s">
        <v>1748</v>
      </c>
      <c r="BC18" s="2770">
        <v>7.81</v>
      </c>
      <c r="BD18" s="3492" t="s">
        <v>1748</v>
      </c>
      <c r="BE18" s="3492">
        <v>7.7668787909570511</v>
      </c>
      <c r="BF18" s="3491" t="s">
        <v>1748</v>
      </c>
      <c r="BG18" s="3492">
        <v>7.7675465880069119</v>
      </c>
      <c r="BH18" s="3491" t="s">
        <v>1748</v>
      </c>
      <c r="BI18" s="2770">
        <v>7.6745790270244765</v>
      </c>
    </row>
    <row r="19" spans="3:61" x14ac:dyDescent="0.25">
      <c r="C19" s="3747"/>
      <c r="D19" s="3503" t="s">
        <v>1057</v>
      </c>
      <c r="E19" s="3489" t="s">
        <v>49</v>
      </c>
      <c r="F19" s="3494">
        <v>64.448248492385474</v>
      </c>
      <c r="G19" s="3495" t="s">
        <v>1749</v>
      </c>
      <c r="H19" s="3491" t="s">
        <v>1749</v>
      </c>
      <c r="I19" s="2770">
        <v>64.961999999999989</v>
      </c>
      <c r="J19" s="3491" t="s">
        <v>1749</v>
      </c>
      <c r="K19" s="2770">
        <v>65.291818181818186</v>
      </c>
      <c r="L19" s="3491" t="s">
        <v>1749</v>
      </c>
      <c r="M19" s="2770">
        <v>65.129564940455523</v>
      </c>
      <c r="N19" s="3491" t="s">
        <v>1749</v>
      </c>
      <c r="O19" s="2770">
        <v>65.455454545454543</v>
      </c>
      <c r="P19" s="3491" t="s">
        <v>1749</v>
      </c>
      <c r="Q19" s="2770">
        <v>65.236010759333723</v>
      </c>
      <c r="R19" s="3491" t="s">
        <v>1749</v>
      </c>
      <c r="S19" s="2770">
        <v>65.259999999999991</v>
      </c>
      <c r="T19" s="3491" t="s">
        <v>1749</v>
      </c>
      <c r="U19" s="2770">
        <v>65.242104635613728</v>
      </c>
      <c r="V19" s="3491" t="s">
        <v>1749</v>
      </c>
      <c r="W19" s="2770">
        <v>65.17</v>
      </c>
      <c r="X19" s="3491" t="s">
        <v>1749</v>
      </c>
      <c r="Y19" s="2770">
        <v>65.227449092593375</v>
      </c>
      <c r="Z19" s="3491" t="s">
        <v>1749</v>
      </c>
      <c r="AA19" s="2770">
        <v>64.73</v>
      </c>
      <c r="AB19" s="3491" t="s">
        <v>1749</v>
      </c>
      <c r="AC19" s="3491">
        <v>65.056557752720124</v>
      </c>
      <c r="AD19" s="3491" t="s">
        <v>1749</v>
      </c>
      <c r="AE19" s="3492">
        <v>65.145684996699842</v>
      </c>
      <c r="AF19" s="3491" t="s">
        <v>1749</v>
      </c>
      <c r="AG19" s="2770">
        <v>64.73</v>
      </c>
      <c r="AH19" s="3491" t="s">
        <v>1749</v>
      </c>
      <c r="AI19" s="2770">
        <v>65.085332900943598</v>
      </c>
      <c r="AJ19" s="3491" t="s">
        <v>1749</v>
      </c>
      <c r="AK19" s="2770">
        <v>64.39</v>
      </c>
      <c r="AL19" s="3491" t="s">
        <v>1749</v>
      </c>
      <c r="AM19" s="2770">
        <v>65.002531530064786</v>
      </c>
      <c r="AN19" s="3491" t="s">
        <v>1749</v>
      </c>
      <c r="AO19" s="2770">
        <v>64.7</v>
      </c>
      <c r="AP19" s="3491" t="s">
        <v>1749</v>
      </c>
      <c r="AQ19" s="3491">
        <v>64.611552317359966</v>
      </c>
      <c r="AR19" s="3491" t="s">
        <v>1749</v>
      </c>
      <c r="AS19" s="2770">
        <v>64.96843771017663</v>
      </c>
      <c r="AT19" s="3491" t="s">
        <v>1749</v>
      </c>
      <c r="AU19" s="2770">
        <v>64.650000000000006</v>
      </c>
      <c r="AV19" s="3491" t="s">
        <v>1749</v>
      </c>
      <c r="AW19" s="2770">
        <v>64.935943961759278</v>
      </c>
      <c r="AX19" s="3491" t="s">
        <v>1749</v>
      </c>
      <c r="AY19" s="2770">
        <v>65</v>
      </c>
      <c r="AZ19" s="3491" t="s">
        <v>1749</v>
      </c>
      <c r="BA19" s="2770">
        <v>64.941326669475117</v>
      </c>
      <c r="BB19" s="3491" t="s">
        <v>1749</v>
      </c>
      <c r="BC19" s="2770">
        <v>64.98</v>
      </c>
      <c r="BD19" s="3492" t="s">
        <v>1749</v>
      </c>
      <c r="BE19" s="3492">
        <v>64.872322082284043</v>
      </c>
      <c r="BF19" s="3491" t="s">
        <v>1749</v>
      </c>
      <c r="BG19" s="3492">
        <v>64.741433246033111</v>
      </c>
      <c r="BH19" s="3491" t="s">
        <v>1749</v>
      </c>
      <c r="BI19" s="2770">
        <v>64.944628290431922</v>
      </c>
    </row>
    <row r="20" spans="3:61" x14ac:dyDescent="0.25">
      <c r="C20" s="3747"/>
      <c r="D20" s="3503" t="s">
        <v>1058</v>
      </c>
      <c r="E20" s="3489" t="s">
        <v>49</v>
      </c>
      <c r="F20" s="3494">
        <v>22.958247683476721</v>
      </c>
      <c r="G20" s="3495" t="s">
        <v>1750</v>
      </c>
      <c r="H20" s="3491" t="s">
        <v>1750</v>
      </c>
      <c r="I20" s="2770">
        <v>23.334</v>
      </c>
      <c r="J20" s="3491" t="s">
        <v>1750</v>
      </c>
      <c r="K20" s="2770">
        <v>22.924545454545452</v>
      </c>
      <c r="L20" s="3491" t="s">
        <v>1750</v>
      </c>
      <c r="M20" s="2770">
        <v>23.125975608651682</v>
      </c>
      <c r="N20" s="3491" t="s">
        <v>1750</v>
      </c>
      <c r="O20" s="2770">
        <v>22.873636363636365</v>
      </c>
      <c r="P20" s="3491" t="s">
        <v>1750</v>
      </c>
      <c r="Q20" s="2770">
        <v>23.043553656067942</v>
      </c>
      <c r="R20" s="3491" t="s">
        <v>1750</v>
      </c>
      <c r="S20" s="2770">
        <v>23.161666666666665</v>
      </c>
      <c r="T20" s="3491" t="s">
        <v>1750</v>
      </c>
      <c r="U20" s="2770">
        <v>23.073557359964191</v>
      </c>
      <c r="V20" s="3491" t="s">
        <v>1750</v>
      </c>
      <c r="W20" s="2770">
        <v>23.13</v>
      </c>
      <c r="X20" s="3491" t="s">
        <v>1750</v>
      </c>
      <c r="Y20" s="2770">
        <v>23.085029542469321</v>
      </c>
      <c r="Z20" s="3491" t="s">
        <v>1750</v>
      </c>
      <c r="AA20" s="2770">
        <v>23.56</v>
      </c>
      <c r="AB20" s="3491" t="s">
        <v>1750</v>
      </c>
      <c r="AC20" s="3491">
        <v>23.28105791237283</v>
      </c>
      <c r="AD20" s="3491" t="s">
        <v>1750</v>
      </c>
      <c r="AE20" s="3492">
        <v>23.163098897935779</v>
      </c>
      <c r="AF20" s="3491" t="s">
        <v>1750</v>
      </c>
      <c r="AG20" s="2770">
        <v>23.4</v>
      </c>
      <c r="AH20" s="3491" t="s">
        <v>1750</v>
      </c>
      <c r="AI20" s="2770">
        <v>23.197493879977589</v>
      </c>
      <c r="AJ20" s="3491" t="s">
        <v>1750</v>
      </c>
      <c r="AK20" s="2770">
        <v>23.59</v>
      </c>
      <c r="AL20" s="3491" t="s">
        <v>1750</v>
      </c>
      <c r="AM20" s="2770">
        <v>23.24423414607471</v>
      </c>
      <c r="AN20" s="3491" t="s">
        <v>1750</v>
      </c>
      <c r="AO20" s="2770">
        <v>23.35</v>
      </c>
      <c r="AP20" s="3491" t="s">
        <v>1750</v>
      </c>
      <c r="AQ20" s="3491">
        <v>23.443517698150945</v>
      </c>
      <c r="AR20" s="3491" t="s">
        <v>1750</v>
      </c>
      <c r="AS20" s="2770">
        <v>23.256153439158886</v>
      </c>
      <c r="AT20" s="3491" t="s">
        <v>1750</v>
      </c>
      <c r="AU20" s="2770">
        <v>23.62</v>
      </c>
      <c r="AV20" s="3491" t="s">
        <v>1750</v>
      </c>
      <c r="AW20" s="2770">
        <v>23.293280758671195</v>
      </c>
      <c r="AX20" s="3491" t="s">
        <v>1750</v>
      </c>
      <c r="AY20" s="2770">
        <v>23.38</v>
      </c>
      <c r="AZ20" s="3491" t="s">
        <v>1750</v>
      </c>
      <c r="BA20" s="2770">
        <v>23.300567883230134</v>
      </c>
      <c r="BB20" s="3491" t="s">
        <v>1750</v>
      </c>
      <c r="BC20" s="2770">
        <v>23.48</v>
      </c>
      <c r="BD20" s="3492" t="s">
        <v>1750</v>
      </c>
      <c r="BE20" s="3492">
        <v>23.497287748764769</v>
      </c>
      <c r="BF20" s="3491" t="s">
        <v>1750</v>
      </c>
      <c r="BG20" s="3492">
        <v>23.470298809490902</v>
      </c>
      <c r="BH20" s="3491" t="s">
        <v>1750</v>
      </c>
      <c r="BI20" s="2770">
        <v>23.315886368320786</v>
      </c>
    </row>
    <row r="21" spans="3:61" x14ac:dyDescent="0.25">
      <c r="C21" s="3747"/>
      <c r="D21" s="3500" t="s">
        <v>1059</v>
      </c>
      <c r="E21" s="3489"/>
      <c r="F21" s="3494"/>
      <c r="G21" s="3495"/>
      <c r="H21" s="3491"/>
      <c r="I21" s="2770"/>
      <c r="J21" s="3491"/>
      <c r="K21" s="2770"/>
      <c r="L21" s="3491"/>
      <c r="M21" s="2770"/>
      <c r="N21" s="3491"/>
      <c r="O21" s="2770"/>
      <c r="P21" s="3491"/>
      <c r="Q21" s="2770"/>
      <c r="R21" s="3491"/>
      <c r="S21" s="2770"/>
      <c r="T21" s="3491"/>
      <c r="U21" s="2770"/>
      <c r="V21" s="3491"/>
      <c r="W21" s="2770"/>
      <c r="X21" s="3491"/>
      <c r="Y21" s="2770"/>
      <c r="Z21" s="3491"/>
      <c r="AA21" s="2770"/>
      <c r="AB21" s="3491"/>
      <c r="AC21" s="3491"/>
      <c r="AD21" s="3491"/>
      <c r="AE21" s="3492"/>
      <c r="AF21" s="3491"/>
      <c r="AG21" s="2770"/>
      <c r="AH21" s="3491"/>
      <c r="AI21" s="2770"/>
      <c r="AJ21" s="3491"/>
      <c r="AK21" s="2770"/>
      <c r="AL21" s="3491"/>
      <c r="AM21" s="2770"/>
      <c r="AN21" s="3491"/>
      <c r="AO21" s="2770"/>
      <c r="AP21" s="3491"/>
      <c r="AQ21" s="3491"/>
      <c r="AR21" s="3491"/>
      <c r="AS21" s="2770"/>
      <c r="AT21" s="3491"/>
      <c r="AU21" s="2770"/>
      <c r="AV21" s="3491"/>
      <c r="AW21" s="2770"/>
      <c r="AX21" s="3491"/>
      <c r="AY21" s="2770"/>
      <c r="AZ21" s="3491"/>
      <c r="BA21" s="2770"/>
      <c r="BB21" s="3491"/>
      <c r="BC21" s="2770"/>
      <c r="BD21" s="3491"/>
      <c r="BE21" s="3491"/>
      <c r="BF21" s="3491"/>
      <c r="BG21" s="3492"/>
      <c r="BH21" s="3491"/>
      <c r="BI21" s="2770"/>
    </row>
    <row r="22" spans="3:61" x14ac:dyDescent="0.25">
      <c r="C22" s="3747"/>
      <c r="D22" s="3503" t="s">
        <v>1450</v>
      </c>
      <c r="E22" s="3489" t="s">
        <v>49</v>
      </c>
      <c r="F22" s="3494">
        <v>23.543643606765379</v>
      </c>
      <c r="G22" s="3495">
        <v>25</v>
      </c>
      <c r="H22" s="3491">
        <v>25</v>
      </c>
      <c r="I22" s="2770">
        <v>24.999997572129367</v>
      </c>
      <c r="J22" s="3491">
        <v>25</v>
      </c>
      <c r="K22" s="2770">
        <v>25.000002361092438</v>
      </c>
      <c r="L22" s="3491">
        <v>25</v>
      </c>
      <c r="M22" s="2770">
        <v>25</v>
      </c>
      <c r="N22" s="3491">
        <v>25</v>
      </c>
      <c r="O22" s="2770">
        <v>24.999995028764566</v>
      </c>
      <c r="P22" s="3491">
        <v>25</v>
      </c>
      <c r="Q22" s="2770">
        <v>24.999998384139747</v>
      </c>
      <c r="R22" s="3491">
        <v>25</v>
      </c>
      <c r="S22" s="2770">
        <v>25.870973677442947</v>
      </c>
      <c r="T22" s="3491">
        <v>25</v>
      </c>
      <c r="U22" s="2770">
        <v>25.222537378563558</v>
      </c>
      <c r="V22" s="3491">
        <v>25</v>
      </c>
      <c r="W22" s="2770">
        <v>25.999996604473829</v>
      </c>
      <c r="X22" s="3491">
        <v>25</v>
      </c>
      <c r="Y22" s="2770">
        <v>25.380550809768366</v>
      </c>
      <c r="Z22" s="3491">
        <v>25</v>
      </c>
      <c r="AA22" s="2770">
        <v>25</v>
      </c>
      <c r="AB22" s="3491">
        <v>25</v>
      </c>
      <c r="AC22" s="3491">
        <v>25.631357612832634</v>
      </c>
      <c r="AD22" s="3491">
        <v>25</v>
      </c>
      <c r="AE22" s="3492">
        <v>25.318204268661109</v>
      </c>
      <c r="AF22" s="3491">
        <v>25</v>
      </c>
      <c r="AG22" s="2770">
        <v>25.000237898122506</v>
      </c>
      <c r="AH22" s="3491">
        <v>25</v>
      </c>
      <c r="AI22" s="3491">
        <v>25.272365232648376</v>
      </c>
      <c r="AJ22" s="3491">
        <v>25</v>
      </c>
      <c r="AK22" s="2770">
        <v>25.000005114025381</v>
      </c>
      <c r="AL22" s="3491">
        <v>25</v>
      </c>
      <c r="AM22" s="3491">
        <v>25.240154938474884</v>
      </c>
      <c r="AN22" s="3491">
        <v>25</v>
      </c>
      <c r="AO22" s="2770">
        <v>24.999999999999996</v>
      </c>
      <c r="AP22" s="3491">
        <v>25</v>
      </c>
      <c r="AQ22" s="3491">
        <v>25.000082602902324</v>
      </c>
      <c r="AR22" s="3491">
        <v>25</v>
      </c>
      <c r="AS22" s="3491">
        <v>25.212896700887278</v>
      </c>
      <c r="AT22" s="3491">
        <v>25</v>
      </c>
      <c r="AU22" s="2770">
        <v>23.193550556965743</v>
      </c>
      <c r="AV22" s="3491">
        <v>25</v>
      </c>
      <c r="AW22" s="3491">
        <v>25.007058612528549</v>
      </c>
      <c r="AX22" s="3491">
        <v>25</v>
      </c>
      <c r="AY22" s="2770">
        <v>21.571428930378296</v>
      </c>
      <c r="AZ22" s="3491">
        <v>25</v>
      </c>
      <c r="BA22" s="3491">
        <v>24.717657599476798</v>
      </c>
      <c r="BB22" s="3491">
        <v>25</v>
      </c>
      <c r="BC22" s="2770">
        <v>25.00000235800406</v>
      </c>
      <c r="BD22" s="3492">
        <v>25</v>
      </c>
      <c r="BE22" s="3492">
        <v>23.312565278021545</v>
      </c>
      <c r="BF22" s="3491">
        <v>25</v>
      </c>
      <c r="BG22" s="3492">
        <v>24.15812995508584</v>
      </c>
      <c r="BH22" s="3491">
        <v>24.999999999999993</v>
      </c>
      <c r="BI22" s="2770">
        <v>24.741799457675313</v>
      </c>
    </row>
    <row r="23" spans="3:61" x14ac:dyDescent="0.25">
      <c r="C23" s="3747"/>
      <c r="D23" s="3503" t="s">
        <v>1451</v>
      </c>
      <c r="E23" s="3489" t="s">
        <v>219</v>
      </c>
      <c r="F23" s="3494"/>
      <c r="G23" s="3496">
        <v>17.969255844068858</v>
      </c>
      <c r="H23" s="3497">
        <v>18</v>
      </c>
      <c r="I23" s="3497">
        <v>17.55</v>
      </c>
      <c r="J23" s="3497">
        <v>18</v>
      </c>
      <c r="K23" s="3497">
        <v>17.666666666666668</v>
      </c>
      <c r="L23" s="3497">
        <v>18</v>
      </c>
      <c r="M23" s="3497">
        <v>17.609272787647352</v>
      </c>
      <c r="N23" s="3497">
        <v>18.373724046941188</v>
      </c>
      <c r="O23" s="3497">
        <v>18</v>
      </c>
      <c r="P23" s="3497">
        <v>18.122915461616731</v>
      </c>
      <c r="Q23" s="3497">
        <v>17.736908887646731</v>
      </c>
      <c r="R23" s="3497">
        <v>18.753086419753089</v>
      </c>
      <c r="S23" s="3497">
        <v>17.600000000000001</v>
      </c>
      <c r="T23" s="3497">
        <v>18.280969380239107</v>
      </c>
      <c r="U23" s="3497">
        <v>17.702309941520468</v>
      </c>
      <c r="V23" s="3497">
        <v>17.81818181818182</v>
      </c>
      <c r="W23" s="3497">
        <v>17.616666666666667</v>
      </c>
      <c r="X23" s="3497">
        <v>18.188171766474834</v>
      </c>
      <c r="Y23" s="3497">
        <v>17.684973569651739</v>
      </c>
      <c r="Z23" s="3497">
        <v>17.81818181818182</v>
      </c>
      <c r="AA23" s="3497">
        <v>17.649999999999999</v>
      </c>
      <c r="AB23" s="3491">
        <v>18.133204020885181</v>
      </c>
      <c r="AC23" s="3491">
        <v>17.621951941945277</v>
      </c>
      <c r="AD23" s="3491">
        <v>18.128043049882901</v>
      </c>
      <c r="AE23" s="3492">
        <v>17.67924466978679</v>
      </c>
      <c r="AF23" s="3497">
        <v>17.81818181818182</v>
      </c>
      <c r="AG23" s="3497">
        <v>17.75</v>
      </c>
      <c r="AH23" s="3497">
        <v>18.083489503534675</v>
      </c>
      <c r="AI23" s="3497">
        <v>17.68948743606849</v>
      </c>
      <c r="AJ23" s="3497">
        <v>17.81818181818182</v>
      </c>
      <c r="AK23" s="3497">
        <v>18.533333333333335</v>
      </c>
      <c r="AL23" s="3497">
        <v>18.051082075528473</v>
      </c>
      <c r="AM23" s="3497">
        <v>17.789728462453638</v>
      </c>
      <c r="AN23" s="3497">
        <v>17.81818181818182</v>
      </c>
      <c r="AO23" s="3497">
        <v>17.716666666666665</v>
      </c>
      <c r="AP23" s="3491">
        <v>17.81818181818182</v>
      </c>
      <c r="AQ23" s="3491">
        <v>17.98748268762867</v>
      </c>
      <c r="AR23" s="3497">
        <v>18.024979634574787</v>
      </c>
      <c r="AS23" s="3497">
        <v>17.781462654700285</v>
      </c>
      <c r="AT23" s="3497">
        <v>17.81818181818182</v>
      </c>
      <c r="AU23" s="3497">
        <v>17.683333333333334</v>
      </c>
      <c r="AV23" s="3497">
        <v>18.004138431656163</v>
      </c>
      <c r="AW23" s="3497">
        <v>17.77148918849598</v>
      </c>
      <c r="AX23" s="3497">
        <v>17.81818181818182</v>
      </c>
      <c r="AY23" s="3497">
        <v>17.649999999999999</v>
      </c>
      <c r="AZ23" s="3497">
        <v>17.988623528978454</v>
      </c>
      <c r="BA23" s="3497">
        <v>17.761304889760723</v>
      </c>
      <c r="BB23" s="3497">
        <v>17.81818181818182</v>
      </c>
      <c r="BC23" s="3497">
        <v>17.683333333333334</v>
      </c>
      <c r="BD23" s="3499">
        <v>17.81818181818182</v>
      </c>
      <c r="BE23" s="3499">
        <v>17.672986418492034</v>
      </c>
      <c r="BF23" s="3497">
        <v>17.818181818181817</v>
      </c>
      <c r="BG23" s="3499">
        <v>17.831068901934223</v>
      </c>
      <c r="BH23" s="3497">
        <v>17.974210795623407</v>
      </c>
      <c r="BI23" s="2775">
        <v>17.754662965455363</v>
      </c>
    </row>
    <row r="24" spans="3:61" x14ac:dyDescent="0.25">
      <c r="C24" s="3747"/>
      <c r="D24" s="3503" t="s">
        <v>1060</v>
      </c>
      <c r="E24" s="3489" t="s">
        <v>49</v>
      </c>
      <c r="F24" s="3494">
        <v>88.599749618194579</v>
      </c>
      <c r="G24" s="3495" t="s">
        <v>1751</v>
      </c>
      <c r="H24" s="3491" t="s">
        <v>1751</v>
      </c>
      <c r="I24" s="2770">
        <v>89.947288135593212</v>
      </c>
      <c r="J24" s="3491" t="s">
        <v>1751</v>
      </c>
      <c r="K24" s="2770">
        <v>90.305499999999981</v>
      </c>
      <c r="L24" s="3491" t="s">
        <v>1751</v>
      </c>
      <c r="M24" s="2770">
        <v>90.128891560875132</v>
      </c>
      <c r="N24" s="3491" t="s">
        <v>1751</v>
      </c>
      <c r="O24" s="2770">
        <v>90.414923076923074</v>
      </c>
      <c r="P24" s="3491" t="s">
        <v>1751</v>
      </c>
      <c r="Q24" s="2770">
        <v>90.221854859241944</v>
      </c>
      <c r="R24" s="3491" t="s">
        <v>1751</v>
      </c>
      <c r="S24" s="2770">
        <v>90.199344262295114</v>
      </c>
      <c r="T24" s="3491" t="s">
        <v>1751</v>
      </c>
      <c r="U24" s="2770">
        <v>90.216073570044117</v>
      </c>
      <c r="V24" s="3491" t="s">
        <v>1751</v>
      </c>
      <c r="W24" s="2770">
        <v>90.37</v>
      </c>
      <c r="X24" s="3491" t="s">
        <v>1751</v>
      </c>
      <c r="Y24" s="2770">
        <v>90.247485514844897</v>
      </c>
      <c r="Z24" s="3491" t="s">
        <v>1751</v>
      </c>
      <c r="AA24" s="2770">
        <v>89.73</v>
      </c>
      <c r="AB24" s="3491" t="s">
        <v>1751</v>
      </c>
      <c r="AC24" s="3491">
        <v>90.104281742923646</v>
      </c>
      <c r="AD24" s="3491" t="s">
        <v>1751</v>
      </c>
      <c r="AE24" s="3492">
        <v>90.162391982389337</v>
      </c>
      <c r="AF24" s="3491" t="s">
        <v>1751</v>
      </c>
      <c r="AG24" s="2770">
        <v>89.73</v>
      </c>
      <c r="AH24" s="3491" t="s">
        <v>1751</v>
      </c>
      <c r="AI24" s="2770">
        <v>90.099878947974702</v>
      </c>
      <c r="AJ24" s="3491" t="s">
        <v>1751</v>
      </c>
      <c r="AK24" s="2770">
        <v>89.42</v>
      </c>
      <c r="AL24" s="3491" t="s">
        <v>1751</v>
      </c>
      <c r="AM24" s="2770">
        <v>90.019281067149947</v>
      </c>
      <c r="AN24" s="3491" t="s">
        <v>1751</v>
      </c>
      <c r="AO24" s="2770">
        <v>89.7</v>
      </c>
      <c r="AP24" s="3491" t="s">
        <v>1751</v>
      </c>
      <c r="AQ24" s="3491">
        <v>89.621354765549114</v>
      </c>
      <c r="AR24" s="3491" t="s">
        <v>1751</v>
      </c>
      <c r="AS24" s="2770">
        <v>89.983184067315861</v>
      </c>
      <c r="AT24" s="3491" t="s">
        <v>1751</v>
      </c>
      <c r="AU24" s="2770">
        <v>89.69</v>
      </c>
      <c r="AV24" s="3491" t="s">
        <v>1751</v>
      </c>
      <c r="AW24" s="2770">
        <v>89.953180957681496</v>
      </c>
      <c r="AX24" s="3491" t="s">
        <v>1751</v>
      </c>
      <c r="AY24" s="2770">
        <v>89.77</v>
      </c>
      <c r="AZ24" s="3491" t="s">
        <v>1751</v>
      </c>
      <c r="BA24" s="2770">
        <v>89.937713990329954</v>
      </c>
      <c r="BB24" s="3491" t="s">
        <v>1751</v>
      </c>
      <c r="BC24" s="2770">
        <v>89.71</v>
      </c>
      <c r="BD24" s="3492" t="s">
        <v>1751</v>
      </c>
      <c r="BE24" s="3492">
        <v>89.72174254591323</v>
      </c>
      <c r="BF24" s="3491" t="s">
        <v>1751</v>
      </c>
      <c r="BG24" s="3492">
        <v>89.671513944272021</v>
      </c>
      <c r="BH24" s="3491" t="s">
        <v>1751</v>
      </c>
      <c r="BI24" s="2770">
        <v>89.918201012189655</v>
      </c>
    </row>
    <row r="25" spans="3:61" x14ac:dyDescent="0.25">
      <c r="C25" s="3747"/>
      <c r="D25" s="3503" t="s">
        <v>203</v>
      </c>
      <c r="E25" s="3489" t="s">
        <v>49</v>
      </c>
      <c r="F25" s="3494">
        <v>5.948071105661457</v>
      </c>
      <c r="G25" s="3495" t="s">
        <v>1752</v>
      </c>
      <c r="H25" s="3491" t="s">
        <v>1752</v>
      </c>
      <c r="I25" s="2770">
        <v>5.6581355932203383</v>
      </c>
      <c r="J25" s="3491" t="s">
        <v>1752</v>
      </c>
      <c r="K25" s="2770">
        <v>5.4698333333333329</v>
      </c>
      <c r="L25" s="3491" t="s">
        <v>1752</v>
      </c>
      <c r="M25" s="2770">
        <v>5.562671598915073</v>
      </c>
      <c r="N25" s="3491" t="s">
        <v>1752</v>
      </c>
      <c r="O25" s="2770">
        <v>5.476461538461538</v>
      </c>
      <c r="P25" s="3491" t="s">
        <v>1752</v>
      </c>
      <c r="Q25" s="2770">
        <v>5.5346524082926694</v>
      </c>
      <c r="R25" s="3491" t="s">
        <v>1752</v>
      </c>
      <c r="S25" s="2770">
        <v>5.5011475409836059</v>
      </c>
      <c r="T25" s="3491" t="s">
        <v>1752</v>
      </c>
      <c r="U25" s="2770">
        <v>5.5260475131001314</v>
      </c>
      <c r="V25" s="3491" t="s">
        <v>1752</v>
      </c>
      <c r="W25" s="2770">
        <v>5.43</v>
      </c>
      <c r="X25" s="3491" t="s">
        <v>1752</v>
      </c>
      <c r="Y25" s="2770">
        <v>5.5064469858832048</v>
      </c>
      <c r="Z25" s="3491" t="s">
        <v>1752</v>
      </c>
      <c r="AA25" s="2770">
        <v>5.7</v>
      </c>
      <c r="AB25" s="3491" t="s">
        <v>1752</v>
      </c>
      <c r="AC25" s="3491">
        <v>5.5418135565367797</v>
      </c>
      <c r="AD25" s="3491" t="s">
        <v>1752</v>
      </c>
      <c r="AE25" s="3492">
        <v>5.5382741756617486</v>
      </c>
      <c r="AF25" s="3491" t="s">
        <v>1752</v>
      </c>
      <c r="AG25" s="2770">
        <v>5.72</v>
      </c>
      <c r="AH25" s="3491" t="s">
        <v>1752</v>
      </c>
      <c r="AI25" s="2770">
        <v>5.564547171400732</v>
      </c>
      <c r="AJ25" s="3491" t="s">
        <v>1752</v>
      </c>
      <c r="AK25" s="2770">
        <v>5.82</v>
      </c>
      <c r="AL25" s="3491" t="s">
        <v>1752</v>
      </c>
      <c r="AM25" s="2770">
        <v>5.5948304397636131</v>
      </c>
      <c r="AN25" s="3491" t="s">
        <v>1752</v>
      </c>
      <c r="AO25" s="2770">
        <v>5.69</v>
      </c>
      <c r="AP25" s="3491" t="s">
        <v>1752</v>
      </c>
      <c r="AQ25" s="3491">
        <v>5.7415039610434278</v>
      </c>
      <c r="AR25" s="3491" t="s">
        <v>1752</v>
      </c>
      <c r="AS25" s="2770">
        <v>5.6055900367254026</v>
      </c>
      <c r="AT25" s="3491" t="s">
        <v>1752</v>
      </c>
      <c r="AU25" s="2770">
        <v>5.65</v>
      </c>
      <c r="AV25" s="3491" t="s">
        <v>1752</v>
      </c>
      <c r="AW25" s="2770">
        <v>5.6101347482071162</v>
      </c>
      <c r="AX25" s="3491" t="s">
        <v>1752</v>
      </c>
      <c r="AY25" s="2770">
        <v>5.6</v>
      </c>
      <c r="AZ25" s="3491" t="s">
        <v>1752</v>
      </c>
      <c r="BA25" s="2770">
        <v>5.6092790161396593</v>
      </c>
      <c r="BB25" s="3491" t="s">
        <v>1752</v>
      </c>
      <c r="BC25" s="2770">
        <v>5.64</v>
      </c>
      <c r="BD25" s="3492" t="s">
        <v>1752</v>
      </c>
      <c r="BE25" s="3492">
        <v>5.6310227917546083</v>
      </c>
      <c r="BF25" s="3491" t="s">
        <v>1752</v>
      </c>
      <c r="BG25" s="3492">
        <v>5.6863015778870905</v>
      </c>
      <c r="BH25" s="3491" t="s">
        <v>1752</v>
      </c>
      <c r="BI25" s="2770">
        <v>5.6119115196834546</v>
      </c>
    </row>
    <row r="26" spans="3:61" x14ac:dyDescent="0.25">
      <c r="C26" s="3747"/>
      <c r="D26" s="3503" t="s">
        <v>1057</v>
      </c>
      <c r="E26" s="3489" t="s">
        <v>49</v>
      </c>
      <c r="F26" s="3494">
        <v>66.654886908615453</v>
      </c>
      <c r="G26" s="3495" t="s">
        <v>1753</v>
      </c>
      <c r="H26" s="3491" t="s">
        <v>1753</v>
      </c>
      <c r="I26" s="2770">
        <v>67.798333333333332</v>
      </c>
      <c r="J26" s="3491" t="s">
        <v>1753</v>
      </c>
      <c r="K26" s="2770">
        <v>68.43416666666667</v>
      </c>
      <c r="L26" s="3491" t="s">
        <v>1753</v>
      </c>
      <c r="M26" s="2770">
        <v>68.120683100929625</v>
      </c>
      <c r="N26" s="3491" t="s">
        <v>1753</v>
      </c>
      <c r="O26" s="2770">
        <v>68.341000000000008</v>
      </c>
      <c r="P26" s="3491" t="s">
        <v>1753</v>
      </c>
      <c r="Q26" s="2770">
        <v>68.192288446754858</v>
      </c>
      <c r="R26" s="3491" t="s">
        <v>1753</v>
      </c>
      <c r="S26" s="2770">
        <v>68.219090909090895</v>
      </c>
      <c r="T26" s="3491" t="s">
        <v>1753</v>
      </c>
      <c r="U26" s="2770">
        <v>68.199171995260699</v>
      </c>
      <c r="V26" s="3491" t="s">
        <v>1753</v>
      </c>
      <c r="W26" s="2770">
        <v>68.42</v>
      </c>
      <c r="X26" s="3491" t="s">
        <v>1753</v>
      </c>
      <c r="Y26" s="2770">
        <v>68.244236621896476</v>
      </c>
      <c r="Z26" s="3491" t="s">
        <v>1753</v>
      </c>
      <c r="AA26" s="2770">
        <v>67.64</v>
      </c>
      <c r="AB26" s="3491" t="s">
        <v>1753</v>
      </c>
      <c r="AC26" s="3491">
        <v>68.098546099479975</v>
      </c>
      <c r="AD26" s="3491" t="s">
        <v>1753</v>
      </c>
      <c r="AE26" s="3492">
        <v>68.144878036735705</v>
      </c>
      <c r="AF26" s="3491" t="s">
        <v>1753</v>
      </c>
      <c r="AG26" s="2770">
        <v>67.5</v>
      </c>
      <c r="AH26" s="3491" t="s">
        <v>1753</v>
      </c>
      <c r="AI26" s="2770">
        <v>68.051644848920944</v>
      </c>
      <c r="AJ26" s="3491" t="s">
        <v>1753</v>
      </c>
      <c r="AK26" s="2770">
        <v>66.989999999999995</v>
      </c>
      <c r="AL26" s="3491" t="s">
        <v>1753</v>
      </c>
      <c r="AM26" s="2770">
        <v>67.925789613564049</v>
      </c>
      <c r="AN26" s="3491" t="s">
        <v>1753</v>
      </c>
      <c r="AO26" s="2770">
        <v>67.739999999999995</v>
      </c>
      <c r="AP26" s="3491" t="s">
        <v>1753</v>
      </c>
      <c r="AQ26" s="3491">
        <v>67.420025059685145</v>
      </c>
      <c r="AR26" s="3491" t="s">
        <v>1753</v>
      </c>
      <c r="AS26" s="2770">
        <v>67.904784773816232</v>
      </c>
      <c r="AT26" s="3491" t="s">
        <v>1753</v>
      </c>
      <c r="AU26" s="2770">
        <v>67.819999999999993</v>
      </c>
      <c r="AV26" s="3491" t="s">
        <v>1753</v>
      </c>
      <c r="AW26" s="2770">
        <v>67.896108289833236</v>
      </c>
      <c r="AX26" s="3491" t="s">
        <v>1753</v>
      </c>
      <c r="AY26" s="2770">
        <v>67.97</v>
      </c>
      <c r="AZ26" s="3491" t="s">
        <v>1753</v>
      </c>
      <c r="BA26" s="2770">
        <v>67.902347369938298</v>
      </c>
      <c r="BB26" s="3491" t="s">
        <v>1753</v>
      </c>
      <c r="BC26" s="2770">
        <v>67.73</v>
      </c>
      <c r="BD26" s="3492" t="s">
        <v>1753</v>
      </c>
      <c r="BE26" s="3492">
        <v>67.835561243118335</v>
      </c>
      <c r="BF26" s="3491" t="s">
        <v>1753</v>
      </c>
      <c r="BG26" s="3492">
        <v>67.627649469897833</v>
      </c>
      <c r="BH26" s="3491" t="s">
        <v>1753</v>
      </c>
      <c r="BI26" s="2770">
        <v>67.887578797935888</v>
      </c>
    </row>
    <row r="27" spans="3:61" ht="15.75" thickBot="1" x14ac:dyDescent="0.3">
      <c r="C27" s="3748"/>
      <c r="D27" s="3505" t="s">
        <v>1058</v>
      </c>
      <c r="E27" s="3479" t="s">
        <v>49</v>
      </c>
      <c r="F27" s="3506">
        <v>20.559439644635848</v>
      </c>
      <c r="G27" s="3507" t="s">
        <v>1754</v>
      </c>
      <c r="H27" s="3508" t="s">
        <v>1754</v>
      </c>
      <c r="I27" s="2774">
        <v>20.695833333333333</v>
      </c>
      <c r="J27" s="3508" t="s">
        <v>1754</v>
      </c>
      <c r="K27" s="2774">
        <v>20.496666666666666</v>
      </c>
      <c r="L27" s="3508" t="s">
        <v>1754</v>
      </c>
      <c r="M27" s="2774">
        <v>20.594861387782206</v>
      </c>
      <c r="N27" s="3508" t="s">
        <v>1754</v>
      </c>
      <c r="O27" s="2774">
        <v>20.452999999999996</v>
      </c>
      <c r="P27" s="3508" t="s">
        <v>1754</v>
      </c>
      <c r="Q27" s="2774">
        <v>20.54875492125942</v>
      </c>
      <c r="R27" s="3508" t="s">
        <v>1754</v>
      </c>
      <c r="S27" s="2774">
        <v>20.570909090909087</v>
      </c>
      <c r="T27" s="3508" t="s">
        <v>1754</v>
      </c>
      <c r="U27" s="2774">
        <v>20.554444670935332</v>
      </c>
      <c r="V27" s="3508" t="s">
        <v>1754</v>
      </c>
      <c r="W27" s="2774">
        <v>20.53</v>
      </c>
      <c r="X27" s="3508" t="s">
        <v>1754</v>
      </c>
      <c r="Y27" s="2774">
        <v>20.549456218631761</v>
      </c>
      <c r="Z27" s="3508" t="s">
        <v>1754</v>
      </c>
      <c r="AA27" s="2774">
        <v>21.17</v>
      </c>
      <c r="AB27" s="3508" t="s">
        <v>1754</v>
      </c>
      <c r="AC27" s="3508">
        <v>20.751900553286546</v>
      </c>
      <c r="AD27" s="3508" t="s">
        <v>1754</v>
      </c>
      <c r="AE27" s="3498">
        <v>20.651496296827514</v>
      </c>
      <c r="AF27" s="3508" t="s">
        <v>1754</v>
      </c>
      <c r="AG27" s="2774">
        <v>21.54</v>
      </c>
      <c r="AH27" s="3508" t="s">
        <v>1754</v>
      </c>
      <c r="AI27" s="2774">
        <v>20.779951644836125</v>
      </c>
      <c r="AJ27" s="3508" t="s">
        <v>1754</v>
      </c>
      <c r="AK27" s="2774">
        <v>21.62</v>
      </c>
      <c r="AL27" s="3508" t="s">
        <v>1754</v>
      </c>
      <c r="AM27" s="2774">
        <v>20.879537192260738</v>
      </c>
      <c r="AN27" s="3508" t="s">
        <v>1754</v>
      </c>
      <c r="AO27" s="2774">
        <v>20.92</v>
      </c>
      <c r="AP27" s="3508" t="s">
        <v>1754</v>
      </c>
      <c r="AQ27" s="3508">
        <v>21.353773564697384</v>
      </c>
      <c r="AR27" s="3508" t="s">
        <v>1754</v>
      </c>
      <c r="AS27" s="2774">
        <v>20.884111801013113</v>
      </c>
      <c r="AT27" s="3508" t="s">
        <v>1754</v>
      </c>
      <c r="AU27" s="2774">
        <v>20.71</v>
      </c>
      <c r="AV27" s="3508" t="s">
        <v>1754</v>
      </c>
      <c r="AW27" s="2774">
        <v>20.866293999717634</v>
      </c>
      <c r="AX27" s="3508" t="s">
        <v>1754</v>
      </c>
      <c r="AY27" s="2774">
        <v>20.6</v>
      </c>
      <c r="AZ27" s="3508" t="s">
        <v>1754</v>
      </c>
      <c r="BA27" s="2774">
        <v>20.84380934491687</v>
      </c>
      <c r="BB27" s="3508" t="s">
        <v>1754</v>
      </c>
      <c r="BC27" s="2774">
        <v>21.57</v>
      </c>
      <c r="BD27" s="3498" t="s">
        <v>1754</v>
      </c>
      <c r="BE27" s="3498">
        <v>20.972322446751168</v>
      </c>
      <c r="BF27" s="3508" t="s">
        <v>1754</v>
      </c>
      <c r="BG27" s="3498">
        <v>21.163179901507291</v>
      </c>
      <c r="BH27" s="3508" t="s">
        <v>1754</v>
      </c>
      <c r="BI27" s="2774">
        <v>20.906037152517953</v>
      </c>
    </row>
    <row r="28" spans="3:61" x14ac:dyDescent="0.25">
      <c r="C28" s="3746" t="s">
        <v>111</v>
      </c>
      <c r="D28" s="3509" t="s">
        <v>1053</v>
      </c>
      <c r="E28" s="3476" t="s">
        <v>226</v>
      </c>
      <c r="F28" s="3510">
        <v>1.3306230266546284</v>
      </c>
      <c r="G28" s="3511">
        <v>1.3752523080416144</v>
      </c>
      <c r="H28" s="3512">
        <v>1.3957947985270438</v>
      </c>
      <c r="I28" s="3512">
        <v>1.3082051255519358</v>
      </c>
      <c r="J28" s="3512">
        <v>1.4041543336582338</v>
      </c>
      <c r="K28" s="3512">
        <v>1.2969298233704056</v>
      </c>
      <c r="L28" s="3513">
        <v>1.3957947985270438</v>
      </c>
      <c r="M28" s="3512">
        <v>1.3027042204592509</v>
      </c>
      <c r="N28" s="3512">
        <v>1.2868234067992903</v>
      </c>
      <c r="O28" s="3512">
        <v>1.2363344447858462</v>
      </c>
      <c r="P28" s="3513">
        <v>1.3679715826390975</v>
      </c>
      <c r="Q28" s="3512">
        <v>1.2841496153884904</v>
      </c>
      <c r="R28" s="3512">
        <v>1.1302954482256913</v>
      </c>
      <c r="S28" s="3512">
        <v>1.3504116863679656</v>
      </c>
      <c r="T28" s="3513">
        <v>1.3293459919976989</v>
      </c>
      <c r="U28" s="3512">
        <v>1.3025971228361775</v>
      </c>
      <c r="V28" s="3512">
        <v>1.3797760929021829</v>
      </c>
      <c r="W28" s="3512">
        <v>1.3413069950925705</v>
      </c>
      <c r="X28" s="3513">
        <v>1.3410192376691781</v>
      </c>
      <c r="Y28" s="3512">
        <v>1.3106423568329808</v>
      </c>
      <c r="Z28" s="3512">
        <v>1.3663036344290951</v>
      </c>
      <c r="AA28" s="3512">
        <v>1.3674156782418974</v>
      </c>
      <c r="AB28" s="3513">
        <v>1.3208732606130904</v>
      </c>
      <c r="AC28" s="3513">
        <v>1.3529338578265868</v>
      </c>
      <c r="AD28" s="3513">
        <v>1.3456432993436001</v>
      </c>
      <c r="AE28" s="3514">
        <v>1.3203114905488527</v>
      </c>
      <c r="AF28" s="3512">
        <v>1.4012354451431732</v>
      </c>
      <c r="AG28" s="3512">
        <v>1.370852628222776</v>
      </c>
      <c r="AH28" s="3513">
        <v>1.3545923717922128</v>
      </c>
      <c r="AI28" s="3512">
        <v>1.3276919148545041</v>
      </c>
      <c r="AJ28" s="3512">
        <v>1.4040708451798729</v>
      </c>
      <c r="AK28" s="3512">
        <v>1.0403665814151748</v>
      </c>
      <c r="AL28" s="3513">
        <v>1.3612845929928346</v>
      </c>
      <c r="AM28" s="3512">
        <v>1.3241179460978902</v>
      </c>
      <c r="AN28" s="3512">
        <v>1.4012354451431732</v>
      </c>
      <c r="AO28" s="3512">
        <v>1.2510718411754189</v>
      </c>
      <c r="AP28" s="3513">
        <v>1.4021625329833352</v>
      </c>
      <c r="AQ28" s="3513">
        <v>1.2983544062624213</v>
      </c>
      <c r="AR28" s="3513">
        <v>1.3661663593098443</v>
      </c>
      <c r="AS28" s="3512">
        <v>1.3144112039899876</v>
      </c>
      <c r="AT28" s="3512">
        <v>1.4012354451431732</v>
      </c>
      <c r="AU28" s="3512">
        <v>1.3570210966891405</v>
      </c>
      <c r="AV28" s="3513">
        <v>1.3699849870822589</v>
      </c>
      <c r="AW28" s="3512">
        <v>1.3191490227657638</v>
      </c>
      <c r="AX28" s="3512">
        <v>1.3999166172521602</v>
      </c>
      <c r="AY28" s="3512">
        <v>1.3225856427869946</v>
      </c>
      <c r="AZ28" s="3513">
        <v>1.3726775506227378</v>
      </c>
      <c r="BA28" s="3512">
        <v>1.3194778868925412</v>
      </c>
      <c r="BB28" s="3512">
        <v>1.4012354451431732</v>
      </c>
      <c r="BC28" s="3512">
        <v>1.4164213959015601</v>
      </c>
      <c r="BD28" s="3514">
        <v>1.4008237135089054</v>
      </c>
      <c r="BE28" s="3514">
        <v>1.3671089504554215</v>
      </c>
      <c r="BF28" s="3513">
        <v>1.401500390661844</v>
      </c>
      <c r="BG28" s="3514">
        <v>1.3385073603502946</v>
      </c>
      <c r="BH28" s="3513">
        <v>1.3752523080416146</v>
      </c>
      <c r="BI28" s="3512">
        <v>1.3288458446765701</v>
      </c>
    </row>
    <row r="29" spans="3:61" x14ac:dyDescent="0.25">
      <c r="C29" s="3747"/>
      <c r="D29" s="3500" t="s">
        <v>788</v>
      </c>
      <c r="E29" s="3489" t="s">
        <v>217</v>
      </c>
      <c r="F29" s="2545">
        <v>783.62841572321815</v>
      </c>
      <c r="G29" s="3504">
        <v>779.40144546743261</v>
      </c>
      <c r="H29" s="2769">
        <v>779.40144546743261</v>
      </c>
      <c r="I29" s="2769">
        <v>778.3127169662082</v>
      </c>
      <c r="J29" s="2769">
        <v>779.40144546743272</v>
      </c>
      <c r="K29" s="2769">
        <v>779</v>
      </c>
      <c r="L29" s="3515">
        <v>779.40144546743261</v>
      </c>
      <c r="M29" s="2769">
        <v>778.64653688122269</v>
      </c>
      <c r="N29" s="2769">
        <v>779.40144546743261</v>
      </c>
      <c r="O29" s="2769">
        <v>787.9549124213288</v>
      </c>
      <c r="P29" s="3515">
        <v>779.4014454674325</v>
      </c>
      <c r="Q29" s="2769">
        <v>781.15192840906514</v>
      </c>
      <c r="R29" s="2769">
        <v>779.40144546743261</v>
      </c>
      <c r="S29" s="2769">
        <v>786.95936473527672</v>
      </c>
      <c r="T29" s="3515">
        <v>779.4014454674325</v>
      </c>
      <c r="U29" s="2769">
        <v>782.82807971160832</v>
      </c>
      <c r="V29" s="2769">
        <v>779.40144546743261</v>
      </c>
      <c r="W29" s="2769">
        <v>785.89854060034077</v>
      </c>
      <c r="X29" s="3515">
        <v>779.4014454674325</v>
      </c>
      <c r="Y29" s="2769">
        <v>783.48115688145003</v>
      </c>
      <c r="Z29" s="2769">
        <v>779.40144546743261</v>
      </c>
      <c r="AA29" s="2769">
        <v>784.99947358048951</v>
      </c>
      <c r="AB29" s="3515">
        <v>779.4014454674325</v>
      </c>
      <c r="AC29" s="3515">
        <v>785.97269989596509</v>
      </c>
      <c r="AD29" s="3515">
        <v>779.4014454674325</v>
      </c>
      <c r="AE29" s="3516">
        <v>783.74896872828947</v>
      </c>
      <c r="AF29" s="2769">
        <v>779.40144546743261</v>
      </c>
      <c r="AG29" s="2769">
        <v>786.35240856414123</v>
      </c>
      <c r="AH29" s="3515">
        <v>779.4014454674325</v>
      </c>
      <c r="AI29" s="2769">
        <v>784.14150276554085</v>
      </c>
      <c r="AJ29" s="2769">
        <v>779.40144546743261</v>
      </c>
      <c r="AK29" s="2769">
        <v>786.00401524152903</v>
      </c>
      <c r="AL29" s="3515">
        <v>779.4014454674325</v>
      </c>
      <c r="AM29" s="2769">
        <v>784.15970546273013</v>
      </c>
      <c r="AN29" s="2769">
        <v>779.40144546743261</v>
      </c>
      <c r="AO29" s="2769">
        <v>785</v>
      </c>
      <c r="AP29" s="3515">
        <v>779.4014454674325</v>
      </c>
      <c r="AQ29" s="3515">
        <v>785.69677466963947</v>
      </c>
      <c r="AR29" s="3515">
        <v>779.4014454674325</v>
      </c>
      <c r="AS29" s="2769">
        <v>784.26598727852399</v>
      </c>
      <c r="AT29" s="2769">
        <v>779.40144546743261</v>
      </c>
      <c r="AU29" s="2769">
        <v>787.86188219363578</v>
      </c>
      <c r="AV29" s="3515">
        <v>779.4014454674325</v>
      </c>
      <c r="AW29" s="2769">
        <v>784.67729582630545</v>
      </c>
      <c r="AX29" s="2769">
        <v>779.40144546743272</v>
      </c>
      <c r="AY29" s="2769">
        <v>789.55267022677435</v>
      </c>
      <c r="AZ29" s="3515">
        <v>779.4014454674325</v>
      </c>
      <c r="BA29" s="2769">
        <v>785.14493905106394</v>
      </c>
      <c r="BB29" s="2769">
        <v>779.40144546743261</v>
      </c>
      <c r="BC29" s="2769">
        <v>786.37139651724306</v>
      </c>
      <c r="BD29" s="3516">
        <v>779.4014454674325</v>
      </c>
      <c r="BE29" s="3516">
        <v>787.83332397311744</v>
      </c>
      <c r="BF29" s="3515">
        <v>779.4014454674325</v>
      </c>
      <c r="BG29" s="3516">
        <v>786.97119114427733</v>
      </c>
      <c r="BH29" s="3515">
        <v>779.4014454674325</v>
      </c>
      <c r="BI29" s="2769">
        <v>785.27126615978932</v>
      </c>
    </row>
    <row r="30" spans="3:61" x14ac:dyDescent="0.25">
      <c r="C30" s="3747"/>
      <c r="D30" s="3500" t="s">
        <v>790</v>
      </c>
      <c r="E30" s="3489" t="s">
        <v>217</v>
      </c>
      <c r="F30" s="2545">
        <v>102.61678267110892</v>
      </c>
      <c r="G30" s="3504">
        <v>84.940005073175669</v>
      </c>
      <c r="H30" s="2769">
        <v>84.940005073175683</v>
      </c>
      <c r="I30" s="2769">
        <v>70.198180779540365</v>
      </c>
      <c r="J30" s="2769">
        <v>84.940005073175683</v>
      </c>
      <c r="K30" s="2769">
        <v>68.347687109053524</v>
      </c>
      <c r="L30" s="3515">
        <v>84.940005073175683</v>
      </c>
      <c r="M30" s="2769">
        <v>69.29937838017257</v>
      </c>
      <c r="N30" s="2769">
        <v>84.940005073175669</v>
      </c>
      <c r="O30" s="2769">
        <v>58.507231424769017</v>
      </c>
      <c r="P30" s="3515">
        <v>84.940005073175655</v>
      </c>
      <c r="Q30" s="2769">
        <v>66.394623040983731</v>
      </c>
      <c r="R30" s="2769">
        <v>84.940005073175683</v>
      </c>
      <c r="S30" s="2769">
        <v>62.758089015426179</v>
      </c>
      <c r="T30" s="3515">
        <v>84.940005073175655</v>
      </c>
      <c r="U30" s="2769">
        <v>65.345040936024645</v>
      </c>
      <c r="V30" s="2769">
        <v>84.940005073175683</v>
      </c>
      <c r="W30" s="2769">
        <v>61.137673930593571</v>
      </c>
      <c r="X30" s="3515">
        <v>84.940005073175655</v>
      </c>
      <c r="Y30" s="2769">
        <v>64.450147486485704</v>
      </c>
      <c r="Z30" s="2769">
        <v>84.940005073175683</v>
      </c>
      <c r="AA30" s="2769">
        <v>63.351213599440648</v>
      </c>
      <c r="AB30" s="3515">
        <v>84.940005073175655</v>
      </c>
      <c r="AC30" s="3515">
        <v>62.425365779497255</v>
      </c>
      <c r="AD30" s="3515">
        <v>84.940005073175655</v>
      </c>
      <c r="AE30" s="3516">
        <v>64.256309459129355</v>
      </c>
      <c r="AF30" s="2769">
        <v>84.940005073175669</v>
      </c>
      <c r="AG30" s="2769">
        <v>68.047535650396796</v>
      </c>
      <c r="AH30" s="3515">
        <v>84.940005073175655</v>
      </c>
      <c r="AI30" s="2769">
        <v>64.827932164788876</v>
      </c>
      <c r="AJ30" s="2769">
        <v>84.940005073175683</v>
      </c>
      <c r="AK30" s="2769">
        <v>72.274347523251521</v>
      </c>
      <c r="AL30" s="3515">
        <v>84.940005073175655</v>
      </c>
      <c r="AM30" s="2769">
        <v>64.900707432425122</v>
      </c>
      <c r="AN30" s="2769">
        <v>84.940005073175669</v>
      </c>
      <c r="AO30" s="2769">
        <v>82.96921494231259</v>
      </c>
      <c r="AP30" s="3515">
        <v>84.940005073175655</v>
      </c>
      <c r="AQ30" s="3515">
        <v>75.293726972279771</v>
      </c>
      <c r="AR30" s="3515">
        <v>84.940005073175655</v>
      </c>
      <c r="AS30" s="2769">
        <v>67.186041564283329</v>
      </c>
      <c r="AT30" s="2769">
        <v>84.940005073175669</v>
      </c>
      <c r="AU30" s="2769">
        <v>78.20176032498307</v>
      </c>
      <c r="AV30" s="3515">
        <v>84.940005073175655</v>
      </c>
      <c r="AW30" s="2769">
        <v>68.446050377997608</v>
      </c>
      <c r="AX30" s="2769">
        <v>84.940005073175683</v>
      </c>
      <c r="AY30" s="2769">
        <v>56.706734910174923</v>
      </c>
      <c r="AZ30" s="3515">
        <v>84.940005073175655</v>
      </c>
      <c r="BA30" s="2769">
        <v>67.320021710065333</v>
      </c>
      <c r="BB30" s="2769">
        <v>84.940005073175669</v>
      </c>
      <c r="BC30" s="2769">
        <v>69.886834788546906</v>
      </c>
      <c r="BD30" s="3516">
        <v>84.940005073175655</v>
      </c>
      <c r="BE30" s="3516">
        <v>68.599684961877188</v>
      </c>
      <c r="BF30" s="3515">
        <v>84.940005073175655</v>
      </c>
      <c r="BG30" s="3516">
        <v>71.300841151163141</v>
      </c>
      <c r="BH30" s="3515">
        <v>84.940005073175655</v>
      </c>
      <c r="BI30" s="2769">
        <v>67.58440762134633</v>
      </c>
    </row>
    <row r="31" spans="3:61" x14ac:dyDescent="0.25">
      <c r="C31" s="3747"/>
      <c r="D31" s="3500" t="s">
        <v>789</v>
      </c>
      <c r="E31" s="3489" t="s">
        <v>217</v>
      </c>
      <c r="F31" s="2545">
        <v>101.93133462172391</v>
      </c>
      <c r="G31" s="3504">
        <v>89.796141662047006</v>
      </c>
      <c r="H31" s="2769">
        <v>89.796141662046992</v>
      </c>
      <c r="I31" s="2769">
        <v>104.23441138990201</v>
      </c>
      <c r="J31" s="2769">
        <v>89.796141662047006</v>
      </c>
      <c r="K31" s="2769">
        <v>92.248207934813905</v>
      </c>
      <c r="L31" s="3515">
        <v>89.796141662047006</v>
      </c>
      <c r="M31" s="2769">
        <v>98.412598218333898</v>
      </c>
      <c r="N31" s="2769">
        <v>89.796141662047006</v>
      </c>
      <c r="O31" s="2769">
        <v>97.949274556353728</v>
      </c>
      <c r="P31" s="3515">
        <v>89.796141662046992</v>
      </c>
      <c r="Q31" s="2769">
        <v>98.287892551660633</v>
      </c>
      <c r="R31" s="2769">
        <v>89.796141662047006</v>
      </c>
      <c r="S31" s="2769">
        <v>93.088875488826645</v>
      </c>
      <c r="T31" s="3515">
        <v>89.796141662046992</v>
      </c>
      <c r="U31" s="2769">
        <v>96.787344162953943</v>
      </c>
      <c r="V31" s="2769">
        <v>89.796141662047006</v>
      </c>
      <c r="W31" s="2769">
        <v>96.311135635283293</v>
      </c>
      <c r="X31" s="3515">
        <v>89.796141662046992</v>
      </c>
      <c r="Y31" s="2769">
        <v>96.686056138525132</v>
      </c>
      <c r="Z31" s="2769">
        <v>89.796141662047006</v>
      </c>
      <c r="AA31" s="2769">
        <v>95.962227375434296</v>
      </c>
      <c r="AB31" s="3515">
        <v>89.796141662046992</v>
      </c>
      <c r="AC31" s="3515">
        <v>95.077478165485331</v>
      </c>
      <c r="AD31" s="3515">
        <v>89.796141662046992</v>
      </c>
      <c r="AE31" s="3516">
        <v>96.558381906949137</v>
      </c>
      <c r="AF31" s="2769">
        <v>89.796141662046978</v>
      </c>
      <c r="AG31" s="2769">
        <v>101.97475171446426</v>
      </c>
      <c r="AH31" s="3515">
        <v>89.796141662046992</v>
      </c>
      <c r="AI31" s="2769">
        <v>97.375035888543735</v>
      </c>
      <c r="AJ31" s="2769">
        <v>89.796141662047006</v>
      </c>
      <c r="AK31" s="2769">
        <v>98.947023394927669</v>
      </c>
      <c r="AL31" s="3515">
        <v>89.796141662046992</v>
      </c>
      <c r="AM31" s="2769">
        <v>97.390399228619572</v>
      </c>
      <c r="AN31" s="2769">
        <v>89.796141662046978</v>
      </c>
      <c r="AO31" s="2769">
        <v>101.49777104235572</v>
      </c>
      <c r="AP31" s="3515">
        <v>89.796141662046992</v>
      </c>
      <c r="AQ31" s="3515">
        <v>101.65008934360127</v>
      </c>
      <c r="AR31" s="3515">
        <v>89.796141662046992</v>
      </c>
      <c r="AS31" s="2769">
        <v>97.909906276616027</v>
      </c>
      <c r="AT31" s="2769">
        <v>89.796141662046978</v>
      </c>
      <c r="AU31" s="2769">
        <v>99.591062965470556</v>
      </c>
      <c r="AV31" s="3515">
        <v>89.796141662046992</v>
      </c>
      <c r="AW31" s="2769">
        <v>98.102201694755124</v>
      </c>
      <c r="AX31" s="2769">
        <v>89.796141662047006</v>
      </c>
      <c r="AY31" s="2769">
        <v>94.044070201664809</v>
      </c>
      <c r="AZ31" s="3515">
        <v>89.796141662046992</v>
      </c>
      <c r="BA31" s="2769">
        <v>97.712947959136244</v>
      </c>
      <c r="BB31" s="2769">
        <v>89.796141662046978</v>
      </c>
      <c r="BC31" s="2769">
        <v>98.392761328715679</v>
      </c>
      <c r="BD31" s="3516">
        <v>89.796141662046992</v>
      </c>
      <c r="BE31" s="3516">
        <v>97.459459122154385</v>
      </c>
      <c r="BF31" s="3515">
        <v>89.796141662046992</v>
      </c>
      <c r="BG31" s="3516">
        <v>99.150447428185231</v>
      </c>
      <c r="BH31" s="3515">
        <v>89.796141662046992</v>
      </c>
      <c r="BI31" s="2769">
        <v>97.782969839079115</v>
      </c>
    </row>
    <row r="32" spans="3:61" x14ac:dyDescent="0.25">
      <c r="C32" s="3747"/>
      <c r="D32" s="3500" t="s">
        <v>26</v>
      </c>
      <c r="E32" s="3489" t="s">
        <v>217</v>
      </c>
      <c r="F32" s="3494">
        <v>74.095728405144612</v>
      </c>
      <c r="G32" s="3495">
        <v>67.816371315908725</v>
      </c>
      <c r="H32" s="2770">
        <v>67.816371315908739</v>
      </c>
      <c r="I32" s="2770">
        <v>77.325108757744857</v>
      </c>
      <c r="J32" s="2770">
        <v>67.816371315908725</v>
      </c>
      <c r="K32" s="2770">
        <v>69.085786778412043</v>
      </c>
      <c r="L32" s="3491">
        <v>67.816371315908725</v>
      </c>
      <c r="M32" s="2770">
        <v>73.323191603259374</v>
      </c>
      <c r="N32" s="2770">
        <v>67.816371315908725</v>
      </c>
      <c r="O32" s="2770">
        <v>63.209287519607884</v>
      </c>
      <c r="P32" s="3491">
        <v>67.816371315908725</v>
      </c>
      <c r="Q32" s="2775">
        <v>70.60098841158387</v>
      </c>
      <c r="R32" s="2770">
        <v>67.816371315908725</v>
      </c>
      <c r="S32" s="2770">
        <v>68.111329074148983</v>
      </c>
      <c r="T32" s="3491">
        <v>67.816371315908725</v>
      </c>
      <c r="U32" s="2770">
        <v>69.882419062403841</v>
      </c>
      <c r="V32" s="2770">
        <v>67.816371315908739</v>
      </c>
      <c r="W32" s="2770">
        <v>69.441764000750226</v>
      </c>
      <c r="X32" s="3491">
        <v>67.816371315908725</v>
      </c>
      <c r="Y32" s="2770">
        <v>69.788693146012193</v>
      </c>
      <c r="Z32" s="2770">
        <v>67.816371315908725</v>
      </c>
      <c r="AA32" s="2770">
        <v>63.405205344102882</v>
      </c>
      <c r="AB32" s="3515">
        <v>67.816371315908725</v>
      </c>
      <c r="AC32" s="3515">
        <v>67.003078620162967</v>
      </c>
      <c r="AD32" s="3515">
        <v>67.816371315908725</v>
      </c>
      <c r="AE32" s="3516">
        <v>68.662726700020997</v>
      </c>
      <c r="AF32" s="2770">
        <v>67.816371315908725</v>
      </c>
      <c r="AG32" s="2770">
        <v>62.573587192945283</v>
      </c>
      <c r="AH32" s="3491">
        <v>67.816371315908725</v>
      </c>
      <c r="AI32" s="2770">
        <v>67.744635764642325</v>
      </c>
      <c r="AJ32" s="2770">
        <v>67.816371315908725</v>
      </c>
      <c r="AK32" s="2770">
        <v>73.913221616749297</v>
      </c>
      <c r="AL32" s="3491">
        <v>67.816371315908725</v>
      </c>
      <c r="AM32" s="2770">
        <v>67.804922555630171</v>
      </c>
      <c r="AN32" s="2770">
        <v>67.816371315908725</v>
      </c>
      <c r="AO32" s="2770">
        <v>63.699516598267721</v>
      </c>
      <c r="AP32" s="3515">
        <v>67.816371315908725</v>
      </c>
      <c r="AQ32" s="3515">
        <v>63.474807212848603</v>
      </c>
      <c r="AR32" s="3491">
        <v>67.816371315908725</v>
      </c>
      <c r="AS32" s="2770">
        <v>67.285664152335897</v>
      </c>
      <c r="AT32" s="2770">
        <v>67.816371315908725</v>
      </c>
      <c r="AU32" s="2770">
        <v>65.042654028436033</v>
      </c>
      <c r="AV32" s="3491">
        <v>67.816371315908725</v>
      </c>
      <c r="AW32" s="2770">
        <v>67.029102362155939</v>
      </c>
      <c r="AX32" s="2770">
        <v>67.816371315908725</v>
      </c>
      <c r="AY32" s="2770">
        <v>65.78705339285662</v>
      </c>
      <c r="AZ32" s="3491">
        <v>67.816371315908725</v>
      </c>
      <c r="BA32" s="2770">
        <v>66.909965709747183</v>
      </c>
      <c r="BB32" s="2770">
        <v>67.816371315908725</v>
      </c>
      <c r="BC32" s="2770">
        <v>62.79449782937418</v>
      </c>
      <c r="BD32" s="3492">
        <v>67.816371315908725</v>
      </c>
      <c r="BE32" s="3492">
        <v>64.448206359776393</v>
      </c>
      <c r="BF32" s="3491">
        <v>67.816371315908725</v>
      </c>
      <c r="BG32" s="3492">
        <v>64.055423773965956</v>
      </c>
      <c r="BH32" s="3491">
        <v>67.816371315908725</v>
      </c>
      <c r="BI32" s="2770">
        <v>66.486065841454575</v>
      </c>
    </row>
    <row r="33" spans="3:61" x14ac:dyDescent="0.25">
      <c r="C33" s="3749"/>
      <c r="D33" s="3517" t="s">
        <v>41</v>
      </c>
      <c r="E33" s="3518" t="s">
        <v>217</v>
      </c>
      <c r="F33" s="3519">
        <v>6.4308813342236046</v>
      </c>
      <c r="G33" s="3520">
        <v>7.3</v>
      </c>
      <c r="H33" s="2770">
        <v>7.3</v>
      </c>
      <c r="I33" s="2770">
        <v>6.0915322757832762</v>
      </c>
      <c r="J33" s="2770">
        <v>7.3</v>
      </c>
      <c r="K33" s="2770">
        <v>3.7</v>
      </c>
      <c r="L33" s="3491">
        <v>7.3</v>
      </c>
      <c r="M33" s="2770">
        <v>4.9299422731144125</v>
      </c>
      <c r="N33" s="2770">
        <v>7.3000000000000007</v>
      </c>
      <c r="O33" s="2770">
        <v>11.551870275411622</v>
      </c>
      <c r="P33" s="3491">
        <v>7.2999999999999972</v>
      </c>
      <c r="Q33" s="2770">
        <v>6.7122642522240552</v>
      </c>
      <c r="R33" s="2770">
        <v>7.3</v>
      </c>
      <c r="S33" s="2770">
        <v>12.558741886813575</v>
      </c>
      <c r="T33" s="3491">
        <v>7.2999999999999972</v>
      </c>
      <c r="U33" s="2770">
        <v>8.3996837178972186</v>
      </c>
      <c r="V33" s="2770">
        <v>7.2999999999999989</v>
      </c>
      <c r="W33" s="2770">
        <v>9.7365795847139509</v>
      </c>
      <c r="X33" s="3491">
        <v>7.2999999999999972</v>
      </c>
      <c r="Y33" s="2770">
        <v>8.6840371751510421</v>
      </c>
      <c r="Z33" s="2770">
        <v>7.2999999999999989</v>
      </c>
      <c r="AA33" s="2770">
        <v>8.6062840991612379</v>
      </c>
      <c r="AB33" s="3515">
        <v>7.2999999999999972</v>
      </c>
      <c r="AC33" s="3491">
        <v>10.346921512421874</v>
      </c>
      <c r="AD33" s="3515">
        <v>7.2999999999999972</v>
      </c>
      <c r="AE33" s="3492">
        <v>8.6703225167458147</v>
      </c>
      <c r="AF33" s="2770">
        <v>7.2999999999999989</v>
      </c>
      <c r="AG33" s="2770">
        <v>7.2655200251034575</v>
      </c>
      <c r="AH33" s="3491">
        <v>7.2999999999999972</v>
      </c>
      <c r="AI33" s="2770">
        <v>8.4585132073884708</v>
      </c>
      <c r="AJ33" s="2770">
        <v>7.3</v>
      </c>
      <c r="AK33" s="2770">
        <v>6.3096652599664029</v>
      </c>
      <c r="AL33" s="3491">
        <v>7.2999999999999972</v>
      </c>
      <c r="AM33" s="2770">
        <v>8.4375120978672911</v>
      </c>
      <c r="AN33" s="2770">
        <v>7.2999999999999989</v>
      </c>
      <c r="AO33" s="2770">
        <v>4.753819094921516</v>
      </c>
      <c r="AP33" s="3515">
        <v>7.2999999999999972</v>
      </c>
      <c r="AQ33" s="3491">
        <v>6.0379407222336434</v>
      </c>
      <c r="AR33" s="3491">
        <v>7.2999999999999972</v>
      </c>
      <c r="AS33" s="2770">
        <v>7.971592632946769</v>
      </c>
      <c r="AT33" s="2770">
        <v>7.2999999999999989</v>
      </c>
      <c r="AU33" s="2770">
        <v>0.35748138117806366</v>
      </c>
      <c r="AV33" s="3491">
        <v>7.2999999999999972</v>
      </c>
      <c r="AW33" s="2770">
        <v>7.1006692284697799</v>
      </c>
      <c r="AX33" s="2770">
        <v>7.3</v>
      </c>
      <c r="AY33" s="2770">
        <v>1.4598582769584728E-2</v>
      </c>
      <c r="AZ33" s="3491">
        <v>7.2999999999999972</v>
      </c>
      <c r="BA33" s="2770">
        <v>6.4209772385984349</v>
      </c>
      <c r="BB33" s="2770">
        <v>7.2999999999999989</v>
      </c>
      <c r="BC33" s="2770">
        <v>0</v>
      </c>
      <c r="BD33" s="3492">
        <v>7.2999999999999972</v>
      </c>
      <c r="BE33" s="3492">
        <v>0.12212853091857591</v>
      </c>
      <c r="BF33" s="3491">
        <v>7.2999999999999972</v>
      </c>
      <c r="BG33" s="3492">
        <v>2.5092561722437661</v>
      </c>
      <c r="BH33" s="3491">
        <v>7.2999999999999972</v>
      </c>
      <c r="BI33" s="2770">
        <v>5.7596061661299958</v>
      </c>
    </row>
    <row r="34" spans="3:61" x14ac:dyDescent="0.25">
      <c r="C34" s="3749"/>
      <c r="D34" s="3517" t="s">
        <v>1555</v>
      </c>
      <c r="E34" s="3518" t="s">
        <v>217</v>
      </c>
      <c r="F34" s="3519"/>
      <c r="G34" s="3520">
        <v>0</v>
      </c>
      <c r="H34" s="2770">
        <v>0</v>
      </c>
      <c r="I34" s="2770">
        <v>1.7467152963923189</v>
      </c>
      <c r="J34" s="2770">
        <v>0</v>
      </c>
      <c r="K34" s="2770">
        <v>1.9076588431328643</v>
      </c>
      <c r="L34" s="3491">
        <v>0</v>
      </c>
      <c r="M34" s="2770">
        <v>1.8248871098279775</v>
      </c>
      <c r="N34" s="2770">
        <v>0</v>
      </c>
      <c r="O34" s="2770">
        <v>1.9943467938957649</v>
      </c>
      <c r="P34" s="3491">
        <v>0</v>
      </c>
      <c r="Q34" s="2770">
        <v>1.8704979529815449</v>
      </c>
      <c r="R34" s="2770">
        <v>0</v>
      </c>
      <c r="S34" s="2770">
        <v>2.2135545870194107</v>
      </c>
      <c r="T34" s="3491">
        <v>0</v>
      </c>
      <c r="U34" s="2770">
        <v>1.9695114921215868</v>
      </c>
      <c r="V34" s="2770">
        <v>0</v>
      </c>
      <c r="W34" s="2770">
        <v>1.6716907997205694</v>
      </c>
      <c r="X34" s="3491">
        <v>0</v>
      </c>
      <c r="Y34" s="2770">
        <v>1.9061659873384789</v>
      </c>
      <c r="Z34" s="2770">
        <v>0</v>
      </c>
      <c r="AA34" s="2770">
        <v>0.92055924649121146</v>
      </c>
      <c r="AB34" s="3515">
        <v>0</v>
      </c>
      <c r="AC34" s="3491">
        <v>1.613999545675922</v>
      </c>
      <c r="AD34" s="3515">
        <v>0</v>
      </c>
      <c r="AE34" s="3492">
        <v>1.7323174340750362</v>
      </c>
      <c r="AF34" s="2770">
        <v>0</v>
      </c>
      <c r="AG34" s="2770">
        <v>3.7252887836355493</v>
      </c>
      <c r="AH34" s="3491">
        <v>0</v>
      </c>
      <c r="AI34" s="2770">
        <v>2.0328079924494546</v>
      </c>
      <c r="AJ34" s="2770">
        <v>0</v>
      </c>
      <c r="AK34" s="2770">
        <v>1.1062400131109928</v>
      </c>
      <c r="AL34" s="3491">
        <v>0</v>
      </c>
      <c r="AM34" s="2770">
        <v>2.0237524631197741</v>
      </c>
      <c r="AN34" s="2770">
        <v>0</v>
      </c>
      <c r="AO34" s="2770">
        <v>3.9214167984867423</v>
      </c>
      <c r="AP34" s="3515">
        <v>0</v>
      </c>
      <c r="AQ34" s="3491">
        <v>3.7345098225251294</v>
      </c>
      <c r="AR34" s="3491">
        <v>0</v>
      </c>
      <c r="AS34" s="2770">
        <v>2.2637721257316947</v>
      </c>
      <c r="AT34" s="2770">
        <v>0</v>
      </c>
      <c r="AU34" s="2770">
        <v>5.0941096817874074</v>
      </c>
      <c r="AV34" s="3491">
        <v>0</v>
      </c>
      <c r="AW34" s="2770">
        <v>2.5875140752030159</v>
      </c>
      <c r="AX34" s="2770">
        <v>0</v>
      </c>
      <c r="AY34" s="2770">
        <v>0</v>
      </c>
      <c r="AZ34" s="3491">
        <v>0</v>
      </c>
      <c r="BA34" s="2770">
        <v>2.3393211515744556</v>
      </c>
      <c r="BB34" s="2770">
        <v>0</v>
      </c>
      <c r="BC34" s="2770">
        <v>0</v>
      </c>
      <c r="BD34" s="3492">
        <v>0</v>
      </c>
      <c r="BE34" s="3492">
        <v>1.6768158150207395</v>
      </c>
      <c r="BF34" s="3491">
        <v>0</v>
      </c>
      <c r="BG34" s="3492">
        <v>2.5071292333395547</v>
      </c>
      <c r="BH34" s="3491">
        <v>0</v>
      </c>
      <c r="BI34" s="2770">
        <v>2.0983672778300573</v>
      </c>
    </row>
    <row r="35" spans="3:61" x14ac:dyDescent="0.25">
      <c r="C35" s="3749"/>
      <c r="D35" s="3517" t="s">
        <v>42</v>
      </c>
      <c r="E35" s="3518" t="s">
        <v>217</v>
      </c>
      <c r="F35" s="3519">
        <v>12.079400955259329</v>
      </c>
      <c r="G35" s="3520">
        <v>21.858669683074151</v>
      </c>
      <c r="H35" s="2770">
        <v>21.858669683074154</v>
      </c>
      <c r="I35" s="2770">
        <v>0</v>
      </c>
      <c r="J35" s="2770">
        <v>21.858669683074151</v>
      </c>
      <c r="K35" s="2770">
        <v>0</v>
      </c>
      <c r="L35" s="3491">
        <v>21.858669683074151</v>
      </c>
      <c r="M35" s="2770">
        <v>0</v>
      </c>
      <c r="N35" s="2770">
        <v>21.858669683074151</v>
      </c>
      <c r="O35" s="2770">
        <v>0</v>
      </c>
      <c r="P35" s="3491">
        <v>21.858669683074147</v>
      </c>
      <c r="Q35" s="2770">
        <v>0</v>
      </c>
      <c r="R35" s="2770">
        <v>21.858669683074151</v>
      </c>
      <c r="S35" s="2770">
        <v>0</v>
      </c>
      <c r="T35" s="3491">
        <v>21.858669683074147</v>
      </c>
      <c r="U35" s="2770">
        <v>0</v>
      </c>
      <c r="V35" s="2770">
        <v>21.858669683074151</v>
      </c>
      <c r="W35" s="2770">
        <v>0</v>
      </c>
      <c r="X35" s="3491">
        <v>21.858669683074147</v>
      </c>
      <c r="Y35" s="2770">
        <v>0</v>
      </c>
      <c r="Z35" s="2770">
        <v>21.858669683074151</v>
      </c>
      <c r="AA35" s="2770">
        <v>2.3324433694088174</v>
      </c>
      <c r="AB35" s="3515">
        <v>21.858669683074147</v>
      </c>
      <c r="AC35" s="3491">
        <v>0.76368872259802667</v>
      </c>
      <c r="AD35" s="3515">
        <v>21.858669683074147</v>
      </c>
      <c r="AE35" s="3492">
        <v>0.41141348626740831</v>
      </c>
      <c r="AF35" s="2770">
        <v>21.858669683074151</v>
      </c>
      <c r="AG35" s="2770">
        <v>0.42643694499499807</v>
      </c>
      <c r="AH35" s="3491">
        <v>21.858669683074147</v>
      </c>
      <c r="AI35" s="2770">
        <v>0.41367865054223041</v>
      </c>
      <c r="AJ35" s="2770">
        <v>21.858669683074151</v>
      </c>
      <c r="AK35" s="2770">
        <v>0</v>
      </c>
      <c r="AL35" s="3491">
        <v>21.858669683074147</v>
      </c>
      <c r="AM35" s="2770">
        <v>0.40963568851830806</v>
      </c>
      <c r="AN35" s="2770">
        <v>21.858669683074151</v>
      </c>
      <c r="AO35" s="2770">
        <v>1.2969989270030198</v>
      </c>
      <c r="AP35" s="3515">
        <v>21.858669683074147</v>
      </c>
      <c r="AQ35" s="3491">
        <v>0.82754840103944294</v>
      </c>
      <c r="AR35" s="3491">
        <v>21.858669683074147</v>
      </c>
      <c r="AS35" s="2770">
        <v>0.52187082997399392</v>
      </c>
      <c r="AT35" s="2770">
        <v>21.858669683074151</v>
      </c>
      <c r="AU35" s="2770">
        <v>3.9918754231550437</v>
      </c>
      <c r="AV35" s="3491">
        <v>21.858669683074147</v>
      </c>
      <c r="AW35" s="2770">
        <v>0.91877968957885137</v>
      </c>
      <c r="AX35" s="2770">
        <v>21.858669683074151</v>
      </c>
      <c r="AY35" s="2770">
        <v>2.6832195130496732</v>
      </c>
      <c r="AZ35" s="3491">
        <v>21.858669683074147</v>
      </c>
      <c r="BA35" s="2770">
        <v>1.0880237847320438</v>
      </c>
      <c r="BB35" s="2770">
        <v>21.858669683074151</v>
      </c>
      <c r="BC35" s="2770">
        <v>0</v>
      </c>
      <c r="BD35" s="3492">
        <v>21.858669683074147</v>
      </c>
      <c r="BE35" s="3492">
        <v>2.1332377699865126</v>
      </c>
      <c r="BF35" s="3491">
        <v>21.858669683074147</v>
      </c>
      <c r="BG35" s="3492">
        <v>1.6063706074058948</v>
      </c>
      <c r="BH35" s="3491">
        <v>21.858669683074147</v>
      </c>
      <c r="BI35" s="2770">
        <v>0.97595556977969278</v>
      </c>
    </row>
    <row r="36" spans="3:61" ht="15.75" thickBot="1" x14ac:dyDescent="0.3">
      <c r="C36" s="3748"/>
      <c r="D36" s="3521" t="s">
        <v>1054</v>
      </c>
      <c r="E36" s="3479" t="s">
        <v>227</v>
      </c>
      <c r="F36" s="3506">
        <v>32.711238390550697</v>
      </c>
      <c r="G36" s="3507">
        <v>30.829999999999938</v>
      </c>
      <c r="H36" s="2774">
        <v>30.83</v>
      </c>
      <c r="I36" s="2774">
        <v>32.529639781166203</v>
      </c>
      <c r="J36" s="2774">
        <v>30.83</v>
      </c>
      <c r="K36" s="2774">
        <v>32.01303663810026</v>
      </c>
      <c r="L36" s="3508">
        <v>30.83</v>
      </c>
      <c r="M36" s="2774">
        <v>32.278720714587365</v>
      </c>
      <c r="N36" s="2774">
        <v>30.830000000000002</v>
      </c>
      <c r="O36" s="2774">
        <v>35.09241112692095</v>
      </c>
      <c r="P36" s="3508">
        <v>30.830000000000002</v>
      </c>
      <c r="Q36" s="2774">
        <v>33.036038260560758</v>
      </c>
      <c r="R36" s="2774">
        <v>30.83</v>
      </c>
      <c r="S36" s="2774">
        <v>31.521144534937307</v>
      </c>
      <c r="T36" s="3508">
        <v>30.83</v>
      </c>
      <c r="U36" s="2774">
        <v>32.598807277939777</v>
      </c>
      <c r="V36" s="2774">
        <v>30.83</v>
      </c>
      <c r="W36" s="2774">
        <v>31.723717079243581</v>
      </c>
      <c r="X36" s="3508">
        <v>30.83</v>
      </c>
      <c r="Y36" s="2774">
        <v>32.412678403145144</v>
      </c>
      <c r="Z36" s="2774">
        <v>30.83</v>
      </c>
      <c r="AA36" s="2774">
        <v>30.73796726480521</v>
      </c>
      <c r="AB36" s="3508">
        <v>30.829999999999995</v>
      </c>
      <c r="AC36" s="3508">
        <v>31.33058882698651</v>
      </c>
      <c r="AD36" s="3508">
        <v>30.830000000000002</v>
      </c>
      <c r="AE36" s="3498">
        <v>32.117280556855768</v>
      </c>
      <c r="AF36" s="2774">
        <v>30.829999999999991</v>
      </c>
      <c r="AG36" s="2774">
        <v>30.930429092118331</v>
      </c>
      <c r="AH36" s="3508">
        <v>30.830000000000002</v>
      </c>
      <c r="AI36" s="2774">
        <v>31.938332846731839</v>
      </c>
      <c r="AJ36" s="2774">
        <v>30.829999999999995</v>
      </c>
      <c r="AK36" s="2774">
        <v>64.478633179007531</v>
      </c>
      <c r="AL36" s="3508">
        <v>30.83</v>
      </c>
      <c r="AM36" s="2774">
        <v>32.256355539752079</v>
      </c>
      <c r="AN36" s="2774">
        <v>30.829999999999991</v>
      </c>
      <c r="AO36" s="2774">
        <v>31.699400449109962</v>
      </c>
      <c r="AP36" s="3508">
        <v>30.829999999999995</v>
      </c>
      <c r="AQ36" s="3508">
        <v>32.37583743154272</v>
      </c>
      <c r="AR36" s="3508">
        <v>30.83</v>
      </c>
      <c r="AS36" s="2774">
        <v>32.185910956664067</v>
      </c>
      <c r="AT36" s="2774">
        <v>30.829999999999991</v>
      </c>
      <c r="AU36" s="2774">
        <v>30.616357481381286</v>
      </c>
      <c r="AV36" s="3508">
        <v>30.829999999999991</v>
      </c>
      <c r="AW36" s="2774">
        <v>32.00638102716843</v>
      </c>
      <c r="AX36" s="2774">
        <v>30.830000000000005</v>
      </c>
      <c r="AY36" s="2774">
        <v>30.78406068338877</v>
      </c>
      <c r="AZ36" s="3508">
        <v>30.829999999999995</v>
      </c>
      <c r="BA36" s="2774">
        <v>31.889136733643365</v>
      </c>
      <c r="BB36" s="2774">
        <v>30.829999999999991</v>
      </c>
      <c r="BC36" s="2774">
        <v>29.247475732891111</v>
      </c>
      <c r="BD36" s="3498">
        <v>30.83</v>
      </c>
      <c r="BE36" s="3498">
        <v>30.167218027954082</v>
      </c>
      <c r="BF36" s="3508">
        <v>30.829999999999995</v>
      </c>
      <c r="BG36" s="3498">
        <v>31.058432329045949</v>
      </c>
      <c r="BH36" s="3508">
        <v>30.829999999999995</v>
      </c>
      <c r="BI36" s="2774">
        <v>31.617041364941056</v>
      </c>
    </row>
    <row r="37" spans="3:61" x14ac:dyDescent="0.25">
      <c r="C37" s="3740" t="s">
        <v>1067</v>
      </c>
      <c r="D37" s="3522" t="s">
        <v>354</v>
      </c>
      <c r="E37" s="3523" t="s">
        <v>362</v>
      </c>
      <c r="F37" s="3524">
        <v>400.04040555458937</v>
      </c>
      <c r="G37" s="3525">
        <v>360.04562264150945</v>
      </c>
      <c r="H37" s="3526">
        <v>357</v>
      </c>
      <c r="I37" s="3526">
        <v>392.50249646387209</v>
      </c>
      <c r="J37" s="3526">
        <v>357</v>
      </c>
      <c r="K37" s="3526">
        <v>395.17391949480714</v>
      </c>
      <c r="L37" s="3526">
        <v>357</v>
      </c>
      <c r="M37" s="3526">
        <v>393.75733320892431</v>
      </c>
      <c r="N37" s="3526">
        <v>372</v>
      </c>
      <c r="O37" s="3526">
        <v>407.72719814283113</v>
      </c>
      <c r="P37" s="3527">
        <v>360.50863422291997</v>
      </c>
      <c r="Q37" s="3526">
        <v>397.57329788392229</v>
      </c>
      <c r="R37" s="3526">
        <v>392</v>
      </c>
      <c r="S37" s="3526">
        <v>370.776835051901</v>
      </c>
      <c r="T37" s="3527">
        <v>363.78621659634319</v>
      </c>
      <c r="U37" s="3526">
        <v>389.80687606534389</v>
      </c>
      <c r="V37" s="3526">
        <v>365.4</v>
      </c>
      <c r="W37" s="3526">
        <v>377.37066832000892</v>
      </c>
      <c r="X37" s="3527">
        <v>364.19348054679284</v>
      </c>
      <c r="Y37" s="3526">
        <v>387.05271232607959</v>
      </c>
      <c r="Z37" s="3526">
        <v>365.4</v>
      </c>
      <c r="AA37" s="3526">
        <v>380.23555864064667</v>
      </c>
      <c r="AB37" s="3527">
        <v>369.00512820512819</v>
      </c>
      <c r="AC37" s="3527">
        <v>376.09628804697212</v>
      </c>
      <c r="AD37" s="3527">
        <v>364.43009298393912</v>
      </c>
      <c r="AE37" s="3528">
        <v>385.81517869612469</v>
      </c>
      <c r="AF37" s="3526">
        <v>362.4</v>
      </c>
      <c r="AG37" s="3526">
        <v>380.55652082528508</v>
      </c>
      <c r="AH37" s="3527">
        <v>364.07592463363568</v>
      </c>
      <c r="AI37" s="3526">
        <v>385.02927417069361</v>
      </c>
      <c r="AJ37" s="3526">
        <v>355.3</v>
      </c>
      <c r="AK37" s="3526">
        <v>624.51898381131389</v>
      </c>
      <c r="AL37" s="3527">
        <v>362.80799999999999</v>
      </c>
      <c r="AM37" s="3526">
        <v>386.26362265104012</v>
      </c>
      <c r="AN37" s="3526">
        <v>355.3</v>
      </c>
      <c r="AO37" s="3526">
        <v>366.34425469381154</v>
      </c>
      <c r="AP37" s="3527">
        <v>357.69218328840969</v>
      </c>
      <c r="AQ37" s="3527">
        <v>377.28919294026088</v>
      </c>
      <c r="AR37" s="3527">
        <v>361.8329350649351</v>
      </c>
      <c r="AS37" s="3526">
        <v>383.5041815734063</v>
      </c>
      <c r="AT37" s="3526">
        <v>355.3</v>
      </c>
      <c r="AU37" s="3526">
        <v>348.01919033139393</v>
      </c>
      <c r="AV37" s="3527">
        <v>361.0820229885058</v>
      </c>
      <c r="AW37" s="3526">
        <v>379.119564172911</v>
      </c>
      <c r="AX37" s="3526">
        <v>355.3</v>
      </c>
      <c r="AY37" s="3526">
        <v>342.2419244316095</v>
      </c>
      <c r="AZ37" s="3527">
        <v>360.53995833333335</v>
      </c>
      <c r="BA37" s="3526">
        <v>375.37319588840842</v>
      </c>
      <c r="BB37" s="3526">
        <v>355.3</v>
      </c>
      <c r="BC37" s="3526">
        <v>339.29313876359765</v>
      </c>
      <c r="BD37" s="3528">
        <v>355.3</v>
      </c>
      <c r="BE37" s="3528">
        <v>343.20203543867916</v>
      </c>
      <c r="BF37" s="3527">
        <v>356.50995228357192</v>
      </c>
      <c r="BG37" s="3528">
        <v>356.72766837775703</v>
      </c>
      <c r="BH37" s="3527">
        <v>360.04562264150945</v>
      </c>
      <c r="BI37" s="3526">
        <v>371.74357132695411</v>
      </c>
    </row>
    <row r="38" spans="3:61" x14ac:dyDescent="0.25">
      <c r="C38" s="3741"/>
      <c r="D38" s="3529" t="s">
        <v>355</v>
      </c>
      <c r="E38" s="1869" t="s">
        <v>362</v>
      </c>
      <c r="F38" s="2753">
        <v>36.610035455154154</v>
      </c>
      <c r="G38" s="3530">
        <v>38.916226415094343</v>
      </c>
      <c r="H38" s="2769">
        <v>39</v>
      </c>
      <c r="I38" s="2769">
        <v>47.860963952736583</v>
      </c>
      <c r="J38" s="2769">
        <v>39</v>
      </c>
      <c r="K38" s="2769">
        <v>46.884775285055447</v>
      </c>
      <c r="L38" s="2769">
        <v>39</v>
      </c>
      <c r="M38" s="2769">
        <v>47.402422794662819</v>
      </c>
      <c r="N38" s="2769">
        <v>39</v>
      </c>
      <c r="O38" s="2769">
        <v>45.394612907655464</v>
      </c>
      <c r="P38" s="3515">
        <v>39</v>
      </c>
      <c r="Q38" s="2769">
        <v>46.853975716671698</v>
      </c>
      <c r="R38" s="2769">
        <v>36</v>
      </c>
      <c r="S38" s="2769">
        <v>50.998254084109853</v>
      </c>
      <c r="T38" s="3515">
        <v>38.687763713080173</v>
      </c>
      <c r="U38" s="2769">
        <v>48.055112379256599</v>
      </c>
      <c r="V38" s="2769">
        <v>39</v>
      </c>
      <c r="W38" s="2769">
        <v>51.019755103770592</v>
      </c>
      <c r="X38" s="3515">
        <v>38.766561514195587</v>
      </c>
      <c r="Y38" s="2769">
        <v>48.711671971934138</v>
      </c>
      <c r="Z38" s="2769">
        <v>39</v>
      </c>
      <c r="AA38" s="2769">
        <v>47.771227384324682</v>
      </c>
      <c r="AB38" s="3515">
        <v>38.593406593406591</v>
      </c>
      <c r="AC38" s="3515">
        <v>49.935351399868871</v>
      </c>
      <c r="AD38" s="3515">
        <v>38.812341504649197</v>
      </c>
      <c r="AE38" s="3516">
        <v>48.540950897130934</v>
      </c>
      <c r="AF38" s="2769">
        <v>39</v>
      </c>
      <c r="AG38" s="2769">
        <v>39.767759135351639</v>
      </c>
      <c r="AH38" s="3515">
        <v>38.845080251221212</v>
      </c>
      <c r="AI38" s="2769">
        <v>47.229800547097604</v>
      </c>
      <c r="AJ38" s="2769">
        <v>39</v>
      </c>
      <c r="AK38" s="2769">
        <v>14.079451888680046</v>
      </c>
      <c r="AL38" s="3515">
        <v>38.867462686567166</v>
      </c>
      <c r="AM38" s="2769">
        <v>47.05894108699438</v>
      </c>
      <c r="AN38" s="2769">
        <v>39</v>
      </c>
      <c r="AO38" s="2769">
        <v>33.19678231915703</v>
      </c>
      <c r="AP38" s="3515">
        <v>39</v>
      </c>
      <c r="AQ38" s="3515">
        <v>35.988653851616441</v>
      </c>
      <c r="AR38" s="3515">
        <v>38.884675324675321</v>
      </c>
      <c r="AS38" s="2769">
        <v>45.138608553814244</v>
      </c>
      <c r="AT38" s="2769">
        <v>39</v>
      </c>
      <c r="AU38" s="2769">
        <v>30.413521108257008</v>
      </c>
      <c r="AV38" s="3515">
        <v>38.89793103448276</v>
      </c>
      <c r="AW38" s="2769">
        <v>43.319138620814364</v>
      </c>
      <c r="AX38" s="2769">
        <v>39</v>
      </c>
      <c r="AY38" s="2769">
        <v>29.174869378693284</v>
      </c>
      <c r="AZ38" s="3515">
        <v>38.907499999999999</v>
      </c>
      <c r="BA38" s="2769">
        <v>41.882234250906954</v>
      </c>
      <c r="BB38" s="2769">
        <v>39</v>
      </c>
      <c r="BC38" s="2769">
        <v>28.136015995148384</v>
      </c>
      <c r="BD38" s="3516">
        <v>39</v>
      </c>
      <c r="BE38" s="3516">
        <v>29.240535926200902</v>
      </c>
      <c r="BF38" s="3515">
        <v>39</v>
      </c>
      <c r="BG38" s="3516">
        <v>31.918159194862927</v>
      </c>
      <c r="BH38" s="3515">
        <v>38.916226415094336</v>
      </c>
      <c r="BI38" s="2769">
        <v>40.499375813748237</v>
      </c>
    </row>
    <row r="39" spans="3:61" x14ac:dyDescent="0.25">
      <c r="C39" s="3741"/>
      <c r="D39" s="3529" t="s">
        <v>356</v>
      </c>
      <c r="E39" s="1869" t="s">
        <v>362</v>
      </c>
      <c r="F39" s="2753">
        <v>122.58808331992087</v>
      </c>
      <c r="G39" s="3530">
        <v>140.90981132075473</v>
      </c>
      <c r="H39" s="2769">
        <v>136</v>
      </c>
      <c r="I39" s="2769">
        <v>119.13023410436442</v>
      </c>
      <c r="J39" s="2769">
        <v>136</v>
      </c>
      <c r="K39" s="2769">
        <v>114.32316146168982</v>
      </c>
      <c r="L39" s="2769">
        <v>136</v>
      </c>
      <c r="M39" s="2769">
        <v>116.87222729738855</v>
      </c>
      <c r="N39" s="2769">
        <v>129</v>
      </c>
      <c r="O39" s="2769">
        <v>118.97807429273118</v>
      </c>
      <c r="P39" s="3515">
        <v>134.36263736263737</v>
      </c>
      <c r="Q39" s="2769">
        <v>117.44745388570539</v>
      </c>
      <c r="R39" s="2769">
        <v>112</v>
      </c>
      <c r="S39" s="2769">
        <v>129.18392833288942</v>
      </c>
      <c r="T39" s="3515">
        <v>132.0351617440225</v>
      </c>
      <c r="U39" s="2769">
        <v>120.84903758692714</v>
      </c>
      <c r="V39" s="2769">
        <v>136</v>
      </c>
      <c r="W39" s="2769">
        <v>130.50570464205862</v>
      </c>
      <c r="X39" s="3515">
        <v>133.03575184016825</v>
      </c>
      <c r="Y39" s="2769">
        <v>122.98763504284121</v>
      </c>
      <c r="Z39" s="2769">
        <v>141</v>
      </c>
      <c r="AA39" s="2769">
        <v>122.30225519978454</v>
      </c>
      <c r="AB39" s="3515">
        <v>134.87179487179486</v>
      </c>
      <c r="AC39" s="3515">
        <v>127.33971507227079</v>
      </c>
      <c r="AD39" s="3515">
        <v>134.59763313609469</v>
      </c>
      <c r="AE39" s="3516">
        <v>122.86321645933643</v>
      </c>
      <c r="AF39" s="2769">
        <v>146</v>
      </c>
      <c r="AG39" s="2769">
        <v>126.07255945382309</v>
      </c>
      <c r="AH39" s="3515">
        <v>136.58688066992326</v>
      </c>
      <c r="AI39" s="2769">
        <v>123.34285161434696</v>
      </c>
      <c r="AJ39" s="2769">
        <v>146</v>
      </c>
      <c r="AK39" s="2769">
        <v>0</v>
      </c>
      <c r="AL39" s="3515">
        <v>137.9468656716418</v>
      </c>
      <c r="AM39" s="2769">
        <v>122.70713302050743</v>
      </c>
      <c r="AN39" s="2769">
        <v>146</v>
      </c>
      <c r="AO39" s="2769">
        <v>138.96212419483157</v>
      </c>
      <c r="AP39" s="3515">
        <v>146</v>
      </c>
      <c r="AQ39" s="3515">
        <v>130.5950131072494</v>
      </c>
      <c r="AR39" s="3515">
        <v>138.99272727272728</v>
      </c>
      <c r="AS39" s="2769">
        <v>124.95894595248994</v>
      </c>
      <c r="AT39" s="2769">
        <v>146</v>
      </c>
      <c r="AU39" s="2769">
        <v>153.61839772629187</v>
      </c>
      <c r="AV39" s="3515">
        <v>139.79816091954024</v>
      </c>
      <c r="AW39" s="2769">
        <v>128.50018202266523</v>
      </c>
      <c r="AX39" s="2769">
        <v>146</v>
      </c>
      <c r="AY39" s="2769">
        <v>156.32760908757055</v>
      </c>
      <c r="AZ39" s="3515">
        <v>140.37958333333333</v>
      </c>
      <c r="BA39" s="2769">
        <v>131.32714684271878</v>
      </c>
      <c r="BB39" s="2769">
        <v>146</v>
      </c>
      <c r="BC39" s="2769">
        <v>158.53602736610694</v>
      </c>
      <c r="BD39" s="3516">
        <v>146</v>
      </c>
      <c r="BE39" s="3516">
        <v>156.16199084959428</v>
      </c>
      <c r="BF39" s="3515">
        <v>146</v>
      </c>
      <c r="BG39" s="3516">
        <v>146.01712745673188</v>
      </c>
      <c r="BH39" s="3515">
        <v>140.90981132075473</v>
      </c>
      <c r="BI39" s="2769">
        <v>134.06433821400003</v>
      </c>
    </row>
    <row r="40" spans="3:61" x14ac:dyDescent="0.25">
      <c r="C40" s="3741"/>
      <c r="D40" s="3529" t="s">
        <v>237</v>
      </c>
      <c r="E40" s="1869" t="s">
        <v>362</v>
      </c>
      <c r="F40" s="2753">
        <v>559.23852432966441</v>
      </c>
      <c r="G40" s="3530">
        <v>539.87166037735847</v>
      </c>
      <c r="H40" s="2769">
        <v>532</v>
      </c>
      <c r="I40" s="2769">
        <v>559.49369452097312</v>
      </c>
      <c r="J40" s="2769">
        <v>532</v>
      </c>
      <c r="K40" s="2769">
        <v>556.38185624155244</v>
      </c>
      <c r="L40" s="2769">
        <v>532</v>
      </c>
      <c r="M40" s="2769">
        <v>558.03198330097564</v>
      </c>
      <c r="N40" s="2769">
        <v>540</v>
      </c>
      <c r="O40" s="2769">
        <v>572.09988534321781</v>
      </c>
      <c r="P40" s="3515">
        <v>533.87127158555734</v>
      </c>
      <c r="Q40" s="2769">
        <v>561.87472748629943</v>
      </c>
      <c r="R40" s="2769">
        <v>540</v>
      </c>
      <c r="S40" s="2769">
        <v>550.95901746890036</v>
      </c>
      <c r="T40" s="3515">
        <v>534.50914205344588</v>
      </c>
      <c r="U40" s="2769">
        <v>558.71102603152758</v>
      </c>
      <c r="V40" s="2769">
        <v>540.4</v>
      </c>
      <c r="W40" s="2769">
        <v>558.89612806583818</v>
      </c>
      <c r="X40" s="3515">
        <v>535.99579390115673</v>
      </c>
      <c r="Y40" s="2769">
        <v>558.75201934085499</v>
      </c>
      <c r="Z40" s="2769">
        <v>545.4</v>
      </c>
      <c r="AA40" s="2769">
        <v>550.3090412247559</v>
      </c>
      <c r="AB40" s="3515">
        <v>542.47032967032965</v>
      </c>
      <c r="AC40" s="3515">
        <v>553.37135451911172</v>
      </c>
      <c r="AD40" s="3515">
        <v>537.840067624683</v>
      </c>
      <c r="AE40" s="3516">
        <v>557.21934605259207</v>
      </c>
      <c r="AF40" s="2769">
        <v>547.4</v>
      </c>
      <c r="AG40" s="2769">
        <v>546.39683941445981</v>
      </c>
      <c r="AH40" s="3515">
        <v>539.50788555478016</v>
      </c>
      <c r="AI40" s="2769">
        <v>555.60192633213819</v>
      </c>
      <c r="AJ40" s="2769">
        <v>540.29999999999995</v>
      </c>
      <c r="AK40" s="2769">
        <v>638.59843569999396</v>
      </c>
      <c r="AL40" s="3515">
        <v>539.62232835820896</v>
      </c>
      <c r="AM40" s="2769">
        <v>556.02969675854195</v>
      </c>
      <c r="AN40" s="2769">
        <v>540.29999999999995</v>
      </c>
      <c r="AO40" s="2769">
        <v>538.50316120780008</v>
      </c>
      <c r="AP40" s="3515">
        <v>542.69218328840975</v>
      </c>
      <c r="AQ40" s="3515">
        <v>543.87285989912675</v>
      </c>
      <c r="AR40" s="3515">
        <v>539.71033766233768</v>
      </c>
      <c r="AS40" s="2769">
        <v>553.60173607971046</v>
      </c>
      <c r="AT40" s="2769">
        <v>540.29999999999995</v>
      </c>
      <c r="AU40" s="2769">
        <v>532.05110916594276</v>
      </c>
      <c r="AV40" s="3515">
        <v>539.77811494252887</v>
      </c>
      <c r="AW40" s="2769">
        <v>550.93888481639055</v>
      </c>
      <c r="AX40" s="2769">
        <v>540.29999999999995</v>
      </c>
      <c r="AY40" s="2769">
        <v>527.74440289787333</v>
      </c>
      <c r="AZ40" s="3515">
        <v>539.82704166666667</v>
      </c>
      <c r="BA40" s="2769">
        <v>548.5825769820342</v>
      </c>
      <c r="BB40" s="2769">
        <v>540.29999999999995</v>
      </c>
      <c r="BC40" s="2769">
        <v>525.96518212485296</v>
      </c>
      <c r="BD40" s="3516">
        <v>540.29999999999995</v>
      </c>
      <c r="BE40" s="3516">
        <v>528.6045622144743</v>
      </c>
      <c r="BF40" s="3515">
        <v>541.50995228357192</v>
      </c>
      <c r="BG40" s="3516">
        <v>534.66295502935191</v>
      </c>
      <c r="BH40" s="3515">
        <v>539.87166037735847</v>
      </c>
      <c r="BI40" s="2769">
        <v>546.30728535470234</v>
      </c>
    </row>
    <row r="41" spans="3:61" x14ac:dyDescent="0.25">
      <c r="C41" s="3741"/>
      <c r="D41" s="3529" t="s">
        <v>1932</v>
      </c>
      <c r="E41" s="1869" t="s">
        <v>369</v>
      </c>
      <c r="F41" s="3531">
        <v>2.086254508453981</v>
      </c>
      <c r="G41" s="3532">
        <v>2.3140113386555594</v>
      </c>
      <c r="H41" s="3533">
        <v>2.3305722525951897</v>
      </c>
      <c r="I41" s="3533">
        <v>2.2165962639632029</v>
      </c>
      <c r="J41" s="3533">
        <v>2.3279827278700833</v>
      </c>
      <c r="K41" s="3533">
        <v>2.0052760684733664</v>
      </c>
      <c r="L41" s="3533">
        <v>2.3292555451078476</v>
      </c>
      <c r="M41" s="3533">
        <v>2.112048377773494</v>
      </c>
      <c r="N41" s="3533">
        <v>2.2084216454964505</v>
      </c>
      <c r="O41" s="3533">
        <v>1.8780768962350072</v>
      </c>
      <c r="P41" s="3534">
        <v>2.2998216464845584</v>
      </c>
      <c r="Q41" s="3533">
        <v>2.0425407567319089</v>
      </c>
      <c r="R41" s="3533">
        <v>2.1936000237145952</v>
      </c>
      <c r="S41" s="3533">
        <v>2.3276758263880968</v>
      </c>
      <c r="T41" s="3534">
        <v>2.2882890131552482</v>
      </c>
      <c r="U41" s="3533">
        <v>2.1177275801337601</v>
      </c>
      <c r="V41" s="3533">
        <v>2.2528865108420164</v>
      </c>
      <c r="W41" s="3533">
        <v>2.3360392827253578</v>
      </c>
      <c r="X41" s="3534">
        <v>2.279250076394423</v>
      </c>
      <c r="Y41" s="3533">
        <v>2.1624836028998429</v>
      </c>
      <c r="Z41" s="3533">
        <v>2.2528865108420164</v>
      </c>
      <c r="AA41" s="3533">
        <v>2.3134740969039282</v>
      </c>
      <c r="AB41" s="3534">
        <v>1.7131975892821254</v>
      </c>
      <c r="AC41" s="3534">
        <v>2.3256986735579712</v>
      </c>
      <c r="AD41" s="3534">
        <v>2.2740313501075984</v>
      </c>
      <c r="AE41" s="3535">
        <v>2.1884115352565487</v>
      </c>
      <c r="AF41" s="3533">
        <v>2.3467567821271005</v>
      </c>
      <c r="AG41" s="3533">
        <v>2.2356326894354832</v>
      </c>
      <c r="AH41" s="3534">
        <v>2.2863926133403751</v>
      </c>
      <c r="AI41" s="3533">
        <v>2.1953415333250428</v>
      </c>
      <c r="AJ41" s="3533">
        <v>2.3499936880334826</v>
      </c>
      <c r="AK41" s="3533">
        <v>0.80694655877663402</v>
      </c>
      <c r="AL41" s="3534">
        <v>2.2953679474819815</v>
      </c>
      <c r="AM41" s="3533">
        <v>2.1760446579374655</v>
      </c>
      <c r="AN41" s="3533">
        <v>2.3467567821271005</v>
      </c>
      <c r="AO41" s="3533">
        <v>2.3560233856843715</v>
      </c>
      <c r="AP41" s="3534">
        <v>2.347811504276371</v>
      </c>
      <c r="AQ41" s="3534">
        <v>2.2291988613244564</v>
      </c>
      <c r="AR41" s="3534">
        <v>2.301914295844417</v>
      </c>
      <c r="AS41" s="3533">
        <v>2.1993188897632936</v>
      </c>
      <c r="AT41" s="3533">
        <v>2.3467567821271005</v>
      </c>
      <c r="AU41" s="3533">
        <v>2.4887714643263985</v>
      </c>
      <c r="AV41" s="3534">
        <v>2.3069812434469799</v>
      </c>
      <c r="AW41" s="3533">
        <v>2.2313855713470132</v>
      </c>
      <c r="AX41" s="3533">
        <v>2.3467567821271005</v>
      </c>
      <c r="AY41" s="3533">
        <v>2.4820490909149764</v>
      </c>
      <c r="AZ41" s="3534">
        <v>2.310652831632837</v>
      </c>
      <c r="BA41" s="3533">
        <v>2.2545158793457087</v>
      </c>
      <c r="BB41" s="3533">
        <v>2.3467567821271005</v>
      </c>
      <c r="BC41" s="3533">
        <v>2.458086816036321</v>
      </c>
      <c r="BD41" s="3535">
        <v>2.3467567821271009</v>
      </c>
      <c r="BE41" s="3535">
        <v>2.4760163164415827</v>
      </c>
      <c r="BF41" s="3534">
        <v>2.3472901359412202</v>
      </c>
      <c r="BG41" s="3535">
        <v>2.371814661419942</v>
      </c>
      <c r="BH41" s="3534">
        <v>2.3140113386555594</v>
      </c>
      <c r="BI41" s="3533">
        <v>2.2734567413998459</v>
      </c>
    </row>
    <row r="42" spans="3:61" x14ac:dyDescent="0.25">
      <c r="C42" s="3741"/>
      <c r="D42" s="3536" t="s">
        <v>1912</v>
      </c>
      <c r="E42" s="3489" t="s">
        <v>49</v>
      </c>
      <c r="F42" s="3537"/>
      <c r="G42" s="3491">
        <v>78</v>
      </c>
      <c r="H42" s="3491">
        <v>78</v>
      </c>
      <c r="I42" s="2770">
        <v>75.783751522891933</v>
      </c>
      <c r="J42" s="3491">
        <v>78</v>
      </c>
      <c r="K42" s="2770">
        <v>79.673719893466412</v>
      </c>
      <c r="L42" s="3491">
        <v>78</v>
      </c>
      <c r="M42" s="2770">
        <v>77.592016849922842</v>
      </c>
      <c r="N42" s="3491">
        <v>78</v>
      </c>
      <c r="O42" s="2770">
        <v>81.082146621154223</v>
      </c>
      <c r="P42" s="3491">
        <v>78</v>
      </c>
      <c r="Q42" s="2770">
        <v>78.522436036444319</v>
      </c>
      <c r="R42" s="3491">
        <v>78</v>
      </c>
      <c r="S42" s="2770">
        <v>76.953707499417817</v>
      </c>
      <c r="T42" s="3491">
        <v>78</v>
      </c>
      <c r="U42" s="2770">
        <v>78.065414982616545</v>
      </c>
      <c r="V42" s="3491">
        <v>78</v>
      </c>
      <c r="W42" s="2770">
        <v>74.861376564836206</v>
      </c>
      <c r="X42" s="3491">
        <v>78</v>
      </c>
      <c r="Y42" s="2770">
        <v>77.359659197977265</v>
      </c>
      <c r="Z42" s="3491">
        <v>78</v>
      </c>
      <c r="AA42" s="2770">
        <v>72.663235299621249</v>
      </c>
      <c r="AB42" s="3515">
        <v>78</v>
      </c>
      <c r="AC42" s="3491">
        <v>74.845528085916797</v>
      </c>
      <c r="AD42" s="3515">
        <v>77.999999999999986</v>
      </c>
      <c r="AE42" s="3492">
        <v>76.509467803108734</v>
      </c>
      <c r="AF42" s="3491">
        <v>78</v>
      </c>
      <c r="AG42" s="2770">
        <v>75.456460322892482</v>
      </c>
      <c r="AH42" s="3491">
        <v>78</v>
      </c>
      <c r="AI42" s="2770">
        <v>76.352117086606583</v>
      </c>
      <c r="AJ42" s="3491">
        <v>78</v>
      </c>
      <c r="AK42" s="2770">
        <v>65.313173496372698</v>
      </c>
      <c r="AL42" s="3491">
        <v>78</v>
      </c>
      <c r="AM42" s="2770">
        <v>76.300081390277811</v>
      </c>
      <c r="AN42" s="3491">
        <v>78</v>
      </c>
      <c r="AO42" s="2770">
        <v>68.301122234689601</v>
      </c>
      <c r="AP42" s="3515">
        <v>77.999999999999986</v>
      </c>
      <c r="AQ42" s="3491">
        <v>71.619620041507233</v>
      </c>
      <c r="AR42" s="3491">
        <v>78</v>
      </c>
      <c r="AS42" s="2770">
        <v>75.179001439150952</v>
      </c>
      <c r="AT42" s="3491">
        <v>78</v>
      </c>
      <c r="AU42" s="2770">
        <v>67.761756277843389</v>
      </c>
      <c r="AV42" s="3491">
        <v>78</v>
      </c>
      <c r="AW42" s="2775">
        <v>74.26152126571958</v>
      </c>
      <c r="AX42" s="3491">
        <v>78</v>
      </c>
      <c r="AY42" s="2770">
        <v>69.713499863473473</v>
      </c>
      <c r="AZ42" s="3491">
        <v>78</v>
      </c>
      <c r="BA42" s="2770">
        <v>73.797979137837373</v>
      </c>
      <c r="BB42" s="3491">
        <v>78</v>
      </c>
      <c r="BC42" s="2770">
        <v>71.926187645776693</v>
      </c>
      <c r="BD42" s="3492">
        <v>78</v>
      </c>
      <c r="BE42" s="3492">
        <v>69.824227928002742</v>
      </c>
      <c r="BF42" s="3491">
        <v>78</v>
      </c>
      <c r="BG42" s="3492">
        <v>70.534181863157983</v>
      </c>
      <c r="BH42" s="3491">
        <v>78</v>
      </c>
      <c r="BI42" s="2770">
        <v>73.605872829303422</v>
      </c>
    </row>
    <row r="43" spans="3:61" x14ac:dyDescent="0.25">
      <c r="C43" s="3741"/>
      <c r="D43" s="3536" t="s">
        <v>1913</v>
      </c>
      <c r="E43" s="3489" t="s">
        <v>49</v>
      </c>
      <c r="F43" s="3537"/>
      <c r="G43" s="3491">
        <v>15</v>
      </c>
      <c r="H43" s="3491">
        <v>15</v>
      </c>
      <c r="I43" s="2770">
        <v>12.883608203178671</v>
      </c>
      <c r="J43" s="3491">
        <v>15</v>
      </c>
      <c r="K43" s="2770">
        <v>1.7407885021477867</v>
      </c>
      <c r="L43" s="3491">
        <v>15</v>
      </c>
      <c r="M43" s="2770">
        <v>7.7038297085387502</v>
      </c>
      <c r="N43" s="3491">
        <v>15</v>
      </c>
      <c r="O43" s="2770">
        <v>6.7183213613077637</v>
      </c>
      <c r="P43" s="3491">
        <v>14.999999999999986</v>
      </c>
      <c r="Q43" s="2770">
        <v>7.4411071352124019</v>
      </c>
      <c r="R43" s="3491">
        <v>15</v>
      </c>
      <c r="S43" s="2770">
        <v>13.655609990167461</v>
      </c>
      <c r="T43" s="3491">
        <v>15</v>
      </c>
      <c r="U43" s="2770">
        <v>9.2515915987453816</v>
      </c>
      <c r="V43" s="3491">
        <v>15</v>
      </c>
      <c r="W43" s="2770">
        <v>14.388730151422321</v>
      </c>
      <c r="X43" s="3491">
        <v>15</v>
      </c>
      <c r="Y43" s="2770">
        <v>10.383152702983606</v>
      </c>
      <c r="Z43" s="3491">
        <v>15</v>
      </c>
      <c r="AA43" s="2770">
        <v>14.085178288074697</v>
      </c>
      <c r="AB43" s="3515">
        <v>15.000000000000014</v>
      </c>
      <c r="AC43" s="3491">
        <v>14.039227143946311</v>
      </c>
      <c r="AD43" s="3515">
        <v>15</v>
      </c>
      <c r="AE43" s="3492">
        <v>11.053328641984626</v>
      </c>
      <c r="AF43" s="3491">
        <v>15</v>
      </c>
      <c r="AG43" s="2770">
        <v>14.345528439431277</v>
      </c>
      <c r="AH43" s="3491">
        <v>14.999999999999984</v>
      </c>
      <c r="AI43" s="2770">
        <v>11.545281459727249</v>
      </c>
      <c r="AJ43" s="3491">
        <v>15</v>
      </c>
      <c r="AK43" s="2770">
        <v>30.952460854694991</v>
      </c>
      <c r="AL43" s="3491">
        <v>15</v>
      </c>
      <c r="AM43" s="2770">
        <v>11.636763591630524</v>
      </c>
      <c r="AN43" s="3491">
        <v>15</v>
      </c>
      <c r="AO43" s="2770">
        <v>19.89864634827909</v>
      </c>
      <c r="AP43" s="3515">
        <v>14.999999999999998</v>
      </c>
      <c r="AQ43" s="3491">
        <v>17.453345580149978</v>
      </c>
      <c r="AR43" s="3491">
        <v>14.999999999999986</v>
      </c>
      <c r="AS43" s="2770">
        <v>12.794693134322168</v>
      </c>
      <c r="AT43" s="3491">
        <v>15</v>
      </c>
      <c r="AU43" s="2770">
        <v>16.716073600986931</v>
      </c>
      <c r="AV43" s="3491">
        <v>15.000000000000014</v>
      </c>
      <c r="AW43" s="2775">
        <v>13.279750423437282</v>
      </c>
      <c r="AX43" s="3491">
        <v>15</v>
      </c>
      <c r="AY43" s="2770">
        <v>13.446591156927752</v>
      </c>
      <c r="AZ43" s="3491">
        <v>15</v>
      </c>
      <c r="BA43" s="2770">
        <v>13.296755116638913</v>
      </c>
      <c r="BB43" s="3491">
        <v>15</v>
      </c>
      <c r="BC43" s="2770">
        <v>8.5266573962113057</v>
      </c>
      <c r="BD43" s="3492">
        <v>14.999999999999998</v>
      </c>
      <c r="BE43" s="3492">
        <v>12.837227506052255</v>
      </c>
      <c r="BF43" s="3491">
        <v>14.999999999999996</v>
      </c>
      <c r="BG43" s="3492">
        <v>14.662584299811334</v>
      </c>
      <c r="BH43" s="3491">
        <v>15</v>
      </c>
      <c r="BI43" s="2770">
        <v>12.80718890784672</v>
      </c>
    </row>
    <row r="44" spans="3:61" x14ac:dyDescent="0.25">
      <c r="C44" s="3741"/>
      <c r="D44" s="3536" t="s">
        <v>1914</v>
      </c>
      <c r="E44" s="3489" t="s">
        <v>49</v>
      </c>
      <c r="F44" s="3537"/>
      <c r="G44" s="3491">
        <v>93</v>
      </c>
      <c r="H44" s="3491">
        <v>93</v>
      </c>
      <c r="I44" s="2770">
        <v>88.6673597260706</v>
      </c>
      <c r="J44" s="3491">
        <v>93</v>
      </c>
      <c r="K44" s="2770">
        <v>81.414508395614206</v>
      </c>
      <c r="L44" s="3491">
        <v>93</v>
      </c>
      <c r="M44" s="2770">
        <v>85.295846558461591</v>
      </c>
      <c r="N44" s="3491">
        <v>93</v>
      </c>
      <c r="O44" s="2770">
        <v>87.800467982461981</v>
      </c>
      <c r="P44" s="3491">
        <v>92.999999999999986</v>
      </c>
      <c r="Q44" s="2770">
        <v>85.963543171656724</v>
      </c>
      <c r="R44" s="3491">
        <v>93</v>
      </c>
      <c r="S44" s="2770">
        <v>90.60931748958528</v>
      </c>
      <c r="T44" s="3491">
        <v>93</v>
      </c>
      <c r="U44" s="2770">
        <v>87.317006581361923</v>
      </c>
      <c r="V44" s="3491">
        <v>93</v>
      </c>
      <c r="W44" s="2770">
        <v>89.250106716258529</v>
      </c>
      <c r="X44" s="3491">
        <v>93</v>
      </c>
      <c r="Y44" s="2770">
        <v>87.742811900960874</v>
      </c>
      <c r="Z44" s="3491">
        <v>93</v>
      </c>
      <c r="AA44" s="2770">
        <v>86.74841358769595</v>
      </c>
      <c r="AB44" s="3515">
        <v>93.000000000000014</v>
      </c>
      <c r="AC44" s="3491">
        <v>88.884755229863103</v>
      </c>
      <c r="AD44" s="3515">
        <v>92.999999999999986</v>
      </c>
      <c r="AE44" s="3492">
        <v>87.562796445093355</v>
      </c>
      <c r="AF44" s="3491">
        <v>93</v>
      </c>
      <c r="AG44" s="2770">
        <v>89.801988762323759</v>
      </c>
      <c r="AH44" s="3491">
        <v>92.999999999999986</v>
      </c>
      <c r="AI44" s="2770">
        <v>87.897398546333832</v>
      </c>
      <c r="AJ44" s="3491">
        <v>93</v>
      </c>
      <c r="AK44" s="2770">
        <v>96.265634351067689</v>
      </c>
      <c r="AL44" s="3491">
        <v>93</v>
      </c>
      <c r="AM44" s="2770">
        <v>87.936844981908337</v>
      </c>
      <c r="AN44" s="3491">
        <v>93</v>
      </c>
      <c r="AO44" s="2770">
        <v>88.199768582968687</v>
      </c>
      <c r="AP44" s="3515">
        <v>92.999999999999986</v>
      </c>
      <c r="AQ44" s="3491">
        <v>89.072965621657204</v>
      </c>
      <c r="AR44" s="3491">
        <v>92.999999999999986</v>
      </c>
      <c r="AS44" s="2770">
        <v>87.973694573473125</v>
      </c>
      <c r="AT44" s="3491">
        <v>93</v>
      </c>
      <c r="AU44" s="2770">
        <v>84.47782987883032</v>
      </c>
      <c r="AV44" s="3491">
        <v>93.000000000000014</v>
      </c>
      <c r="AW44" s="2775">
        <v>87.541271689156858</v>
      </c>
      <c r="AX44" s="3491">
        <v>93</v>
      </c>
      <c r="AY44" s="2770">
        <v>83.160091020401225</v>
      </c>
      <c r="AZ44" s="3491">
        <v>93</v>
      </c>
      <c r="BA44" s="2770">
        <v>87.094734254476293</v>
      </c>
      <c r="BB44" s="3491">
        <v>93</v>
      </c>
      <c r="BC44" s="2770">
        <v>80.452845041987999</v>
      </c>
      <c r="BD44" s="3492">
        <v>93</v>
      </c>
      <c r="BE44" s="3492">
        <v>82.661455434055</v>
      </c>
      <c r="BF44" s="3491">
        <v>93</v>
      </c>
      <c r="BG44" s="3492">
        <v>85.196766162969311</v>
      </c>
      <c r="BH44" s="3491">
        <v>93</v>
      </c>
      <c r="BI44" s="2770">
        <v>86.413061737150144</v>
      </c>
    </row>
    <row r="45" spans="3:61" x14ac:dyDescent="0.25">
      <c r="C45" s="3741"/>
      <c r="D45" s="3529" t="s">
        <v>1061</v>
      </c>
      <c r="E45" s="1869" t="s">
        <v>247</v>
      </c>
      <c r="F45" s="2753">
        <v>1139.2636881143576</v>
      </c>
      <c r="G45" s="3530">
        <v>1170</v>
      </c>
      <c r="H45" s="2769">
        <v>1170</v>
      </c>
      <c r="I45" s="2769">
        <v>1153.7333333333333</v>
      </c>
      <c r="J45" s="2769">
        <v>1170</v>
      </c>
      <c r="K45" s="2769">
        <v>1160.9548387096775</v>
      </c>
      <c r="L45" s="2769">
        <v>1170</v>
      </c>
      <c r="M45" s="2769">
        <v>1157.4032786885248</v>
      </c>
      <c r="N45" s="2769">
        <v>1170</v>
      </c>
      <c r="O45" s="2769">
        <v>1134.6538461538462</v>
      </c>
      <c r="P45" s="3515">
        <v>1170</v>
      </c>
      <c r="Q45" s="2769">
        <v>1149.9034657650043</v>
      </c>
      <c r="R45" s="2769">
        <v>1170</v>
      </c>
      <c r="S45" s="2769">
        <v>1171.9745161290323</v>
      </c>
      <c r="T45" s="3515">
        <v>1170</v>
      </c>
      <c r="U45" s="2769">
        <v>1155.5116834804542</v>
      </c>
      <c r="V45" s="2769">
        <v>1170</v>
      </c>
      <c r="W45" s="2769">
        <v>1161</v>
      </c>
      <c r="X45" s="3515">
        <v>1170</v>
      </c>
      <c r="Y45" s="2769">
        <v>1156.6236953242837</v>
      </c>
      <c r="Z45" s="2769">
        <v>1170</v>
      </c>
      <c r="AA45" s="2769">
        <v>1162.4360000000001</v>
      </c>
      <c r="AB45" s="3515">
        <v>1170</v>
      </c>
      <c r="AC45" s="3515">
        <v>1165.1661956521739</v>
      </c>
      <c r="AD45" s="3515">
        <v>1170</v>
      </c>
      <c r="AE45" s="3516">
        <v>1157.5765321563683</v>
      </c>
      <c r="AF45" s="2769">
        <v>1170</v>
      </c>
      <c r="AG45" s="2769">
        <v>1146.546129032258</v>
      </c>
      <c r="AH45" s="3515">
        <v>1170</v>
      </c>
      <c r="AI45" s="2769">
        <v>1155.9786700215673</v>
      </c>
      <c r="AJ45" s="2769">
        <v>1170</v>
      </c>
      <c r="AK45" s="2769">
        <v>1008.6666666666666</v>
      </c>
      <c r="AL45" s="3515">
        <v>1170</v>
      </c>
      <c r="AM45" s="2769">
        <v>1137.8665384615385</v>
      </c>
      <c r="AN45" s="2769">
        <v>1170</v>
      </c>
      <c r="AO45" s="2769">
        <v>1168.2702832980101</v>
      </c>
      <c r="AP45" s="3515">
        <v>1170</v>
      </c>
      <c r="AQ45" s="3515">
        <v>1108.9055302417207</v>
      </c>
      <c r="AR45" s="3515">
        <v>1170</v>
      </c>
      <c r="AS45" s="2769">
        <v>1141.2938696976496</v>
      </c>
      <c r="AT45" s="2769">
        <v>1170</v>
      </c>
      <c r="AU45" s="2769">
        <v>1180.3109392030563</v>
      </c>
      <c r="AV45" s="3515">
        <v>1170</v>
      </c>
      <c r="AW45" s="2769">
        <v>1145.2465793534259</v>
      </c>
      <c r="AX45" s="2769">
        <v>1170</v>
      </c>
      <c r="AY45" s="2769">
        <v>1171.6966869804357</v>
      </c>
      <c r="AZ45" s="3515">
        <v>1170</v>
      </c>
      <c r="BA45" s="2769">
        <v>1147.4639536455106</v>
      </c>
      <c r="BB45" s="2769">
        <v>1170</v>
      </c>
      <c r="BC45" s="2769">
        <v>1179.4645730205052</v>
      </c>
      <c r="BD45" s="3516">
        <v>1170</v>
      </c>
      <c r="BE45" s="3516">
        <v>1177.33942349314</v>
      </c>
      <c r="BF45" s="3515">
        <v>1170</v>
      </c>
      <c r="BG45" s="3516">
        <v>1142.7464664649501</v>
      </c>
      <c r="BH45" s="3515">
        <v>1170</v>
      </c>
      <c r="BI45" s="2769">
        <v>1150.1818144691404</v>
      </c>
    </row>
    <row r="46" spans="3:61" x14ac:dyDescent="0.25">
      <c r="C46" s="3745"/>
      <c r="D46" s="3538" t="s">
        <v>19</v>
      </c>
      <c r="E46" s="3489" t="s">
        <v>240</v>
      </c>
      <c r="F46" s="3539"/>
      <c r="G46" s="2769">
        <v>1311.5705266240611</v>
      </c>
      <c r="H46" s="2769">
        <v>1311.5705266240611</v>
      </c>
      <c r="I46" s="2769">
        <v>1259.243480396724</v>
      </c>
      <c r="J46" s="2769">
        <v>1311.5705266240611</v>
      </c>
      <c r="K46" s="2769">
        <v>1298.2187830470316</v>
      </c>
      <c r="L46" s="2769">
        <v>1311.5705266240611</v>
      </c>
      <c r="M46" s="2769">
        <v>1277.5511918107486</v>
      </c>
      <c r="N46" s="2769">
        <v>1311.5705266240611</v>
      </c>
      <c r="O46" s="2769">
        <v>1291.2277451949938</v>
      </c>
      <c r="P46" s="3515">
        <v>1311.5705266240611</v>
      </c>
      <c r="Q46" s="2769">
        <v>1281.2870364189048</v>
      </c>
      <c r="R46" s="2769">
        <v>1311.5705266240611</v>
      </c>
      <c r="S46" s="2769">
        <v>1264.8721892800097</v>
      </c>
      <c r="T46" s="3515">
        <v>1311.5705266240611</v>
      </c>
      <c r="U46" s="2769">
        <v>1276.5295194373796</v>
      </c>
      <c r="V46" s="2769">
        <v>1311.5705266240611</v>
      </c>
      <c r="W46" s="2769">
        <v>1215.6825191654993</v>
      </c>
      <c r="X46" s="3515">
        <v>1311.5705266240611</v>
      </c>
      <c r="Y46" s="2769">
        <v>1263.0541413137969</v>
      </c>
      <c r="Z46" s="2769">
        <v>1311.5705266240611</v>
      </c>
      <c r="AA46" s="2769">
        <v>1182.363292804893</v>
      </c>
      <c r="AB46" s="3515">
        <v>1311.5705266240611</v>
      </c>
      <c r="AC46" s="3515">
        <v>1221.227837623979</v>
      </c>
      <c r="AD46" s="3515">
        <v>1311.5705266240609</v>
      </c>
      <c r="AE46" s="3516">
        <v>1248.406145498074</v>
      </c>
      <c r="AF46" s="2769">
        <v>1311.5705266240611</v>
      </c>
      <c r="AG46" s="2769">
        <v>1231.0322200143514</v>
      </c>
      <c r="AH46" s="3515">
        <v>1311.5705266240611</v>
      </c>
      <c r="AI46" s="2769">
        <v>1245.8096185899676</v>
      </c>
      <c r="AJ46" s="2769">
        <v>1311.5705266240611</v>
      </c>
      <c r="AK46" s="2769">
        <v>974.23149214818409</v>
      </c>
      <c r="AL46" s="3515">
        <v>1311.5705266240611</v>
      </c>
      <c r="AM46" s="2769">
        <v>1244.4098839284165</v>
      </c>
      <c r="AN46" s="2769">
        <v>1311.5705266240611</v>
      </c>
      <c r="AO46" s="2769">
        <v>1129.1266033893933</v>
      </c>
      <c r="AP46" s="3515">
        <v>1311.5705266240611</v>
      </c>
      <c r="AQ46" s="3515">
        <v>1174.7434616208968</v>
      </c>
      <c r="AR46" s="3515">
        <v>1311.5705266240611</v>
      </c>
      <c r="AS46" s="2769">
        <v>1228.4396272131014</v>
      </c>
      <c r="AT46" s="2769">
        <v>1311.5705266240611</v>
      </c>
      <c r="AU46" s="2769">
        <v>1108.5999601291448</v>
      </c>
      <c r="AV46" s="3515">
        <v>1311.5705266240611</v>
      </c>
      <c r="AW46" s="2769">
        <v>1213.6319276428171</v>
      </c>
      <c r="AX46" s="2769">
        <v>1311.5705266240611</v>
      </c>
      <c r="AY46" s="2769">
        <v>1143.4579174039329</v>
      </c>
      <c r="AZ46" s="3515">
        <v>1311.5705266240611</v>
      </c>
      <c r="BA46" s="2769">
        <v>1206.5030091925162</v>
      </c>
      <c r="BB46" s="2769">
        <v>1311.5705266240611</v>
      </c>
      <c r="BC46" s="2769">
        <v>1202.3848690444604</v>
      </c>
      <c r="BD46" s="3516">
        <v>1311.5705266240611</v>
      </c>
      <c r="BE46" s="3516">
        <v>1151.8458788808666</v>
      </c>
      <c r="BF46" s="3515">
        <v>1311.5705266240611</v>
      </c>
      <c r="BG46" s="3516">
        <v>1160.9315381740898</v>
      </c>
      <c r="BH46" s="3515">
        <v>1311.5705266240611</v>
      </c>
      <c r="BI46" s="2769">
        <v>1206.0887276248018</v>
      </c>
    </row>
    <row r="47" spans="3:61" x14ac:dyDescent="0.25">
      <c r="C47" s="3745"/>
      <c r="D47" s="3538" t="s">
        <v>1310</v>
      </c>
      <c r="E47" s="3489" t="s">
        <v>240</v>
      </c>
      <c r="F47" s="3539"/>
      <c r="G47" s="2769">
        <v>252.22510127385792</v>
      </c>
      <c r="H47" s="2769">
        <v>252.22510127385792</v>
      </c>
      <c r="I47" s="2769">
        <v>214.07754707073104</v>
      </c>
      <c r="J47" s="2769">
        <v>252.22510127385792</v>
      </c>
      <c r="K47" s="2769">
        <v>28.364739763906812</v>
      </c>
      <c r="L47" s="2769">
        <v>252.22510127385789</v>
      </c>
      <c r="M47" s="2769">
        <v>126.84342056331663</v>
      </c>
      <c r="N47" s="2769">
        <v>252.22510127385792</v>
      </c>
      <c r="O47" s="2769">
        <v>106.98881695114774</v>
      </c>
      <c r="P47" s="3515">
        <v>252.22510127385789</v>
      </c>
      <c r="Q47" s="2769">
        <v>121.41999905003965</v>
      </c>
      <c r="R47" s="2769">
        <v>252.22510127385792</v>
      </c>
      <c r="S47" s="2769">
        <v>224.4544397597445</v>
      </c>
      <c r="T47" s="3515">
        <v>252.22510127385794</v>
      </c>
      <c r="U47" s="2769">
        <v>151.28248252068042</v>
      </c>
      <c r="V47" s="2769">
        <v>252.22510127385792</v>
      </c>
      <c r="W47" s="2769">
        <v>233.66024672180615</v>
      </c>
      <c r="X47" s="3515">
        <v>252.22510127385794</v>
      </c>
      <c r="Y47" s="2769">
        <v>169.52613490494667</v>
      </c>
      <c r="Z47" s="2769">
        <v>252.22510127385792</v>
      </c>
      <c r="AA47" s="2769">
        <v>229.19152597267851</v>
      </c>
      <c r="AB47" s="3515">
        <v>252.22510127385794</v>
      </c>
      <c r="AC47" s="3515">
        <v>229.07307150311215</v>
      </c>
      <c r="AD47" s="3515">
        <v>252.22510127385789</v>
      </c>
      <c r="AE47" s="3516">
        <v>180.3573309433321</v>
      </c>
      <c r="AF47" s="2769">
        <v>252.22510127385792</v>
      </c>
      <c r="AG47" s="2769">
        <v>234.03970510281593</v>
      </c>
      <c r="AH47" s="3515">
        <v>252.22510127385789</v>
      </c>
      <c r="AI47" s="2769">
        <v>188.3801424332695</v>
      </c>
      <c r="AJ47" s="2769">
        <v>252.22510127385792</v>
      </c>
      <c r="AK47" s="2769">
        <v>461.69647729339721</v>
      </c>
      <c r="AL47" s="3515">
        <v>252.22510127385794</v>
      </c>
      <c r="AM47" s="2769">
        <v>189.78883595540341</v>
      </c>
      <c r="AN47" s="2769">
        <v>252.22510127385792</v>
      </c>
      <c r="AO47" s="2769">
        <v>328.9563952708782</v>
      </c>
      <c r="AP47" s="3515">
        <v>252.22510127385794</v>
      </c>
      <c r="AQ47" s="3515">
        <v>286.27914518128568</v>
      </c>
      <c r="AR47" s="3515">
        <v>252.22510127385794</v>
      </c>
      <c r="AS47" s="2769">
        <v>209.0677950405385</v>
      </c>
      <c r="AT47" s="2769">
        <v>252.22510127385792</v>
      </c>
      <c r="AU47" s="2769">
        <v>273.47931260201631</v>
      </c>
      <c r="AV47" s="3515">
        <v>252.22510127385794</v>
      </c>
      <c r="AW47" s="2769">
        <v>217.02664893361751</v>
      </c>
      <c r="AX47" s="2769">
        <v>252.22510127385792</v>
      </c>
      <c r="AY47" s="2769">
        <v>220.55428504657294</v>
      </c>
      <c r="AZ47" s="3515">
        <v>252.22510127385794</v>
      </c>
      <c r="BA47" s="2769">
        <v>217.38501850785141</v>
      </c>
      <c r="BB47" s="2769">
        <v>252.22510127385792</v>
      </c>
      <c r="BC47" s="2769">
        <v>142.539514081037</v>
      </c>
      <c r="BD47" s="3516">
        <v>252.22510127385789</v>
      </c>
      <c r="BE47" s="3516">
        <v>211.76757749973402</v>
      </c>
      <c r="BF47" s="3515">
        <v>252.22510127385789</v>
      </c>
      <c r="BG47" s="3516">
        <v>241.33343713848981</v>
      </c>
      <c r="BH47" s="3515">
        <v>252.22510127385794</v>
      </c>
      <c r="BI47" s="2769">
        <v>209.85562130534004</v>
      </c>
    </row>
    <row r="48" spans="3:61" x14ac:dyDescent="0.25">
      <c r="C48" s="3745"/>
      <c r="D48" s="3538" t="s">
        <v>238</v>
      </c>
      <c r="E48" s="3489" t="s">
        <v>240</v>
      </c>
      <c r="F48" s="3539"/>
      <c r="G48" s="2769">
        <v>117.7050472611337</v>
      </c>
      <c r="H48" s="2769">
        <v>117.7050472611337</v>
      </c>
      <c r="I48" s="2769">
        <v>188.30624103263401</v>
      </c>
      <c r="J48" s="2769">
        <v>117.7050472611337</v>
      </c>
      <c r="K48" s="2769">
        <v>302.83554383099869</v>
      </c>
      <c r="L48" s="2769">
        <v>117.7050472611337</v>
      </c>
      <c r="M48" s="2769">
        <v>242.10362762112155</v>
      </c>
      <c r="N48" s="2769">
        <v>117.7050472611337</v>
      </c>
      <c r="O48" s="2769">
        <v>194.2767289208642</v>
      </c>
      <c r="P48" s="3515">
        <v>117.7050472611337</v>
      </c>
      <c r="Q48" s="2769">
        <v>229.03938134398527</v>
      </c>
      <c r="R48" s="2769">
        <v>117.7050472611337</v>
      </c>
      <c r="S48" s="2769">
        <v>154.35270803387385</v>
      </c>
      <c r="T48" s="3515">
        <v>117.70504726113369</v>
      </c>
      <c r="U48" s="2769">
        <v>207.39293446818567</v>
      </c>
      <c r="V48" s="2769">
        <v>117.7050472611337</v>
      </c>
      <c r="W48" s="2769">
        <v>174.56875558013203</v>
      </c>
      <c r="X48" s="3515">
        <v>117.70504726113369</v>
      </c>
      <c r="Y48" s="2769">
        <v>200.12358314213404</v>
      </c>
      <c r="Z48" s="2769">
        <v>117.7050472611337</v>
      </c>
      <c r="AA48" s="2769">
        <v>215.62746663747944</v>
      </c>
      <c r="AB48" s="3515">
        <v>117.70504726113369</v>
      </c>
      <c r="AC48" s="3515">
        <v>181.36349201402311</v>
      </c>
      <c r="AD48" s="3515">
        <v>117.7050472611337</v>
      </c>
      <c r="AE48" s="3516">
        <v>202.93803886745974</v>
      </c>
      <c r="AF48" s="2769">
        <v>117.7050472611337</v>
      </c>
      <c r="AG48" s="2769">
        <v>166.37515674505005</v>
      </c>
      <c r="AH48" s="3515">
        <v>117.70504726113369</v>
      </c>
      <c r="AI48" s="2769">
        <v>197.47372929863502</v>
      </c>
      <c r="AJ48" s="2769">
        <v>117.7050472611337</v>
      </c>
      <c r="AK48" s="2769">
        <v>55.702952767840905</v>
      </c>
      <c r="AL48" s="3515">
        <v>117.70504726113369</v>
      </c>
      <c r="AM48" s="2769">
        <v>196.74303175496635</v>
      </c>
      <c r="AN48" s="2769">
        <v>117.7050472611337</v>
      </c>
      <c r="AO48" s="2769">
        <v>195.07666613937766</v>
      </c>
      <c r="AP48" s="3515">
        <v>117.70504726113371</v>
      </c>
      <c r="AQ48" s="3515">
        <v>179.23108477014492</v>
      </c>
      <c r="AR48" s="3515">
        <v>117.70504726113369</v>
      </c>
      <c r="AS48" s="2769">
        <v>196.51218920314014</v>
      </c>
      <c r="AT48" s="2769">
        <v>117.7050472611337</v>
      </c>
      <c r="AU48" s="2769">
        <v>253.94674109226278</v>
      </c>
      <c r="AV48" s="3515">
        <v>117.70504726113369</v>
      </c>
      <c r="AW48" s="2769">
        <v>203.60895115202138</v>
      </c>
      <c r="AX48" s="2769">
        <v>117.7050472611337</v>
      </c>
      <c r="AY48" s="2769">
        <v>276.21231596167331</v>
      </c>
      <c r="AZ48" s="3515">
        <v>117.70504726113367</v>
      </c>
      <c r="BA48" s="2769">
        <v>210.98466568199498</v>
      </c>
      <c r="BB48" s="2769">
        <v>117.7050472611337</v>
      </c>
      <c r="BC48" s="2769">
        <v>326.76837357389223</v>
      </c>
      <c r="BD48" s="3516">
        <v>117.7050472611337</v>
      </c>
      <c r="BE48" s="3516">
        <v>286.02294213219034</v>
      </c>
      <c r="BF48" s="3515">
        <v>117.7050472611337</v>
      </c>
      <c r="BG48" s="3516">
        <v>243.64840669331232</v>
      </c>
      <c r="BH48" s="3515">
        <v>117.70504726113369</v>
      </c>
      <c r="BI48" s="2769">
        <v>222.6324130380182</v>
      </c>
    </row>
    <row r="49" spans="3:61" x14ac:dyDescent="0.25">
      <c r="C49" s="3745"/>
      <c r="D49" s="3538" t="s">
        <v>1915</v>
      </c>
      <c r="E49" s="3489" t="s">
        <v>240</v>
      </c>
      <c r="F49" s="3539"/>
      <c r="G49" s="2769">
        <v>1681.5006751590527</v>
      </c>
      <c r="H49" s="2769">
        <v>1681.5006751590527</v>
      </c>
      <c r="I49" s="2769">
        <v>1661.627268500089</v>
      </c>
      <c r="J49" s="2769">
        <v>1681.5006751590527</v>
      </c>
      <c r="K49" s="2769">
        <v>1629.419066641937</v>
      </c>
      <c r="L49" s="2769">
        <v>1681.5006751590527</v>
      </c>
      <c r="M49" s="2769">
        <v>1646.4982399951869</v>
      </c>
      <c r="N49" s="2769">
        <v>1681.5006751590527</v>
      </c>
      <c r="O49" s="2769">
        <v>1592.4932910670057</v>
      </c>
      <c r="P49" s="3515">
        <v>1681.5006751590527</v>
      </c>
      <c r="Q49" s="2769">
        <v>1631.7464168129297</v>
      </c>
      <c r="R49" s="2769">
        <v>1681.5006751590527</v>
      </c>
      <c r="S49" s="2769">
        <v>1643.6793370736279</v>
      </c>
      <c r="T49" s="3515">
        <v>1681.5006751590527</v>
      </c>
      <c r="U49" s="2769">
        <v>1635.2049364262457</v>
      </c>
      <c r="V49" s="2769">
        <v>1681.5006751590527</v>
      </c>
      <c r="W49" s="2769">
        <v>1623.9115214674375</v>
      </c>
      <c r="X49" s="3515">
        <v>1681.5006751590527</v>
      </c>
      <c r="Y49" s="2769">
        <v>1632.7038593608777</v>
      </c>
      <c r="Z49" s="2769">
        <v>1681.5006751590527</v>
      </c>
      <c r="AA49" s="2769">
        <v>1627.1822854150512</v>
      </c>
      <c r="AB49" s="3515">
        <v>1681.5006751590527</v>
      </c>
      <c r="AC49" s="3515">
        <v>1631.664401141114</v>
      </c>
      <c r="AD49" s="3515">
        <v>1681.5006751590527</v>
      </c>
      <c r="AE49" s="3516">
        <v>1631.7015153088657</v>
      </c>
      <c r="AF49" s="2769">
        <v>1681.5006751590527</v>
      </c>
      <c r="AG49" s="2769">
        <v>1631.4470818622176</v>
      </c>
      <c r="AH49" s="3515">
        <v>1681.5006751590527</v>
      </c>
      <c r="AI49" s="2769">
        <v>1631.6634903218724</v>
      </c>
      <c r="AJ49" s="2769">
        <v>1681.5006751590527</v>
      </c>
      <c r="AK49" s="2769">
        <v>1491.6309222094224</v>
      </c>
      <c r="AL49" s="3515">
        <v>1681.5006751590527</v>
      </c>
      <c r="AM49" s="2769">
        <v>1630.9417516387862</v>
      </c>
      <c r="AN49" s="2769">
        <v>1681.5006751590527</v>
      </c>
      <c r="AO49" s="2769">
        <v>1653.1596647996491</v>
      </c>
      <c r="AP49" s="3515">
        <v>1681.5006751590529</v>
      </c>
      <c r="AQ49" s="3515">
        <v>1640.2536915723274</v>
      </c>
      <c r="AR49" s="3515">
        <v>1681.5006751590527</v>
      </c>
      <c r="AS49" s="2769">
        <v>1634.0196114567802</v>
      </c>
      <c r="AT49" s="2769">
        <v>1681.5006751590527</v>
      </c>
      <c r="AU49" s="2769">
        <v>1636.0260138234239</v>
      </c>
      <c r="AV49" s="3515">
        <v>1681.5006751590527</v>
      </c>
      <c r="AW49" s="2769">
        <v>1634.2675277284559</v>
      </c>
      <c r="AX49" s="2769">
        <v>1681.5006751590527</v>
      </c>
      <c r="AY49" s="2769">
        <v>1640.2245184121791</v>
      </c>
      <c r="AZ49" s="3515">
        <v>1681.5006751590527</v>
      </c>
      <c r="BA49" s="2769">
        <v>1634.8726933823625</v>
      </c>
      <c r="BB49" s="2769">
        <v>1681.5006751590527</v>
      </c>
      <c r="BC49" s="2769">
        <v>1671.6927566993895</v>
      </c>
      <c r="BD49" s="3516">
        <v>1681.5006751590527</v>
      </c>
      <c r="BE49" s="3516">
        <v>1649.6363985127909</v>
      </c>
      <c r="BF49" s="3515">
        <v>1681.5006751590527</v>
      </c>
      <c r="BG49" s="3516">
        <v>1645.9133820058921</v>
      </c>
      <c r="BH49" s="3515">
        <v>1681.5006751590527</v>
      </c>
      <c r="BI49" s="2769">
        <v>1638.5767619681601</v>
      </c>
    </row>
    <row r="50" spans="3:61" x14ac:dyDescent="0.25">
      <c r="C50" s="3745"/>
      <c r="D50" s="3540" t="s">
        <v>1452</v>
      </c>
      <c r="E50" s="1869" t="s">
        <v>49</v>
      </c>
      <c r="F50" s="3541">
        <v>0.7242055547698254</v>
      </c>
      <c r="G50" s="3542">
        <v>0.57103773584905659</v>
      </c>
      <c r="H50" s="2775">
        <v>0.55000000000000004</v>
      </c>
      <c r="I50" s="2775">
        <v>0.70427994125584792</v>
      </c>
      <c r="J50" s="2775">
        <v>0.55000000000000004</v>
      </c>
      <c r="K50" s="2775">
        <v>0.67289029559868618</v>
      </c>
      <c r="L50" s="2775">
        <v>0.55000000000000004</v>
      </c>
      <c r="M50" s="2775">
        <v>0.68953540984743633</v>
      </c>
      <c r="N50" s="2775">
        <v>0.8</v>
      </c>
      <c r="O50" s="2775">
        <v>0.82446182416632663</v>
      </c>
      <c r="P50" s="3497">
        <v>0.60847723704866563</v>
      </c>
      <c r="Q50" s="2775">
        <v>0.72639148778383467</v>
      </c>
      <c r="R50" s="2775">
        <v>0.8</v>
      </c>
      <c r="S50" s="2775">
        <v>0.56939299431249313</v>
      </c>
      <c r="T50" s="3497">
        <v>0.62841068917018283</v>
      </c>
      <c r="U50" s="2775">
        <v>0.68088859686784742</v>
      </c>
      <c r="V50" s="2775">
        <v>0.55000000000000004</v>
      </c>
      <c r="W50" s="2775">
        <v>0.68155759870357879</v>
      </c>
      <c r="X50" s="3497">
        <v>0.60862250262881179</v>
      </c>
      <c r="Y50" s="2775">
        <v>0.68103675622922222</v>
      </c>
      <c r="Z50" s="2775">
        <v>0.55000000000000004</v>
      </c>
      <c r="AA50" s="2775">
        <v>0.57478961611599855</v>
      </c>
      <c r="AB50" s="3497">
        <v>0.58388278388278392</v>
      </c>
      <c r="AC50" s="3497">
        <v>0.60831841201600978</v>
      </c>
      <c r="AD50" s="3497">
        <v>0.59712595097210486</v>
      </c>
      <c r="AE50" s="3499">
        <v>0.6617494678617033</v>
      </c>
      <c r="AF50" s="2775">
        <v>0.55000000000000004</v>
      </c>
      <c r="AG50" s="2775">
        <v>0.69457018105619173</v>
      </c>
      <c r="AH50" s="3497">
        <v>0.58890439637124914</v>
      </c>
      <c r="AI50" s="2775">
        <v>0.66665451163160816</v>
      </c>
      <c r="AJ50" s="2775">
        <v>0.55000000000000004</v>
      </c>
      <c r="AK50" s="2775">
        <v>1.1329131100865317</v>
      </c>
      <c r="AL50" s="3497">
        <v>0.58328358208955222</v>
      </c>
      <c r="AM50" s="2775">
        <v>0.66905764449821425</v>
      </c>
      <c r="AN50" s="2775">
        <v>0.55000000000000004</v>
      </c>
      <c r="AO50" s="2775">
        <v>0.71038422835618731</v>
      </c>
      <c r="AP50" s="3497">
        <v>0.55000000000000004</v>
      </c>
      <c r="AQ50" s="3497">
        <v>0.70983288209054329</v>
      </c>
      <c r="AR50" s="3497">
        <v>0.57896103896103901</v>
      </c>
      <c r="AS50" s="2775">
        <v>0.67478263905330438</v>
      </c>
      <c r="AT50" s="2775">
        <v>0.55000000000000004</v>
      </c>
      <c r="AU50" s="2775">
        <v>0.61304458497751468</v>
      </c>
      <c r="AV50" s="3497">
        <v>0.57563218390804594</v>
      </c>
      <c r="AW50" s="2775">
        <v>0.66715412523101714</v>
      </c>
      <c r="AX50" s="2775">
        <v>0.55000000000000004</v>
      </c>
      <c r="AY50" s="2775">
        <v>0.65020290632462296</v>
      </c>
      <c r="AZ50" s="3497">
        <v>0.57322916666666668</v>
      </c>
      <c r="BA50" s="2775">
        <v>0.66543206521470188</v>
      </c>
      <c r="BB50" s="2775">
        <v>0.55000000000000004</v>
      </c>
      <c r="BC50" s="2775">
        <v>0.62914752668756546</v>
      </c>
      <c r="BD50" s="3499">
        <v>0.55000000000000004</v>
      </c>
      <c r="BE50" s="3499">
        <v>0.63023062315530776</v>
      </c>
      <c r="BF50" s="3497">
        <v>0.55000000000000004</v>
      </c>
      <c r="BG50" s="3499">
        <v>0.66181644650914628</v>
      </c>
      <c r="BH50" s="3497">
        <v>0.57103773584905659</v>
      </c>
      <c r="BI50" s="2775">
        <v>0.66178186998957944</v>
      </c>
    </row>
    <row r="51" spans="3:61" x14ac:dyDescent="0.25">
      <c r="C51" s="3745"/>
      <c r="D51" s="3540" t="s">
        <v>1453</v>
      </c>
      <c r="E51" s="1869" t="s">
        <v>49</v>
      </c>
      <c r="F51" s="3541">
        <v>3.8244802457396719E-2</v>
      </c>
      <c r="G51" s="3542">
        <v>0.05</v>
      </c>
      <c r="H51" s="3533">
        <v>0.05</v>
      </c>
      <c r="I51" s="3533">
        <v>4.3837477897785276E-2</v>
      </c>
      <c r="J51" s="3533">
        <v>0.05</v>
      </c>
      <c r="K51" s="3533">
        <v>4.2424641449542833E-2</v>
      </c>
      <c r="L51" s="3533">
        <v>0.05</v>
      </c>
      <c r="M51" s="3533">
        <v>4.3173831942250052E-2</v>
      </c>
      <c r="N51" s="3533">
        <v>0.05</v>
      </c>
      <c r="O51" s="3533">
        <v>3.9794952500900045E-2</v>
      </c>
      <c r="P51" s="3497">
        <v>0.05</v>
      </c>
      <c r="Q51" s="2775">
        <v>4.2250867786886331E-2</v>
      </c>
      <c r="R51" s="3533">
        <v>0.05</v>
      </c>
      <c r="S51" s="3533">
        <v>4.019024741254866E-2</v>
      </c>
      <c r="T51" s="3497">
        <v>0.05</v>
      </c>
      <c r="U51" s="2775">
        <v>4.1653637953404751E-2</v>
      </c>
      <c r="V51" s="3533">
        <v>0.05</v>
      </c>
      <c r="W51" s="3533">
        <v>3.9597716219994701E-2</v>
      </c>
      <c r="X51" s="3497">
        <v>0.05</v>
      </c>
      <c r="Y51" s="2775">
        <v>4.1198326719877998E-2</v>
      </c>
      <c r="Z51" s="3533">
        <v>0.05</v>
      </c>
      <c r="AA51" s="3533">
        <v>4.0452516375094477E-2</v>
      </c>
      <c r="AB51" s="3497">
        <v>0.05</v>
      </c>
      <c r="AC51" s="3497">
        <v>4.0081032775054849E-2</v>
      </c>
      <c r="AD51" s="3497">
        <v>0.05</v>
      </c>
      <c r="AE51" s="3499">
        <v>4.1062938048032432E-2</v>
      </c>
      <c r="AF51" s="3533">
        <v>0.05</v>
      </c>
      <c r="AG51" s="3533">
        <v>3.9479461045411814E-2</v>
      </c>
      <c r="AH51" s="3497">
        <v>0.05</v>
      </c>
      <c r="AI51" s="2775">
        <v>4.0826287980117504E-2</v>
      </c>
      <c r="AJ51" s="3533">
        <v>0.05</v>
      </c>
      <c r="AK51" s="3533">
        <v>6.1084637900644292E-2</v>
      </c>
      <c r="AL51" s="3497">
        <v>0.05</v>
      </c>
      <c r="AM51" s="2775">
        <v>4.0930701081942432E-2</v>
      </c>
      <c r="AN51" s="3533">
        <v>0.05</v>
      </c>
      <c r="AO51" s="3533">
        <v>4.2552820200797807E-2</v>
      </c>
      <c r="AP51" s="3497">
        <v>0.05</v>
      </c>
      <c r="AQ51" s="3497">
        <v>4.1404111064966269E-2</v>
      </c>
      <c r="AR51" s="3497">
        <v>0.05</v>
      </c>
      <c r="AS51" s="2775">
        <v>4.1155414142065423E-2</v>
      </c>
      <c r="AT51" s="3533">
        <v>0.05</v>
      </c>
      <c r="AU51" s="3533">
        <v>3.94219934940113E-2</v>
      </c>
      <c r="AV51" s="3497">
        <v>0.05</v>
      </c>
      <c r="AW51" s="2775">
        <v>4.0941228198380093E-2</v>
      </c>
      <c r="AX51" s="2775">
        <v>0.05</v>
      </c>
      <c r="AY51" s="2775">
        <v>4.0352792104928564E-2</v>
      </c>
      <c r="AZ51" s="3497">
        <v>0.05</v>
      </c>
      <c r="BA51" s="2775">
        <v>4.0881449472479306E-2</v>
      </c>
      <c r="BB51" s="2775">
        <v>0.05</v>
      </c>
      <c r="BC51" s="2775">
        <v>3.8488350930182491E-2</v>
      </c>
      <c r="BD51" s="3499">
        <v>0.05</v>
      </c>
      <c r="BE51" s="3499">
        <v>3.9391572417929809E-2</v>
      </c>
      <c r="BF51" s="3497">
        <v>0.05</v>
      </c>
      <c r="BG51" s="3499">
        <v>4.0190138828586387E-2</v>
      </c>
      <c r="BH51" s="3497">
        <v>0.05</v>
      </c>
      <c r="BI51" s="2775">
        <v>4.0640705694911169E-2</v>
      </c>
    </row>
    <row r="52" spans="3:61" ht="15.75" thickBot="1" x14ac:dyDescent="0.3">
      <c r="C52" s="3742"/>
      <c r="D52" s="3478" t="s">
        <v>1062</v>
      </c>
      <c r="E52" s="3479" t="s">
        <v>240</v>
      </c>
      <c r="F52" s="3543">
        <v>413.76312883093829</v>
      </c>
      <c r="G52" s="3544">
        <v>380</v>
      </c>
      <c r="H52" s="3545">
        <v>380</v>
      </c>
      <c r="I52" s="3545">
        <v>425.42493880593219</v>
      </c>
      <c r="J52" s="3545">
        <v>380</v>
      </c>
      <c r="K52" s="3545">
        <v>422.86102463240701</v>
      </c>
      <c r="L52" s="3545">
        <v>380</v>
      </c>
      <c r="M52" s="3545">
        <v>424.22060176202581</v>
      </c>
      <c r="N52" s="3545">
        <v>380</v>
      </c>
      <c r="O52" s="3545">
        <v>431.81690095398017</v>
      </c>
      <c r="P52" s="3546">
        <v>380</v>
      </c>
      <c r="Q52" s="3545">
        <v>426.29558312472017</v>
      </c>
      <c r="R52" s="3545">
        <v>380</v>
      </c>
      <c r="S52" s="3545">
        <v>391.22822874347389</v>
      </c>
      <c r="T52" s="3546">
        <v>380</v>
      </c>
      <c r="U52" s="3545">
        <v>416.13200788370432</v>
      </c>
      <c r="V52" s="3545">
        <v>380</v>
      </c>
      <c r="W52" s="3545">
        <v>394.64163765643218</v>
      </c>
      <c r="X52" s="3546">
        <v>380</v>
      </c>
      <c r="Y52" s="3545">
        <v>411.37267934598981</v>
      </c>
      <c r="Z52" s="3545">
        <v>380</v>
      </c>
      <c r="AA52" s="3545">
        <v>374.1912623113173</v>
      </c>
      <c r="AB52" s="3546">
        <v>380</v>
      </c>
      <c r="AC52" s="3546">
        <v>386.70921910320413</v>
      </c>
      <c r="AD52" s="3546">
        <v>380</v>
      </c>
      <c r="AE52" s="3547">
        <v>404.62305096543764</v>
      </c>
      <c r="AF52" s="3545">
        <v>380</v>
      </c>
      <c r="AG52" s="3545">
        <v>375.79212169847528</v>
      </c>
      <c r="AH52" s="3546">
        <v>380</v>
      </c>
      <c r="AI52" s="3545">
        <v>400.31427896699034</v>
      </c>
      <c r="AJ52" s="3545">
        <v>380</v>
      </c>
      <c r="AK52" s="3545">
        <v>425.17589280300734</v>
      </c>
      <c r="AL52" s="3546">
        <v>380</v>
      </c>
      <c r="AM52" s="3545">
        <v>400.44241764695073</v>
      </c>
      <c r="AN52" s="3545">
        <v>380</v>
      </c>
      <c r="AO52" s="3545">
        <v>389.56682883071267</v>
      </c>
      <c r="AP52" s="3546">
        <v>380</v>
      </c>
      <c r="AQ52" s="3546">
        <v>383.64107689010268</v>
      </c>
      <c r="AR52" s="3546">
        <v>380</v>
      </c>
      <c r="AS52" s="3545">
        <v>398.93581630360381</v>
      </c>
      <c r="AT52" s="3545">
        <v>380</v>
      </c>
      <c r="AU52" s="3545">
        <v>405.53335556018931</v>
      </c>
      <c r="AV52" s="3546">
        <v>380</v>
      </c>
      <c r="AW52" s="3545">
        <v>399.75102533740585</v>
      </c>
      <c r="AX52" s="3545">
        <v>380</v>
      </c>
      <c r="AY52" s="3545">
        <v>363.15161753413679</v>
      </c>
      <c r="AZ52" s="3546">
        <v>380</v>
      </c>
      <c r="BA52" s="3545">
        <v>396.03292240056908</v>
      </c>
      <c r="BB52" s="3545">
        <v>380</v>
      </c>
      <c r="BC52" s="3545">
        <v>388.34272372360977</v>
      </c>
      <c r="BD52" s="3516">
        <v>380</v>
      </c>
      <c r="BE52" s="3516">
        <v>386.33683457742154</v>
      </c>
      <c r="BF52" s="3515">
        <v>380</v>
      </c>
      <c r="BG52" s="3516">
        <v>385.26716988127663</v>
      </c>
      <c r="BH52" s="3515">
        <v>380</v>
      </c>
      <c r="BI52" s="2769">
        <v>395.25929463429924</v>
      </c>
    </row>
    <row r="53" spans="3:61" ht="15.75" thickBot="1" x14ac:dyDescent="0.3">
      <c r="C53" s="3548"/>
      <c r="D53" s="3549" t="s">
        <v>361</v>
      </c>
      <c r="E53" s="3550" t="s">
        <v>362</v>
      </c>
      <c r="F53" s="3551">
        <v>930.8611107215944</v>
      </c>
      <c r="G53" s="1329">
        <v>879.87856003392483</v>
      </c>
      <c r="H53" s="3552">
        <v>861.7544830197586</v>
      </c>
      <c r="I53" s="3552">
        <v>907.6821125492387</v>
      </c>
      <c r="J53" s="3552">
        <v>861.75448301975871</v>
      </c>
      <c r="K53" s="3552">
        <v>923.49485369278932</v>
      </c>
      <c r="L53" s="3552">
        <v>861.75042597334436</v>
      </c>
      <c r="M53" s="3552">
        <v>915.10976754702517</v>
      </c>
      <c r="N53" s="3552">
        <v>918.52304191449321</v>
      </c>
      <c r="O53" s="3552">
        <v>966.95282680626599</v>
      </c>
      <c r="P53" s="3553">
        <v>875.0291487194695</v>
      </c>
      <c r="Q53" s="3552">
        <v>929.27105569927699</v>
      </c>
      <c r="R53" s="3552">
        <v>1076.9039529754427</v>
      </c>
      <c r="S53" s="3552">
        <v>883.14642328614877</v>
      </c>
      <c r="T53" s="3553">
        <v>896.04002848732034</v>
      </c>
      <c r="U53" s="3552">
        <v>915.90274833002377</v>
      </c>
      <c r="V53" s="3552">
        <v>876.78258810480679</v>
      </c>
      <c r="W53" s="3552">
        <v>908.50860040774546</v>
      </c>
      <c r="X53" s="3553">
        <v>891.18010662422546</v>
      </c>
      <c r="Y53" s="3552">
        <v>914.26521585168962</v>
      </c>
      <c r="Z53" s="3552">
        <v>882.41812751169959</v>
      </c>
      <c r="AA53" s="3552">
        <v>913.7326875694223</v>
      </c>
      <c r="AB53" s="3553">
        <v>906.29582871198204</v>
      </c>
      <c r="AC53" s="3553">
        <v>901.68528532835387</v>
      </c>
      <c r="AD53" s="3553">
        <v>889.45992410062922</v>
      </c>
      <c r="AE53" s="3554">
        <v>914.16854476451488</v>
      </c>
      <c r="AF53" s="3552">
        <v>882.68648653107562</v>
      </c>
      <c r="AG53" s="3552">
        <v>891.41530285112128</v>
      </c>
      <c r="AH53" s="3553">
        <v>888.27823575981381</v>
      </c>
      <c r="AI53" s="3552">
        <v>910.76808095280307</v>
      </c>
      <c r="AJ53" s="3552">
        <v>869.98415961395165</v>
      </c>
      <c r="AK53" s="3552">
        <v>1821.6956432768995</v>
      </c>
      <c r="AL53" s="3553">
        <v>885.63515132560565</v>
      </c>
      <c r="AM53" s="3552">
        <v>915.46307204009349</v>
      </c>
      <c r="AN53" s="3552">
        <v>869.98415961395165</v>
      </c>
      <c r="AO53" s="3552">
        <v>880.90898319828568</v>
      </c>
      <c r="AP53" s="3553">
        <v>874.25956399826714</v>
      </c>
      <c r="AQ53" s="3553">
        <v>901.28447744134314</v>
      </c>
      <c r="AR53" s="3553">
        <v>883.60087620662785</v>
      </c>
      <c r="AS53" s="3552">
        <v>910.67627497127944</v>
      </c>
      <c r="AT53" s="3552">
        <v>869.98415961395165</v>
      </c>
      <c r="AU53" s="3552">
        <v>839.50234176485299</v>
      </c>
      <c r="AV53" s="3553">
        <v>882.03573636838928</v>
      </c>
      <c r="AW53" s="3552">
        <v>901.88183949093138</v>
      </c>
      <c r="AX53" s="3552">
        <v>869.98415961395165</v>
      </c>
      <c r="AY53" s="3552">
        <v>833.03361977916063</v>
      </c>
      <c r="AZ53" s="3553">
        <v>880.90590104766068</v>
      </c>
      <c r="BA53" s="3552">
        <v>894.88760698087822</v>
      </c>
      <c r="BB53" s="3552">
        <v>869.98415961395165</v>
      </c>
      <c r="BC53" s="3552">
        <v>821.74730547663194</v>
      </c>
      <c r="BD53" s="3516">
        <v>869.97980425530091</v>
      </c>
      <c r="BE53" s="3516">
        <v>831.35602378652857</v>
      </c>
      <c r="BF53" s="3515">
        <v>872.14448164404052</v>
      </c>
      <c r="BG53" s="3516">
        <v>859.10332410303215</v>
      </c>
      <c r="BH53" s="3515">
        <v>879.8743565218308</v>
      </c>
      <c r="BI53" s="2769">
        <v>887.52975181303168</v>
      </c>
    </row>
    <row r="54" spans="3:61" x14ac:dyDescent="0.25">
      <c r="C54" s="3740" t="s">
        <v>1068</v>
      </c>
      <c r="D54" s="3475" t="s">
        <v>363</v>
      </c>
      <c r="E54" s="3476" t="s">
        <v>269</v>
      </c>
      <c r="F54" s="3555">
        <v>1062.9741019163143</v>
      </c>
      <c r="G54" s="3556">
        <v>1060</v>
      </c>
      <c r="H54" s="3557">
        <v>1060</v>
      </c>
      <c r="I54" s="3557">
        <v>1065.63483807075</v>
      </c>
      <c r="J54" s="3557">
        <v>1060</v>
      </c>
      <c r="K54" s="3557">
        <v>1054.458215653967</v>
      </c>
      <c r="L54" s="3557">
        <v>1060</v>
      </c>
      <c r="M54" s="3557">
        <v>1060.3443118227863</v>
      </c>
      <c r="N54" s="3557">
        <v>1060</v>
      </c>
      <c r="O54" s="3557">
        <v>1063.7513957375388</v>
      </c>
      <c r="P54" s="3558">
        <v>1060</v>
      </c>
      <c r="Q54" s="3557">
        <v>1061.2181827561058</v>
      </c>
      <c r="R54" s="3557">
        <v>1060</v>
      </c>
      <c r="S54" s="3557">
        <v>1058.7751638501916</v>
      </c>
      <c r="T54" s="3558">
        <v>1060</v>
      </c>
      <c r="U54" s="3557">
        <v>1060.4990514420415</v>
      </c>
      <c r="V54" s="3557">
        <v>1060</v>
      </c>
      <c r="W54" s="3557">
        <v>1052.5995067316871</v>
      </c>
      <c r="X54" s="3558">
        <v>1060</v>
      </c>
      <c r="Y54" s="3557">
        <v>1058.7203324255981</v>
      </c>
      <c r="Z54" s="3557">
        <v>1060</v>
      </c>
      <c r="AA54" s="3557">
        <v>1057.3295599496691</v>
      </c>
      <c r="AB54" s="3558">
        <v>1060</v>
      </c>
      <c r="AC54" s="3558">
        <v>1056.2452692460481</v>
      </c>
      <c r="AD54" s="3558">
        <v>1060</v>
      </c>
      <c r="AE54" s="3559">
        <v>1058.4649529285755</v>
      </c>
      <c r="AF54" s="3557">
        <v>1060</v>
      </c>
      <c r="AG54" s="3557">
        <v>1061.2178015467862</v>
      </c>
      <c r="AH54" s="3558">
        <v>1060</v>
      </c>
      <c r="AI54" s="3557">
        <v>1058.8776887528204</v>
      </c>
      <c r="AJ54" s="3557">
        <v>1060</v>
      </c>
      <c r="AK54" s="3557">
        <v>1058.374291115312</v>
      </c>
      <c r="AL54" s="3558">
        <v>1060</v>
      </c>
      <c r="AM54" s="3557">
        <v>1058.8750070827141</v>
      </c>
      <c r="AN54" s="3557">
        <v>1060</v>
      </c>
      <c r="AO54" s="3557">
        <v>1061.5576980377132</v>
      </c>
      <c r="AP54" s="3558">
        <v>1060</v>
      </c>
      <c r="AQ54" s="3558">
        <v>1061.3410021010616</v>
      </c>
      <c r="AR54" s="3558">
        <v>1060</v>
      </c>
      <c r="AS54" s="3557">
        <v>1059.2404781289576</v>
      </c>
      <c r="AT54" s="3557">
        <v>1060</v>
      </c>
      <c r="AU54" s="3557">
        <v>1062.3569338318973</v>
      </c>
      <c r="AV54" s="3558">
        <v>1060</v>
      </c>
      <c r="AW54" s="3557">
        <v>1059.629601748175</v>
      </c>
      <c r="AX54" s="3557">
        <v>1060</v>
      </c>
      <c r="AY54" s="3557">
        <v>1061.4913748626034</v>
      </c>
      <c r="AZ54" s="3558">
        <v>1060</v>
      </c>
      <c r="BA54" s="3557">
        <v>1059.8187959644515</v>
      </c>
      <c r="BB54" s="3557">
        <v>1060</v>
      </c>
      <c r="BC54" s="3557">
        <v>1057.0891431809223</v>
      </c>
      <c r="BD54" s="3516">
        <v>1060</v>
      </c>
      <c r="BE54" s="3516">
        <v>1060.2854438045888</v>
      </c>
      <c r="BF54" s="3515">
        <v>1060</v>
      </c>
      <c r="BG54" s="3516">
        <v>1060.7022947116322</v>
      </c>
      <c r="BH54" s="3515">
        <v>1060</v>
      </c>
      <c r="BI54" s="2769">
        <v>1059.5459918693748</v>
      </c>
    </row>
    <row r="55" spans="3:61" x14ac:dyDescent="0.25">
      <c r="C55" s="3741"/>
      <c r="D55" s="3529" t="s">
        <v>364</v>
      </c>
      <c r="E55" s="1869" t="s">
        <v>269</v>
      </c>
      <c r="F55" s="2753">
        <v>38.506404738512508</v>
      </c>
      <c r="G55" s="3530">
        <v>39.999999999999993</v>
      </c>
      <c r="H55" s="2769">
        <v>39.999999999999993</v>
      </c>
      <c r="I55" s="2769">
        <v>31.706696588787381</v>
      </c>
      <c r="J55" s="2769">
        <v>39.999999999999993</v>
      </c>
      <c r="K55" s="2769">
        <v>43.823728607963453</v>
      </c>
      <c r="L55" s="2769">
        <v>39.999999999999993</v>
      </c>
      <c r="M55" s="2769">
        <v>37.442371782449442</v>
      </c>
      <c r="N55" s="2769">
        <v>39.999999999999993</v>
      </c>
      <c r="O55" s="2769">
        <v>36.038810172759362</v>
      </c>
      <c r="P55" s="3515">
        <v>39.999999999999993</v>
      </c>
      <c r="Q55" s="2769">
        <v>37.082377216856109</v>
      </c>
      <c r="R55" s="2769">
        <v>39.999999999999993</v>
      </c>
      <c r="S55" s="2769">
        <v>38.350112786924392</v>
      </c>
      <c r="T55" s="3515">
        <v>39.999999999999993</v>
      </c>
      <c r="U55" s="2769">
        <v>37.455550074496379</v>
      </c>
      <c r="V55" s="2769">
        <v>39.999999999999993</v>
      </c>
      <c r="W55" s="2769">
        <v>44.128076987866976</v>
      </c>
      <c r="X55" s="3515">
        <v>39.999999999999993</v>
      </c>
      <c r="Y55" s="2769">
        <v>38.957984827854503</v>
      </c>
      <c r="Z55" s="2769">
        <v>39.999999999999993</v>
      </c>
      <c r="AA55" s="2769">
        <v>36.786599155096447</v>
      </c>
      <c r="AB55" s="3515">
        <v>39.999999999999993</v>
      </c>
      <c r="AC55" s="3515">
        <v>39.74994944779786</v>
      </c>
      <c r="AD55" s="3515">
        <v>39.999999999999993</v>
      </c>
      <c r="AE55" s="3516">
        <v>38.559265849338097</v>
      </c>
      <c r="AF55" s="2769">
        <v>39.999999999999993</v>
      </c>
      <c r="AG55" s="2769">
        <v>34.008139084713108</v>
      </c>
      <c r="AH55" s="3515">
        <v>39.999999999999993</v>
      </c>
      <c r="AI55" s="2769">
        <v>37.876913378514004</v>
      </c>
      <c r="AJ55" s="2769">
        <v>39.999999999999993</v>
      </c>
      <c r="AK55" s="2769">
        <v>41.109010712035285</v>
      </c>
      <c r="AL55" s="3515">
        <v>39.999999999999993</v>
      </c>
      <c r="AM55" s="2769">
        <v>37.894131216172489</v>
      </c>
      <c r="AN55" s="2769">
        <v>39.999999999999993</v>
      </c>
      <c r="AO55" s="2769">
        <v>37.65462052526285</v>
      </c>
      <c r="AP55" s="3515">
        <v>39.999999999999993</v>
      </c>
      <c r="AQ55" s="3515">
        <v>35.971595882177105</v>
      </c>
      <c r="AR55" s="3515">
        <v>39.999999999999993</v>
      </c>
      <c r="AS55" s="2769">
        <v>37.861501955381122</v>
      </c>
      <c r="AT55" s="2769">
        <v>39.999999999999993</v>
      </c>
      <c r="AU55" s="2769">
        <v>37.524386278653878</v>
      </c>
      <c r="AV55" s="3515">
        <v>39.999999999999993</v>
      </c>
      <c r="AW55" s="2769">
        <v>37.819409371777482</v>
      </c>
      <c r="AX55" s="2769">
        <v>39.999999999999993</v>
      </c>
      <c r="AY55" s="2769">
        <v>35.703806725139643</v>
      </c>
      <c r="AZ55" s="3515">
        <v>39.999999999999993</v>
      </c>
      <c r="BA55" s="2769">
        <v>37.604420884952034</v>
      </c>
      <c r="BB55" s="2769">
        <v>39.999999999999993</v>
      </c>
      <c r="BC55" s="2769">
        <v>38.362238864800943</v>
      </c>
      <c r="BD55" s="3516">
        <v>39.999999999999993</v>
      </c>
      <c r="BE55" s="3516">
        <v>37.241240892816293</v>
      </c>
      <c r="BF55" s="3515">
        <v>39.999999999999993</v>
      </c>
      <c r="BG55" s="3516">
        <v>36.739844924373031</v>
      </c>
      <c r="BH55" s="3515">
        <v>40</v>
      </c>
      <c r="BI55" s="2769">
        <v>37.680157934540539</v>
      </c>
    </row>
    <row r="56" spans="3:61" x14ac:dyDescent="0.25">
      <c r="C56" s="3741"/>
      <c r="D56" s="3529" t="s">
        <v>286</v>
      </c>
      <c r="E56" s="1869" t="s">
        <v>269</v>
      </c>
      <c r="F56" s="2753">
        <v>1101.4805066548267</v>
      </c>
      <c r="G56" s="3530">
        <v>1100</v>
      </c>
      <c r="H56" s="2769">
        <v>1100</v>
      </c>
      <c r="I56" s="2769">
        <v>1097.3415346595373</v>
      </c>
      <c r="J56" s="2769">
        <v>1100</v>
      </c>
      <c r="K56" s="2769">
        <v>1098.2819442619304</v>
      </c>
      <c r="L56" s="2769">
        <v>1100</v>
      </c>
      <c r="M56" s="2769">
        <v>1097.7866836052358</v>
      </c>
      <c r="N56" s="2769">
        <v>1100</v>
      </c>
      <c r="O56" s="2769">
        <v>1099.7902059102983</v>
      </c>
      <c r="P56" s="3515">
        <v>1100</v>
      </c>
      <c r="Q56" s="2769">
        <v>1098.3005599729618</v>
      </c>
      <c r="R56" s="2769">
        <v>1100</v>
      </c>
      <c r="S56" s="2769">
        <v>1097.125276637116</v>
      </c>
      <c r="T56" s="3515">
        <v>1100</v>
      </c>
      <c r="U56" s="2769">
        <v>1097.9546015165379</v>
      </c>
      <c r="V56" s="2769">
        <v>1100</v>
      </c>
      <c r="W56" s="2769">
        <v>1096.7275837195541</v>
      </c>
      <c r="X56" s="3515">
        <v>1100</v>
      </c>
      <c r="Y56" s="2769">
        <v>1097.6783172534526</v>
      </c>
      <c r="Z56" s="2769">
        <v>1100</v>
      </c>
      <c r="AA56" s="2769">
        <v>1094.1161591047655</v>
      </c>
      <c r="AB56" s="3515">
        <v>1100</v>
      </c>
      <c r="AC56" s="3515">
        <v>1095.995218693846</v>
      </c>
      <c r="AD56" s="3515">
        <v>1100</v>
      </c>
      <c r="AE56" s="3516">
        <v>1097.0242187779136</v>
      </c>
      <c r="AF56" s="2769">
        <v>1100</v>
      </c>
      <c r="AG56" s="2769">
        <v>1095.2259406314993</v>
      </c>
      <c r="AH56" s="3515">
        <v>1100</v>
      </c>
      <c r="AI56" s="2769">
        <v>1096.7546021313344</v>
      </c>
      <c r="AJ56" s="2769">
        <v>1100</v>
      </c>
      <c r="AK56" s="2769">
        <v>1099.4833018273473</v>
      </c>
      <c r="AL56" s="3515">
        <v>1100</v>
      </c>
      <c r="AM56" s="2769">
        <v>1096.7691382988867</v>
      </c>
      <c r="AN56" s="2769">
        <v>1100</v>
      </c>
      <c r="AO56" s="2769">
        <v>1099.212318562976</v>
      </c>
      <c r="AP56" s="3515">
        <v>1100</v>
      </c>
      <c r="AQ56" s="3515">
        <v>1097.3125979832387</v>
      </c>
      <c r="AR56" s="3515">
        <v>1100</v>
      </c>
      <c r="AS56" s="2769">
        <v>1097.1019800843387</v>
      </c>
      <c r="AT56" s="2769">
        <v>1100</v>
      </c>
      <c r="AU56" s="2769">
        <v>1099.8813201105513</v>
      </c>
      <c r="AV56" s="3515">
        <v>1100</v>
      </c>
      <c r="AW56" s="2769">
        <v>1097.4490111199525</v>
      </c>
      <c r="AX56" s="2769">
        <v>1100</v>
      </c>
      <c r="AY56" s="2769">
        <v>1097.195181587743</v>
      </c>
      <c r="AZ56" s="3515">
        <v>1100</v>
      </c>
      <c r="BA56" s="2769">
        <v>1097.4232168494036</v>
      </c>
      <c r="BB56" s="2769">
        <v>1100</v>
      </c>
      <c r="BC56" s="2769">
        <v>1095.4513820457232</v>
      </c>
      <c r="BD56" s="3516">
        <v>1100</v>
      </c>
      <c r="BE56" s="3516">
        <v>1097.526684697405</v>
      </c>
      <c r="BF56" s="3515">
        <v>1100</v>
      </c>
      <c r="BG56" s="3516">
        <v>1097.4421396360053</v>
      </c>
      <c r="BH56" s="3515">
        <v>1100</v>
      </c>
      <c r="BI56" s="2769">
        <v>1097.2261498039154</v>
      </c>
    </row>
    <row r="57" spans="3:61" x14ac:dyDescent="0.25">
      <c r="C57" s="3741"/>
      <c r="D57" s="3529" t="s">
        <v>2266</v>
      </c>
      <c r="E57" s="1869" t="s">
        <v>269</v>
      </c>
      <c r="F57" s="3560">
        <v>22.930617482833931</v>
      </c>
      <c r="G57" s="3561">
        <v>22.999999999999996</v>
      </c>
      <c r="H57" s="2770">
        <v>22.999999999999996</v>
      </c>
      <c r="I57" s="2770">
        <v>21.260454192352597</v>
      </c>
      <c r="J57" s="2770">
        <v>22.999999999999996</v>
      </c>
      <c r="K57" s="2770">
        <v>20.358446126942084</v>
      </c>
      <c r="L57" s="2770">
        <v>22.999999999999996</v>
      </c>
      <c r="M57" s="2770">
        <v>20.833482861661178</v>
      </c>
      <c r="N57" s="2770">
        <v>22.999999999999996</v>
      </c>
      <c r="O57" s="2770">
        <v>17.594962167710435</v>
      </c>
      <c r="P57" s="3515">
        <v>22.999999999999996</v>
      </c>
      <c r="Q57" s="2769">
        <v>20.002846114164754</v>
      </c>
      <c r="R57" s="2770">
        <v>22.999999999999996</v>
      </c>
      <c r="S57" s="2770">
        <v>19.65963507353537</v>
      </c>
      <c r="T57" s="3515">
        <v>22.999999999999996</v>
      </c>
      <c r="U57" s="2769">
        <v>19.901817912519785</v>
      </c>
      <c r="V57" s="2770">
        <v>22.999999999999996</v>
      </c>
      <c r="W57" s="2770">
        <v>21.190668503824774</v>
      </c>
      <c r="X57" s="3515">
        <v>22.999999999999996</v>
      </c>
      <c r="Y57" s="2769">
        <v>20.192024897879794</v>
      </c>
      <c r="Z57" s="2770">
        <v>22.999999999999996</v>
      </c>
      <c r="AA57" s="2770">
        <v>20.579528600893333</v>
      </c>
      <c r="AB57" s="3515">
        <v>22.999999999999996</v>
      </c>
      <c r="AC57" s="3515">
        <v>20.473063922363295</v>
      </c>
      <c r="AD57" s="3515">
        <v>22.999999999999996</v>
      </c>
      <c r="AE57" s="3516">
        <v>20.263179959173272</v>
      </c>
      <c r="AF57" s="2770">
        <v>22.999999999999996</v>
      </c>
      <c r="AG57" s="2770">
        <v>19.519397851785826</v>
      </c>
      <c r="AH57" s="3515">
        <v>22.999999999999996</v>
      </c>
      <c r="AI57" s="2769">
        <v>20.151664375235814</v>
      </c>
      <c r="AJ57" s="2770">
        <v>22.999999999999996</v>
      </c>
      <c r="AK57" s="2770">
        <v>17.643352236925015</v>
      </c>
      <c r="AL57" s="3515">
        <v>22.999999999999996</v>
      </c>
      <c r="AM57" s="2769">
        <v>20.13830224323987</v>
      </c>
      <c r="AN57" s="2770">
        <v>22.999999999999996</v>
      </c>
      <c r="AO57" s="2770">
        <v>21.325501213127318</v>
      </c>
      <c r="AP57" s="3515">
        <v>22.999999999999996</v>
      </c>
      <c r="AQ57" s="3515">
        <v>20.399868387945887</v>
      </c>
      <c r="AR57" s="3515">
        <v>22.999999999999996</v>
      </c>
      <c r="AS57" s="2769">
        <v>20.300037924651718</v>
      </c>
      <c r="AT57" s="2770">
        <v>22.999999999999996</v>
      </c>
      <c r="AU57" s="2770">
        <v>20.886847667046009</v>
      </c>
      <c r="AV57" s="3515">
        <v>22.999999999999996</v>
      </c>
      <c r="AW57" s="2769">
        <v>20.373307546465082</v>
      </c>
      <c r="AX57" s="2770">
        <v>22.999999999999996</v>
      </c>
      <c r="AY57" s="2770">
        <v>20.637519908477088</v>
      </c>
      <c r="AZ57" s="3515">
        <v>22.999999999999996</v>
      </c>
      <c r="BA57" s="2769">
        <v>20.400156924820607</v>
      </c>
      <c r="BB57" s="2769">
        <v>22.999999999999996</v>
      </c>
      <c r="BC57" s="2769">
        <v>20.430955196426229</v>
      </c>
      <c r="BD57" s="3516">
        <v>22.999999999999996</v>
      </c>
      <c r="BE57" s="3516">
        <v>20.653008405767402</v>
      </c>
      <c r="BF57" s="3515">
        <v>22.999999999999996</v>
      </c>
      <c r="BG57" s="3516">
        <v>20.553040790155329</v>
      </c>
      <c r="BH57" s="3515">
        <v>22.999999999999996</v>
      </c>
      <c r="BI57" s="2769">
        <v>20.403234933373927</v>
      </c>
    </row>
    <row r="58" spans="3:61" x14ac:dyDescent="0.25">
      <c r="C58" s="3741"/>
      <c r="D58" s="3529" t="s">
        <v>1063</v>
      </c>
      <c r="E58" s="1869" t="s">
        <v>1064</v>
      </c>
      <c r="F58" s="2753">
        <v>150.30561739885829</v>
      </c>
      <c r="G58" s="3530">
        <v>150</v>
      </c>
      <c r="H58" s="2769">
        <v>150</v>
      </c>
      <c r="I58" s="2769">
        <v>150.9787379972565</v>
      </c>
      <c r="J58" s="2769">
        <v>150</v>
      </c>
      <c r="K58" s="2769">
        <v>152.42978428351313</v>
      </c>
      <c r="L58" s="2769">
        <v>150</v>
      </c>
      <c r="M58" s="2769">
        <v>151.66214078374458</v>
      </c>
      <c r="N58" s="2769">
        <v>150</v>
      </c>
      <c r="O58" s="2769">
        <v>152.09805907172995</v>
      </c>
      <c r="P58" s="3515">
        <v>150</v>
      </c>
      <c r="Q58" s="2769">
        <v>151.77370950323976</v>
      </c>
      <c r="R58" s="2769">
        <v>150</v>
      </c>
      <c r="S58" s="2769">
        <v>151.88683290155438</v>
      </c>
      <c r="T58" s="3515">
        <v>150</v>
      </c>
      <c r="U58" s="2769">
        <v>151.80699123475611</v>
      </c>
      <c r="V58" s="2769">
        <v>150</v>
      </c>
      <c r="W58" s="2769">
        <v>152.41398946675443</v>
      </c>
      <c r="X58" s="3515">
        <v>149.99999999999997</v>
      </c>
      <c r="Y58" s="2769">
        <v>151.94324516033694</v>
      </c>
      <c r="Z58" s="2769">
        <v>150</v>
      </c>
      <c r="AA58" s="2769">
        <v>153.15814569536425</v>
      </c>
      <c r="AB58" s="3515">
        <v>150.00000000000003</v>
      </c>
      <c r="AC58" s="3515">
        <v>152.48172315766456</v>
      </c>
      <c r="AD58" s="3515">
        <v>150</v>
      </c>
      <c r="AE58" s="3516">
        <v>152.16488341186422</v>
      </c>
      <c r="AF58" s="2769">
        <v>150</v>
      </c>
      <c r="AG58" s="2769">
        <v>153.09301171605787</v>
      </c>
      <c r="AH58" s="3515">
        <v>150.00000000000003</v>
      </c>
      <c r="AI58" s="2769">
        <v>152.30332031250001</v>
      </c>
      <c r="AJ58" s="2769">
        <v>150</v>
      </c>
      <c r="AK58" s="2769">
        <v>152.59615384615384</v>
      </c>
      <c r="AL58" s="3515">
        <v>150.00000000000003</v>
      </c>
      <c r="AM58" s="2769">
        <v>152.30487730061353</v>
      </c>
      <c r="AN58" s="2769">
        <v>150</v>
      </c>
      <c r="AO58" s="2769">
        <v>153.44854996734162</v>
      </c>
      <c r="AP58" s="3515">
        <v>150.00000000000003</v>
      </c>
      <c r="AQ58" s="3515">
        <v>153.26390573500331</v>
      </c>
      <c r="AR58" s="3515">
        <v>150.00000000000006</v>
      </c>
      <c r="AS58" s="2769">
        <v>152.45967907346832</v>
      </c>
      <c r="AT58" s="2769">
        <v>150</v>
      </c>
      <c r="AU58" s="2769">
        <v>153.87123827392119</v>
      </c>
      <c r="AV58" s="3515">
        <v>150.00000000000003</v>
      </c>
      <c r="AW58" s="2769">
        <v>152.6345112316034</v>
      </c>
      <c r="AX58" s="2769">
        <v>150</v>
      </c>
      <c r="AY58" s="2769">
        <v>154.46695079695081</v>
      </c>
      <c r="AZ58" s="3515">
        <v>150.00000000000003</v>
      </c>
      <c r="BA58" s="2769">
        <v>152.81873824287607</v>
      </c>
      <c r="BB58" s="2769">
        <v>150</v>
      </c>
      <c r="BC58" s="2769">
        <v>154.931106870229</v>
      </c>
      <c r="BD58" s="3516">
        <v>150</v>
      </c>
      <c r="BE58" s="3516">
        <v>154.41864325964457</v>
      </c>
      <c r="BF58" s="3515">
        <v>150</v>
      </c>
      <c r="BG58" s="3516">
        <v>153.96055308577405</v>
      </c>
      <c r="BH58" s="3515">
        <v>150.00000000000003</v>
      </c>
      <c r="BI58" s="2769">
        <v>153.02725588697018</v>
      </c>
    </row>
    <row r="59" spans="3:61" x14ac:dyDescent="0.25">
      <c r="C59" s="3741"/>
      <c r="D59" s="3529" t="s">
        <v>1454</v>
      </c>
      <c r="E59" s="1869" t="s">
        <v>269</v>
      </c>
      <c r="F59" s="3562">
        <v>10.871440685841032</v>
      </c>
      <c r="G59" s="3542">
        <v>9.5</v>
      </c>
      <c r="H59" s="2775">
        <v>9.5</v>
      </c>
      <c r="I59" s="2775">
        <v>7.6</v>
      </c>
      <c r="J59" s="2775">
        <v>9.5</v>
      </c>
      <c r="K59" s="2775">
        <v>9.01</v>
      </c>
      <c r="L59" s="2775">
        <v>9.5</v>
      </c>
      <c r="M59" s="2775">
        <v>8.2674325866486758</v>
      </c>
      <c r="N59" s="2775">
        <v>9.5</v>
      </c>
      <c r="O59" s="2775">
        <v>9.7200000000000006</v>
      </c>
      <c r="P59" s="2770">
        <v>9.5</v>
      </c>
      <c r="Q59" s="3491">
        <v>8.6399964779337211</v>
      </c>
      <c r="R59" s="2775">
        <v>9.5</v>
      </c>
      <c r="S59" s="2775">
        <v>8.83</v>
      </c>
      <c r="T59" s="2769">
        <v>9.5</v>
      </c>
      <c r="U59" s="2770">
        <v>8.6959262467003811</v>
      </c>
      <c r="V59" s="2775">
        <v>9.5</v>
      </c>
      <c r="W59" s="2775">
        <v>7.94</v>
      </c>
      <c r="X59" s="2769">
        <v>9.5</v>
      </c>
      <c r="Y59" s="2770">
        <v>8.5257163878622837</v>
      </c>
      <c r="Z59" s="2775">
        <v>9.5</v>
      </c>
      <c r="AA59" s="2775">
        <v>6.72</v>
      </c>
      <c r="AB59" s="3491">
        <v>9.4999999999999982</v>
      </c>
      <c r="AC59" s="3491">
        <v>7.8346913590869915</v>
      </c>
      <c r="AD59" s="3491">
        <v>9.4999999999999982</v>
      </c>
      <c r="AE59" s="3492">
        <v>8.1941431428641742</v>
      </c>
      <c r="AF59" s="2775">
        <v>9.5</v>
      </c>
      <c r="AG59" s="2775">
        <v>7.04</v>
      </c>
      <c r="AH59" s="3497">
        <v>9.5</v>
      </c>
      <c r="AI59" s="2775">
        <v>8.0211019453876773</v>
      </c>
      <c r="AJ59" s="2775">
        <v>9.5</v>
      </c>
      <c r="AK59" s="2775">
        <v>5.23</v>
      </c>
      <c r="AL59" s="3497">
        <v>9.5</v>
      </c>
      <c r="AM59" s="2775">
        <v>8.006233352265328</v>
      </c>
      <c r="AN59" s="2775">
        <v>9.5</v>
      </c>
      <c r="AO59" s="2775">
        <v>7.54</v>
      </c>
      <c r="AP59" s="3491">
        <v>9.5</v>
      </c>
      <c r="AQ59" s="3491">
        <v>7.2617246985503323</v>
      </c>
      <c r="AR59" s="3497">
        <v>9.5</v>
      </c>
      <c r="AS59" s="2775">
        <v>7.9427169823574992</v>
      </c>
      <c r="AT59" s="2775">
        <v>9.5</v>
      </c>
      <c r="AU59" s="2775">
        <v>6.3</v>
      </c>
      <c r="AV59" s="3497">
        <v>9.5000000000000018</v>
      </c>
      <c r="AW59" s="2775">
        <v>7.7376057796146389</v>
      </c>
      <c r="AX59" s="2775">
        <v>9.5</v>
      </c>
      <c r="AY59" s="2775">
        <v>6.2</v>
      </c>
      <c r="AZ59" s="3497">
        <v>9.5000000000000018</v>
      </c>
      <c r="BA59" s="2775">
        <v>7.5813535928352564</v>
      </c>
      <c r="BB59" s="2775">
        <v>9.5</v>
      </c>
      <c r="BC59" s="2775">
        <v>6.03</v>
      </c>
      <c r="BD59" s="3499">
        <v>9.5</v>
      </c>
      <c r="BE59" s="3499">
        <v>6.1764208469768578</v>
      </c>
      <c r="BF59" s="3497">
        <v>9.5</v>
      </c>
      <c r="BG59" s="3499">
        <v>6.6050185818987845</v>
      </c>
      <c r="BH59" s="3497">
        <v>9.5000000000000036</v>
      </c>
      <c r="BI59" s="2775">
        <v>7.4263098394351328</v>
      </c>
    </row>
    <row r="60" spans="3:61" x14ac:dyDescent="0.25">
      <c r="C60" s="3741"/>
      <c r="D60" s="3529" t="s">
        <v>1455</v>
      </c>
      <c r="E60" s="1869" t="s">
        <v>269</v>
      </c>
      <c r="F60" s="3562">
        <v>0.35658561453086035</v>
      </c>
      <c r="G60" s="3542">
        <v>0.32</v>
      </c>
      <c r="H60" s="2775">
        <v>0.32</v>
      </c>
      <c r="I60" s="2775">
        <v>0.3153861180136921</v>
      </c>
      <c r="J60" s="2775">
        <v>0.32</v>
      </c>
      <c r="K60" s="2775">
        <v>0.35055647093311232</v>
      </c>
      <c r="L60" s="2775">
        <v>0.32</v>
      </c>
      <c r="M60" s="2775">
        <v>0.33203423122103637</v>
      </c>
      <c r="N60" s="2775">
        <v>0.32</v>
      </c>
      <c r="O60" s="2775">
        <v>0.33741131431662608</v>
      </c>
      <c r="P60" s="3497">
        <v>0.32</v>
      </c>
      <c r="Q60" s="2775">
        <v>0.33341338029421708</v>
      </c>
      <c r="R60" s="2775">
        <v>0.32</v>
      </c>
      <c r="S60" s="2775">
        <v>0.31955584551815891</v>
      </c>
      <c r="T60" s="2775">
        <v>0.32</v>
      </c>
      <c r="U60" s="2775">
        <v>0.3293342521429477</v>
      </c>
      <c r="V60" s="2775">
        <v>0.32</v>
      </c>
      <c r="W60" s="2775">
        <v>0.304591023553346</v>
      </c>
      <c r="X60" s="2775">
        <v>0.32</v>
      </c>
      <c r="Y60" s="2775">
        <v>0.32376288659793817</v>
      </c>
      <c r="Z60" s="2775">
        <v>0.32</v>
      </c>
      <c r="AA60" s="2775">
        <v>0.33362448058321692</v>
      </c>
      <c r="AB60" s="3497">
        <v>0.32</v>
      </c>
      <c r="AC60" s="3497">
        <v>0.31925329019545418</v>
      </c>
      <c r="AD60" s="3497">
        <v>0.32</v>
      </c>
      <c r="AE60" s="3499">
        <v>0.32557371400169438</v>
      </c>
      <c r="AF60" s="2775">
        <v>0.32</v>
      </c>
      <c r="AG60" s="2775">
        <v>0.35362702464233947</v>
      </c>
      <c r="AH60" s="3497">
        <v>0.32</v>
      </c>
      <c r="AI60" s="3497">
        <v>0.32977975940988402</v>
      </c>
      <c r="AJ60" s="2775">
        <v>0.32</v>
      </c>
      <c r="AK60" s="2775">
        <v>0.31505986137366099</v>
      </c>
      <c r="AL60" s="3497">
        <v>0.32</v>
      </c>
      <c r="AM60" s="3497">
        <v>0.32970134444010313</v>
      </c>
      <c r="AN60" s="2775">
        <v>0.32</v>
      </c>
      <c r="AO60" s="2775">
        <v>0.31999318946069044</v>
      </c>
      <c r="AP60" s="3497">
        <v>0.32</v>
      </c>
      <c r="AQ60" s="3497">
        <v>0.3359763270344493</v>
      </c>
      <c r="AR60" s="3497">
        <v>0.32</v>
      </c>
      <c r="AS60" s="3497">
        <v>0.32837877332887988</v>
      </c>
      <c r="AT60" s="2775">
        <v>0.32</v>
      </c>
      <c r="AU60" s="2775">
        <v>0.33417330515363358</v>
      </c>
      <c r="AV60" s="3497">
        <v>0.32</v>
      </c>
      <c r="AW60" s="3497">
        <v>0.32910228407642284</v>
      </c>
      <c r="AX60" s="2775">
        <v>0.32</v>
      </c>
      <c r="AY60" s="2775">
        <v>0.32437694878754569</v>
      </c>
      <c r="AZ60" s="3497">
        <v>0.32</v>
      </c>
      <c r="BA60" s="3497">
        <v>0.32862209339169618</v>
      </c>
      <c r="BB60" s="2775">
        <v>0.32</v>
      </c>
      <c r="BC60" s="2775">
        <v>0.30043276179214295</v>
      </c>
      <c r="BD60" s="3499">
        <v>0.32</v>
      </c>
      <c r="BE60" s="3499">
        <v>0.31957495364827709</v>
      </c>
      <c r="BF60" s="3497">
        <v>0.32</v>
      </c>
      <c r="BG60" s="3499">
        <v>0.32605202591954074</v>
      </c>
      <c r="BH60" s="3497">
        <v>0.32</v>
      </c>
      <c r="BI60" s="2775">
        <v>0.32580482478367517</v>
      </c>
    </row>
    <row r="61" spans="3:61" x14ac:dyDescent="0.25">
      <c r="C61" s="3741"/>
      <c r="D61" s="3529" t="s">
        <v>118</v>
      </c>
      <c r="E61" s="1869" t="s">
        <v>269</v>
      </c>
      <c r="F61" s="2753">
        <v>64.983071452256169</v>
      </c>
      <c r="G61" s="3530">
        <v>69.999999999999986</v>
      </c>
      <c r="H61" s="2769">
        <v>69.999999999999986</v>
      </c>
      <c r="I61" s="2769">
        <v>69.609498153338748</v>
      </c>
      <c r="J61" s="2769">
        <v>69.999999999999986</v>
      </c>
      <c r="K61" s="2769">
        <v>67.169222778873248</v>
      </c>
      <c r="L61" s="2769">
        <v>69.999965520089276</v>
      </c>
      <c r="M61" s="2769">
        <v>68.454378509102057</v>
      </c>
      <c r="N61" s="2769">
        <v>70</v>
      </c>
      <c r="O61" s="2769">
        <v>69.817203758179559</v>
      </c>
      <c r="P61" s="3515">
        <v>69.99997364976447</v>
      </c>
      <c r="Q61" s="2769">
        <v>68.803924764228725</v>
      </c>
      <c r="R61" s="2769">
        <v>70</v>
      </c>
      <c r="S61" s="2769">
        <v>63.354837020523398</v>
      </c>
      <c r="T61" s="3515">
        <v>69.999976180370624</v>
      </c>
      <c r="U61" s="2769">
        <v>67.19992010875994</v>
      </c>
      <c r="V61" s="2769">
        <v>70</v>
      </c>
      <c r="W61" s="2769">
        <v>68.229547870921706</v>
      </c>
      <c r="X61" s="3515">
        <v>69.99998253291902</v>
      </c>
      <c r="Y61" s="2769">
        <v>67.431758457406644</v>
      </c>
      <c r="Z61" s="2769">
        <v>70</v>
      </c>
      <c r="AA61" s="2769">
        <v>65.924339988792255</v>
      </c>
      <c r="AB61" s="3515">
        <v>70.000001065864808</v>
      </c>
      <c r="AC61" s="3515">
        <v>65.825547241633458</v>
      </c>
      <c r="AD61" s="3515">
        <v>69.999986228880729</v>
      </c>
      <c r="AE61" s="3516">
        <v>67.154960114373281</v>
      </c>
      <c r="AF61" s="2769">
        <v>70</v>
      </c>
      <c r="AG61" s="2769">
        <v>68.143405116352014</v>
      </c>
      <c r="AH61" s="3515">
        <v>69.999988643227027</v>
      </c>
      <c r="AI61" s="2769">
        <v>67.30315811881789</v>
      </c>
      <c r="AJ61" s="2769">
        <v>70</v>
      </c>
      <c r="AK61" s="2769">
        <v>79.727662255828619</v>
      </c>
      <c r="AL61" s="3515">
        <v>69.999990290873328</v>
      </c>
      <c r="AM61" s="2769">
        <v>67.369345215377308</v>
      </c>
      <c r="AN61" s="2769">
        <v>70</v>
      </c>
      <c r="AO61" s="2769">
        <v>66.182441021832346</v>
      </c>
      <c r="AP61" s="3515">
        <v>70.000000000000014</v>
      </c>
      <c r="AQ61" s="3515">
        <v>67.350360919417469</v>
      </c>
      <c r="AR61" s="3515">
        <v>69.999991556430132</v>
      </c>
      <c r="AS61" s="2769">
        <v>67.207649824619011</v>
      </c>
      <c r="AT61" s="2769">
        <v>70</v>
      </c>
      <c r="AU61" s="2769">
        <v>66.009704677826718</v>
      </c>
      <c r="AV61" s="3515">
        <v>69.999992530109012</v>
      </c>
      <c r="AW61" s="2769">
        <v>67.058073153938494</v>
      </c>
      <c r="AX61" s="2769">
        <v>70</v>
      </c>
      <c r="AY61" s="2769">
        <v>67.556904726024229</v>
      </c>
      <c r="AZ61" s="3515">
        <v>69.999993232365227</v>
      </c>
      <c r="BA61" s="2769">
        <v>67.108764817442605</v>
      </c>
      <c r="BB61" s="2769">
        <v>70</v>
      </c>
      <c r="BC61" s="2769">
        <v>66.364784150552012</v>
      </c>
      <c r="BD61" s="3516">
        <v>69.999999999999972</v>
      </c>
      <c r="BE61" s="3516">
        <v>66.615111150983921</v>
      </c>
      <c r="BF61" s="3515">
        <v>70</v>
      </c>
      <c r="BG61" s="3516">
        <v>66.905468631839526</v>
      </c>
      <c r="BH61" s="3515">
        <v>69.999993872532272</v>
      </c>
      <c r="BI61" s="2769">
        <v>67.034410775183105</v>
      </c>
    </row>
    <row r="62" spans="3:61" ht="15.75" thickBot="1" x14ac:dyDescent="0.3">
      <c r="C62" s="3742"/>
      <c r="D62" s="3478" t="s">
        <v>547</v>
      </c>
      <c r="E62" s="3479" t="s">
        <v>269</v>
      </c>
      <c r="F62" s="3543">
        <v>18.939404807363346</v>
      </c>
      <c r="G62" s="3544">
        <v>19.999999999999996</v>
      </c>
      <c r="H62" s="3545">
        <v>19.999999999999996</v>
      </c>
      <c r="I62" s="3545">
        <v>23.85109504967587</v>
      </c>
      <c r="J62" s="3545">
        <v>19.999999999999996</v>
      </c>
      <c r="K62" s="3545">
        <v>22.69720691827796</v>
      </c>
      <c r="L62" s="3545">
        <v>19.99999014859694</v>
      </c>
      <c r="M62" s="3545">
        <v>23.304894870066537</v>
      </c>
      <c r="N62" s="3545">
        <v>20</v>
      </c>
      <c r="O62" s="3545">
        <v>24.358120066890006</v>
      </c>
      <c r="P62" s="3546">
        <v>19.999992471361274</v>
      </c>
      <c r="Q62" s="3545">
        <v>23.575032896643222</v>
      </c>
      <c r="R62" s="3545">
        <v>20</v>
      </c>
      <c r="S62" s="3545">
        <v>26.616830680839509</v>
      </c>
      <c r="T62" s="3546">
        <v>19.999993194391603</v>
      </c>
      <c r="U62" s="3545">
        <v>24.470422737352184</v>
      </c>
      <c r="V62" s="3545">
        <v>20</v>
      </c>
      <c r="W62" s="3545">
        <v>24.824111074420721</v>
      </c>
      <c r="X62" s="3546">
        <v>19.999995009405431</v>
      </c>
      <c r="Y62" s="3545">
        <v>24.550061732156877</v>
      </c>
      <c r="Z62" s="3545">
        <v>20</v>
      </c>
      <c r="AA62" s="3545">
        <v>22.398611485855422</v>
      </c>
      <c r="AB62" s="3546">
        <v>20.000000304532801</v>
      </c>
      <c r="AC62" s="3546">
        <v>24.622582234890022</v>
      </c>
      <c r="AD62" s="3546">
        <v>19.999996065394498</v>
      </c>
      <c r="AE62" s="3547">
        <v>24.155003640662009</v>
      </c>
      <c r="AF62" s="3545">
        <v>20</v>
      </c>
      <c r="AG62" s="3545">
        <v>22.757929351651558</v>
      </c>
      <c r="AH62" s="3546">
        <v>19.999996755207722</v>
      </c>
      <c r="AI62" s="3545">
        <v>23.945539663123821</v>
      </c>
      <c r="AJ62" s="3545">
        <v>20</v>
      </c>
      <c r="AK62" s="3545">
        <v>22.432262129804663</v>
      </c>
      <c r="AL62" s="3546">
        <v>19.999997225963806</v>
      </c>
      <c r="AM62" s="3545">
        <v>23.937478218971648</v>
      </c>
      <c r="AN62" s="3545">
        <v>20</v>
      </c>
      <c r="AO62" s="3545">
        <v>17.177476856590264</v>
      </c>
      <c r="AP62" s="3546">
        <v>20.000000000000007</v>
      </c>
      <c r="AQ62" s="3546">
        <v>19.933002968219387</v>
      </c>
      <c r="AR62" s="3546">
        <v>19.999997587551466</v>
      </c>
      <c r="AS62" s="3545">
        <v>23.016543683765175</v>
      </c>
      <c r="AT62" s="3545">
        <v>20</v>
      </c>
      <c r="AU62" s="3545">
        <v>24.512629261952455</v>
      </c>
      <c r="AV62" s="3546">
        <v>19.999997865745428</v>
      </c>
      <c r="AW62" s="3545">
        <v>23.203346477229967</v>
      </c>
      <c r="AX62" s="3545">
        <v>20</v>
      </c>
      <c r="AY62" s="3545">
        <v>25.294252951636906</v>
      </c>
      <c r="AZ62" s="3546">
        <v>19.999998066390063</v>
      </c>
      <c r="BA62" s="3545">
        <v>23.415826066234345</v>
      </c>
      <c r="BB62" s="3545">
        <v>20</v>
      </c>
      <c r="BC62" s="3545">
        <v>26.637605075226325</v>
      </c>
      <c r="BD62" s="3516">
        <v>19.999999999999996</v>
      </c>
      <c r="BE62" s="3516">
        <v>25.483540331549904</v>
      </c>
      <c r="BF62" s="3515">
        <v>20.000000000000004</v>
      </c>
      <c r="BG62" s="3516">
        <v>23.291577660626356</v>
      </c>
      <c r="BH62" s="3515">
        <v>19.999998249294936</v>
      </c>
      <c r="BI62" s="2769">
        <v>23.73781332107324</v>
      </c>
    </row>
    <row r="63" spans="3:61" x14ac:dyDescent="0.25">
      <c r="C63" s="3740" t="s">
        <v>1069</v>
      </c>
      <c r="D63" s="3475" t="s">
        <v>34</v>
      </c>
      <c r="E63" s="3476"/>
      <c r="F63" s="3476"/>
      <c r="G63" s="3477"/>
      <c r="H63" s="3485"/>
      <c r="I63" s="3486"/>
      <c r="J63" s="3485"/>
      <c r="K63" s="3486"/>
      <c r="L63" s="3485"/>
      <c r="M63" s="3486"/>
      <c r="N63" s="3485"/>
      <c r="O63" s="3486"/>
      <c r="P63" s="3485"/>
      <c r="Q63" s="3486"/>
      <c r="R63" s="3485"/>
      <c r="S63" s="3486"/>
      <c r="T63" s="3485"/>
      <c r="U63" s="3486"/>
      <c r="V63" s="3485"/>
      <c r="W63" s="3486"/>
      <c r="X63" s="3485"/>
      <c r="Y63" s="3486"/>
      <c r="Z63" s="3485"/>
      <c r="AA63" s="3486"/>
      <c r="AB63" s="3485"/>
      <c r="AC63" s="3486"/>
      <c r="AD63" s="3563"/>
      <c r="AE63" s="3486"/>
      <c r="AF63" s="3485"/>
      <c r="AG63" s="3486"/>
      <c r="AH63" s="3485"/>
      <c r="AI63" s="3486"/>
      <c r="AJ63" s="3485"/>
      <c r="AK63" s="3486"/>
      <c r="AL63" s="3485"/>
      <c r="AM63" s="3486"/>
      <c r="AN63" s="3485"/>
      <c r="AO63" s="3486"/>
      <c r="AP63" s="3485"/>
      <c r="AQ63" s="3486"/>
      <c r="AR63" s="3485"/>
      <c r="AS63" s="3486"/>
      <c r="AT63" s="3485"/>
      <c r="AU63" s="3486"/>
      <c r="AV63" s="3485"/>
      <c r="AW63" s="3486"/>
      <c r="AX63" s="3485"/>
      <c r="AY63" s="3486"/>
      <c r="AZ63" s="3485"/>
      <c r="BA63" s="3486"/>
      <c r="BB63" s="3485"/>
      <c r="BC63" s="3486"/>
      <c r="BD63" s="3486"/>
      <c r="BE63" s="3486"/>
      <c r="BF63" s="3486"/>
      <c r="BG63" s="3486"/>
      <c r="BH63" s="3486"/>
      <c r="BI63" s="3486"/>
    </row>
    <row r="64" spans="3:61" x14ac:dyDescent="0.25">
      <c r="C64" s="3741"/>
      <c r="D64" s="3564" t="s">
        <v>1066</v>
      </c>
      <c r="E64" s="1869" t="s">
        <v>49</v>
      </c>
      <c r="F64" s="3562">
        <v>95.450038252944893</v>
      </c>
      <c r="G64" s="3565">
        <v>96</v>
      </c>
      <c r="H64" s="3491">
        <v>96</v>
      </c>
      <c r="I64" s="2770">
        <v>95.880518426504068</v>
      </c>
      <c r="J64" s="3491">
        <v>96</v>
      </c>
      <c r="K64" s="2770">
        <v>95.782523448082372</v>
      </c>
      <c r="L64" s="3491">
        <v>96</v>
      </c>
      <c r="M64" s="2770">
        <v>95.830537130427203</v>
      </c>
      <c r="N64" s="3491">
        <v>96</v>
      </c>
      <c r="O64" s="2770">
        <v>95.828319866939381</v>
      </c>
      <c r="P64" s="3491">
        <v>96</v>
      </c>
      <c r="Q64" s="2770">
        <v>95.829786801802754</v>
      </c>
      <c r="R64" s="3491">
        <v>96</v>
      </c>
      <c r="S64" s="2770">
        <v>95.980373534772824</v>
      </c>
      <c r="T64" s="3491">
        <v>96</v>
      </c>
      <c r="U64" s="2770">
        <v>95.870518060707781</v>
      </c>
      <c r="V64" s="3491">
        <v>96</v>
      </c>
      <c r="W64" s="2770">
        <v>95.889415039186275</v>
      </c>
      <c r="X64" s="3491">
        <v>96</v>
      </c>
      <c r="Y64" s="2770">
        <v>95.874507802189385</v>
      </c>
      <c r="Z64" s="3491">
        <v>96</v>
      </c>
      <c r="AA64" s="2770">
        <v>96.019246283514676</v>
      </c>
      <c r="AB64" s="3491">
        <v>95.999999999999986</v>
      </c>
      <c r="AC64" s="3491">
        <v>95.963663668491378</v>
      </c>
      <c r="AD64" s="3491">
        <v>95.999999999999986</v>
      </c>
      <c r="AE64" s="3492">
        <v>95.900402323443956</v>
      </c>
      <c r="AF64" s="3491">
        <v>96</v>
      </c>
      <c r="AG64" s="2770">
        <v>95.917021134700391</v>
      </c>
      <c r="AH64" s="3491">
        <v>96</v>
      </c>
      <c r="AI64" s="2770">
        <v>95.902898493896089</v>
      </c>
      <c r="AJ64" s="3491">
        <v>96</v>
      </c>
      <c r="AK64" s="2770">
        <v>95.589763343773882</v>
      </c>
      <c r="AL64" s="3491">
        <v>96</v>
      </c>
      <c r="AM64" s="2770">
        <v>95.882125690235256</v>
      </c>
      <c r="AN64" s="3491">
        <v>96</v>
      </c>
      <c r="AO64" s="2770">
        <v>95.504190674215039</v>
      </c>
      <c r="AP64" s="3491">
        <v>96</v>
      </c>
      <c r="AQ64" s="3491">
        <v>95.69292018289876</v>
      </c>
      <c r="AR64" s="3491">
        <v>96.000000000000014</v>
      </c>
      <c r="AS64" s="2770">
        <v>95.838569190906043</v>
      </c>
      <c r="AT64" s="3491">
        <v>96</v>
      </c>
      <c r="AU64" s="2770">
        <v>96.131407927563089</v>
      </c>
      <c r="AV64" s="3491">
        <v>96.000000000000014</v>
      </c>
      <c r="AW64" s="2770">
        <v>95.869406758532151</v>
      </c>
      <c r="AX64" s="3491">
        <v>96</v>
      </c>
      <c r="AY64" s="2770">
        <v>95.760199382221273</v>
      </c>
      <c r="AZ64" s="3491">
        <v>96.000000000000014</v>
      </c>
      <c r="BA64" s="2770">
        <v>95.860382781235458</v>
      </c>
      <c r="BB64" s="3491">
        <v>96</v>
      </c>
      <c r="BC64" s="2770">
        <v>95.419404264602818</v>
      </c>
      <c r="BD64" s="3492">
        <v>95.999999999999986</v>
      </c>
      <c r="BE64" s="3492">
        <v>95.761638869331975</v>
      </c>
      <c r="BF64" s="3491">
        <v>96</v>
      </c>
      <c r="BG64" s="3492">
        <v>95.729796138600832</v>
      </c>
      <c r="BH64" s="3491">
        <v>96.000000000000014</v>
      </c>
      <c r="BI64" s="2770">
        <v>95.818830917541447</v>
      </c>
    </row>
    <row r="65" spans="3:61" x14ac:dyDescent="0.25">
      <c r="C65" s="3741"/>
      <c r="D65" s="3564" t="s">
        <v>1065</v>
      </c>
      <c r="E65" s="1869" t="s">
        <v>49</v>
      </c>
      <c r="F65" s="3562">
        <v>83.928534989967247</v>
      </c>
      <c r="G65" s="3565">
        <v>85.833333333333314</v>
      </c>
      <c r="H65" s="3491">
        <v>85.833333333333343</v>
      </c>
      <c r="I65" s="2770">
        <v>87.433768736009966</v>
      </c>
      <c r="J65" s="3491">
        <v>85.833333333333343</v>
      </c>
      <c r="K65" s="2770">
        <v>89.607108149382213</v>
      </c>
      <c r="L65" s="3491">
        <v>85.833333333333329</v>
      </c>
      <c r="M65" s="2770">
        <v>88.531441072530413</v>
      </c>
      <c r="N65" s="3491">
        <v>85.833333333333343</v>
      </c>
      <c r="O65" s="2770">
        <v>85.877090515399317</v>
      </c>
      <c r="P65" s="3491">
        <v>85.833333333333343</v>
      </c>
      <c r="Q65" s="2770">
        <v>87.655887300647521</v>
      </c>
      <c r="R65" s="3491">
        <v>85.833333333333343</v>
      </c>
      <c r="S65" s="2770">
        <v>86.060639379862053</v>
      </c>
      <c r="T65" s="3491">
        <v>85.833333333333329</v>
      </c>
      <c r="U65" s="2770">
        <v>87.249450226212673</v>
      </c>
      <c r="V65" s="3491">
        <v>85.833333333333343</v>
      </c>
      <c r="W65" s="2770">
        <v>91.136649874055408</v>
      </c>
      <c r="X65" s="3491">
        <v>85.833333333333343</v>
      </c>
      <c r="Y65" s="2770">
        <v>88.068414244491393</v>
      </c>
      <c r="Z65" s="3491">
        <v>85.833333333333343</v>
      </c>
      <c r="AA65" s="2770">
        <v>89.736372756660316</v>
      </c>
      <c r="AB65" s="3491">
        <v>85.833333333333343</v>
      </c>
      <c r="AC65" s="3491">
        <v>89.00838052095132</v>
      </c>
      <c r="AD65" s="3491">
        <v>85.833333333333329</v>
      </c>
      <c r="AE65" s="3492">
        <v>88.344511998228654</v>
      </c>
      <c r="AF65" s="3491">
        <v>85.833333333333343</v>
      </c>
      <c r="AG65" s="2770">
        <v>88.890957942060581</v>
      </c>
      <c r="AH65" s="3491">
        <v>85.833333333333329</v>
      </c>
      <c r="AI65" s="2770">
        <v>88.425265260070844</v>
      </c>
      <c r="AJ65" s="3491">
        <v>85.833333333333343</v>
      </c>
      <c r="AK65" s="2770">
        <v>82.317262830482107</v>
      </c>
      <c r="AL65" s="3491">
        <v>85.833333333333314</v>
      </c>
      <c r="AM65" s="2770">
        <v>87.99472343722023</v>
      </c>
      <c r="AN65" s="3491">
        <v>85.833333333333343</v>
      </c>
      <c r="AO65" s="2770">
        <v>83.777627118644034</v>
      </c>
      <c r="AP65" s="3491">
        <v>85.833333333333329</v>
      </c>
      <c r="AQ65" s="3491">
        <v>85.527326251119902</v>
      </c>
      <c r="AR65" s="3491">
        <v>85.833333333333329</v>
      </c>
      <c r="AS65" s="2770">
        <v>87.493962091595876</v>
      </c>
      <c r="AT65" s="3491">
        <v>85.833333333333343</v>
      </c>
      <c r="AU65" s="2770">
        <v>88.013518380010524</v>
      </c>
      <c r="AV65" s="3491">
        <v>85.833333333333329</v>
      </c>
      <c r="AW65" s="2770">
        <v>87.54806901744476</v>
      </c>
      <c r="AX65" s="3491">
        <v>85.833333333333343</v>
      </c>
      <c r="AY65" s="2770">
        <v>89.43532600511972</v>
      </c>
      <c r="AZ65" s="3491">
        <v>85.833333333333314</v>
      </c>
      <c r="BA65" s="2770">
        <v>87.713049109893078</v>
      </c>
      <c r="BB65" s="3491">
        <v>85.833333333333343</v>
      </c>
      <c r="BC65" s="2770">
        <v>87.499671458984935</v>
      </c>
      <c r="BD65" s="3492">
        <v>85.833333333333343</v>
      </c>
      <c r="BE65" s="3492">
        <v>88.271185177594973</v>
      </c>
      <c r="BF65" s="3491">
        <v>85.833333333333329</v>
      </c>
      <c r="BG65" s="3492">
        <v>86.991999283963239</v>
      </c>
      <c r="BH65" s="3491">
        <v>85.833333333333314</v>
      </c>
      <c r="BI65" s="2770">
        <v>87.693621990528584</v>
      </c>
    </row>
    <row r="66" spans="3:61" x14ac:dyDescent="0.25">
      <c r="C66" s="3741"/>
      <c r="D66" s="3564" t="s">
        <v>311</v>
      </c>
      <c r="E66" s="1869" t="s">
        <v>550</v>
      </c>
      <c r="F66" s="3562">
        <v>75.551242533855927</v>
      </c>
      <c r="G66" s="3565">
        <v>79.319753791484231</v>
      </c>
      <c r="H66" s="3491">
        <v>79.088033162430463</v>
      </c>
      <c r="I66" s="2770">
        <v>71.393252965195416</v>
      </c>
      <c r="J66" s="3491">
        <v>79.737829028074728</v>
      </c>
      <c r="K66" s="2770">
        <v>70.990047099652969</v>
      </c>
      <c r="L66" s="3491">
        <v>79.418903483723597</v>
      </c>
      <c r="M66" s="2770">
        <v>71.187134484397276</v>
      </c>
      <c r="N66" s="3491">
        <v>76.647930505876332</v>
      </c>
      <c r="O66" s="2770">
        <v>76.259836772609646</v>
      </c>
      <c r="P66" s="3491">
        <v>78.701621650220901</v>
      </c>
      <c r="Q66" s="2770">
        <v>72.826440946907979</v>
      </c>
      <c r="R66" s="3491">
        <v>75.849514563106794</v>
      </c>
      <c r="S66" s="2770">
        <v>80.569950172479878</v>
      </c>
      <c r="T66" s="3491">
        <v>78.191177428813461</v>
      </c>
      <c r="U66" s="2770">
        <v>74.772449831433576</v>
      </c>
      <c r="V66" s="3491">
        <v>79.737829028074728</v>
      </c>
      <c r="W66" s="2770">
        <v>71.79072378649164</v>
      </c>
      <c r="X66" s="3491">
        <v>78.557037798578932</v>
      </c>
      <c r="Y66" s="2770">
        <v>74.12236714915197</v>
      </c>
      <c r="Z66" s="3491">
        <v>79.997091014872183</v>
      </c>
      <c r="AA66" s="2770">
        <v>80.023912300860246</v>
      </c>
      <c r="AB66" s="3491">
        <v>78.952449249779349</v>
      </c>
      <c r="AC66" s="3491">
        <v>77.287063709373712</v>
      </c>
      <c r="AD66" s="3491">
        <v>78.824419028586092</v>
      </c>
      <c r="AE66" s="3492">
        <v>75.114642717280645</v>
      </c>
      <c r="AF66" s="3491">
        <v>79.737829028074728</v>
      </c>
      <c r="AG66" s="2770">
        <v>76.106108035313511</v>
      </c>
      <c r="AH66" s="3491">
        <v>78.971949390019532</v>
      </c>
      <c r="AI66" s="2770">
        <v>75.261932156670952</v>
      </c>
      <c r="AJ66" s="3491">
        <v>79.997091014872183</v>
      </c>
      <c r="AK66" s="2770">
        <v>75.501039108256222</v>
      </c>
      <c r="AL66" s="3491">
        <v>79.110048690642984</v>
      </c>
      <c r="AM66" s="2770">
        <v>75.277698923213009</v>
      </c>
      <c r="AN66" s="3491">
        <v>79.737829028074728</v>
      </c>
      <c r="AO66" s="2770">
        <v>76.133946201404896</v>
      </c>
      <c r="AP66" s="3491">
        <v>79.822144436692184</v>
      </c>
      <c r="AQ66" s="3491">
        <v>75.997014478656169</v>
      </c>
      <c r="AR66" s="3491">
        <v>79.187027510239517</v>
      </c>
      <c r="AS66" s="2770">
        <v>75.375055759619059</v>
      </c>
      <c r="AT66" s="3491">
        <v>79.737829028074728</v>
      </c>
      <c r="AU66" s="2770">
        <v>76.098797683494894</v>
      </c>
      <c r="AV66" s="3491">
        <v>79.247189978867425</v>
      </c>
      <c r="AW66" s="2770">
        <v>75.450827418493873</v>
      </c>
      <c r="AX66" s="3491">
        <v>79.595927833025428</v>
      </c>
      <c r="AY66" s="2770">
        <v>69.371350641478941</v>
      </c>
      <c r="AZ66" s="3491">
        <v>79.278141559886834</v>
      </c>
      <c r="BA66" s="2770">
        <v>74.908936852247081</v>
      </c>
      <c r="BB66" s="3491">
        <v>79.737829028074728</v>
      </c>
      <c r="BC66" s="2770">
        <v>77.629179057402936</v>
      </c>
      <c r="BD66" s="3492">
        <v>79.694071730724943</v>
      </c>
      <c r="BE66" s="3492">
        <v>74.528123680878039</v>
      </c>
      <c r="BF66" s="3491">
        <v>79.758897681155958</v>
      </c>
      <c r="BG66" s="3492">
        <v>75.201390135298155</v>
      </c>
      <c r="BH66" s="3491">
        <v>79.319753791484231</v>
      </c>
      <c r="BI66" s="2770">
        <v>75.156055470962912</v>
      </c>
    </row>
    <row r="67" spans="3:61" x14ac:dyDescent="0.25">
      <c r="C67" s="3741"/>
      <c r="D67" s="3529" t="s">
        <v>91</v>
      </c>
      <c r="E67" s="1869"/>
      <c r="F67" s="3560"/>
      <c r="G67" s="3565"/>
      <c r="H67" s="3491"/>
      <c r="I67" s="2770"/>
      <c r="J67" s="3491"/>
      <c r="K67" s="2770"/>
      <c r="L67" s="3491"/>
      <c r="M67" s="2770"/>
      <c r="N67" s="3491"/>
      <c r="O67" s="2770"/>
      <c r="P67" s="3491"/>
      <c r="Q67" s="2770"/>
      <c r="R67" s="3491"/>
      <c r="S67" s="2770"/>
      <c r="T67" s="3491"/>
      <c r="U67" s="2770"/>
      <c r="V67" s="3491"/>
      <c r="W67" s="2770"/>
      <c r="X67" s="3491"/>
      <c r="Y67" s="2770"/>
      <c r="Z67" s="3491"/>
      <c r="AA67" s="2770"/>
      <c r="AB67" s="3491"/>
      <c r="AC67" s="3491"/>
      <c r="AD67" s="3491"/>
      <c r="AE67" s="3492"/>
      <c r="AF67" s="3491"/>
      <c r="AG67" s="2770"/>
      <c r="AH67" s="3491"/>
      <c r="AI67" s="2770"/>
      <c r="AJ67" s="3491"/>
      <c r="AK67" s="2770"/>
      <c r="AL67" s="3491"/>
      <c r="AM67" s="2770"/>
      <c r="AN67" s="3491"/>
      <c r="AO67" s="2770"/>
      <c r="AP67" s="3491"/>
      <c r="AQ67" s="3491"/>
      <c r="AR67" s="3491"/>
      <c r="AS67" s="2770"/>
      <c r="AT67" s="3491"/>
      <c r="AU67" s="2770"/>
      <c r="AV67" s="3491"/>
      <c r="AW67" s="2770"/>
      <c r="AX67" s="3491"/>
      <c r="AY67" s="2770"/>
      <c r="AZ67" s="3491"/>
      <c r="BA67" s="2770"/>
      <c r="BB67" s="3491"/>
      <c r="BC67" s="2770"/>
      <c r="BD67" s="2770"/>
      <c r="BE67" s="2770"/>
      <c r="BF67" s="2770"/>
      <c r="BG67" s="2770"/>
      <c r="BH67" s="2770"/>
      <c r="BI67" s="2770"/>
    </row>
    <row r="68" spans="3:61" x14ac:dyDescent="0.25">
      <c r="C68" s="3741"/>
      <c r="D68" s="3564" t="s">
        <v>1066</v>
      </c>
      <c r="E68" s="1869" t="s">
        <v>49</v>
      </c>
      <c r="F68" s="3562">
        <v>95.450022221864671</v>
      </c>
      <c r="G68" s="3566">
        <v>96.5</v>
      </c>
      <c r="H68" s="3491">
        <v>96.5</v>
      </c>
      <c r="I68" s="2770">
        <v>96.386344452044199</v>
      </c>
      <c r="J68" s="3491">
        <v>96.5</v>
      </c>
      <c r="K68" s="2770">
        <v>96.377227276944623</v>
      </c>
      <c r="L68" s="3491">
        <v>96.5</v>
      </c>
      <c r="M68" s="2770">
        <v>96.381932271182905</v>
      </c>
      <c r="N68" s="3491">
        <v>96.5</v>
      </c>
      <c r="O68" s="2770">
        <v>96.368789993966118</v>
      </c>
      <c r="P68" s="3491">
        <v>96.5</v>
      </c>
      <c r="Q68" s="2770">
        <v>96.378393178673264</v>
      </c>
      <c r="R68" s="3491">
        <v>96.5</v>
      </c>
      <c r="S68" s="2770">
        <v>96.278900525834928</v>
      </c>
      <c r="T68" s="3491">
        <v>96.499999999999986</v>
      </c>
      <c r="U68" s="2770">
        <v>96.35097850382914</v>
      </c>
      <c r="V68" s="3491">
        <v>96.5</v>
      </c>
      <c r="W68" s="2770">
        <v>96.354195762942425</v>
      </c>
      <c r="X68" s="3491">
        <v>96.499999999999986</v>
      </c>
      <c r="Y68" s="2770">
        <v>96.351681337169509</v>
      </c>
      <c r="Z68" s="3491">
        <v>96.5</v>
      </c>
      <c r="AA68" s="2770">
        <v>96.249592078903603</v>
      </c>
      <c r="AB68" s="3491">
        <v>96.5</v>
      </c>
      <c r="AC68" s="3491">
        <v>96.29442970859688</v>
      </c>
      <c r="AD68" s="3491">
        <v>96.5</v>
      </c>
      <c r="AE68" s="3492">
        <v>96.33350522032886</v>
      </c>
      <c r="AF68" s="3491">
        <v>96.5</v>
      </c>
      <c r="AG68" s="2770">
        <v>96.204059065906378</v>
      </c>
      <c r="AH68" s="3491">
        <v>96.5</v>
      </c>
      <c r="AI68" s="2770">
        <v>96.314821560854782</v>
      </c>
      <c r="AJ68" s="3491">
        <v>96.5</v>
      </c>
      <c r="AK68" s="2770">
        <v>94.958487192653337</v>
      </c>
      <c r="AL68" s="3491">
        <v>96.5</v>
      </c>
      <c r="AM68" s="2770">
        <v>96.305467983420627</v>
      </c>
      <c r="AN68" s="3491">
        <v>96.5</v>
      </c>
      <c r="AO68" s="2770">
        <v>96.296097647380492</v>
      </c>
      <c r="AP68" s="3491">
        <v>96.5</v>
      </c>
      <c r="AQ68" s="3491">
        <v>96.22181161869544</v>
      </c>
      <c r="AR68" s="3491">
        <v>96.5</v>
      </c>
      <c r="AS68" s="2770">
        <v>96.304234915782899</v>
      </c>
      <c r="AT68" s="3491">
        <v>96.5</v>
      </c>
      <c r="AU68" s="2770">
        <v>96.148154975014705</v>
      </c>
      <c r="AV68" s="3491">
        <v>96.5</v>
      </c>
      <c r="AW68" s="2770">
        <v>96.286183876591977</v>
      </c>
      <c r="AX68" s="3491">
        <v>96.5</v>
      </c>
      <c r="AY68" s="2770">
        <v>96.184460544082043</v>
      </c>
      <c r="AZ68" s="3491">
        <v>96.5</v>
      </c>
      <c r="BA68" s="2770">
        <v>96.276197917174557</v>
      </c>
      <c r="BB68" s="3491">
        <v>96.5</v>
      </c>
      <c r="BC68" s="2770">
        <v>96.379797529138472</v>
      </c>
      <c r="BD68" s="3492">
        <v>96.5</v>
      </c>
      <c r="BE68" s="3492">
        <v>96.243641618151642</v>
      </c>
      <c r="BF68" s="3491">
        <v>96.5</v>
      </c>
      <c r="BG68" s="3492">
        <v>96.234988789342083</v>
      </c>
      <c r="BH68" s="3491">
        <v>96.5</v>
      </c>
      <c r="BI68" s="2770">
        <v>96.28695091898561</v>
      </c>
    </row>
    <row r="69" spans="3:61" x14ac:dyDescent="0.25">
      <c r="C69" s="3741"/>
      <c r="D69" s="3564" t="s">
        <v>1065</v>
      </c>
      <c r="E69" s="1869" t="s">
        <v>49</v>
      </c>
      <c r="F69" s="3560">
        <v>80.103400582885854</v>
      </c>
      <c r="G69" s="3565">
        <v>83.333333333333343</v>
      </c>
      <c r="H69" s="3491">
        <v>83.333333333333343</v>
      </c>
      <c r="I69" s="2770">
        <v>84.439269454183886</v>
      </c>
      <c r="J69" s="3491">
        <v>83.333333333333343</v>
      </c>
      <c r="K69" s="2770">
        <v>78.991148554974927</v>
      </c>
      <c r="L69" s="3491">
        <v>83.333333333333343</v>
      </c>
      <c r="M69" s="2770">
        <v>81.740749544410107</v>
      </c>
      <c r="N69" s="3491">
        <v>83.333333333333343</v>
      </c>
      <c r="O69" s="2770">
        <v>83.857178777973346</v>
      </c>
      <c r="P69" s="3491">
        <v>83.333333333333343</v>
      </c>
      <c r="Q69" s="2770">
        <v>82.309660599623413</v>
      </c>
      <c r="R69" s="3491">
        <v>83.333333333333343</v>
      </c>
      <c r="S69" s="2770">
        <v>87.487471646357548</v>
      </c>
      <c r="T69" s="3491">
        <v>83.333333333333343</v>
      </c>
      <c r="U69" s="2770">
        <v>83.697227150319122</v>
      </c>
      <c r="V69" s="3491">
        <v>83.333333333333343</v>
      </c>
      <c r="W69" s="2770">
        <v>89.146648971466476</v>
      </c>
      <c r="X69" s="3491">
        <v>83.333333333333343</v>
      </c>
      <c r="Y69" s="2770">
        <v>84.843207519787441</v>
      </c>
      <c r="Z69" s="3491">
        <v>83.333333333333343</v>
      </c>
      <c r="AA69" s="2770">
        <v>88.383798246311173</v>
      </c>
      <c r="AB69" s="3491">
        <v>83.333333333333343</v>
      </c>
      <c r="AC69" s="3491">
        <v>88.337539042510002</v>
      </c>
      <c r="AD69" s="3491">
        <v>83.333333333333343</v>
      </c>
      <c r="AE69" s="3492">
        <v>85.459398901813245</v>
      </c>
      <c r="AF69" s="3491">
        <v>83.333333333333343</v>
      </c>
      <c r="AG69" s="2770">
        <v>79.715141296962656</v>
      </c>
      <c r="AH69" s="3491">
        <v>83.333333333333343</v>
      </c>
      <c r="AI69" s="2770">
        <v>84.569945683091589</v>
      </c>
      <c r="AJ69" s="3491">
        <v>83.333333333333343</v>
      </c>
      <c r="AK69" s="2770">
        <v>72.067714631197106</v>
      </c>
      <c r="AL69" s="3491">
        <v>83.333333333333343</v>
      </c>
      <c r="AM69" s="2770">
        <v>84.450241777071099</v>
      </c>
      <c r="AN69" s="3491">
        <v>83.333333333333343</v>
      </c>
      <c r="AO69" s="2770">
        <v>87.548184215865277</v>
      </c>
      <c r="AP69" s="3491">
        <v>83.333333333333343</v>
      </c>
      <c r="AQ69" s="3491">
        <v>83.265566060843568</v>
      </c>
      <c r="AR69" s="3491">
        <v>83.333333333333343</v>
      </c>
      <c r="AS69" s="2770">
        <v>84.859406139572258</v>
      </c>
      <c r="AT69" s="3491">
        <v>83.333333333333343</v>
      </c>
      <c r="AU69" s="2770">
        <v>87.271777458534686</v>
      </c>
      <c r="AV69" s="3491">
        <v>83.333333333333343</v>
      </c>
      <c r="AW69" s="2770">
        <v>85.133594584966161</v>
      </c>
      <c r="AX69" s="3491">
        <v>83.333333333333343</v>
      </c>
      <c r="AY69" s="2770">
        <v>84.796459179070823</v>
      </c>
      <c r="AZ69" s="3491">
        <v>83.333333333333343</v>
      </c>
      <c r="BA69" s="2770">
        <v>85.101474032531854</v>
      </c>
      <c r="BB69" s="3491">
        <v>83.333333333333343</v>
      </c>
      <c r="BC69" s="2770">
        <v>87.801023479831429</v>
      </c>
      <c r="BD69" s="3492">
        <v>83.333333333333343</v>
      </c>
      <c r="BE69" s="3492">
        <v>86.684679768704726</v>
      </c>
      <c r="BF69" s="3491">
        <v>83.333333333333343</v>
      </c>
      <c r="BG69" s="3492">
        <v>85.25500197159873</v>
      </c>
      <c r="BH69" s="3491">
        <v>83.333333333333343</v>
      </c>
      <c r="BI69" s="2770">
        <v>85.362563565079</v>
      </c>
    </row>
    <row r="70" spans="3:61" x14ac:dyDescent="0.25">
      <c r="C70" s="3741"/>
      <c r="D70" s="3564" t="s">
        <v>311</v>
      </c>
      <c r="E70" s="1869" t="s">
        <v>550</v>
      </c>
      <c r="F70" s="3560">
        <v>129.35729675734254</v>
      </c>
      <c r="G70" s="3565">
        <v>136.79245283018867</v>
      </c>
      <c r="H70" s="3491">
        <v>137.5</v>
      </c>
      <c r="I70" s="2770">
        <v>129.35595798084987</v>
      </c>
      <c r="J70" s="3491">
        <v>137.93103448275863</v>
      </c>
      <c r="K70" s="2770">
        <v>132.11424665856646</v>
      </c>
      <c r="L70" s="3491">
        <v>137.71929824561403</v>
      </c>
      <c r="M70" s="2770">
        <v>130.67621480153176</v>
      </c>
      <c r="N70" s="3491">
        <v>141.1764705882353</v>
      </c>
      <c r="O70" s="2770">
        <v>127.67436624544887</v>
      </c>
      <c r="P70" s="3491">
        <v>138.51351351351352</v>
      </c>
      <c r="Q70" s="2770">
        <v>129.85412580357581</v>
      </c>
      <c r="R70" s="3491">
        <v>110.29411764705883</v>
      </c>
      <c r="S70" s="2770">
        <v>126.79614410612015</v>
      </c>
      <c r="T70" s="3491">
        <v>133.24175824175825</v>
      </c>
      <c r="U70" s="2770">
        <v>128.99752731940498</v>
      </c>
      <c r="V70" s="3491">
        <v>137.93103448275863</v>
      </c>
      <c r="W70" s="2770">
        <v>127.1317983683679</v>
      </c>
      <c r="X70" s="3491">
        <v>134.375</v>
      </c>
      <c r="Y70" s="2770">
        <v>128.58527486842124</v>
      </c>
      <c r="Z70" s="3491">
        <v>138.39285714285714</v>
      </c>
      <c r="AA70" s="2770">
        <v>126.75568277184993</v>
      </c>
      <c r="AB70" s="3491">
        <v>131.75675675675674</v>
      </c>
      <c r="AC70" s="3491">
        <v>126.89525848981235</v>
      </c>
      <c r="AD70" s="3491">
        <v>135.13513513513513</v>
      </c>
      <c r="AE70" s="3492">
        <v>128.25596329384362</v>
      </c>
      <c r="AF70" s="3491">
        <v>137.93103448275863</v>
      </c>
      <c r="AG70" s="2770">
        <v>126.42426920891478</v>
      </c>
      <c r="AH70" s="3491">
        <v>135.59322033898306</v>
      </c>
      <c r="AI70" s="2770">
        <v>127.98862146497009</v>
      </c>
      <c r="AJ70" s="3491">
        <v>138.39285714285714</v>
      </c>
      <c r="AK70" s="2770">
        <v>106.36644295302014</v>
      </c>
      <c r="AL70" s="3491">
        <v>135.97560975609755</v>
      </c>
      <c r="AM70" s="2770">
        <v>127.8119525659189</v>
      </c>
      <c r="AN70" s="3491">
        <v>137.93103448275863</v>
      </c>
      <c r="AO70" s="2770">
        <v>122.75759805341532</v>
      </c>
      <c r="AP70" s="3491">
        <v>138.08139534883722</v>
      </c>
      <c r="AQ70" s="3491">
        <v>124.03496205212693</v>
      </c>
      <c r="AR70" s="3491">
        <v>136.21794871794873</v>
      </c>
      <c r="AS70" s="2770">
        <v>127.12324110328731</v>
      </c>
      <c r="AT70" s="3491">
        <v>137.93103448275863</v>
      </c>
      <c r="AU70" s="2770">
        <v>125.85618640009596</v>
      </c>
      <c r="AV70" s="3491">
        <v>136.40684410646386</v>
      </c>
      <c r="AW70" s="2770">
        <v>126.97561158304406</v>
      </c>
      <c r="AX70" s="3491">
        <v>139.42307692307693</v>
      </c>
      <c r="AY70" s="2770">
        <v>131.63336547092669</v>
      </c>
      <c r="AZ70" s="3491">
        <v>136.67820069204151</v>
      </c>
      <c r="BA70" s="2770">
        <v>127.41778824212638</v>
      </c>
      <c r="BB70" s="3491">
        <v>137.93103448275863</v>
      </c>
      <c r="BC70" s="2770">
        <v>133.72865346704393</v>
      </c>
      <c r="BD70" s="3492">
        <v>138.39285714285714</v>
      </c>
      <c r="BE70" s="3492">
        <v>130.41814055963948</v>
      </c>
      <c r="BF70" s="3491">
        <v>138.23529411764707</v>
      </c>
      <c r="BG70" s="3492">
        <v>127.81134370494965</v>
      </c>
      <c r="BH70" s="3491">
        <v>136.79245283018867</v>
      </c>
      <c r="BI70" s="2770">
        <v>128.04558520253306</v>
      </c>
    </row>
    <row r="71" spans="3:61" x14ac:dyDescent="0.25">
      <c r="C71" s="3741"/>
      <c r="D71" s="3529" t="s">
        <v>109</v>
      </c>
      <c r="E71" s="1869"/>
      <c r="F71" s="3560"/>
      <c r="G71" s="3565"/>
      <c r="H71" s="3491"/>
      <c r="I71" s="2770"/>
      <c r="J71" s="3491"/>
      <c r="K71" s="2770"/>
      <c r="L71" s="3491"/>
      <c r="M71" s="2770"/>
      <c r="N71" s="3491"/>
      <c r="O71" s="2770"/>
      <c r="P71" s="3491"/>
      <c r="Q71" s="2770"/>
      <c r="R71" s="3491"/>
      <c r="S71" s="2770"/>
      <c r="T71" s="3491"/>
      <c r="U71" s="2770"/>
      <c r="V71" s="3491"/>
      <c r="W71" s="2770"/>
      <c r="X71" s="3491"/>
      <c r="Y71" s="2770"/>
      <c r="Z71" s="3491"/>
      <c r="AA71" s="2770"/>
      <c r="AB71" s="3491"/>
      <c r="AC71" s="3491"/>
      <c r="AD71" s="3491"/>
      <c r="AE71" s="3492"/>
      <c r="AF71" s="3491"/>
      <c r="AG71" s="2770"/>
      <c r="AH71" s="3491"/>
      <c r="AI71" s="2770"/>
      <c r="AJ71" s="3491"/>
      <c r="AK71" s="2770"/>
      <c r="AL71" s="3491"/>
      <c r="AM71" s="2770"/>
      <c r="AN71" s="3491"/>
      <c r="AO71" s="2770"/>
      <c r="AP71" s="3491"/>
      <c r="AQ71" s="3491"/>
      <c r="AR71" s="3491"/>
      <c r="AS71" s="2770"/>
      <c r="AT71" s="3491"/>
      <c r="AU71" s="2770"/>
      <c r="AV71" s="3491"/>
      <c r="AW71" s="2770"/>
      <c r="AX71" s="3491"/>
      <c r="AY71" s="2770"/>
      <c r="AZ71" s="3491"/>
      <c r="BA71" s="2770"/>
      <c r="BB71" s="3491"/>
      <c r="BC71" s="2770"/>
      <c r="BD71" s="2770"/>
      <c r="BE71" s="2770"/>
      <c r="BF71" s="2770"/>
      <c r="BG71" s="2770"/>
      <c r="BH71" s="2770"/>
      <c r="BI71" s="2770"/>
    </row>
    <row r="72" spans="3:61" x14ac:dyDescent="0.25">
      <c r="C72" s="3741"/>
      <c r="D72" s="3564" t="s">
        <v>1066</v>
      </c>
      <c r="E72" s="1869" t="s">
        <v>49</v>
      </c>
      <c r="F72" s="3560">
        <v>93.371871065542948</v>
      </c>
      <c r="G72" s="3566">
        <v>94.75</v>
      </c>
      <c r="H72" s="3491">
        <v>94.75</v>
      </c>
      <c r="I72" s="2770">
        <v>94.39645594521258</v>
      </c>
      <c r="J72" s="3491">
        <v>94.75</v>
      </c>
      <c r="K72" s="2770">
        <v>94.472430651378076</v>
      </c>
      <c r="L72" s="3491">
        <v>94.75</v>
      </c>
      <c r="M72" s="2770">
        <v>94.433403229401719</v>
      </c>
      <c r="N72" s="3491">
        <v>94.75</v>
      </c>
      <c r="O72" s="2770">
        <v>94.056654633784291</v>
      </c>
      <c r="P72" s="3491">
        <v>94.75</v>
      </c>
      <c r="Q72" s="2770">
        <v>94.345198118058036</v>
      </c>
      <c r="R72" s="3491">
        <v>94.75</v>
      </c>
      <c r="S72" s="2770">
        <v>93.978114077063097</v>
      </c>
      <c r="T72" s="3491">
        <v>94.75</v>
      </c>
      <c r="U72" s="2770">
        <v>94.244937284952812</v>
      </c>
      <c r="V72" s="3491">
        <v>94.75</v>
      </c>
      <c r="W72" s="2770">
        <v>92.45532246096252</v>
      </c>
      <c r="X72" s="3491">
        <v>94.75</v>
      </c>
      <c r="Y72" s="2770">
        <v>93.930010595804731</v>
      </c>
      <c r="Z72" s="3491">
        <v>94.75</v>
      </c>
      <c r="AA72" s="2770">
        <v>94.354897028315634</v>
      </c>
      <c r="AB72" s="3491">
        <v>94.75</v>
      </c>
      <c r="AC72" s="3491">
        <v>93.67897018794875</v>
      </c>
      <c r="AD72" s="3491">
        <v>94.75</v>
      </c>
      <c r="AE72" s="3492">
        <v>94.006333742549288</v>
      </c>
      <c r="AF72" s="3491">
        <v>94.75</v>
      </c>
      <c r="AG72" s="2770">
        <v>94.095025573033311</v>
      </c>
      <c r="AH72" s="3491">
        <v>94.75</v>
      </c>
      <c r="AI72" s="2770">
        <v>94.020192732225979</v>
      </c>
      <c r="AJ72" s="3491">
        <v>94.75</v>
      </c>
      <c r="AK72" s="2770">
        <v>93.69597873790353</v>
      </c>
      <c r="AL72" s="3491">
        <v>94.75</v>
      </c>
      <c r="AM72" s="2770">
        <v>94.010748283560972</v>
      </c>
      <c r="AN72" s="3491">
        <v>94.75</v>
      </c>
      <c r="AO72" s="2770">
        <v>91.062905975135806</v>
      </c>
      <c r="AP72" s="3491">
        <v>94.75</v>
      </c>
      <c r="AQ72" s="3491">
        <v>92.736311942445084</v>
      </c>
      <c r="AR72" s="3491">
        <v>94.750000000000014</v>
      </c>
      <c r="AS72" s="2770">
        <v>93.648994918823064</v>
      </c>
      <c r="AT72" s="3491">
        <v>94.75</v>
      </c>
      <c r="AU72" s="2770">
        <v>93.52941585010818</v>
      </c>
      <c r="AV72" s="3491">
        <v>94.750000000000028</v>
      </c>
      <c r="AW72" s="2770">
        <v>93.633198907257039</v>
      </c>
      <c r="AX72" s="3491">
        <v>94.75</v>
      </c>
      <c r="AY72" s="2770">
        <v>94.085079490713611</v>
      </c>
      <c r="AZ72" s="3491">
        <v>94.750000000000028</v>
      </c>
      <c r="BA72" s="2770">
        <v>93.685623588759924</v>
      </c>
      <c r="BB72" s="3491">
        <v>94.75</v>
      </c>
      <c r="BC72" s="2770">
        <v>94.09315214316058</v>
      </c>
      <c r="BD72" s="3492">
        <v>94.75</v>
      </c>
      <c r="BE72" s="3492">
        <v>93.914611600919798</v>
      </c>
      <c r="BF72" s="3491">
        <v>94.75</v>
      </c>
      <c r="BG72" s="3492">
        <v>93.483365333354996</v>
      </c>
      <c r="BH72" s="3491">
        <v>94.750000000000028</v>
      </c>
      <c r="BI72" s="2770">
        <v>93.736035078776908</v>
      </c>
    </row>
    <row r="73" spans="3:61" x14ac:dyDescent="0.25">
      <c r="C73" s="3741"/>
      <c r="D73" s="3564" t="s">
        <v>1065</v>
      </c>
      <c r="E73" s="1869" t="s">
        <v>49</v>
      </c>
      <c r="F73" s="3560">
        <v>68.17523999238459</v>
      </c>
      <c r="G73" s="3565">
        <v>81.25</v>
      </c>
      <c r="H73" s="3491">
        <v>81.25</v>
      </c>
      <c r="I73" s="2770">
        <v>85.642876978617039</v>
      </c>
      <c r="J73" s="3491">
        <v>81.25</v>
      </c>
      <c r="K73" s="2770">
        <v>84.565055762081784</v>
      </c>
      <c r="L73" s="3491">
        <v>81.25</v>
      </c>
      <c r="M73" s="2770">
        <v>85.122424068356423</v>
      </c>
      <c r="N73" s="3491">
        <v>81.25</v>
      </c>
      <c r="O73" s="2770">
        <v>78.017585931255013</v>
      </c>
      <c r="P73" s="3491">
        <v>81.25</v>
      </c>
      <c r="Q73" s="2770">
        <v>83.244413924251219</v>
      </c>
      <c r="R73" s="3491">
        <v>81.25</v>
      </c>
      <c r="S73" s="2770">
        <v>85.815911730545864</v>
      </c>
      <c r="T73" s="3491">
        <v>81.25</v>
      </c>
      <c r="U73" s="2770">
        <v>83.930438824121751</v>
      </c>
      <c r="V73" s="3491">
        <v>81.25</v>
      </c>
      <c r="W73" s="2770">
        <v>73.770730288041904</v>
      </c>
      <c r="X73" s="3491">
        <v>81.25</v>
      </c>
      <c r="Y73" s="2770">
        <v>81.794267886091802</v>
      </c>
      <c r="Z73" s="3491">
        <v>81.25</v>
      </c>
      <c r="AA73" s="2770">
        <v>89.26545454545456</v>
      </c>
      <c r="AB73" s="3491">
        <v>81.25</v>
      </c>
      <c r="AC73" s="3491">
        <v>82.952948587488478</v>
      </c>
      <c r="AD73" s="3491">
        <v>81.25</v>
      </c>
      <c r="AE73" s="3492">
        <v>83.092397897290724</v>
      </c>
      <c r="AF73" s="3491">
        <v>81.25</v>
      </c>
      <c r="AG73" s="2770">
        <v>80.337964827493622</v>
      </c>
      <c r="AH73" s="3491">
        <v>81.25</v>
      </c>
      <c r="AI73" s="2770">
        <v>82.670791180640691</v>
      </c>
      <c r="AJ73" s="3491">
        <v>81.25</v>
      </c>
      <c r="AK73" s="2770">
        <v>87.625594923320989</v>
      </c>
      <c r="AL73" s="3491">
        <v>81.25</v>
      </c>
      <c r="AM73" s="2770">
        <v>82.863540124632678</v>
      </c>
      <c r="AN73" s="3491">
        <v>81.25</v>
      </c>
      <c r="AO73" s="2770">
        <v>74.710917555188445</v>
      </c>
      <c r="AP73" s="3491">
        <v>81.25</v>
      </c>
      <c r="AQ73" s="3491">
        <v>78.829173099361554</v>
      </c>
      <c r="AR73" s="3491">
        <v>81.25</v>
      </c>
      <c r="AS73" s="2770">
        <v>81.881284712019593</v>
      </c>
      <c r="AT73" s="3491">
        <v>81.25</v>
      </c>
      <c r="AU73" s="2770">
        <v>82.111784866860035</v>
      </c>
      <c r="AV73" s="3491">
        <v>81.25</v>
      </c>
      <c r="AW73" s="2770">
        <v>81.909103868202138</v>
      </c>
      <c r="AX73" s="3491">
        <v>81.25</v>
      </c>
      <c r="AY73" s="2770">
        <v>88.17551963048497</v>
      </c>
      <c r="AZ73" s="3491">
        <v>81.25</v>
      </c>
      <c r="BA73" s="2770">
        <v>82.495987024665013</v>
      </c>
      <c r="BB73" s="3491">
        <v>81.25</v>
      </c>
      <c r="BC73" s="2770">
        <v>84.861464328737796</v>
      </c>
      <c r="BD73" s="3492">
        <v>81.25</v>
      </c>
      <c r="BE73" s="3492">
        <v>84.892353377876788</v>
      </c>
      <c r="BF73" s="3491">
        <v>81.25</v>
      </c>
      <c r="BG73" s="3492">
        <v>82.336904585504968</v>
      </c>
      <c r="BH73" s="3491">
        <v>81.25</v>
      </c>
      <c r="BI73" s="2770">
        <v>82.726034430150904</v>
      </c>
    </row>
    <row r="74" spans="3:61" ht="15.75" thickBot="1" x14ac:dyDescent="0.3">
      <c r="C74" s="3742"/>
      <c r="D74" s="3567" t="s">
        <v>311</v>
      </c>
      <c r="E74" s="3479" t="s">
        <v>550</v>
      </c>
      <c r="F74" s="3506">
        <v>72.378210767795224</v>
      </c>
      <c r="G74" s="3507">
        <v>93.849505614211495</v>
      </c>
      <c r="H74" s="3508">
        <v>87.369420702754041</v>
      </c>
      <c r="I74" s="2774">
        <v>91.47528599221792</v>
      </c>
      <c r="J74" s="3508">
        <v>86.996336996336993</v>
      </c>
      <c r="K74" s="2774">
        <v>93.999808686477891</v>
      </c>
      <c r="L74" s="3508">
        <v>87.179487179487182</v>
      </c>
      <c r="M74" s="2774">
        <v>92.686332855335294</v>
      </c>
      <c r="N74" s="3508">
        <v>74.786324786324784</v>
      </c>
      <c r="O74" s="2774">
        <v>85.694671106557379</v>
      </c>
      <c r="P74" s="3508">
        <v>83.414475819539106</v>
      </c>
      <c r="Q74" s="2774">
        <v>90.954278317152117</v>
      </c>
      <c r="R74" s="3508">
        <v>80.128205128205124</v>
      </c>
      <c r="S74" s="2774">
        <v>90.762293351378787</v>
      </c>
      <c r="T74" s="3508">
        <v>83.11229000884174</v>
      </c>
      <c r="U74" s="2774">
        <v>90.901909921550583</v>
      </c>
      <c r="V74" s="3508">
        <v>89.743589743589737</v>
      </c>
      <c r="W74" s="2774">
        <v>81.380710707947159</v>
      </c>
      <c r="X74" s="3508">
        <v>84.726867335562986</v>
      </c>
      <c r="Y74" s="2774">
        <v>89.096367824688699</v>
      </c>
      <c r="Z74" s="3508">
        <v>91.168091168091166</v>
      </c>
      <c r="AA74" s="2774">
        <v>85.391810330780501</v>
      </c>
      <c r="AB74" s="3508">
        <v>89.133089133089129</v>
      </c>
      <c r="AC74" s="3508">
        <v>86.058008061218544</v>
      </c>
      <c r="AD74" s="3508">
        <v>85.951607078367644</v>
      </c>
      <c r="AE74" s="3498">
        <v>88.404875965691375</v>
      </c>
      <c r="AF74" s="3508">
        <v>98.901098901098905</v>
      </c>
      <c r="AG74" s="2774">
        <v>93.786529503916469</v>
      </c>
      <c r="AH74" s="3508">
        <v>88.08446455505279</v>
      </c>
      <c r="AI74" s="2774">
        <v>89.205373067861132</v>
      </c>
      <c r="AJ74" s="3508">
        <v>98.76543209876543</v>
      </c>
      <c r="AK74" s="2774">
        <v>62.17248521424262</v>
      </c>
      <c r="AL74" s="3508">
        <v>89.548353507744366</v>
      </c>
      <c r="AM74" s="2774">
        <v>88.093320059582936</v>
      </c>
      <c r="AN74" s="3508">
        <v>98.901098901098905</v>
      </c>
      <c r="AO74" s="2774">
        <v>96.643460502512582</v>
      </c>
      <c r="AP74" s="3508">
        <v>98.85696632684585</v>
      </c>
      <c r="AQ74" s="3508">
        <v>90.702483315827763</v>
      </c>
      <c r="AR74" s="3508">
        <v>90.712250712250707</v>
      </c>
      <c r="AS74" s="2774">
        <v>89.033259264169686</v>
      </c>
      <c r="AT74" s="3508">
        <v>98.901098901098905</v>
      </c>
      <c r="AU74" s="2774">
        <v>98.325597688232421</v>
      </c>
      <c r="AV74" s="3508">
        <v>91.618526401135099</v>
      </c>
      <c r="AW74" s="2774">
        <v>90.157530417216947</v>
      </c>
      <c r="AX74" s="3508">
        <v>98.461538461538467</v>
      </c>
      <c r="AY74" s="2774">
        <v>106.88209533787324</v>
      </c>
      <c r="AZ74" s="3508">
        <v>92.233905183545474</v>
      </c>
      <c r="BA74" s="2774">
        <v>91.831711663840835</v>
      </c>
      <c r="BB74" s="3508">
        <v>109.89010989010988</v>
      </c>
      <c r="BC74" s="2774">
        <v>117.48622712933755</v>
      </c>
      <c r="BD74" s="3492">
        <v>102.56410256410257</v>
      </c>
      <c r="BE74" s="3492">
        <v>107.64356077831218</v>
      </c>
      <c r="BF74" s="3491">
        <v>100.68792995622263</v>
      </c>
      <c r="BG74" s="3492">
        <v>100.80759051934925</v>
      </c>
      <c r="BH74" s="3491">
        <v>93.849505614211495</v>
      </c>
      <c r="BI74" s="2770">
        <v>94.391067583515593</v>
      </c>
    </row>
    <row r="75" spans="3:61" x14ac:dyDescent="0.25">
      <c r="C75" s="3740" t="s">
        <v>1070</v>
      </c>
      <c r="D75" s="3475" t="s">
        <v>1402</v>
      </c>
      <c r="E75" s="3476" t="s">
        <v>323</v>
      </c>
      <c r="F75" s="3510">
        <v>6.2012037687729737</v>
      </c>
      <c r="G75" s="3568">
        <v>5.9500019581826908</v>
      </c>
      <c r="H75" s="3513">
        <v>5.8190698447314375</v>
      </c>
      <c r="I75" s="3512">
        <v>6.2156479472066852</v>
      </c>
      <c r="J75" s="3513">
        <v>5.8123280603334351</v>
      </c>
      <c r="K75" s="3512">
        <v>6.3285548191809031</v>
      </c>
      <c r="L75" s="3513">
        <v>5.8156436058088659</v>
      </c>
      <c r="M75" s="3512">
        <v>6.2723600652593152</v>
      </c>
      <c r="N75" s="3513">
        <v>6.252995740429987</v>
      </c>
      <c r="O75" s="3512">
        <v>7.0163171864011664</v>
      </c>
      <c r="P75" s="3513">
        <v>5.9176447174021725</v>
      </c>
      <c r="Q75" s="3512">
        <v>6.4699824642222374</v>
      </c>
      <c r="R75" s="3513">
        <v>7.7286662431280844</v>
      </c>
      <c r="S75" s="3569">
        <v>5.9975708212932197</v>
      </c>
      <c r="T75" s="3513">
        <v>6.0915485398998239</v>
      </c>
      <c r="U75" s="3569">
        <v>6.3309225475198438</v>
      </c>
      <c r="V75" s="3513">
        <v>5.9155176479076816</v>
      </c>
      <c r="W75" s="3569">
        <v>5.9945722275614308</v>
      </c>
      <c r="X75" s="3513">
        <v>6.0467975189153176</v>
      </c>
      <c r="Y75" s="3569">
        <v>6.2551874599631319</v>
      </c>
      <c r="Z75" s="3513">
        <v>5.9554124893098255</v>
      </c>
      <c r="AA75" s="3569">
        <v>5.9775120545997682</v>
      </c>
      <c r="AB75" s="3513">
        <v>6.1598432471632441</v>
      </c>
      <c r="AC75" s="3513">
        <v>5.989922457622213</v>
      </c>
      <c r="AD75" s="3513">
        <v>6.0287708104402764</v>
      </c>
      <c r="AE75" s="3514">
        <v>6.2078763194773892</v>
      </c>
      <c r="AF75" s="3513">
        <v>5.9185019189583619</v>
      </c>
      <c r="AG75" s="3569">
        <v>6.0970123553483413</v>
      </c>
      <c r="AH75" s="3513">
        <v>6.0094385160929535</v>
      </c>
      <c r="AI75" s="3512">
        <v>6.1913023947145307</v>
      </c>
      <c r="AJ75" s="3513">
        <v>5.8679361229423455</v>
      </c>
      <c r="AK75" s="3569">
        <v>29.436172268975831</v>
      </c>
      <c r="AL75" s="3513">
        <v>5.9889092752809967</v>
      </c>
      <c r="AM75" s="3512">
        <v>6.3410738789124395</v>
      </c>
      <c r="AN75" s="3513">
        <v>5.8607390227005398</v>
      </c>
      <c r="AO75" s="3569">
        <v>5.9578574346924951</v>
      </c>
      <c r="AP75" s="3513">
        <v>5.8825484570394204</v>
      </c>
      <c r="AQ75" s="3513">
        <v>6.4229770532211647</v>
      </c>
      <c r="AR75" s="3513">
        <v>5.9722026485530257</v>
      </c>
      <c r="AS75" s="3512">
        <v>6.2868671517283561</v>
      </c>
      <c r="AT75" s="3513">
        <v>5.8608476022205673</v>
      </c>
      <c r="AU75" s="3569">
        <v>5.8560511441313423</v>
      </c>
      <c r="AV75" s="3513">
        <v>5.9593616265608853</v>
      </c>
      <c r="AW75" s="3512">
        <v>6.2300750558115734</v>
      </c>
      <c r="AX75" s="3513">
        <v>5.8591772297916185</v>
      </c>
      <c r="AY75" s="3569">
        <v>5.888599128118563</v>
      </c>
      <c r="AZ75" s="3513">
        <v>5.9499431326203212</v>
      </c>
      <c r="BA75" s="3569">
        <v>6.1941702176749738</v>
      </c>
      <c r="BB75" s="3513">
        <v>5.8704881721591375</v>
      </c>
      <c r="BC75" s="3512">
        <v>5.8758634243320023</v>
      </c>
      <c r="BD75" s="3499">
        <v>5.8636537802288489</v>
      </c>
      <c r="BE75" s="3499">
        <v>5.8730059845119555</v>
      </c>
      <c r="BF75" s="3497">
        <v>5.8732107674085681</v>
      </c>
      <c r="BG75" s="3499">
        <v>6.0909850780609363</v>
      </c>
      <c r="BH75" s="3497">
        <v>5.9500019581826908</v>
      </c>
      <c r="BI75" s="2775">
        <v>6.1600133062678522</v>
      </c>
    </row>
    <row r="76" spans="3:61" ht="15.75" thickBot="1" x14ac:dyDescent="0.3">
      <c r="C76" s="3742"/>
      <c r="D76" s="3478" t="s">
        <v>307</v>
      </c>
      <c r="E76" s="3479" t="s">
        <v>366</v>
      </c>
      <c r="F76" s="3543">
        <v>516.74946439793155</v>
      </c>
      <c r="G76" s="3570">
        <v>498.86963432626476</v>
      </c>
      <c r="H76" s="3546">
        <v>485.07343002915752</v>
      </c>
      <c r="I76" s="3545">
        <v>474.83526937061629</v>
      </c>
      <c r="J76" s="3546">
        <v>507.78368397865023</v>
      </c>
      <c r="K76" s="3545">
        <v>565.47964542687532</v>
      </c>
      <c r="L76" s="3546">
        <v>496.36760407985815</v>
      </c>
      <c r="M76" s="3545">
        <v>516.32337218433281</v>
      </c>
      <c r="N76" s="3546">
        <v>593.17325600344623</v>
      </c>
      <c r="O76" s="3545">
        <v>591.60315942549914</v>
      </c>
      <c r="P76" s="3546">
        <v>520.81676372323011</v>
      </c>
      <c r="Q76" s="3545">
        <v>536.99419142466559</v>
      </c>
      <c r="R76" s="3546">
        <v>853.70360454893421</v>
      </c>
      <c r="S76" s="3545">
        <v>472.5444917217867</v>
      </c>
      <c r="T76" s="3546">
        <v>563.22230363089761</v>
      </c>
      <c r="U76" s="3545">
        <v>518.41033301995662</v>
      </c>
      <c r="V76" s="3546">
        <v>483.12920384333933</v>
      </c>
      <c r="W76" s="3545">
        <v>494.26516320159294</v>
      </c>
      <c r="X76" s="3546">
        <v>543.04701197854445</v>
      </c>
      <c r="Y76" s="3545">
        <v>513.19767229288516</v>
      </c>
      <c r="Z76" s="3546">
        <v>495.38777384713421</v>
      </c>
      <c r="AA76" s="3545">
        <v>466.32576393202481</v>
      </c>
      <c r="AB76" s="3546">
        <v>548.50848929919312</v>
      </c>
      <c r="AC76" s="3546">
        <v>477.54500235246735</v>
      </c>
      <c r="AD76" s="3546">
        <v>533.90051427578908</v>
      </c>
      <c r="AE76" s="3547">
        <v>504.71490233327143</v>
      </c>
      <c r="AF76" s="3546">
        <v>473.75976042711665</v>
      </c>
      <c r="AG76" s="3545">
        <v>548.7195620509907</v>
      </c>
      <c r="AH76" s="3546">
        <v>523.38681758672112</v>
      </c>
      <c r="AI76" s="3545">
        <v>510.6649455996598</v>
      </c>
      <c r="AJ76" s="3546">
        <v>466.25572957873084</v>
      </c>
      <c r="AK76" s="3545">
        <v>1065.6855882267746</v>
      </c>
      <c r="AL76" s="3546">
        <v>515.00245536875661</v>
      </c>
      <c r="AM76" s="3545">
        <v>526.53692895301788</v>
      </c>
      <c r="AN76" s="3546">
        <v>477.18948648607778</v>
      </c>
      <c r="AO76" s="3545">
        <v>440.38862841414038</v>
      </c>
      <c r="AP76" s="3546">
        <v>472.42342260403262</v>
      </c>
      <c r="AQ76" s="3546">
        <v>540.56277464225934</v>
      </c>
      <c r="AR76" s="3546">
        <v>510.12502908182347</v>
      </c>
      <c r="AS76" s="3545">
        <v>514.615758831569</v>
      </c>
      <c r="AT76" s="3546">
        <v>473.76184815883681</v>
      </c>
      <c r="AU76" s="3545">
        <v>429.41760724586254</v>
      </c>
      <c r="AV76" s="3546">
        <v>505.94400894558657</v>
      </c>
      <c r="AW76" s="3545">
        <v>503.98132638352234</v>
      </c>
      <c r="AX76" s="3546">
        <v>466.39504702757426</v>
      </c>
      <c r="AY76" s="3545">
        <v>447.46905949788925</v>
      </c>
      <c r="AZ76" s="3546">
        <v>502.17743421126579</v>
      </c>
      <c r="BA76" s="3545">
        <v>498.34486795819419</v>
      </c>
      <c r="BB76" s="3546">
        <v>467.6395763391838</v>
      </c>
      <c r="BC76" s="3545">
        <v>432.53356318568495</v>
      </c>
      <c r="BD76" s="3516">
        <v>469.33851593448247</v>
      </c>
      <c r="BE76" s="3516">
        <v>436.01158173192226</v>
      </c>
      <c r="BF76" s="3515">
        <v>470.89221897235092</v>
      </c>
      <c r="BG76" s="3516">
        <v>477.738633617647</v>
      </c>
      <c r="BH76" s="3515">
        <v>498.86963107144817</v>
      </c>
      <c r="BI76" s="2769">
        <v>491.52958063908966</v>
      </c>
    </row>
    <row r="77" spans="3:61" x14ac:dyDescent="0.25">
      <c r="C77" s="3740" t="s">
        <v>1071</v>
      </c>
      <c r="D77" s="3475" t="s">
        <v>1403</v>
      </c>
      <c r="E77" s="3476" t="s">
        <v>29</v>
      </c>
      <c r="F77" s="3510">
        <v>3.0186531588909742</v>
      </c>
      <c r="G77" s="3568">
        <v>2.85</v>
      </c>
      <c r="H77" s="3513">
        <v>2.85</v>
      </c>
      <c r="I77" s="3512">
        <v>3.15</v>
      </c>
      <c r="J77" s="3513">
        <v>2.85</v>
      </c>
      <c r="K77" s="3512">
        <v>3.35</v>
      </c>
      <c r="L77" s="3513">
        <v>2.85</v>
      </c>
      <c r="M77" s="3512">
        <v>3.2446712888863369</v>
      </c>
      <c r="N77" s="3513">
        <v>2.85</v>
      </c>
      <c r="O77" s="3512">
        <v>3.27</v>
      </c>
      <c r="P77" s="3513">
        <v>2.85</v>
      </c>
      <c r="Q77" s="3512">
        <v>3.2511677606417986</v>
      </c>
      <c r="R77" s="3513">
        <v>2.85</v>
      </c>
      <c r="S77" s="3512">
        <v>2.98</v>
      </c>
      <c r="T77" s="3513">
        <v>2.85</v>
      </c>
      <c r="U77" s="3512">
        <v>3.1713463447820525</v>
      </c>
      <c r="V77" s="3513">
        <v>2.85</v>
      </c>
      <c r="W77" s="3512">
        <v>2.93</v>
      </c>
      <c r="X77" s="3513">
        <v>2.85</v>
      </c>
      <c r="Y77" s="3512">
        <v>3.1170030441548335</v>
      </c>
      <c r="Z77" s="3513">
        <v>2.85</v>
      </c>
      <c r="AA77" s="3512">
        <v>2.93</v>
      </c>
      <c r="AB77" s="3513">
        <v>2.85</v>
      </c>
      <c r="AC77" s="3513">
        <v>2.9468158135892928</v>
      </c>
      <c r="AD77" s="3513">
        <v>2.85</v>
      </c>
      <c r="AE77" s="3514">
        <v>3.0826647579257611</v>
      </c>
      <c r="AF77" s="3513">
        <v>2.85</v>
      </c>
      <c r="AG77" s="3512">
        <v>2.99</v>
      </c>
      <c r="AH77" s="3513">
        <v>2.85</v>
      </c>
      <c r="AI77" s="3512">
        <v>3.0687714893355662</v>
      </c>
      <c r="AJ77" s="3513">
        <v>2.85</v>
      </c>
      <c r="AK77" s="3512">
        <v>3.19</v>
      </c>
      <c r="AL77" s="3513">
        <v>2.85</v>
      </c>
      <c r="AM77" s="3512">
        <v>3.0694172906839827</v>
      </c>
      <c r="AN77" s="3513">
        <v>2.85</v>
      </c>
      <c r="AO77" s="3512">
        <v>2.87</v>
      </c>
      <c r="AP77" s="3513">
        <v>2.85</v>
      </c>
      <c r="AQ77" s="3513">
        <v>2.9327861755730611</v>
      </c>
      <c r="AR77" s="3513">
        <v>2.85</v>
      </c>
      <c r="AS77" s="3512">
        <v>3.0422500742256182</v>
      </c>
      <c r="AT77" s="3513">
        <v>2.85</v>
      </c>
      <c r="AU77" s="3512">
        <v>2.87</v>
      </c>
      <c r="AV77" s="3513">
        <v>2.85</v>
      </c>
      <c r="AW77" s="3512">
        <v>3.0207427663470203</v>
      </c>
      <c r="AX77" s="3513">
        <v>2.85</v>
      </c>
      <c r="AY77" s="3512">
        <v>2.86</v>
      </c>
      <c r="AZ77" s="3513">
        <v>2.85</v>
      </c>
      <c r="BA77" s="3512">
        <v>3.0044080145636447</v>
      </c>
      <c r="BB77" s="3513">
        <v>2.85</v>
      </c>
      <c r="BC77" s="3512">
        <v>2.88</v>
      </c>
      <c r="BD77" s="3499">
        <v>2.85</v>
      </c>
      <c r="BE77" s="3499">
        <v>2.8702899280969336</v>
      </c>
      <c r="BF77" s="3497">
        <v>2.85</v>
      </c>
      <c r="BG77" s="3499">
        <v>2.8949703436971861</v>
      </c>
      <c r="BH77" s="3497">
        <v>2.85</v>
      </c>
      <c r="BI77" s="2775">
        <v>2.991974559276541</v>
      </c>
    </row>
    <row r="78" spans="3:61" x14ac:dyDescent="0.25">
      <c r="C78" s="3741"/>
      <c r="D78" s="3529" t="s">
        <v>367</v>
      </c>
      <c r="E78" s="1869" t="s">
        <v>423</v>
      </c>
      <c r="F78" s="3562">
        <v>2.4470555125122435</v>
      </c>
      <c r="G78" s="3571">
        <v>2.3199999999999998</v>
      </c>
      <c r="H78" s="3497">
        <v>2.3199999999999998</v>
      </c>
      <c r="I78" s="2775">
        <v>2.4500000000000002</v>
      </c>
      <c r="J78" s="3497">
        <v>2.3199999999999998</v>
      </c>
      <c r="K78" s="2775">
        <v>2.39</v>
      </c>
      <c r="L78" s="3497">
        <v>2.3199999999999998</v>
      </c>
      <c r="M78" s="2775">
        <v>2.421598613334099</v>
      </c>
      <c r="N78" s="3497">
        <v>2.3199999999999998</v>
      </c>
      <c r="O78" s="2775">
        <v>2.5910000000000002</v>
      </c>
      <c r="P78" s="3497">
        <v>2.3199999999999998</v>
      </c>
      <c r="Q78" s="2775">
        <v>2.4650477773627193</v>
      </c>
      <c r="R78" s="3497">
        <v>2.3199999999999998</v>
      </c>
      <c r="S78" s="2775">
        <v>2.36</v>
      </c>
      <c r="T78" s="3497">
        <v>2.3199999999999998</v>
      </c>
      <c r="U78" s="2775">
        <v>2.4341257300582537</v>
      </c>
      <c r="V78" s="3497">
        <v>2.3199999999999998</v>
      </c>
      <c r="W78" s="2775">
        <v>2.41</v>
      </c>
      <c r="X78" s="3497">
        <v>2.3199999999999998</v>
      </c>
      <c r="Y78" s="2775">
        <v>2.4286934049795756</v>
      </c>
      <c r="Z78" s="3497">
        <v>2.3199999999999998</v>
      </c>
      <c r="AA78" s="2775">
        <v>2.33</v>
      </c>
      <c r="AB78" s="3497">
        <v>2.3199999999999998</v>
      </c>
      <c r="AC78" s="3497">
        <v>2.3666510636039919</v>
      </c>
      <c r="AD78" s="3497">
        <v>2.3199999999999998</v>
      </c>
      <c r="AE78" s="3499">
        <v>2.4205709064693135</v>
      </c>
      <c r="AF78" s="3497">
        <v>2.3199999999999998</v>
      </c>
      <c r="AG78" s="2775">
        <v>2.36</v>
      </c>
      <c r="AH78" s="3497">
        <v>2.3199999999999998</v>
      </c>
      <c r="AI78" s="2775">
        <v>2.4114894833785208</v>
      </c>
      <c r="AJ78" s="3497">
        <v>2.3199999999999998</v>
      </c>
      <c r="AK78" s="2775">
        <v>0</v>
      </c>
      <c r="AL78" s="3497">
        <v>2.3199999999999998</v>
      </c>
      <c r="AM78" s="2775">
        <v>2.4500000000000002</v>
      </c>
      <c r="AN78" s="3497">
        <v>2.3199999999999998</v>
      </c>
      <c r="AO78" s="2775">
        <v>2.33</v>
      </c>
      <c r="AP78" s="3497">
        <v>2.3199999999999998</v>
      </c>
      <c r="AQ78" s="3497">
        <v>2.3045713253462883</v>
      </c>
      <c r="AR78" s="3497">
        <v>2.3199999999999998</v>
      </c>
      <c r="AS78" s="2775">
        <v>2.3996520395808116</v>
      </c>
      <c r="AT78" s="3497">
        <v>2.3199999999999998</v>
      </c>
      <c r="AU78" s="2775">
        <v>2.29</v>
      </c>
      <c r="AV78" s="3497">
        <v>2.3199999999999998</v>
      </c>
      <c r="AW78" s="2775">
        <v>2.3759607817663637</v>
      </c>
      <c r="AX78" s="3497">
        <v>2.3199999999999998</v>
      </c>
      <c r="AY78" s="2775">
        <v>2.29</v>
      </c>
      <c r="AZ78" s="3497">
        <v>2.3199999999999998</v>
      </c>
      <c r="BA78" s="2775">
        <v>2.3672254086906812</v>
      </c>
      <c r="BB78" s="3497">
        <v>2.3199999999999998</v>
      </c>
      <c r="BC78" s="2775">
        <v>2.29</v>
      </c>
      <c r="BD78" s="3535">
        <v>2.3199999999999998</v>
      </c>
      <c r="BE78" s="3499">
        <v>2.29</v>
      </c>
      <c r="BF78" s="3534">
        <v>2.3199999999999998</v>
      </c>
      <c r="BG78" s="3499">
        <v>2.2957543673406993</v>
      </c>
      <c r="BH78" s="3534">
        <v>2.3199999999999998</v>
      </c>
      <c r="BI78" s="2775">
        <v>2.3695074279050243</v>
      </c>
    </row>
    <row r="79" spans="3:61" ht="15.75" thickBot="1" x14ac:dyDescent="0.3">
      <c r="C79" s="3742"/>
      <c r="D79" s="3478" t="s">
        <v>368</v>
      </c>
      <c r="E79" s="3479" t="s">
        <v>424</v>
      </c>
      <c r="F79" s="3572">
        <v>0.52806819520607939</v>
      </c>
      <c r="G79" s="3573">
        <v>0.5</v>
      </c>
      <c r="H79" s="3574">
        <v>0.5</v>
      </c>
      <c r="I79" s="3575">
        <v>0.54</v>
      </c>
      <c r="J79" s="3574">
        <v>0.5</v>
      </c>
      <c r="K79" s="3575">
        <v>0.56999999999999995</v>
      </c>
      <c r="L79" s="3574">
        <v>0.5</v>
      </c>
      <c r="M79" s="3575">
        <v>0.55420069333295052</v>
      </c>
      <c r="N79" s="3574">
        <v>0.5</v>
      </c>
      <c r="O79" s="3575">
        <v>0.57999999999999996</v>
      </c>
      <c r="P79" s="3574">
        <v>0.5</v>
      </c>
      <c r="Q79" s="3575">
        <v>0.5608178664816692</v>
      </c>
      <c r="R79" s="3574">
        <v>0.5</v>
      </c>
      <c r="S79" s="3575">
        <v>0.52</v>
      </c>
      <c r="T79" s="3574">
        <v>0.5</v>
      </c>
      <c r="U79" s="3575">
        <v>0.54880264797918366</v>
      </c>
      <c r="V79" s="3574">
        <v>0.5</v>
      </c>
      <c r="W79" s="3575">
        <v>0.5</v>
      </c>
      <c r="X79" s="3574">
        <v>0.5</v>
      </c>
      <c r="Y79" s="3575">
        <v>0.53781388834857036</v>
      </c>
      <c r="Z79" s="3574">
        <v>0.5</v>
      </c>
      <c r="AA79" s="3575">
        <v>0.51</v>
      </c>
      <c r="AB79" s="3574">
        <v>0.5</v>
      </c>
      <c r="AC79" s="3574">
        <v>0.51004296578655639</v>
      </c>
      <c r="AD79" s="3574">
        <v>0.5</v>
      </c>
      <c r="AE79" s="3576">
        <v>0.53270658507672675</v>
      </c>
      <c r="AF79" s="3574">
        <v>0.5</v>
      </c>
      <c r="AG79" s="3575">
        <v>0.5</v>
      </c>
      <c r="AH79" s="3574">
        <v>0.5</v>
      </c>
      <c r="AI79" s="3575">
        <v>0.52780287215165689</v>
      </c>
      <c r="AJ79" s="3574">
        <v>0.5</v>
      </c>
      <c r="AK79" s="3575">
        <v>0</v>
      </c>
      <c r="AL79" s="3574">
        <v>0.5</v>
      </c>
      <c r="AM79" s="3575">
        <v>0.54</v>
      </c>
      <c r="AN79" s="3574">
        <v>0.5</v>
      </c>
      <c r="AO79" s="3575">
        <v>0.49</v>
      </c>
      <c r="AP79" s="3574">
        <v>0.5</v>
      </c>
      <c r="AQ79" s="3574">
        <v>0.48641557151244186</v>
      </c>
      <c r="AR79" s="3574">
        <v>0.5</v>
      </c>
      <c r="AS79" s="3575">
        <v>0.5231883498253378</v>
      </c>
      <c r="AT79" s="3574">
        <v>0.5</v>
      </c>
      <c r="AU79" s="3575">
        <v>0.46</v>
      </c>
      <c r="AV79" s="3574">
        <v>0.5</v>
      </c>
      <c r="AW79" s="3575">
        <v>0.51529859244703913</v>
      </c>
      <c r="AX79" s="3574">
        <v>0.5</v>
      </c>
      <c r="AY79" s="3575">
        <v>0.44</v>
      </c>
      <c r="AZ79" s="3574">
        <v>0.5</v>
      </c>
      <c r="BA79" s="3575">
        <v>0.5076467158169915</v>
      </c>
      <c r="BB79" s="3574">
        <v>0.5</v>
      </c>
      <c r="BC79" s="3575">
        <v>0.49</v>
      </c>
      <c r="BD79" s="3499">
        <v>0.5</v>
      </c>
      <c r="BE79" s="3499">
        <v>0.46399819224771821</v>
      </c>
      <c r="BF79" s="3497">
        <v>0.5</v>
      </c>
      <c r="BG79" s="3499">
        <v>0.47285104756728297</v>
      </c>
      <c r="BH79" s="3497">
        <v>0.5</v>
      </c>
      <c r="BI79" s="2775">
        <v>0.49588308625627264</v>
      </c>
    </row>
    <row r="80" spans="3:61" ht="16.5" thickBot="1" x14ac:dyDescent="0.3">
      <c r="C80" s="3577" t="s">
        <v>1072</v>
      </c>
      <c r="D80" s="3578" t="s">
        <v>545</v>
      </c>
      <c r="E80" s="3579" t="s">
        <v>546</v>
      </c>
      <c r="F80" s="3580">
        <v>639.11266207165545</v>
      </c>
      <c r="G80" s="3581">
        <v>712.02135366451398</v>
      </c>
      <c r="H80" s="3582">
        <v>769.48164548838429</v>
      </c>
      <c r="I80" s="3583">
        <v>761.08745972389329</v>
      </c>
      <c r="J80" s="3582">
        <v>772.09240698991709</v>
      </c>
      <c r="K80" s="3583">
        <v>657.93141752767053</v>
      </c>
      <c r="L80" s="3582">
        <v>770.78500184018446</v>
      </c>
      <c r="M80" s="3583">
        <v>708.55086187234997</v>
      </c>
      <c r="N80" s="3582">
        <v>480.12886707462184</v>
      </c>
      <c r="O80" s="3583">
        <v>511.97435785946328</v>
      </c>
      <c r="P80" s="3582">
        <v>675.3198357443556</v>
      </c>
      <c r="Q80" s="3583">
        <v>643.66770766603179</v>
      </c>
      <c r="R80" s="3582">
        <v>221.11383558715067</v>
      </c>
      <c r="S80" s="3583">
        <v>780.59808898227641</v>
      </c>
      <c r="T80" s="3582">
        <v>560.72370604202274</v>
      </c>
      <c r="U80" s="3583">
        <v>678.49398765013416</v>
      </c>
      <c r="V80" s="3582">
        <v>759.30661140764448</v>
      </c>
      <c r="W80" s="3583">
        <v>770.78121747298167</v>
      </c>
      <c r="X80" s="3582">
        <v>600.50394880232272</v>
      </c>
      <c r="Y80" s="3583">
        <v>697.20689739128375</v>
      </c>
      <c r="Z80" s="3582">
        <v>761.48023656006831</v>
      </c>
      <c r="AA80" s="3583">
        <v>795.29293304431258</v>
      </c>
      <c r="AB80" s="3582">
        <v>576.28231879149996</v>
      </c>
      <c r="AC80" s="3582">
        <v>782.08087540881343</v>
      </c>
      <c r="AD80" s="3582">
        <v>626.59207098811339</v>
      </c>
      <c r="AE80" s="3582">
        <v>713.30411723288171</v>
      </c>
      <c r="AF80" s="3582">
        <v>795.73412401614883</v>
      </c>
      <c r="AG80" s="3583">
        <v>739.55185266664535</v>
      </c>
      <c r="AH80" s="3582">
        <v>650.77454514629233</v>
      </c>
      <c r="AI80" s="3583">
        <v>717.10702163621397</v>
      </c>
      <c r="AJ80" s="3582">
        <v>797.75562539658404</v>
      </c>
      <c r="AK80" s="3583" t="s">
        <v>2035</v>
      </c>
      <c r="AL80" s="3582">
        <v>668.63468631913099</v>
      </c>
      <c r="AM80" s="3583" t="s">
        <v>2036</v>
      </c>
      <c r="AN80" s="3582">
        <v>799.40215800758006</v>
      </c>
      <c r="AO80" s="3583">
        <v>783.42260951459184</v>
      </c>
      <c r="AP80" s="3582">
        <v>797.6264351018807</v>
      </c>
      <c r="AQ80" s="3582">
        <v>523.07889747208162</v>
      </c>
      <c r="AR80" s="3582">
        <v>683.16206940599636</v>
      </c>
      <c r="AS80" s="3583">
        <v>649.49896209815074</v>
      </c>
      <c r="AT80" s="3582">
        <v>801.24888548781723</v>
      </c>
      <c r="AU80" s="3583">
        <v>812.39513195852544</v>
      </c>
      <c r="AV80" s="3582">
        <v>694.94217646274524</v>
      </c>
      <c r="AW80" s="3583">
        <v>666.1200877892943</v>
      </c>
      <c r="AX80" s="3582">
        <v>800.86058845530192</v>
      </c>
      <c r="AY80" s="3583">
        <v>821.47127169292764</v>
      </c>
      <c r="AZ80" s="3582">
        <v>703.76706139284204</v>
      </c>
      <c r="BA80" s="3583">
        <v>679.14173172839867</v>
      </c>
      <c r="BB80" s="3582">
        <v>804.50127296152823</v>
      </c>
      <c r="BC80" s="3583">
        <v>821.28851210997527</v>
      </c>
      <c r="BD80" s="3516">
        <v>802.26722065252466</v>
      </c>
      <c r="BE80" s="3516">
        <v>818.29190777807003</v>
      </c>
      <c r="BF80" s="3515">
        <v>799.94403598855672</v>
      </c>
      <c r="BG80" s="3516">
        <v>668.98436156557557</v>
      </c>
      <c r="BH80" s="3515">
        <v>712.17383164731029</v>
      </c>
      <c r="BI80" s="2769">
        <v>691.16367009719045</v>
      </c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S241"/>
  <sheetViews>
    <sheetView topLeftCell="A198" zoomScaleNormal="100" workbookViewId="0">
      <pane xSplit="3" topLeftCell="BA1" activePane="topRight" state="frozen"/>
      <selection activeCell="BS12" sqref="BS12"/>
      <selection pane="topRight" activeCell="BS12" sqref="BS12"/>
    </sheetView>
  </sheetViews>
  <sheetFormatPr defaultRowHeight="15.75" x14ac:dyDescent="0.25"/>
  <cols>
    <col min="1" max="1" width="9.140625" style="32"/>
    <col min="2" max="2" width="81.7109375" style="32" customWidth="1"/>
    <col min="3" max="3" width="24.7109375" style="32" customWidth="1"/>
    <col min="4" max="4" width="5.42578125" style="32" hidden="1" customWidth="1"/>
    <col min="5" max="5" width="10.85546875" style="32" bestFit="1" customWidth="1"/>
    <col min="6" max="6" width="10" style="32" hidden="1" customWidth="1"/>
    <col min="7" max="7" width="10.7109375" style="32" customWidth="1"/>
    <col min="8" max="8" width="10" style="32" hidden="1" customWidth="1"/>
    <col min="9" max="9" width="10.7109375" style="32" hidden="1" customWidth="1"/>
    <col min="10" max="10" width="10" style="32" hidden="1" customWidth="1"/>
    <col min="11" max="11" width="10.7109375" style="32" customWidth="1"/>
    <col min="12" max="12" width="10" style="32" hidden="1" customWidth="1"/>
    <col min="13" max="13" width="10.85546875" style="879" customWidth="1"/>
    <col min="14" max="14" width="10" style="32" hidden="1" customWidth="1"/>
    <col min="15" max="15" width="10.7109375" style="32" customWidth="1"/>
    <col min="16" max="16" width="10" style="32" hidden="1" customWidth="1"/>
    <col min="17" max="17" width="10.7109375" style="32" hidden="1" customWidth="1"/>
    <col min="18" max="18" width="10" style="32" hidden="1" customWidth="1"/>
    <col min="19" max="19" width="10.7109375" style="32" customWidth="1"/>
    <col min="20" max="20" width="10" style="32" hidden="1" customWidth="1"/>
    <col min="21" max="21" width="12.28515625" style="32" hidden="1" customWidth="1"/>
    <col min="22" max="22" width="10" style="32" hidden="1" customWidth="1"/>
    <col min="23" max="23" width="10.7109375" style="32" customWidth="1"/>
    <col min="24" max="24" width="9.5703125" style="32" hidden="1" customWidth="1"/>
    <col min="25" max="25" width="10.85546875" style="879" customWidth="1"/>
    <col min="26" max="26" width="10" style="32" hidden="1" customWidth="1"/>
    <col min="27" max="27" width="12.42578125" style="32" customWidth="1"/>
    <col min="28" max="28" width="9.140625" style="32" hidden="1" customWidth="1"/>
    <col min="29" max="29" width="10.85546875" style="881" customWidth="1"/>
    <col min="30" max="30" width="10" style="32" hidden="1" customWidth="1"/>
    <col min="31" max="31" width="12.28515625" style="32" hidden="1" customWidth="1"/>
    <col min="32" max="32" width="9.140625" style="32" hidden="1" customWidth="1"/>
    <col min="33" max="33" width="10.85546875" style="32" customWidth="1"/>
    <col min="34" max="34" width="9.140625" style="32" hidden="1" customWidth="1"/>
    <col min="35" max="35" width="12.28515625" style="32" hidden="1" customWidth="1"/>
    <col min="36" max="36" width="9.140625" style="32" hidden="1" customWidth="1"/>
    <col min="37" max="37" width="10.85546875" style="32" customWidth="1"/>
    <col min="38" max="38" width="9.140625" style="32" hidden="1" customWidth="1"/>
    <col min="39" max="39" width="10.85546875" style="32" customWidth="1"/>
    <col min="40" max="40" width="9.140625" style="32" hidden="1" customWidth="1"/>
    <col min="41" max="41" width="12.28515625" style="32" hidden="1" customWidth="1"/>
    <col min="42" max="42" width="9.140625" style="32" hidden="1" customWidth="1"/>
    <col min="43" max="43" width="9.28515625" style="32" customWidth="1"/>
    <col min="44" max="44" width="9.140625" style="32" hidden="1" customWidth="1"/>
    <col min="45" max="45" width="12.28515625" style="32" hidden="1" customWidth="1"/>
    <col min="46" max="46" width="9.140625" style="32" hidden="1" customWidth="1"/>
    <col min="47" max="47" width="9.28515625" style="32" customWidth="1"/>
    <col min="48" max="48" width="9.140625" style="32" hidden="1" customWidth="1"/>
    <col min="49" max="49" width="12.28515625" style="1214" hidden="1" customWidth="1"/>
    <col min="50" max="50" width="9.140625" style="32" hidden="1" customWidth="1"/>
    <col min="51" max="51" width="10.5703125" style="32" customWidth="1"/>
    <col min="52" max="52" width="9.140625" style="32" hidden="1" customWidth="1"/>
    <col min="53" max="53" width="10.85546875" style="32" customWidth="1"/>
    <col min="54" max="54" width="9.140625" style="32" hidden="1" customWidth="1"/>
    <col min="55" max="55" width="12" style="32" customWidth="1"/>
    <col min="56" max="56" width="9.140625" style="32" hidden="1" customWidth="1"/>
    <col min="57" max="57" width="12.42578125" style="32" customWidth="1"/>
    <col min="58" max="69" width="9.140625" style="32" customWidth="1"/>
    <col min="70" max="16384" width="9.140625" style="32"/>
  </cols>
  <sheetData>
    <row r="1" spans="2:71" hidden="1" x14ac:dyDescent="0.25">
      <c r="B1" s="1900"/>
      <c r="E1" s="3342"/>
      <c r="F1" s="3342"/>
      <c r="X1" s="1217"/>
    </row>
    <row r="2" spans="2:71" ht="43.5" customHeight="1" thickBot="1" x14ac:dyDescent="0.3">
      <c r="B2" s="3758" t="s">
        <v>1114</v>
      </c>
      <c r="C2" s="3758"/>
      <c r="D2" s="3758"/>
      <c r="E2" s="3758"/>
      <c r="F2" s="3758"/>
      <c r="G2" s="3758"/>
      <c r="H2" s="3758"/>
      <c r="I2" s="3758"/>
      <c r="J2" s="3758"/>
      <c r="K2" s="3758"/>
      <c r="L2" s="3758"/>
      <c r="M2" s="3758"/>
      <c r="N2" s="3758"/>
      <c r="O2" s="3758"/>
      <c r="P2" s="3758"/>
      <c r="Q2" s="3758"/>
      <c r="R2" s="3758"/>
      <c r="S2" s="3758"/>
      <c r="T2" s="3758"/>
      <c r="U2" s="3758"/>
      <c r="V2" s="3758"/>
      <c r="W2" s="3758"/>
      <c r="X2" s="3758"/>
      <c r="Y2" s="3758"/>
      <c r="Z2" s="3758"/>
      <c r="AA2" s="3758"/>
    </row>
    <row r="3" spans="2:71" ht="16.5" thickBot="1" x14ac:dyDescent="0.3">
      <c r="B3" s="3759" t="s">
        <v>169</v>
      </c>
      <c r="C3" s="3761" t="s">
        <v>170</v>
      </c>
      <c r="D3" s="3735" t="s">
        <v>1742</v>
      </c>
      <c r="E3" s="3739"/>
      <c r="F3" s="3735" t="s">
        <v>1871</v>
      </c>
      <c r="G3" s="3735"/>
      <c r="H3" s="3736" t="s">
        <v>14</v>
      </c>
      <c r="I3" s="3737"/>
      <c r="J3" s="3728" t="s">
        <v>1911</v>
      </c>
      <c r="K3" s="3729"/>
      <c r="L3" s="3763" t="s">
        <v>639</v>
      </c>
      <c r="M3" s="3764"/>
      <c r="N3" s="3728" t="s">
        <v>1940</v>
      </c>
      <c r="O3" s="3729"/>
      <c r="P3" s="3739" t="s">
        <v>17</v>
      </c>
      <c r="Q3" s="3737"/>
      <c r="R3" s="3728" t="s">
        <v>1964</v>
      </c>
      <c r="S3" s="3729"/>
      <c r="T3" s="3739" t="s">
        <v>18</v>
      </c>
      <c r="U3" s="3737"/>
      <c r="V3" s="3735" t="s">
        <v>1985</v>
      </c>
      <c r="W3" s="3735"/>
      <c r="X3" s="3763" t="s">
        <v>662</v>
      </c>
      <c r="Y3" s="3764"/>
      <c r="Z3" s="3739" t="s">
        <v>659</v>
      </c>
      <c r="AA3" s="3737"/>
      <c r="AB3" s="3728" t="s">
        <v>2004</v>
      </c>
      <c r="AC3" s="3729"/>
      <c r="AD3" s="3739" t="s">
        <v>24</v>
      </c>
      <c r="AE3" s="3737"/>
      <c r="AF3" s="3728" t="s">
        <v>2020</v>
      </c>
      <c r="AG3" s="3729"/>
      <c r="AH3" s="3739" t="s">
        <v>27</v>
      </c>
      <c r="AI3" s="3737"/>
      <c r="AJ3" s="3735" t="s">
        <v>2037</v>
      </c>
      <c r="AK3" s="3735"/>
      <c r="AL3" s="3736" t="s">
        <v>664</v>
      </c>
      <c r="AM3" s="3737"/>
      <c r="AN3" s="3739" t="s">
        <v>1676</v>
      </c>
      <c r="AO3" s="3737"/>
      <c r="AP3" s="3728" t="s">
        <v>2142</v>
      </c>
      <c r="AQ3" s="3729"/>
      <c r="AR3" s="3739" t="s">
        <v>28</v>
      </c>
      <c r="AS3" s="3737"/>
      <c r="AT3" s="3728" t="s">
        <v>2156</v>
      </c>
      <c r="AU3" s="3729"/>
      <c r="AV3" s="3739" t="s">
        <v>30</v>
      </c>
      <c r="AW3" s="3737"/>
      <c r="AX3" s="3728" t="s">
        <v>2168</v>
      </c>
      <c r="AY3" s="3729"/>
      <c r="AZ3" s="3736" t="s">
        <v>665</v>
      </c>
      <c r="BA3" s="3737"/>
      <c r="BB3" s="3739" t="s">
        <v>673</v>
      </c>
      <c r="BC3" s="3737"/>
      <c r="BD3" s="3739" t="s">
        <v>1763</v>
      </c>
      <c r="BE3" s="3737"/>
    </row>
    <row r="4" spans="2:71" ht="16.5" thickBot="1" x14ac:dyDescent="0.3">
      <c r="B4" s="3760"/>
      <c r="C4" s="3762"/>
      <c r="D4" s="898" t="s">
        <v>171</v>
      </c>
      <c r="E4" s="1502" t="s">
        <v>172</v>
      </c>
      <c r="F4" s="898" t="s">
        <v>171</v>
      </c>
      <c r="G4" s="899" t="s">
        <v>172</v>
      </c>
      <c r="H4" s="2077" t="s">
        <v>171</v>
      </c>
      <c r="I4" s="899" t="s">
        <v>172</v>
      </c>
      <c r="J4" s="2077" t="s">
        <v>171</v>
      </c>
      <c r="K4" s="899" t="s">
        <v>172</v>
      </c>
      <c r="L4" s="3343" t="s">
        <v>171</v>
      </c>
      <c r="M4" s="3344" t="s">
        <v>172</v>
      </c>
      <c r="N4" s="2077" t="s">
        <v>171</v>
      </c>
      <c r="O4" s="899" t="s">
        <v>172</v>
      </c>
      <c r="P4" s="898" t="s">
        <v>171</v>
      </c>
      <c r="Q4" s="899" t="s">
        <v>172</v>
      </c>
      <c r="R4" s="2077" t="s">
        <v>171</v>
      </c>
      <c r="S4" s="899" t="s">
        <v>172</v>
      </c>
      <c r="T4" s="898" t="s">
        <v>171</v>
      </c>
      <c r="U4" s="899" t="s">
        <v>172</v>
      </c>
      <c r="V4" s="2077" t="s">
        <v>171</v>
      </c>
      <c r="W4" s="1505" t="s">
        <v>172</v>
      </c>
      <c r="X4" s="3343" t="s">
        <v>171</v>
      </c>
      <c r="Y4" s="3344" t="s">
        <v>172</v>
      </c>
      <c r="Z4" s="899" t="s">
        <v>171</v>
      </c>
      <c r="AA4" s="899" t="s">
        <v>172</v>
      </c>
      <c r="AB4" s="2077" t="s">
        <v>171</v>
      </c>
      <c r="AC4" s="3345" t="s">
        <v>172</v>
      </c>
      <c r="AD4" s="898" t="s">
        <v>171</v>
      </c>
      <c r="AE4" s="899" t="s">
        <v>172</v>
      </c>
      <c r="AF4" s="2077" t="s">
        <v>171</v>
      </c>
      <c r="AG4" s="899" t="s">
        <v>172</v>
      </c>
      <c r="AH4" s="898" t="s">
        <v>171</v>
      </c>
      <c r="AI4" s="899" t="s">
        <v>172</v>
      </c>
      <c r="AJ4" s="2077" t="s">
        <v>171</v>
      </c>
      <c r="AK4" s="1505" t="s">
        <v>172</v>
      </c>
      <c r="AL4" s="2077" t="s">
        <v>171</v>
      </c>
      <c r="AM4" s="3344" t="s">
        <v>172</v>
      </c>
      <c r="AN4" s="898" t="s">
        <v>171</v>
      </c>
      <c r="AO4" s="899" t="s">
        <v>172</v>
      </c>
      <c r="AP4" s="2077" t="s">
        <v>171</v>
      </c>
      <c r="AQ4" s="899" t="s">
        <v>172</v>
      </c>
      <c r="AR4" s="898" t="s">
        <v>171</v>
      </c>
      <c r="AS4" s="899" t="s">
        <v>172</v>
      </c>
      <c r="AT4" s="2077" t="s">
        <v>171</v>
      </c>
      <c r="AU4" s="899" t="s">
        <v>172</v>
      </c>
      <c r="AV4" s="898" t="s">
        <v>171</v>
      </c>
      <c r="AW4" s="899" t="s">
        <v>172</v>
      </c>
      <c r="AX4" s="2077" t="s">
        <v>171</v>
      </c>
      <c r="AY4" s="899" t="s">
        <v>172</v>
      </c>
      <c r="AZ4" s="2077" t="s">
        <v>171</v>
      </c>
      <c r="BA4" s="3344" t="s">
        <v>172</v>
      </c>
      <c r="BB4" s="899" t="s">
        <v>171</v>
      </c>
      <c r="BC4" s="899" t="s">
        <v>172</v>
      </c>
      <c r="BD4" s="898" t="s">
        <v>171</v>
      </c>
      <c r="BE4" s="899" t="s">
        <v>172</v>
      </c>
    </row>
    <row r="5" spans="2:71" ht="25.5" x14ac:dyDescent="0.25">
      <c r="B5" s="3346" t="s">
        <v>1666</v>
      </c>
      <c r="C5" s="1372"/>
      <c r="D5" s="1540"/>
      <c r="E5" s="3347">
        <v>3578.8699999999994</v>
      </c>
      <c r="F5" s="1416"/>
      <c r="G5" s="3347">
        <v>8742.4</v>
      </c>
      <c r="H5" s="542"/>
      <c r="I5" s="542">
        <v>12321.269999999999</v>
      </c>
      <c r="J5" s="542"/>
      <c r="K5" s="3347">
        <v>4335</v>
      </c>
      <c r="L5" s="1408"/>
      <c r="M5" s="1408">
        <v>16656.269999999997</v>
      </c>
      <c r="N5" s="542"/>
      <c r="O5" s="3347">
        <v>2363.0899999999997</v>
      </c>
      <c r="P5" s="1416"/>
      <c r="Q5" s="542">
        <v>19019.359999999997</v>
      </c>
      <c r="R5" s="542"/>
      <c r="S5" s="3347">
        <v>4615.5</v>
      </c>
      <c r="T5" s="542"/>
      <c r="U5" s="542">
        <v>23634.859999999997</v>
      </c>
      <c r="V5" s="2880"/>
      <c r="W5" s="3347">
        <v>5084.5199999999995</v>
      </c>
      <c r="X5" s="1408"/>
      <c r="Y5" s="1408">
        <v>12063.11</v>
      </c>
      <c r="Z5" s="1437"/>
      <c r="AA5" s="1408">
        <v>28719.379999999997</v>
      </c>
      <c r="AB5" s="542"/>
      <c r="AC5" s="3348">
        <v>4044.21</v>
      </c>
      <c r="AD5" s="1416"/>
      <c r="AE5" s="1416">
        <v>32763.589999999997</v>
      </c>
      <c r="AF5" s="542"/>
      <c r="AG5" s="3348">
        <v>5778.3500000000013</v>
      </c>
      <c r="AH5" s="1416"/>
      <c r="AI5" s="1416">
        <v>38541.939999999995</v>
      </c>
      <c r="AJ5" s="2880"/>
      <c r="AK5" s="3348">
        <v>3912.4900000000002</v>
      </c>
      <c r="AL5" s="3349"/>
      <c r="AM5" s="1408">
        <v>13735.050000000001</v>
      </c>
      <c r="AN5" s="1416"/>
      <c r="AO5" s="1416">
        <v>42454.429999999993</v>
      </c>
      <c r="AP5" s="542"/>
      <c r="AQ5" s="3348">
        <v>3486.44</v>
      </c>
      <c r="AR5" s="1416"/>
      <c r="AS5" s="1416">
        <v>45940.869999999995</v>
      </c>
      <c r="AT5" s="542"/>
      <c r="AU5" s="3348">
        <v>1080.44</v>
      </c>
      <c r="AV5" s="1416"/>
      <c r="AW5" s="1416">
        <v>47021.31</v>
      </c>
      <c r="AX5" s="542"/>
      <c r="AY5" s="3348">
        <v>6965.79</v>
      </c>
      <c r="AZ5" s="3349"/>
      <c r="BA5" s="1408">
        <v>11532.67</v>
      </c>
      <c r="BB5" s="1437"/>
      <c r="BC5" s="1408">
        <v>25267.72</v>
      </c>
      <c r="BD5" s="1416"/>
      <c r="BE5" s="1408">
        <v>53987.1</v>
      </c>
      <c r="BF5" s="1217"/>
      <c r="BG5" s="1217"/>
      <c r="BH5" s="1217"/>
      <c r="BI5" s="1217"/>
      <c r="BR5" s="1217"/>
      <c r="BS5" s="1217"/>
    </row>
    <row r="6" spans="2:71" ht="23.25" x14ac:dyDescent="0.25">
      <c r="B6" s="3350" t="s">
        <v>1344</v>
      </c>
      <c r="C6" s="914" t="s">
        <v>353</v>
      </c>
      <c r="D6" s="1416"/>
      <c r="E6" s="3351">
        <v>3578.8699999999994</v>
      </c>
      <c r="F6" s="3351">
        <v>0</v>
      </c>
      <c r="G6" s="3351">
        <v>7520.0999999999995</v>
      </c>
      <c r="H6" s="542"/>
      <c r="I6" s="542">
        <v>11098.97</v>
      </c>
      <c r="J6" s="3351">
        <v>0</v>
      </c>
      <c r="K6" s="3351">
        <v>2866.6199999999994</v>
      </c>
      <c r="L6" s="1408"/>
      <c r="M6" s="1408">
        <v>13965.589999999998</v>
      </c>
      <c r="N6" s="3351">
        <v>0</v>
      </c>
      <c r="O6" s="3351">
        <v>2363.0899999999997</v>
      </c>
      <c r="P6" s="1416"/>
      <c r="Q6" s="542">
        <v>16328.679999999998</v>
      </c>
      <c r="R6" s="3351">
        <v>0</v>
      </c>
      <c r="S6" s="3351">
        <v>3766.74</v>
      </c>
      <c r="T6" s="542"/>
      <c r="U6" s="542">
        <v>20095.419999999998</v>
      </c>
      <c r="V6" s="3351">
        <v>0</v>
      </c>
      <c r="W6" s="3351">
        <v>4291.2199999999993</v>
      </c>
      <c r="X6" s="1408"/>
      <c r="Y6" s="1408">
        <v>10421.049999999999</v>
      </c>
      <c r="Z6" s="1437"/>
      <c r="AA6" s="1408">
        <v>24386.639999999999</v>
      </c>
      <c r="AB6" s="3351">
        <v>0</v>
      </c>
      <c r="AC6" s="3352">
        <v>3411.65</v>
      </c>
      <c r="AD6" s="1416"/>
      <c r="AE6" s="1416">
        <v>27798.29</v>
      </c>
      <c r="AF6" s="3351">
        <v>0</v>
      </c>
      <c r="AG6" s="3352">
        <v>5141.4700000000012</v>
      </c>
      <c r="AH6" s="1416"/>
      <c r="AI6" s="1416">
        <v>32939.760000000002</v>
      </c>
      <c r="AJ6" s="3351">
        <v>0</v>
      </c>
      <c r="AK6" s="3352">
        <v>3545.03</v>
      </c>
      <c r="AL6" s="3349"/>
      <c r="AM6" s="1408">
        <v>12098.150000000001</v>
      </c>
      <c r="AN6" s="1416"/>
      <c r="AO6" s="1416">
        <v>36484.79</v>
      </c>
      <c r="AP6" s="3351">
        <v>0</v>
      </c>
      <c r="AQ6" s="3352">
        <v>3486.44</v>
      </c>
      <c r="AR6" s="1416"/>
      <c r="AS6" s="1416">
        <v>39971.230000000003</v>
      </c>
      <c r="AT6" s="3351">
        <v>0</v>
      </c>
      <c r="AU6" s="3352">
        <v>1080.44</v>
      </c>
      <c r="AV6" s="1416"/>
      <c r="AW6" s="1416">
        <v>41051.670000000006</v>
      </c>
      <c r="AX6" s="3351">
        <v>0</v>
      </c>
      <c r="AY6" s="3352">
        <v>6449.17</v>
      </c>
      <c r="AZ6" s="3349"/>
      <c r="BA6" s="1408">
        <v>11016.05</v>
      </c>
      <c r="BB6" s="1437"/>
      <c r="BC6" s="1408">
        <v>23114.2</v>
      </c>
      <c r="BD6" s="1416"/>
      <c r="BE6" s="1408">
        <v>47500.840000000004</v>
      </c>
      <c r="BF6" s="1217"/>
      <c r="BG6" s="1217"/>
      <c r="BH6" s="1217"/>
      <c r="BI6" s="1217"/>
      <c r="BR6" s="1217"/>
      <c r="BS6" s="1217"/>
    </row>
    <row r="7" spans="2:71" ht="18.75" x14ac:dyDescent="0.25">
      <c r="B7" s="2630" t="s">
        <v>2185</v>
      </c>
      <c r="C7" s="914" t="s">
        <v>353</v>
      </c>
      <c r="D7" s="1416"/>
      <c r="E7" s="1378">
        <v>158.35</v>
      </c>
      <c r="F7" s="1378"/>
      <c r="G7" s="1378">
        <v>1436.16</v>
      </c>
      <c r="H7" s="542"/>
      <c r="I7" s="542">
        <v>1594.51</v>
      </c>
      <c r="J7" s="1378"/>
      <c r="K7" s="1378">
        <v>0</v>
      </c>
      <c r="L7" s="1408"/>
      <c r="M7" s="1408">
        <v>1594.51</v>
      </c>
      <c r="N7" s="1378"/>
      <c r="O7" s="1378">
        <v>299.77000000000004</v>
      </c>
      <c r="P7" s="1416"/>
      <c r="Q7" s="542">
        <v>1894.28</v>
      </c>
      <c r="R7" s="1378"/>
      <c r="S7" s="1378">
        <v>0</v>
      </c>
      <c r="T7" s="542"/>
      <c r="U7" s="542">
        <v>1894.28</v>
      </c>
      <c r="V7" s="1378"/>
      <c r="W7" s="1378">
        <v>0</v>
      </c>
      <c r="X7" s="1408"/>
      <c r="Y7" s="1408">
        <v>299.77000000000004</v>
      </c>
      <c r="Z7" s="1437"/>
      <c r="AA7" s="1408">
        <v>1894.28</v>
      </c>
      <c r="AB7" s="1378"/>
      <c r="AC7" s="3353">
        <v>651.15</v>
      </c>
      <c r="AD7" s="1416"/>
      <c r="AE7" s="1416">
        <v>2545.4299999999998</v>
      </c>
      <c r="AF7" s="1378"/>
      <c r="AG7" s="3353">
        <v>710.81</v>
      </c>
      <c r="AH7" s="1416"/>
      <c r="AI7" s="1416">
        <v>3256.24</v>
      </c>
      <c r="AJ7" s="1378"/>
      <c r="AK7" s="3353">
        <v>40.57</v>
      </c>
      <c r="AL7" s="3349"/>
      <c r="AM7" s="1408">
        <v>1402.53</v>
      </c>
      <c r="AN7" s="1416"/>
      <c r="AO7" s="1416">
        <v>3296.81</v>
      </c>
      <c r="AP7" s="1378"/>
      <c r="AQ7" s="3353"/>
      <c r="AR7" s="1416"/>
      <c r="AS7" s="1416">
        <v>3296.81</v>
      </c>
      <c r="AT7" s="1378"/>
      <c r="AU7" s="3353">
        <v>1080.44</v>
      </c>
      <c r="AV7" s="1416"/>
      <c r="AW7" s="1416">
        <v>4377.25</v>
      </c>
      <c r="AX7" s="1378"/>
      <c r="AY7" s="3353">
        <v>5154.93</v>
      </c>
      <c r="AZ7" s="3349"/>
      <c r="BA7" s="1408">
        <v>6235.3700000000008</v>
      </c>
      <c r="BB7" s="1437"/>
      <c r="BC7" s="1408">
        <v>7637.9000000000005</v>
      </c>
      <c r="BD7" s="1416"/>
      <c r="BE7" s="1408">
        <v>9532.18</v>
      </c>
      <c r="BF7" s="1217"/>
      <c r="BG7" s="1217"/>
      <c r="BH7" s="1217"/>
      <c r="BI7" s="1217"/>
      <c r="BR7" s="1217"/>
      <c r="BS7" s="1217"/>
    </row>
    <row r="8" spans="2:71" ht="18.75" x14ac:dyDescent="0.25">
      <c r="B8" s="2630" t="s">
        <v>1667</v>
      </c>
      <c r="C8" s="914" t="s">
        <v>353</v>
      </c>
      <c r="D8" s="1416"/>
      <c r="E8" s="1378">
        <v>3420.5199999999995</v>
      </c>
      <c r="F8" s="1378">
        <v>0</v>
      </c>
      <c r="G8" s="1378">
        <v>6083.94</v>
      </c>
      <c r="H8" s="542"/>
      <c r="I8" s="542">
        <v>9504.4599999999991</v>
      </c>
      <c r="J8" s="1378">
        <v>0</v>
      </c>
      <c r="K8" s="1378">
        <v>2866.6199999999994</v>
      </c>
      <c r="L8" s="1408"/>
      <c r="M8" s="1408">
        <v>12371.079999999998</v>
      </c>
      <c r="N8" s="1378">
        <v>0</v>
      </c>
      <c r="O8" s="1378">
        <v>2063.3199999999997</v>
      </c>
      <c r="P8" s="1416"/>
      <c r="Q8" s="542">
        <v>14434.399999999998</v>
      </c>
      <c r="R8" s="1378">
        <v>0</v>
      </c>
      <c r="S8" s="1378">
        <v>3766.74</v>
      </c>
      <c r="T8" s="542"/>
      <c r="U8" s="542">
        <v>18201.14</v>
      </c>
      <c r="V8" s="1378">
        <v>0</v>
      </c>
      <c r="W8" s="1378">
        <v>4291.2199999999993</v>
      </c>
      <c r="X8" s="1408"/>
      <c r="Y8" s="1408">
        <v>10121.279999999999</v>
      </c>
      <c r="Z8" s="1437"/>
      <c r="AA8" s="1408">
        <v>22492.359999999997</v>
      </c>
      <c r="AB8" s="1378">
        <v>0</v>
      </c>
      <c r="AC8" s="3353">
        <v>2760.5</v>
      </c>
      <c r="AD8" s="1416"/>
      <c r="AE8" s="1416">
        <v>25252.859999999997</v>
      </c>
      <c r="AF8" s="1378">
        <v>0</v>
      </c>
      <c r="AG8" s="3353">
        <v>4430.6600000000008</v>
      </c>
      <c r="AH8" s="1416"/>
      <c r="AI8" s="1416">
        <v>29683.519999999997</v>
      </c>
      <c r="AJ8" s="1378">
        <v>0</v>
      </c>
      <c r="AK8" s="3353">
        <v>3504.46</v>
      </c>
      <c r="AL8" s="3349"/>
      <c r="AM8" s="1408">
        <v>10695.62</v>
      </c>
      <c r="AN8" s="1416"/>
      <c r="AO8" s="1416">
        <v>33187.979999999996</v>
      </c>
      <c r="AP8" s="1378">
        <v>0</v>
      </c>
      <c r="AQ8" s="3353">
        <v>3486.44</v>
      </c>
      <c r="AR8" s="1416"/>
      <c r="AS8" s="1416">
        <v>36674.42</v>
      </c>
      <c r="AT8" s="1378">
        <v>0</v>
      </c>
      <c r="AU8" s="3353">
        <v>0</v>
      </c>
      <c r="AV8" s="1416"/>
      <c r="AW8" s="1416">
        <v>36674.42</v>
      </c>
      <c r="AX8" s="1378">
        <v>0</v>
      </c>
      <c r="AY8" s="3353">
        <v>1294.24</v>
      </c>
      <c r="AZ8" s="3349"/>
      <c r="BA8" s="1408">
        <v>4780.68</v>
      </c>
      <c r="BB8" s="1437"/>
      <c r="BC8" s="1408">
        <v>15476.300000000001</v>
      </c>
      <c r="BD8" s="1416"/>
      <c r="BE8" s="1408">
        <v>37968.659999999996</v>
      </c>
      <c r="BF8" s="1217"/>
      <c r="BG8" s="1217"/>
      <c r="BH8" s="1217"/>
      <c r="BI8" s="1217"/>
      <c r="BR8" s="1217"/>
      <c r="BS8" s="1217"/>
    </row>
    <row r="9" spans="2:71" ht="18.75" x14ac:dyDescent="0.25">
      <c r="B9" s="3354" t="s">
        <v>1634</v>
      </c>
      <c r="C9" s="914" t="s">
        <v>353</v>
      </c>
      <c r="D9" s="1378"/>
      <c r="E9" s="1416">
        <v>2147.7999999999997</v>
      </c>
      <c r="F9" s="1416"/>
      <c r="G9" s="1416">
        <v>4842.6799999999994</v>
      </c>
      <c r="H9" s="542"/>
      <c r="I9" s="542">
        <v>6990.48</v>
      </c>
      <c r="J9" s="1416"/>
      <c r="K9" s="1416">
        <v>1651.4999999999995</v>
      </c>
      <c r="L9" s="1408"/>
      <c r="M9" s="1408">
        <v>8641.98</v>
      </c>
      <c r="N9" s="1416"/>
      <c r="O9" s="1416">
        <v>2063.3199999999997</v>
      </c>
      <c r="P9" s="1416"/>
      <c r="Q9" s="542">
        <v>10705.3</v>
      </c>
      <c r="R9" s="1416"/>
      <c r="S9" s="1416">
        <v>2278.38</v>
      </c>
      <c r="T9" s="542"/>
      <c r="U9" s="542">
        <v>12983.68</v>
      </c>
      <c r="V9" s="1416"/>
      <c r="W9" s="1416">
        <v>2804.22</v>
      </c>
      <c r="X9" s="1408"/>
      <c r="Y9" s="1408">
        <v>7145.92</v>
      </c>
      <c r="Z9" s="1437"/>
      <c r="AA9" s="1408">
        <v>15787.9</v>
      </c>
      <c r="AB9" s="1416"/>
      <c r="AC9" s="3355">
        <v>1273.2</v>
      </c>
      <c r="AD9" s="1416"/>
      <c r="AE9" s="1416">
        <v>17061.099999999999</v>
      </c>
      <c r="AF9" s="1416"/>
      <c r="AG9" s="3355">
        <v>1411.1600000000003</v>
      </c>
      <c r="AH9" s="1416"/>
      <c r="AI9" s="1416">
        <v>18472.259999999998</v>
      </c>
      <c r="AJ9" s="1416"/>
      <c r="AK9" s="3355">
        <v>2020.64</v>
      </c>
      <c r="AL9" s="3349"/>
      <c r="AM9" s="1408">
        <v>4705.0000000000009</v>
      </c>
      <c r="AN9" s="1416"/>
      <c r="AO9" s="1416">
        <v>20492.899999999998</v>
      </c>
      <c r="AP9" s="1416"/>
      <c r="AQ9" s="3355">
        <v>1990.42</v>
      </c>
      <c r="AR9" s="1416"/>
      <c r="AS9" s="1416">
        <v>22483.32</v>
      </c>
      <c r="AT9" s="1416"/>
      <c r="AU9" s="3355"/>
      <c r="AV9" s="1416"/>
      <c r="AW9" s="1416">
        <v>22483.32</v>
      </c>
      <c r="AX9" s="1416"/>
      <c r="AY9" s="3355"/>
      <c r="AZ9" s="3349"/>
      <c r="BA9" s="1408">
        <v>1990.42</v>
      </c>
      <c r="BB9" s="1437"/>
      <c r="BC9" s="1408">
        <v>6695.420000000001</v>
      </c>
      <c r="BD9" s="1416"/>
      <c r="BE9" s="1408">
        <v>22483.32</v>
      </c>
      <c r="BF9" s="1217"/>
      <c r="BG9" s="1217"/>
      <c r="BH9" s="1217"/>
      <c r="BI9" s="1217"/>
      <c r="BR9" s="1217"/>
      <c r="BS9" s="1217"/>
    </row>
    <row r="10" spans="2:71" ht="18.75" x14ac:dyDescent="0.25">
      <c r="B10" s="3354" t="s">
        <v>1635</v>
      </c>
      <c r="C10" s="914" t="s">
        <v>353</v>
      </c>
      <c r="D10" s="1378"/>
      <c r="E10" s="1416">
        <v>1272.72</v>
      </c>
      <c r="F10" s="1416"/>
      <c r="G10" s="1416">
        <v>1241.2600000000002</v>
      </c>
      <c r="H10" s="542"/>
      <c r="I10" s="542">
        <v>2513.9800000000005</v>
      </c>
      <c r="J10" s="1416"/>
      <c r="K10" s="1416">
        <v>1215.1199999999999</v>
      </c>
      <c r="L10" s="1408"/>
      <c r="M10" s="1408">
        <v>3729.1000000000004</v>
      </c>
      <c r="N10" s="1416"/>
      <c r="O10" s="1416"/>
      <c r="P10" s="1416"/>
      <c r="Q10" s="542">
        <v>3729.1000000000004</v>
      </c>
      <c r="R10" s="1416"/>
      <c r="S10" s="1416">
        <v>1488.36</v>
      </c>
      <c r="T10" s="542"/>
      <c r="U10" s="542">
        <v>5217.46</v>
      </c>
      <c r="V10" s="1416"/>
      <c r="W10" s="1416">
        <v>1487</v>
      </c>
      <c r="X10" s="1408"/>
      <c r="Y10" s="1408">
        <v>2975.3599999999997</v>
      </c>
      <c r="Z10" s="1437"/>
      <c r="AA10" s="1408">
        <v>6704.46</v>
      </c>
      <c r="AB10" s="1416"/>
      <c r="AC10" s="3355">
        <v>1487.3</v>
      </c>
      <c r="AD10" s="1416"/>
      <c r="AE10" s="1416">
        <v>8191.76</v>
      </c>
      <c r="AF10" s="1416"/>
      <c r="AG10" s="3355">
        <v>3019.5000000000005</v>
      </c>
      <c r="AH10" s="1416"/>
      <c r="AI10" s="1416">
        <v>11211.26</v>
      </c>
      <c r="AJ10" s="1416"/>
      <c r="AK10" s="3355">
        <v>1483.82</v>
      </c>
      <c r="AL10" s="3349"/>
      <c r="AM10" s="1408">
        <v>5990.62</v>
      </c>
      <c r="AN10" s="1416"/>
      <c r="AO10" s="1416">
        <v>12695.08</v>
      </c>
      <c r="AP10" s="1416"/>
      <c r="AQ10" s="3355">
        <v>1496.02</v>
      </c>
      <c r="AR10" s="1416"/>
      <c r="AS10" s="1416">
        <v>14191.1</v>
      </c>
      <c r="AT10" s="1416"/>
      <c r="AU10" s="3355"/>
      <c r="AV10" s="1416"/>
      <c r="AW10" s="1416">
        <v>14191.1</v>
      </c>
      <c r="AX10" s="1416"/>
      <c r="AY10" s="3355">
        <v>1294.24</v>
      </c>
      <c r="AZ10" s="3349"/>
      <c r="BA10" s="1408">
        <v>2790.26</v>
      </c>
      <c r="BB10" s="1437"/>
      <c r="BC10" s="1408">
        <v>8780.880000000001</v>
      </c>
      <c r="BD10" s="1416"/>
      <c r="BE10" s="1408">
        <v>15485.34</v>
      </c>
      <c r="BF10" s="1217"/>
      <c r="BG10" s="1217"/>
      <c r="BH10" s="1217"/>
      <c r="BI10" s="1217"/>
      <c r="BR10" s="1217"/>
      <c r="BS10" s="1217"/>
    </row>
    <row r="11" spans="2:71" ht="10.5" customHeight="1" x14ac:dyDescent="0.25">
      <c r="B11" s="3356"/>
      <c r="C11" s="1265"/>
      <c r="D11" s="1378"/>
      <c r="E11" s="1416"/>
      <c r="F11" s="1416"/>
      <c r="G11" s="1416"/>
      <c r="H11" s="542"/>
      <c r="I11" s="542"/>
      <c r="J11" s="1416"/>
      <c r="K11" s="1416"/>
      <c r="L11" s="1408"/>
      <c r="M11" s="1408"/>
      <c r="N11" s="1416"/>
      <c r="O11" s="1416"/>
      <c r="P11" s="1416"/>
      <c r="Q11" s="542"/>
      <c r="R11" s="1416"/>
      <c r="S11" s="1416"/>
      <c r="T11" s="542"/>
      <c r="U11" s="542"/>
      <c r="V11" s="1416"/>
      <c r="W11" s="1416"/>
      <c r="X11" s="1408"/>
      <c r="Y11" s="1408"/>
      <c r="Z11" s="1437"/>
      <c r="AA11" s="1408"/>
      <c r="AB11" s="1416"/>
      <c r="AC11" s="3355"/>
      <c r="AD11" s="1416"/>
      <c r="AE11" s="1416"/>
      <c r="AF11" s="1416"/>
      <c r="AG11" s="3355"/>
      <c r="AH11" s="1416"/>
      <c r="AI11" s="1416"/>
      <c r="AJ11" s="1416"/>
      <c r="AK11" s="3355"/>
      <c r="AL11" s="3349"/>
      <c r="AM11" s="1408"/>
      <c r="AN11" s="1416"/>
      <c r="AO11" s="1416"/>
      <c r="AP11" s="1416"/>
      <c r="AQ11" s="3355"/>
      <c r="AR11" s="1416"/>
      <c r="AS11" s="1416"/>
      <c r="AT11" s="1416"/>
      <c r="AU11" s="3355"/>
      <c r="AV11" s="1416"/>
      <c r="AW11" s="1416"/>
      <c r="AX11" s="1416"/>
      <c r="AY11" s="3355"/>
      <c r="AZ11" s="3349"/>
      <c r="BA11" s="1408"/>
      <c r="BB11" s="1437"/>
      <c r="BC11" s="1408"/>
      <c r="BD11" s="1416"/>
      <c r="BE11" s="1408"/>
      <c r="BF11" s="1217"/>
      <c r="BG11" s="1217"/>
      <c r="BH11" s="1217"/>
      <c r="BI11" s="1217"/>
      <c r="BR11" s="1217"/>
      <c r="BS11" s="1217"/>
    </row>
    <row r="12" spans="2:71" ht="23.25" x14ac:dyDescent="0.25">
      <c r="B12" s="3350" t="s">
        <v>1669</v>
      </c>
      <c r="C12" s="914"/>
      <c r="D12" s="1416"/>
      <c r="E12" s="3351"/>
      <c r="F12" s="3351"/>
      <c r="G12" s="3351"/>
      <c r="H12" s="542"/>
      <c r="I12" s="542">
        <v>0</v>
      </c>
      <c r="J12" s="3351"/>
      <c r="K12" s="3351"/>
      <c r="L12" s="1408"/>
      <c r="M12" s="1408">
        <v>0</v>
      </c>
      <c r="N12" s="3351"/>
      <c r="O12" s="3351"/>
      <c r="P12" s="1416"/>
      <c r="Q12" s="542">
        <v>0</v>
      </c>
      <c r="R12" s="3351"/>
      <c r="S12" s="3351"/>
      <c r="T12" s="542"/>
      <c r="U12" s="542">
        <v>0</v>
      </c>
      <c r="V12" s="3351"/>
      <c r="W12" s="3351"/>
      <c r="X12" s="1408"/>
      <c r="Y12" s="1408">
        <v>0</v>
      </c>
      <c r="Z12" s="1437"/>
      <c r="AA12" s="1408">
        <v>0</v>
      </c>
      <c r="AB12" s="3351"/>
      <c r="AC12" s="3352"/>
      <c r="AD12" s="1416"/>
      <c r="AE12" s="1416">
        <v>0</v>
      </c>
      <c r="AF12" s="3351"/>
      <c r="AG12" s="3352"/>
      <c r="AH12" s="1416"/>
      <c r="AI12" s="1416">
        <v>0</v>
      </c>
      <c r="AJ12" s="3351"/>
      <c r="AK12" s="3352"/>
      <c r="AL12" s="3349"/>
      <c r="AM12" s="1408">
        <v>0</v>
      </c>
      <c r="AN12" s="1416"/>
      <c r="AO12" s="1416">
        <v>0</v>
      </c>
      <c r="AP12" s="3351"/>
      <c r="AQ12" s="3352"/>
      <c r="AR12" s="1416"/>
      <c r="AS12" s="1416">
        <v>0</v>
      </c>
      <c r="AT12" s="3351"/>
      <c r="AU12" s="3352"/>
      <c r="AV12" s="1416"/>
      <c r="AW12" s="1416">
        <v>0</v>
      </c>
      <c r="AX12" s="3351"/>
      <c r="AY12" s="3352">
        <v>516.62</v>
      </c>
      <c r="AZ12" s="3349"/>
      <c r="BA12" s="1408">
        <v>516.62</v>
      </c>
      <c r="BB12" s="1437"/>
      <c r="BC12" s="1408">
        <v>516.62</v>
      </c>
      <c r="BD12" s="1416"/>
      <c r="BE12" s="1408">
        <v>516.62</v>
      </c>
      <c r="BF12" s="1217"/>
      <c r="BG12" s="1217"/>
      <c r="BH12" s="1217"/>
      <c r="BI12" s="1217"/>
      <c r="BK12" s="1217"/>
      <c r="BR12" s="1217"/>
      <c r="BS12" s="1217"/>
    </row>
    <row r="13" spans="2:71" ht="18.75" x14ac:dyDescent="0.25">
      <c r="B13" s="3357"/>
      <c r="C13" s="914"/>
      <c r="D13" s="1416"/>
      <c r="E13" s="542"/>
      <c r="F13" s="542"/>
      <c r="G13" s="542"/>
      <c r="H13" s="542"/>
      <c r="I13" s="542"/>
      <c r="J13" s="542"/>
      <c r="K13" s="542"/>
      <c r="L13" s="1408"/>
      <c r="M13" s="1408"/>
      <c r="N13" s="542"/>
      <c r="O13" s="542"/>
      <c r="P13" s="1416"/>
      <c r="Q13" s="542"/>
      <c r="R13" s="542"/>
      <c r="S13" s="542"/>
      <c r="T13" s="542"/>
      <c r="U13" s="542"/>
      <c r="V13" s="542"/>
      <c r="W13" s="542"/>
      <c r="X13" s="1408"/>
      <c r="Y13" s="1408"/>
      <c r="Z13" s="1437"/>
      <c r="AA13" s="1408"/>
      <c r="AB13" s="542"/>
      <c r="AC13" s="2664"/>
      <c r="AD13" s="1416"/>
      <c r="AE13" s="1416"/>
      <c r="AF13" s="542"/>
      <c r="AG13" s="2664"/>
      <c r="AH13" s="1416"/>
      <c r="AI13" s="1416"/>
      <c r="AJ13" s="542"/>
      <c r="AK13" s="2664"/>
      <c r="AL13" s="3349"/>
      <c r="AM13" s="1408"/>
      <c r="AN13" s="1416"/>
      <c r="AO13" s="1416"/>
      <c r="AP13" s="542"/>
      <c r="AQ13" s="2664"/>
      <c r="AR13" s="1416"/>
      <c r="AS13" s="1416"/>
      <c r="AT13" s="542"/>
      <c r="AU13" s="2664"/>
      <c r="AV13" s="1416"/>
      <c r="AW13" s="1416"/>
      <c r="AX13" s="542"/>
      <c r="AY13" s="2664"/>
      <c r="AZ13" s="3349"/>
      <c r="BA13" s="1408"/>
      <c r="BB13" s="1437"/>
      <c r="BC13" s="1408"/>
      <c r="BD13" s="1416"/>
      <c r="BE13" s="1408"/>
      <c r="BF13" s="1217"/>
      <c r="BG13" s="1217"/>
      <c r="BH13" s="1217"/>
      <c r="BI13" s="1217"/>
      <c r="BR13" s="1217"/>
      <c r="BS13" s="1217"/>
    </row>
    <row r="14" spans="2:71" ht="15.75" customHeight="1" x14ac:dyDescent="0.25">
      <c r="B14" s="3350" t="s">
        <v>1670</v>
      </c>
      <c r="C14" s="914" t="s">
        <v>353</v>
      </c>
      <c r="D14" s="1408"/>
      <c r="E14" s="3351">
        <v>0</v>
      </c>
      <c r="F14" s="3351">
        <v>0</v>
      </c>
      <c r="G14" s="3351">
        <v>1222.2999999999997</v>
      </c>
      <c r="H14" s="542"/>
      <c r="I14" s="1094">
        <v>1222.2999999999997</v>
      </c>
      <c r="J14" s="3351"/>
      <c r="K14" s="3351">
        <v>1468.38</v>
      </c>
      <c r="L14" s="1408"/>
      <c r="M14" s="1408">
        <v>2690.68</v>
      </c>
      <c r="N14" s="3351"/>
      <c r="O14" s="3351">
        <v>0</v>
      </c>
      <c r="P14" s="1416"/>
      <c r="Q14" s="1094">
        <v>2690.68</v>
      </c>
      <c r="R14" s="3351"/>
      <c r="S14" s="3351">
        <v>848.76</v>
      </c>
      <c r="T14" s="542"/>
      <c r="U14" s="1094">
        <v>3539.4399999999996</v>
      </c>
      <c r="V14" s="3351"/>
      <c r="W14" s="3351">
        <v>793.3</v>
      </c>
      <c r="X14" s="1408"/>
      <c r="Y14" s="1408">
        <v>1642.06</v>
      </c>
      <c r="Z14" s="1437"/>
      <c r="AA14" s="1408">
        <v>4332.74</v>
      </c>
      <c r="AB14" s="3351"/>
      <c r="AC14" s="3352">
        <v>632.55999999999995</v>
      </c>
      <c r="AD14" s="1416"/>
      <c r="AE14" s="1416">
        <v>4965.2999999999993</v>
      </c>
      <c r="AF14" s="3351"/>
      <c r="AG14" s="3352">
        <v>636.88</v>
      </c>
      <c r="AH14" s="1416"/>
      <c r="AI14" s="1416">
        <v>5602.1799999999994</v>
      </c>
      <c r="AJ14" s="3351"/>
      <c r="AK14" s="3352">
        <v>367.46</v>
      </c>
      <c r="AL14" s="3349"/>
      <c r="AM14" s="1408">
        <v>1636.9</v>
      </c>
      <c r="AN14" s="1416"/>
      <c r="AO14" s="1416">
        <v>5969.6399999999994</v>
      </c>
      <c r="AP14" s="3351"/>
      <c r="AQ14" s="3352">
        <v>0</v>
      </c>
      <c r="AR14" s="1416"/>
      <c r="AS14" s="1416">
        <v>5969.6399999999994</v>
      </c>
      <c r="AT14" s="3351"/>
      <c r="AU14" s="3352">
        <v>0</v>
      </c>
      <c r="AV14" s="1416"/>
      <c r="AW14" s="1416">
        <v>5969.6399999999994</v>
      </c>
      <c r="AX14" s="3351"/>
      <c r="AY14" s="3352">
        <v>0</v>
      </c>
      <c r="AZ14" s="3349"/>
      <c r="BA14" s="1408">
        <v>0</v>
      </c>
      <c r="BB14" s="1437"/>
      <c r="BC14" s="1408">
        <v>1636.9</v>
      </c>
      <c r="BD14" s="1416"/>
      <c r="BE14" s="1408">
        <v>5969.6399999999994</v>
      </c>
      <c r="BF14" s="1217"/>
      <c r="BG14" s="1217"/>
      <c r="BH14" s="1217"/>
      <c r="BI14" s="1217"/>
      <c r="BR14" s="1217"/>
      <c r="BS14" s="1217"/>
    </row>
    <row r="15" spans="2:71" ht="15.75" hidden="1" customHeight="1" x14ac:dyDescent="0.25">
      <c r="B15" s="2630" t="s">
        <v>1668</v>
      </c>
      <c r="C15" s="914" t="s">
        <v>353</v>
      </c>
      <c r="D15" s="1408"/>
      <c r="E15" s="1378"/>
      <c r="F15" s="1378">
        <v>0</v>
      </c>
      <c r="G15" s="1378"/>
      <c r="H15" s="542"/>
      <c r="I15" s="542">
        <v>0</v>
      </c>
      <c r="J15" s="1378">
        <v>0</v>
      </c>
      <c r="K15" s="1378"/>
      <c r="L15" s="1408"/>
      <c r="M15" s="1408">
        <v>0</v>
      </c>
      <c r="N15" s="1378">
        <v>0</v>
      </c>
      <c r="O15" s="1378"/>
      <c r="P15" s="1416"/>
      <c r="Q15" s="542">
        <v>0</v>
      </c>
      <c r="R15" s="1378">
        <v>0</v>
      </c>
      <c r="S15" s="1378"/>
      <c r="T15" s="542"/>
      <c r="U15" s="542">
        <v>0</v>
      </c>
      <c r="V15" s="1378">
        <v>0</v>
      </c>
      <c r="W15" s="1378"/>
      <c r="X15" s="1408"/>
      <c r="Y15" s="1408">
        <v>0</v>
      </c>
      <c r="Z15" s="1437"/>
      <c r="AA15" s="1408">
        <v>0</v>
      </c>
      <c r="AB15" s="1378"/>
      <c r="AC15" s="3353"/>
      <c r="AD15" s="1416"/>
      <c r="AE15" s="1416">
        <v>0</v>
      </c>
      <c r="AF15" s="1378"/>
      <c r="AG15" s="3353"/>
      <c r="AH15" s="1416"/>
      <c r="AI15" s="1416">
        <v>0</v>
      </c>
      <c r="AJ15" s="1378">
        <v>0</v>
      </c>
      <c r="AK15" s="3353"/>
      <c r="AL15" s="3349"/>
      <c r="AM15" s="1408">
        <v>0</v>
      </c>
      <c r="AN15" s="1416"/>
      <c r="AO15" s="1416">
        <v>0</v>
      </c>
      <c r="AP15" s="1378"/>
      <c r="AQ15" s="3353"/>
      <c r="AR15" s="1416"/>
      <c r="AS15" s="1416">
        <v>0</v>
      </c>
      <c r="AT15" s="1378"/>
      <c r="AU15" s="3353"/>
      <c r="AV15" s="1416"/>
      <c r="AW15" s="1416">
        <v>0</v>
      </c>
      <c r="AX15" s="1378"/>
      <c r="AY15" s="3353"/>
      <c r="AZ15" s="3349"/>
      <c r="BA15" s="1408">
        <v>0</v>
      </c>
      <c r="BB15" s="1437"/>
      <c r="BC15" s="1408">
        <v>0</v>
      </c>
      <c r="BD15" s="1416"/>
      <c r="BE15" s="1408">
        <v>0</v>
      </c>
      <c r="BF15" s="1217"/>
      <c r="BG15" s="1217"/>
      <c r="BH15" s="1217"/>
      <c r="BI15" s="1217"/>
      <c r="BR15" s="1217"/>
      <c r="BS15" s="1217"/>
    </row>
    <row r="16" spans="2:71" ht="15.75" customHeight="1" x14ac:dyDescent="0.25">
      <c r="B16" s="2630" t="s">
        <v>1667</v>
      </c>
      <c r="C16" s="914" t="s">
        <v>353</v>
      </c>
      <c r="D16" s="1419"/>
      <c r="E16" s="1395">
        <v>0</v>
      </c>
      <c r="F16" s="1395">
        <v>0</v>
      </c>
      <c r="G16" s="1395">
        <v>1222.2999999999997</v>
      </c>
      <c r="H16" s="1395">
        <v>0</v>
      </c>
      <c r="I16" s="1395">
        <v>1222.2999999999997</v>
      </c>
      <c r="J16" s="1395">
        <v>0</v>
      </c>
      <c r="K16" s="1395">
        <v>1468.38</v>
      </c>
      <c r="L16" s="1395">
        <v>0</v>
      </c>
      <c r="M16" s="1395">
        <v>2690.68</v>
      </c>
      <c r="N16" s="1395">
        <v>0</v>
      </c>
      <c r="O16" s="1395">
        <v>0</v>
      </c>
      <c r="P16" s="1395">
        <v>0</v>
      </c>
      <c r="Q16" s="1395">
        <v>2690.68</v>
      </c>
      <c r="R16" s="1395">
        <v>0</v>
      </c>
      <c r="S16" s="1395">
        <v>848.76</v>
      </c>
      <c r="T16" s="1395">
        <v>0</v>
      </c>
      <c r="U16" s="1395">
        <v>3539.4399999999996</v>
      </c>
      <c r="V16" s="1395">
        <v>0</v>
      </c>
      <c r="W16" s="1395">
        <v>793.3</v>
      </c>
      <c r="X16" s="1395">
        <v>0</v>
      </c>
      <c r="Y16" s="1395">
        <v>1642.06</v>
      </c>
      <c r="Z16" s="1395">
        <v>0</v>
      </c>
      <c r="AA16" s="1395">
        <v>4332.74</v>
      </c>
      <c r="AB16" s="1395">
        <v>0</v>
      </c>
      <c r="AC16" s="1396">
        <v>632.55999999999995</v>
      </c>
      <c r="AD16" s="1395">
        <v>0</v>
      </c>
      <c r="AE16" s="1395">
        <v>4965.2999999999993</v>
      </c>
      <c r="AF16" s="1395">
        <v>0</v>
      </c>
      <c r="AG16" s="1396">
        <v>636.88</v>
      </c>
      <c r="AH16" s="1395">
        <v>0</v>
      </c>
      <c r="AI16" s="1395">
        <v>5602.1799999999994</v>
      </c>
      <c r="AJ16" s="1395">
        <v>0</v>
      </c>
      <c r="AK16" s="1396">
        <v>367.46</v>
      </c>
      <c r="AL16" s="1395">
        <v>0</v>
      </c>
      <c r="AM16" s="1395">
        <v>1636.9</v>
      </c>
      <c r="AN16" s="1395">
        <v>0</v>
      </c>
      <c r="AO16" s="1395">
        <v>5969.6399999999994</v>
      </c>
      <c r="AP16" s="1395">
        <v>0</v>
      </c>
      <c r="AQ16" s="1396">
        <v>0</v>
      </c>
      <c r="AR16" s="1395">
        <v>0</v>
      </c>
      <c r="AS16" s="1395">
        <v>5969.6399999999994</v>
      </c>
      <c r="AT16" s="1395">
        <v>0</v>
      </c>
      <c r="AU16" s="1396">
        <v>0</v>
      </c>
      <c r="AV16" s="1395">
        <v>0</v>
      </c>
      <c r="AW16" s="1395">
        <v>5969.6399999999994</v>
      </c>
      <c r="AX16" s="1395">
        <v>0</v>
      </c>
      <c r="AY16" s="1396">
        <v>0</v>
      </c>
      <c r="AZ16" s="1395">
        <v>0</v>
      </c>
      <c r="BA16" s="1395">
        <v>0</v>
      </c>
      <c r="BB16" s="1395">
        <v>0</v>
      </c>
      <c r="BC16" s="1395">
        <v>1636.9</v>
      </c>
      <c r="BD16" s="1395">
        <v>0</v>
      </c>
      <c r="BE16" s="1408">
        <v>5969.6399999999994</v>
      </c>
      <c r="BF16" s="1217"/>
      <c r="BG16" s="1217"/>
      <c r="BH16" s="1217"/>
      <c r="BI16" s="1217"/>
      <c r="BR16" s="1217"/>
      <c r="BS16" s="1217"/>
    </row>
    <row r="17" spans="1:71" ht="15.75" hidden="1" customHeight="1" x14ac:dyDescent="0.25">
      <c r="B17" s="3354" t="s">
        <v>1635</v>
      </c>
      <c r="C17" s="914" t="s">
        <v>353</v>
      </c>
      <c r="D17" s="1408"/>
      <c r="E17" s="1378"/>
      <c r="F17" s="1378"/>
      <c r="G17" s="1378"/>
      <c r="H17" s="542"/>
      <c r="I17" s="542">
        <v>0</v>
      </c>
      <c r="J17" s="1378"/>
      <c r="K17" s="1378"/>
      <c r="L17" s="1408"/>
      <c r="M17" s="1408">
        <v>0</v>
      </c>
      <c r="N17" s="1378"/>
      <c r="O17" s="1378"/>
      <c r="P17" s="1416"/>
      <c r="Q17" s="542">
        <v>0</v>
      </c>
      <c r="R17" s="1378"/>
      <c r="S17" s="1378"/>
      <c r="T17" s="542"/>
      <c r="U17" s="542">
        <v>0</v>
      </c>
      <c r="V17" s="1378"/>
      <c r="W17" s="1378"/>
      <c r="X17" s="1408"/>
      <c r="Y17" s="1408">
        <v>0</v>
      </c>
      <c r="Z17" s="1437"/>
      <c r="AA17" s="1408">
        <v>0</v>
      </c>
      <c r="AB17" s="1378"/>
      <c r="AC17" s="3353"/>
      <c r="AD17" s="1416"/>
      <c r="AE17" s="1416">
        <v>0</v>
      </c>
      <c r="AF17" s="1378"/>
      <c r="AG17" s="3353"/>
      <c r="AH17" s="1416"/>
      <c r="AI17" s="1416">
        <v>0</v>
      </c>
      <c r="AJ17" s="1378"/>
      <c r="AK17" s="3353"/>
      <c r="AL17" s="3349"/>
      <c r="AM17" s="1408">
        <v>0</v>
      </c>
      <c r="AN17" s="1416"/>
      <c r="AO17" s="1416">
        <v>0</v>
      </c>
      <c r="AP17" s="1378"/>
      <c r="AQ17" s="3353"/>
      <c r="AR17" s="1416"/>
      <c r="AS17" s="1416">
        <v>0</v>
      </c>
      <c r="AT17" s="1378"/>
      <c r="AU17" s="3353"/>
      <c r="AV17" s="1416"/>
      <c r="AW17" s="1416">
        <v>0</v>
      </c>
      <c r="AX17" s="1378"/>
      <c r="AY17" s="3353"/>
      <c r="AZ17" s="3349"/>
      <c r="BA17" s="1408">
        <v>0</v>
      </c>
      <c r="BB17" s="1437"/>
      <c r="BC17" s="1408">
        <v>0</v>
      </c>
      <c r="BD17" s="1416"/>
      <c r="BE17" s="1408">
        <v>0</v>
      </c>
      <c r="BF17" s="1217"/>
      <c r="BG17" s="1217"/>
      <c r="BH17" s="1217"/>
      <c r="BI17" s="1217"/>
      <c r="BR17" s="1217"/>
      <c r="BS17" s="1217"/>
    </row>
    <row r="18" spans="1:71" ht="21" customHeight="1" thickBot="1" x14ac:dyDescent="0.3">
      <c r="B18" s="3354" t="s">
        <v>1634</v>
      </c>
      <c r="C18" s="914" t="s">
        <v>353</v>
      </c>
      <c r="D18" s="1408"/>
      <c r="E18" s="542"/>
      <c r="F18" s="542"/>
      <c r="G18" s="1416">
        <v>1222.2999999999997</v>
      </c>
      <c r="H18" s="542"/>
      <c r="I18" s="542">
        <v>1222.2999999999997</v>
      </c>
      <c r="J18" s="542"/>
      <c r="K18" s="1416">
        <v>1468.38</v>
      </c>
      <c r="L18" s="1408"/>
      <c r="M18" s="1408">
        <v>2690.68</v>
      </c>
      <c r="N18" s="542"/>
      <c r="O18" s="1416"/>
      <c r="P18" s="1416"/>
      <c r="Q18" s="542">
        <v>2690.68</v>
      </c>
      <c r="R18" s="542"/>
      <c r="S18" s="1416">
        <v>848.76</v>
      </c>
      <c r="T18" s="542"/>
      <c r="U18" s="542">
        <v>3539.4399999999996</v>
      </c>
      <c r="V18" s="542"/>
      <c r="W18" s="1416">
        <v>793.3</v>
      </c>
      <c r="X18" s="1408"/>
      <c r="Y18" s="1408">
        <v>1642.06</v>
      </c>
      <c r="Z18" s="1437"/>
      <c r="AA18" s="1408">
        <v>4332.74</v>
      </c>
      <c r="AB18" s="542"/>
      <c r="AC18" s="3355">
        <v>632.55999999999995</v>
      </c>
      <c r="AD18" s="1416"/>
      <c r="AE18" s="1416">
        <v>4965.2999999999993</v>
      </c>
      <c r="AF18" s="542"/>
      <c r="AG18" s="3355">
        <v>636.88</v>
      </c>
      <c r="AH18" s="1416"/>
      <c r="AI18" s="1416">
        <v>5602.1799999999994</v>
      </c>
      <c r="AJ18" s="542"/>
      <c r="AK18" s="3355">
        <v>367.46</v>
      </c>
      <c r="AL18" s="3349"/>
      <c r="AM18" s="1408">
        <v>1636.9</v>
      </c>
      <c r="AN18" s="1416"/>
      <c r="AO18" s="1416">
        <v>5969.6399999999994</v>
      </c>
      <c r="AP18" s="542"/>
      <c r="AQ18" s="3355"/>
      <c r="AR18" s="1416"/>
      <c r="AS18" s="1416">
        <v>5969.6399999999994</v>
      </c>
      <c r="AT18" s="542"/>
      <c r="AU18" s="3355"/>
      <c r="AV18" s="1416"/>
      <c r="AW18" s="1416">
        <v>5969.6399999999994</v>
      </c>
      <c r="AX18" s="542"/>
      <c r="AY18" s="3355"/>
      <c r="AZ18" s="3349"/>
      <c r="BA18" s="1408">
        <v>0</v>
      </c>
      <c r="BB18" s="1437"/>
      <c r="BC18" s="1408">
        <v>1636.9</v>
      </c>
      <c r="BD18" s="1416"/>
      <c r="BE18" s="1408">
        <v>5969.6399999999994</v>
      </c>
      <c r="BF18" s="1217"/>
      <c r="BG18" s="1217"/>
      <c r="BH18" s="1217"/>
      <c r="BI18" s="1217"/>
      <c r="BR18" s="1217"/>
      <c r="BS18" s="1217"/>
    </row>
    <row r="19" spans="1:71" ht="24" hidden="1" thickBot="1" x14ac:dyDescent="0.3">
      <c r="A19" s="1214"/>
      <c r="B19" s="3350" t="s">
        <v>1671</v>
      </c>
      <c r="C19" s="914" t="s">
        <v>353</v>
      </c>
      <c r="D19" s="1408"/>
      <c r="E19" s="3351"/>
      <c r="F19" s="3351"/>
      <c r="G19" s="3351"/>
      <c r="H19" s="542"/>
      <c r="I19" s="542">
        <v>0</v>
      </c>
      <c r="J19" s="3351"/>
      <c r="K19" s="3351"/>
      <c r="L19" s="1408"/>
      <c r="M19" s="1408">
        <v>0</v>
      </c>
      <c r="N19" s="3351"/>
      <c r="O19" s="3351"/>
      <c r="P19" s="1416"/>
      <c r="Q19" s="542">
        <v>0</v>
      </c>
      <c r="R19" s="3351"/>
      <c r="S19" s="3351"/>
      <c r="T19" s="542"/>
      <c r="U19" s="542">
        <v>0</v>
      </c>
      <c r="V19" s="3351"/>
      <c r="W19" s="3351"/>
      <c r="X19" s="1408"/>
      <c r="Y19" s="1408">
        <v>0</v>
      </c>
      <c r="Z19" s="1437"/>
      <c r="AA19" s="1408">
        <v>0</v>
      </c>
      <c r="AB19" s="3351"/>
      <c r="AC19" s="3352"/>
      <c r="AD19" s="1416"/>
      <c r="AE19" s="1416">
        <v>0</v>
      </c>
      <c r="AF19" s="3351"/>
      <c r="AG19" s="3352"/>
      <c r="AH19" s="1416"/>
      <c r="AI19" s="1416">
        <v>0</v>
      </c>
      <c r="AJ19" s="3351"/>
      <c r="AK19" s="3352"/>
      <c r="AL19" s="3349"/>
      <c r="AM19" s="1408">
        <v>0</v>
      </c>
      <c r="AN19" s="1416"/>
      <c r="AO19" s="1416">
        <v>0</v>
      </c>
      <c r="AP19" s="3351"/>
      <c r="AQ19" s="3352"/>
      <c r="AR19" s="1416"/>
      <c r="AS19" s="1416">
        <v>0</v>
      </c>
      <c r="AT19" s="3351"/>
      <c r="AU19" s="3352"/>
      <c r="AV19" s="1416"/>
      <c r="AW19" s="1416">
        <v>0</v>
      </c>
      <c r="AX19" s="3351"/>
      <c r="AY19" s="3352"/>
      <c r="AZ19" s="3349"/>
      <c r="BA19" s="1408">
        <v>0</v>
      </c>
      <c r="BB19" s="1437"/>
      <c r="BC19" s="1408">
        <v>0</v>
      </c>
      <c r="BD19" s="1416"/>
      <c r="BE19" s="1408">
        <v>0</v>
      </c>
      <c r="BF19" s="1217"/>
      <c r="BG19" s="1217"/>
      <c r="BH19" s="1217"/>
      <c r="BI19" s="1217"/>
      <c r="BR19" s="1217"/>
      <c r="BS19" s="1217"/>
    </row>
    <row r="20" spans="1:71" ht="16.5" hidden="1" thickBot="1" x14ac:dyDescent="0.3">
      <c r="A20" s="1214"/>
      <c r="B20" s="3358"/>
      <c r="C20" s="914"/>
      <c r="D20" s="1408"/>
      <c r="E20" s="542"/>
      <c r="F20" s="542"/>
      <c r="G20" s="542"/>
      <c r="H20" s="542"/>
      <c r="I20" s="542"/>
      <c r="J20" s="542"/>
      <c r="K20" s="542"/>
      <c r="L20" s="1408"/>
      <c r="M20" s="1408">
        <v>0</v>
      </c>
      <c r="N20" s="542"/>
      <c r="O20" s="542"/>
      <c r="P20" s="1416"/>
      <c r="Q20" s="542"/>
      <c r="R20" s="542"/>
      <c r="S20" s="542"/>
      <c r="T20" s="542"/>
      <c r="U20" s="542"/>
      <c r="V20" s="542"/>
      <c r="W20" s="542"/>
      <c r="X20" s="1408"/>
      <c r="Y20" s="1408"/>
      <c r="Z20" s="1437"/>
      <c r="AA20" s="1408"/>
      <c r="AB20" s="542"/>
      <c r="AC20" s="2664"/>
      <c r="AD20" s="1416"/>
      <c r="AE20" s="1416"/>
      <c r="AF20" s="542"/>
      <c r="AG20" s="2664"/>
      <c r="AH20" s="1416"/>
      <c r="AI20" s="1416"/>
      <c r="AJ20" s="542"/>
      <c r="AK20" s="2664"/>
      <c r="AL20" s="3349"/>
      <c r="AM20" s="1408"/>
      <c r="AN20" s="1416"/>
      <c r="AO20" s="1416"/>
      <c r="AP20" s="542"/>
      <c r="AQ20" s="2664"/>
      <c r="AR20" s="1416"/>
      <c r="AS20" s="1416"/>
      <c r="AT20" s="542"/>
      <c r="AU20" s="2664"/>
      <c r="AV20" s="1416"/>
      <c r="AW20" s="1416"/>
      <c r="AX20" s="542"/>
      <c r="AY20" s="2664"/>
      <c r="AZ20" s="3349"/>
      <c r="BA20" s="1408"/>
      <c r="BB20" s="1437"/>
      <c r="BC20" s="1408"/>
      <c r="BD20" s="1416"/>
      <c r="BE20" s="1408"/>
      <c r="BF20" s="1217"/>
      <c r="BG20" s="1217"/>
      <c r="BH20" s="1217"/>
      <c r="BI20" s="1217"/>
      <c r="BR20" s="1217"/>
      <c r="BS20" s="1217"/>
    </row>
    <row r="21" spans="1:71" ht="25.5" x14ac:dyDescent="0.25">
      <c r="A21" s="1214"/>
      <c r="B21" s="3359" t="s">
        <v>1672</v>
      </c>
      <c r="C21" s="914"/>
      <c r="D21" s="1408"/>
      <c r="E21" s="542"/>
      <c r="F21" s="542"/>
      <c r="G21" s="542"/>
      <c r="H21" s="542"/>
      <c r="I21" s="542"/>
      <c r="J21" s="542"/>
      <c r="K21" s="542"/>
      <c r="L21" s="1408"/>
      <c r="M21" s="1408"/>
      <c r="N21" s="542"/>
      <c r="O21" s="542"/>
      <c r="P21" s="1416"/>
      <c r="Q21" s="542"/>
      <c r="R21" s="542"/>
      <c r="S21" s="542"/>
      <c r="T21" s="542"/>
      <c r="U21" s="542"/>
      <c r="V21" s="542"/>
      <c r="W21" s="542"/>
      <c r="X21" s="1408"/>
      <c r="Y21" s="1408"/>
      <c r="Z21" s="1437"/>
      <c r="AA21" s="1408"/>
      <c r="AB21" s="542"/>
      <c r="AC21" s="2664"/>
      <c r="AD21" s="542"/>
      <c r="AE21" s="542"/>
      <c r="AF21" s="542"/>
      <c r="AG21" s="2664"/>
      <c r="AH21" s="1416"/>
      <c r="AI21" s="1416"/>
      <c r="AJ21" s="542"/>
      <c r="AK21" s="2664"/>
      <c r="AL21" s="3349"/>
      <c r="AM21" s="1408"/>
      <c r="AN21" s="1416"/>
      <c r="AO21" s="1416"/>
      <c r="AP21" s="542"/>
      <c r="AQ21" s="2664"/>
      <c r="AR21" s="1416"/>
      <c r="AS21" s="1416"/>
      <c r="AT21" s="542"/>
      <c r="AU21" s="2664"/>
      <c r="AV21" s="1416"/>
      <c r="AW21" s="1416"/>
      <c r="AX21" s="542"/>
      <c r="AY21" s="2664"/>
      <c r="AZ21" s="3349"/>
      <c r="BA21" s="1408"/>
      <c r="BB21" s="1437"/>
      <c r="BC21" s="1408"/>
      <c r="BD21" s="1416"/>
      <c r="BE21" s="1408"/>
      <c r="BF21" s="1217"/>
      <c r="BG21" s="1217"/>
      <c r="BH21" s="1217"/>
      <c r="BI21" s="1217"/>
      <c r="BR21" s="1217"/>
      <c r="BS21" s="1217"/>
    </row>
    <row r="22" spans="1:71" ht="20.25" x14ac:dyDescent="0.25">
      <c r="A22" s="1214"/>
      <c r="B22" s="3360" t="s">
        <v>693</v>
      </c>
      <c r="C22" s="914"/>
      <c r="D22" s="1408"/>
      <c r="E22" s="542"/>
      <c r="F22" s="542"/>
      <c r="G22" s="542"/>
      <c r="H22" s="542"/>
      <c r="I22" s="542"/>
      <c r="J22" s="542"/>
      <c r="K22" s="542"/>
      <c r="L22" s="1408"/>
      <c r="M22" s="1408"/>
      <c r="N22" s="542"/>
      <c r="O22" s="542"/>
      <c r="P22" s="1416"/>
      <c r="Q22" s="542"/>
      <c r="R22" s="542"/>
      <c r="S22" s="542"/>
      <c r="T22" s="542"/>
      <c r="U22" s="542"/>
      <c r="V22" s="542"/>
      <c r="W22" s="542"/>
      <c r="X22" s="1408"/>
      <c r="Y22" s="1408"/>
      <c r="Z22" s="1437"/>
      <c r="AA22" s="1408"/>
      <c r="AB22" s="542"/>
      <c r="AC22" s="2664"/>
      <c r="AD22" s="542"/>
      <c r="AE22" s="542">
        <v>0</v>
      </c>
      <c r="AF22" s="542"/>
      <c r="AG22" s="2664"/>
      <c r="AH22" s="1416"/>
      <c r="AI22" s="1416"/>
      <c r="AJ22" s="542"/>
      <c r="AK22" s="2664"/>
      <c r="AL22" s="3349"/>
      <c r="AM22" s="1408"/>
      <c r="AN22" s="1416"/>
      <c r="AO22" s="1416"/>
      <c r="AP22" s="542"/>
      <c r="AQ22" s="2664"/>
      <c r="AR22" s="1416"/>
      <c r="AS22" s="1416"/>
      <c r="AT22" s="542"/>
      <c r="AU22" s="2664"/>
      <c r="AV22" s="1416"/>
      <c r="AW22" s="1416"/>
      <c r="AX22" s="542"/>
      <c r="AY22" s="2664"/>
      <c r="AZ22" s="3349"/>
      <c r="BA22" s="1408"/>
      <c r="BB22" s="1437"/>
      <c r="BC22" s="1408"/>
      <c r="BD22" s="1416"/>
      <c r="BE22" s="1408"/>
      <c r="BF22" s="1217"/>
      <c r="BG22" s="1217"/>
      <c r="BH22" s="1217"/>
      <c r="BI22" s="1217"/>
      <c r="BR22" s="1217"/>
      <c r="BS22" s="1217"/>
    </row>
    <row r="23" spans="1:71" x14ac:dyDescent="0.25">
      <c r="B23" s="2561" t="s">
        <v>694</v>
      </c>
      <c r="C23" s="914" t="s">
        <v>353</v>
      </c>
      <c r="D23" s="1408"/>
      <c r="E23" s="1408">
        <v>4073.9199999999987</v>
      </c>
      <c r="F23" s="1408"/>
      <c r="G23" s="1408">
        <v>4232.67</v>
      </c>
      <c r="H23" s="1408"/>
      <c r="I23" s="1408">
        <v>8306.5899999999983</v>
      </c>
      <c r="J23" s="1408"/>
      <c r="K23" s="1408">
        <v>3557.0000000000014</v>
      </c>
      <c r="L23" s="1408"/>
      <c r="M23" s="3361">
        <v>11863.59</v>
      </c>
      <c r="N23" s="1408"/>
      <c r="O23" s="1408">
        <v>3617.1599999999985</v>
      </c>
      <c r="P23" s="1408"/>
      <c r="Q23" s="1408">
        <v>15480.749999999998</v>
      </c>
      <c r="R23" s="1408"/>
      <c r="S23" s="1408">
        <v>3009.8</v>
      </c>
      <c r="T23" s="1408"/>
      <c r="U23" s="1408">
        <v>18490.55</v>
      </c>
      <c r="V23" s="1408"/>
      <c r="W23" s="1408">
        <v>3072.89</v>
      </c>
      <c r="X23" s="1408"/>
      <c r="Y23" s="3361">
        <v>9699.8499999999985</v>
      </c>
      <c r="Z23" s="1408"/>
      <c r="AA23" s="1408">
        <v>21563.439999999999</v>
      </c>
      <c r="AB23" s="1408"/>
      <c r="AC23" s="1938">
        <v>3713.7899999999986</v>
      </c>
      <c r="AD23" s="1408"/>
      <c r="AE23" s="1408">
        <v>25277.229999999996</v>
      </c>
      <c r="AF23" s="1408"/>
      <c r="AG23" s="1938">
        <v>3826.9700000000003</v>
      </c>
      <c r="AH23" s="1408"/>
      <c r="AI23" s="1408">
        <v>29104.199999999997</v>
      </c>
      <c r="AJ23" s="1408"/>
      <c r="AK23" s="1938">
        <v>3981.27</v>
      </c>
      <c r="AL23" s="1408"/>
      <c r="AM23" s="3361">
        <v>11522.029999999999</v>
      </c>
      <c r="AN23" s="1408"/>
      <c r="AO23" s="1408">
        <v>33085.469999999994</v>
      </c>
      <c r="AP23" s="1408"/>
      <c r="AQ23" s="1938">
        <v>3120.1499999999996</v>
      </c>
      <c r="AR23" s="1408"/>
      <c r="AS23" s="1408">
        <v>36205.619999999995</v>
      </c>
      <c r="AT23" s="1408"/>
      <c r="AU23" s="1938">
        <v>4844.83</v>
      </c>
      <c r="AV23" s="1408"/>
      <c r="AW23" s="1408">
        <v>41050.449999999997</v>
      </c>
      <c r="AX23" s="1408"/>
      <c r="AY23" s="1938">
        <v>4199.58</v>
      </c>
      <c r="AZ23" s="1408"/>
      <c r="BA23" s="3361">
        <v>12164.56</v>
      </c>
      <c r="BB23" s="1408"/>
      <c r="BC23" s="1408">
        <v>23686.589999999997</v>
      </c>
      <c r="BD23" s="1408"/>
      <c r="BE23" s="1408">
        <v>45250.03</v>
      </c>
      <c r="BF23" s="1217"/>
      <c r="BG23" s="1217"/>
      <c r="BH23" s="1217"/>
      <c r="BI23" s="1217"/>
      <c r="BR23" s="1217"/>
      <c r="BS23" s="1217"/>
    </row>
    <row r="24" spans="1:71" x14ac:dyDescent="0.25">
      <c r="B24" s="1402" t="s">
        <v>343</v>
      </c>
      <c r="C24" s="914" t="s">
        <v>353</v>
      </c>
      <c r="D24" s="1416"/>
      <c r="E24" s="542">
        <v>457.03999999999991</v>
      </c>
      <c r="F24" s="542"/>
      <c r="G24" s="542">
        <v>458.00999999999993</v>
      </c>
      <c r="H24" s="542"/>
      <c r="I24" s="542">
        <v>915.04999999999984</v>
      </c>
      <c r="J24" s="542"/>
      <c r="K24" s="542">
        <v>356.90000000000003</v>
      </c>
      <c r="L24" s="1408"/>
      <c r="M24" s="3361">
        <v>1271.9499999999998</v>
      </c>
      <c r="N24" s="542"/>
      <c r="O24" s="542">
        <v>297.33999999999997</v>
      </c>
      <c r="P24" s="542"/>
      <c r="Q24" s="542">
        <v>1569.2899999999997</v>
      </c>
      <c r="R24" s="542"/>
      <c r="S24" s="542">
        <v>416.53</v>
      </c>
      <c r="T24" s="542"/>
      <c r="U24" s="542">
        <v>1985.8199999999997</v>
      </c>
      <c r="V24" s="542"/>
      <c r="W24" s="542">
        <v>198.21</v>
      </c>
      <c r="X24" s="1408"/>
      <c r="Y24" s="3361">
        <v>912.07999999999993</v>
      </c>
      <c r="Z24" s="542"/>
      <c r="AA24" s="1094">
        <v>2184.0299999999997</v>
      </c>
      <c r="AB24" s="542"/>
      <c r="AC24" s="2664">
        <v>238.39999999999998</v>
      </c>
      <c r="AD24" s="542"/>
      <c r="AE24" s="1416">
        <v>2422.4299999999998</v>
      </c>
      <c r="AF24" s="542"/>
      <c r="AG24" s="2664">
        <v>496.84999999999997</v>
      </c>
      <c r="AH24" s="542"/>
      <c r="AI24" s="542">
        <v>2919.2799999999997</v>
      </c>
      <c r="AJ24" s="542"/>
      <c r="AK24" s="2664">
        <v>436.56</v>
      </c>
      <c r="AL24" s="542"/>
      <c r="AM24" s="3361">
        <v>1171.81</v>
      </c>
      <c r="AN24" s="542"/>
      <c r="AO24" s="542">
        <v>3355.8399999999997</v>
      </c>
      <c r="AP24" s="542"/>
      <c r="AQ24" s="2664">
        <v>455.26</v>
      </c>
      <c r="AR24" s="542"/>
      <c r="AS24" s="542">
        <v>3811.0999999999995</v>
      </c>
      <c r="AT24" s="542"/>
      <c r="AU24" s="2664">
        <v>614.73</v>
      </c>
      <c r="AV24" s="542"/>
      <c r="AW24" s="542">
        <v>4425.83</v>
      </c>
      <c r="AX24" s="542"/>
      <c r="AY24" s="2664">
        <v>455.19</v>
      </c>
      <c r="AZ24" s="542"/>
      <c r="BA24" s="3361">
        <v>1525.18</v>
      </c>
      <c r="BB24" s="542"/>
      <c r="BC24" s="1094">
        <v>2696.99</v>
      </c>
      <c r="BD24" s="542"/>
      <c r="BE24" s="1094">
        <v>4881.0199999999995</v>
      </c>
      <c r="BF24" s="1217"/>
      <c r="BG24" s="1217"/>
      <c r="BH24" s="1217"/>
      <c r="BI24" s="1217"/>
      <c r="BR24" s="1217"/>
      <c r="BS24" s="1217"/>
    </row>
    <row r="25" spans="1:71" hidden="1" x14ac:dyDescent="0.25">
      <c r="B25" s="1402" t="s">
        <v>719</v>
      </c>
      <c r="C25" s="914" t="s">
        <v>353</v>
      </c>
      <c r="D25" s="1416"/>
      <c r="E25" s="542"/>
      <c r="F25" s="542"/>
      <c r="G25" s="542"/>
      <c r="H25" s="542"/>
      <c r="I25" s="542">
        <v>0</v>
      </c>
      <c r="J25" s="542"/>
      <c r="K25" s="542"/>
      <c r="L25" s="1408"/>
      <c r="M25" s="3361">
        <v>0</v>
      </c>
      <c r="N25" s="542"/>
      <c r="O25" s="542"/>
      <c r="P25" s="542"/>
      <c r="Q25" s="542">
        <v>0</v>
      </c>
      <c r="R25" s="542"/>
      <c r="S25" s="542"/>
      <c r="T25" s="542"/>
      <c r="U25" s="542">
        <v>0</v>
      </c>
      <c r="V25" s="542"/>
      <c r="W25" s="542"/>
      <c r="X25" s="1408"/>
      <c r="Y25" s="3361">
        <v>0</v>
      </c>
      <c r="Z25" s="542"/>
      <c r="AA25" s="1094">
        <v>0</v>
      </c>
      <c r="AB25" s="542"/>
      <c r="AC25" s="2664"/>
      <c r="AD25" s="542"/>
      <c r="AE25" s="1416">
        <v>0</v>
      </c>
      <c r="AF25" s="542"/>
      <c r="AG25" s="2664"/>
      <c r="AH25" s="542"/>
      <c r="AI25" s="542">
        <v>0</v>
      </c>
      <c r="AJ25" s="542"/>
      <c r="AK25" s="2664"/>
      <c r="AL25" s="542"/>
      <c r="AM25" s="3361">
        <v>0</v>
      </c>
      <c r="AN25" s="542"/>
      <c r="AO25" s="542">
        <v>0</v>
      </c>
      <c r="AP25" s="542"/>
      <c r="AQ25" s="2664"/>
      <c r="AR25" s="542"/>
      <c r="AS25" s="542">
        <v>0</v>
      </c>
      <c r="AT25" s="542"/>
      <c r="AU25" s="2664"/>
      <c r="AV25" s="542"/>
      <c r="AW25" s="542">
        <v>0</v>
      </c>
      <c r="AX25" s="542"/>
      <c r="AY25" s="2664"/>
      <c r="AZ25" s="542"/>
      <c r="BA25" s="3361">
        <v>0</v>
      </c>
      <c r="BB25" s="542"/>
      <c r="BC25" s="1094">
        <v>0</v>
      </c>
      <c r="BD25" s="542"/>
      <c r="BE25" s="1094">
        <v>0</v>
      </c>
      <c r="BF25" s="1217"/>
      <c r="BG25" s="1217"/>
      <c r="BH25" s="1217"/>
      <c r="BI25" s="1217"/>
      <c r="BR25" s="1217"/>
      <c r="BS25" s="1217"/>
    </row>
    <row r="26" spans="1:71" hidden="1" x14ac:dyDescent="0.25">
      <c r="B26" s="1402" t="s">
        <v>797</v>
      </c>
      <c r="C26" s="914" t="s">
        <v>353</v>
      </c>
      <c r="D26" s="1416"/>
      <c r="E26" s="542"/>
      <c r="F26" s="542"/>
      <c r="G26" s="542"/>
      <c r="H26" s="542"/>
      <c r="I26" s="542">
        <v>0</v>
      </c>
      <c r="J26" s="542"/>
      <c r="K26" s="542"/>
      <c r="L26" s="1408"/>
      <c r="M26" s="3361">
        <v>0</v>
      </c>
      <c r="N26" s="542"/>
      <c r="O26" s="542"/>
      <c r="P26" s="542"/>
      <c r="Q26" s="542">
        <v>0</v>
      </c>
      <c r="R26" s="542"/>
      <c r="S26" s="542"/>
      <c r="T26" s="542"/>
      <c r="U26" s="542">
        <v>0</v>
      </c>
      <c r="V26" s="542"/>
      <c r="W26" s="542"/>
      <c r="X26" s="1408"/>
      <c r="Y26" s="3361">
        <v>0</v>
      </c>
      <c r="Z26" s="542"/>
      <c r="AA26" s="1094">
        <v>0</v>
      </c>
      <c r="AB26" s="542"/>
      <c r="AC26" s="2664"/>
      <c r="AD26" s="542"/>
      <c r="AE26" s="1416">
        <v>0</v>
      </c>
      <c r="AF26" s="542"/>
      <c r="AG26" s="2664"/>
      <c r="AH26" s="542"/>
      <c r="AI26" s="542">
        <v>0</v>
      </c>
      <c r="AJ26" s="542"/>
      <c r="AK26" s="2664"/>
      <c r="AL26" s="542"/>
      <c r="AM26" s="3361">
        <v>0</v>
      </c>
      <c r="AN26" s="542"/>
      <c r="AO26" s="542">
        <v>0</v>
      </c>
      <c r="AP26" s="542"/>
      <c r="AQ26" s="2664"/>
      <c r="AR26" s="542"/>
      <c r="AS26" s="542">
        <v>0</v>
      </c>
      <c r="AT26" s="542"/>
      <c r="AU26" s="2664"/>
      <c r="AV26" s="542"/>
      <c r="AW26" s="542">
        <v>0</v>
      </c>
      <c r="AX26" s="542"/>
      <c r="AY26" s="2664"/>
      <c r="AZ26" s="542"/>
      <c r="BA26" s="3361">
        <v>0</v>
      </c>
      <c r="BB26" s="542"/>
      <c r="BC26" s="1094">
        <v>0</v>
      </c>
      <c r="BD26" s="542"/>
      <c r="BE26" s="1094">
        <v>0</v>
      </c>
      <c r="BF26" s="1217"/>
      <c r="BG26" s="1217"/>
      <c r="BH26" s="1217"/>
      <c r="BI26" s="1217"/>
      <c r="BR26" s="1217"/>
      <c r="BS26" s="1217"/>
    </row>
    <row r="27" spans="1:71" hidden="1" x14ac:dyDescent="0.25">
      <c r="B27" s="1402" t="s">
        <v>1683</v>
      </c>
      <c r="C27" s="3312" t="s">
        <v>353</v>
      </c>
      <c r="D27" s="2398"/>
      <c r="E27" s="2397"/>
      <c r="F27" s="2397"/>
      <c r="G27" s="2397"/>
      <c r="H27" s="2397"/>
      <c r="I27" s="542">
        <v>0</v>
      </c>
      <c r="J27" s="2397"/>
      <c r="K27" s="2397"/>
      <c r="L27" s="3362"/>
      <c r="M27" s="3361">
        <v>0</v>
      </c>
      <c r="N27" s="2397"/>
      <c r="O27" s="2397"/>
      <c r="P27" s="2397"/>
      <c r="Q27" s="542">
        <v>0</v>
      </c>
      <c r="R27" s="2397"/>
      <c r="S27" s="2397"/>
      <c r="T27" s="2397"/>
      <c r="U27" s="542">
        <v>0</v>
      </c>
      <c r="V27" s="2397"/>
      <c r="W27" s="2397"/>
      <c r="X27" s="3362"/>
      <c r="Y27" s="3361">
        <v>0</v>
      </c>
      <c r="Z27" s="542"/>
      <c r="AA27" s="1094">
        <v>0</v>
      </c>
      <c r="AB27" s="2397"/>
      <c r="AC27" s="3363"/>
      <c r="AD27" s="2397"/>
      <c r="AE27" s="1416">
        <v>0</v>
      </c>
      <c r="AF27" s="2397"/>
      <c r="AG27" s="3363"/>
      <c r="AH27" s="2397"/>
      <c r="AI27" s="2397"/>
      <c r="AJ27" s="2397"/>
      <c r="AK27" s="3363"/>
      <c r="AL27" s="2397"/>
      <c r="AM27" s="3361">
        <v>0</v>
      </c>
      <c r="AN27" s="2397"/>
      <c r="AO27" s="2397"/>
      <c r="AP27" s="2397"/>
      <c r="AQ27" s="3363"/>
      <c r="AR27" s="2397"/>
      <c r="AS27" s="542">
        <v>0</v>
      </c>
      <c r="AT27" s="2397"/>
      <c r="AU27" s="3363"/>
      <c r="AV27" s="2397"/>
      <c r="AW27" s="542">
        <v>0</v>
      </c>
      <c r="AX27" s="2397"/>
      <c r="AY27" s="3363"/>
      <c r="AZ27" s="2397"/>
      <c r="BA27" s="3361">
        <v>0</v>
      </c>
      <c r="BB27" s="542"/>
      <c r="BC27" s="1094">
        <v>0</v>
      </c>
      <c r="BD27" s="2397"/>
      <c r="BE27" s="1094">
        <v>0</v>
      </c>
      <c r="BF27" s="1217"/>
      <c r="BG27" s="1217"/>
      <c r="BH27" s="1217"/>
      <c r="BI27" s="1217"/>
      <c r="BR27" s="1217"/>
      <c r="BS27" s="1217"/>
    </row>
    <row r="28" spans="1:71" x14ac:dyDescent="0.25">
      <c r="B28" s="1402" t="s">
        <v>695</v>
      </c>
      <c r="C28" s="914" t="s">
        <v>353</v>
      </c>
      <c r="D28" s="1416"/>
      <c r="E28" s="542">
        <v>3616.8799999999987</v>
      </c>
      <c r="F28" s="542"/>
      <c r="G28" s="542">
        <v>3759.6800000000007</v>
      </c>
      <c r="H28" s="542"/>
      <c r="I28" s="542">
        <v>7376.5599999999995</v>
      </c>
      <c r="J28" s="542"/>
      <c r="K28" s="542">
        <v>3200.1000000000013</v>
      </c>
      <c r="L28" s="1408"/>
      <c r="M28" s="3361">
        <v>10576.66</v>
      </c>
      <c r="N28" s="542"/>
      <c r="O28" s="542">
        <v>3319.8199999999983</v>
      </c>
      <c r="P28" s="542"/>
      <c r="Q28" s="542">
        <v>13896.479999999998</v>
      </c>
      <c r="R28" s="542"/>
      <c r="S28" s="542">
        <v>2593.27</v>
      </c>
      <c r="T28" s="542"/>
      <c r="U28" s="542">
        <v>16489.749999999996</v>
      </c>
      <c r="V28" s="542"/>
      <c r="W28" s="542">
        <v>2874.68</v>
      </c>
      <c r="X28" s="1408"/>
      <c r="Y28" s="3361">
        <v>8787.7699999999986</v>
      </c>
      <c r="Z28" s="542"/>
      <c r="AA28" s="1094">
        <v>19364.43</v>
      </c>
      <c r="AB28" s="542"/>
      <c r="AC28" s="2664">
        <v>3460.8999999999987</v>
      </c>
      <c r="AD28" s="542"/>
      <c r="AE28" s="1416">
        <v>22825.329999999998</v>
      </c>
      <c r="AF28" s="542"/>
      <c r="AG28" s="2664">
        <v>3330.1200000000003</v>
      </c>
      <c r="AH28" s="542"/>
      <c r="AI28" s="542">
        <v>26155.449999999997</v>
      </c>
      <c r="AJ28" s="542"/>
      <c r="AK28" s="2664">
        <v>3544.71</v>
      </c>
      <c r="AL28" s="542"/>
      <c r="AM28" s="3361">
        <v>10335.73</v>
      </c>
      <c r="AN28" s="542"/>
      <c r="AO28" s="542">
        <v>29700.159999999996</v>
      </c>
      <c r="AP28" s="542"/>
      <c r="AQ28" s="2664">
        <v>2649.93</v>
      </c>
      <c r="AR28" s="542"/>
      <c r="AS28" s="542">
        <v>32350.089999999997</v>
      </c>
      <c r="AT28" s="542"/>
      <c r="AU28" s="2664">
        <v>4230.1000000000004</v>
      </c>
      <c r="AV28" s="542"/>
      <c r="AW28" s="542">
        <v>36580.189999999995</v>
      </c>
      <c r="AX28" s="542"/>
      <c r="AY28" s="2664">
        <v>3744.39</v>
      </c>
      <c r="AZ28" s="542"/>
      <c r="BA28" s="3361">
        <v>10624.42</v>
      </c>
      <c r="BB28" s="542"/>
      <c r="BC28" s="1094">
        <v>20960.150000000001</v>
      </c>
      <c r="BD28" s="542"/>
      <c r="BE28" s="1094">
        <v>40324.579999999994</v>
      </c>
      <c r="BF28" s="1217"/>
      <c r="BG28" s="1217"/>
      <c r="BH28" s="1217"/>
      <c r="BI28" s="1217"/>
      <c r="BR28" s="1217"/>
      <c r="BS28" s="1217"/>
    </row>
    <row r="29" spans="1:71" hidden="1" x14ac:dyDescent="0.25">
      <c r="B29" s="1402" t="s">
        <v>798</v>
      </c>
      <c r="C29" s="914" t="s">
        <v>353</v>
      </c>
      <c r="D29" s="1416"/>
      <c r="E29" s="542"/>
      <c r="F29" s="542"/>
      <c r="G29" s="542"/>
      <c r="H29" s="542"/>
      <c r="I29" s="542">
        <v>0</v>
      </c>
      <c r="J29" s="542"/>
      <c r="K29" s="542"/>
      <c r="L29" s="1408"/>
      <c r="M29" s="3361">
        <v>0</v>
      </c>
      <c r="N29" s="542"/>
      <c r="O29" s="542"/>
      <c r="P29" s="542"/>
      <c r="Q29" s="542">
        <v>0</v>
      </c>
      <c r="R29" s="542"/>
      <c r="S29" s="542"/>
      <c r="T29" s="542"/>
      <c r="U29" s="542">
        <v>0</v>
      </c>
      <c r="V29" s="542"/>
      <c r="W29" s="542"/>
      <c r="X29" s="1408"/>
      <c r="Y29" s="3361">
        <v>0</v>
      </c>
      <c r="Z29" s="542"/>
      <c r="AA29" s="1094">
        <v>0</v>
      </c>
      <c r="AB29" s="542"/>
      <c r="AC29" s="2664"/>
      <c r="AD29" s="542"/>
      <c r="AE29" s="1416">
        <v>0</v>
      </c>
      <c r="AF29" s="542"/>
      <c r="AG29" s="2664"/>
      <c r="AH29" s="542"/>
      <c r="AI29" s="542">
        <v>0</v>
      </c>
      <c r="AJ29" s="542"/>
      <c r="AK29" s="2664"/>
      <c r="AL29" s="542"/>
      <c r="AM29" s="3361">
        <v>0</v>
      </c>
      <c r="AN29" s="542"/>
      <c r="AO29" s="542">
        <v>0</v>
      </c>
      <c r="AP29" s="542"/>
      <c r="AQ29" s="2664"/>
      <c r="AR29" s="542"/>
      <c r="AS29" s="542">
        <v>0</v>
      </c>
      <c r="AT29" s="542"/>
      <c r="AU29" s="2664"/>
      <c r="AV29" s="542"/>
      <c r="AW29" s="542">
        <v>0</v>
      </c>
      <c r="AX29" s="542"/>
      <c r="AY29" s="2664"/>
      <c r="AZ29" s="542"/>
      <c r="BA29" s="3361">
        <v>0</v>
      </c>
      <c r="BB29" s="542"/>
      <c r="BC29" s="1094">
        <v>0</v>
      </c>
      <c r="BD29" s="542"/>
      <c r="BE29" s="1094">
        <v>0</v>
      </c>
      <c r="BF29" s="1217"/>
      <c r="BG29" s="1217"/>
      <c r="BH29" s="1217"/>
      <c r="BI29" s="1217"/>
      <c r="BR29" s="1217"/>
      <c r="BS29" s="1217"/>
    </row>
    <row r="30" spans="1:71" hidden="1" x14ac:dyDescent="0.25">
      <c r="B30" s="1402" t="s">
        <v>1478</v>
      </c>
      <c r="C30" s="914" t="s">
        <v>353</v>
      </c>
      <c r="D30" s="1416"/>
      <c r="E30" s="542"/>
      <c r="F30" s="542"/>
      <c r="G30" s="542"/>
      <c r="H30" s="542"/>
      <c r="I30" s="542">
        <v>0</v>
      </c>
      <c r="J30" s="542"/>
      <c r="K30" s="542"/>
      <c r="L30" s="1408"/>
      <c r="M30" s="3361">
        <v>0</v>
      </c>
      <c r="N30" s="542"/>
      <c r="O30" s="542"/>
      <c r="P30" s="542"/>
      <c r="Q30" s="542">
        <v>0</v>
      </c>
      <c r="R30" s="542"/>
      <c r="S30" s="542"/>
      <c r="T30" s="542"/>
      <c r="U30" s="542">
        <v>0</v>
      </c>
      <c r="V30" s="542"/>
      <c r="W30" s="542"/>
      <c r="X30" s="1408"/>
      <c r="Y30" s="3361">
        <v>0</v>
      </c>
      <c r="Z30" s="542"/>
      <c r="AA30" s="1094">
        <v>0</v>
      </c>
      <c r="AB30" s="542"/>
      <c r="AC30" s="2664"/>
      <c r="AD30" s="542"/>
      <c r="AE30" s="1416">
        <v>0</v>
      </c>
      <c r="AF30" s="542"/>
      <c r="AG30" s="2664"/>
      <c r="AH30" s="542"/>
      <c r="AI30" s="542">
        <v>0</v>
      </c>
      <c r="AJ30" s="542"/>
      <c r="AK30" s="2664"/>
      <c r="AL30" s="542"/>
      <c r="AM30" s="3361">
        <v>0</v>
      </c>
      <c r="AN30" s="542"/>
      <c r="AO30" s="542">
        <v>0</v>
      </c>
      <c r="AP30" s="542"/>
      <c r="AQ30" s="2664"/>
      <c r="AR30" s="542"/>
      <c r="AS30" s="542">
        <v>0</v>
      </c>
      <c r="AT30" s="542"/>
      <c r="AU30" s="2664"/>
      <c r="AV30" s="542"/>
      <c r="AW30" s="542">
        <v>0</v>
      </c>
      <c r="AX30" s="542"/>
      <c r="AY30" s="2664"/>
      <c r="AZ30" s="542"/>
      <c r="BA30" s="3361">
        <v>0</v>
      </c>
      <c r="BB30" s="542"/>
      <c r="BC30" s="1094">
        <v>0</v>
      </c>
      <c r="BD30" s="542"/>
      <c r="BE30" s="1094">
        <v>0</v>
      </c>
      <c r="BF30" s="1217"/>
      <c r="BG30" s="1217"/>
      <c r="BH30" s="1217"/>
      <c r="BI30" s="1217"/>
      <c r="BR30" s="1217"/>
      <c r="BS30" s="1217"/>
    </row>
    <row r="31" spans="1:71" hidden="1" x14ac:dyDescent="0.25">
      <c r="B31" s="1402" t="s">
        <v>816</v>
      </c>
      <c r="C31" s="914" t="s">
        <v>353</v>
      </c>
      <c r="D31" s="1416"/>
      <c r="E31" s="542"/>
      <c r="F31" s="542"/>
      <c r="G31" s="542"/>
      <c r="H31" s="542"/>
      <c r="I31" s="542">
        <v>0</v>
      </c>
      <c r="J31" s="542"/>
      <c r="K31" s="542"/>
      <c r="L31" s="1408"/>
      <c r="M31" s="3361">
        <v>0</v>
      </c>
      <c r="N31" s="542"/>
      <c r="O31" s="542"/>
      <c r="P31" s="542"/>
      <c r="Q31" s="542">
        <v>0</v>
      </c>
      <c r="R31" s="542"/>
      <c r="S31" s="542"/>
      <c r="T31" s="542"/>
      <c r="U31" s="542">
        <v>0</v>
      </c>
      <c r="V31" s="542"/>
      <c r="W31" s="542"/>
      <c r="X31" s="1408"/>
      <c r="Y31" s="3361">
        <v>0</v>
      </c>
      <c r="Z31" s="542"/>
      <c r="AA31" s="1094">
        <v>0</v>
      </c>
      <c r="AB31" s="542"/>
      <c r="AC31" s="2664"/>
      <c r="AD31" s="542"/>
      <c r="AE31" s="1416">
        <v>0</v>
      </c>
      <c r="AF31" s="542"/>
      <c r="AG31" s="2664"/>
      <c r="AH31" s="542"/>
      <c r="AI31" s="542">
        <v>0</v>
      </c>
      <c r="AJ31" s="542"/>
      <c r="AK31" s="2664"/>
      <c r="AL31" s="542"/>
      <c r="AM31" s="3361">
        <v>0</v>
      </c>
      <c r="AN31" s="542"/>
      <c r="AO31" s="542">
        <v>0</v>
      </c>
      <c r="AP31" s="542"/>
      <c r="AQ31" s="2664"/>
      <c r="AR31" s="542"/>
      <c r="AS31" s="542">
        <v>0</v>
      </c>
      <c r="AT31" s="542"/>
      <c r="AU31" s="2664"/>
      <c r="AV31" s="542"/>
      <c r="AW31" s="542">
        <v>0</v>
      </c>
      <c r="AX31" s="542"/>
      <c r="AY31" s="2664"/>
      <c r="AZ31" s="542"/>
      <c r="BA31" s="3361">
        <v>0</v>
      </c>
      <c r="BB31" s="542"/>
      <c r="BC31" s="1094">
        <v>0</v>
      </c>
      <c r="BD31" s="542"/>
      <c r="BE31" s="1094">
        <v>0</v>
      </c>
      <c r="BF31" s="1217"/>
      <c r="BG31" s="1217"/>
      <c r="BH31" s="1217"/>
      <c r="BI31" s="1217"/>
      <c r="BR31" s="1217"/>
      <c r="BS31" s="1217"/>
    </row>
    <row r="32" spans="1:71" x14ac:dyDescent="0.25">
      <c r="B32" s="1402" t="s">
        <v>817</v>
      </c>
      <c r="C32" s="914" t="s">
        <v>353</v>
      </c>
      <c r="D32" s="1416"/>
      <c r="E32" s="542"/>
      <c r="F32" s="542"/>
      <c r="G32" s="542">
        <v>14.98</v>
      </c>
      <c r="H32" s="542"/>
      <c r="I32" s="542">
        <v>14.98</v>
      </c>
      <c r="J32" s="542"/>
      <c r="K32" s="542"/>
      <c r="L32" s="1408"/>
      <c r="M32" s="3361">
        <v>14.98</v>
      </c>
      <c r="N32" s="542"/>
      <c r="O32" s="542"/>
      <c r="P32" s="542"/>
      <c r="Q32" s="542">
        <v>14.98</v>
      </c>
      <c r="R32" s="542"/>
      <c r="S32" s="542"/>
      <c r="T32" s="542"/>
      <c r="U32" s="542">
        <v>14.98</v>
      </c>
      <c r="V32" s="542"/>
      <c r="W32" s="542"/>
      <c r="X32" s="1408"/>
      <c r="Y32" s="3361">
        <v>0</v>
      </c>
      <c r="Z32" s="542"/>
      <c r="AA32" s="1094">
        <v>14.98</v>
      </c>
      <c r="AB32" s="542"/>
      <c r="AC32" s="2664">
        <v>14.489999999999998</v>
      </c>
      <c r="AD32" s="542"/>
      <c r="AE32" s="1416">
        <v>29.47</v>
      </c>
      <c r="AF32" s="542"/>
      <c r="AG32" s="2664"/>
      <c r="AH32" s="542"/>
      <c r="AI32" s="542">
        <v>29.47</v>
      </c>
      <c r="AJ32" s="542"/>
      <c r="AK32" s="2664"/>
      <c r="AL32" s="542"/>
      <c r="AM32" s="3361">
        <v>14.489999999999998</v>
      </c>
      <c r="AN32" s="542"/>
      <c r="AO32" s="542">
        <v>29.47</v>
      </c>
      <c r="AP32" s="542"/>
      <c r="AQ32" s="2664">
        <v>14.96</v>
      </c>
      <c r="AR32" s="542"/>
      <c r="AS32" s="542">
        <v>44.43</v>
      </c>
      <c r="AT32" s="542"/>
      <c r="AU32" s="2664"/>
      <c r="AV32" s="542"/>
      <c r="AW32" s="542">
        <v>44.43</v>
      </c>
      <c r="AX32" s="542"/>
      <c r="AY32" s="2664"/>
      <c r="AZ32" s="542"/>
      <c r="BA32" s="3361">
        <v>14.96</v>
      </c>
      <c r="BB32" s="542"/>
      <c r="BC32" s="1094">
        <v>29.45</v>
      </c>
      <c r="BD32" s="542"/>
      <c r="BE32" s="1094">
        <v>44.43</v>
      </c>
      <c r="BF32" s="1217"/>
      <c r="BG32" s="1217"/>
      <c r="BH32" s="1217"/>
      <c r="BI32" s="1217"/>
      <c r="BR32" s="1217"/>
      <c r="BS32" s="1217"/>
    </row>
    <row r="33" spans="2:71" hidden="1" x14ac:dyDescent="0.25">
      <c r="B33" s="2561" t="s">
        <v>720</v>
      </c>
      <c r="C33" s="914" t="s">
        <v>353</v>
      </c>
      <c r="D33" s="1408"/>
      <c r="E33" s="1408"/>
      <c r="F33" s="1408"/>
      <c r="G33" s="1408"/>
      <c r="H33" s="1408"/>
      <c r="I33" s="1408">
        <v>0</v>
      </c>
      <c r="J33" s="1408"/>
      <c r="K33" s="1408"/>
      <c r="L33" s="1408"/>
      <c r="M33" s="3361">
        <v>0</v>
      </c>
      <c r="N33" s="1408"/>
      <c r="O33" s="1408"/>
      <c r="P33" s="1408"/>
      <c r="Q33" s="1408">
        <v>0</v>
      </c>
      <c r="R33" s="1408"/>
      <c r="S33" s="1408"/>
      <c r="T33" s="1408"/>
      <c r="U33" s="1408">
        <v>0</v>
      </c>
      <c r="V33" s="3364"/>
      <c r="W33" s="1408"/>
      <c r="X33" s="1408"/>
      <c r="Y33" s="3361">
        <v>0</v>
      </c>
      <c r="Z33" s="3364"/>
      <c r="AA33" s="1408">
        <v>0</v>
      </c>
      <c r="AB33" s="1408"/>
      <c r="AC33" s="1938"/>
      <c r="AD33" s="1408"/>
      <c r="AE33" s="1408">
        <v>0</v>
      </c>
      <c r="AF33" s="1408"/>
      <c r="AG33" s="1938"/>
      <c r="AH33" s="1408"/>
      <c r="AI33" s="1408">
        <v>0</v>
      </c>
      <c r="AJ33" s="3364"/>
      <c r="AK33" s="1938"/>
      <c r="AL33" s="3364"/>
      <c r="AM33" s="3361">
        <v>0</v>
      </c>
      <c r="AN33" s="1408"/>
      <c r="AO33" s="1408">
        <v>0</v>
      </c>
      <c r="AP33" s="1408"/>
      <c r="AQ33" s="1938"/>
      <c r="AR33" s="1408"/>
      <c r="AS33" s="1408">
        <v>0</v>
      </c>
      <c r="AT33" s="1408"/>
      <c r="AU33" s="1938"/>
      <c r="AV33" s="1408"/>
      <c r="AW33" s="1408">
        <v>0</v>
      </c>
      <c r="AX33" s="1408"/>
      <c r="AY33" s="1938"/>
      <c r="AZ33" s="3364"/>
      <c r="BA33" s="3361">
        <v>0</v>
      </c>
      <c r="BB33" s="3364"/>
      <c r="BC33" s="1408">
        <v>0</v>
      </c>
      <c r="BD33" s="1408"/>
      <c r="BE33" s="1408">
        <v>0</v>
      </c>
      <c r="BF33" s="1217"/>
      <c r="BG33" s="1217"/>
      <c r="BH33" s="1217"/>
      <c r="BI33" s="1217"/>
      <c r="BR33" s="1217"/>
      <c r="BS33" s="1217"/>
    </row>
    <row r="34" spans="2:71" x14ac:dyDescent="0.25">
      <c r="B34" s="2561" t="s">
        <v>667</v>
      </c>
      <c r="C34" s="914"/>
      <c r="D34" s="1408"/>
      <c r="E34" s="1408">
        <v>93.86999999999999</v>
      </c>
      <c r="F34" s="1408"/>
      <c r="G34" s="1408">
        <v>104.5</v>
      </c>
      <c r="H34" s="1408"/>
      <c r="I34" s="1408">
        <v>198.37</v>
      </c>
      <c r="J34" s="1408"/>
      <c r="K34" s="1408">
        <v>23.8</v>
      </c>
      <c r="L34" s="1408"/>
      <c r="M34" s="3361">
        <v>222.17000000000002</v>
      </c>
      <c r="N34" s="1408"/>
      <c r="O34" s="1408">
        <v>173.31</v>
      </c>
      <c r="P34" s="1408"/>
      <c r="Q34" s="1408">
        <v>395.48</v>
      </c>
      <c r="R34" s="1408"/>
      <c r="S34" s="1408">
        <v>0</v>
      </c>
      <c r="T34" s="1408"/>
      <c r="U34" s="1408">
        <v>395.48</v>
      </c>
      <c r="V34" s="1408"/>
      <c r="W34" s="1408">
        <v>0</v>
      </c>
      <c r="X34" s="1408"/>
      <c r="Y34" s="3361">
        <v>173.31</v>
      </c>
      <c r="Z34" s="1408"/>
      <c r="AA34" s="1408">
        <v>395.48</v>
      </c>
      <c r="AB34" s="1408"/>
      <c r="AC34" s="1938">
        <v>0</v>
      </c>
      <c r="AD34" s="1408"/>
      <c r="AE34" s="1408">
        <v>395.48</v>
      </c>
      <c r="AF34" s="1408"/>
      <c r="AG34" s="1938">
        <v>0</v>
      </c>
      <c r="AH34" s="1408"/>
      <c r="AI34" s="1408">
        <v>395.48</v>
      </c>
      <c r="AJ34" s="1408"/>
      <c r="AK34" s="1938">
        <v>0</v>
      </c>
      <c r="AL34" s="1408"/>
      <c r="AM34" s="3361">
        <v>0</v>
      </c>
      <c r="AN34" s="1408"/>
      <c r="AO34" s="1408">
        <v>395.48</v>
      </c>
      <c r="AP34" s="1408"/>
      <c r="AQ34" s="1938">
        <v>0</v>
      </c>
      <c r="AR34" s="1408"/>
      <c r="AS34" s="1408">
        <v>395.48</v>
      </c>
      <c r="AT34" s="1408"/>
      <c r="AU34" s="1938">
        <v>63.75</v>
      </c>
      <c r="AV34" s="1408"/>
      <c r="AW34" s="1408">
        <v>459.23</v>
      </c>
      <c r="AX34" s="1408"/>
      <c r="AY34" s="1938">
        <v>30.16</v>
      </c>
      <c r="AZ34" s="1408"/>
      <c r="BA34" s="3361">
        <v>93.91</v>
      </c>
      <c r="BB34" s="1408"/>
      <c r="BC34" s="1408">
        <v>93.91</v>
      </c>
      <c r="BD34" s="1408"/>
      <c r="BE34" s="1408">
        <v>489.39000000000004</v>
      </c>
      <c r="BF34" s="1217"/>
      <c r="BG34" s="1217"/>
      <c r="BH34" s="1217"/>
      <c r="BI34" s="1217"/>
      <c r="BR34" s="1217"/>
      <c r="BS34" s="1217"/>
    </row>
    <row r="35" spans="2:71" x14ac:dyDescent="0.25">
      <c r="B35" s="1402" t="s">
        <v>840</v>
      </c>
      <c r="C35" s="914" t="s">
        <v>353</v>
      </c>
      <c r="D35" s="1416"/>
      <c r="E35" s="542"/>
      <c r="F35" s="542"/>
      <c r="G35" s="542"/>
      <c r="H35" s="542"/>
      <c r="I35" s="542">
        <v>0</v>
      </c>
      <c r="J35" s="542"/>
      <c r="K35" s="542"/>
      <c r="L35" s="1408"/>
      <c r="M35" s="3361">
        <v>0</v>
      </c>
      <c r="N35" s="542"/>
      <c r="O35" s="542">
        <v>173.31</v>
      </c>
      <c r="P35" s="542"/>
      <c r="Q35" s="542">
        <v>173.31</v>
      </c>
      <c r="R35" s="542"/>
      <c r="S35" s="542"/>
      <c r="T35" s="542"/>
      <c r="U35" s="542">
        <v>173.31</v>
      </c>
      <c r="V35" s="542"/>
      <c r="W35" s="542"/>
      <c r="X35" s="1408"/>
      <c r="Y35" s="3361">
        <v>173.31</v>
      </c>
      <c r="Z35" s="542"/>
      <c r="AA35" s="1094">
        <v>173.31</v>
      </c>
      <c r="AB35" s="542"/>
      <c r="AC35" s="2664"/>
      <c r="AD35" s="542"/>
      <c r="AE35" s="1416">
        <v>173.31</v>
      </c>
      <c r="AF35" s="542"/>
      <c r="AG35" s="2664"/>
      <c r="AH35" s="542"/>
      <c r="AI35" s="542">
        <v>173.31</v>
      </c>
      <c r="AJ35" s="542"/>
      <c r="AK35" s="2664"/>
      <c r="AL35" s="542"/>
      <c r="AM35" s="3361">
        <v>0</v>
      </c>
      <c r="AN35" s="542"/>
      <c r="AO35" s="542">
        <v>173.31</v>
      </c>
      <c r="AP35" s="542"/>
      <c r="AQ35" s="2664"/>
      <c r="AR35" s="542"/>
      <c r="AS35" s="542">
        <v>173.31</v>
      </c>
      <c r="AT35" s="542"/>
      <c r="AU35" s="2664"/>
      <c r="AV35" s="542"/>
      <c r="AW35" s="542">
        <v>173.31</v>
      </c>
      <c r="AX35" s="542"/>
      <c r="AY35" s="2664"/>
      <c r="AZ35" s="542"/>
      <c r="BA35" s="3361">
        <v>0</v>
      </c>
      <c r="BB35" s="542"/>
      <c r="BC35" s="1094">
        <v>0</v>
      </c>
      <c r="BD35" s="542"/>
      <c r="BE35" s="1094">
        <v>173.31</v>
      </c>
      <c r="BF35" s="1217"/>
      <c r="BG35" s="1217"/>
      <c r="BH35" s="1217"/>
      <c r="BI35" s="1217"/>
      <c r="BR35" s="1217"/>
      <c r="BS35" s="1217"/>
    </row>
    <row r="36" spans="2:71" x14ac:dyDescent="0.25">
      <c r="B36" s="1402" t="s">
        <v>818</v>
      </c>
      <c r="C36" s="914" t="s">
        <v>353</v>
      </c>
      <c r="D36" s="1416"/>
      <c r="E36" s="542">
        <v>84.21</v>
      </c>
      <c r="F36" s="542"/>
      <c r="G36" s="542">
        <v>96.54</v>
      </c>
      <c r="H36" s="542"/>
      <c r="I36" s="542">
        <v>180.75</v>
      </c>
      <c r="J36" s="542"/>
      <c r="K36" s="542">
        <v>18.91</v>
      </c>
      <c r="L36" s="1408"/>
      <c r="M36" s="3361">
        <v>199.66</v>
      </c>
      <c r="N36" s="542"/>
      <c r="O36" s="542"/>
      <c r="P36" s="542"/>
      <c r="Q36" s="542">
        <v>199.66</v>
      </c>
      <c r="R36" s="542"/>
      <c r="S36" s="542"/>
      <c r="T36" s="542"/>
      <c r="U36" s="542">
        <v>199.66</v>
      </c>
      <c r="V36" s="542"/>
      <c r="W36" s="542"/>
      <c r="X36" s="1408"/>
      <c r="Y36" s="3361">
        <v>0</v>
      </c>
      <c r="Z36" s="542"/>
      <c r="AA36" s="1094">
        <v>199.66</v>
      </c>
      <c r="AB36" s="542"/>
      <c r="AC36" s="2664"/>
      <c r="AD36" s="542"/>
      <c r="AE36" s="1416">
        <v>199.66</v>
      </c>
      <c r="AF36" s="542"/>
      <c r="AG36" s="2664"/>
      <c r="AH36" s="542"/>
      <c r="AI36" s="542">
        <v>199.66</v>
      </c>
      <c r="AJ36" s="542"/>
      <c r="AK36" s="2664"/>
      <c r="AL36" s="542"/>
      <c r="AM36" s="3361">
        <v>0</v>
      </c>
      <c r="AN36" s="542"/>
      <c r="AO36" s="542">
        <v>199.66</v>
      </c>
      <c r="AP36" s="542"/>
      <c r="AQ36" s="2664"/>
      <c r="AR36" s="542"/>
      <c r="AS36" s="542">
        <v>199.66</v>
      </c>
      <c r="AT36" s="542"/>
      <c r="AU36" s="2664"/>
      <c r="AV36" s="542"/>
      <c r="AW36" s="542">
        <v>199.66</v>
      </c>
      <c r="AX36" s="542"/>
      <c r="AY36" s="2664"/>
      <c r="AZ36" s="542"/>
      <c r="BA36" s="3361">
        <v>0</v>
      </c>
      <c r="BB36" s="542"/>
      <c r="BC36" s="1094">
        <v>0</v>
      </c>
      <c r="BD36" s="542"/>
      <c r="BE36" s="1094">
        <v>199.66</v>
      </c>
      <c r="BF36" s="1217"/>
      <c r="BG36" s="1217"/>
      <c r="BH36" s="1217"/>
      <c r="BI36" s="1217"/>
      <c r="BR36" s="1217"/>
      <c r="BS36" s="1217"/>
    </row>
    <row r="37" spans="2:71" hidden="1" x14ac:dyDescent="0.25">
      <c r="B37" s="1402" t="s">
        <v>1531</v>
      </c>
      <c r="C37" s="914" t="s">
        <v>353</v>
      </c>
      <c r="D37" s="1416"/>
      <c r="E37" s="542"/>
      <c r="F37" s="542"/>
      <c r="G37" s="542"/>
      <c r="H37" s="542"/>
      <c r="I37" s="542">
        <v>0</v>
      </c>
      <c r="J37" s="542"/>
      <c r="K37" s="542"/>
      <c r="L37" s="1408"/>
      <c r="M37" s="3361">
        <v>0</v>
      </c>
      <c r="N37" s="542"/>
      <c r="O37" s="542"/>
      <c r="P37" s="542"/>
      <c r="Q37" s="542">
        <v>0</v>
      </c>
      <c r="R37" s="542"/>
      <c r="S37" s="542"/>
      <c r="T37" s="542"/>
      <c r="U37" s="542">
        <v>0</v>
      </c>
      <c r="V37" s="542"/>
      <c r="W37" s="542"/>
      <c r="X37" s="1408"/>
      <c r="Y37" s="3361">
        <v>0</v>
      </c>
      <c r="Z37" s="542"/>
      <c r="AA37" s="1094">
        <v>0</v>
      </c>
      <c r="AB37" s="542"/>
      <c r="AC37" s="2664"/>
      <c r="AD37" s="542"/>
      <c r="AE37" s="1416">
        <v>0</v>
      </c>
      <c r="AF37" s="542"/>
      <c r="AG37" s="2664"/>
      <c r="AH37" s="542"/>
      <c r="AI37" s="542">
        <v>0</v>
      </c>
      <c r="AJ37" s="542"/>
      <c r="AK37" s="2664"/>
      <c r="AL37" s="542"/>
      <c r="AM37" s="3361">
        <v>0</v>
      </c>
      <c r="AN37" s="542"/>
      <c r="AO37" s="542">
        <v>0</v>
      </c>
      <c r="AP37" s="542"/>
      <c r="AQ37" s="2664"/>
      <c r="AR37" s="542"/>
      <c r="AS37" s="542">
        <v>0</v>
      </c>
      <c r="AT37" s="542"/>
      <c r="AU37" s="2664"/>
      <c r="AV37" s="542"/>
      <c r="AW37" s="542">
        <v>0</v>
      </c>
      <c r="AX37" s="542"/>
      <c r="AY37" s="2664"/>
      <c r="AZ37" s="542"/>
      <c r="BA37" s="3361">
        <v>0</v>
      </c>
      <c r="BB37" s="542"/>
      <c r="BC37" s="1094">
        <v>0</v>
      </c>
      <c r="BD37" s="542"/>
      <c r="BE37" s="1094">
        <v>0</v>
      </c>
      <c r="BF37" s="1217"/>
      <c r="BG37" s="1217"/>
      <c r="BH37" s="1217"/>
      <c r="BI37" s="1217"/>
      <c r="BR37" s="1217"/>
      <c r="BS37" s="1217"/>
    </row>
    <row r="38" spans="2:71" hidden="1" x14ac:dyDescent="0.25">
      <c r="B38" s="1402" t="s">
        <v>1532</v>
      </c>
      <c r="C38" s="914" t="s">
        <v>353</v>
      </c>
      <c r="D38" s="1416"/>
      <c r="E38" s="542"/>
      <c r="F38" s="542"/>
      <c r="G38" s="542"/>
      <c r="H38" s="542"/>
      <c r="I38" s="542">
        <v>0</v>
      </c>
      <c r="J38" s="542"/>
      <c r="K38" s="542"/>
      <c r="L38" s="1408"/>
      <c r="M38" s="3361">
        <v>0</v>
      </c>
      <c r="N38" s="542"/>
      <c r="O38" s="542"/>
      <c r="P38" s="542"/>
      <c r="Q38" s="542">
        <v>0</v>
      </c>
      <c r="R38" s="542"/>
      <c r="S38" s="542"/>
      <c r="T38" s="542"/>
      <c r="U38" s="542">
        <v>0</v>
      </c>
      <c r="V38" s="542"/>
      <c r="W38" s="542"/>
      <c r="X38" s="1408"/>
      <c r="Y38" s="3361">
        <v>0</v>
      </c>
      <c r="Z38" s="542"/>
      <c r="AA38" s="1094">
        <v>0</v>
      </c>
      <c r="AB38" s="542"/>
      <c r="AC38" s="2664"/>
      <c r="AD38" s="542"/>
      <c r="AE38" s="1416">
        <v>0</v>
      </c>
      <c r="AF38" s="542"/>
      <c r="AG38" s="2664"/>
      <c r="AH38" s="542"/>
      <c r="AI38" s="542">
        <v>0</v>
      </c>
      <c r="AJ38" s="542"/>
      <c r="AK38" s="2664"/>
      <c r="AL38" s="542"/>
      <c r="AM38" s="3361">
        <v>0</v>
      </c>
      <c r="AN38" s="542"/>
      <c r="AO38" s="542">
        <v>0</v>
      </c>
      <c r="AP38" s="542"/>
      <c r="AQ38" s="2664"/>
      <c r="AR38" s="542"/>
      <c r="AS38" s="542">
        <v>0</v>
      </c>
      <c r="AT38" s="542"/>
      <c r="AU38" s="2664"/>
      <c r="AV38" s="542"/>
      <c r="AW38" s="542">
        <v>0</v>
      </c>
      <c r="AX38" s="542"/>
      <c r="AY38" s="2664"/>
      <c r="AZ38" s="542"/>
      <c r="BA38" s="3361">
        <v>0</v>
      </c>
      <c r="BB38" s="542"/>
      <c r="BC38" s="1094">
        <v>0</v>
      </c>
      <c r="BD38" s="542"/>
      <c r="BE38" s="1094">
        <v>0</v>
      </c>
      <c r="BF38" s="1217"/>
      <c r="BG38" s="1217"/>
      <c r="BH38" s="1217"/>
      <c r="BI38" s="1217"/>
      <c r="BR38" s="1217"/>
      <c r="BS38" s="1217"/>
    </row>
    <row r="39" spans="2:71" x14ac:dyDescent="0.25">
      <c r="B39" s="1402" t="s">
        <v>1714</v>
      </c>
      <c r="C39" s="914" t="s">
        <v>353</v>
      </c>
      <c r="D39" s="1416"/>
      <c r="E39" s="542"/>
      <c r="F39" s="542"/>
      <c r="G39" s="542"/>
      <c r="H39" s="542"/>
      <c r="I39" s="542">
        <v>0</v>
      </c>
      <c r="J39" s="542"/>
      <c r="K39" s="542"/>
      <c r="L39" s="1408"/>
      <c r="M39" s="3361">
        <v>0</v>
      </c>
      <c r="N39" s="542"/>
      <c r="O39" s="542"/>
      <c r="P39" s="542"/>
      <c r="Q39" s="542">
        <v>0</v>
      </c>
      <c r="R39" s="542"/>
      <c r="S39" s="542"/>
      <c r="T39" s="542"/>
      <c r="U39" s="542">
        <v>0</v>
      </c>
      <c r="V39" s="542"/>
      <c r="W39" s="542"/>
      <c r="X39" s="1408"/>
      <c r="Y39" s="3361">
        <v>0</v>
      </c>
      <c r="Z39" s="542"/>
      <c r="AA39" s="1094">
        <v>0</v>
      </c>
      <c r="AB39" s="542"/>
      <c r="AC39" s="2664"/>
      <c r="AD39" s="542"/>
      <c r="AE39" s="1416">
        <v>0</v>
      </c>
      <c r="AF39" s="542"/>
      <c r="AG39" s="2664"/>
      <c r="AH39" s="542"/>
      <c r="AI39" s="542">
        <v>0</v>
      </c>
      <c r="AJ39" s="542"/>
      <c r="AK39" s="2664"/>
      <c r="AL39" s="542"/>
      <c r="AM39" s="3361">
        <v>0</v>
      </c>
      <c r="AN39" s="542"/>
      <c r="AO39" s="542">
        <v>0</v>
      </c>
      <c r="AP39" s="542"/>
      <c r="AQ39" s="2664"/>
      <c r="AR39" s="542"/>
      <c r="AS39" s="542">
        <v>0</v>
      </c>
      <c r="AT39" s="542"/>
      <c r="AU39" s="2664">
        <v>63.75</v>
      </c>
      <c r="AV39" s="542"/>
      <c r="AW39" s="542">
        <v>63.75</v>
      </c>
      <c r="AX39" s="542"/>
      <c r="AY39" s="2664">
        <v>30.16</v>
      </c>
      <c r="AZ39" s="542"/>
      <c r="BA39" s="3361">
        <v>93.91</v>
      </c>
      <c r="BB39" s="542"/>
      <c r="BC39" s="1094">
        <v>93.91</v>
      </c>
      <c r="BD39" s="542"/>
      <c r="BE39" s="1094">
        <v>93.91</v>
      </c>
      <c r="BF39" s="1217"/>
      <c r="BG39" s="1217"/>
      <c r="BH39" s="1217"/>
      <c r="BI39" s="1217"/>
      <c r="BR39" s="1217"/>
      <c r="BS39" s="1217"/>
    </row>
    <row r="40" spans="2:71" hidden="1" x14ac:dyDescent="0.25">
      <c r="B40" s="1402" t="s">
        <v>1435</v>
      </c>
      <c r="C40" s="914" t="s">
        <v>353</v>
      </c>
      <c r="D40" s="1416"/>
      <c r="E40" s="542"/>
      <c r="F40" s="542"/>
      <c r="G40" s="542"/>
      <c r="H40" s="542"/>
      <c r="I40" s="542">
        <v>0</v>
      </c>
      <c r="J40" s="542"/>
      <c r="K40" s="542"/>
      <c r="L40" s="1408"/>
      <c r="M40" s="3361">
        <v>0</v>
      </c>
      <c r="N40" s="542"/>
      <c r="O40" s="542"/>
      <c r="P40" s="542"/>
      <c r="Q40" s="542">
        <v>0</v>
      </c>
      <c r="R40" s="542"/>
      <c r="S40" s="542"/>
      <c r="T40" s="542"/>
      <c r="U40" s="542">
        <v>0</v>
      </c>
      <c r="V40" s="542"/>
      <c r="W40" s="542"/>
      <c r="X40" s="1408"/>
      <c r="Y40" s="3361">
        <v>0</v>
      </c>
      <c r="Z40" s="542"/>
      <c r="AA40" s="1094">
        <v>0</v>
      </c>
      <c r="AB40" s="542"/>
      <c r="AC40" s="2664"/>
      <c r="AD40" s="542"/>
      <c r="AE40" s="1416">
        <v>0</v>
      </c>
      <c r="AF40" s="542"/>
      <c r="AG40" s="2664"/>
      <c r="AH40" s="542"/>
      <c r="AI40" s="542">
        <v>0</v>
      </c>
      <c r="AJ40" s="542"/>
      <c r="AK40" s="2664"/>
      <c r="AL40" s="542"/>
      <c r="AM40" s="3361">
        <v>0</v>
      </c>
      <c r="AN40" s="542"/>
      <c r="AO40" s="542">
        <v>0</v>
      </c>
      <c r="AP40" s="542"/>
      <c r="AQ40" s="2664"/>
      <c r="AR40" s="542"/>
      <c r="AS40" s="542">
        <v>0</v>
      </c>
      <c r="AT40" s="542"/>
      <c r="AU40" s="2664"/>
      <c r="AV40" s="542"/>
      <c r="AW40" s="542">
        <v>0</v>
      </c>
      <c r="AX40" s="542"/>
      <c r="AY40" s="2664"/>
      <c r="AZ40" s="542"/>
      <c r="BA40" s="3361">
        <v>0</v>
      </c>
      <c r="BB40" s="542"/>
      <c r="BC40" s="1094">
        <v>0</v>
      </c>
      <c r="BD40" s="542"/>
      <c r="BE40" s="1094">
        <v>0</v>
      </c>
      <c r="BF40" s="1217"/>
      <c r="BG40" s="1217"/>
      <c r="BH40" s="1217"/>
      <c r="BI40" s="1217"/>
      <c r="BR40" s="1217"/>
      <c r="BS40" s="1217"/>
    </row>
    <row r="41" spans="2:71" x14ac:dyDescent="0.25">
      <c r="B41" s="1402" t="s">
        <v>947</v>
      </c>
      <c r="C41" s="914" t="s">
        <v>353</v>
      </c>
      <c r="D41" s="1416"/>
      <c r="E41" s="1416">
        <v>9.66</v>
      </c>
      <c r="F41" s="1416"/>
      <c r="G41" s="1416">
        <v>7.96</v>
      </c>
      <c r="H41" s="1416"/>
      <c r="I41" s="542">
        <v>17.62</v>
      </c>
      <c r="J41" s="1416"/>
      <c r="K41" s="1416">
        <v>4.8899999999999997</v>
      </c>
      <c r="L41" s="1408"/>
      <c r="M41" s="3361">
        <v>22.51</v>
      </c>
      <c r="N41" s="1416"/>
      <c r="O41" s="1416"/>
      <c r="P41" s="1416"/>
      <c r="Q41" s="542">
        <v>22.51</v>
      </c>
      <c r="R41" s="1416"/>
      <c r="S41" s="1416"/>
      <c r="T41" s="1416"/>
      <c r="U41" s="542">
        <v>22.51</v>
      </c>
      <c r="V41" s="1416"/>
      <c r="W41" s="1416"/>
      <c r="X41" s="1408"/>
      <c r="Y41" s="3361">
        <v>0</v>
      </c>
      <c r="Z41" s="542"/>
      <c r="AA41" s="1408">
        <v>22.51</v>
      </c>
      <c r="AB41" s="1416"/>
      <c r="AC41" s="3355"/>
      <c r="AD41" s="1416"/>
      <c r="AE41" s="1416">
        <v>22.51</v>
      </c>
      <c r="AF41" s="1416"/>
      <c r="AG41" s="3355"/>
      <c r="AH41" s="1416"/>
      <c r="AI41" s="1416">
        <v>22.51</v>
      </c>
      <c r="AJ41" s="1416"/>
      <c r="AK41" s="3355"/>
      <c r="AL41" s="1416"/>
      <c r="AM41" s="3361">
        <v>0</v>
      </c>
      <c r="AN41" s="1416"/>
      <c r="AO41" s="1416">
        <v>22.51</v>
      </c>
      <c r="AP41" s="1416"/>
      <c r="AQ41" s="3355"/>
      <c r="AR41" s="1416"/>
      <c r="AS41" s="1416">
        <v>22.51</v>
      </c>
      <c r="AT41" s="1416"/>
      <c r="AU41" s="3355"/>
      <c r="AV41" s="1416"/>
      <c r="AW41" s="1416">
        <v>22.51</v>
      </c>
      <c r="AX41" s="1416"/>
      <c r="AY41" s="3355"/>
      <c r="AZ41" s="1416"/>
      <c r="BA41" s="3361">
        <v>0</v>
      </c>
      <c r="BB41" s="542"/>
      <c r="BC41" s="1408">
        <v>0</v>
      </c>
      <c r="BD41" s="1416"/>
      <c r="BE41" s="1408">
        <v>22.51</v>
      </c>
      <c r="BF41" s="1217"/>
      <c r="BG41" s="1217"/>
      <c r="BH41" s="1217"/>
      <c r="BI41" s="1217"/>
      <c r="BR41" s="1217"/>
      <c r="BS41" s="1217"/>
    </row>
    <row r="42" spans="2:71" hidden="1" x14ac:dyDescent="0.25">
      <c r="B42" s="1402" t="s">
        <v>1533</v>
      </c>
      <c r="C42" s="914" t="s">
        <v>353</v>
      </c>
      <c r="D42" s="1416"/>
      <c r="E42" s="1416"/>
      <c r="F42" s="1416"/>
      <c r="G42" s="1416"/>
      <c r="H42" s="1416"/>
      <c r="I42" s="542">
        <v>0</v>
      </c>
      <c r="J42" s="1416"/>
      <c r="K42" s="1416"/>
      <c r="L42" s="1408"/>
      <c r="M42" s="3361">
        <v>0</v>
      </c>
      <c r="N42" s="1416"/>
      <c r="O42" s="1416"/>
      <c r="P42" s="1416"/>
      <c r="Q42" s="542">
        <v>0</v>
      </c>
      <c r="R42" s="1416"/>
      <c r="S42" s="1416"/>
      <c r="T42" s="1416"/>
      <c r="U42" s="542">
        <v>0</v>
      </c>
      <c r="V42" s="1416"/>
      <c r="W42" s="1416"/>
      <c r="X42" s="1408"/>
      <c r="Y42" s="3361">
        <v>0</v>
      </c>
      <c r="Z42" s="542"/>
      <c r="AA42" s="1408">
        <v>0</v>
      </c>
      <c r="AB42" s="1416"/>
      <c r="AC42" s="3355"/>
      <c r="AD42" s="1416"/>
      <c r="AE42" s="1416">
        <v>0</v>
      </c>
      <c r="AF42" s="1416"/>
      <c r="AG42" s="3355"/>
      <c r="AH42" s="1416"/>
      <c r="AI42" s="1416">
        <v>0</v>
      </c>
      <c r="AJ42" s="1416"/>
      <c r="AK42" s="3355"/>
      <c r="AL42" s="1416"/>
      <c r="AM42" s="3361">
        <v>0</v>
      </c>
      <c r="AN42" s="1416"/>
      <c r="AO42" s="1416">
        <v>0</v>
      </c>
      <c r="AP42" s="1416"/>
      <c r="AQ42" s="3355"/>
      <c r="AR42" s="1416"/>
      <c r="AS42" s="1416">
        <v>0</v>
      </c>
      <c r="AT42" s="1416"/>
      <c r="AU42" s="3355"/>
      <c r="AV42" s="1416"/>
      <c r="AW42" s="1416">
        <v>0</v>
      </c>
      <c r="AX42" s="1416"/>
      <c r="AY42" s="3355"/>
      <c r="AZ42" s="1416"/>
      <c r="BA42" s="3361">
        <v>0</v>
      </c>
      <c r="BB42" s="542"/>
      <c r="BC42" s="1408">
        <v>0</v>
      </c>
      <c r="BD42" s="1416"/>
      <c r="BE42" s="1408">
        <v>0</v>
      </c>
      <c r="BF42" s="1217"/>
      <c r="BG42" s="1217"/>
      <c r="BH42" s="1217"/>
      <c r="BI42" s="1217"/>
      <c r="BR42" s="1217"/>
      <c r="BS42" s="1217"/>
    </row>
    <row r="43" spans="2:71" hidden="1" x14ac:dyDescent="0.25">
      <c r="B43" s="1402" t="s">
        <v>1568</v>
      </c>
      <c r="C43" s="914" t="s">
        <v>353</v>
      </c>
      <c r="D43" s="1416"/>
      <c r="E43" s="1416"/>
      <c r="F43" s="1416"/>
      <c r="G43" s="1416"/>
      <c r="H43" s="1416"/>
      <c r="I43" s="542">
        <v>0</v>
      </c>
      <c r="J43" s="1416"/>
      <c r="K43" s="1416"/>
      <c r="L43" s="1408"/>
      <c r="M43" s="3361">
        <v>0</v>
      </c>
      <c r="N43" s="1416"/>
      <c r="O43" s="1416"/>
      <c r="P43" s="1416"/>
      <c r="Q43" s="542">
        <v>0</v>
      </c>
      <c r="R43" s="1416"/>
      <c r="S43" s="1416"/>
      <c r="T43" s="1416"/>
      <c r="U43" s="542">
        <v>0</v>
      </c>
      <c r="V43" s="1416"/>
      <c r="W43" s="1416"/>
      <c r="X43" s="1408"/>
      <c r="Y43" s="3361">
        <v>0</v>
      </c>
      <c r="Z43" s="542"/>
      <c r="AA43" s="1408">
        <v>0</v>
      </c>
      <c r="AB43" s="1416"/>
      <c r="AC43" s="3355"/>
      <c r="AD43" s="1416"/>
      <c r="AE43" s="1416">
        <v>0</v>
      </c>
      <c r="AF43" s="1416"/>
      <c r="AG43" s="3355"/>
      <c r="AH43" s="1416"/>
      <c r="AI43" s="1416">
        <v>0</v>
      </c>
      <c r="AJ43" s="1416"/>
      <c r="AK43" s="3355"/>
      <c r="AL43" s="1416"/>
      <c r="AM43" s="3361">
        <v>0</v>
      </c>
      <c r="AN43" s="1416"/>
      <c r="AO43" s="1416">
        <v>0</v>
      </c>
      <c r="AP43" s="1416"/>
      <c r="AQ43" s="3355"/>
      <c r="AR43" s="1416"/>
      <c r="AS43" s="1416">
        <v>0</v>
      </c>
      <c r="AT43" s="1416"/>
      <c r="AU43" s="3355"/>
      <c r="AV43" s="1416"/>
      <c r="AW43" s="1416">
        <v>0</v>
      </c>
      <c r="AX43" s="1416"/>
      <c r="AY43" s="3355"/>
      <c r="AZ43" s="1416"/>
      <c r="BA43" s="3361">
        <v>0</v>
      </c>
      <c r="BB43" s="542"/>
      <c r="BC43" s="1408">
        <v>0</v>
      </c>
      <c r="BD43" s="1416"/>
      <c r="BE43" s="1408">
        <v>0</v>
      </c>
      <c r="BF43" s="1217"/>
      <c r="BG43" s="1217"/>
      <c r="BH43" s="1217"/>
      <c r="BI43" s="1217"/>
      <c r="BR43" s="1217"/>
      <c r="BS43" s="1217"/>
    </row>
    <row r="44" spans="2:71" hidden="1" x14ac:dyDescent="0.25">
      <c r="B44" s="1402" t="s">
        <v>1714</v>
      </c>
      <c r="C44" s="3312" t="s">
        <v>353</v>
      </c>
      <c r="D44" s="2398"/>
      <c r="E44" s="2398"/>
      <c r="F44" s="2398"/>
      <c r="G44" s="2398"/>
      <c r="H44" s="2398"/>
      <c r="I44" s="542">
        <v>0</v>
      </c>
      <c r="J44" s="2398"/>
      <c r="K44" s="2398"/>
      <c r="L44" s="3362"/>
      <c r="M44" s="3361">
        <v>0</v>
      </c>
      <c r="N44" s="2398"/>
      <c r="O44" s="2398"/>
      <c r="P44" s="2398"/>
      <c r="Q44" s="542">
        <v>0</v>
      </c>
      <c r="R44" s="2398"/>
      <c r="S44" s="2398"/>
      <c r="T44" s="2398"/>
      <c r="U44" s="542">
        <v>0</v>
      </c>
      <c r="V44" s="2398"/>
      <c r="W44" s="2398"/>
      <c r="X44" s="3362"/>
      <c r="Y44" s="3365">
        <v>0</v>
      </c>
      <c r="Z44" s="2397"/>
      <c r="AA44" s="1408">
        <v>0</v>
      </c>
      <c r="AB44" s="2398"/>
      <c r="AC44" s="3366"/>
      <c r="AD44" s="2398"/>
      <c r="AE44" s="2398"/>
      <c r="AF44" s="2398"/>
      <c r="AG44" s="3366"/>
      <c r="AH44" s="2398"/>
      <c r="AI44" s="2398"/>
      <c r="AJ44" s="2398"/>
      <c r="AK44" s="3366"/>
      <c r="AL44" s="2398"/>
      <c r="AM44" s="3365">
        <v>0</v>
      </c>
      <c r="AN44" s="2398"/>
      <c r="AO44" s="2398"/>
      <c r="AP44" s="2398"/>
      <c r="AQ44" s="3366"/>
      <c r="AR44" s="2398"/>
      <c r="AS44" s="1416">
        <v>0</v>
      </c>
      <c r="AT44" s="2398"/>
      <c r="AU44" s="3366"/>
      <c r="AV44" s="2398"/>
      <c r="AW44" s="1416">
        <v>0</v>
      </c>
      <c r="AX44" s="2398"/>
      <c r="AY44" s="3366"/>
      <c r="AZ44" s="2398"/>
      <c r="BA44" s="3365">
        <v>0</v>
      </c>
      <c r="BB44" s="2397"/>
      <c r="BC44" s="1408">
        <v>0</v>
      </c>
      <c r="BD44" s="2398"/>
      <c r="BE44" s="1408">
        <v>0</v>
      </c>
      <c r="BF44" s="1217"/>
      <c r="BG44" s="1217"/>
      <c r="BH44" s="1217"/>
      <c r="BI44" s="1217"/>
      <c r="BR44" s="1217"/>
      <c r="BS44" s="1217"/>
    </row>
    <row r="45" spans="2:71" hidden="1" x14ac:dyDescent="0.25">
      <c r="B45" s="1402" t="s">
        <v>1569</v>
      </c>
      <c r="C45" s="914" t="s">
        <v>353</v>
      </c>
      <c r="D45" s="1416"/>
      <c r="E45" s="1416"/>
      <c r="F45" s="1416"/>
      <c r="G45" s="1416"/>
      <c r="H45" s="1416"/>
      <c r="I45" s="542">
        <v>0</v>
      </c>
      <c r="J45" s="1416"/>
      <c r="K45" s="1416"/>
      <c r="L45" s="1408"/>
      <c r="M45" s="3361">
        <v>0</v>
      </c>
      <c r="N45" s="1416"/>
      <c r="O45" s="1416"/>
      <c r="P45" s="1416"/>
      <c r="Q45" s="542">
        <v>0</v>
      </c>
      <c r="R45" s="1416"/>
      <c r="S45" s="1416"/>
      <c r="T45" s="1416"/>
      <c r="U45" s="542">
        <v>0</v>
      </c>
      <c r="V45" s="1416"/>
      <c r="W45" s="1416"/>
      <c r="X45" s="1408"/>
      <c r="Y45" s="3361">
        <v>0</v>
      </c>
      <c r="Z45" s="542"/>
      <c r="AA45" s="1408">
        <v>0</v>
      </c>
      <c r="AB45" s="1416"/>
      <c r="AC45" s="3355"/>
      <c r="AD45" s="1416"/>
      <c r="AE45" s="1416">
        <v>0</v>
      </c>
      <c r="AF45" s="1416"/>
      <c r="AG45" s="3355"/>
      <c r="AH45" s="1416"/>
      <c r="AI45" s="1416">
        <v>0</v>
      </c>
      <c r="AJ45" s="1416"/>
      <c r="AK45" s="3355"/>
      <c r="AL45" s="1416"/>
      <c r="AM45" s="3361">
        <v>0</v>
      </c>
      <c r="AN45" s="1416"/>
      <c r="AO45" s="1416">
        <v>0</v>
      </c>
      <c r="AP45" s="1416"/>
      <c r="AQ45" s="3355"/>
      <c r="AR45" s="1416"/>
      <c r="AS45" s="1416">
        <v>0</v>
      </c>
      <c r="AT45" s="1416"/>
      <c r="AU45" s="3355"/>
      <c r="AV45" s="1416"/>
      <c r="AW45" s="1416">
        <v>0</v>
      </c>
      <c r="AX45" s="1416"/>
      <c r="AY45" s="3355"/>
      <c r="AZ45" s="1416"/>
      <c r="BA45" s="3361">
        <v>0</v>
      </c>
      <c r="BB45" s="542"/>
      <c r="BC45" s="1408">
        <v>0</v>
      </c>
      <c r="BD45" s="1416"/>
      <c r="BE45" s="1408">
        <v>0</v>
      </c>
      <c r="BF45" s="1217"/>
      <c r="BG45" s="1217"/>
      <c r="BH45" s="1217"/>
      <c r="BI45" s="1217"/>
      <c r="BR45" s="1217"/>
      <c r="BS45" s="1217"/>
    </row>
    <row r="46" spans="2:71" hidden="1" x14ac:dyDescent="0.25">
      <c r="B46" s="1402" t="s">
        <v>1567</v>
      </c>
      <c r="C46" s="914" t="s">
        <v>353</v>
      </c>
      <c r="D46" s="1416"/>
      <c r="E46" s="1416"/>
      <c r="F46" s="1416"/>
      <c r="G46" s="1416"/>
      <c r="H46" s="1416"/>
      <c r="I46" s="542">
        <v>0</v>
      </c>
      <c r="J46" s="1416"/>
      <c r="K46" s="1416"/>
      <c r="L46" s="1408"/>
      <c r="M46" s="3361">
        <v>0</v>
      </c>
      <c r="N46" s="1416"/>
      <c r="O46" s="1416"/>
      <c r="P46" s="1416"/>
      <c r="Q46" s="542">
        <v>0</v>
      </c>
      <c r="R46" s="1416"/>
      <c r="S46" s="1416"/>
      <c r="T46" s="1416"/>
      <c r="U46" s="542">
        <v>0</v>
      </c>
      <c r="V46" s="1416"/>
      <c r="W46" s="1416"/>
      <c r="X46" s="1408"/>
      <c r="Y46" s="3361">
        <v>0</v>
      </c>
      <c r="Z46" s="542"/>
      <c r="AA46" s="1408">
        <v>0</v>
      </c>
      <c r="AB46" s="1416"/>
      <c r="AC46" s="3355"/>
      <c r="AD46" s="1416"/>
      <c r="AE46" s="1416">
        <v>0</v>
      </c>
      <c r="AF46" s="1416"/>
      <c r="AG46" s="3355"/>
      <c r="AH46" s="1416"/>
      <c r="AI46" s="1416">
        <v>0</v>
      </c>
      <c r="AJ46" s="1416"/>
      <c r="AK46" s="3355"/>
      <c r="AL46" s="1416"/>
      <c r="AM46" s="3361">
        <v>0</v>
      </c>
      <c r="AN46" s="1416"/>
      <c r="AO46" s="1416">
        <v>0</v>
      </c>
      <c r="AP46" s="1416"/>
      <c r="AQ46" s="3355"/>
      <c r="AR46" s="1416"/>
      <c r="AS46" s="1416">
        <v>0</v>
      </c>
      <c r="AT46" s="1416"/>
      <c r="AU46" s="3355"/>
      <c r="AV46" s="1416"/>
      <c r="AW46" s="1416">
        <v>0</v>
      </c>
      <c r="AX46" s="1416"/>
      <c r="AY46" s="3355"/>
      <c r="AZ46" s="1416"/>
      <c r="BA46" s="3361">
        <v>0</v>
      </c>
      <c r="BB46" s="542"/>
      <c r="BC46" s="1408">
        <v>0</v>
      </c>
      <c r="BD46" s="1416"/>
      <c r="BE46" s="1408">
        <v>0</v>
      </c>
      <c r="BF46" s="1217"/>
      <c r="BG46" s="1217"/>
      <c r="BH46" s="1217"/>
      <c r="BI46" s="1217"/>
      <c r="BR46" s="1217"/>
      <c r="BS46" s="1217"/>
    </row>
    <row r="47" spans="2:71" ht="15.75" hidden="1" customHeight="1" x14ac:dyDescent="0.25">
      <c r="B47" s="1402" t="s">
        <v>1385</v>
      </c>
      <c r="C47" s="914" t="s">
        <v>353</v>
      </c>
      <c r="D47" s="1416"/>
      <c r="E47" s="542"/>
      <c r="F47" s="542"/>
      <c r="G47" s="542"/>
      <c r="H47" s="542"/>
      <c r="I47" s="542">
        <v>0</v>
      </c>
      <c r="J47" s="542"/>
      <c r="K47" s="542"/>
      <c r="L47" s="1408"/>
      <c r="M47" s="3361">
        <v>0</v>
      </c>
      <c r="N47" s="542"/>
      <c r="O47" s="542"/>
      <c r="P47" s="542"/>
      <c r="Q47" s="542">
        <v>0</v>
      </c>
      <c r="R47" s="542"/>
      <c r="S47" s="542"/>
      <c r="T47" s="542"/>
      <c r="U47" s="542">
        <v>0</v>
      </c>
      <c r="V47" s="542"/>
      <c r="W47" s="542"/>
      <c r="X47" s="1408"/>
      <c r="Y47" s="3361">
        <v>0</v>
      </c>
      <c r="Z47" s="542"/>
      <c r="AA47" s="1094">
        <v>0</v>
      </c>
      <c r="AB47" s="542"/>
      <c r="AC47" s="2664"/>
      <c r="AD47" s="542"/>
      <c r="AE47" s="542">
        <v>0</v>
      </c>
      <c r="AF47" s="542"/>
      <c r="AG47" s="2664"/>
      <c r="AH47" s="542"/>
      <c r="AI47" s="542">
        <v>0</v>
      </c>
      <c r="AJ47" s="542"/>
      <c r="AK47" s="2664"/>
      <c r="AL47" s="542"/>
      <c r="AM47" s="3361">
        <v>0</v>
      </c>
      <c r="AN47" s="542"/>
      <c r="AO47" s="542">
        <v>0</v>
      </c>
      <c r="AP47" s="542"/>
      <c r="AQ47" s="2664"/>
      <c r="AR47" s="542"/>
      <c r="AS47" s="542">
        <v>0</v>
      </c>
      <c r="AT47" s="542"/>
      <c r="AU47" s="2664"/>
      <c r="AV47" s="542"/>
      <c r="AW47" s="542">
        <v>0</v>
      </c>
      <c r="AX47" s="542"/>
      <c r="AY47" s="2664"/>
      <c r="AZ47" s="542"/>
      <c r="BA47" s="3361">
        <v>0</v>
      </c>
      <c r="BB47" s="542"/>
      <c r="BC47" s="1094">
        <v>0</v>
      </c>
      <c r="BD47" s="542"/>
      <c r="BE47" s="1094">
        <v>0</v>
      </c>
      <c r="BF47" s="1217"/>
      <c r="BG47" s="1217"/>
      <c r="BH47" s="1217"/>
      <c r="BI47" s="1217"/>
      <c r="BR47" s="1217"/>
      <c r="BS47" s="1217"/>
    </row>
    <row r="48" spans="2:71" x14ac:dyDescent="0.25">
      <c r="B48" s="2561" t="s">
        <v>721</v>
      </c>
      <c r="C48" s="914"/>
      <c r="D48" s="1408"/>
      <c r="E48" s="1408">
        <v>358.44</v>
      </c>
      <c r="F48" s="1408"/>
      <c r="G48" s="1408">
        <v>616.32000000000005</v>
      </c>
      <c r="H48" s="1408"/>
      <c r="I48" s="1408">
        <v>974.76</v>
      </c>
      <c r="J48" s="1408"/>
      <c r="K48" s="1408">
        <v>167.22</v>
      </c>
      <c r="L48" s="1408"/>
      <c r="M48" s="3361">
        <v>1141.98</v>
      </c>
      <c r="N48" s="1408"/>
      <c r="O48" s="1408">
        <v>2152.42</v>
      </c>
      <c r="P48" s="1408"/>
      <c r="Q48" s="1408">
        <v>3294.4</v>
      </c>
      <c r="R48" s="1408"/>
      <c r="S48" s="1408">
        <v>4035.8599999999997</v>
      </c>
      <c r="T48" s="1408"/>
      <c r="U48" s="1408">
        <v>7330.26</v>
      </c>
      <c r="V48" s="1408"/>
      <c r="W48" s="1408">
        <v>595.91</v>
      </c>
      <c r="X48" s="1408"/>
      <c r="Y48" s="3361">
        <v>6784.19</v>
      </c>
      <c r="Z48" s="1408"/>
      <c r="AA48" s="1408">
        <v>7926.17</v>
      </c>
      <c r="AB48" s="1408"/>
      <c r="AC48" s="1938">
        <v>1002.83</v>
      </c>
      <c r="AD48" s="1408"/>
      <c r="AE48" s="1408">
        <v>8929</v>
      </c>
      <c r="AF48" s="1408"/>
      <c r="AG48" s="1938">
        <v>198.57000000000002</v>
      </c>
      <c r="AH48" s="1408"/>
      <c r="AI48" s="1408">
        <v>9127.57</v>
      </c>
      <c r="AJ48" s="1408"/>
      <c r="AK48" s="1938">
        <v>1114.75</v>
      </c>
      <c r="AL48" s="1408"/>
      <c r="AM48" s="3361">
        <v>2316.15</v>
      </c>
      <c r="AN48" s="1408"/>
      <c r="AO48" s="1408">
        <v>10242.32</v>
      </c>
      <c r="AP48" s="1408"/>
      <c r="AQ48" s="1938">
        <v>1017.51</v>
      </c>
      <c r="AR48" s="1408"/>
      <c r="AS48" s="1408">
        <v>11259.83</v>
      </c>
      <c r="AT48" s="1408"/>
      <c r="AU48" s="1938">
        <v>664.93</v>
      </c>
      <c r="AV48" s="1408"/>
      <c r="AW48" s="1408">
        <v>11924.76</v>
      </c>
      <c r="AX48" s="1408"/>
      <c r="AY48" s="1938">
        <v>998.41</v>
      </c>
      <c r="AZ48" s="1408"/>
      <c r="BA48" s="3361">
        <v>2680.85</v>
      </c>
      <c r="BB48" s="1408"/>
      <c r="BC48" s="1408">
        <v>4997</v>
      </c>
      <c r="BD48" s="1408"/>
      <c r="BE48" s="1408">
        <v>12923.17</v>
      </c>
      <c r="BF48" s="1217"/>
      <c r="BG48" s="1217"/>
      <c r="BH48" s="1217"/>
      <c r="BI48" s="1217"/>
      <c r="BR48" s="1217"/>
      <c r="BS48" s="1217"/>
    </row>
    <row r="49" spans="2:71" x14ac:dyDescent="0.25">
      <c r="B49" s="1402" t="s">
        <v>1105</v>
      </c>
      <c r="C49" s="914" t="s">
        <v>353</v>
      </c>
      <c r="D49" s="1416"/>
      <c r="E49" s="1416">
        <v>20.74</v>
      </c>
      <c r="F49" s="1416"/>
      <c r="G49" s="1416">
        <v>466.15000000000003</v>
      </c>
      <c r="H49" s="1416"/>
      <c r="I49" s="1416">
        <v>486.89000000000004</v>
      </c>
      <c r="J49" s="1416"/>
      <c r="K49" s="1416"/>
      <c r="L49" s="1408"/>
      <c r="M49" s="3361">
        <v>486.89000000000004</v>
      </c>
      <c r="N49" s="1416"/>
      <c r="O49" s="1416">
        <v>553.73</v>
      </c>
      <c r="P49" s="1416"/>
      <c r="Q49" s="1416">
        <v>1040.6200000000001</v>
      </c>
      <c r="R49" s="1416"/>
      <c r="S49" s="1416">
        <v>2943.31</v>
      </c>
      <c r="T49" s="1416"/>
      <c r="U49" s="1416">
        <v>3983.9300000000003</v>
      </c>
      <c r="V49" s="1416"/>
      <c r="W49" s="1416"/>
      <c r="X49" s="1408"/>
      <c r="Y49" s="3361">
        <v>3497.04</v>
      </c>
      <c r="Z49" s="1416"/>
      <c r="AA49" s="1408">
        <v>3983.93</v>
      </c>
      <c r="AB49" s="1416"/>
      <c r="AC49" s="3355">
        <v>998.58</v>
      </c>
      <c r="AD49" s="1416"/>
      <c r="AE49" s="1416">
        <v>4982.51</v>
      </c>
      <c r="AF49" s="1416"/>
      <c r="AG49" s="3355"/>
      <c r="AH49" s="1416"/>
      <c r="AI49" s="1416">
        <v>4982.51</v>
      </c>
      <c r="AJ49" s="1416"/>
      <c r="AK49" s="3355">
        <v>816.04</v>
      </c>
      <c r="AL49" s="1416"/>
      <c r="AM49" s="3361">
        <v>1814.62</v>
      </c>
      <c r="AN49" s="1416"/>
      <c r="AO49" s="1416">
        <v>5798.55</v>
      </c>
      <c r="AP49" s="1416"/>
      <c r="AQ49" s="3355">
        <v>518.41999999999996</v>
      </c>
      <c r="AR49" s="1416"/>
      <c r="AS49" s="1416">
        <v>6316.97</v>
      </c>
      <c r="AT49" s="1416"/>
      <c r="AU49" s="3355">
        <v>664.93</v>
      </c>
      <c r="AV49" s="1416"/>
      <c r="AW49" s="1416">
        <v>6981.9000000000005</v>
      </c>
      <c r="AX49" s="1416"/>
      <c r="AY49" s="3355"/>
      <c r="AZ49" s="1416"/>
      <c r="BA49" s="3361">
        <v>1183.3499999999999</v>
      </c>
      <c r="BB49" s="1416"/>
      <c r="BC49" s="1408">
        <v>2997.97</v>
      </c>
      <c r="BD49" s="1416"/>
      <c r="BE49" s="1408">
        <v>6981.9000000000005</v>
      </c>
      <c r="BF49" s="1217"/>
      <c r="BG49" s="1217"/>
      <c r="BH49" s="1217"/>
      <c r="BI49" s="1217"/>
      <c r="BR49" s="1217"/>
      <c r="BS49" s="1217"/>
    </row>
    <row r="50" spans="2:71" hidden="1" x14ac:dyDescent="0.25">
      <c r="B50" s="1402" t="s">
        <v>1436</v>
      </c>
      <c r="C50" s="914" t="s">
        <v>353</v>
      </c>
      <c r="D50" s="1416"/>
      <c r="E50" s="1416"/>
      <c r="F50" s="1416"/>
      <c r="G50" s="1416"/>
      <c r="H50" s="1416"/>
      <c r="I50" s="1416">
        <v>0</v>
      </c>
      <c r="J50" s="1416"/>
      <c r="K50" s="1416"/>
      <c r="L50" s="1408"/>
      <c r="M50" s="3361">
        <v>0</v>
      </c>
      <c r="N50" s="1416"/>
      <c r="O50" s="1416"/>
      <c r="P50" s="1416"/>
      <c r="Q50" s="1416">
        <v>0</v>
      </c>
      <c r="R50" s="1416"/>
      <c r="S50" s="1416"/>
      <c r="T50" s="1416"/>
      <c r="U50" s="1416">
        <v>0</v>
      </c>
      <c r="V50" s="1416"/>
      <c r="W50" s="1416"/>
      <c r="X50" s="1408"/>
      <c r="Y50" s="3361">
        <v>0</v>
      </c>
      <c r="Z50" s="1416"/>
      <c r="AA50" s="1408">
        <v>0</v>
      </c>
      <c r="AB50" s="1416"/>
      <c r="AC50" s="3355"/>
      <c r="AD50" s="1416"/>
      <c r="AE50" s="1416">
        <v>0</v>
      </c>
      <c r="AF50" s="1416"/>
      <c r="AG50" s="3355"/>
      <c r="AH50" s="1416"/>
      <c r="AI50" s="1416">
        <v>0</v>
      </c>
      <c r="AJ50" s="1416"/>
      <c r="AK50" s="3355"/>
      <c r="AL50" s="1416"/>
      <c r="AM50" s="3361">
        <v>0</v>
      </c>
      <c r="AN50" s="1416"/>
      <c r="AO50" s="1416">
        <v>0</v>
      </c>
      <c r="AP50" s="1416"/>
      <c r="AQ50" s="3355"/>
      <c r="AR50" s="1416"/>
      <c r="AS50" s="1416">
        <v>0</v>
      </c>
      <c r="AT50" s="1416"/>
      <c r="AU50" s="3355"/>
      <c r="AV50" s="1416"/>
      <c r="AW50" s="1416">
        <v>0</v>
      </c>
      <c r="AX50" s="1416"/>
      <c r="AY50" s="3355"/>
      <c r="AZ50" s="1416"/>
      <c r="BA50" s="3361">
        <v>0</v>
      </c>
      <c r="BB50" s="1416"/>
      <c r="BC50" s="1408">
        <v>0</v>
      </c>
      <c r="BD50" s="1416"/>
      <c r="BE50" s="1408">
        <v>0</v>
      </c>
      <c r="BF50" s="1217"/>
      <c r="BG50" s="1217"/>
      <c r="BH50" s="1217"/>
      <c r="BI50" s="1217"/>
      <c r="BR50" s="1217"/>
      <c r="BS50" s="1217"/>
    </row>
    <row r="51" spans="2:71" ht="15.75" customHeight="1" x14ac:dyDescent="0.25">
      <c r="B51" s="1402" t="s">
        <v>1343</v>
      </c>
      <c r="C51" s="914" t="s">
        <v>353</v>
      </c>
      <c r="D51" s="1416"/>
      <c r="E51" s="1416">
        <v>78.349999999999994</v>
      </c>
      <c r="F51" s="1416"/>
      <c r="G51" s="1416"/>
      <c r="H51" s="1416"/>
      <c r="I51" s="1416">
        <v>78.349999999999994</v>
      </c>
      <c r="J51" s="1416"/>
      <c r="K51" s="1416"/>
      <c r="L51" s="1408"/>
      <c r="M51" s="3361">
        <v>78.349999999999994</v>
      </c>
      <c r="N51" s="1416"/>
      <c r="O51" s="1416"/>
      <c r="P51" s="1416"/>
      <c r="Q51" s="1416">
        <v>78.349999999999994</v>
      </c>
      <c r="R51" s="1416"/>
      <c r="S51" s="1416"/>
      <c r="T51" s="1416"/>
      <c r="U51" s="1416">
        <v>78.349999999999994</v>
      </c>
      <c r="V51" s="1416"/>
      <c r="W51" s="1416">
        <v>96.15</v>
      </c>
      <c r="X51" s="1408"/>
      <c r="Y51" s="3361">
        <v>96.15</v>
      </c>
      <c r="Z51" s="1416"/>
      <c r="AA51" s="1408">
        <v>174.5</v>
      </c>
      <c r="AB51" s="1416"/>
      <c r="AC51" s="3355">
        <v>4.25</v>
      </c>
      <c r="AD51" s="1416"/>
      <c r="AE51" s="1416">
        <v>178.75</v>
      </c>
      <c r="AF51" s="1416"/>
      <c r="AG51" s="3355"/>
      <c r="AH51" s="1416"/>
      <c r="AI51" s="1416">
        <v>178.75</v>
      </c>
      <c r="AJ51" s="1416"/>
      <c r="AK51" s="3355"/>
      <c r="AL51" s="1416"/>
      <c r="AM51" s="3361">
        <v>4.25</v>
      </c>
      <c r="AN51" s="1416"/>
      <c r="AO51" s="1416">
        <v>178.75</v>
      </c>
      <c r="AP51" s="1416"/>
      <c r="AQ51" s="3355"/>
      <c r="AR51" s="1416"/>
      <c r="AS51" s="1416">
        <v>178.75</v>
      </c>
      <c r="AT51" s="1416"/>
      <c r="AU51" s="3355"/>
      <c r="AV51" s="1416"/>
      <c r="AW51" s="1416">
        <v>178.75</v>
      </c>
      <c r="AX51" s="1416"/>
      <c r="AY51" s="3355"/>
      <c r="AZ51" s="1416"/>
      <c r="BA51" s="3361">
        <v>0</v>
      </c>
      <c r="BB51" s="1416"/>
      <c r="BC51" s="1408">
        <v>4.25</v>
      </c>
      <c r="BD51" s="1416"/>
      <c r="BE51" s="1408">
        <v>178.75</v>
      </c>
      <c r="BF51" s="1217"/>
      <c r="BG51" s="1217"/>
      <c r="BH51" s="1217"/>
      <c r="BI51" s="1217"/>
      <c r="BR51" s="1217"/>
      <c r="BS51" s="1217"/>
    </row>
    <row r="52" spans="2:71" x14ac:dyDescent="0.25">
      <c r="B52" s="1402" t="s">
        <v>722</v>
      </c>
      <c r="C52" s="914" t="s">
        <v>353</v>
      </c>
      <c r="D52" s="1416"/>
      <c r="E52" s="542">
        <v>259.35000000000002</v>
      </c>
      <c r="F52" s="542"/>
      <c r="G52" s="542">
        <v>150.16999999999999</v>
      </c>
      <c r="H52" s="542"/>
      <c r="I52" s="542">
        <v>409.52</v>
      </c>
      <c r="J52" s="542"/>
      <c r="K52" s="542">
        <v>167.22</v>
      </c>
      <c r="L52" s="1408"/>
      <c r="M52" s="3361">
        <v>576.74</v>
      </c>
      <c r="N52" s="542"/>
      <c r="O52" s="542">
        <v>1598.6900000000003</v>
      </c>
      <c r="P52" s="542"/>
      <c r="Q52" s="542">
        <v>2175.4300000000003</v>
      </c>
      <c r="R52" s="542"/>
      <c r="S52" s="542">
        <v>1092.55</v>
      </c>
      <c r="T52" s="542"/>
      <c r="U52" s="542">
        <v>3267.9800000000005</v>
      </c>
      <c r="V52" s="542"/>
      <c r="W52" s="542">
        <v>499.76</v>
      </c>
      <c r="X52" s="1408"/>
      <c r="Y52" s="3361">
        <v>3191</v>
      </c>
      <c r="Z52" s="542"/>
      <c r="AA52" s="1094">
        <v>3767.74</v>
      </c>
      <c r="AB52" s="542"/>
      <c r="AC52" s="2664"/>
      <c r="AD52" s="542"/>
      <c r="AE52" s="542">
        <v>3767.74</v>
      </c>
      <c r="AF52" s="542"/>
      <c r="AG52" s="2664">
        <v>198.57000000000002</v>
      </c>
      <c r="AH52" s="542"/>
      <c r="AI52" s="542">
        <v>3966.31</v>
      </c>
      <c r="AJ52" s="542"/>
      <c r="AK52" s="2664">
        <v>298.70999999999998</v>
      </c>
      <c r="AL52" s="542"/>
      <c r="AM52" s="3361">
        <v>497.28</v>
      </c>
      <c r="AN52" s="542"/>
      <c r="AO52" s="542">
        <v>4265.0199999999995</v>
      </c>
      <c r="AP52" s="542"/>
      <c r="AQ52" s="2664">
        <v>499.09</v>
      </c>
      <c r="AR52" s="542"/>
      <c r="AS52" s="542">
        <v>4764.1099999999997</v>
      </c>
      <c r="AT52" s="542"/>
      <c r="AU52" s="2664"/>
      <c r="AV52" s="542"/>
      <c r="AW52" s="542">
        <v>4764.1099999999997</v>
      </c>
      <c r="AX52" s="542"/>
      <c r="AY52" s="2664">
        <v>998.41</v>
      </c>
      <c r="AZ52" s="542"/>
      <c r="BA52" s="3361">
        <v>1497.5</v>
      </c>
      <c r="BB52" s="542"/>
      <c r="BC52" s="1094">
        <v>1994.78</v>
      </c>
      <c r="BD52" s="542"/>
      <c r="BE52" s="1094">
        <v>5762.5199999999995</v>
      </c>
      <c r="BF52" s="1217"/>
      <c r="BG52" s="1217"/>
      <c r="BH52" s="1217"/>
      <c r="BI52" s="1217"/>
      <c r="BR52" s="1217"/>
      <c r="BS52" s="1217"/>
    </row>
    <row r="53" spans="2:71" x14ac:dyDescent="0.25">
      <c r="B53" s="2561" t="s">
        <v>723</v>
      </c>
      <c r="C53" s="914"/>
      <c r="D53" s="1408"/>
      <c r="E53" s="1408">
        <v>25.23</v>
      </c>
      <c r="F53" s="1408"/>
      <c r="G53" s="1408">
        <v>24.76</v>
      </c>
      <c r="H53" s="1408"/>
      <c r="I53" s="1408">
        <v>49.99</v>
      </c>
      <c r="J53" s="1408"/>
      <c r="K53" s="1408">
        <v>61.459999999999994</v>
      </c>
      <c r="L53" s="1408"/>
      <c r="M53" s="3361">
        <v>111.44999999999999</v>
      </c>
      <c r="N53" s="1408"/>
      <c r="O53" s="1408">
        <v>113.46000000000001</v>
      </c>
      <c r="P53" s="1408"/>
      <c r="Q53" s="1408">
        <v>224.91</v>
      </c>
      <c r="R53" s="1408"/>
      <c r="S53" s="1408">
        <v>49.95</v>
      </c>
      <c r="T53" s="1408"/>
      <c r="U53" s="1408">
        <v>274.86</v>
      </c>
      <c r="V53" s="1408"/>
      <c r="W53" s="1408">
        <v>40.020000000000003</v>
      </c>
      <c r="X53" s="1408"/>
      <c r="Y53" s="3361">
        <v>203.43000000000004</v>
      </c>
      <c r="Z53" s="1408"/>
      <c r="AA53" s="1408">
        <v>314.88</v>
      </c>
      <c r="AB53" s="1408"/>
      <c r="AC53" s="1938">
        <v>62.349999999999994</v>
      </c>
      <c r="AD53" s="1408"/>
      <c r="AE53" s="1408">
        <v>377.23</v>
      </c>
      <c r="AF53" s="1408"/>
      <c r="AG53" s="1938">
        <v>22.6</v>
      </c>
      <c r="AH53" s="1408"/>
      <c r="AI53" s="1408">
        <v>399.83000000000004</v>
      </c>
      <c r="AJ53" s="1408"/>
      <c r="AK53" s="1938">
        <v>24.97</v>
      </c>
      <c r="AL53" s="1408"/>
      <c r="AM53" s="3361">
        <v>109.91999999999999</v>
      </c>
      <c r="AN53" s="1408"/>
      <c r="AO53" s="1408">
        <v>424.80000000000007</v>
      </c>
      <c r="AP53" s="1408"/>
      <c r="AQ53" s="1938">
        <v>49.92</v>
      </c>
      <c r="AR53" s="1408"/>
      <c r="AS53" s="1408">
        <v>474.72000000000008</v>
      </c>
      <c r="AT53" s="1408"/>
      <c r="AU53" s="1938">
        <v>76.09</v>
      </c>
      <c r="AV53" s="1408"/>
      <c r="AW53" s="1408">
        <v>550.81000000000006</v>
      </c>
      <c r="AX53" s="1408"/>
      <c r="AY53" s="1938">
        <v>48.89</v>
      </c>
      <c r="AZ53" s="1408"/>
      <c r="BA53" s="3361">
        <v>174.9</v>
      </c>
      <c r="BB53" s="1408"/>
      <c r="BC53" s="1408">
        <v>284.82</v>
      </c>
      <c r="BD53" s="1408"/>
      <c r="BE53" s="1408">
        <v>599.70000000000005</v>
      </c>
      <c r="BF53" s="1217"/>
      <c r="BG53" s="1217"/>
      <c r="BH53" s="1217"/>
      <c r="BI53" s="1217"/>
      <c r="BR53" s="1217"/>
      <c r="BS53" s="1217"/>
    </row>
    <row r="54" spans="2:71" x14ac:dyDescent="0.25">
      <c r="B54" s="1402" t="s">
        <v>917</v>
      </c>
      <c r="C54" s="914" t="s">
        <v>353</v>
      </c>
      <c r="D54" s="1416"/>
      <c r="E54" s="542">
        <v>25.23</v>
      </c>
      <c r="F54" s="542"/>
      <c r="G54" s="542">
        <v>24.76</v>
      </c>
      <c r="H54" s="542"/>
      <c r="I54" s="542">
        <v>49.99</v>
      </c>
      <c r="J54" s="542"/>
      <c r="K54" s="542"/>
      <c r="L54" s="1408"/>
      <c r="M54" s="3367">
        <v>49.99</v>
      </c>
      <c r="N54" s="542"/>
      <c r="O54" s="542">
        <v>25</v>
      </c>
      <c r="P54" s="542"/>
      <c r="Q54" s="542">
        <v>74.990000000000009</v>
      </c>
      <c r="R54" s="542"/>
      <c r="S54" s="542">
        <v>24.99</v>
      </c>
      <c r="T54" s="542"/>
      <c r="U54" s="542">
        <v>99.98</v>
      </c>
      <c r="V54" s="542"/>
      <c r="W54" s="542"/>
      <c r="X54" s="1408"/>
      <c r="Y54" s="3367">
        <v>49.989999999999995</v>
      </c>
      <c r="Z54" s="542"/>
      <c r="AA54" s="1094">
        <v>99.97999999999999</v>
      </c>
      <c r="AB54" s="542"/>
      <c r="AC54" s="2664">
        <v>24.99</v>
      </c>
      <c r="AD54" s="542"/>
      <c r="AE54" s="542">
        <v>124.96999999999998</v>
      </c>
      <c r="AF54" s="542"/>
      <c r="AG54" s="2664"/>
      <c r="AH54" s="542"/>
      <c r="AI54" s="542">
        <v>124.96999999999998</v>
      </c>
      <c r="AJ54" s="542"/>
      <c r="AK54" s="2664"/>
      <c r="AL54" s="542"/>
      <c r="AM54" s="3367">
        <v>24.99</v>
      </c>
      <c r="AN54" s="542"/>
      <c r="AO54" s="542">
        <v>124.96999999999998</v>
      </c>
      <c r="AP54" s="542"/>
      <c r="AQ54" s="2664">
        <v>24.95</v>
      </c>
      <c r="AR54" s="542"/>
      <c r="AS54" s="542">
        <v>149.91999999999999</v>
      </c>
      <c r="AT54" s="542"/>
      <c r="AU54" s="2664"/>
      <c r="AV54" s="542"/>
      <c r="AW54" s="542">
        <v>149.91999999999999</v>
      </c>
      <c r="AX54" s="542"/>
      <c r="AY54" s="2664">
        <v>24.98</v>
      </c>
      <c r="AZ54" s="542"/>
      <c r="BA54" s="3367">
        <v>49.93</v>
      </c>
      <c r="BB54" s="542"/>
      <c r="BC54" s="1094">
        <v>74.92</v>
      </c>
      <c r="BD54" s="542"/>
      <c r="BE54" s="1094">
        <v>174.89999999999998</v>
      </c>
      <c r="BF54" s="1217"/>
      <c r="BG54" s="1217"/>
      <c r="BH54" s="1217"/>
      <c r="BI54" s="1217"/>
      <c r="BR54" s="1217"/>
      <c r="BS54" s="1217"/>
    </row>
    <row r="55" spans="2:71" x14ac:dyDescent="0.25">
      <c r="B55" s="1402" t="s">
        <v>1271</v>
      </c>
      <c r="C55" s="914" t="s">
        <v>353</v>
      </c>
      <c r="D55" s="1416"/>
      <c r="E55" s="542"/>
      <c r="F55" s="542"/>
      <c r="G55" s="542"/>
      <c r="H55" s="542"/>
      <c r="I55" s="542">
        <v>0</v>
      </c>
      <c r="J55" s="542"/>
      <c r="K55" s="542">
        <v>24.88</v>
      </c>
      <c r="L55" s="1408"/>
      <c r="M55" s="3367">
        <v>24.88</v>
      </c>
      <c r="N55" s="542"/>
      <c r="O55" s="542"/>
      <c r="P55" s="542"/>
      <c r="Q55" s="542">
        <v>24.88</v>
      </c>
      <c r="R55" s="542"/>
      <c r="S55" s="542"/>
      <c r="T55" s="542"/>
      <c r="U55" s="542">
        <v>24.88</v>
      </c>
      <c r="V55" s="542"/>
      <c r="W55" s="542"/>
      <c r="X55" s="1408"/>
      <c r="Y55" s="3367">
        <v>0</v>
      </c>
      <c r="Z55" s="542"/>
      <c r="AA55" s="1094">
        <v>24.88</v>
      </c>
      <c r="AB55" s="542"/>
      <c r="AC55" s="2664"/>
      <c r="AD55" s="542"/>
      <c r="AE55" s="542">
        <v>24.88</v>
      </c>
      <c r="AF55" s="542"/>
      <c r="AG55" s="2664"/>
      <c r="AH55" s="542"/>
      <c r="AI55" s="542">
        <v>24.88</v>
      </c>
      <c r="AJ55" s="542"/>
      <c r="AK55" s="2664">
        <v>24.97</v>
      </c>
      <c r="AL55" s="542"/>
      <c r="AM55" s="3367">
        <v>24.97</v>
      </c>
      <c r="AN55" s="542"/>
      <c r="AO55" s="542">
        <v>49.849999999999994</v>
      </c>
      <c r="AP55" s="542"/>
      <c r="AQ55" s="2664"/>
      <c r="AR55" s="542"/>
      <c r="AS55" s="542">
        <v>49.849999999999994</v>
      </c>
      <c r="AT55" s="542"/>
      <c r="AU55" s="2664"/>
      <c r="AV55" s="542"/>
      <c r="AW55" s="542">
        <v>49.849999999999994</v>
      </c>
      <c r="AX55" s="542"/>
      <c r="AY55" s="2664"/>
      <c r="AZ55" s="542"/>
      <c r="BA55" s="3367">
        <v>0</v>
      </c>
      <c r="BB55" s="542"/>
      <c r="BC55" s="1094">
        <v>24.97</v>
      </c>
      <c r="BD55" s="542"/>
      <c r="BE55" s="1094">
        <v>49.849999999999994</v>
      </c>
      <c r="BF55" s="1217"/>
      <c r="BG55" s="1217"/>
      <c r="BH55" s="1217"/>
      <c r="BI55" s="1217"/>
      <c r="BR55" s="1217"/>
      <c r="BS55" s="1217"/>
    </row>
    <row r="56" spans="2:71" x14ac:dyDescent="0.25">
      <c r="B56" s="1402" t="s">
        <v>1570</v>
      </c>
      <c r="C56" s="914" t="s">
        <v>353</v>
      </c>
      <c r="D56" s="1416"/>
      <c r="E56" s="542"/>
      <c r="F56" s="542"/>
      <c r="G56" s="542"/>
      <c r="H56" s="542"/>
      <c r="I56" s="542">
        <v>0</v>
      </c>
      <c r="J56" s="542"/>
      <c r="K56" s="542"/>
      <c r="L56" s="1408"/>
      <c r="M56" s="3367">
        <v>0</v>
      </c>
      <c r="N56" s="542"/>
      <c r="O56" s="542"/>
      <c r="P56" s="542"/>
      <c r="Q56" s="542">
        <v>0</v>
      </c>
      <c r="R56" s="542"/>
      <c r="S56" s="542"/>
      <c r="T56" s="542"/>
      <c r="U56" s="542">
        <v>0</v>
      </c>
      <c r="V56" s="542"/>
      <c r="W56" s="542"/>
      <c r="X56" s="1408"/>
      <c r="Y56" s="3367">
        <v>0</v>
      </c>
      <c r="Z56" s="542"/>
      <c r="AA56" s="1094">
        <v>0</v>
      </c>
      <c r="AB56" s="542"/>
      <c r="AC56" s="2664"/>
      <c r="AD56" s="542"/>
      <c r="AE56" s="542">
        <v>0</v>
      </c>
      <c r="AF56" s="542"/>
      <c r="AG56" s="2664"/>
      <c r="AH56" s="542"/>
      <c r="AI56" s="542">
        <v>0</v>
      </c>
      <c r="AJ56" s="542"/>
      <c r="AK56" s="2664"/>
      <c r="AL56" s="542"/>
      <c r="AM56" s="3367">
        <v>0</v>
      </c>
      <c r="AN56" s="542"/>
      <c r="AO56" s="542">
        <v>0</v>
      </c>
      <c r="AP56" s="542"/>
      <c r="AQ56" s="2664">
        <v>24.97</v>
      </c>
      <c r="AR56" s="542"/>
      <c r="AS56" s="542">
        <v>24.97</v>
      </c>
      <c r="AT56" s="542"/>
      <c r="AU56" s="2664"/>
      <c r="AV56" s="542"/>
      <c r="AW56" s="542">
        <v>24.97</v>
      </c>
      <c r="AX56" s="542"/>
      <c r="AY56" s="2664"/>
      <c r="AZ56" s="542"/>
      <c r="BA56" s="3367">
        <v>24.97</v>
      </c>
      <c r="BB56" s="542"/>
      <c r="BC56" s="1094">
        <v>24.97</v>
      </c>
      <c r="BD56" s="542"/>
      <c r="BE56" s="1094">
        <v>24.97</v>
      </c>
      <c r="BF56" s="1217"/>
      <c r="BG56" s="1217"/>
      <c r="BH56" s="1217"/>
      <c r="BI56" s="1217"/>
      <c r="BR56" s="1217"/>
      <c r="BS56" s="1217"/>
    </row>
    <row r="57" spans="2:71" x14ac:dyDescent="0.25">
      <c r="B57" s="1402" t="s">
        <v>654</v>
      </c>
      <c r="C57" s="914" t="s">
        <v>353</v>
      </c>
      <c r="D57" s="1416"/>
      <c r="E57" s="542"/>
      <c r="F57" s="542"/>
      <c r="G57" s="542"/>
      <c r="H57" s="542"/>
      <c r="I57" s="542">
        <v>0</v>
      </c>
      <c r="J57" s="542"/>
      <c r="K57" s="542">
        <v>36.58</v>
      </c>
      <c r="L57" s="1408"/>
      <c r="M57" s="3367">
        <v>36.58</v>
      </c>
      <c r="N57" s="542"/>
      <c r="O57" s="542">
        <v>88.460000000000008</v>
      </c>
      <c r="P57" s="542"/>
      <c r="Q57" s="542">
        <v>125.04</v>
      </c>
      <c r="R57" s="542"/>
      <c r="S57" s="542">
        <v>24.96</v>
      </c>
      <c r="T57" s="542"/>
      <c r="U57" s="542">
        <v>150</v>
      </c>
      <c r="V57" s="542"/>
      <c r="W57" s="542">
        <v>40.020000000000003</v>
      </c>
      <c r="X57" s="1408"/>
      <c r="Y57" s="3367">
        <v>153.44000000000003</v>
      </c>
      <c r="Z57" s="542"/>
      <c r="AA57" s="1094">
        <v>190.02000000000004</v>
      </c>
      <c r="AB57" s="542"/>
      <c r="AC57" s="2664">
        <v>37.36</v>
      </c>
      <c r="AD57" s="542"/>
      <c r="AE57" s="542">
        <v>227.38000000000005</v>
      </c>
      <c r="AF57" s="542"/>
      <c r="AG57" s="2664">
        <v>22.6</v>
      </c>
      <c r="AH57" s="542"/>
      <c r="AI57" s="542">
        <v>249.98000000000005</v>
      </c>
      <c r="AJ57" s="542"/>
      <c r="AK57" s="2664"/>
      <c r="AL57" s="542"/>
      <c r="AM57" s="3367">
        <v>59.96</v>
      </c>
      <c r="AN57" s="542"/>
      <c r="AO57" s="542">
        <v>249.98000000000005</v>
      </c>
      <c r="AP57" s="542"/>
      <c r="AQ57" s="2664"/>
      <c r="AR57" s="542"/>
      <c r="AS57" s="542">
        <v>249.98000000000005</v>
      </c>
      <c r="AT57" s="542"/>
      <c r="AU57" s="2664">
        <v>76.09</v>
      </c>
      <c r="AV57" s="542"/>
      <c r="AW57" s="542">
        <v>326.07000000000005</v>
      </c>
      <c r="AX57" s="542"/>
      <c r="AY57" s="2664">
        <v>23.91</v>
      </c>
      <c r="AZ57" s="542"/>
      <c r="BA57" s="3367">
        <v>100</v>
      </c>
      <c r="BB57" s="542"/>
      <c r="BC57" s="1094">
        <v>159.96</v>
      </c>
      <c r="BD57" s="542"/>
      <c r="BE57" s="1094">
        <v>349.98000000000008</v>
      </c>
      <c r="BF57" s="1217"/>
      <c r="BG57" s="1217"/>
      <c r="BH57" s="1217"/>
      <c r="BI57" s="1217"/>
      <c r="BR57" s="1217"/>
      <c r="BS57" s="1217"/>
    </row>
    <row r="58" spans="2:71" x14ac:dyDescent="0.25">
      <c r="B58" s="2561" t="s">
        <v>675</v>
      </c>
      <c r="C58" s="914"/>
      <c r="D58" s="1408"/>
      <c r="E58" s="1408">
        <v>35.86</v>
      </c>
      <c r="F58" s="1408">
        <v>0</v>
      </c>
      <c r="G58" s="1408">
        <v>80.569999999999993</v>
      </c>
      <c r="H58" s="1408">
        <v>0</v>
      </c>
      <c r="I58" s="1408">
        <v>116.42999999999999</v>
      </c>
      <c r="J58" s="1408"/>
      <c r="K58" s="1408">
        <v>0</v>
      </c>
      <c r="L58" s="1408"/>
      <c r="M58" s="3361">
        <v>116.42999999999999</v>
      </c>
      <c r="N58" s="1408"/>
      <c r="O58" s="1408">
        <v>88.050000000000011</v>
      </c>
      <c r="P58" s="1408"/>
      <c r="Q58" s="1408">
        <v>204.48000000000002</v>
      </c>
      <c r="R58" s="1408"/>
      <c r="S58" s="1408">
        <v>0</v>
      </c>
      <c r="T58" s="1408"/>
      <c r="U58" s="1408">
        <v>204.48000000000002</v>
      </c>
      <c r="V58" s="1408"/>
      <c r="W58" s="1408">
        <v>0</v>
      </c>
      <c r="X58" s="1408"/>
      <c r="Y58" s="3361">
        <v>88.050000000000011</v>
      </c>
      <c r="Z58" s="1408"/>
      <c r="AA58" s="1408">
        <v>204.48000000000002</v>
      </c>
      <c r="AB58" s="1408"/>
      <c r="AC58" s="1938">
        <v>0</v>
      </c>
      <c r="AD58" s="1408"/>
      <c r="AE58" s="1408">
        <v>204.48000000000002</v>
      </c>
      <c r="AF58" s="1408"/>
      <c r="AG58" s="1938">
        <v>0</v>
      </c>
      <c r="AH58" s="1408"/>
      <c r="AI58" s="1408">
        <v>204.48000000000002</v>
      </c>
      <c r="AJ58" s="1408"/>
      <c r="AK58" s="1938">
        <v>0</v>
      </c>
      <c r="AL58" s="1408"/>
      <c r="AM58" s="3361">
        <v>0</v>
      </c>
      <c r="AN58" s="1408"/>
      <c r="AO58" s="1408">
        <v>204.48000000000002</v>
      </c>
      <c r="AP58" s="1408"/>
      <c r="AQ58" s="1938">
        <v>0</v>
      </c>
      <c r="AR58" s="1408"/>
      <c r="AS58" s="1408">
        <v>204.48000000000002</v>
      </c>
      <c r="AT58" s="1408"/>
      <c r="AU58" s="1938">
        <v>0</v>
      </c>
      <c r="AV58" s="1408"/>
      <c r="AW58" s="1408">
        <v>204.48000000000002</v>
      </c>
      <c r="AX58" s="1408"/>
      <c r="AY58" s="1938">
        <v>0</v>
      </c>
      <c r="AZ58" s="1408"/>
      <c r="BA58" s="3361">
        <v>0</v>
      </c>
      <c r="BB58" s="1408"/>
      <c r="BC58" s="1408">
        <v>0</v>
      </c>
      <c r="BD58" s="1408"/>
      <c r="BE58" s="1408">
        <v>204.48000000000002</v>
      </c>
      <c r="BF58" s="1217"/>
      <c r="BG58" s="1217"/>
      <c r="BH58" s="1217"/>
      <c r="BI58" s="1217"/>
      <c r="BR58" s="1217"/>
      <c r="BS58" s="1217"/>
    </row>
    <row r="59" spans="2:71" hidden="1" x14ac:dyDescent="0.25">
      <c r="B59" s="1402" t="s">
        <v>1440</v>
      </c>
      <c r="C59" s="914" t="s">
        <v>353</v>
      </c>
      <c r="D59" s="1408"/>
      <c r="E59" s="1408"/>
      <c r="F59" s="1408"/>
      <c r="G59" s="1408"/>
      <c r="H59" s="1408"/>
      <c r="I59" s="1408">
        <v>0</v>
      </c>
      <c r="J59" s="1408"/>
      <c r="K59" s="1408"/>
      <c r="L59" s="1408"/>
      <c r="M59" s="3367">
        <v>0</v>
      </c>
      <c r="N59" s="1408"/>
      <c r="O59" s="1408"/>
      <c r="P59" s="1408"/>
      <c r="Q59" s="1408">
        <v>0</v>
      </c>
      <c r="R59" s="1408"/>
      <c r="S59" s="1408"/>
      <c r="T59" s="1408"/>
      <c r="U59" s="1408">
        <v>0</v>
      </c>
      <c r="V59" s="1408"/>
      <c r="W59" s="1408"/>
      <c r="X59" s="1408"/>
      <c r="Y59" s="3367">
        <v>0</v>
      </c>
      <c r="Z59" s="1408"/>
      <c r="AA59" s="1408">
        <v>0</v>
      </c>
      <c r="AB59" s="1408"/>
      <c r="AC59" s="1938"/>
      <c r="AD59" s="1408"/>
      <c r="AE59" s="1408">
        <v>0</v>
      </c>
      <c r="AF59" s="1408"/>
      <c r="AG59" s="1938"/>
      <c r="AH59" s="1408"/>
      <c r="AI59" s="1408">
        <v>0</v>
      </c>
      <c r="AJ59" s="1408"/>
      <c r="AK59" s="1938"/>
      <c r="AL59" s="1408"/>
      <c r="AM59" s="3367">
        <v>0</v>
      </c>
      <c r="AN59" s="1408"/>
      <c r="AO59" s="1408">
        <v>0</v>
      </c>
      <c r="AP59" s="1408"/>
      <c r="AQ59" s="1938"/>
      <c r="AR59" s="1408"/>
      <c r="AS59" s="1408">
        <v>0</v>
      </c>
      <c r="AT59" s="1408"/>
      <c r="AU59" s="1938"/>
      <c r="AV59" s="1408"/>
      <c r="AW59" s="1408">
        <v>0</v>
      </c>
      <c r="AX59" s="1408"/>
      <c r="AY59" s="1938"/>
      <c r="AZ59" s="1408"/>
      <c r="BA59" s="3367">
        <v>0</v>
      </c>
      <c r="BB59" s="1408"/>
      <c r="BC59" s="1408">
        <v>0</v>
      </c>
      <c r="BD59" s="1408"/>
      <c r="BE59" s="1408">
        <v>0</v>
      </c>
      <c r="BF59" s="1217"/>
      <c r="BG59" s="1217"/>
      <c r="BH59" s="1217"/>
      <c r="BI59" s="1217"/>
      <c r="BR59" s="1217"/>
      <c r="BS59" s="1217"/>
    </row>
    <row r="60" spans="2:71" x14ac:dyDescent="0.25">
      <c r="B60" s="1402" t="s">
        <v>1483</v>
      </c>
      <c r="C60" s="914" t="s">
        <v>353</v>
      </c>
      <c r="D60" s="1408"/>
      <c r="E60" s="1408">
        <v>35.86</v>
      </c>
      <c r="F60" s="1408"/>
      <c r="G60" s="1408">
        <v>80.569999999999993</v>
      </c>
      <c r="H60" s="1408"/>
      <c r="I60" s="1408">
        <v>116.42999999999999</v>
      </c>
      <c r="J60" s="1408"/>
      <c r="K60" s="1408"/>
      <c r="L60" s="1408"/>
      <c r="M60" s="3367">
        <v>116.42999999999999</v>
      </c>
      <c r="N60" s="1408"/>
      <c r="O60" s="1408">
        <v>88.050000000000011</v>
      </c>
      <c r="P60" s="1408"/>
      <c r="Q60" s="1408">
        <v>204.48000000000002</v>
      </c>
      <c r="R60" s="1408"/>
      <c r="S60" s="1408"/>
      <c r="T60" s="1408"/>
      <c r="U60" s="1408">
        <v>204.48000000000002</v>
      </c>
      <c r="V60" s="1408"/>
      <c r="W60" s="1408"/>
      <c r="X60" s="1408"/>
      <c r="Y60" s="3367">
        <v>88.050000000000011</v>
      </c>
      <c r="Z60" s="1408"/>
      <c r="AA60" s="1408">
        <v>204.48000000000002</v>
      </c>
      <c r="AB60" s="1408"/>
      <c r="AC60" s="1938"/>
      <c r="AD60" s="1408"/>
      <c r="AE60" s="1408">
        <v>204.48000000000002</v>
      </c>
      <c r="AF60" s="1408"/>
      <c r="AG60" s="1938"/>
      <c r="AH60" s="1408"/>
      <c r="AI60" s="1408">
        <v>204.48000000000002</v>
      </c>
      <c r="AJ60" s="1408"/>
      <c r="AK60" s="1938"/>
      <c r="AL60" s="1408"/>
      <c r="AM60" s="3367">
        <v>0</v>
      </c>
      <c r="AN60" s="1408"/>
      <c r="AO60" s="1408">
        <v>204.48000000000002</v>
      </c>
      <c r="AP60" s="1408"/>
      <c r="AQ60" s="1938"/>
      <c r="AR60" s="1408"/>
      <c r="AS60" s="1408">
        <v>204.48000000000002</v>
      </c>
      <c r="AT60" s="1408"/>
      <c r="AU60" s="1938"/>
      <c r="AV60" s="1408"/>
      <c r="AW60" s="1408">
        <v>204.48000000000002</v>
      </c>
      <c r="AX60" s="1408"/>
      <c r="AY60" s="1938"/>
      <c r="AZ60" s="1408"/>
      <c r="BA60" s="3367">
        <v>0</v>
      </c>
      <c r="BB60" s="1408"/>
      <c r="BC60" s="1408">
        <v>0</v>
      </c>
      <c r="BD60" s="1408"/>
      <c r="BE60" s="1408">
        <v>204.48000000000002</v>
      </c>
      <c r="BF60" s="1217"/>
      <c r="BG60" s="1217"/>
      <c r="BH60" s="1217"/>
      <c r="BI60" s="1217"/>
      <c r="BR60" s="1217"/>
      <c r="BS60" s="1217"/>
    </row>
    <row r="61" spans="2:71" hidden="1" x14ac:dyDescent="0.25">
      <c r="B61" s="1402" t="s">
        <v>1621</v>
      </c>
      <c r="C61" s="914" t="s">
        <v>353</v>
      </c>
      <c r="D61" s="1408"/>
      <c r="E61" s="1408"/>
      <c r="F61" s="1408"/>
      <c r="G61" s="1408"/>
      <c r="H61" s="1408"/>
      <c r="I61" s="1408">
        <v>0</v>
      </c>
      <c r="J61" s="1408"/>
      <c r="K61" s="1408"/>
      <c r="L61" s="1408"/>
      <c r="M61" s="3367">
        <v>0</v>
      </c>
      <c r="N61" s="1408"/>
      <c r="O61" s="1408"/>
      <c r="P61" s="1408"/>
      <c r="Q61" s="1408">
        <v>0</v>
      </c>
      <c r="R61" s="1408"/>
      <c r="S61" s="1408"/>
      <c r="T61" s="1408"/>
      <c r="U61" s="1408">
        <v>0</v>
      </c>
      <c r="V61" s="1408"/>
      <c r="W61" s="1408"/>
      <c r="X61" s="1408"/>
      <c r="Y61" s="3367">
        <v>0</v>
      </c>
      <c r="Z61" s="1408"/>
      <c r="AA61" s="1408">
        <v>0</v>
      </c>
      <c r="AB61" s="1408"/>
      <c r="AC61" s="1938"/>
      <c r="AD61" s="1408"/>
      <c r="AE61" s="1408">
        <v>0</v>
      </c>
      <c r="AF61" s="1408"/>
      <c r="AG61" s="1938"/>
      <c r="AH61" s="1408"/>
      <c r="AI61" s="1408">
        <v>0</v>
      </c>
      <c r="AJ61" s="1408"/>
      <c r="AK61" s="1938"/>
      <c r="AL61" s="1408"/>
      <c r="AM61" s="3367">
        <v>0</v>
      </c>
      <c r="AN61" s="1408"/>
      <c r="AO61" s="1408">
        <v>0</v>
      </c>
      <c r="AP61" s="1408"/>
      <c r="AQ61" s="1938"/>
      <c r="AR61" s="1408"/>
      <c r="AS61" s="1408">
        <v>0</v>
      </c>
      <c r="AT61" s="1408"/>
      <c r="AU61" s="1938"/>
      <c r="AV61" s="1408"/>
      <c r="AW61" s="1408">
        <v>0</v>
      </c>
      <c r="AX61" s="1408"/>
      <c r="AY61" s="1938"/>
      <c r="AZ61" s="1408"/>
      <c r="BA61" s="3367">
        <v>0</v>
      </c>
      <c r="BB61" s="1408"/>
      <c r="BC61" s="1408">
        <v>0</v>
      </c>
      <c r="BD61" s="1408"/>
      <c r="BE61" s="1408">
        <v>0</v>
      </c>
      <c r="BF61" s="1217"/>
      <c r="BG61" s="1217"/>
      <c r="BH61" s="1217"/>
      <c r="BI61" s="1217"/>
      <c r="BR61" s="1217"/>
      <c r="BS61" s="1217"/>
    </row>
    <row r="62" spans="2:71" hidden="1" x14ac:dyDescent="0.25">
      <c r="B62" s="1402" t="s">
        <v>1623</v>
      </c>
      <c r="C62" s="914" t="s">
        <v>353</v>
      </c>
      <c r="D62" s="1408"/>
      <c r="E62" s="1408"/>
      <c r="F62" s="1408"/>
      <c r="G62" s="1408"/>
      <c r="H62" s="1408"/>
      <c r="I62" s="1408">
        <v>0</v>
      </c>
      <c r="J62" s="1408"/>
      <c r="K62" s="1408"/>
      <c r="L62" s="1408"/>
      <c r="M62" s="3367">
        <v>0</v>
      </c>
      <c r="N62" s="1408"/>
      <c r="O62" s="1408"/>
      <c r="P62" s="1408"/>
      <c r="Q62" s="1408">
        <v>0</v>
      </c>
      <c r="R62" s="1408"/>
      <c r="S62" s="1408"/>
      <c r="T62" s="1408"/>
      <c r="U62" s="1408">
        <v>0</v>
      </c>
      <c r="V62" s="1408"/>
      <c r="W62" s="1408"/>
      <c r="X62" s="1408"/>
      <c r="Y62" s="3367">
        <v>0</v>
      </c>
      <c r="Z62" s="1408"/>
      <c r="AA62" s="1408">
        <v>0</v>
      </c>
      <c r="AB62" s="1408"/>
      <c r="AC62" s="1938"/>
      <c r="AD62" s="1408"/>
      <c r="AE62" s="1408">
        <v>0</v>
      </c>
      <c r="AF62" s="1408"/>
      <c r="AG62" s="1938"/>
      <c r="AH62" s="1408"/>
      <c r="AI62" s="1408">
        <v>0</v>
      </c>
      <c r="AJ62" s="1408"/>
      <c r="AK62" s="1938"/>
      <c r="AL62" s="1408"/>
      <c r="AM62" s="3367">
        <v>0</v>
      </c>
      <c r="AN62" s="1408"/>
      <c r="AO62" s="1408">
        <v>0</v>
      </c>
      <c r="AP62" s="1408"/>
      <c r="AQ62" s="1938"/>
      <c r="AR62" s="1408"/>
      <c r="AS62" s="1408">
        <v>0</v>
      </c>
      <c r="AT62" s="1408"/>
      <c r="AU62" s="1938"/>
      <c r="AV62" s="1408"/>
      <c r="AW62" s="1408">
        <v>0</v>
      </c>
      <c r="AX62" s="1408"/>
      <c r="AY62" s="1938"/>
      <c r="AZ62" s="1408"/>
      <c r="BA62" s="3367">
        <v>0</v>
      </c>
      <c r="BB62" s="1408"/>
      <c r="BC62" s="1408">
        <v>0</v>
      </c>
      <c r="BD62" s="1408"/>
      <c r="BE62" s="1408">
        <v>0</v>
      </c>
      <c r="BF62" s="1217"/>
      <c r="BG62" s="1217"/>
      <c r="BH62" s="1217"/>
      <c r="BI62" s="1217"/>
      <c r="BR62" s="1217"/>
      <c r="BS62" s="1217"/>
    </row>
    <row r="63" spans="2:71" hidden="1" x14ac:dyDescent="0.25">
      <c r="B63" s="1402" t="s">
        <v>1622</v>
      </c>
      <c r="C63" s="914" t="s">
        <v>353</v>
      </c>
      <c r="D63" s="1408"/>
      <c r="E63" s="1408"/>
      <c r="F63" s="1408"/>
      <c r="G63" s="1408"/>
      <c r="H63" s="1408"/>
      <c r="I63" s="1408">
        <v>0</v>
      </c>
      <c r="J63" s="1408"/>
      <c r="K63" s="1408"/>
      <c r="L63" s="1408"/>
      <c r="M63" s="3367">
        <v>0</v>
      </c>
      <c r="N63" s="1408"/>
      <c r="O63" s="1408"/>
      <c r="P63" s="1408"/>
      <c r="Q63" s="1408">
        <v>0</v>
      </c>
      <c r="R63" s="1408"/>
      <c r="S63" s="1408"/>
      <c r="T63" s="1408"/>
      <c r="U63" s="1408">
        <v>0</v>
      </c>
      <c r="V63" s="1408"/>
      <c r="W63" s="1408"/>
      <c r="X63" s="1408"/>
      <c r="Y63" s="3367">
        <v>0</v>
      </c>
      <c r="Z63" s="1408"/>
      <c r="AA63" s="1408">
        <v>0</v>
      </c>
      <c r="AB63" s="1408"/>
      <c r="AC63" s="1938"/>
      <c r="AD63" s="1408"/>
      <c r="AE63" s="1408">
        <v>0</v>
      </c>
      <c r="AF63" s="1408"/>
      <c r="AG63" s="1938"/>
      <c r="AH63" s="1408"/>
      <c r="AI63" s="1408">
        <v>0</v>
      </c>
      <c r="AJ63" s="1408"/>
      <c r="AK63" s="1938"/>
      <c r="AL63" s="1408"/>
      <c r="AM63" s="3367">
        <v>0</v>
      </c>
      <c r="AN63" s="1408"/>
      <c r="AO63" s="1408">
        <v>0</v>
      </c>
      <c r="AP63" s="1408"/>
      <c r="AQ63" s="1938"/>
      <c r="AR63" s="1408"/>
      <c r="AS63" s="1408">
        <v>0</v>
      </c>
      <c r="AT63" s="1408"/>
      <c r="AU63" s="1938"/>
      <c r="AV63" s="1408"/>
      <c r="AW63" s="1408">
        <v>0</v>
      </c>
      <c r="AX63" s="1408"/>
      <c r="AY63" s="1938"/>
      <c r="AZ63" s="1408"/>
      <c r="BA63" s="3367">
        <v>0</v>
      </c>
      <c r="BB63" s="1408"/>
      <c r="BC63" s="1408">
        <v>0</v>
      </c>
      <c r="BD63" s="1408"/>
      <c r="BE63" s="1408">
        <v>0</v>
      </c>
      <c r="BF63" s="1217"/>
      <c r="BG63" s="1217"/>
      <c r="BH63" s="1217"/>
      <c r="BI63" s="1217"/>
      <c r="BR63" s="1217"/>
      <c r="BS63" s="1217"/>
    </row>
    <row r="64" spans="2:71" hidden="1" x14ac:dyDescent="0.25">
      <c r="B64" s="1402" t="s">
        <v>669</v>
      </c>
      <c r="C64" s="914" t="s">
        <v>353</v>
      </c>
      <c r="D64" s="1416"/>
      <c r="E64" s="1416"/>
      <c r="F64" s="1416"/>
      <c r="G64" s="1416"/>
      <c r="H64" s="1416"/>
      <c r="I64" s="1416">
        <v>0</v>
      </c>
      <c r="J64" s="1416"/>
      <c r="K64" s="1416"/>
      <c r="L64" s="1408"/>
      <c r="M64" s="3367">
        <v>0</v>
      </c>
      <c r="N64" s="1416"/>
      <c r="O64" s="1416"/>
      <c r="P64" s="1416"/>
      <c r="Q64" s="1416">
        <v>0</v>
      </c>
      <c r="R64" s="1416"/>
      <c r="S64" s="1416"/>
      <c r="T64" s="1416"/>
      <c r="U64" s="1416">
        <v>0</v>
      </c>
      <c r="V64" s="1416"/>
      <c r="W64" s="1416"/>
      <c r="X64" s="1408"/>
      <c r="Y64" s="3367">
        <v>0</v>
      </c>
      <c r="Z64" s="1416"/>
      <c r="AA64" s="1408">
        <v>0</v>
      </c>
      <c r="AB64" s="1416"/>
      <c r="AC64" s="3355"/>
      <c r="AD64" s="1416"/>
      <c r="AE64" s="1416">
        <v>0</v>
      </c>
      <c r="AF64" s="1416"/>
      <c r="AG64" s="3355"/>
      <c r="AH64" s="1416"/>
      <c r="AI64" s="1416">
        <v>0</v>
      </c>
      <c r="AJ64" s="1416"/>
      <c r="AK64" s="3355"/>
      <c r="AL64" s="1416"/>
      <c r="AM64" s="3367">
        <v>0</v>
      </c>
      <c r="AN64" s="1416"/>
      <c r="AO64" s="1416">
        <v>0</v>
      </c>
      <c r="AP64" s="1416"/>
      <c r="AQ64" s="3355"/>
      <c r="AR64" s="1416"/>
      <c r="AS64" s="1416">
        <v>0</v>
      </c>
      <c r="AT64" s="1416"/>
      <c r="AU64" s="3355"/>
      <c r="AV64" s="1416"/>
      <c r="AW64" s="1416">
        <v>0</v>
      </c>
      <c r="AX64" s="1416"/>
      <c r="AY64" s="3355"/>
      <c r="AZ64" s="1416"/>
      <c r="BA64" s="3367">
        <v>0</v>
      </c>
      <c r="BB64" s="1416"/>
      <c r="BC64" s="1408">
        <v>0</v>
      </c>
      <c r="BD64" s="1416"/>
      <c r="BE64" s="1408">
        <v>0</v>
      </c>
      <c r="BF64" s="1217"/>
      <c r="BG64" s="1217"/>
      <c r="BH64" s="1217"/>
      <c r="BI64" s="1217"/>
      <c r="BR64" s="1217"/>
      <c r="BS64" s="1217"/>
    </row>
    <row r="65" spans="2:71" x14ac:dyDescent="0.25">
      <c r="B65" s="2561" t="s">
        <v>696</v>
      </c>
      <c r="C65" s="914"/>
      <c r="D65" s="1408"/>
      <c r="E65" s="1408">
        <v>1592.36</v>
      </c>
      <c r="F65" s="1408"/>
      <c r="G65" s="1408">
        <v>5445.619999999999</v>
      </c>
      <c r="H65" s="1408"/>
      <c r="I65" s="1408">
        <v>7037.9799999999987</v>
      </c>
      <c r="J65" s="1408"/>
      <c r="K65" s="1408">
        <v>9350.659999999998</v>
      </c>
      <c r="L65" s="1408"/>
      <c r="M65" s="3361">
        <v>16388.639999999996</v>
      </c>
      <c r="N65" s="1408"/>
      <c r="O65" s="1408">
        <v>12383.789999999997</v>
      </c>
      <c r="P65" s="1408"/>
      <c r="Q65" s="1408">
        <v>28772.429999999993</v>
      </c>
      <c r="R65" s="1408"/>
      <c r="S65" s="1408">
        <v>6940.93</v>
      </c>
      <c r="T65" s="1408"/>
      <c r="U65" s="1408">
        <v>35713.359999999993</v>
      </c>
      <c r="V65" s="1408"/>
      <c r="W65" s="1408">
        <v>11508.409999999998</v>
      </c>
      <c r="X65" s="1408"/>
      <c r="Y65" s="3361">
        <v>30833.129999999997</v>
      </c>
      <c r="Z65" s="1408"/>
      <c r="AA65" s="1408">
        <v>47221.76999999999</v>
      </c>
      <c r="AB65" s="1408"/>
      <c r="AC65" s="1938">
        <v>4534.22</v>
      </c>
      <c r="AD65" s="1408"/>
      <c r="AE65" s="1408">
        <v>51755.989999999991</v>
      </c>
      <c r="AF65" s="1408"/>
      <c r="AG65" s="1938">
        <v>8049.2300000000005</v>
      </c>
      <c r="AH65" s="1408"/>
      <c r="AI65" s="1408">
        <v>59805.219999999994</v>
      </c>
      <c r="AJ65" s="1408"/>
      <c r="AK65" s="1938">
        <v>3799.6600000000003</v>
      </c>
      <c r="AL65" s="1408"/>
      <c r="AM65" s="3361">
        <v>16383.11</v>
      </c>
      <c r="AN65" s="1408"/>
      <c r="AO65" s="1408">
        <v>63604.88</v>
      </c>
      <c r="AP65" s="1408"/>
      <c r="AQ65" s="1938">
        <v>5872.43</v>
      </c>
      <c r="AR65" s="1408"/>
      <c r="AS65" s="1408">
        <v>69477.31</v>
      </c>
      <c r="AT65" s="1408"/>
      <c r="AU65" s="1938">
        <v>5624.8399999999992</v>
      </c>
      <c r="AV65" s="1408"/>
      <c r="AW65" s="1408">
        <v>75102.149999999994</v>
      </c>
      <c r="AX65" s="1408"/>
      <c r="AY65" s="1938">
        <v>8506.61</v>
      </c>
      <c r="AZ65" s="1408"/>
      <c r="BA65" s="3361">
        <v>20003.88</v>
      </c>
      <c r="BB65" s="1408"/>
      <c r="BC65" s="1408">
        <v>36386.990000000005</v>
      </c>
      <c r="BD65" s="1408"/>
      <c r="BE65" s="1408">
        <v>83608.759999999995</v>
      </c>
      <c r="BF65" s="1217"/>
      <c r="BG65" s="1217"/>
      <c r="BH65" s="1217"/>
      <c r="BI65" s="1217"/>
      <c r="BR65" s="1217"/>
      <c r="BS65" s="1217"/>
    </row>
    <row r="66" spans="2:71" x14ac:dyDescent="0.25">
      <c r="B66" s="1402" t="s">
        <v>674</v>
      </c>
      <c r="C66" s="914" t="s">
        <v>353</v>
      </c>
      <c r="D66" s="1416"/>
      <c r="E66" s="1254">
        <v>550.17000000000019</v>
      </c>
      <c r="F66" s="1254"/>
      <c r="G66" s="1254">
        <v>500.52</v>
      </c>
      <c r="H66" s="1254"/>
      <c r="I66" s="1254">
        <v>1050.69</v>
      </c>
      <c r="J66" s="1254"/>
      <c r="K66" s="1254">
        <v>589.31000000000006</v>
      </c>
      <c r="L66" s="3368"/>
      <c r="M66" s="3367">
        <v>1640</v>
      </c>
      <c r="N66" s="1254"/>
      <c r="O66" s="1254">
        <v>523.21</v>
      </c>
      <c r="P66" s="1254"/>
      <c r="Q66" s="1254">
        <v>2163.21</v>
      </c>
      <c r="R66" s="1254"/>
      <c r="S66" s="1254">
        <v>424.99</v>
      </c>
      <c r="T66" s="1254"/>
      <c r="U66" s="1254">
        <v>2588.1999999999998</v>
      </c>
      <c r="V66" s="1254"/>
      <c r="W66" s="1254">
        <v>228.8</v>
      </c>
      <c r="X66" s="3368"/>
      <c r="Y66" s="3367">
        <v>1177</v>
      </c>
      <c r="Z66" s="1254"/>
      <c r="AA66" s="3369">
        <v>2817</v>
      </c>
      <c r="AB66" s="1254"/>
      <c r="AC66" s="3370">
        <v>539.11999999999989</v>
      </c>
      <c r="AD66" s="1254"/>
      <c r="AE66" s="1254">
        <v>3356.12</v>
      </c>
      <c r="AF66" s="1254"/>
      <c r="AG66" s="3370">
        <v>287.66000000000003</v>
      </c>
      <c r="AH66" s="1254"/>
      <c r="AI66" s="1254">
        <v>3643.7799999999997</v>
      </c>
      <c r="AJ66" s="1254"/>
      <c r="AK66" s="3370">
        <v>580.71</v>
      </c>
      <c r="AL66" s="1254"/>
      <c r="AM66" s="3367">
        <v>1407.49</v>
      </c>
      <c r="AN66" s="1254"/>
      <c r="AO66" s="1254">
        <v>4224.49</v>
      </c>
      <c r="AP66" s="1254"/>
      <c r="AQ66" s="3370">
        <v>406.42</v>
      </c>
      <c r="AR66" s="1254"/>
      <c r="AS66" s="1254">
        <v>4630.91</v>
      </c>
      <c r="AT66" s="1254"/>
      <c r="AU66" s="3370">
        <v>382.41</v>
      </c>
      <c r="AV66" s="1254"/>
      <c r="AW66" s="1254">
        <v>5013.32</v>
      </c>
      <c r="AX66" s="1254"/>
      <c r="AY66" s="3370">
        <v>744.94</v>
      </c>
      <c r="AZ66" s="1254"/>
      <c r="BA66" s="3367">
        <v>1533.77</v>
      </c>
      <c r="BB66" s="1254"/>
      <c r="BC66" s="3369">
        <v>2941.26</v>
      </c>
      <c r="BD66" s="1254"/>
      <c r="BE66" s="3369">
        <v>5758.26</v>
      </c>
      <c r="BF66" s="1217"/>
      <c r="BG66" s="1217"/>
      <c r="BH66" s="1217"/>
      <c r="BI66" s="1217"/>
      <c r="BR66" s="1217"/>
      <c r="BS66" s="1217"/>
    </row>
    <row r="67" spans="2:71" ht="15.6" customHeight="1" x14ac:dyDescent="0.25">
      <c r="B67" s="1402" t="s">
        <v>2184</v>
      </c>
      <c r="C67" s="914" t="s">
        <v>353</v>
      </c>
      <c r="D67" s="1416"/>
      <c r="E67" s="542"/>
      <c r="F67" s="542"/>
      <c r="G67" s="542"/>
      <c r="H67" s="542"/>
      <c r="I67" s="1254">
        <v>0</v>
      </c>
      <c r="J67" s="542"/>
      <c r="K67" s="542"/>
      <c r="L67" s="1408"/>
      <c r="M67" s="3367">
        <v>0</v>
      </c>
      <c r="N67" s="542"/>
      <c r="O67" s="542"/>
      <c r="P67" s="542"/>
      <c r="Q67" s="1254">
        <v>0</v>
      </c>
      <c r="R67" s="542"/>
      <c r="S67" s="542"/>
      <c r="T67" s="542"/>
      <c r="U67" s="1254">
        <v>0</v>
      </c>
      <c r="V67" s="542"/>
      <c r="W67" s="542"/>
      <c r="X67" s="1408"/>
      <c r="Y67" s="3367">
        <v>0</v>
      </c>
      <c r="Z67" s="542"/>
      <c r="AA67" s="1094">
        <v>0</v>
      </c>
      <c r="AB67" s="542"/>
      <c r="AC67" s="2664"/>
      <c r="AD67" s="542"/>
      <c r="AE67" s="1254">
        <v>0</v>
      </c>
      <c r="AF67" s="542"/>
      <c r="AG67" s="2664"/>
      <c r="AH67" s="542"/>
      <c r="AI67" s="542">
        <v>0</v>
      </c>
      <c r="AJ67" s="542"/>
      <c r="AK67" s="2664"/>
      <c r="AL67" s="542"/>
      <c r="AM67" s="3367">
        <v>0</v>
      </c>
      <c r="AN67" s="542"/>
      <c r="AO67" s="1254">
        <v>0</v>
      </c>
      <c r="AP67" s="542"/>
      <c r="AQ67" s="2664"/>
      <c r="AR67" s="542"/>
      <c r="AS67" s="1254">
        <v>0</v>
      </c>
      <c r="AT67" s="542"/>
      <c r="AU67" s="2664"/>
      <c r="AV67" s="542"/>
      <c r="AW67" s="1254">
        <v>0</v>
      </c>
      <c r="AX67" s="542"/>
      <c r="AY67" s="2664">
        <v>1.77</v>
      </c>
      <c r="AZ67" s="542"/>
      <c r="BA67" s="3367">
        <v>1.77</v>
      </c>
      <c r="BB67" s="542"/>
      <c r="BC67" s="1094">
        <v>1.77</v>
      </c>
      <c r="BD67" s="542"/>
      <c r="BE67" s="1094">
        <v>1.77</v>
      </c>
      <c r="BF67" s="1217"/>
      <c r="BG67" s="1217"/>
      <c r="BH67" s="1217"/>
      <c r="BI67" s="1217"/>
      <c r="BR67" s="1217"/>
      <c r="BS67" s="1217"/>
    </row>
    <row r="68" spans="2:71" ht="15.6" customHeight="1" x14ac:dyDescent="0.25">
      <c r="B68" s="1402" t="s">
        <v>1388</v>
      </c>
      <c r="C68" s="914" t="s">
        <v>353</v>
      </c>
      <c r="D68" s="1416"/>
      <c r="E68" s="542">
        <v>200</v>
      </c>
      <c r="F68" s="542"/>
      <c r="G68" s="542"/>
      <c r="H68" s="542"/>
      <c r="I68" s="1254">
        <v>200</v>
      </c>
      <c r="J68" s="542"/>
      <c r="K68" s="542"/>
      <c r="L68" s="1408"/>
      <c r="M68" s="3367">
        <v>200</v>
      </c>
      <c r="N68" s="542"/>
      <c r="O68" s="542">
        <v>420</v>
      </c>
      <c r="P68" s="542"/>
      <c r="Q68" s="1254">
        <v>620</v>
      </c>
      <c r="R68" s="542"/>
      <c r="S68" s="542"/>
      <c r="T68" s="542"/>
      <c r="U68" s="1254">
        <v>620</v>
      </c>
      <c r="V68" s="542"/>
      <c r="W68" s="542"/>
      <c r="X68" s="1408"/>
      <c r="Y68" s="3367">
        <v>420</v>
      </c>
      <c r="Z68" s="542"/>
      <c r="AA68" s="1094">
        <v>620</v>
      </c>
      <c r="AB68" s="542"/>
      <c r="AC68" s="2664"/>
      <c r="AD68" s="542"/>
      <c r="AE68" s="1254">
        <v>620</v>
      </c>
      <c r="AF68" s="542"/>
      <c r="AG68" s="2664">
        <v>165</v>
      </c>
      <c r="AH68" s="542"/>
      <c r="AI68" s="542">
        <v>785</v>
      </c>
      <c r="AJ68" s="542"/>
      <c r="AK68" s="2664">
        <v>535</v>
      </c>
      <c r="AL68" s="542"/>
      <c r="AM68" s="3367">
        <v>700</v>
      </c>
      <c r="AN68" s="542"/>
      <c r="AO68" s="1254">
        <v>1320</v>
      </c>
      <c r="AP68" s="542"/>
      <c r="AQ68" s="2664">
        <v>320</v>
      </c>
      <c r="AR68" s="542"/>
      <c r="AS68" s="1254">
        <v>1640</v>
      </c>
      <c r="AT68" s="542"/>
      <c r="AU68" s="2664"/>
      <c r="AV68" s="542"/>
      <c r="AW68" s="1254">
        <v>1640</v>
      </c>
      <c r="AX68" s="542"/>
      <c r="AY68" s="2664">
        <v>500</v>
      </c>
      <c r="AZ68" s="542"/>
      <c r="BA68" s="3367">
        <v>820</v>
      </c>
      <c r="BB68" s="542"/>
      <c r="BC68" s="1094">
        <v>1520</v>
      </c>
      <c r="BD68" s="542"/>
      <c r="BE68" s="1094">
        <v>2140</v>
      </c>
      <c r="BF68" s="1217"/>
      <c r="BG68" s="1217"/>
      <c r="BH68" s="1217"/>
      <c r="BI68" s="1217"/>
      <c r="BR68" s="1217"/>
      <c r="BS68" s="1217"/>
    </row>
    <row r="69" spans="2:71" ht="15.6" customHeight="1" x14ac:dyDescent="0.25">
      <c r="B69" s="1402" t="s">
        <v>1387</v>
      </c>
      <c r="C69" s="914" t="s">
        <v>353</v>
      </c>
      <c r="D69" s="1416"/>
      <c r="E69" s="542">
        <v>138.28</v>
      </c>
      <c r="F69" s="542"/>
      <c r="G69" s="542">
        <v>146.59</v>
      </c>
      <c r="H69" s="542"/>
      <c r="I69" s="1254">
        <v>284.87</v>
      </c>
      <c r="J69" s="542"/>
      <c r="K69" s="542"/>
      <c r="L69" s="1408"/>
      <c r="M69" s="3367">
        <v>284.87</v>
      </c>
      <c r="N69" s="542"/>
      <c r="O69" s="542">
        <v>99.97999999999999</v>
      </c>
      <c r="P69" s="542"/>
      <c r="Q69" s="1254">
        <v>384.85</v>
      </c>
      <c r="R69" s="542"/>
      <c r="S69" s="542">
        <v>84.81</v>
      </c>
      <c r="T69" s="542"/>
      <c r="U69" s="1254">
        <v>469.66</v>
      </c>
      <c r="V69" s="542"/>
      <c r="W69" s="542">
        <v>15.15</v>
      </c>
      <c r="X69" s="1408"/>
      <c r="Y69" s="3367">
        <v>199.94</v>
      </c>
      <c r="Z69" s="542"/>
      <c r="AA69" s="1094">
        <v>484.81</v>
      </c>
      <c r="AB69" s="542"/>
      <c r="AC69" s="2664">
        <v>62.54</v>
      </c>
      <c r="AD69" s="542"/>
      <c r="AE69" s="1254">
        <v>547.35</v>
      </c>
      <c r="AF69" s="542"/>
      <c r="AG69" s="2664">
        <v>37.43</v>
      </c>
      <c r="AH69" s="542"/>
      <c r="AI69" s="542">
        <v>584.78</v>
      </c>
      <c r="AJ69" s="542"/>
      <c r="AK69" s="2664">
        <v>29.78</v>
      </c>
      <c r="AL69" s="542"/>
      <c r="AM69" s="3367">
        <v>129.75</v>
      </c>
      <c r="AN69" s="542"/>
      <c r="AO69" s="1254">
        <v>614.55999999999995</v>
      </c>
      <c r="AP69" s="542"/>
      <c r="AQ69" s="2664">
        <v>70.19</v>
      </c>
      <c r="AR69" s="542"/>
      <c r="AS69" s="1254">
        <v>684.75</v>
      </c>
      <c r="AT69" s="542"/>
      <c r="AU69" s="2664"/>
      <c r="AV69" s="542"/>
      <c r="AW69" s="1254">
        <v>684.75</v>
      </c>
      <c r="AX69" s="542"/>
      <c r="AY69" s="2664">
        <v>81.99</v>
      </c>
      <c r="AZ69" s="542"/>
      <c r="BA69" s="3367">
        <v>152.18</v>
      </c>
      <c r="BB69" s="542"/>
      <c r="BC69" s="1094">
        <v>281.93</v>
      </c>
      <c r="BD69" s="542"/>
      <c r="BE69" s="1094">
        <v>766.74</v>
      </c>
      <c r="BF69" s="1217"/>
      <c r="BG69" s="1217"/>
      <c r="BH69" s="1217"/>
      <c r="BI69" s="1217"/>
      <c r="BR69" s="1217"/>
      <c r="BS69" s="1217"/>
    </row>
    <row r="70" spans="2:71" ht="15.6" customHeight="1" x14ac:dyDescent="0.25">
      <c r="B70" s="1402" t="s">
        <v>1979</v>
      </c>
      <c r="C70" s="1363" t="s">
        <v>353</v>
      </c>
      <c r="D70" s="1415"/>
      <c r="E70" s="463"/>
      <c r="F70" s="463"/>
      <c r="G70" s="463"/>
      <c r="H70" s="463"/>
      <c r="I70" s="3371"/>
      <c r="J70" s="463"/>
      <c r="K70" s="463"/>
      <c r="L70" s="1419"/>
      <c r="M70" s="1487"/>
      <c r="N70" s="463"/>
      <c r="O70" s="463"/>
      <c r="P70" s="463"/>
      <c r="Q70" s="3371"/>
      <c r="R70" s="463"/>
      <c r="S70" s="463">
        <v>94</v>
      </c>
      <c r="T70" s="463"/>
      <c r="U70" s="1254">
        <v>94</v>
      </c>
      <c r="V70" s="463"/>
      <c r="W70" s="463"/>
      <c r="X70" s="1419"/>
      <c r="Y70" s="3367">
        <v>94</v>
      </c>
      <c r="Z70" s="463"/>
      <c r="AA70" s="1094">
        <v>94</v>
      </c>
      <c r="AB70" s="463"/>
      <c r="AC70" s="1364"/>
      <c r="AD70" s="463"/>
      <c r="AE70" s="1254">
        <v>94</v>
      </c>
      <c r="AF70" s="463"/>
      <c r="AG70" s="1364">
        <v>18</v>
      </c>
      <c r="AH70" s="463"/>
      <c r="AI70" s="542">
        <v>112</v>
      </c>
      <c r="AJ70" s="463"/>
      <c r="AK70" s="1364"/>
      <c r="AL70" s="463"/>
      <c r="AM70" s="3367">
        <v>18</v>
      </c>
      <c r="AN70" s="463"/>
      <c r="AO70" s="1254">
        <v>112</v>
      </c>
      <c r="AP70" s="463"/>
      <c r="AQ70" s="1364"/>
      <c r="AR70" s="463"/>
      <c r="AS70" s="1254">
        <v>112</v>
      </c>
      <c r="AT70" s="463"/>
      <c r="AU70" s="1364">
        <v>24</v>
      </c>
      <c r="AV70" s="463"/>
      <c r="AW70" s="1254">
        <v>136</v>
      </c>
      <c r="AX70" s="463"/>
      <c r="AY70" s="1364"/>
      <c r="AZ70" s="463"/>
      <c r="BA70" s="3367">
        <v>24</v>
      </c>
      <c r="BB70" s="542"/>
      <c r="BC70" s="1094">
        <v>42</v>
      </c>
      <c r="BD70" s="463"/>
      <c r="BE70" s="1094">
        <v>136</v>
      </c>
      <c r="BF70" s="1217"/>
      <c r="BG70" s="1217"/>
      <c r="BH70" s="1217"/>
      <c r="BI70" s="1217"/>
      <c r="BR70" s="1217"/>
      <c r="BS70" s="1217"/>
    </row>
    <row r="71" spans="2:71" ht="15.6" customHeight="1" x14ac:dyDescent="0.25">
      <c r="B71" s="1402" t="s">
        <v>2025</v>
      </c>
      <c r="C71" s="1363" t="s">
        <v>353</v>
      </c>
      <c r="D71" s="1415"/>
      <c r="E71" s="463"/>
      <c r="F71" s="463"/>
      <c r="G71" s="463"/>
      <c r="H71" s="463"/>
      <c r="I71" s="3371"/>
      <c r="J71" s="463"/>
      <c r="K71" s="463"/>
      <c r="L71" s="1419"/>
      <c r="M71" s="1487"/>
      <c r="N71" s="463"/>
      <c r="O71" s="463"/>
      <c r="P71" s="463"/>
      <c r="Q71" s="3371"/>
      <c r="R71" s="463"/>
      <c r="S71" s="463">
        <v>211</v>
      </c>
      <c r="T71" s="463"/>
      <c r="U71" s="1254">
        <v>211</v>
      </c>
      <c r="V71" s="463"/>
      <c r="W71" s="463"/>
      <c r="X71" s="1419"/>
      <c r="Y71" s="3367">
        <v>211</v>
      </c>
      <c r="Z71" s="463"/>
      <c r="AA71" s="1094">
        <v>211</v>
      </c>
      <c r="AB71" s="463"/>
      <c r="AC71" s="1364">
        <v>3</v>
      </c>
      <c r="AD71" s="463"/>
      <c r="AE71" s="1254">
        <v>214</v>
      </c>
      <c r="AF71" s="463"/>
      <c r="AG71" s="1364">
        <v>27</v>
      </c>
      <c r="AH71" s="463"/>
      <c r="AI71" s="542">
        <v>241</v>
      </c>
      <c r="AJ71" s="463"/>
      <c r="AK71" s="1364"/>
      <c r="AL71" s="463"/>
      <c r="AM71" s="3367">
        <v>30</v>
      </c>
      <c r="AN71" s="463"/>
      <c r="AO71" s="1254">
        <v>241</v>
      </c>
      <c r="AP71" s="463"/>
      <c r="AQ71" s="1364"/>
      <c r="AR71" s="463"/>
      <c r="AS71" s="1254">
        <v>241</v>
      </c>
      <c r="AT71" s="463"/>
      <c r="AU71" s="1364"/>
      <c r="AV71" s="463"/>
      <c r="AW71" s="1254">
        <v>241</v>
      </c>
      <c r="AX71" s="463"/>
      <c r="AY71" s="1364"/>
      <c r="AZ71" s="463"/>
      <c r="BA71" s="3367">
        <v>0</v>
      </c>
      <c r="BB71" s="542"/>
      <c r="BC71" s="1094">
        <v>30</v>
      </c>
      <c r="BD71" s="463"/>
      <c r="BE71" s="1094">
        <v>241</v>
      </c>
      <c r="BF71" s="1217"/>
      <c r="BG71" s="1217"/>
      <c r="BH71" s="1217"/>
      <c r="BI71" s="1217"/>
      <c r="BR71" s="1217"/>
      <c r="BS71" s="1217"/>
    </row>
    <row r="72" spans="2:71" ht="15.6" customHeight="1" x14ac:dyDescent="0.25">
      <c r="B72" s="1402" t="s">
        <v>1978</v>
      </c>
      <c r="C72" s="1363" t="s">
        <v>353</v>
      </c>
      <c r="D72" s="1415"/>
      <c r="E72" s="463"/>
      <c r="F72" s="463"/>
      <c r="G72" s="463"/>
      <c r="H72" s="463"/>
      <c r="I72" s="3371"/>
      <c r="J72" s="463"/>
      <c r="K72" s="463"/>
      <c r="L72" s="1419"/>
      <c r="M72" s="1487"/>
      <c r="N72" s="463"/>
      <c r="O72" s="463"/>
      <c r="P72" s="463"/>
      <c r="Q72" s="3371"/>
      <c r="R72" s="463"/>
      <c r="S72" s="463">
        <v>558</v>
      </c>
      <c r="T72" s="463"/>
      <c r="U72" s="1254">
        <v>558</v>
      </c>
      <c r="V72" s="463"/>
      <c r="W72" s="463"/>
      <c r="X72" s="1419"/>
      <c r="Y72" s="3367">
        <v>558</v>
      </c>
      <c r="Z72" s="463"/>
      <c r="AA72" s="1094">
        <v>558</v>
      </c>
      <c r="AB72" s="463"/>
      <c r="AC72" s="1364"/>
      <c r="AD72" s="463"/>
      <c r="AE72" s="1254">
        <v>558</v>
      </c>
      <c r="AF72" s="463"/>
      <c r="AG72" s="1364"/>
      <c r="AH72" s="463"/>
      <c r="AI72" s="542">
        <v>558</v>
      </c>
      <c r="AJ72" s="463"/>
      <c r="AK72" s="1364"/>
      <c r="AL72" s="463"/>
      <c r="AM72" s="3367">
        <v>0</v>
      </c>
      <c r="AN72" s="463"/>
      <c r="AO72" s="1254">
        <v>558</v>
      </c>
      <c r="AP72" s="463"/>
      <c r="AQ72" s="1364"/>
      <c r="AR72" s="463"/>
      <c r="AS72" s="1254">
        <v>558</v>
      </c>
      <c r="AT72" s="463"/>
      <c r="AU72" s="1364"/>
      <c r="AV72" s="463"/>
      <c r="AW72" s="1254">
        <v>558</v>
      </c>
      <c r="AX72" s="463"/>
      <c r="AY72" s="1364"/>
      <c r="AZ72" s="463"/>
      <c r="BA72" s="3367">
        <v>0</v>
      </c>
      <c r="BB72" s="542"/>
      <c r="BC72" s="1094">
        <v>0</v>
      </c>
      <c r="BD72" s="463"/>
      <c r="BE72" s="1094">
        <v>558</v>
      </c>
      <c r="BF72" s="1217"/>
      <c r="BG72" s="1217"/>
      <c r="BH72" s="1217"/>
      <c r="BI72" s="1217"/>
      <c r="BR72" s="1217"/>
      <c r="BS72" s="1217"/>
    </row>
    <row r="73" spans="2:71" ht="15.6" customHeight="1" x14ac:dyDescent="0.25">
      <c r="B73" s="3372" t="s">
        <v>1876</v>
      </c>
      <c r="C73" s="914" t="s">
        <v>353</v>
      </c>
      <c r="D73" s="1416"/>
      <c r="E73" s="542"/>
      <c r="F73" s="542"/>
      <c r="G73" s="542"/>
      <c r="H73" s="542"/>
      <c r="I73" s="1254">
        <v>0</v>
      </c>
      <c r="J73" s="542"/>
      <c r="K73" s="542"/>
      <c r="L73" s="1408"/>
      <c r="M73" s="3367">
        <v>0</v>
      </c>
      <c r="N73" s="542"/>
      <c r="O73" s="542"/>
      <c r="P73" s="542"/>
      <c r="Q73" s="1254">
        <v>0</v>
      </c>
      <c r="R73" s="542"/>
      <c r="S73" s="542"/>
      <c r="T73" s="542"/>
      <c r="U73" s="1254">
        <v>0</v>
      </c>
      <c r="V73" s="542"/>
      <c r="W73" s="542"/>
      <c r="X73" s="1408"/>
      <c r="Y73" s="3367">
        <v>0</v>
      </c>
      <c r="Z73" s="542"/>
      <c r="AA73" s="1094">
        <v>0</v>
      </c>
      <c r="AB73" s="542"/>
      <c r="AC73" s="2664"/>
      <c r="AD73" s="542"/>
      <c r="AE73" s="1254">
        <v>0</v>
      </c>
      <c r="AF73" s="542"/>
      <c r="AG73" s="2664"/>
      <c r="AH73" s="542"/>
      <c r="AI73" s="542">
        <v>0</v>
      </c>
      <c r="AJ73" s="542"/>
      <c r="AK73" s="2664"/>
      <c r="AL73" s="542"/>
      <c r="AM73" s="3367">
        <v>0</v>
      </c>
      <c r="AN73" s="542"/>
      <c r="AO73" s="1254">
        <v>0</v>
      </c>
      <c r="AP73" s="542"/>
      <c r="AQ73" s="2664">
        <v>796</v>
      </c>
      <c r="AR73" s="542"/>
      <c r="AS73" s="1254">
        <v>796</v>
      </c>
      <c r="AT73" s="542"/>
      <c r="AU73" s="2664">
        <v>259</v>
      </c>
      <c r="AV73" s="542"/>
      <c r="AW73" s="1254">
        <v>1055</v>
      </c>
      <c r="AX73" s="542"/>
      <c r="AY73" s="2664"/>
      <c r="AZ73" s="542"/>
      <c r="BA73" s="3367">
        <v>1055</v>
      </c>
      <c r="BB73" s="542"/>
      <c r="BC73" s="1094">
        <v>1055</v>
      </c>
      <c r="BD73" s="542"/>
      <c r="BE73" s="1094">
        <v>1055</v>
      </c>
      <c r="BF73" s="1217"/>
      <c r="BG73" s="1217"/>
      <c r="BH73" s="1217"/>
      <c r="BI73" s="1217"/>
      <c r="BR73" s="1217"/>
      <c r="BS73" s="1217"/>
    </row>
    <row r="74" spans="2:71" ht="15.6" customHeight="1" x14ac:dyDescent="0.25">
      <c r="B74" s="1402" t="s">
        <v>2145</v>
      </c>
      <c r="C74" s="914" t="s">
        <v>353</v>
      </c>
      <c r="D74" s="1416"/>
      <c r="E74" s="542"/>
      <c r="F74" s="542"/>
      <c r="G74" s="542"/>
      <c r="H74" s="542"/>
      <c r="I74" s="1254">
        <v>0</v>
      </c>
      <c r="J74" s="542"/>
      <c r="K74" s="542"/>
      <c r="L74" s="1408"/>
      <c r="M74" s="3367">
        <v>0</v>
      </c>
      <c r="N74" s="542"/>
      <c r="O74" s="542"/>
      <c r="P74" s="542"/>
      <c r="Q74" s="1254">
        <v>0</v>
      </c>
      <c r="R74" s="542"/>
      <c r="S74" s="542"/>
      <c r="T74" s="542"/>
      <c r="U74" s="1254">
        <v>0</v>
      </c>
      <c r="V74" s="542"/>
      <c r="W74" s="542"/>
      <c r="X74" s="1408"/>
      <c r="Y74" s="3367">
        <v>0</v>
      </c>
      <c r="Z74" s="542"/>
      <c r="AA74" s="1094">
        <v>0</v>
      </c>
      <c r="AB74" s="542"/>
      <c r="AC74" s="2664"/>
      <c r="AD74" s="542"/>
      <c r="AE74" s="1254">
        <v>0</v>
      </c>
      <c r="AF74" s="542"/>
      <c r="AG74" s="2664"/>
      <c r="AH74" s="542"/>
      <c r="AI74" s="542">
        <v>0</v>
      </c>
      <c r="AJ74" s="542"/>
      <c r="AK74" s="2664"/>
      <c r="AL74" s="542"/>
      <c r="AM74" s="3367">
        <v>0</v>
      </c>
      <c r="AN74" s="542"/>
      <c r="AO74" s="1254">
        <v>0</v>
      </c>
      <c r="AP74" s="542"/>
      <c r="AQ74" s="2664">
        <v>12.37</v>
      </c>
      <c r="AR74" s="542"/>
      <c r="AS74" s="1254">
        <v>12.37</v>
      </c>
      <c r="AT74" s="542"/>
      <c r="AU74" s="2664">
        <v>7.54</v>
      </c>
      <c r="AV74" s="542"/>
      <c r="AW74" s="1254">
        <v>19.91</v>
      </c>
      <c r="AX74" s="542"/>
      <c r="AY74" s="2664">
        <v>27.84</v>
      </c>
      <c r="AZ74" s="542"/>
      <c r="BA74" s="3367">
        <v>47.75</v>
      </c>
      <c r="BB74" s="542"/>
      <c r="BC74" s="1094">
        <v>47.75</v>
      </c>
      <c r="BD74" s="542"/>
      <c r="BE74" s="1094">
        <v>47.75</v>
      </c>
      <c r="BF74" s="1217"/>
      <c r="BG74" s="1217"/>
      <c r="BH74" s="1217"/>
      <c r="BI74" s="1217"/>
      <c r="BR74" s="1217"/>
      <c r="BS74" s="1217"/>
    </row>
    <row r="75" spans="2:71" ht="15.6" customHeight="1" x14ac:dyDescent="0.25">
      <c r="B75" s="1402" t="s">
        <v>1650</v>
      </c>
      <c r="C75" s="914" t="s">
        <v>353</v>
      </c>
      <c r="D75" s="1416"/>
      <c r="E75" s="542"/>
      <c r="F75" s="542"/>
      <c r="G75" s="542">
        <v>7.83</v>
      </c>
      <c r="H75" s="542"/>
      <c r="I75" s="1254">
        <v>7.83</v>
      </c>
      <c r="J75" s="542"/>
      <c r="K75" s="542"/>
      <c r="L75" s="1408"/>
      <c r="M75" s="3367">
        <v>7.83</v>
      </c>
      <c r="N75" s="542"/>
      <c r="O75" s="542"/>
      <c r="P75" s="542"/>
      <c r="Q75" s="1254">
        <v>7.83</v>
      </c>
      <c r="R75" s="542"/>
      <c r="S75" s="542"/>
      <c r="T75" s="542"/>
      <c r="U75" s="1254">
        <v>7.83</v>
      </c>
      <c r="V75" s="542"/>
      <c r="W75" s="542"/>
      <c r="X75" s="1408"/>
      <c r="Y75" s="3367">
        <v>0</v>
      </c>
      <c r="Z75" s="542"/>
      <c r="AA75" s="1094">
        <v>7.83</v>
      </c>
      <c r="AB75" s="542"/>
      <c r="AC75" s="2664"/>
      <c r="AD75" s="542"/>
      <c r="AE75" s="1254">
        <v>7.83</v>
      </c>
      <c r="AF75" s="542"/>
      <c r="AG75" s="2664"/>
      <c r="AH75" s="542"/>
      <c r="AI75" s="542">
        <v>7.83</v>
      </c>
      <c r="AJ75" s="542"/>
      <c r="AK75" s="2664"/>
      <c r="AL75" s="542"/>
      <c r="AM75" s="3367">
        <v>0</v>
      </c>
      <c r="AN75" s="542"/>
      <c r="AO75" s="1254">
        <v>7.83</v>
      </c>
      <c r="AP75" s="542"/>
      <c r="AQ75" s="2664"/>
      <c r="AR75" s="542"/>
      <c r="AS75" s="1254">
        <v>7.83</v>
      </c>
      <c r="AT75" s="542"/>
      <c r="AU75" s="2664"/>
      <c r="AV75" s="542"/>
      <c r="AW75" s="1254">
        <v>7.83</v>
      </c>
      <c r="AX75" s="542"/>
      <c r="AY75" s="2664"/>
      <c r="AZ75" s="542"/>
      <c r="BA75" s="3367">
        <v>0</v>
      </c>
      <c r="BB75" s="542"/>
      <c r="BC75" s="1094">
        <v>0</v>
      </c>
      <c r="BD75" s="542"/>
      <c r="BE75" s="1094">
        <v>7.83</v>
      </c>
      <c r="BF75" s="1217"/>
      <c r="BG75" s="1217"/>
      <c r="BH75" s="1217"/>
      <c r="BI75" s="1217"/>
      <c r="BR75" s="1217"/>
      <c r="BS75" s="1217"/>
    </row>
    <row r="76" spans="2:71" ht="15.6" customHeight="1" x14ac:dyDescent="0.25">
      <c r="B76" s="3372" t="s">
        <v>1386</v>
      </c>
      <c r="C76" s="1540" t="s">
        <v>353</v>
      </c>
      <c r="D76" s="2378"/>
      <c r="E76" s="953">
        <v>488.28</v>
      </c>
      <c r="F76" s="953"/>
      <c r="G76" s="953">
        <v>486.03000000000009</v>
      </c>
      <c r="H76" s="953"/>
      <c r="I76" s="953">
        <v>974.31000000000006</v>
      </c>
      <c r="J76" s="542"/>
      <c r="K76" s="953">
        <v>1975.5200000000007</v>
      </c>
      <c r="L76" s="1408"/>
      <c r="M76" s="3367">
        <v>2949.8300000000008</v>
      </c>
      <c r="N76" s="542"/>
      <c r="O76" s="953">
        <v>499.11</v>
      </c>
      <c r="P76" s="542"/>
      <c r="Q76" s="953">
        <v>3448.940000000001</v>
      </c>
      <c r="R76" s="542"/>
      <c r="S76" s="953">
        <v>1497.94</v>
      </c>
      <c r="T76" s="542"/>
      <c r="U76" s="953">
        <v>4946.880000000001</v>
      </c>
      <c r="V76" s="542"/>
      <c r="W76" s="953">
        <v>1350.48</v>
      </c>
      <c r="X76" s="1408"/>
      <c r="Y76" s="3367">
        <v>3347.53</v>
      </c>
      <c r="Z76" s="542"/>
      <c r="AA76" s="1094">
        <v>6297.3600000000006</v>
      </c>
      <c r="AB76" s="542"/>
      <c r="AC76" s="3373">
        <v>146.70999999999998</v>
      </c>
      <c r="AD76" s="542"/>
      <c r="AE76" s="1254">
        <v>6444.0700000000006</v>
      </c>
      <c r="AF76" s="542"/>
      <c r="AG76" s="3373"/>
      <c r="AH76" s="542"/>
      <c r="AI76" s="542">
        <v>6444.0700000000006</v>
      </c>
      <c r="AJ76" s="542"/>
      <c r="AK76" s="3373">
        <v>467.96</v>
      </c>
      <c r="AL76" s="542"/>
      <c r="AM76" s="3367">
        <v>614.66999999999996</v>
      </c>
      <c r="AN76" s="542"/>
      <c r="AO76" s="1254">
        <v>6912.0300000000007</v>
      </c>
      <c r="AP76" s="542"/>
      <c r="AQ76" s="3373">
        <v>529.83000000000004</v>
      </c>
      <c r="AR76" s="542"/>
      <c r="AS76" s="1254">
        <v>7441.8600000000006</v>
      </c>
      <c r="AT76" s="542"/>
      <c r="AU76" s="3373">
        <v>999.38</v>
      </c>
      <c r="AV76" s="542"/>
      <c r="AW76" s="1254">
        <v>8441.24</v>
      </c>
      <c r="AX76" s="542"/>
      <c r="AY76" s="3373">
        <v>1999.58</v>
      </c>
      <c r="AZ76" s="542"/>
      <c r="BA76" s="3367">
        <v>3528.79</v>
      </c>
      <c r="BB76" s="542"/>
      <c r="BC76" s="1094">
        <v>4143.46</v>
      </c>
      <c r="BD76" s="542"/>
      <c r="BE76" s="1094">
        <v>10440.82</v>
      </c>
      <c r="BF76" s="1217"/>
      <c r="BG76" s="1217"/>
      <c r="BH76" s="1217"/>
      <c r="BI76" s="1217"/>
      <c r="BR76" s="1217"/>
      <c r="BS76" s="1217"/>
    </row>
    <row r="77" spans="2:71" ht="15.6" customHeight="1" x14ac:dyDescent="0.25">
      <c r="B77" s="1402" t="s">
        <v>1437</v>
      </c>
      <c r="C77" s="914" t="s">
        <v>353</v>
      </c>
      <c r="D77" s="1416"/>
      <c r="E77" s="542">
        <v>39.92</v>
      </c>
      <c r="F77" s="542"/>
      <c r="G77" s="542">
        <v>3948.7699999999995</v>
      </c>
      <c r="H77" s="542"/>
      <c r="I77" s="542">
        <v>3988.6899999999996</v>
      </c>
      <c r="J77" s="542"/>
      <c r="K77" s="542">
        <v>6679.659999999998</v>
      </c>
      <c r="L77" s="1408"/>
      <c r="M77" s="3367">
        <v>10668.349999999999</v>
      </c>
      <c r="N77" s="542"/>
      <c r="O77" s="542">
        <v>9326.489999999998</v>
      </c>
      <c r="P77" s="542"/>
      <c r="Q77" s="542">
        <v>19994.839999999997</v>
      </c>
      <c r="R77" s="542"/>
      <c r="S77" s="542"/>
      <c r="T77" s="542"/>
      <c r="U77" s="542">
        <v>19994.839999999997</v>
      </c>
      <c r="V77" s="542"/>
      <c r="W77" s="542">
        <v>7873.7</v>
      </c>
      <c r="X77" s="1408"/>
      <c r="Y77" s="3367">
        <v>17200.189999999999</v>
      </c>
      <c r="Z77" s="542"/>
      <c r="AA77" s="1094">
        <v>27868.539999999997</v>
      </c>
      <c r="AB77" s="542"/>
      <c r="AC77" s="2664">
        <v>2125.13</v>
      </c>
      <c r="AD77" s="542"/>
      <c r="AE77" s="1254">
        <v>29993.67</v>
      </c>
      <c r="AF77" s="542"/>
      <c r="AG77" s="2664">
        <v>4123.4000000000005</v>
      </c>
      <c r="AH77" s="542"/>
      <c r="AI77" s="542">
        <v>34117.07</v>
      </c>
      <c r="AJ77" s="542"/>
      <c r="AK77" s="2664">
        <v>319.88</v>
      </c>
      <c r="AL77" s="542"/>
      <c r="AM77" s="3367">
        <v>6568.4100000000008</v>
      </c>
      <c r="AN77" s="542"/>
      <c r="AO77" s="1254">
        <v>34436.949999999997</v>
      </c>
      <c r="AP77" s="542"/>
      <c r="AQ77" s="2664">
        <v>555.46</v>
      </c>
      <c r="AR77" s="542"/>
      <c r="AS77" s="1254">
        <v>34992.409999999996</v>
      </c>
      <c r="AT77" s="542"/>
      <c r="AU77" s="2664">
        <v>3331.72</v>
      </c>
      <c r="AV77" s="542"/>
      <c r="AW77" s="1254">
        <v>38324.129999999997</v>
      </c>
      <c r="AX77" s="542"/>
      <c r="AY77" s="2664">
        <v>2160.37</v>
      </c>
      <c r="AZ77" s="542"/>
      <c r="BA77" s="3367">
        <v>6047.5499999999993</v>
      </c>
      <c r="BB77" s="542"/>
      <c r="BC77" s="1094">
        <v>12615.96</v>
      </c>
      <c r="BD77" s="542"/>
      <c r="BE77" s="1094">
        <v>40484.5</v>
      </c>
      <c r="BF77" s="1217"/>
      <c r="BG77" s="1217"/>
      <c r="BH77" s="1217"/>
      <c r="BI77" s="1217"/>
      <c r="BR77" s="1217"/>
      <c r="BS77" s="1217"/>
    </row>
    <row r="78" spans="2:71" ht="15.6" customHeight="1" x14ac:dyDescent="0.25">
      <c r="B78" s="1402" t="s">
        <v>2143</v>
      </c>
      <c r="C78" s="914" t="s">
        <v>353</v>
      </c>
      <c r="D78" s="1416"/>
      <c r="E78" s="542"/>
      <c r="F78" s="542"/>
      <c r="G78" s="542"/>
      <c r="H78" s="542"/>
      <c r="I78" s="542">
        <v>0</v>
      </c>
      <c r="J78" s="542"/>
      <c r="K78" s="542"/>
      <c r="L78" s="1408"/>
      <c r="M78" s="3367">
        <v>0</v>
      </c>
      <c r="N78" s="542"/>
      <c r="O78" s="542"/>
      <c r="P78" s="542"/>
      <c r="Q78" s="542">
        <v>0</v>
      </c>
      <c r="R78" s="542"/>
      <c r="S78" s="542"/>
      <c r="T78" s="542"/>
      <c r="U78" s="542">
        <v>0</v>
      </c>
      <c r="V78" s="542"/>
      <c r="W78" s="542"/>
      <c r="X78" s="1408"/>
      <c r="Y78" s="3367">
        <v>0</v>
      </c>
      <c r="Z78" s="542"/>
      <c r="AA78" s="1094">
        <v>0</v>
      </c>
      <c r="AB78" s="542"/>
      <c r="AC78" s="2664"/>
      <c r="AD78" s="542"/>
      <c r="AE78" s="1254">
        <v>0</v>
      </c>
      <c r="AF78" s="542"/>
      <c r="AG78" s="2664"/>
      <c r="AH78" s="542"/>
      <c r="AI78" s="542">
        <v>0</v>
      </c>
      <c r="AJ78" s="542"/>
      <c r="AK78" s="2664"/>
      <c r="AL78" s="542"/>
      <c r="AM78" s="3367">
        <v>0</v>
      </c>
      <c r="AN78" s="542"/>
      <c r="AO78" s="1254">
        <v>0</v>
      </c>
      <c r="AP78" s="542"/>
      <c r="AQ78" s="2664">
        <v>51</v>
      </c>
      <c r="AR78" s="542"/>
      <c r="AS78" s="1254">
        <v>51</v>
      </c>
      <c r="AT78" s="542"/>
      <c r="AU78" s="2664"/>
      <c r="AV78" s="542"/>
      <c r="AW78" s="1254">
        <v>51</v>
      </c>
      <c r="AX78" s="542"/>
      <c r="AY78" s="2664">
        <v>21</v>
      </c>
      <c r="AZ78" s="542"/>
      <c r="BA78" s="3367">
        <v>72</v>
      </c>
      <c r="BB78" s="542"/>
      <c r="BC78" s="1094">
        <v>72</v>
      </c>
      <c r="BD78" s="542"/>
      <c r="BE78" s="1094">
        <v>72</v>
      </c>
      <c r="BF78" s="1217"/>
      <c r="BG78" s="1217"/>
      <c r="BH78" s="1217"/>
      <c r="BI78" s="1217"/>
      <c r="BR78" s="1217"/>
      <c r="BS78" s="1217"/>
    </row>
    <row r="79" spans="2:71" ht="15.6" customHeight="1" x14ac:dyDescent="0.25">
      <c r="B79" s="1402" t="s">
        <v>1294</v>
      </c>
      <c r="C79" s="914" t="s">
        <v>353</v>
      </c>
      <c r="D79" s="1416"/>
      <c r="E79" s="542"/>
      <c r="F79" s="542"/>
      <c r="G79" s="542">
        <v>53</v>
      </c>
      <c r="H79" s="542"/>
      <c r="I79" s="542">
        <v>53</v>
      </c>
      <c r="J79" s="542"/>
      <c r="K79" s="542"/>
      <c r="L79" s="1408"/>
      <c r="M79" s="3367">
        <v>53</v>
      </c>
      <c r="N79" s="542"/>
      <c r="O79" s="542">
        <v>70</v>
      </c>
      <c r="P79" s="542"/>
      <c r="Q79" s="542">
        <v>123</v>
      </c>
      <c r="R79" s="542"/>
      <c r="S79" s="542"/>
      <c r="T79" s="542"/>
      <c r="U79" s="542">
        <v>123</v>
      </c>
      <c r="V79" s="542"/>
      <c r="W79" s="542">
        <v>152</v>
      </c>
      <c r="X79" s="1408"/>
      <c r="Y79" s="3367">
        <v>222</v>
      </c>
      <c r="Z79" s="542"/>
      <c r="AA79" s="1094">
        <v>275</v>
      </c>
      <c r="AB79" s="542"/>
      <c r="AC79" s="2664"/>
      <c r="AD79" s="542"/>
      <c r="AE79" s="1254">
        <v>275</v>
      </c>
      <c r="AF79" s="542"/>
      <c r="AG79" s="2664"/>
      <c r="AH79" s="542"/>
      <c r="AI79" s="542">
        <v>275</v>
      </c>
      <c r="AJ79" s="542"/>
      <c r="AK79" s="2664"/>
      <c r="AL79" s="542"/>
      <c r="AM79" s="3367">
        <v>0</v>
      </c>
      <c r="AN79" s="542"/>
      <c r="AO79" s="1254">
        <v>275</v>
      </c>
      <c r="AP79" s="542"/>
      <c r="AQ79" s="2664"/>
      <c r="AR79" s="542"/>
      <c r="AS79" s="1254">
        <v>275</v>
      </c>
      <c r="AT79" s="542"/>
      <c r="AU79" s="2664"/>
      <c r="AV79" s="542"/>
      <c r="AW79" s="1254">
        <v>275</v>
      </c>
      <c r="AX79" s="542"/>
      <c r="AY79" s="2664"/>
      <c r="AZ79" s="542"/>
      <c r="BA79" s="3367">
        <v>0</v>
      </c>
      <c r="BB79" s="542"/>
      <c r="BC79" s="1094">
        <v>0</v>
      </c>
      <c r="BD79" s="542"/>
      <c r="BE79" s="1094">
        <v>275</v>
      </c>
      <c r="BF79" s="1217"/>
      <c r="BG79" s="1217"/>
      <c r="BH79" s="1217"/>
      <c r="BI79" s="1217"/>
      <c r="BR79" s="1217"/>
      <c r="BS79" s="1217"/>
    </row>
    <row r="80" spans="2:71" ht="15.6" customHeight="1" x14ac:dyDescent="0.25">
      <c r="B80" s="1402" t="s">
        <v>1482</v>
      </c>
      <c r="C80" s="914" t="s">
        <v>353</v>
      </c>
      <c r="D80" s="1416"/>
      <c r="E80" s="542"/>
      <c r="F80" s="542"/>
      <c r="G80" s="542"/>
      <c r="H80" s="542"/>
      <c r="I80" s="542">
        <v>0</v>
      </c>
      <c r="J80" s="542"/>
      <c r="K80" s="542"/>
      <c r="L80" s="1408"/>
      <c r="M80" s="3367">
        <v>0</v>
      </c>
      <c r="N80" s="542"/>
      <c r="O80" s="542"/>
      <c r="P80" s="542"/>
      <c r="Q80" s="542">
        <v>0</v>
      </c>
      <c r="R80" s="542"/>
      <c r="S80" s="542"/>
      <c r="T80" s="542"/>
      <c r="U80" s="542">
        <v>0</v>
      </c>
      <c r="V80" s="542"/>
      <c r="W80" s="542"/>
      <c r="X80" s="1408"/>
      <c r="Y80" s="3367">
        <v>0</v>
      </c>
      <c r="Z80" s="542"/>
      <c r="AA80" s="1094">
        <v>0</v>
      </c>
      <c r="AB80" s="542"/>
      <c r="AC80" s="2664"/>
      <c r="AD80" s="542"/>
      <c r="AE80" s="1254">
        <v>0</v>
      </c>
      <c r="AF80" s="542"/>
      <c r="AG80" s="2664"/>
      <c r="AH80" s="542"/>
      <c r="AI80" s="542">
        <v>0</v>
      </c>
      <c r="AJ80" s="542"/>
      <c r="AK80" s="2664">
        <v>395</v>
      </c>
      <c r="AL80" s="542"/>
      <c r="AM80" s="3367">
        <v>395</v>
      </c>
      <c r="AN80" s="542"/>
      <c r="AO80" s="1254">
        <v>395</v>
      </c>
      <c r="AP80" s="542"/>
      <c r="AQ80" s="2664">
        <v>520</v>
      </c>
      <c r="AR80" s="542"/>
      <c r="AS80" s="1254">
        <v>915</v>
      </c>
      <c r="AT80" s="542"/>
      <c r="AU80" s="2664"/>
      <c r="AV80" s="542"/>
      <c r="AW80" s="1254">
        <v>915</v>
      </c>
      <c r="AX80" s="542"/>
      <c r="AY80" s="2664">
        <v>136</v>
      </c>
      <c r="AZ80" s="542"/>
      <c r="BA80" s="3367">
        <v>656</v>
      </c>
      <c r="BB80" s="542"/>
      <c r="BC80" s="1094">
        <v>1051</v>
      </c>
      <c r="BD80" s="542"/>
      <c r="BE80" s="1094">
        <v>1051</v>
      </c>
      <c r="BF80" s="1217"/>
      <c r="BG80" s="1217"/>
      <c r="BH80" s="1217"/>
      <c r="BI80" s="1217"/>
      <c r="BR80" s="1217"/>
      <c r="BS80" s="1217"/>
    </row>
    <row r="81" spans="2:71" ht="15.6" customHeight="1" x14ac:dyDescent="0.25">
      <c r="B81" s="1402" t="s">
        <v>1481</v>
      </c>
      <c r="C81" s="914" t="s">
        <v>353</v>
      </c>
      <c r="D81" s="1416"/>
      <c r="E81" s="542">
        <v>120</v>
      </c>
      <c r="F81" s="542"/>
      <c r="G81" s="542"/>
      <c r="H81" s="542"/>
      <c r="I81" s="542">
        <v>120</v>
      </c>
      <c r="J81" s="542"/>
      <c r="K81" s="542"/>
      <c r="L81" s="1408"/>
      <c r="M81" s="3367">
        <v>120</v>
      </c>
      <c r="N81" s="542"/>
      <c r="O81" s="542"/>
      <c r="P81" s="542"/>
      <c r="Q81" s="542">
        <v>120</v>
      </c>
      <c r="R81" s="542"/>
      <c r="S81" s="542"/>
      <c r="T81" s="542"/>
      <c r="U81" s="542">
        <v>120</v>
      </c>
      <c r="V81" s="542"/>
      <c r="W81" s="542"/>
      <c r="X81" s="1408"/>
      <c r="Y81" s="3367">
        <v>0</v>
      </c>
      <c r="Z81" s="542"/>
      <c r="AA81" s="1094">
        <v>120</v>
      </c>
      <c r="AB81" s="542"/>
      <c r="AC81" s="2664"/>
      <c r="AD81" s="542"/>
      <c r="AE81" s="1254">
        <v>120</v>
      </c>
      <c r="AF81" s="542"/>
      <c r="AG81" s="2664"/>
      <c r="AH81" s="542"/>
      <c r="AI81" s="542">
        <v>120</v>
      </c>
      <c r="AJ81" s="542"/>
      <c r="AK81" s="2664">
        <v>200</v>
      </c>
      <c r="AL81" s="542"/>
      <c r="AM81" s="3367">
        <v>200</v>
      </c>
      <c r="AN81" s="542"/>
      <c r="AO81" s="1254">
        <v>320</v>
      </c>
      <c r="AP81" s="542"/>
      <c r="AQ81" s="2664"/>
      <c r="AR81" s="542"/>
      <c r="AS81" s="1254">
        <v>320</v>
      </c>
      <c r="AT81" s="542"/>
      <c r="AU81" s="2664"/>
      <c r="AV81" s="542"/>
      <c r="AW81" s="1254">
        <v>320</v>
      </c>
      <c r="AX81" s="542"/>
      <c r="AY81" s="2664"/>
      <c r="AZ81" s="542"/>
      <c r="BA81" s="3367">
        <v>0</v>
      </c>
      <c r="BB81" s="542"/>
      <c r="BC81" s="1094">
        <v>200</v>
      </c>
      <c r="BD81" s="542"/>
      <c r="BE81" s="1094">
        <v>320</v>
      </c>
      <c r="BF81" s="1217"/>
      <c r="BG81" s="1217"/>
      <c r="BH81" s="1217"/>
      <c r="BI81" s="1217"/>
      <c r="BR81" s="1217"/>
      <c r="BS81" s="1217"/>
    </row>
    <row r="82" spans="2:71" ht="15.6" customHeight="1" x14ac:dyDescent="0.25">
      <c r="B82" s="1402" t="s">
        <v>1479</v>
      </c>
      <c r="C82" s="914" t="s">
        <v>353</v>
      </c>
      <c r="D82" s="1416"/>
      <c r="E82" s="542"/>
      <c r="F82" s="542"/>
      <c r="G82" s="542"/>
      <c r="H82" s="542"/>
      <c r="I82" s="542">
        <v>0</v>
      </c>
      <c r="J82" s="542"/>
      <c r="K82" s="542"/>
      <c r="L82" s="1408"/>
      <c r="M82" s="3367">
        <v>0</v>
      </c>
      <c r="N82" s="542"/>
      <c r="O82" s="542">
        <v>130</v>
      </c>
      <c r="P82" s="542"/>
      <c r="Q82" s="542">
        <v>130</v>
      </c>
      <c r="R82" s="542"/>
      <c r="S82" s="542"/>
      <c r="T82" s="542"/>
      <c r="U82" s="542">
        <v>130</v>
      </c>
      <c r="V82" s="542"/>
      <c r="W82" s="542"/>
      <c r="X82" s="1408"/>
      <c r="Y82" s="3367">
        <v>130</v>
      </c>
      <c r="Z82" s="542"/>
      <c r="AA82" s="1094">
        <v>130</v>
      </c>
      <c r="AB82" s="542"/>
      <c r="AC82" s="2664"/>
      <c r="AD82" s="542"/>
      <c r="AE82" s="1254">
        <v>130</v>
      </c>
      <c r="AF82" s="542"/>
      <c r="AG82" s="2664"/>
      <c r="AH82" s="542"/>
      <c r="AI82" s="542">
        <v>130</v>
      </c>
      <c r="AJ82" s="542"/>
      <c r="AK82" s="2664"/>
      <c r="AL82" s="542"/>
      <c r="AM82" s="3367">
        <v>0</v>
      </c>
      <c r="AN82" s="542"/>
      <c r="AO82" s="1254">
        <v>130</v>
      </c>
      <c r="AP82" s="542"/>
      <c r="AQ82" s="2664">
        <v>120</v>
      </c>
      <c r="AR82" s="542"/>
      <c r="AS82" s="1254">
        <v>250</v>
      </c>
      <c r="AT82" s="542"/>
      <c r="AU82" s="2664"/>
      <c r="AV82" s="542"/>
      <c r="AW82" s="1254">
        <v>250</v>
      </c>
      <c r="AX82" s="542"/>
      <c r="AY82" s="2664"/>
      <c r="AZ82" s="542"/>
      <c r="BA82" s="3367">
        <v>120</v>
      </c>
      <c r="BB82" s="542"/>
      <c r="BC82" s="1094">
        <v>120</v>
      </c>
      <c r="BD82" s="542"/>
      <c r="BE82" s="1094">
        <v>250</v>
      </c>
      <c r="BF82" s="1217"/>
      <c r="BG82" s="1217"/>
      <c r="BH82" s="1217"/>
      <c r="BI82" s="1217"/>
      <c r="BR82" s="1217"/>
      <c r="BS82" s="1217"/>
    </row>
    <row r="83" spans="2:71" ht="15.6" customHeight="1" x14ac:dyDescent="0.25">
      <c r="B83" s="1402" t="s">
        <v>2022</v>
      </c>
      <c r="C83" s="914" t="s">
        <v>353</v>
      </c>
      <c r="D83" s="1416"/>
      <c r="E83" s="542"/>
      <c r="F83" s="542"/>
      <c r="G83" s="542"/>
      <c r="H83" s="542"/>
      <c r="I83" s="542">
        <v>0</v>
      </c>
      <c r="J83" s="542"/>
      <c r="K83" s="542"/>
      <c r="L83" s="1408"/>
      <c r="M83" s="3367">
        <v>0</v>
      </c>
      <c r="N83" s="542"/>
      <c r="O83" s="542"/>
      <c r="P83" s="542"/>
      <c r="Q83" s="542">
        <v>0</v>
      </c>
      <c r="R83" s="542"/>
      <c r="S83" s="542"/>
      <c r="T83" s="542"/>
      <c r="U83" s="542">
        <v>0</v>
      </c>
      <c r="V83" s="542"/>
      <c r="W83" s="542"/>
      <c r="X83" s="1408"/>
      <c r="Y83" s="3367">
        <v>0</v>
      </c>
      <c r="Z83" s="542"/>
      <c r="AA83" s="1094">
        <v>0</v>
      </c>
      <c r="AB83" s="542"/>
      <c r="AC83" s="2664"/>
      <c r="AD83" s="542"/>
      <c r="AE83" s="1254">
        <v>0</v>
      </c>
      <c r="AF83" s="542"/>
      <c r="AG83" s="2664">
        <v>1</v>
      </c>
      <c r="AH83" s="542"/>
      <c r="AI83" s="542">
        <v>1</v>
      </c>
      <c r="AJ83" s="542"/>
      <c r="AK83" s="2664"/>
      <c r="AL83" s="542"/>
      <c r="AM83" s="3367">
        <v>1</v>
      </c>
      <c r="AN83" s="542"/>
      <c r="AO83" s="1254">
        <v>1</v>
      </c>
      <c r="AP83" s="542"/>
      <c r="AQ83" s="2664"/>
      <c r="AR83" s="542"/>
      <c r="AS83" s="1254">
        <v>1</v>
      </c>
      <c r="AT83" s="542"/>
      <c r="AU83" s="2664">
        <v>1</v>
      </c>
      <c r="AV83" s="542"/>
      <c r="AW83" s="1254">
        <v>2</v>
      </c>
      <c r="AX83" s="542"/>
      <c r="AY83" s="2664">
        <v>1</v>
      </c>
      <c r="AZ83" s="542"/>
      <c r="BA83" s="3367">
        <v>2</v>
      </c>
      <c r="BB83" s="542"/>
      <c r="BC83" s="1094">
        <v>3</v>
      </c>
      <c r="BD83" s="542"/>
      <c r="BE83" s="1094">
        <v>3</v>
      </c>
      <c r="BF83" s="1217"/>
      <c r="BG83" s="1217"/>
      <c r="BH83" s="1217"/>
      <c r="BI83" s="1217"/>
      <c r="BR83" s="1217"/>
      <c r="BS83" s="1217"/>
    </row>
    <row r="84" spans="2:71" x14ac:dyDescent="0.25">
      <c r="B84" s="1402" t="s">
        <v>1134</v>
      </c>
      <c r="C84" s="914" t="s">
        <v>353</v>
      </c>
      <c r="D84" s="1416"/>
      <c r="E84" s="542"/>
      <c r="F84" s="542"/>
      <c r="G84" s="542">
        <v>71</v>
      </c>
      <c r="H84" s="542"/>
      <c r="I84" s="542">
        <v>71</v>
      </c>
      <c r="J84" s="542"/>
      <c r="K84" s="542"/>
      <c r="L84" s="1408"/>
      <c r="M84" s="3367">
        <v>71</v>
      </c>
      <c r="N84" s="542"/>
      <c r="O84" s="542"/>
      <c r="P84" s="542"/>
      <c r="Q84" s="542">
        <v>71</v>
      </c>
      <c r="R84" s="542"/>
      <c r="S84" s="542"/>
      <c r="T84" s="542"/>
      <c r="U84" s="542">
        <v>71</v>
      </c>
      <c r="V84" s="542"/>
      <c r="W84" s="542"/>
      <c r="X84" s="1408"/>
      <c r="Y84" s="3367">
        <v>0</v>
      </c>
      <c r="Z84" s="542"/>
      <c r="AA84" s="1094">
        <v>71</v>
      </c>
      <c r="AB84" s="542"/>
      <c r="AC84" s="2664"/>
      <c r="AD84" s="542"/>
      <c r="AE84" s="1254">
        <v>71</v>
      </c>
      <c r="AF84" s="542"/>
      <c r="AG84" s="2664">
        <v>427</v>
      </c>
      <c r="AH84" s="542"/>
      <c r="AI84" s="542">
        <v>498</v>
      </c>
      <c r="AJ84" s="542"/>
      <c r="AK84" s="2664">
        <v>178</v>
      </c>
      <c r="AL84" s="542"/>
      <c r="AM84" s="3367">
        <v>605</v>
      </c>
      <c r="AN84" s="542"/>
      <c r="AO84" s="1254">
        <v>676</v>
      </c>
      <c r="AP84" s="542"/>
      <c r="AQ84" s="2664">
        <v>185</v>
      </c>
      <c r="AR84" s="542"/>
      <c r="AS84" s="1254">
        <v>861</v>
      </c>
      <c r="AT84" s="542"/>
      <c r="AU84" s="2664"/>
      <c r="AV84" s="542"/>
      <c r="AW84" s="1254">
        <v>861</v>
      </c>
      <c r="AX84" s="542"/>
      <c r="AY84" s="2664"/>
      <c r="AZ84" s="542"/>
      <c r="BA84" s="3367">
        <v>185</v>
      </c>
      <c r="BB84" s="542"/>
      <c r="BC84" s="1094">
        <v>790</v>
      </c>
      <c r="BD84" s="542"/>
      <c r="BE84" s="1094">
        <v>861</v>
      </c>
      <c r="BF84" s="1217"/>
      <c r="BG84" s="1217"/>
      <c r="BH84" s="1217"/>
      <c r="BI84" s="1217"/>
      <c r="BR84" s="1217"/>
      <c r="BS84" s="1217"/>
    </row>
    <row r="85" spans="2:71" x14ac:dyDescent="0.25">
      <c r="B85" s="1402" t="s">
        <v>1950</v>
      </c>
      <c r="C85" s="3312" t="s">
        <v>353</v>
      </c>
      <c r="D85" s="2398"/>
      <c r="E85" s="2397"/>
      <c r="F85" s="2397"/>
      <c r="G85" s="2397"/>
      <c r="H85" s="2397"/>
      <c r="I85" s="542">
        <v>0</v>
      </c>
      <c r="J85" s="2397"/>
      <c r="K85" s="2397"/>
      <c r="L85" s="3362"/>
      <c r="M85" s="3367">
        <v>0</v>
      </c>
      <c r="N85" s="2397"/>
      <c r="O85" s="2397">
        <v>1129.71</v>
      </c>
      <c r="P85" s="2397"/>
      <c r="Q85" s="542">
        <v>1129.71</v>
      </c>
      <c r="R85" s="2397"/>
      <c r="S85" s="2397">
        <v>3869.02</v>
      </c>
      <c r="T85" s="2397"/>
      <c r="U85" s="542">
        <v>4998.7299999999996</v>
      </c>
      <c r="V85" s="2397"/>
      <c r="W85" s="2397">
        <v>1632.27</v>
      </c>
      <c r="X85" s="3362"/>
      <c r="Y85" s="3374">
        <v>6631</v>
      </c>
      <c r="Z85" s="2397"/>
      <c r="AA85" s="1094">
        <v>6631</v>
      </c>
      <c r="AB85" s="2397"/>
      <c r="AC85" s="3363">
        <v>1364.84</v>
      </c>
      <c r="AD85" s="2397"/>
      <c r="AE85" s="1254">
        <v>7995.84</v>
      </c>
      <c r="AF85" s="2397"/>
      <c r="AG85" s="3363">
        <v>2002.66</v>
      </c>
      <c r="AH85" s="2397"/>
      <c r="AI85" s="542">
        <v>9998.5</v>
      </c>
      <c r="AJ85" s="2397"/>
      <c r="AK85" s="3363"/>
      <c r="AL85" s="2397"/>
      <c r="AM85" s="3374">
        <v>3367.5</v>
      </c>
      <c r="AN85" s="2397"/>
      <c r="AO85" s="1254">
        <v>9998.5</v>
      </c>
      <c r="AP85" s="2397"/>
      <c r="AQ85" s="3363">
        <v>1339.24</v>
      </c>
      <c r="AR85" s="2397"/>
      <c r="AS85" s="1254">
        <v>11337.74</v>
      </c>
      <c r="AT85" s="542"/>
      <c r="AU85" s="3363"/>
      <c r="AV85" s="542"/>
      <c r="AW85" s="1254">
        <v>11337.74</v>
      </c>
      <c r="AX85" s="542"/>
      <c r="AY85" s="3363">
        <v>1869.27</v>
      </c>
      <c r="AZ85" s="2397"/>
      <c r="BA85" s="3374">
        <v>3208.51</v>
      </c>
      <c r="BB85" s="2397"/>
      <c r="BC85" s="1094">
        <v>6576.01</v>
      </c>
      <c r="BD85" s="542"/>
      <c r="BE85" s="1094">
        <v>13207.01</v>
      </c>
      <c r="BF85" s="1217"/>
      <c r="BG85" s="1217"/>
      <c r="BH85" s="1217"/>
      <c r="BI85" s="1217"/>
      <c r="BR85" s="1217"/>
      <c r="BS85" s="1217"/>
    </row>
    <row r="86" spans="2:71" x14ac:dyDescent="0.25">
      <c r="B86" s="1402" t="s">
        <v>2042</v>
      </c>
      <c r="C86" s="914" t="s">
        <v>353</v>
      </c>
      <c r="D86" s="1416"/>
      <c r="E86" s="542"/>
      <c r="F86" s="542"/>
      <c r="G86" s="542"/>
      <c r="H86" s="542"/>
      <c r="I86" s="542">
        <v>0</v>
      </c>
      <c r="J86" s="542"/>
      <c r="K86" s="542"/>
      <c r="L86" s="1408"/>
      <c r="M86" s="3367">
        <v>0</v>
      </c>
      <c r="N86" s="542"/>
      <c r="O86" s="542"/>
      <c r="P86" s="542"/>
      <c r="Q86" s="542">
        <v>0</v>
      </c>
      <c r="R86" s="542"/>
      <c r="S86" s="542"/>
      <c r="T86" s="542"/>
      <c r="U86" s="542">
        <v>0</v>
      </c>
      <c r="V86" s="542"/>
      <c r="W86" s="542">
        <v>26</v>
      </c>
      <c r="X86" s="1408"/>
      <c r="Y86" s="3367">
        <v>26</v>
      </c>
      <c r="Z86" s="542"/>
      <c r="AA86" s="1094">
        <v>26</v>
      </c>
      <c r="AB86" s="542"/>
      <c r="AC86" s="2664"/>
      <c r="AD86" s="542"/>
      <c r="AE86" s="1254">
        <v>26</v>
      </c>
      <c r="AF86" s="542"/>
      <c r="AG86" s="2664"/>
      <c r="AH86" s="542"/>
      <c r="AI86" s="542">
        <v>26</v>
      </c>
      <c r="AJ86" s="542"/>
      <c r="AK86" s="2664">
        <v>78</v>
      </c>
      <c r="AL86" s="542"/>
      <c r="AM86" s="3367">
        <v>78</v>
      </c>
      <c r="AN86" s="542"/>
      <c r="AO86" s="1254">
        <v>104</v>
      </c>
      <c r="AP86" s="542"/>
      <c r="AQ86" s="2664"/>
      <c r="AR86" s="542"/>
      <c r="AS86" s="1254">
        <v>104</v>
      </c>
      <c r="AT86" s="542"/>
      <c r="AU86" s="2664"/>
      <c r="AV86" s="542"/>
      <c r="AW86" s="1254">
        <v>104</v>
      </c>
      <c r="AX86" s="542"/>
      <c r="AY86" s="2664"/>
      <c r="AZ86" s="542"/>
      <c r="BA86" s="3367">
        <v>0</v>
      </c>
      <c r="BB86" s="542"/>
      <c r="BC86" s="1094">
        <v>78</v>
      </c>
      <c r="BD86" s="542"/>
      <c r="BE86" s="1094">
        <v>104</v>
      </c>
      <c r="BF86" s="1217"/>
      <c r="BG86" s="1217"/>
      <c r="BH86" s="1217"/>
      <c r="BI86" s="1217"/>
      <c r="BR86" s="1217"/>
      <c r="BS86" s="1217"/>
    </row>
    <row r="87" spans="2:71" x14ac:dyDescent="0.25">
      <c r="B87" s="1402" t="s">
        <v>1438</v>
      </c>
      <c r="C87" s="914" t="s">
        <v>353</v>
      </c>
      <c r="D87" s="1416"/>
      <c r="E87" s="542"/>
      <c r="F87" s="542"/>
      <c r="G87" s="542"/>
      <c r="H87" s="542"/>
      <c r="I87" s="542">
        <v>0</v>
      </c>
      <c r="J87" s="542"/>
      <c r="K87" s="542"/>
      <c r="L87" s="1408"/>
      <c r="M87" s="3367">
        <v>0</v>
      </c>
      <c r="N87" s="542"/>
      <c r="O87" s="542"/>
      <c r="P87" s="542"/>
      <c r="Q87" s="542">
        <v>0</v>
      </c>
      <c r="R87" s="542"/>
      <c r="S87" s="542"/>
      <c r="T87" s="542"/>
      <c r="U87" s="542">
        <v>0</v>
      </c>
      <c r="V87" s="542"/>
      <c r="W87" s="542"/>
      <c r="X87" s="1408"/>
      <c r="Y87" s="3367">
        <v>0</v>
      </c>
      <c r="Z87" s="542"/>
      <c r="AA87" s="1094">
        <v>0</v>
      </c>
      <c r="AB87" s="542"/>
      <c r="AC87" s="2664"/>
      <c r="AD87" s="542"/>
      <c r="AE87" s="1254">
        <v>0</v>
      </c>
      <c r="AF87" s="542"/>
      <c r="AG87" s="2664">
        <v>6.73</v>
      </c>
      <c r="AH87" s="542"/>
      <c r="AI87" s="542">
        <v>6.73</v>
      </c>
      <c r="AJ87" s="542"/>
      <c r="AK87" s="2664"/>
      <c r="AL87" s="542"/>
      <c r="AM87" s="3367">
        <v>6.73</v>
      </c>
      <c r="AN87" s="542"/>
      <c r="AO87" s="1254">
        <v>6.73</v>
      </c>
      <c r="AP87" s="542"/>
      <c r="AQ87" s="2664"/>
      <c r="AR87" s="542"/>
      <c r="AS87" s="1254">
        <v>6.73</v>
      </c>
      <c r="AT87" s="542"/>
      <c r="AU87" s="2664"/>
      <c r="AV87" s="542"/>
      <c r="AW87" s="1254">
        <v>6.73</v>
      </c>
      <c r="AX87" s="542"/>
      <c r="AY87" s="2664"/>
      <c r="AZ87" s="542"/>
      <c r="BA87" s="3367">
        <v>0</v>
      </c>
      <c r="BB87" s="542"/>
      <c r="BC87" s="1094">
        <v>6.73</v>
      </c>
      <c r="BD87" s="542"/>
      <c r="BE87" s="1094">
        <v>6.73</v>
      </c>
      <c r="BF87" s="1217"/>
      <c r="BG87" s="1217"/>
      <c r="BH87" s="1217"/>
      <c r="BI87" s="1217"/>
      <c r="BR87" s="1217"/>
      <c r="BS87" s="1217"/>
    </row>
    <row r="88" spans="2:71" x14ac:dyDescent="0.25">
      <c r="B88" s="1402" t="s">
        <v>2041</v>
      </c>
      <c r="C88" s="914" t="s">
        <v>353</v>
      </c>
      <c r="D88" s="1416"/>
      <c r="E88" s="542"/>
      <c r="F88" s="542"/>
      <c r="G88" s="542"/>
      <c r="H88" s="542"/>
      <c r="I88" s="542">
        <v>0</v>
      </c>
      <c r="J88" s="542"/>
      <c r="K88" s="542"/>
      <c r="L88" s="1408"/>
      <c r="M88" s="3367">
        <v>0</v>
      </c>
      <c r="N88" s="542"/>
      <c r="O88" s="542"/>
      <c r="P88" s="542"/>
      <c r="Q88" s="542">
        <v>0</v>
      </c>
      <c r="R88" s="542"/>
      <c r="S88" s="542"/>
      <c r="T88" s="542"/>
      <c r="U88" s="542">
        <v>0</v>
      </c>
      <c r="V88" s="542"/>
      <c r="W88" s="542"/>
      <c r="X88" s="1408"/>
      <c r="Y88" s="3367">
        <v>0</v>
      </c>
      <c r="Z88" s="542"/>
      <c r="AA88" s="1094">
        <v>0</v>
      </c>
      <c r="AB88" s="542"/>
      <c r="AC88" s="2664"/>
      <c r="AD88" s="542"/>
      <c r="AE88" s="1254">
        <v>0</v>
      </c>
      <c r="AF88" s="542"/>
      <c r="AG88" s="2664"/>
      <c r="AH88" s="542"/>
      <c r="AI88" s="542">
        <v>0</v>
      </c>
      <c r="AJ88" s="542"/>
      <c r="AK88" s="2664">
        <v>160</v>
      </c>
      <c r="AL88" s="542"/>
      <c r="AM88" s="3367">
        <v>160</v>
      </c>
      <c r="AN88" s="542"/>
      <c r="AO88" s="1254">
        <v>160</v>
      </c>
      <c r="AP88" s="542"/>
      <c r="AQ88" s="2664"/>
      <c r="AR88" s="542"/>
      <c r="AS88" s="1254">
        <v>160</v>
      </c>
      <c r="AT88" s="542"/>
      <c r="AU88" s="2664"/>
      <c r="AV88" s="542"/>
      <c r="AW88" s="1254">
        <v>160</v>
      </c>
      <c r="AX88" s="542"/>
      <c r="AY88" s="2664"/>
      <c r="AZ88" s="542"/>
      <c r="BA88" s="3367">
        <v>0</v>
      </c>
      <c r="BB88" s="542"/>
      <c r="BC88" s="1094">
        <v>160</v>
      </c>
      <c r="BD88" s="542"/>
      <c r="BE88" s="1094">
        <v>160</v>
      </c>
      <c r="BF88" s="1217"/>
      <c r="BG88" s="1217"/>
      <c r="BH88" s="1217"/>
      <c r="BI88" s="1217"/>
      <c r="BR88" s="1217"/>
      <c r="BS88" s="1217"/>
    </row>
    <row r="89" spans="2:71" ht="18" customHeight="1" x14ac:dyDescent="0.25">
      <c r="B89" s="1402" t="s">
        <v>2023</v>
      </c>
      <c r="C89" s="914" t="s">
        <v>353</v>
      </c>
      <c r="D89" s="1416"/>
      <c r="E89" s="542"/>
      <c r="F89" s="542"/>
      <c r="G89" s="542"/>
      <c r="H89" s="542"/>
      <c r="I89" s="542">
        <v>0</v>
      </c>
      <c r="J89" s="542"/>
      <c r="K89" s="542"/>
      <c r="L89" s="1408"/>
      <c r="M89" s="3367">
        <v>0</v>
      </c>
      <c r="N89" s="542"/>
      <c r="O89" s="542"/>
      <c r="P89" s="542"/>
      <c r="Q89" s="542">
        <v>0</v>
      </c>
      <c r="R89" s="542"/>
      <c r="S89" s="542"/>
      <c r="T89" s="542"/>
      <c r="U89" s="542">
        <v>0</v>
      </c>
      <c r="V89" s="542"/>
      <c r="W89" s="542"/>
      <c r="X89" s="1408"/>
      <c r="Y89" s="3367">
        <v>0</v>
      </c>
      <c r="Z89" s="542"/>
      <c r="AA89" s="1094">
        <v>0</v>
      </c>
      <c r="AB89" s="542"/>
      <c r="AC89" s="2664"/>
      <c r="AD89" s="542"/>
      <c r="AE89" s="1254">
        <v>0</v>
      </c>
      <c r="AF89" s="542"/>
      <c r="AG89" s="2664">
        <v>59.66</v>
      </c>
      <c r="AH89" s="542"/>
      <c r="AI89" s="542">
        <v>59.66</v>
      </c>
      <c r="AJ89" s="542"/>
      <c r="AK89" s="2664"/>
      <c r="AL89" s="542"/>
      <c r="AM89" s="3367">
        <v>59.66</v>
      </c>
      <c r="AN89" s="542"/>
      <c r="AO89" s="1254">
        <v>59.66</v>
      </c>
      <c r="AP89" s="542"/>
      <c r="AQ89" s="2664"/>
      <c r="AR89" s="542"/>
      <c r="AS89" s="1254">
        <v>59.66</v>
      </c>
      <c r="AT89" s="542"/>
      <c r="AU89" s="2664"/>
      <c r="AV89" s="542"/>
      <c r="AW89" s="1254">
        <v>59.66</v>
      </c>
      <c r="AX89" s="542"/>
      <c r="AY89" s="2664"/>
      <c r="AZ89" s="542"/>
      <c r="BA89" s="3367">
        <v>0</v>
      </c>
      <c r="BB89" s="542"/>
      <c r="BC89" s="1094">
        <v>59.66</v>
      </c>
      <c r="BD89" s="542"/>
      <c r="BE89" s="1094">
        <v>59.66</v>
      </c>
      <c r="BF89" s="1217"/>
      <c r="BG89" s="1217"/>
      <c r="BH89" s="1217"/>
      <c r="BI89" s="1217"/>
      <c r="BR89" s="1217"/>
      <c r="BS89" s="1217"/>
    </row>
    <row r="90" spans="2:71" x14ac:dyDescent="0.25">
      <c r="B90" s="1402" t="s">
        <v>1439</v>
      </c>
      <c r="C90" s="914" t="s">
        <v>353</v>
      </c>
      <c r="D90" s="1416"/>
      <c r="E90" s="542">
        <v>12.09</v>
      </c>
      <c r="F90" s="542"/>
      <c r="G90" s="542">
        <v>7.09</v>
      </c>
      <c r="H90" s="542"/>
      <c r="I90" s="542">
        <v>19.18</v>
      </c>
      <c r="J90" s="542"/>
      <c r="K90" s="542">
        <v>9.91</v>
      </c>
      <c r="L90" s="1408"/>
      <c r="M90" s="3367">
        <v>29.09</v>
      </c>
      <c r="N90" s="542"/>
      <c r="O90" s="542"/>
      <c r="P90" s="542"/>
      <c r="Q90" s="542">
        <v>29.09</v>
      </c>
      <c r="R90" s="542"/>
      <c r="S90" s="542">
        <v>29.39</v>
      </c>
      <c r="T90" s="542"/>
      <c r="U90" s="542">
        <v>58.480000000000004</v>
      </c>
      <c r="V90" s="542"/>
      <c r="W90" s="542"/>
      <c r="X90" s="1408"/>
      <c r="Y90" s="3367">
        <v>29.39</v>
      </c>
      <c r="Z90" s="542"/>
      <c r="AA90" s="1094">
        <v>58.480000000000004</v>
      </c>
      <c r="AB90" s="542"/>
      <c r="AC90" s="2664">
        <v>9.82</v>
      </c>
      <c r="AD90" s="542"/>
      <c r="AE90" s="1254">
        <v>68.300000000000011</v>
      </c>
      <c r="AF90" s="542"/>
      <c r="AG90" s="2664">
        <v>19.89</v>
      </c>
      <c r="AH90" s="542"/>
      <c r="AI90" s="542">
        <v>88.190000000000012</v>
      </c>
      <c r="AJ90" s="542"/>
      <c r="AK90" s="2664"/>
      <c r="AL90" s="542"/>
      <c r="AM90" s="3367">
        <v>29.71</v>
      </c>
      <c r="AN90" s="542"/>
      <c r="AO90" s="1254">
        <v>88.190000000000012</v>
      </c>
      <c r="AP90" s="542"/>
      <c r="AQ90" s="2664"/>
      <c r="AR90" s="542"/>
      <c r="AS90" s="1254">
        <v>88.190000000000012</v>
      </c>
      <c r="AT90" s="542"/>
      <c r="AU90" s="2664"/>
      <c r="AV90" s="542"/>
      <c r="AW90" s="1254">
        <v>88.190000000000012</v>
      </c>
      <c r="AX90" s="542"/>
      <c r="AY90" s="2664"/>
      <c r="AZ90" s="542"/>
      <c r="BA90" s="3367">
        <v>0</v>
      </c>
      <c r="BB90" s="542"/>
      <c r="BC90" s="1094">
        <v>29.71</v>
      </c>
      <c r="BD90" s="542"/>
      <c r="BE90" s="1094">
        <v>88.190000000000012</v>
      </c>
      <c r="BF90" s="1217"/>
      <c r="BG90" s="1217"/>
      <c r="BH90" s="1217"/>
      <c r="BI90" s="1217"/>
      <c r="BR90" s="1217"/>
      <c r="BS90" s="1217"/>
    </row>
    <row r="91" spans="2:71" x14ac:dyDescent="0.25">
      <c r="B91" s="1402" t="s">
        <v>1700</v>
      </c>
      <c r="C91" s="914" t="s">
        <v>353</v>
      </c>
      <c r="D91" s="1416"/>
      <c r="E91" s="542">
        <v>16.53</v>
      </c>
      <c r="F91" s="542"/>
      <c r="G91" s="542">
        <v>33.15</v>
      </c>
      <c r="H91" s="542"/>
      <c r="I91" s="542">
        <v>49.68</v>
      </c>
      <c r="J91" s="542"/>
      <c r="K91" s="542"/>
      <c r="L91" s="1408"/>
      <c r="M91" s="3367">
        <v>49.68</v>
      </c>
      <c r="N91" s="542"/>
      <c r="O91" s="542"/>
      <c r="P91" s="542"/>
      <c r="Q91" s="542">
        <v>49.68</v>
      </c>
      <c r="R91" s="542"/>
      <c r="S91" s="542"/>
      <c r="T91" s="542"/>
      <c r="U91" s="542">
        <v>49.68</v>
      </c>
      <c r="V91" s="542"/>
      <c r="W91" s="542">
        <v>28.8</v>
      </c>
      <c r="X91" s="1408"/>
      <c r="Y91" s="3367">
        <v>28.8</v>
      </c>
      <c r="Z91" s="542"/>
      <c r="AA91" s="1094">
        <v>78.48</v>
      </c>
      <c r="AB91" s="542"/>
      <c r="AC91" s="2664">
        <v>13.88</v>
      </c>
      <c r="AD91" s="542"/>
      <c r="AE91" s="1254">
        <v>92.36</v>
      </c>
      <c r="AF91" s="542"/>
      <c r="AG91" s="2664">
        <v>6.1</v>
      </c>
      <c r="AH91" s="542"/>
      <c r="AI91" s="542">
        <v>98.46</v>
      </c>
      <c r="AJ91" s="542"/>
      <c r="AK91" s="2664"/>
      <c r="AL91" s="542"/>
      <c r="AM91" s="3367">
        <v>19.98</v>
      </c>
      <c r="AN91" s="542"/>
      <c r="AO91" s="1254">
        <v>98.46</v>
      </c>
      <c r="AP91" s="542"/>
      <c r="AQ91" s="2664"/>
      <c r="AR91" s="542"/>
      <c r="AS91" s="1254">
        <v>98.46</v>
      </c>
      <c r="AT91" s="542"/>
      <c r="AU91" s="2664"/>
      <c r="AV91" s="542"/>
      <c r="AW91" s="1254">
        <v>98.46</v>
      </c>
      <c r="AX91" s="542"/>
      <c r="AY91" s="2664"/>
      <c r="AZ91" s="542"/>
      <c r="BA91" s="3367">
        <v>0</v>
      </c>
      <c r="BB91" s="542"/>
      <c r="BC91" s="1094">
        <v>19.98</v>
      </c>
      <c r="BD91" s="542"/>
      <c r="BE91" s="1094">
        <v>98.46</v>
      </c>
      <c r="BF91" s="1217"/>
      <c r="BG91" s="1217"/>
      <c r="BH91" s="1217"/>
      <c r="BI91" s="1217"/>
      <c r="BR91" s="1217"/>
      <c r="BS91" s="1217"/>
    </row>
    <row r="92" spans="2:71" x14ac:dyDescent="0.25">
      <c r="B92" s="1402" t="s">
        <v>1480</v>
      </c>
      <c r="C92" s="914" t="s">
        <v>353</v>
      </c>
      <c r="D92" s="1416"/>
      <c r="E92" s="1416">
        <v>10.28</v>
      </c>
      <c r="F92" s="1416"/>
      <c r="G92" s="1416">
        <v>26.9</v>
      </c>
      <c r="H92" s="1416"/>
      <c r="I92" s="542">
        <v>37.18</v>
      </c>
      <c r="J92" s="1416"/>
      <c r="K92" s="1416">
        <v>81.11</v>
      </c>
      <c r="L92" s="1408"/>
      <c r="M92" s="3367">
        <v>118.28999999999999</v>
      </c>
      <c r="N92" s="1416"/>
      <c r="O92" s="1416">
        <v>16.29</v>
      </c>
      <c r="P92" s="1416"/>
      <c r="Q92" s="542">
        <v>134.57999999999998</v>
      </c>
      <c r="R92" s="1416"/>
      <c r="S92" s="1416">
        <v>41.78</v>
      </c>
      <c r="T92" s="1416"/>
      <c r="U92" s="542">
        <v>176.35999999999999</v>
      </c>
      <c r="V92" s="1416"/>
      <c r="W92" s="1416">
        <v>29.8</v>
      </c>
      <c r="X92" s="1408"/>
      <c r="Y92" s="3367">
        <v>87.87</v>
      </c>
      <c r="Z92" s="1416"/>
      <c r="AA92" s="1408">
        <v>206.16</v>
      </c>
      <c r="AB92" s="1416"/>
      <c r="AC92" s="3355">
        <v>74.52</v>
      </c>
      <c r="AD92" s="1416"/>
      <c r="AE92" s="1254">
        <v>280.68</v>
      </c>
      <c r="AF92" s="1416"/>
      <c r="AG92" s="3355"/>
      <c r="AH92" s="1416"/>
      <c r="AI92" s="542">
        <v>280.68</v>
      </c>
      <c r="AJ92" s="1416"/>
      <c r="AK92" s="3355">
        <v>6.9</v>
      </c>
      <c r="AL92" s="1416"/>
      <c r="AM92" s="3367">
        <v>81.42</v>
      </c>
      <c r="AN92" s="1416"/>
      <c r="AO92" s="1254">
        <v>287.58</v>
      </c>
      <c r="AP92" s="1416"/>
      <c r="AQ92" s="3355"/>
      <c r="AR92" s="1416"/>
      <c r="AS92" s="1254">
        <v>287.58</v>
      </c>
      <c r="AT92" s="1416"/>
      <c r="AU92" s="3355"/>
      <c r="AV92" s="1416"/>
      <c r="AW92" s="1254">
        <v>287.58</v>
      </c>
      <c r="AX92" s="1416"/>
      <c r="AY92" s="3355">
        <v>21.93</v>
      </c>
      <c r="AZ92" s="1416"/>
      <c r="BA92" s="3367">
        <v>21.93</v>
      </c>
      <c r="BB92" s="1416"/>
      <c r="BC92" s="1408">
        <v>103.35</v>
      </c>
      <c r="BD92" s="1416"/>
      <c r="BE92" s="1408">
        <v>309.51</v>
      </c>
      <c r="BF92" s="1217"/>
      <c r="BG92" s="1217"/>
      <c r="BH92" s="1217"/>
      <c r="BI92" s="1217"/>
      <c r="BR92" s="1217"/>
      <c r="BS92" s="1217"/>
    </row>
    <row r="93" spans="2:71" x14ac:dyDescent="0.25">
      <c r="B93" s="1402" t="s">
        <v>1272</v>
      </c>
      <c r="C93" s="914" t="s">
        <v>353</v>
      </c>
      <c r="D93" s="1463"/>
      <c r="E93" s="1463"/>
      <c r="F93" s="1463"/>
      <c r="G93" s="1463"/>
      <c r="H93" s="1463"/>
      <c r="I93" s="1085"/>
      <c r="J93" s="1463"/>
      <c r="K93" s="1463"/>
      <c r="L93" s="3375"/>
      <c r="M93" s="1477"/>
      <c r="N93" s="1463"/>
      <c r="O93" s="1463"/>
      <c r="P93" s="1463"/>
      <c r="Q93" s="1085"/>
      <c r="R93" s="1463"/>
      <c r="S93" s="1463"/>
      <c r="T93" s="1463"/>
      <c r="U93" s="1085"/>
      <c r="V93" s="1463"/>
      <c r="W93" s="1463"/>
      <c r="X93" s="3375"/>
      <c r="Y93" s="1477"/>
      <c r="Z93" s="1463"/>
      <c r="AA93" s="3375"/>
      <c r="AB93" s="1463"/>
      <c r="AC93" s="3376">
        <v>96.699999999999989</v>
      </c>
      <c r="AD93" s="1463"/>
      <c r="AE93" s="1254">
        <v>96.699999999999989</v>
      </c>
      <c r="AF93" s="1463"/>
      <c r="AG93" s="3376">
        <v>210.91999999999996</v>
      </c>
      <c r="AH93" s="1463"/>
      <c r="AI93" s="542">
        <v>307.61999999999995</v>
      </c>
      <c r="AJ93" s="1463"/>
      <c r="AK93" s="3376"/>
      <c r="AL93" s="1463"/>
      <c r="AM93" s="3367">
        <v>307.61999999999995</v>
      </c>
      <c r="AN93" s="1463"/>
      <c r="AO93" s="1254">
        <v>307.61999999999995</v>
      </c>
      <c r="AP93" s="1463"/>
      <c r="AQ93" s="3376"/>
      <c r="AR93" s="1463"/>
      <c r="AS93" s="1254">
        <v>307.61999999999995</v>
      </c>
      <c r="AT93" s="1463"/>
      <c r="AU93" s="3376"/>
      <c r="AV93" s="1463"/>
      <c r="AW93" s="1254">
        <v>307.61999999999995</v>
      </c>
      <c r="AX93" s="1463"/>
      <c r="AY93" s="3376"/>
      <c r="AZ93" s="1463"/>
      <c r="BA93" s="3367">
        <v>0</v>
      </c>
      <c r="BB93" s="1416"/>
      <c r="BC93" s="1408">
        <v>307.61999999999995</v>
      </c>
      <c r="BD93" s="1463"/>
      <c r="BE93" s="1408">
        <v>307.61999999999995</v>
      </c>
      <c r="BF93" s="1217"/>
      <c r="BG93" s="1217"/>
      <c r="BH93" s="1217"/>
      <c r="BI93" s="1217"/>
      <c r="BR93" s="1217"/>
      <c r="BS93" s="1217"/>
    </row>
    <row r="94" spans="2:71" x14ac:dyDescent="0.25">
      <c r="B94" s="1402" t="s">
        <v>1949</v>
      </c>
      <c r="C94" s="914" t="s">
        <v>353</v>
      </c>
      <c r="D94" s="1416"/>
      <c r="E94" s="1416"/>
      <c r="F94" s="1416"/>
      <c r="G94" s="1416"/>
      <c r="H94" s="1416"/>
      <c r="I94" s="542">
        <v>0</v>
      </c>
      <c r="J94" s="1416"/>
      <c r="K94" s="1416"/>
      <c r="L94" s="1408"/>
      <c r="M94" s="3367">
        <v>0</v>
      </c>
      <c r="N94" s="1416"/>
      <c r="O94" s="1416">
        <v>1</v>
      </c>
      <c r="P94" s="1416"/>
      <c r="Q94" s="542">
        <v>1</v>
      </c>
      <c r="R94" s="1416"/>
      <c r="S94" s="1416"/>
      <c r="T94" s="1416"/>
      <c r="U94" s="542">
        <v>1</v>
      </c>
      <c r="V94" s="1416"/>
      <c r="W94" s="1416"/>
      <c r="X94" s="1408"/>
      <c r="Y94" s="3367">
        <v>1</v>
      </c>
      <c r="Z94" s="1416"/>
      <c r="AA94" s="1408">
        <v>1</v>
      </c>
      <c r="AB94" s="1416"/>
      <c r="AC94" s="3355"/>
      <c r="AD94" s="1416"/>
      <c r="AE94" s="1254">
        <v>1</v>
      </c>
      <c r="AF94" s="1416"/>
      <c r="AG94" s="3355"/>
      <c r="AH94" s="1416"/>
      <c r="AI94" s="542">
        <v>1</v>
      </c>
      <c r="AJ94" s="1416"/>
      <c r="AK94" s="3355"/>
      <c r="AL94" s="1416"/>
      <c r="AM94" s="3367">
        <v>0</v>
      </c>
      <c r="AN94" s="1416"/>
      <c r="AO94" s="1254">
        <v>1</v>
      </c>
      <c r="AP94" s="1416"/>
      <c r="AQ94" s="3355"/>
      <c r="AR94" s="1416"/>
      <c r="AS94" s="1254">
        <v>1</v>
      </c>
      <c r="AT94" s="1416"/>
      <c r="AU94" s="3355"/>
      <c r="AV94" s="1416"/>
      <c r="AW94" s="1254">
        <v>1</v>
      </c>
      <c r="AX94" s="1416"/>
      <c r="AY94" s="3355"/>
      <c r="AZ94" s="1416"/>
      <c r="BA94" s="3367">
        <v>0</v>
      </c>
      <c r="BB94" s="1416"/>
      <c r="BC94" s="1408">
        <v>0</v>
      </c>
      <c r="BD94" s="1416"/>
      <c r="BE94" s="1408">
        <v>1</v>
      </c>
      <c r="BF94" s="1217"/>
      <c r="BG94" s="1217"/>
      <c r="BH94" s="1217"/>
      <c r="BI94" s="1217"/>
      <c r="BR94" s="1217"/>
      <c r="BS94" s="1217"/>
    </row>
    <row r="95" spans="2:71" x14ac:dyDescent="0.25">
      <c r="B95" s="1402" t="s">
        <v>1876</v>
      </c>
      <c r="C95" s="914" t="s">
        <v>353</v>
      </c>
      <c r="D95" s="1416"/>
      <c r="E95" s="542"/>
      <c r="F95" s="542"/>
      <c r="G95" s="542">
        <v>16</v>
      </c>
      <c r="H95" s="542"/>
      <c r="I95" s="542">
        <v>16</v>
      </c>
      <c r="J95" s="542"/>
      <c r="K95" s="542">
        <v>6</v>
      </c>
      <c r="L95" s="1408"/>
      <c r="M95" s="3367">
        <v>22</v>
      </c>
      <c r="N95" s="542"/>
      <c r="O95" s="542">
        <v>168</v>
      </c>
      <c r="P95" s="542"/>
      <c r="Q95" s="542">
        <v>190</v>
      </c>
      <c r="R95" s="542"/>
      <c r="S95" s="542">
        <v>130</v>
      </c>
      <c r="T95" s="542"/>
      <c r="U95" s="542">
        <v>320</v>
      </c>
      <c r="V95" s="542"/>
      <c r="W95" s="542">
        <v>159</v>
      </c>
      <c r="X95" s="1408"/>
      <c r="Y95" s="3367">
        <v>457</v>
      </c>
      <c r="Z95" s="542"/>
      <c r="AA95" s="1094">
        <v>479</v>
      </c>
      <c r="AB95" s="542"/>
      <c r="AC95" s="2664">
        <v>81</v>
      </c>
      <c r="AD95" s="542"/>
      <c r="AE95" s="1254">
        <v>560</v>
      </c>
      <c r="AF95" s="542"/>
      <c r="AG95" s="2664">
        <v>147</v>
      </c>
      <c r="AH95" s="542"/>
      <c r="AI95" s="542">
        <v>707</v>
      </c>
      <c r="AJ95" s="542"/>
      <c r="AK95" s="2664">
        <v>124</v>
      </c>
      <c r="AL95" s="542"/>
      <c r="AM95" s="3367">
        <v>352</v>
      </c>
      <c r="AN95" s="542"/>
      <c r="AO95" s="1254">
        <v>831</v>
      </c>
      <c r="AP95" s="542"/>
      <c r="AQ95" s="2664"/>
      <c r="AR95" s="542"/>
      <c r="AS95" s="1254">
        <v>831</v>
      </c>
      <c r="AT95" s="542"/>
      <c r="AU95" s="2664"/>
      <c r="AV95" s="542"/>
      <c r="AW95" s="1254">
        <v>831</v>
      </c>
      <c r="AX95" s="542"/>
      <c r="AY95" s="2664">
        <v>79</v>
      </c>
      <c r="AZ95" s="542"/>
      <c r="BA95" s="3367">
        <v>79</v>
      </c>
      <c r="BB95" s="542"/>
      <c r="BC95" s="1094">
        <v>431</v>
      </c>
      <c r="BD95" s="542"/>
      <c r="BE95" s="1094">
        <v>910</v>
      </c>
      <c r="BF95" s="1217"/>
      <c r="BG95" s="1217"/>
      <c r="BH95" s="1217"/>
      <c r="BI95" s="1217"/>
      <c r="BR95" s="1217"/>
      <c r="BS95" s="1217"/>
    </row>
    <row r="96" spans="2:71" x14ac:dyDescent="0.25">
      <c r="B96" s="1402" t="s">
        <v>1123</v>
      </c>
      <c r="C96" s="914" t="s">
        <v>353</v>
      </c>
      <c r="D96" s="1416"/>
      <c r="E96" s="1416">
        <v>16.810000000000002</v>
      </c>
      <c r="F96" s="1416"/>
      <c r="G96" s="1416">
        <v>13.75</v>
      </c>
      <c r="H96" s="1416"/>
      <c r="I96" s="542">
        <v>30.560000000000002</v>
      </c>
      <c r="J96" s="1416"/>
      <c r="K96" s="1416">
        <v>9.15</v>
      </c>
      <c r="L96" s="1408"/>
      <c r="M96" s="3367">
        <v>39.71</v>
      </c>
      <c r="N96" s="1416"/>
      <c r="O96" s="1416"/>
      <c r="P96" s="1416"/>
      <c r="Q96" s="542">
        <v>39.71</v>
      </c>
      <c r="R96" s="1416"/>
      <c r="S96" s="1416"/>
      <c r="T96" s="1416"/>
      <c r="U96" s="542">
        <v>39.71</v>
      </c>
      <c r="V96" s="1416"/>
      <c r="W96" s="1416">
        <v>12.41</v>
      </c>
      <c r="X96" s="1408"/>
      <c r="Y96" s="3367">
        <v>12.41</v>
      </c>
      <c r="Z96" s="1416"/>
      <c r="AA96" s="1408">
        <v>52.120000000000005</v>
      </c>
      <c r="AB96" s="1416"/>
      <c r="AC96" s="3355">
        <v>16.959999999999997</v>
      </c>
      <c r="AD96" s="1416"/>
      <c r="AE96" s="1254">
        <v>69.08</v>
      </c>
      <c r="AF96" s="1416"/>
      <c r="AG96" s="3355"/>
      <c r="AH96" s="1416"/>
      <c r="AI96" s="542">
        <v>69.08</v>
      </c>
      <c r="AJ96" s="1416"/>
      <c r="AK96" s="3355"/>
      <c r="AL96" s="1416"/>
      <c r="AM96" s="3367">
        <v>16.959999999999997</v>
      </c>
      <c r="AN96" s="1416"/>
      <c r="AO96" s="1254">
        <v>69.08</v>
      </c>
      <c r="AP96" s="1416"/>
      <c r="AQ96" s="3355"/>
      <c r="AR96" s="1416"/>
      <c r="AS96" s="1254">
        <v>69.08</v>
      </c>
      <c r="AT96" s="1416"/>
      <c r="AU96" s="3355"/>
      <c r="AV96" s="1416"/>
      <c r="AW96" s="1254">
        <v>69.08</v>
      </c>
      <c r="AX96" s="1416"/>
      <c r="AY96" s="3355">
        <v>20.98</v>
      </c>
      <c r="AZ96" s="1416"/>
      <c r="BA96" s="3367">
        <v>20.98</v>
      </c>
      <c r="BB96" s="1416"/>
      <c r="BC96" s="1408">
        <v>37.94</v>
      </c>
      <c r="BD96" s="1416"/>
      <c r="BE96" s="1408">
        <v>90.06</v>
      </c>
      <c r="BF96" s="1217"/>
      <c r="BG96" s="1217"/>
      <c r="BH96" s="1217"/>
      <c r="BI96" s="1217"/>
      <c r="BR96" s="1217"/>
      <c r="BS96" s="1217"/>
    </row>
    <row r="97" spans="2:71" ht="15.75" customHeight="1" x14ac:dyDescent="0.25">
      <c r="B97" s="1402" t="s">
        <v>668</v>
      </c>
      <c r="C97" s="914" t="s">
        <v>353</v>
      </c>
      <c r="D97" s="1416"/>
      <c r="E97" s="542"/>
      <c r="F97" s="542"/>
      <c r="G97" s="542"/>
      <c r="H97" s="542"/>
      <c r="I97" s="542">
        <v>0</v>
      </c>
      <c r="J97" s="542"/>
      <c r="K97" s="542"/>
      <c r="L97" s="1408"/>
      <c r="M97" s="3367">
        <v>0</v>
      </c>
      <c r="N97" s="542"/>
      <c r="O97" s="542"/>
      <c r="P97" s="542"/>
      <c r="Q97" s="542">
        <v>0</v>
      </c>
      <c r="R97" s="542"/>
      <c r="S97" s="542"/>
      <c r="T97" s="542"/>
      <c r="U97" s="542">
        <v>0</v>
      </c>
      <c r="V97" s="542"/>
      <c r="W97" s="542"/>
      <c r="X97" s="1408"/>
      <c r="Y97" s="3367">
        <v>0</v>
      </c>
      <c r="Z97" s="542"/>
      <c r="AA97" s="1094">
        <v>0</v>
      </c>
      <c r="AB97" s="542"/>
      <c r="AC97" s="2664"/>
      <c r="AD97" s="542"/>
      <c r="AE97" s="1254">
        <v>0</v>
      </c>
      <c r="AF97" s="542"/>
      <c r="AG97" s="2664">
        <v>151.28</v>
      </c>
      <c r="AH97" s="542"/>
      <c r="AI97" s="542">
        <v>151.28</v>
      </c>
      <c r="AJ97" s="542"/>
      <c r="AK97" s="2664">
        <v>684.88</v>
      </c>
      <c r="AL97" s="542"/>
      <c r="AM97" s="3367">
        <v>836.16</v>
      </c>
      <c r="AN97" s="542"/>
      <c r="AO97" s="1254">
        <v>836.16</v>
      </c>
      <c r="AP97" s="542"/>
      <c r="AQ97" s="2664">
        <v>856.92</v>
      </c>
      <c r="AR97" s="542"/>
      <c r="AS97" s="1254">
        <v>1693.08</v>
      </c>
      <c r="AT97" s="542"/>
      <c r="AU97" s="2664">
        <v>619.79</v>
      </c>
      <c r="AV97" s="542"/>
      <c r="AW97" s="1254">
        <v>2312.87</v>
      </c>
      <c r="AX97" s="542"/>
      <c r="AY97" s="2664">
        <v>840.94</v>
      </c>
      <c r="AZ97" s="542"/>
      <c r="BA97" s="3367">
        <v>2317.65</v>
      </c>
      <c r="BB97" s="542"/>
      <c r="BC97" s="1094">
        <v>3153.81</v>
      </c>
      <c r="BD97" s="542"/>
      <c r="BE97" s="1094">
        <v>3153.81</v>
      </c>
      <c r="BF97" s="1217"/>
      <c r="BG97" s="1217"/>
      <c r="BH97" s="1217"/>
      <c r="BI97" s="1217"/>
      <c r="BR97" s="1217"/>
      <c r="BS97" s="1217"/>
    </row>
    <row r="98" spans="2:71" ht="15.75" customHeight="1" x14ac:dyDescent="0.25">
      <c r="B98" s="1402" t="s">
        <v>1902</v>
      </c>
      <c r="C98" s="914" t="s">
        <v>353</v>
      </c>
      <c r="D98" s="1416"/>
      <c r="E98" s="542"/>
      <c r="F98" s="542"/>
      <c r="G98" s="542">
        <v>55</v>
      </c>
      <c r="H98" s="542"/>
      <c r="I98" s="542">
        <v>55</v>
      </c>
      <c r="J98" s="542"/>
      <c r="K98" s="542"/>
      <c r="L98" s="1408"/>
      <c r="M98" s="3367">
        <v>55</v>
      </c>
      <c r="N98" s="542"/>
      <c r="O98" s="542"/>
      <c r="P98" s="542"/>
      <c r="Q98" s="542">
        <v>55</v>
      </c>
      <c r="R98" s="542"/>
      <c r="S98" s="542"/>
      <c r="T98" s="542"/>
      <c r="U98" s="542">
        <v>55</v>
      </c>
      <c r="V98" s="542"/>
      <c r="W98" s="542"/>
      <c r="X98" s="1408"/>
      <c r="Y98" s="3367">
        <v>0</v>
      </c>
      <c r="Z98" s="542"/>
      <c r="AA98" s="1094">
        <v>55</v>
      </c>
      <c r="AB98" s="542"/>
      <c r="AC98" s="2664"/>
      <c r="AD98" s="542"/>
      <c r="AE98" s="1254">
        <v>55</v>
      </c>
      <c r="AF98" s="542"/>
      <c r="AG98" s="2664"/>
      <c r="AH98" s="542"/>
      <c r="AI98" s="542">
        <v>55</v>
      </c>
      <c r="AJ98" s="542"/>
      <c r="AK98" s="2664"/>
      <c r="AL98" s="542"/>
      <c r="AM98" s="3367">
        <v>0</v>
      </c>
      <c r="AN98" s="542"/>
      <c r="AO98" s="1254">
        <v>55</v>
      </c>
      <c r="AP98" s="542"/>
      <c r="AQ98" s="2664"/>
      <c r="AR98" s="542"/>
      <c r="AS98" s="1254">
        <v>55</v>
      </c>
      <c r="AT98" s="542"/>
      <c r="AU98" s="2664"/>
      <c r="AV98" s="542"/>
      <c r="AW98" s="1254">
        <v>55</v>
      </c>
      <c r="AX98" s="542"/>
      <c r="AY98" s="2664"/>
      <c r="AZ98" s="542"/>
      <c r="BA98" s="3367">
        <v>0</v>
      </c>
      <c r="BB98" s="542"/>
      <c r="BC98" s="1094">
        <v>0</v>
      </c>
      <c r="BD98" s="542"/>
      <c r="BE98" s="1094">
        <v>55</v>
      </c>
      <c r="BF98" s="1217"/>
      <c r="BG98" s="1217"/>
      <c r="BH98" s="1217"/>
      <c r="BI98" s="1217"/>
      <c r="BR98" s="1217"/>
      <c r="BS98" s="1217"/>
    </row>
    <row r="99" spans="2:71" ht="15.75" customHeight="1" x14ac:dyDescent="0.25">
      <c r="B99" s="1402" t="s">
        <v>1875</v>
      </c>
      <c r="C99" s="914" t="s">
        <v>353</v>
      </c>
      <c r="D99" s="1416"/>
      <c r="E99" s="542"/>
      <c r="F99" s="542"/>
      <c r="G99" s="542">
        <v>79.989999999999995</v>
      </c>
      <c r="H99" s="542"/>
      <c r="I99" s="542">
        <v>79.989999999999995</v>
      </c>
      <c r="J99" s="542"/>
      <c r="K99" s="542"/>
      <c r="L99" s="1408"/>
      <c r="M99" s="3367">
        <v>79.989999999999995</v>
      </c>
      <c r="N99" s="542"/>
      <c r="O99" s="542"/>
      <c r="P99" s="542"/>
      <c r="Q99" s="542">
        <v>79.989999999999995</v>
      </c>
      <c r="R99" s="542"/>
      <c r="S99" s="542"/>
      <c r="T99" s="542"/>
      <c r="U99" s="542">
        <v>79.989999999999995</v>
      </c>
      <c r="V99" s="542"/>
      <c r="W99" s="542"/>
      <c r="X99" s="1408"/>
      <c r="Y99" s="3367">
        <v>0</v>
      </c>
      <c r="Z99" s="542"/>
      <c r="AA99" s="1094">
        <v>79.989999999999995</v>
      </c>
      <c r="AB99" s="542"/>
      <c r="AC99" s="2664"/>
      <c r="AD99" s="542"/>
      <c r="AE99" s="1254">
        <v>79.989999999999995</v>
      </c>
      <c r="AF99" s="542"/>
      <c r="AG99" s="2664">
        <v>28.54</v>
      </c>
      <c r="AH99" s="542"/>
      <c r="AI99" s="542">
        <v>108.53</v>
      </c>
      <c r="AJ99" s="542"/>
      <c r="AK99" s="2664"/>
      <c r="AL99" s="542"/>
      <c r="AM99" s="3367">
        <v>28.54</v>
      </c>
      <c r="AN99" s="542"/>
      <c r="AO99" s="1254">
        <v>108.53</v>
      </c>
      <c r="AP99" s="542"/>
      <c r="AQ99" s="2664"/>
      <c r="AR99" s="542"/>
      <c r="AS99" s="542">
        <v>108.53</v>
      </c>
      <c r="AT99" s="542"/>
      <c r="AU99" s="2664"/>
      <c r="AV99" s="542"/>
      <c r="AW99" s="542">
        <v>108.53</v>
      </c>
      <c r="AX99" s="542"/>
      <c r="AY99" s="2664"/>
      <c r="AZ99" s="542"/>
      <c r="BA99" s="3367">
        <v>0</v>
      </c>
      <c r="BB99" s="542"/>
      <c r="BC99" s="1094">
        <v>28.54</v>
      </c>
      <c r="BD99" s="542"/>
      <c r="BE99" s="1094">
        <v>108.53</v>
      </c>
      <c r="BF99" s="1217"/>
      <c r="BG99" s="1217"/>
      <c r="BH99" s="1217"/>
      <c r="BI99" s="1217"/>
      <c r="BR99" s="1217"/>
      <c r="BS99" s="1217"/>
    </row>
    <row r="100" spans="2:71" ht="15.75" customHeight="1" x14ac:dyDescent="0.25">
      <c r="B100" s="1402" t="s">
        <v>2024</v>
      </c>
      <c r="C100" s="914" t="s">
        <v>353</v>
      </c>
      <c r="D100" s="1416"/>
      <c r="E100" s="542"/>
      <c r="F100" s="542"/>
      <c r="G100" s="542"/>
      <c r="H100" s="542"/>
      <c r="I100" s="542">
        <v>0</v>
      </c>
      <c r="J100" s="542"/>
      <c r="K100" s="542"/>
      <c r="L100" s="1408"/>
      <c r="M100" s="3367">
        <v>0</v>
      </c>
      <c r="N100" s="542"/>
      <c r="O100" s="542"/>
      <c r="P100" s="542"/>
      <c r="Q100" s="542">
        <v>0</v>
      </c>
      <c r="R100" s="542"/>
      <c r="S100" s="542"/>
      <c r="T100" s="542"/>
      <c r="U100" s="542">
        <v>0</v>
      </c>
      <c r="V100" s="542"/>
      <c r="W100" s="542"/>
      <c r="X100" s="1408"/>
      <c r="Y100" s="3367">
        <v>0</v>
      </c>
      <c r="Z100" s="542"/>
      <c r="AA100" s="1094">
        <v>0</v>
      </c>
      <c r="AB100" s="542"/>
      <c r="AC100" s="2664"/>
      <c r="AD100" s="542"/>
      <c r="AE100" s="1254">
        <v>0</v>
      </c>
      <c r="AF100" s="542"/>
      <c r="AG100" s="2664">
        <v>329.96</v>
      </c>
      <c r="AH100" s="542"/>
      <c r="AI100" s="542">
        <v>329.96</v>
      </c>
      <c r="AJ100" s="542"/>
      <c r="AK100" s="2664">
        <v>39.549999999999997</v>
      </c>
      <c r="AL100" s="542"/>
      <c r="AM100" s="3367">
        <v>369.51</v>
      </c>
      <c r="AN100" s="542"/>
      <c r="AO100" s="1254">
        <v>369.51</v>
      </c>
      <c r="AP100" s="542"/>
      <c r="AQ100" s="2664"/>
      <c r="AR100" s="542"/>
      <c r="AS100" s="542">
        <v>369.51</v>
      </c>
      <c r="AT100" s="542"/>
      <c r="AU100" s="2664"/>
      <c r="AV100" s="542"/>
      <c r="AW100" s="542">
        <v>369.51</v>
      </c>
      <c r="AX100" s="542"/>
      <c r="AY100" s="2664"/>
      <c r="AZ100" s="542"/>
      <c r="BA100" s="3367">
        <v>0</v>
      </c>
      <c r="BB100" s="542"/>
      <c r="BC100" s="1094">
        <v>369.51</v>
      </c>
      <c r="BD100" s="542"/>
      <c r="BE100" s="1094">
        <v>369.51</v>
      </c>
      <c r="BF100" s="1217"/>
      <c r="BG100" s="1217"/>
      <c r="BH100" s="1217"/>
      <c r="BI100" s="1217"/>
      <c r="BR100" s="1217"/>
      <c r="BS100" s="1217"/>
    </row>
    <row r="101" spans="2:71" ht="15.75" customHeight="1" x14ac:dyDescent="0.25">
      <c r="B101" s="1402" t="s">
        <v>2144</v>
      </c>
      <c r="C101" s="914" t="s">
        <v>353</v>
      </c>
      <c r="D101" s="1416"/>
      <c r="E101" s="542"/>
      <c r="F101" s="542"/>
      <c r="G101" s="542"/>
      <c r="H101" s="542"/>
      <c r="I101" s="542">
        <v>0</v>
      </c>
      <c r="J101" s="542"/>
      <c r="K101" s="542"/>
      <c r="L101" s="1408"/>
      <c r="M101" s="3367">
        <v>0</v>
      </c>
      <c r="N101" s="542"/>
      <c r="O101" s="542"/>
      <c r="P101" s="542"/>
      <c r="Q101" s="542">
        <v>0</v>
      </c>
      <c r="R101" s="542"/>
      <c r="S101" s="542"/>
      <c r="T101" s="542"/>
      <c r="U101" s="542">
        <v>0</v>
      </c>
      <c r="V101" s="542"/>
      <c r="W101" s="542"/>
      <c r="X101" s="1408"/>
      <c r="Y101" s="3367">
        <v>0</v>
      </c>
      <c r="Z101" s="542"/>
      <c r="AA101" s="1094">
        <v>0</v>
      </c>
      <c r="AB101" s="542"/>
      <c r="AC101" s="2664"/>
      <c r="AD101" s="542"/>
      <c r="AE101" s="1254">
        <v>0</v>
      </c>
      <c r="AF101" s="542"/>
      <c r="AG101" s="2664"/>
      <c r="AH101" s="542"/>
      <c r="AI101" s="542">
        <v>0</v>
      </c>
      <c r="AJ101" s="542"/>
      <c r="AK101" s="2664"/>
      <c r="AL101" s="542"/>
      <c r="AM101" s="3367">
        <v>0</v>
      </c>
      <c r="AN101" s="542"/>
      <c r="AO101" s="542">
        <v>0</v>
      </c>
      <c r="AP101" s="542"/>
      <c r="AQ101" s="2664">
        <v>110</v>
      </c>
      <c r="AR101" s="542"/>
      <c r="AS101" s="542">
        <v>110</v>
      </c>
      <c r="AT101" s="542"/>
      <c r="AU101" s="2664"/>
      <c r="AV101" s="542"/>
      <c r="AW101" s="542">
        <v>110</v>
      </c>
      <c r="AX101" s="542"/>
      <c r="AY101" s="2664"/>
      <c r="AZ101" s="542"/>
      <c r="BA101" s="3367">
        <v>110</v>
      </c>
      <c r="BB101" s="542"/>
      <c r="BC101" s="1094">
        <v>110</v>
      </c>
      <c r="BD101" s="542"/>
      <c r="BE101" s="1094">
        <v>110</v>
      </c>
      <c r="BF101" s="1217"/>
      <c r="BG101" s="1217"/>
      <c r="BH101" s="1217"/>
      <c r="BI101" s="1217"/>
      <c r="BR101" s="1217"/>
      <c r="BS101" s="1217"/>
    </row>
    <row r="102" spans="2:71" x14ac:dyDescent="0.25">
      <c r="B102" s="2561" t="s">
        <v>998</v>
      </c>
      <c r="C102" s="914" t="s">
        <v>353</v>
      </c>
      <c r="D102" s="1408"/>
      <c r="E102" s="1408">
        <v>298.83999999999997</v>
      </c>
      <c r="F102" s="1408"/>
      <c r="G102" s="1408">
        <v>0</v>
      </c>
      <c r="H102" s="1408"/>
      <c r="I102" s="1408">
        <v>298.83999999999997</v>
      </c>
      <c r="J102" s="1408"/>
      <c r="K102" s="1408">
        <v>598.73000000000013</v>
      </c>
      <c r="L102" s="1408"/>
      <c r="M102" s="3361">
        <v>897.57000000000016</v>
      </c>
      <c r="N102" s="1408"/>
      <c r="O102" s="1408">
        <v>2594.6000000000004</v>
      </c>
      <c r="P102" s="1408"/>
      <c r="Q102" s="1408">
        <v>3492.1700000000005</v>
      </c>
      <c r="R102" s="1408"/>
      <c r="S102" s="1408">
        <v>499.34</v>
      </c>
      <c r="T102" s="1408"/>
      <c r="U102" s="1408">
        <v>3991.5100000000007</v>
      </c>
      <c r="V102" s="1408"/>
      <c r="W102" s="1408">
        <v>0</v>
      </c>
      <c r="X102" s="1408"/>
      <c r="Y102" s="3361">
        <v>3093.9400000000005</v>
      </c>
      <c r="Z102" s="1408"/>
      <c r="AA102" s="1408">
        <v>3991.5100000000007</v>
      </c>
      <c r="AB102" s="1408"/>
      <c r="AC102" s="1938">
        <v>748.03</v>
      </c>
      <c r="AD102" s="1408"/>
      <c r="AE102" s="1408">
        <v>4739.5400000000009</v>
      </c>
      <c r="AF102" s="1408"/>
      <c r="AG102" s="1938">
        <v>298.96999999999997</v>
      </c>
      <c r="AH102" s="1408"/>
      <c r="AI102" s="1408">
        <v>5038.5100000000011</v>
      </c>
      <c r="AJ102" s="1408"/>
      <c r="AK102" s="1938">
        <v>499.24</v>
      </c>
      <c r="AL102" s="1408"/>
      <c r="AM102" s="3361">
        <v>1546.24</v>
      </c>
      <c r="AN102" s="1408"/>
      <c r="AO102" s="1408">
        <v>5537.7500000000009</v>
      </c>
      <c r="AP102" s="1408"/>
      <c r="AQ102" s="1938">
        <v>1595.84</v>
      </c>
      <c r="AR102" s="1408"/>
      <c r="AS102" s="1408">
        <v>7133.5900000000011</v>
      </c>
      <c r="AT102" s="1408"/>
      <c r="AU102" s="1938">
        <v>249.07</v>
      </c>
      <c r="AV102" s="1408"/>
      <c r="AW102" s="1408">
        <v>7382.6600000000008</v>
      </c>
      <c r="AX102" s="1408"/>
      <c r="AY102" s="1938">
        <v>1297.1300000000001</v>
      </c>
      <c r="AZ102" s="1408"/>
      <c r="BA102" s="3361">
        <v>3142.04</v>
      </c>
      <c r="BB102" s="1408"/>
      <c r="BC102" s="1408">
        <v>4688.28</v>
      </c>
      <c r="BD102" s="1408"/>
      <c r="BE102" s="1408">
        <v>8679.7900000000009</v>
      </c>
      <c r="BF102" s="1217"/>
      <c r="BG102" s="1217"/>
      <c r="BH102" s="1217"/>
      <c r="BI102" s="1217"/>
      <c r="BR102" s="1217"/>
      <c r="BS102" s="1217"/>
    </row>
    <row r="103" spans="2:71" ht="20.25" hidden="1" x14ac:dyDescent="0.25">
      <c r="B103" s="3377" t="s">
        <v>22</v>
      </c>
      <c r="C103" s="914" t="s">
        <v>353</v>
      </c>
      <c r="D103" s="1416"/>
      <c r="E103" s="542"/>
      <c r="F103" s="542"/>
      <c r="G103" s="542"/>
      <c r="H103" s="542"/>
      <c r="I103" s="542">
        <v>0</v>
      </c>
      <c r="J103" s="542"/>
      <c r="K103" s="542"/>
      <c r="L103" s="1408"/>
      <c r="M103" s="3361">
        <v>0</v>
      </c>
      <c r="N103" s="542"/>
      <c r="O103" s="542"/>
      <c r="P103" s="542"/>
      <c r="Q103" s="542">
        <v>0</v>
      </c>
      <c r="R103" s="542"/>
      <c r="S103" s="542"/>
      <c r="T103" s="542"/>
      <c r="U103" s="542">
        <v>0</v>
      </c>
      <c r="V103" s="542"/>
      <c r="W103" s="542"/>
      <c r="X103" s="1408"/>
      <c r="Y103" s="3361">
        <v>0</v>
      </c>
      <c r="Z103" s="542"/>
      <c r="AA103" s="1094">
        <v>0</v>
      </c>
      <c r="AB103" s="542"/>
      <c r="AC103" s="2664"/>
      <c r="AD103" s="542"/>
      <c r="AE103" s="542">
        <v>0</v>
      </c>
      <c r="AF103" s="542"/>
      <c r="AG103" s="2664"/>
      <c r="AH103" s="542"/>
      <c r="AI103" s="542">
        <v>0</v>
      </c>
      <c r="AJ103" s="542"/>
      <c r="AK103" s="2664"/>
      <c r="AL103" s="542"/>
      <c r="AM103" s="3361">
        <v>0</v>
      </c>
      <c r="AN103" s="542"/>
      <c r="AO103" s="542">
        <v>0</v>
      </c>
      <c r="AP103" s="542"/>
      <c r="AQ103" s="2664"/>
      <c r="AR103" s="542"/>
      <c r="AS103" s="542">
        <v>0</v>
      </c>
      <c r="AT103" s="542"/>
      <c r="AU103" s="2664"/>
      <c r="AV103" s="542"/>
      <c r="AW103" s="542">
        <v>0</v>
      </c>
      <c r="AX103" s="542"/>
      <c r="AY103" s="2664"/>
      <c r="AZ103" s="542"/>
      <c r="BA103" s="3361">
        <v>0</v>
      </c>
      <c r="BB103" s="542"/>
      <c r="BC103" s="1094">
        <v>0</v>
      </c>
      <c r="BD103" s="542"/>
      <c r="BE103" s="1094">
        <v>0</v>
      </c>
      <c r="BF103" s="1217"/>
      <c r="BG103" s="1217"/>
      <c r="BH103" s="1217"/>
      <c r="BI103" s="1217"/>
      <c r="BR103" s="1217"/>
      <c r="BS103" s="1217"/>
    </row>
    <row r="104" spans="2:71" ht="21" thickBot="1" x14ac:dyDescent="0.3">
      <c r="B104" s="3378" t="s">
        <v>23</v>
      </c>
      <c r="C104" s="1367" t="s">
        <v>353</v>
      </c>
      <c r="D104" s="2215"/>
      <c r="E104" s="1368">
        <v>298.83999999999997</v>
      </c>
      <c r="F104" s="1368"/>
      <c r="G104" s="1368"/>
      <c r="H104" s="1368"/>
      <c r="I104" s="1368">
        <v>298.83999999999997</v>
      </c>
      <c r="J104" s="542"/>
      <c r="K104" s="1368">
        <v>598.73000000000013</v>
      </c>
      <c r="L104" s="1408"/>
      <c r="M104" s="3361">
        <v>897.57000000000016</v>
      </c>
      <c r="N104" s="542"/>
      <c r="O104" s="1368">
        <v>2594.6000000000004</v>
      </c>
      <c r="P104" s="542"/>
      <c r="Q104" s="1368">
        <v>3492.1700000000005</v>
      </c>
      <c r="R104" s="542"/>
      <c r="S104" s="1368">
        <v>499.34</v>
      </c>
      <c r="T104" s="542"/>
      <c r="U104" s="1368">
        <v>3991.5100000000007</v>
      </c>
      <c r="V104" s="542"/>
      <c r="W104" s="1368"/>
      <c r="X104" s="1408"/>
      <c r="Y104" s="3361">
        <v>3093.9400000000005</v>
      </c>
      <c r="Z104" s="542"/>
      <c r="AA104" s="1094">
        <v>3991.5100000000007</v>
      </c>
      <c r="AB104" s="542"/>
      <c r="AC104" s="1369">
        <v>748.03</v>
      </c>
      <c r="AD104" s="542"/>
      <c r="AE104" s="542">
        <v>4739.5400000000009</v>
      </c>
      <c r="AF104" s="542"/>
      <c r="AG104" s="1369">
        <v>298.96999999999997</v>
      </c>
      <c r="AH104" s="542"/>
      <c r="AI104" s="542">
        <v>5038.5100000000011</v>
      </c>
      <c r="AJ104" s="542"/>
      <c r="AK104" s="1369">
        <v>499.24</v>
      </c>
      <c r="AL104" s="542"/>
      <c r="AM104" s="3361">
        <v>1546.24</v>
      </c>
      <c r="AN104" s="542"/>
      <c r="AO104" s="542">
        <v>5537.7500000000009</v>
      </c>
      <c r="AP104" s="542"/>
      <c r="AQ104" s="1369">
        <v>1595.84</v>
      </c>
      <c r="AR104" s="542"/>
      <c r="AS104" s="542">
        <v>7133.5900000000011</v>
      </c>
      <c r="AT104" s="542"/>
      <c r="AU104" s="1369">
        <v>249.07</v>
      </c>
      <c r="AV104" s="542"/>
      <c r="AW104" s="542">
        <v>7382.6600000000008</v>
      </c>
      <c r="AX104" s="542"/>
      <c r="AY104" s="1369">
        <v>1297.1300000000001</v>
      </c>
      <c r="AZ104" s="542"/>
      <c r="BA104" s="3361">
        <v>3142.04</v>
      </c>
      <c r="BB104" s="542"/>
      <c r="BC104" s="1094">
        <v>4688.28</v>
      </c>
      <c r="BD104" s="542"/>
      <c r="BE104" s="1094">
        <v>8679.7900000000009</v>
      </c>
      <c r="BF104" s="1217"/>
      <c r="BG104" s="1217"/>
      <c r="BH104" s="1217"/>
      <c r="BI104" s="1217"/>
      <c r="BR104" s="1217"/>
      <c r="BS104" s="1217"/>
    </row>
    <row r="105" spans="2:71" ht="20.25" customHeight="1" thickBot="1" x14ac:dyDescent="0.3">
      <c r="B105" s="3379" t="s">
        <v>800</v>
      </c>
      <c r="C105" s="3380"/>
      <c r="D105" s="3381"/>
      <c r="E105" s="1080"/>
      <c r="F105" s="1080"/>
      <c r="G105" s="1080"/>
      <c r="H105" s="1080"/>
      <c r="I105" s="2129"/>
      <c r="J105" s="958"/>
      <c r="K105" s="1080"/>
      <c r="L105" s="1408"/>
      <c r="M105" s="3361"/>
      <c r="N105" s="542"/>
      <c r="O105" s="1080"/>
      <c r="P105" s="542"/>
      <c r="Q105" s="2129"/>
      <c r="R105" s="542"/>
      <c r="S105" s="1080"/>
      <c r="T105" s="542"/>
      <c r="U105" s="2129"/>
      <c r="V105" s="542"/>
      <c r="W105" s="1080"/>
      <c r="X105" s="1408"/>
      <c r="Y105" s="3361"/>
      <c r="Z105" s="542"/>
      <c r="AA105" s="1094"/>
      <c r="AB105" s="542"/>
      <c r="AC105" s="3382"/>
      <c r="AD105" s="542"/>
      <c r="AE105" s="542"/>
      <c r="AF105" s="542"/>
      <c r="AG105" s="3382"/>
      <c r="AH105" s="542"/>
      <c r="AI105" s="542"/>
      <c r="AJ105" s="542"/>
      <c r="AK105" s="3382"/>
      <c r="AL105" s="542"/>
      <c r="AM105" s="3361"/>
      <c r="AN105" s="542"/>
      <c r="AO105" s="542"/>
      <c r="AP105" s="542"/>
      <c r="AQ105" s="3382"/>
      <c r="AR105" s="542"/>
      <c r="AS105" s="542"/>
      <c r="AT105" s="542"/>
      <c r="AU105" s="3382"/>
      <c r="AV105" s="542"/>
      <c r="AW105" s="542"/>
      <c r="AX105" s="542"/>
      <c r="AY105" s="3382"/>
      <c r="AZ105" s="542"/>
      <c r="BA105" s="3361"/>
      <c r="BB105" s="542"/>
      <c r="BC105" s="1094"/>
      <c r="BD105" s="542"/>
      <c r="BE105" s="1094"/>
      <c r="BF105" s="1217"/>
      <c r="BG105" s="1217"/>
      <c r="BH105" s="1217"/>
      <c r="BI105" s="1217"/>
      <c r="BR105" s="1217"/>
      <c r="BS105" s="1217"/>
    </row>
    <row r="106" spans="2:71" ht="16.5" thickBot="1" x14ac:dyDescent="0.3">
      <c r="B106" s="3383" t="s">
        <v>801</v>
      </c>
      <c r="C106" s="2256" t="s">
        <v>353</v>
      </c>
      <c r="D106" s="2933"/>
      <c r="E106" s="2306">
        <v>46.78</v>
      </c>
      <c r="F106" s="2306"/>
      <c r="G106" s="2306">
        <v>37.520000000000003</v>
      </c>
      <c r="H106" s="2306"/>
      <c r="I106" s="970">
        <v>84.300000000000011</v>
      </c>
      <c r="J106" s="958"/>
      <c r="K106" s="2306">
        <v>45</v>
      </c>
      <c r="L106" s="1408"/>
      <c r="M106" s="3361">
        <v>129.30000000000001</v>
      </c>
      <c r="N106" s="542"/>
      <c r="O106" s="2306">
        <v>37.729999999999997</v>
      </c>
      <c r="P106" s="542"/>
      <c r="Q106" s="970">
        <v>167.03</v>
      </c>
      <c r="R106" s="542"/>
      <c r="S106" s="2306">
        <v>50.48</v>
      </c>
      <c r="T106" s="542"/>
      <c r="U106" s="970">
        <v>217.51</v>
      </c>
      <c r="V106" s="542"/>
      <c r="W106" s="2306">
        <v>39.923999999999999</v>
      </c>
      <c r="X106" s="1408"/>
      <c r="Y106" s="3361">
        <v>128.13399999999999</v>
      </c>
      <c r="Z106" s="542"/>
      <c r="AA106" s="1094">
        <v>257.43399999999997</v>
      </c>
      <c r="AB106" s="542"/>
      <c r="AC106" s="3384">
        <v>38.283000000000001</v>
      </c>
      <c r="AD106" s="542"/>
      <c r="AE106" s="542">
        <v>295.71699999999998</v>
      </c>
      <c r="AF106" s="542"/>
      <c r="AG106" s="3384">
        <v>55.51</v>
      </c>
      <c r="AH106" s="542"/>
      <c r="AI106" s="542">
        <v>351.22699999999998</v>
      </c>
      <c r="AJ106" s="542"/>
      <c r="AK106" s="3384">
        <v>50.47</v>
      </c>
      <c r="AL106" s="542"/>
      <c r="AM106" s="3361">
        <v>144.26300000000001</v>
      </c>
      <c r="AN106" s="542"/>
      <c r="AO106" s="542">
        <v>401.697</v>
      </c>
      <c r="AP106" s="542"/>
      <c r="AQ106" s="3384">
        <v>66.34</v>
      </c>
      <c r="AR106" s="542"/>
      <c r="AS106" s="542">
        <v>468.03700000000003</v>
      </c>
      <c r="AT106" s="542"/>
      <c r="AU106" s="3384">
        <v>66.430000000000007</v>
      </c>
      <c r="AV106" s="542"/>
      <c r="AW106" s="542">
        <v>534.4670000000001</v>
      </c>
      <c r="AX106" s="542"/>
      <c r="AY106" s="3384">
        <v>48.01</v>
      </c>
      <c r="AZ106" s="542"/>
      <c r="BA106" s="3361">
        <v>180.78</v>
      </c>
      <c r="BB106" s="542"/>
      <c r="BC106" s="1094">
        <v>325.04300000000001</v>
      </c>
      <c r="BD106" s="542"/>
      <c r="BE106" s="1094">
        <v>582.47700000000009</v>
      </c>
      <c r="BF106" s="1217"/>
      <c r="BG106" s="1217"/>
      <c r="BH106" s="1217"/>
      <c r="BI106" s="1217"/>
      <c r="BR106" s="1217"/>
      <c r="BS106" s="1217"/>
    </row>
    <row r="107" spans="2:71" ht="16.5" thickBot="1" x14ac:dyDescent="0.3">
      <c r="B107" s="3383" t="s">
        <v>1286</v>
      </c>
      <c r="C107" s="2256" t="s">
        <v>353</v>
      </c>
      <c r="D107" s="2933"/>
      <c r="E107" s="2306">
        <v>33382.139999999992</v>
      </c>
      <c r="F107" s="2306"/>
      <c r="G107" s="2306">
        <v>29762.209999999974</v>
      </c>
      <c r="H107" s="2306"/>
      <c r="I107" s="970">
        <v>63144.349999999962</v>
      </c>
      <c r="J107" s="958"/>
      <c r="K107" s="2306">
        <v>28859.160000000011</v>
      </c>
      <c r="L107" s="1408"/>
      <c r="M107" s="3361">
        <v>92003.50999999998</v>
      </c>
      <c r="N107" s="542"/>
      <c r="O107" s="2306">
        <v>23299.129999999997</v>
      </c>
      <c r="P107" s="542"/>
      <c r="Q107" s="970">
        <v>115302.63999999998</v>
      </c>
      <c r="R107" s="542"/>
      <c r="S107" s="2306">
        <v>23126.94</v>
      </c>
      <c r="T107" s="542"/>
      <c r="U107" s="970">
        <v>138429.57999999999</v>
      </c>
      <c r="V107" s="542"/>
      <c r="W107" s="2306"/>
      <c r="X107" s="1408"/>
      <c r="Y107" s="3361">
        <v>46426.069999999992</v>
      </c>
      <c r="Z107" s="542"/>
      <c r="AA107" s="1094">
        <v>138429.57999999996</v>
      </c>
      <c r="AB107" s="542"/>
      <c r="AC107" s="3384"/>
      <c r="AD107" s="542"/>
      <c r="AE107" s="542">
        <v>138429.57999999996</v>
      </c>
      <c r="AF107" s="542"/>
      <c r="AG107" s="3384"/>
      <c r="AH107" s="542"/>
      <c r="AI107" s="542">
        <v>138429.57999999996</v>
      </c>
      <c r="AJ107" s="542"/>
      <c r="AK107" s="3384"/>
      <c r="AL107" s="542"/>
      <c r="AM107" s="3361">
        <v>0</v>
      </c>
      <c r="AN107" s="542"/>
      <c r="AO107" s="542">
        <v>138429.57999999996</v>
      </c>
      <c r="AP107" s="542"/>
      <c r="AQ107" s="3384"/>
      <c r="AR107" s="542"/>
      <c r="AS107" s="542">
        <v>138429.57999999996</v>
      </c>
      <c r="AT107" s="542"/>
      <c r="AU107" s="3384"/>
      <c r="AV107" s="542"/>
      <c r="AW107" s="542">
        <v>138429.57999999996</v>
      </c>
      <c r="AX107" s="542"/>
      <c r="AY107" s="3384"/>
      <c r="AZ107" s="542"/>
      <c r="BA107" s="3361">
        <v>0</v>
      </c>
      <c r="BB107" s="542"/>
      <c r="BC107" s="1094">
        <v>0</v>
      </c>
      <c r="BD107" s="542"/>
      <c r="BE107" s="1094">
        <v>138429.57999999996</v>
      </c>
      <c r="BF107" s="1217"/>
      <c r="BG107" s="1217"/>
      <c r="BH107" s="1217"/>
      <c r="BI107" s="1217"/>
      <c r="BR107" s="1217"/>
      <c r="BS107" s="1217"/>
    </row>
    <row r="108" spans="2:71" x14ac:dyDescent="0.25">
      <c r="B108" s="3385" t="s">
        <v>929</v>
      </c>
      <c r="C108" s="1540"/>
      <c r="D108" s="2378"/>
      <c r="E108" s="1381">
        <v>2475.6000000000004</v>
      </c>
      <c r="F108" s="1381"/>
      <c r="G108" s="1381">
        <v>2523.7299999999987</v>
      </c>
      <c r="H108" s="1381"/>
      <c r="I108" s="1381">
        <v>4999.329999999999</v>
      </c>
      <c r="J108" s="1408"/>
      <c r="K108" s="1381">
        <v>4999.8999999999978</v>
      </c>
      <c r="L108" s="1408"/>
      <c r="M108" s="3361">
        <v>9999.2299999999959</v>
      </c>
      <c r="N108" s="1408"/>
      <c r="O108" s="1381">
        <v>7498.8700000000026</v>
      </c>
      <c r="P108" s="1408"/>
      <c r="Q108" s="1381">
        <v>17498.099999999999</v>
      </c>
      <c r="R108" s="1408"/>
      <c r="S108" s="1381">
        <v>0</v>
      </c>
      <c r="T108" s="1408">
        <v>0</v>
      </c>
      <c r="U108" s="1381">
        <v>17498.099999999999</v>
      </c>
      <c r="V108" s="1408">
        <v>0</v>
      </c>
      <c r="W108" s="1381">
        <v>4998.6899999999996</v>
      </c>
      <c r="X108" s="1408"/>
      <c r="Y108" s="3361">
        <v>12497.560000000001</v>
      </c>
      <c r="Z108" s="1408"/>
      <c r="AA108" s="1408">
        <v>22496.789999999997</v>
      </c>
      <c r="AB108" s="1408"/>
      <c r="AC108" s="3386">
        <v>2499.8999999999996</v>
      </c>
      <c r="AD108" s="1408">
        <v>0</v>
      </c>
      <c r="AE108" s="1408">
        <v>24996.69</v>
      </c>
      <c r="AF108" s="1408"/>
      <c r="AG108" s="3386">
        <v>5478.9699999999993</v>
      </c>
      <c r="AH108" s="1408">
        <v>0</v>
      </c>
      <c r="AI108" s="1408">
        <v>30475.659999999996</v>
      </c>
      <c r="AJ108" s="1408">
        <v>0</v>
      </c>
      <c r="AK108" s="3386">
        <v>7517.2000000000007</v>
      </c>
      <c r="AL108" s="1408"/>
      <c r="AM108" s="3361">
        <v>15496.07</v>
      </c>
      <c r="AN108" s="1408">
        <v>0</v>
      </c>
      <c r="AO108" s="1408">
        <v>37992.86</v>
      </c>
      <c r="AP108" s="1408"/>
      <c r="AQ108" s="3386">
        <v>10498.07</v>
      </c>
      <c r="AR108" s="1408">
        <v>0</v>
      </c>
      <c r="AS108" s="1408">
        <v>48490.930000000008</v>
      </c>
      <c r="AT108" s="1408"/>
      <c r="AU108" s="3386">
        <v>7998.24</v>
      </c>
      <c r="AV108" s="1408">
        <v>0</v>
      </c>
      <c r="AW108" s="1408">
        <v>56489.170000000006</v>
      </c>
      <c r="AX108" s="1408"/>
      <c r="AY108" s="3386">
        <v>7705.11</v>
      </c>
      <c r="AZ108" s="1408"/>
      <c r="BA108" s="3361">
        <v>26201.42</v>
      </c>
      <c r="BB108" s="1408"/>
      <c r="BC108" s="1408">
        <v>41697.49</v>
      </c>
      <c r="BD108" s="1408">
        <v>0</v>
      </c>
      <c r="BE108" s="1408">
        <v>64194.28</v>
      </c>
      <c r="BF108" s="1217"/>
      <c r="BG108" s="1217"/>
      <c r="BH108" s="1217"/>
      <c r="BI108" s="1217"/>
      <c r="BR108" s="1217"/>
      <c r="BS108" s="1217"/>
    </row>
    <row r="109" spans="2:71" x14ac:dyDescent="0.25">
      <c r="B109" s="1402" t="s">
        <v>957</v>
      </c>
      <c r="C109" s="914" t="s">
        <v>353</v>
      </c>
      <c r="D109" s="1416"/>
      <c r="E109" s="542">
        <v>2475.6000000000004</v>
      </c>
      <c r="F109" s="542"/>
      <c r="G109" s="542">
        <v>2523.7299999999987</v>
      </c>
      <c r="H109" s="542"/>
      <c r="I109" s="542">
        <v>4999.329999999999</v>
      </c>
      <c r="J109" s="542"/>
      <c r="K109" s="542">
        <v>4999.8999999999978</v>
      </c>
      <c r="L109" s="1408"/>
      <c r="M109" s="3361">
        <v>9999.2299999999959</v>
      </c>
      <c r="N109" s="542"/>
      <c r="O109" s="542">
        <v>4999.6400000000012</v>
      </c>
      <c r="P109" s="542"/>
      <c r="Q109" s="542">
        <v>14998.869999999997</v>
      </c>
      <c r="R109" s="542"/>
      <c r="S109" s="542"/>
      <c r="T109" s="542"/>
      <c r="U109" s="542">
        <v>14998.869999999997</v>
      </c>
      <c r="V109" s="542"/>
      <c r="W109" s="542">
        <v>4998.6899999999996</v>
      </c>
      <c r="X109" s="1408"/>
      <c r="Y109" s="3361">
        <v>9998.3300000000017</v>
      </c>
      <c r="Z109" s="542"/>
      <c r="AA109" s="1094">
        <v>19997.559999999998</v>
      </c>
      <c r="AB109" s="542"/>
      <c r="AC109" s="2664">
        <v>2499.8999999999996</v>
      </c>
      <c r="AD109" s="542"/>
      <c r="AE109" s="542">
        <v>22497.46</v>
      </c>
      <c r="AF109" s="542"/>
      <c r="AG109" s="2664">
        <v>2499.2099999999991</v>
      </c>
      <c r="AH109" s="542"/>
      <c r="AI109" s="542">
        <v>24996.67</v>
      </c>
      <c r="AJ109" s="542"/>
      <c r="AK109" s="2664">
        <v>4997.33</v>
      </c>
      <c r="AL109" s="542"/>
      <c r="AM109" s="3361">
        <v>9996.4399999999987</v>
      </c>
      <c r="AN109" s="542"/>
      <c r="AO109" s="542">
        <v>29994</v>
      </c>
      <c r="AP109" s="542"/>
      <c r="AQ109" s="2664">
        <v>7499.3</v>
      </c>
      <c r="AR109" s="542"/>
      <c r="AS109" s="542">
        <v>37493.300000000003</v>
      </c>
      <c r="AT109" s="542"/>
      <c r="AU109" s="2664">
        <v>4999.6899999999996</v>
      </c>
      <c r="AV109" s="542"/>
      <c r="AW109" s="542">
        <v>42492.990000000005</v>
      </c>
      <c r="AX109" s="542"/>
      <c r="AY109" s="2664">
        <v>4242.38</v>
      </c>
      <c r="AZ109" s="542"/>
      <c r="BA109" s="3361">
        <v>16741.37</v>
      </c>
      <c r="BB109" s="542"/>
      <c r="BC109" s="1094">
        <v>26737.809999999998</v>
      </c>
      <c r="BD109" s="542"/>
      <c r="BE109" s="1094">
        <v>46735.37</v>
      </c>
      <c r="BF109" s="1217"/>
      <c r="BG109" s="1217"/>
      <c r="BH109" s="1217"/>
      <c r="BI109" s="1217"/>
      <c r="BR109" s="1217"/>
      <c r="BS109" s="1217"/>
    </row>
    <row r="110" spans="2:71" x14ac:dyDescent="0.25">
      <c r="B110" s="1402" t="s">
        <v>1281</v>
      </c>
      <c r="C110" s="914" t="s">
        <v>353</v>
      </c>
      <c r="D110" s="1416"/>
      <c r="E110" s="542"/>
      <c r="F110" s="542"/>
      <c r="G110" s="542"/>
      <c r="H110" s="542"/>
      <c r="I110" s="542">
        <v>0</v>
      </c>
      <c r="J110" s="542"/>
      <c r="K110" s="542"/>
      <c r="L110" s="1408"/>
      <c r="M110" s="3361">
        <v>0</v>
      </c>
      <c r="N110" s="542"/>
      <c r="O110" s="542"/>
      <c r="P110" s="542"/>
      <c r="Q110" s="542">
        <v>0</v>
      </c>
      <c r="R110" s="542"/>
      <c r="S110" s="542"/>
      <c r="T110" s="542"/>
      <c r="U110" s="542">
        <v>0</v>
      </c>
      <c r="V110" s="542"/>
      <c r="W110" s="542"/>
      <c r="X110" s="1408"/>
      <c r="Y110" s="3361">
        <v>0</v>
      </c>
      <c r="Z110" s="542"/>
      <c r="AA110" s="1094">
        <v>0</v>
      </c>
      <c r="AB110" s="542"/>
      <c r="AC110" s="2664"/>
      <c r="AD110" s="542"/>
      <c r="AE110" s="542">
        <v>0</v>
      </c>
      <c r="AF110" s="542"/>
      <c r="AG110" s="2664">
        <v>2979.7599999999998</v>
      </c>
      <c r="AH110" s="542"/>
      <c r="AI110" s="542">
        <v>2979.7599999999998</v>
      </c>
      <c r="AJ110" s="542"/>
      <c r="AK110" s="2664">
        <v>19.97</v>
      </c>
      <c r="AL110" s="542"/>
      <c r="AM110" s="3361">
        <v>2999.7299999999996</v>
      </c>
      <c r="AN110" s="542"/>
      <c r="AO110" s="542">
        <v>2999.7299999999996</v>
      </c>
      <c r="AP110" s="542"/>
      <c r="AQ110" s="2664">
        <v>2998.77</v>
      </c>
      <c r="AR110" s="542"/>
      <c r="AS110" s="542">
        <v>5998.5</v>
      </c>
      <c r="AT110" s="542"/>
      <c r="AU110" s="2664"/>
      <c r="AV110" s="542"/>
      <c r="AW110" s="542">
        <v>5998.5</v>
      </c>
      <c r="AX110" s="542"/>
      <c r="AY110" s="2664">
        <v>2498.5300000000002</v>
      </c>
      <c r="AZ110" s="542"/>
      <c r="BA110" s="3361">
        <v>5497.3</v>
      </c>
      <c r="BB110" s="542"/>
      <c r="BC110" s="1094">
        <v>8497.0299999999988</v>
      </c>
      <c r="BD110" s="542"/>
      <c r="BE110" s="1094">
        <v>8497.0300000000007</v>
      </c>
      <c r="BF110" s="1217"/>
      <c r="BG110" s="1217"/>
      <c r="BH110" s="1217"/>
      <c r="BI110" s="1217"/>
      <c r="BR110" s="1217"/>
      <c r="BS110" s="1217"/>
    </row>
    <row r="111" spans="2:71" x14ac:dyDescent="0.25">
      <c r="B111" s="1402" t="s">
        <v>1371</v>
      </c>
      <c r="C111" s="914" t="s">
        <v>353</v>
      </c>
      <c r="D111" s="1416"/>
      <c r="E111" s="542"/>
      <c r="F111" s="542"/>
      <c r="G111" s="542"/>
      <c r="H111" s="542"/>
      <c r="I111" s="542">
        <v>0</v>
      </c>
      <c r="J111" s="542"/>
      <c r="K111" s="542"/>
      <c r="L111" s="1408"/>
      <c r="M111" s="3361">
        <v>0</v>
      </c>
      <c r="N111" s="542"/>
      <c r="O111" s="542">
        <v>2499.2300000000009</v>
      </c>
      <c r="P111" s="542"/>
      <c r="Q111" s="542">
        <v>2499.2300000000009</v>
      </c>
      <c r="R111" s="542"/>
      <c r="S111" s="542"/>
      <c r="T111" s="542"/>
      <c r="U111" s="542">
        <v>2499.2300000000009</v>
      </c>
      <c r="V111" s="542"/>
      <c r="W111" s="542"/>
      <c r="X111" s="1408"/>
      <c r="Y111" s="3361">
        <v>2499.2300000000009</v>
      </c>
      <c r="Z111" s="542"/>
      <c r="AA111" s="1094">
        <v>2499.2300000000009</v>
      </c>
      <c r="AB111" s="542"/>
      <c r="AC111" s="2664"/>
      <c r="AD111" s="542"/>
      <c r="AE111" s="542">
        <v>2499.2300000000009</v>
      </c>
      <c r="AF111" s="542"/>
      <c r="AG111" s="2664"/>
      <c r="AH111" s="542"/>
      <c r="AI111" s="542">
        <v>2499.2300000000009</v>
      </c>
      <c r="AJ111" s="542"/>
      <c r="AK111" s="2664">
        <v>2499.9</v>
      </c>
      <c r="AL111" s="542"/>
      <c r="AM111" s="3361">
        <v>2499.9</v>
      </c>
      <c r="AN111" s="542"/>
      <c r="AO111" s="542">
        <v>4999.130000000001</v>
      </c>
      <c r="AP111" s="542"/>
      <c r="AQ111" s="2664"/>
      <c r="AR111" s="542"/>
      <c r="AS111" s="542">
        <v>4999.130000000001</v>
      </c>
      <c r="AT111" s="542"/>
      <c r="AU111" s="2664">
        <v>2998.55</v>
      </c>
      <c r="AV111" s="542"/>
      <c r="AW111" s="542">
        <v>7997.6800000000012</v>
      </c>
      <c r="AX111" s="542"/>
      <c r="AY111" s="2664">
        <v>964.2</v>
      </c>
      <c r="AZ111" s="542"/>
      <c r="BA111" s="3361">
        <v>3962.75</v>
      </c>
      <c r="BB111" s="542"/>
      <c r="BC111" s="1094">
        <v>6462.65</v>
      </c>
      <c r="BD111" s="542"/>
      <c r="BE111" s="1094">
        <v>8961.880000000001</v>
      </c>
      <c r="BF111" s="1217"/>
      <c r="BG111" s="1217"/>
      <c r="BH111" s="1217"/>
      <c r="BI111" s="1217"/>
      <c r="BR111" s="1217"/>
      <c r="BS111" s="1217"/>
    </row>
    <row r="112" spans="2:71" hidden="1" x14ac:dyDescent="0.25">
      <c r="B112" s="1402" t="s">
        <v>1295</v>
      </c>
      <c r="C112" s="914" t="s">
        <v>353</v>
      </c>
      <c r="D112" s="1416"/>
      <c r="E112" s="1094"/>
      <c r="F112" s="1094"/>
      <c r="G112" s="1094"/>
      <c r="H112" s="1094"/>
      <c r="I112" s="1094">
        <v>0</v>
      </c>
      <c r="J112" s="1094"/>
      <c r="K112" s="1094"/>
      <c r="L112" s="1408"/>
      <c r="M112" s="3361">
        <v>0</v>
      </c>
      <c r="N112" s="1094"/>
      <c r="O112" s="1094"/>
      <c r="P112" s="1094"/>
      <c r="Q112" s="1094">
        <v>0</v>
      </c>
      <c r="R112" s="1094"/>
      <c r="S112" s="1094"/>
      <c r="T112" s="1094"/>
      <c r="U112" s="1094">
        <v>0</v>
      </c>
      <c r="V112" s="1094"/>
      <c r="W112" s="1094"/>
      <c r="X112" s="1408"/>
      <c r="Y112" s="3361">
        <v>0</v>
      </c>
      <c r="Z112" s="1094"/>
      <c r="AA112" s="1094">
        <v>0</v>
      </c>
      <c r="AB112" s="1094"/>
      <c r="AC112" s="2753"/>
      <c r="AD112" s="1094"/>
      <c r="AE112" s="1094">
        <v>0</v>
      </c>
      <c r="AF112" s="1094"/>
      <c r="AG112" s="2753"/>
      <c r="AH112" s="1094"/>
      <c r="AI112" s="1094">
        <v>0</v>
      </c>
      <c r="AJ112" s="1094"/>
      <c r="AK112" s="2753"/>
      <c r="AL112" s="1094"/>
      <c r="AM112" s="3361">
        <v>0</v>
      </c>
      <c r="AN112" s="1094"/>
      <c r="AO112" s="1094">
        <v>0</v>
      </c>
      <c r="AP112" s="1094"/>
      <c r="AQ112" s="2753"/>
      <c r="AR112" s="1094"/>
      <c r="AS112" s="1094">
        <v>0</v>
      </c>
      <c r="AT112" s="1094"/>
      <c r="AU112" s="2753"/>
      <c r="AV112" s="1094"/>
      <c r="AW112" s="1094">
        <v>0</v>
      </c>
      <c r="AX112" s="1094"/>
      <c r="AY112" s="2753"/>
      <c r="AZ112" s="1094"/>
      <c r="BA112" s="3361">
        <v>0</v>
      </c>
      <c r="BB112" s="1094"/>
      <c r="BC112" s="1094">
        <v>0</v>
      </c>
      <c r="BD112" s="1094"/>
      <c r="BE112" s="1094">
        <v>0</v>
      </c>
      <c r="BF112" s="1217"/>
      <c r="BG112" s="1217"/>
      <c r="BH112" s="1217"/>
      <c r="BI112" s="1217"/>
      <c r="BR112" s="1217"/>
      <c r="BS112" s="1217"/>
    </row>
    <row r="113" spans="2:71" x14ac:dyDescent="0.25">
      <c r="B113" s="2561" t="s">
        <v>799</v>
      </c>
      <c r="C113" s="914" t="s">
        <v>353</v>
      </c>
      <c r="D113" s="1416"/>
      <c r="E113" s="1408">
        <v>6413.6499999999987</v>
      </c>
      <c r="F113" s="542"/>
      <c r="G113" s="1408">
        <v>1021.93</v>
      </c>
      <c r="H113" s="542"/>
      <c r="I113" s="1408">
        <v>7435.579999999999</v>
      </c>
      <c r="J113" s="542"/>
      <c r="K113" s="1408">
        <v>11007.460000000008</v>
      </c>
      <c r="L113" s="1408"/>
      <c r="M113" s="3361">
        <v>18443.040000000008</v>
      </c>
      <c r="N113" s="542"/>
      <c r="O113" s="1408">
        <v>11463.319999999996</v>
      </c>
      <c r="P113" s="542"/>
      <c r="Q113" s="1408">
        <v>29906.360000000004</v>
      </c>
      <c r="R113" s="542"/>
      <c r="S113" s="1408">
        <v>13526.68</v>
      </c>
      <c r="T113" s="542"/>
      <c r="U113" s="1408">
        <v>43433.040000000008</v>
      </c>
      <c r="V113" s="542"/>
      <c r="W113" s="1408">
        <v>18313.89</v>
      </c>
      <c r="X113" s="1408"/>
      <c r="Y113" s="3361">
        <v>43303.89</v>
      </c>
      <c r="Z113" s="542"/>
      <c r="AA113" s="1408">
        <v>61746.930000000008</v>
      </c>
      <c r="AB113" s="542"/>
      <c r="AC113" s="1938">
        <v>5560.0000000000009</v>
      </c>
      <c r="AD113" s="542"/>
      <c r="AE113" s="1408">
        <v>67306.930000000008</v>
      </c>
      <c r="AF113" s="542"/>
      <c r="AG113" s="1938">
        <v>3077.3100000000004</v>
      </c>
      <c r="AH113" s="542"/>
      <c r="AI113" s="1408">
        <v>70384.240000000005</v>
      </c>
      <c r="AJ113" s="542"/>
      <c r="AK113" s="1938">
        <v>8040.71</v>
      </c>
      <c r="AL113" s="542"/>
      <c r="AM113" s="3361">
        <v>16678.02</v>
      </c>
      <c r="AN113" s="542"/>
      <c r="AO113" s="1408">
        <v>78424.950000000012</v>
      </c>
      <c r="AP113" s="542"/>
      <c r="AQ113" s="1938">
        <v>16569.02</v>
      </c>
      <c r="AR113" s="542"/>
      <c r="AS113" s="1408">
        <v>94993.970000000016</v>
      </c>
      <c r="AT113" s="542"/>
      <c r="AU113" s="1938">
        <v>9070.67</v>
      </c>
      <c r="AV113" s="542"/>
      <c r="AW113" s="1408">
        <v>104064.64000000001</v>
      </c>
      <c r="AX113" s="542"/>
      <c r="AY113" s="1938">
        <v>5679.02</v>
      </c>
      <c r="AZ113" s="542"/>
      <c r="BA113" s="3361">
        <v>31318.710000000003</v>
      </c>
      <c r="BB113" s="542"/>
      <c r="BC113" s="1408">
        <v>47996.73</v>
      </c>
      <c r="BD113" s="542"/>
      <c r="BE113" s="1408">
        <v>109743.66000000002</v>
      </c>
      <c r="BF113" s="1217"/>
      <c r="BG113" s="1217"/>
      <c r="BH113" s="1217"/>
      <c r="BI113" s="1217"/>
      <c r="BR113" s="1217"/>
      <c r="BS113" s="1217"/>
    </row>
    <row r="114" spans="2:71" x14ac:dyDescent="0.25">
      <c r="B114" s="2561" t="s">
        <v>697</v>
      </c>
      <c r="C114" s="2590"/>
      <c r="D114" s="1408"/>
      <c r="E114" s="1408">
        <v>76136.50999999998</v>
      </c>
      <c r="F114" s="1408"/>
      <c r="G114" s="1408">
        <v>87342.680000000008</v>
      </c>
      <c r="H114" s="1408"/>
      <c r="I114" s="1408">
        <v>163479.19</v>
      </c>
      <c r="J114" s="1408"/>
      <c r="K114" s="1408">
        <v>57226.849999999991</v>
      </c>
      <c r="L114" s="1408"/>
      <c r="M114" s="3361">
        <v>220706.03999999998</v>
      </c>
      <c r="N114" s="1408"/>
      <c r="O114" s="1408">
        <v>90725.34</v>
      </c>
      <c r="P114" s="1408"/>
      <c r="Q114" s="1408">
        <v>311431.38</v>
      </c>
      <c r="R114" s="1408"/>
      <c r="S114" s="1408">
        <v>81579.289999999994</v>
      </c>
      <c r="T114" s="1408"/>
      <c r="U114" s="1408">
        <v>393010.67</v>
      </c>
      <c r="V114" s="1408"/>
      <c r="W114" s="1408">
        <v>95862.34</v>
      </c>
      <c r="X114" s="1408"/>
      <c r="Y114" s="3361">
        <v>268166.96999999997</v>
      </c>
      <c r="Z114" s="1408"/>
      <c r="AA114" s="1408">
        <v>488873.00999999995</v>
      </c>
      <c r="AB114" s="1408"/>
      <c r="AC114" s="1938">
        <v>69744.739999999991</v>
      </c>
      <c r="AD114" s="1408"/>
      <c r="AE114" s="1408">
        <v>558617.75</v>
      </c>
      <c r="AF114" s="1408"/>
      <c r="AG114" s="1938">
        <v>27303.190000000002</v>
      </c>
      <c r="AH114" s="1408"/>
      <c r="AI114" s="1408">
        <v>585920.93999999994</v>
      </c>
      <c r="AJ114" s="1408"/>
      <c r="AK114" s="1938">
        <v>61000.69</v>
      </c>
      <c r="AL114" s="1408"/>
      <c r="AM114" s="3361">
        <v>158048.62</v>
      </c>
      <c r="AN114" s="1408"/>
      <c r="AO114" s="1408">
        <v>646921.62999999989</v>
      </c>
      <c r="AP114" s="1408"/>
      <c r="AQ114" s="1938">
        <v>97525.18</v>
      </c>
      <c r="AR114" s="1408"/>
      <c r="AS114" s="1408">
        <v>744446.80999999982</v>
      </c>
      <c r="AT114" s="1408"/>
      <c r="AU114" s="1938">
        <v>85055.29</v>
      </c>
      <c r="AV114" s="1408"/>
      <c r="AW114" s="1408">
        <v>829502.09999999986</v>
      </c>
      <c r="AX114" s="1408"/>
      <c r="AY114" s="1938">
        <v>72764.600000000006</v>
      </c>
      <c r="AZ114" s="1408"/>
      <c r="BA114" s="3361">
        <v>255345.06999999998</v>
      </c>
      <c r="BB114" s="1408"/>
      <c r="BC114" s="1408">
        <v>413393.68999999994</v>
      </c>
      <c r="BD114" s="1408"/>
      <c r="BE114" s="1408">
        <v>902266.69999999984</v>
      </c>
      <c r="BF114" s="1217"/>
      <c r="BG114" s="1217"/>
      <c r="BH114" s="1217"/>
      <c r="BI114" s="1217"/>
      <c r="BR114" s="1217"/>
      <c r="BS114" s="1217"/>
    </row>
    <row r="115" spans="2:71" ht="21" thickBot="1" x14ac:dyDescent="0.3">
      <c r="B115" s="3377" t="s">
        <v>22</v>
      </c>
      <c r="C115" s="3387" t="s">
        <v>353</v>
      </c>
      <c r="D115" s="1416"/>
      <c r="E115" s="1416">
        <v>76136.50999999998</v>
      </c>
      <c r="F115" s="1416"/>
      <c r="G115" s="1416">
        <v>87342.680000000008</v>
      </c>
      <c r="H115" s="1416"/>
      <c r="I115" s="1416">
        <v>163479.19</v>
      </c>
      <c r="J115" s="1416"/>
      <c r="K115" s="1416">
        <v>57226.849999999991</v>
      </c>
      <c r="L115" s="1408"/>
      <c r="M115" s="3361">
        <v>220706.03999999998</v>
      </c>
      <c r="N115" s="1416"/>
      <c r="O115" s="1416">
        <v>90725.34</v>
      </c>
      <c r="P115" s="1416"/>
      <c r="Q115" s="1416">
        <v>311431.38</v>
      </c>
      <c r="R115" s="1416"/>
      <c r="S115" s="1416">
        <v>81579.289999999994</v>
      </c>
      <c r="T115" s="1416"/>
      <c r="U115" s="1416">
        <v>393010.67</v>
      </c>
      <c r="V115" s="1416"/>
      <c r="W115" s="1416">
        <v>95862.34</v>
      </c>
      <c r="X115" s="1408"/>
      <c r="Y115" s="3361">
        <v>268166.96999999997</v>
      </c>
      <c r="Z115" s="1416"/>
      <c r="AA115" s="1408">
        <v>488873.00999999995</v>
      </c>
      <c r="AB115" s="1416"/>
      <c r="AC115" s="3355">
        <v>69744.739999999991</v>
      </c>
      <c r="AD115" s="1416"/>
      <c r="AE115" s="1416">
        <v>558617.75</v>
      </c>
      <c r="AF115" s="1416"/>
      <c r="AG115" s="3355">
        <v>27303.190000000002</v>
      </c>
      <c r="AH115" s="1416"/>
      <c r="AI115" s="1416">
        <v>585920.93999999994</v>
      </c>
      <c r="AJ115" s="1416"/>
      <c r="AK115" s="3355">
        <v>61000.69</v>
      </c>
      <c r="AL115" s="1416"/>
      <c r="AM115" s="3361">
        <v>158048.62</v>
      </c>
      <c r="AN115" s="1416"/>
      <c r="AO115" s="1416">
        <v>646921.62999999989</v>
      </c>
      <c r="AP115" s="1416"/>
      <c r="AQ115" s="3355">
        <v>97525.18</v>
      </c>
      <c r="AR115" s="1416"/>
      <c r="AS115" s="1416">
        <v>744446.80999999982</v>
      </c>
      <c r="AT115" s="1416"/>
      <c r="AU115" s="3355">
        <v>85055.29</v>
      </c>
      <c r="AV115" s="1416"/>
      <c r="AW115" s="1416">
        <v>829502.09999999986</v>
      </c>
      <c r="AX115" s="1416"/>
      <c r="AY115" s="3355">
        <v>72764.600000000006</v>
      </c>
      <c r="AZ115" s="1416"/>
      <c r="BA115" s="3361">
        <v>255345.06999999998</v>
      </c>
      <c r="BB115" s="1416"/>
      <c r="BC115" s="1408">
        <v>413393.68999999994</v>
      </c>
      <c r="BD115" s="1416"/>
      <c r="BE115" s="1408">
        <v>902266.69999999984</v>
      </c>
      <c r="BF115" s="1217"/>
      <c r="BG115" s="1217"/>
      <c r="BH115" s="1217"/>
      <c r="BI115" s="1217"/>
      <c r="BR115" s="1217"/>
      <c r="BS115" s="1217"/>
    </row>
    <row r="116" spans="2:71" ht="21" hidden="1" thickBot="1" x14ac:dyDescent="0.3">
      <c r="B116" s="3377" t="s">
        <v>23</v>
      </c>
      <c r="C116" s="3387" t="s">
        <v>353</v>
      </c>
      <c r="D116" s="1416"/>
      <c r="E116" s="1416">
        <v>0</v>
      </c>
      <c r="F116" s="1416"/>
      <c r="G116" s="1416">
        <v>0</v>
      </c>
      <c r="H116" s="1416"/>
      <c r="I116" s="1416">
        <v>0</v>
      </c>
      <c r="J116" s="1416"/>
      <c r="K116" s="1416"/>
      <c r="L116" s="1408"/>
      <c r="M116" s="3361">
        <v>0</v>
      </c>
      <c r="N116" s="1416"/>
      <c r="O116" s="1416"/>
      <c r="P116" s="1416"/>
      <c r="Q116" s="1416">
        <v>0</v>
      </c>
      <c r="R116" s="1416"/>
      <c r="S116" s="1416"/>
      <c r="T116" s="1416"/>
      <c r="U116" s="1416">
        <v>0</v>
      </c>
      <c r="V116" s="1416"/>
      <c r="W116" s="1416"/>
      <c r="X116" s="1408"/>
      <c r="Y116" s="3361">
        <v>0</v>
      </c>
      <c r="Z116" s="1416"/>
      <c r="AA116" s="1408">
        <v>0</v>
      </c>
      <c r="AB116" s="1416"/>
      <c r="AC116" s="3355"/>
      <c r="AD116" s="1416"/>
      <c r="AE116" s="1416">
        <v>0</v>
      </c>
      <c r="AF116" s="1416"/>
      <c r="AG116" s="3355"/>
      <c r="AH116" s="1416"/>
      <c r="AI116" s="1416">
        <v>0</v>
      </c>
      <c r="AJ116" s="1416"/>
      <c r="AK116" s="3355"/>
      <c r="AL116" s="1416"/>
      <c r="AM116" s="3361">
        <v>0</v>
      </c>
      <c r="AN116" s="1416"/>
      <c r="AO116" s="1416">
        <v>0</v>
      </c>
      <c r="AP116" s="1416"/>
      <c r="AQ116" s="3355">
        <v>0</v>
      </c>
      <c r="AR116" s="1416"/>
      <c r="AS116" s="1416">
        <v>0</v>
      </c>
      <c r="AT116" s="1416"/>
      <c r="AU116" s="3355">
        <v>0</v>
      </c>
      <c r="AV116" s="1416"/>
      <c r="AW116" s="1416">
        <v>0</v>
      </c>
      <c r="AX116" s="1416"/>
      <c r="AY116" s="3355">
        <v>0</v>
      </c>
      <c r="AZ116" s="1416"/>
      <c r="BA116" s="3361">
        <v>0</v>
      </c>
      <c r="BB116" s="1416"/>
      <c r="BC116" s="1408">
        <v>0</v>
      </c>
      <c r="BD116" s="1416"/>
      <c r="BE116" s="1408">
        <v>0</v>
      </c>
      <c r="BF116" s="1217"/>
      <c r="BG116" s="1217"/>
      <c r="BH116" s="1217"/>
      <c r="BI116" s="1217"/>
      <c r="BR116" s="1217"/>
      <c r="BS116" s="1217"/>
    </row>
    <row r="117" spans="2:71" ht="21" thickBot="1" x14ac:dyDescent="0.3">
      <c r="B117" s="3756" t="s">
        <v>1673</v>
      </c>
      <c r="C117" s="3757"/>
      <c r="D117" s="3388"/>
      <c r="E117" s="3388">
        <v>48749.909999999989</v>
      </c>
      <c r="F117" s="3388">
        <v>0</v>
      </c>
      <c r="G117" s="3388">
        <v>43812.309999999969</v>
      </c>
      <c r="H117" s="3388">
        <v>0</v>
      </c>
      <c r="I117" s="3388">
        <v>92562.219999999972</v>
      </c>
      <c r="J117" s="3388">
        <v>0</v>
      </c>
      <c r="K117" s="3388">
        <v>58625.390000000014</v>
      </c>
      <c r="L117" s="3388">
        <v>0</v>
      </c>
      <c r="M117" s="3388">
        <v>151187.60999999996</v>
      </c>
      <c r="N117" s="3388">
        <v>0</v>
      </c>
      <c r="O117" s="3388">
        <v>63384.109999999986</v>
      </c>
      <c r="P117" s="3388">
        <v>0</v>
      </c>
      <c r="Q117" s="3388">
        <v>214571.72</v>
      </c>
      <c r="R117" s="3388">
        <v>0</v>
      </c>
      <c r="S117" s="3388">
        <v>51189.5</v>
      </c>
      <c r="T117" s="3388">
        <v>0</v>
      </c>
      <c r="U117" s="3388">
        <v>265761.21999999997</v>
      </c>
      <c r="V117" s="3388">
        <v>0</v>
      </c>
      <c r="W117" s="3388">
        <v>38529.81</v>
      </c>
      <c r="X117" s="3388">
        <v>0</v>
      </c>
      <c r="Y117" s="3388">
        <v>153103.41999999998</v>
      </c>
      <c r="Z117" s="3388">
        <v>0</v>
      </c>
      <c r="AA117" s="3388">
        <v>304291.02999999991</v>
      </c>
      <c r="AB117" s="3388">
        <v>0</v>
      </c>
      <c r="AC117" s="3389">
        <v>18121.12</v>
      </c>
      <c r="AD117" s="3388">
        <v>0</v>
      </c>
      <c r="AE117" s="3388">
        <v>322412.14999999997</v>
      </c>
      <c r="AF117" s="3388">
        <v>0</v>
      </c>
      <c r="AG117" s="3389">
        <v>20952.62</v>
      </c>
      <c r="AH117" s="3388">
        <v>0</v>
      </c>
      <c r="AI117" s="3388">
        <v>343364.7699999999</v>
      </c>
      <c r="AJ117" s="3388">
        <v>0</v>
      </c>
      <c r="AK117" s="3389">
        <v>24977.800000000003</v>
      </c>
      <c r="AL117" s="3388">
        <v>0</v>
      </c>
      <c r="AM117" s="3388">
        <v>64051.540000000008</v>
      </c>
      <c r="AN117" s="3388">
        <v>0</v>
      </c>
      <c r="AO117" s="3388">
        <v>368342.56999999995</v>
      </c>
      <c r="AP117" s="3388">
        <v>0</v>
      </c>
      <c r="AQ117" s="3389">
        <v>38722.94</v>
      </c>
      <c r="AR117" s="3388">
        <v>0</v>
      </c>
      <c r="AS117" s="3388">
        <v>407065.51</v>
      </c>
      <c r="AT117" s="3388">
        <v>0</v>
      </c>
      <c r="AU117" s="3389">
        <v>28592.42</v>
      </c>
      <c r="AV117" s="3388">
        <v>0</v>
      </c>
      <c r="AW117" s="3388">
        <v>435657.93</v>
      </c>
      <c r="AX117" s="3388">
        <v>0</v>
      </c>
      <c r="AY117" s="3389">
        <v>28464.910000000003</v>
      </c>
      <c r="AZ117" s="3388">
        <v>0</v>
      </c>
      <c r="BA117" s="3388">
        <v>95780.27</v>
      </c>
      <c r="BB117" s="3388">
        <v>0</v>
      </c>
      <c r="BC117" s="3388">
        <v>159831.81</v>
      </c>
      <c r="BD117" s="3388">
        <v>0</v>
      </c>
      <c r="BE117" s="3388">
        <v>464122.83999999997</v>
      </c>
      <c r="BF117" s="1217"/>
      <c r="BG117" s="1217"/>
      <c r="BH117" s="1217"/>
      <c r="BI117" s="1217"/>
      <c r="BR117" s="1217"/>
      <c r="BS117" s="1217"/>
    </row>
    <row r="118" spans="2:71" ht="21" thickBot="1" x14ac:dyDescent="0.3">
      <c r="B118" s="3390"/>
      <c r="C118" s="3391"/>
      <c r="D118" s="3392"/>
      <c r="E118" s="3393"/>
      <c r="F118" s="3393"/>
      <c r="G118" s="3393"/>
      <c r="H118" s="3393"/>
      <c r="I118" s="3393"/>
      <c r="J118" s="3393"/>
      <c r="K118" s="3393"/>
      <c r="L118" s="3393"/>
      <c r="M118" s="3393"/>
      <c r="N118" s="3393"/>
      <c r="O118" s="3393"/>
      <c r="P118" s="3393"/>
      <c r="Q118" s="3393"/>
      <c r="R118" s="3393"/>
      <c r="S118" s="3393"/>
      <c r="T118" s="3393"/>
      <c r="U118" s="3393"/>
      <c r="V118" s="3393"/>
      <c r="W118" s="3393"/>
      <c r="X118" s="3393"/>
      <c r="Y118" s="3393"/>
      <c r="Z118" s="3393"/>
      <c r="AA118" s="3393"/>
      <c r="AB118" s="3393"/>
      <c r="AC118" s="3394"/>
      <c r="AD118" s="3393"/>
      <c r="AE118" s="3393"/>
      <c r="AF118" s="3393"/>
      <c r="AG118" s="3394"/>
      <c r="AH118" s="3393"/>
      <c r="AI118" s="3393"/>
      <c r="AJ118" s="3393"/>
      <c r="AK118" s="3394"/>
      <c r="AL118" s="3393"/>
      <c r="AM118" s="3393"/>
      <c r="AN118" s="3393"/>
      <c r="AO118" s="3393"/>
      <c r="AP118" s="3393"/>
      <c r="AQ118" s="3394"/>
      <c r="AR118" s="3393"/>
      <c r="AS118" s="3393"/>
      <c r="AT118" s="3393"/>
      <c r="AU118" s="3394"/>
      <c r="AV118" s="3393"/>
      <c r="AW118" s="3393"/>
      <c r="AX118" s="3393"/>
      <c r="AY118" s="3394"/>
      <c r="AZ118" s="3393"/>
      <c r="BA118" s="3393"/>
      <c r="BB118" s="3393"/>
      <c r="BC118" s="3393"/>
      <c r="BD118" s="3393"/>
      <c r="BE118" s="3393"/>
      <c r="BF118" s="1217"/>
      <c r="BG118" s="1217"/>
      <c r="BH118" s="1217"/>
      <c r="BI118" s="1217"/>
      <c r="BR118" s="1217"/>
      <c r="BS118" s="1217"/>
    </row>
    <row r="119" spans="2:71" ht="25.5" x14ac:dyDescent="0.25">
      <c r="B119" s="3395" t="s">
        <v>1090</v>
      </c>
      <c r="C119" s="3396"/>
      <c r="D119" s="3397"/>
      <c r="E119" s="3398"/>
      <c r="F119" s="3399"/>
      <c r="G119" s="3398"/>
      <c r="H119" s="3398"/>
      <c r="I119" s="3398"/>
      <c r="J119" s="3398"/>
      <c r="K119" s="3398"/>
      <c r="L119" s="3399"/>
      <c r="M119" s="3400"/>
      <c r="N119" s="3399"/>
      <c r="O119" s="3398"/>
      <c r="P119" s="3398"/>
      <c r="Q119" s="3398"/>
      <c r="R119" s="3398"/>
      <c r="S119" s="3398"/>
      <c r="T119" s="3398"/>
      <c r="U119" s="3398"/>
      <c r="V119" s="3398"/>
      <c r="W119" s="3398"/>
      <c r="X119" s="3399"/>
      <c r="Y119" s="3400"/>
      <c r="Z119" s="3399"/>
      <c r="AA119" s="3398"/>
      <c r="AB119" s="3399"/>
      <c r="AC119" s="3017"/>
      <c r="AD119" s="3398"/>
      <c r="AE119" s="3398"/>
      <c r="AF119" s="3398"/>
      <c r="AG119" s="3017"/>
      <c r="AH119" s="3398"/>
      <c r="AI119" s="3398"/>
      <c r="AJ119" s="3398"/>
      <c r="AK119" s="3017"/>
      <c r="AL119" s="3399"/>
      <c r="AM119" s="3400"/>
      <c r="AN119" s="3399"/>
      <c r="AO119" s="3399"/>
      <c r="AP119" s="3399"/>
      <c r="AQ119" s="3017"/>
      <c r="AR119" s="3398"/>
      <c r="AS119" s="3398"/>
      <c r="AT119" s="3398"/>
      <c r="AU119" s="3017"/>
      <c r="AV119" s="3399"/>
      <c r="AW119" s="3398"/>
      <c r="AX119" s="3398"/>
      <c r="AY119" s="3017"/>
      <c r="AZ119" s="3399"/>
      <c r="BA119" s="3400"/>
      <c r="BB119" s="3399"/>
      <c r="BC119" s="3398"/>
      <c r="BD119" s="3399"/>
      <c r="BE119" s="3401"/>
      <c r="BF119" s="1217"/>
      <c r="BG119" s="1217"/>
      <c r="BH119" s="1217"/>
      <c r="BI119" s="1217"/>
      <c r="BR119" s="1217"/>
      <c r="BS119" s="1217"/>
    </row>
    <row r="120" spans="2:71" x14ac:dyDescent="0.25">
      <c r="B120" s="2561" t="s">
        <v>1086</v>
      </c>
      <c r="C120" s="1363" t="s">
        <v>353</v>
      </c>
      <c r="D120" s="1419"/>
      <c r="E120" s="1419">
        <v>9.39</v>
      </c>
      <c r="F120" s="1419"/>
      <c r="G120" s="1419">
        <v>0</v>
      </c>
      <c r="H120" s="1419"/>
      <c r="I120" s="1419">
        <v>9.39</v>
      </c>
      <c r="J120" s="1419"/>
      <c r="K120" s="1419">
        <v>0</v>
      </c>
      <c r="L120" s="1419"/>
      <c r="M120" s="3402">
        <v>9.39</v>
      </c>
      <c r="N120" s="1419"/>
      <c r="O120" s="1419">
        <v>38.75</v>
      </c>
      <c r="P120" s="1419"/>
      <c r="Q120" s="1419">
        <v>48.14</v>
      </c>
      <c r="R120" s="1419"/>
      <c r="S120" s="1419">
        <v>0</v>
      </c>
      <c r="T120" s="1419"/>
      <c r="U120" s="1419">
        <v>48.14</v>
      </c>
      <c r="V120" s="1419"/>
      <c r="W120" s="1419">
        <v>0</v>
      </c>
      <c r="X120" s="1419"/>
      <c r="Y120" s="3402">
        <v>38.75</v>
      </c>
      <c r="Z120" s="1419"/>
      <c r="AA120" s="1419">
        <v>48.14</v>
      </c>
      <c r="AB120" s="1419"/>
      <c r="AC120" s="3403">
        <v>0</v>
      </c>
      <c r="AD120" s="1419"/>
      <c r="AE120" s="1419">
        <v>48.14</v>
      </c>
      <c r="AF120" s="1419"/>
      <c r="AG120" s="3403">
        <v>0</v>
      </c>
      <c r="AH120" s="1419"/>
      <c r="AI120" s="1419">
        <v>48.14</v>
      </c>
      <c r="AJ120" s="1419"/>
      <c r="AK120" s="3403">
        <v>0</v>
      </c>
      <c r="AL120" s="1419"/>
      <c r="AM120" s="3402">
        <v>0</v>
      </c>
      <c r="AN120" s="1419"/>
      <c r="AO120" s="1419">
        <v>48.14</v>
      </c>
      <c r="AP120" s="1419"/>
      <c r="AQ120" s="3403">
        <v>0</v>
      </c>
      <c r="AR120" s="1419"/>
      <c r="AS120" s="1419">
        <v>48.14</v>
      </c>
      <c r="AT120" s="1419"/>
      <c r="AU120" s="3403">
        <v>9.41</v>
      </c>
      <c r="AV120" s="1419"/>
      <c r="AW120" s="1419">
        <v>57.55</v>
      </c>
      <c r="AX120" s="1419"/>
      <c r="AY120" s="3403">
        <v>4.21</v>
      </c>
      <c r="AZ120" s="1419"/>
      <c r="BA120" s="3402">
        <v>13.620000000000001</v>
      </c>
      <c r="BB120" s="1419"/>
      <c r="BC120" s="1419">
        <v>13.620000000000001</v>
      </c>
      <c r="BD120" s="1419"/>
      <c r="BE120" s="1420">
        <v>61.76</v>
      </c>
      <c r="BF120" s="1217"/>
      <c r="BG120" s="1217"/>
      <c r="BH120" s="1217"/>
      <c r="BI120" s="1217"/>
      <c r="BR120" s="1217"/>
      <c r="BS120" s="1217"/>
    </row>
    <row r="121" spans="2:71" x14ac:dyDescent="0.25">
      <c r="B121" s="1402" t="s">
        <v>1087</v>
      </c>
      <c r="C121" s="1363" t="s">
        <v>353</v>
      </c>
      <c r="D121" s="1415"/>
      <c r="E121" s="1415"/>
      <c r="F121" s="1415"/>
      <c r="G121" s="1415"/>
      <c r="H121" s="1415"/>
      <c r="I121" s="1415">
        <v>0</v>
      </c>
      <c r="J121" s="1415"/>
      <c r="K121" s="1415"/>
      <c r="L121" s="1415"/>
      <c r="M121" s="1487">
        <v>0</v>
      </c>
      <c r="N121" s="1415"/>
      <c r="O121" s="1415">
        <v>9.18</v>
      </c>
      <c r="P121" s="1415"/>
      <c r="Q121" s="1415">
        <v>9.18</v>
      </c>
      <c r="R121" s="1415"/>
      <c r="S121" s="1415"/>
      <c r="T121" s="1415"/>
      <c r="U121" s="1415">
        <v>9.18</v>
      </c>
      <c r="V121" s="1415"/>
      <c r="W121" s="1415"/>
      <c r="X121" s="1415"/>
      <c r="Y121" s="1487">
        <v>9.18</v>
      </c>
      <c r="Z121" s="1415"/>
      <c r="AA121" s="1419">
        <v>9.18</v>
      </c>
      <c r="AB121" s="1415"/>
      <c r="AC121" s="3208"/>
      <c r="AD121" s="1415"/>
      <c r="AE121" s="1415">
        <v>9.18</v>
      </c>
      <c r="AF121" s="1415"/>
      <c r="AG121" s="3208"/>
      <c r="AH121" s="1415"/>
      <c r="AI121" s="1415">
        <v>9.18</v>
      </c>
      <c r="AJ121" s="1415"/>
      <c r="AK121" s="3208"/>
      <c r="AL121" s="1415"/>
      <c r="AM121" s="1487">
        <v>0</v>
      </c>
      <c r="AN121" s="1415"/>
      <c r="AO121" s="1415">
        <v>9.18</v>
      </c>
      <c r="AP121" s="1415"/>
      <c r="AQ121" s="3208"/>
      <c r="AR121" s="1415"/>
      <c r="AS121" s="1415">
        <v>9.18</v>
      </c>
      <c r="AT121" s="1415"/>
      <c r="AU121" s="3208"/>
      <c r="AV121" s="1415"/>
      <c r="AW121" s="1415">
        <v>9.18</v>
      </c>
      <c r="AX121" s="1415"/>
      <c r="AY121" s="3208">
        <v>4.21</v>
      </c>
      <c r="AZ121" s="1415"/>
      <c r="BA121" s="1487">
        <v>4.21</v>
      </c>
      <c r="BB121" s="1415"/>
      <c r="BC121" s="1419">
        <v>4.21</v>
      </c>
      <c r="BD121" s="1415"/>
      <c r="BE121" s="1420">
        <v>13.39</v>
      </c>
      <c r="BF121" s="1217"/>
      <c r="BG121" s="1217"/>
      <c r="BH121" s="1217"/>
      <c r="BI121" s="1217"/>
      <c r="BR121" s="1217"/>
      <c r="BS121" s="1217"/>
    </row>
    <row r="122" spans="2:71" x14ac:dyDescent="0.25">
      <c r="B122" s="1402" t="s">
        <v>1088</v>
      </c>
      <c r="C122" s="1363" t="s">
        <v>353</v>
      </c>
      <c r="D122" s="1415"/>
      <c r="E122" s="1415">
        <v>9.39</v>
      </c>
      <c r="F122" s="1415"/>
      <c r="G122" s="1415"/>
      <c r="H122" s="1415"/>
      <c r="I122" s="1415">
        <v>9.39</v>
      </c>
      <c r="J122" s="1415"/>
      <c r="K122" s="1415"/>
      <c r="L122" s="1415"/>
      <c r="M122" s="1487">
        <v>9.39</v>
      </c>
      <c r="N122" s="1415"/>
      <c r="O122" s="1415"/>
      <c r="P122" s="1415"/>
      <c r="Q122" s="1415">
        <v>9.39</v>
      </c>
      <c r="R122" s="1415"/>
      <c r="S122" s="1415"/>
      <c r="T122" s="1415"/>
      <c r="U122" s="1415">
        <v>9.39</v>
      </c>
      <c r="V122" s="1415"/>
      <c r="W122" s="1415"/>
      <c r="X122" s="1415"/>
      <c r="Y122" s="1487">
        <v>0</v>
      </c>
      <c r="Z122" s="1415"/>
      <c r="AA122" s="1419">
        <v>9.39</v>
      </c>
      <c r="AB122" s="1415"/>
      <c r="AC122" s="3208"/>
      <c r="AD122" s="1415"/>
      <c r="AE122" s="1415">
        <v>9.39</v>
      </c>
      <c r="AF122" s="1415"/>
      <c r="AG122" s="3208"/>
      <c r="AH122" s="1415"/>
      <c r="AI122" s="1415">
        <v>9.39</v>
      </c>
      <c r="AJ122" s="1415"/>
      <c r="AK122" s="3208"/>
      <c r="AL122" s="1415"/>
      <c r="AM122" s="1487">
        <v>0</v>
      </c>
      <c r="AN122" s="1415"/>
      <c r="AO122" s="1415">
        <v>9.39</v>
      </c>
      <c r="AP122" s="1415"/>
      <c r="AQ122" s="3208"/>
      <c r="AR122" s="1415"/>
      <c r="AS122" s="1415">
        <v>9.39</v>
      </c>
      <c r="AT122" s="1415"/>
      <c r="AU122" s="3208">
        <v>9.41</v>
      </c>
      <c r="AV122" s="1415"/>
      <c r="AW122" s="1415">
        <v>18.8</v>
      </c>
      <c r="AX122" s="1415"/>
      <c r="AY122" s="3208"/>
      <c r="AZ122" s="1415"/>
      <c r="BA122" s="1487">
        <v>9.41</v>
      </c>
      <c r="BB122" s="1415"/>
      <c r="BC122" s="1419">
        <v>9.41</v>
      </c>
      <c r="BD122" s="1415"/>
      <c r="BE122" s="1420">
        <v>18.8</v>
      </c>
      <c r="BF122" s="1217"/>
      <c r="BG122" s="1217"/>
      <c r="BH122" s="1217"/>
      <c r="BI122" s="1217"/>
      <c r="BR122" s="1217"/>
      <c r="BS122" s="1217"/>
    </row>
    <row r="123" spans="2:71" x14ac:dyDescent="0.25">
      <c r="B123" s="1402" t="s">
        <v>1130</v>
      </c>
      <c r="C123" s="1363" t="s">
        <v>353</v>
      </c>
      <c r="D123" s="1415"/>
      <c r="E123" s="1415"/>
      <c r="F123" s="1415"/>
      <c r="G123" s="1415"/>
      <c r="H123" s="1415"/>
      <c r="I123" s="1415">
        <v>0</v>
      </c>
      <c r="J123" s="1415"/>
      <c r="K123" s="1415"/>
      <c r="L123" s="1415"/>
      <c r="M123" s="1487">
        <v>0</v>
      </c>
      <c r="N123" s="1415"/>
      <c r="O123" s="1415">
        <v>29.57</v>
      </c>
      <c r="P123" s="1415"/>
      <c r="Q123" s="1415">
        <v>29.57</v>
      </c>
      <c r="R123" s="1415"/>
      <c r="S123" s="1415"/>
      <c r="T123" s="1415"/>
      <c r="U123" s="1415">
        <v>29.57</v>
      </c>
      <c r="V123" s="1415"/>
      <c r="W123" s="1415"/>
      <c r="X123" s="1415"/>
      <c r="Y123" s="1487">
        <v>29.57</v>
      </c>
      <c r="Z123" s="1415"/>
      <c r="AA123" s="1419">
        <v>29.57</v>
      </c>
      <c r="AB123" s="1415"/>
      <c r="AC123" s="3208"/>
      <c r="AD123" s="1415"/>
      <c r="AE123" s="1415">
        <v>29.57</v>
      </c>
      <c r="AF123" s="1415"/>
      <c r="AG123" s="3208"/>
      <c r="AH123" s="1415"/>
      <c r="AI123" s="1415">
        <v>29.57</v>
      </c>
      <c r="AJ123" s="1415"/>
      <c r="AK123" s="3208"/>
      <c r="AL123" s="1415"/>
      <c r="AM123" s="1487">
        <v>0</v>
      </c>
      <c r="AN123" s="1415"/>
      <c r="AO123" s="1415">
        <v>29.57</v>
      </c>
      <c r="AP123" s="1415"/>
      <c r="AQ123" s="3208"/>
      <c r="AR123" s="1415"/>
      <c r="AS123" s="1415">
        <v>29.57</v>
      </c>
      <c r="AT123" s="1415"/>
      <c r="AU123" s="3208"/>
      <c r="AV123" s="1415"/>
      <c r="AW123" s="1415">
        <v>29.57</v>
      </c>
      <c r="AX123" s="1415"/>
      <c r="AY123" s="3208"/>
      <c r="AZ123" s="1415"/>
      <c r="BA123" s="1487">
        <v>0</v>
      </c>
      <c r="BB123" s="1415"/>
      <c r="BC123" s="1419">
        <v>0</v>
      </c>
      <c r="BD123" s="1415"/>
      <c r="BE123" s="1420">
        <v>29.57</v>
      </c>
      <c r="BF123" s="1217"/>
      <c r="BG123" s="1217"/>
      <c r="BH123" s="1217"/>
      <c r="BI123" s="1217"/>
      <c r="BR123" s="1217"/>
      <c r="BS123" s="1217"/>
    </row>
    <row r="124" spans="2:71" hidden="1" x14ac:dyDescent="0.25">
      <c r="B124" s="2561" t="s">
        <v>1153</v>
      </c>
      <c r="C124" s="1363"/>
      <c r="D124" s="1415"/>
      <c r="E124" s="1419">
        <v>0</v>
      </c>
      <c r="F124" s="1419">
        <v>0</v>
      </c>
      <c r="G124" s="1419">
        <v>0</v>
      </c>
      <c r="H124" s="1419">
        <v>0</v>
      </c>
      <c r="I124" s="1419">
        <v>0</v>
      </c>
      <c r="J124" s="1419">
        <v>0</v>
      </c>
      <c r="K124" s="1419">
        <v>0</v>
      </c>
      <c r="L124" s="1419">
        <v>0</v>
      </c>
      <c r="M124" s="1419">
        <v>0</v>
      </c>
      <c r="N124" s="1419">
        <v>0</v>
      </c>
      <c r="O124" s="1419">
        <v>0</v>
      </c>
      <c r="P124" s="1419">
        <v>0</v>
      </c>
      <c r="Q124" s="1419">
        <v>0</v>
      </c>
      <c r="R124" s="1419">
        <v>0</v>
      </c>
      <c r="S124" s="1419">
        <v>0</v>
      </c>
      <c r="T124" s="1419">
        <v>0</v>
      </c>
      <c r="U124" s="1419">
        <v>0</v>
      </c>
      <c r="V124" s="1419">
        <v>0</v>
      </c>
      <c r="W124" s="1419">
        <v>0</v>
      </c>
      <c r="X124" s="1419">
        <v>0</v>
      </c>
      <c r="Y124" s="1419">
        <v>0</v>
      </c>
      <c r="Z124" s="1419">
        <v>0</v>
      </c>
      <c r="AA124" s="1419">
        <v>0</v>
      </c>
      <c r="AB124" s="1419">
        <v>0</v>
      </c>
      <c r="AC124" s="3403">
        <v>0</v>
      </c>
      <c r="AD124" s="1419">
        <v>0</v>
      </c>
      <c r="AE124" s="1419">
        <v>0</v>
      </c>
      <c r="AF124" s="1419">
        <v>0</v>
      </c>
      <c r="AG124" s="3403">
        <v>0</v>
      </c>
      <c r="AH124" s="1419">
        <v>0</v>
      </c>
      <c r="AI124" s="1419">
        <v>0</v>
      </c>
      <c r="AJ124" s="1419">
        <v>0</v>
      </c>
      <c r="AK124" s="3403">
        <v>0</v>
      </c>
      <c r="AL124" s="1419">
        <v>0</v>
      </c>
      <c r="AM124" s="1419">
        <v>0</v>
      </c>
      <c r="AN124" s="1419">
        <v>0</v>
      </c>
      <c r="AO124" s="1419">
        <v>0</v>
      </c>
      <c r="AP124" s="1419">
        <v>0</v>
      </c>
      <c r="AQ124" s="3403">
        <v>0</v>
      </c>
      <c r="AR124" s="1419">
        <v>0</v>
      </c>
      <c r="AS124" s="1419">
        <v>0</v>
      </c>
      <c r="AT124" s="1419">
        <v>0</v>
      </c>
      <c r="AU124" s="3403">
        <v>0</v>
      </c>
      <c r="AV124" s="1419">
        <v>0</v>
      </c>
      <c r="AW124" s="1419">
        <v>0</v>
      </c>
      <c r="AX124" s="1419">
        <v>0</v>
      </c>
      <c r="AY124" s="3403">
        <v>0</v>
      </c>
      <c r="AZ124" s="1419">
        <v>0</v>
      </c>
      <c r="BA124" s="1419">
        <v>0</v>
      </c>
      <c r="BB124" s="1419">
        <v>0</v>
      </c>
      <c r="BC124" s="1419">
        <v>0</v>
      </c>
      <c r="BD124" s="1419">
        <v>0</v>
      </c>
      <c r="BE124" s="1420">
        <v>0</v>
      </c>
      <c r="BF124" s="1217"/>
      <c r="BG124" s="1217"/>
      <c r="BH124" s="1217"/>
      <c r="BI124" s="1217"/>
      <c r="BR124" s="1217"/>
      <c r="BS124" s="1217"/>
    </row>
    <row r="125" spans="2:71" hidden="1" x14ac:dyDescent="0.25">
      <c r="B125" s="1402" t="s">
        <v>1389</v>
      </c>
      <c r="C125" s="1363" t="s">
        <v>353</v>
      </c>
      <c r="D125" s="1415"/>
      <c r="E125" s="1415"/>
      <c r="F125" s="1415"/>
      <c r="G125" s="1415"/>
      <c r="H125" s="1415"/>
      <c r="I125" s="1415">
        <v>0</v>
      </c>
      <c r="J125" s="1415"/>
      <c r="K125" s="1415"/>
      <c r="L125" s="1415"/>
      <c r="M125" s="1487">
        <v>0</v>
      </c>
      <c r="N125" s="1415"/>
      <c r="O125" s="1415"/>
      <c r="P125" s="1415"/>
      <c r="Q125" s="1415">
        <v>0</v>
      </c>
      <c r="R125" s="1415"/>
      <c r="S125" s="1415"/>
      <c r="T125" s="1415"/>
      <c r="U125" s="1415">
        <v>0</v>
      </c>
      <c r="V125" s="1415"/>
      <c r="W125" s="1415"/>
      <c r="X125" s="1415"/>
      <c r="Y125" s="1487">
        <v>0</v>
      </c>
      <c r="Z125" s="1415"/>
      <c r="AA125" s="1419">
        <v>0</v>
      </c>
      <c r="AB125" s="1415"/>
      <c r="AC125" s="3208"/>
      <c r="AD125" s="1415"/>
      <c r="AE125" s="1415">
        <v>0</v>
      </c>
      <c r="AF125" s="1415"/>
      <c r="AG125" s="3208"/>
      <c r="AH125" s="1415"/>
      <c r="AI125" s="1415">
        <v>0</v>
      </c>
      <c r="AJ125" s="1415"/>
      <c r="AK125" s="3208"/>
      <c r="AL125" s="1415"/>
      <c r="AM125" s="1487">
        <v>0</v>
      </c>
      <c r="AN125" s="1415"/>
      <c r="AO125" s="1415">
        <v>0</v>
      </c>
      <c r="AP125" s="1415"/>
      <c r="AQ125" s="3208"/>
      <c r="AR125" s="1415"/>
      <c r="AS125" s="1415">
        <v>0</v>
      </c>
      <c r="AT125" s="1415"/>
      <c r="AU125" s="3208"/>
      <c r="AV125" s="1415"/>
      <c r="AW125" s="1415">
        <v>0</v>
      </c>
      <c r="AX125" s="1415"/>
      <c r="AY125" s="3208"/>
      <c r="AZ125" s="1415"/>
      <c r="BA125" s="1487">
        <v>0</v>
      </c>
      <c r="BB125" s="1415"/>
      <c r="BC125" s="1419">
        <v>0</v>
      </c>
      <c r="BD125" s="1415"/>
      <c r="BE125" s="1420">
        <v>0</v>
      </c>
      <c r="BF125" s="1217"/>
      <c r="BG125" s="1217"/>
      <c r="BH125" s="1217"/>
      <c r="BI125" s="1217"/>
      <c r="BR125" s="1217"/>
      <c r="BS125" s="1217"/>
    </row>
    <row r="126" spans="2:71" hidden="1" x14ac:dyDescent="0.25">
      <c r="B126" s="1402" t="s">
        <v>1287</v>
      </c>
      <c r="C126" s="1363" t="s">
        <v>353</v>
      </c>
      <c r="D126" s="1415"/>
      <c r="E126" s="1415"/>
      <c r="F126" s="1415"/>
      <c r="G126" s="1415"/>
      <c r="H126" s="1415"/>
      <c r="I126" s="1415">
        <v>0</v>
      </c>
      <c r="J126" s="1415"/>
      <c r="K126" s="1415"/>
      <c r="L126" s="1415"/>
      <c r="M126" s="1487">
        <v>0</v>
      </c>
      <c r="N126" s="1415"/>
      <c r="O126" s="1415"/>
      <c r="P126" s="1415"/>
      <c r="Q126" s="1415">
        <v>0</v>
      </c>
      <c r="R126" s="1415"/>
      <c r="S126" s="1415"/>
      <c r="T126" s="1415"/>
      <c r="U126" s="1415">
        <v>0</v>
      </c>
      <c r="V126" s="1415"/>
      <c r="W126" s="1415"/>
      <c r="X126" s="1415"/>
      <c r="Y126" s="1487">
        <v>0</v>
      </c>
      <c r="Z126" s="1415"/>
      <c r="AA126" s="1419">
        <v>0</v>
      </c>
      <c r="AB126" s="1415"/>
      <c r="AC126" s="3208"/>
      <c r="AD126" s="1415"/>
      <c r="AE126" s="1415">
        <v>0</v>
      </c>
      <c r="AF126" s="1415"/>
      <c r="AG126" s="3208"/>
      <c r="AH126" s="1415"/>
      <c r="AI126" s="1415">
        <v>0</v>
      </c>
      <c r="AJ126" s="1415"/>
      <c r="AK126" s="3208"/>
      <c r="AL126" s="1415"/>
      <c r="AM126" s="1487">
        <v>0</v>
      </c>
      <c r="AN126" s="1415"/>
      <c r="AO126" s="1415">
        <v>0</v>
      </c>
      <c r="AP126" s="1415"/>
      <c r="AQ126" s="3208"/>
      <c r="AR126" s="1415"/>
      <c r="AS126" s="1415">
        <v>0</v>
      </c>
      <c r="AT126" s="1415"/>
      <c r="AU126" s="3208"/>
      <c r="AV126" s="1415"/>
      <c r="AW126" s="1415">
        <v>0</v>
      </c>
      <c r="AX126" s="1415"/>
      <c r="AY126" s="3208"/>
      <c r="AZ126" s="1415"/>
      <c r="BA126" s="1487">
        <v>0</v>
      </c>
      <c r="BB126" s="1415"/>
      <c r="BC126" s="1419">
        <v>0</v>
      </c>
      <c r="BD126" s="1415"/>
      <c r="BE126" s="1420">
        <v>0</v>
      </c>
      <c r="BF126" s="1217"/>
      <c r="BG126" s="1217"/>
      <c r="BH126" s="1217"/>
      <c r="BI126" s="1217"/>
      <c r="BR126" s="1217"/>
      <c r="BS126" s="1217"/>
    </row>
    <row r="127" spans="2:71" x14ac:dyDescent="0.25">
      <c r="B127" s="2561" t="s">
        <v>958</v>
      </c>
      <c r="C127" s="1363" t="s">
        <v>353</v>
      </c>
      <c r="D127" s="1419"/>
      <c r="E127" s="1419">
        <v>0</v>
      </c>
      <c r="F127" s="1419">
        <v>0</v>
      </c>
      <c r="G127" s="1419">
        <v>0</v>
      </c>
      <c r="H127" s="1419">
        <v>0</v>
      </c>
      <c r="I127" s="1419">
        <v>0</v>
      </c>
      <c r="J127" s="1419">
        <v>0</v>
      </c>
      <c r="K127" s="1419">
        <v>0</v>
      </c>
      <c r="L127" s="1419">
        <v>0</v>
      </c>
      <c r="M127" s="1419">
        <v>0</v>
      </c>
      <c r="N127" s="1419">
        <v>0</v>
      </c>
      <c r="O127" s="1419">
        <v>0</v>
      </c>
      <c r="P127" s="1419">
        <v>0</v>
      </c>
      <c r="Q127" s="1419">
        <v>0</v>
      </c>
      <c r="R127" s="1419">
        <v>0</v>
      </c>
      <c r="S127" s="1419">
        <v>0</v>
      </c>
      <c r="T127" s="1419">
        <v>0</v>
      </c>
      <c r="U127" s="1419">
        <v>0</v>
      </c>
      <c r="V127" s="1419">
        <v>0</v>
      </c>
      <c r="W127" s="1419">
        <v>0</v>
      </c>
      <c r="X127" s="1419">
        <v>0</v>
      </c>
      <c r="Y127" s="1419">
        <v>0</v>
      </c>
      <c r="Z127" s="1419">
        <v>0</v>
      </c>
      <c r="AA127" s="1419">
        <v>0</v>
      </c>
      <c r="AB127" s="1419">
        <v>0</v>
      </c>
      <c r="AC127" s="3403">
        <v>0</v>
      </c>
      <c r="AD127" s="1419">
        <v>0</v>
      </c>
      <c r="AE127" s="1419">
        <v>0</v>
      </c>
      <c r="AF127" s="1419">
        <v>0</v>
      </c>
      <c r="AG127" s="3403">
        <v>0</v>
      </c>
      <c r="AH127" s="1419">
        <v>0</v>
      </c>
      <c r="AI127" s="1419">
        <v>0</v>
      </c>
      <c r="AJ127" s="1419">
        <v>0</v>
      </c>
      <c r="AK127" s="3403">
        <v>0</v>
      </c>
      <c r="AL127" s="1419">
        <v>0</v>
      </c>
      <c r="AM127" s="1419">
        <v>0</v>
      </c>
      <c r="AN127" s="1419">
        <v>0</v>
      </c>
      <c r="AO127" s="1419">
        <v>0</v>
      </c>
      <c r="AP127" s="1419">
        <v>0</v>
      </c>
      <c r="AQ127" s="3403">
        <v>0</v>
      </c>
      <c r="AR127" s="1419">
        <v>0</v>
      </c>
      <c r="AS127" s="1419">
        <v>0</v>
      </c>
      <c r="AT127" s="1419">
        <v>0</v>
      </c>
      <c r="AU127" s="3403">
        <v>29.08</v>
      </c>
      <c r="AV127" s="1419">
        <v>0</v>
      </c>
      <c r="AW127" s="1419">
        <v>29.08</v>
      </c>
      <c r="AX127" s="1419">
        <v>0</v>
      </c>
      <c r="AY127" s="3403">
        <v>0</v>
      </c>
      <c r="AZ127" s="1419">
        <v>0</v>
      </c>
      <c r="BA127" s="1419">
        <v>29.08</v>
      </c>
      <c r="BB127" s="1419">
        <v>0</v>
      </c>
      <c r="BC127" s="1419">
        <v>29.08</v>
      </c>
      <c r="BD127" s="1419">
        <v>0</v>
      </c>
      <c r="BE127" s="1420">
        <v>29.08</v>
      </c>
      <c r="BF127" s="1217"/>
      <c r="BG127" s="1217"/>
      <c r="BH127" s="1217"/>
      <c r="BI127" s="1217"/>
      <c r="BR127" s="1217"/>
      <c r="BS127" s="1217"/>
    </row>
    <row r="128" spans="2:71" x14ac:dyDescent="0.25">
      <c r="B128" s="1402" t="s">
        <v>884</v>
      </c>
      <c r="C128" s="1363" t="s">
        <v>353</v>
      </c>
      <c r="D128" s="1415"/>
      <c r="E128" s="1415"/>
      <c r="F128" s="1415"/>
      <c r="G128" s="1415"/>
      <c r="H128" s="1415"/>
      <c r="I128" s="1415">
        <v>0</v>
      </c>
      <c r="J128" s="1415"/>
      <c r="K128" s="1415"/>
      <c r="L128" s="1415"/>
      <c r="M128" s="1487">
        <v>0</v>
      </c>
      <c r="N128" s="1415"/>
      <c r="O128" s="1415"/>
      <c r="P128" s="1415"/>
      <c r="Q128" s="1415">
        <v>0</v>
      </c>
      <c r="R128" s="1415"/>
      <c r="S128" s="1415"/>
      <c r="T128" s="1415"/>
      <c r="U128" s="1415">
        <v>0</v>
      </c>
      <c r="V128" s="1415"/>
      <c r="W128" s="1415"/>
      <c r="X128" s="1415"/>
      <c r="Y128" s="1487">
        <v>0</v>
      </c>
      <c r="Z128" s="1415"/>
      <c r="AA128" s="1419">
        <v>0</v>
      </c>
      <c r="AB128" s="1415"/>
      <c r="AC128" s="3208"/>
      <c r="AD128" s="1415"/>
      <c r="AE128" s="1415">
        <v>0</v>
      </c>
      <c r="AF128" s="1415"/>
      <c r="AG128" s="3208"/>
      <c r="AH128" s="1415"/>
      <c r="AI128" s="1415">
        <v>0</v>
      </c>
      <c r="AJ128" s="1415"/>
      <c r="AK128" s="3208"/>
      <c r="AL128" s="1415"/>
      <c r="AM128" s="1487">
        <v>0</v>
      </c>
      <c r="AN128" s="1415"/>
      <c r="AO128" s="1415">
        <v>0</v>
      </c>
      <c r="AP128" s="1415"/>
      <c r="AQ128" s="3208"/>
      <c r="AR128" s="1415"/>
      <c r="AS128" s="1415">
        <v>0</v>
      </c>
      <c r="AT128" s="1415"/>
      <c r="AU128" s="3208">
        <v>29.08</v>
      </c>
      <c r="AV128" s="1415"/>
      <c r="AW128" s="1415">
        <v>29.08</v>
      </c>
      <c r="AX128" s="1415"/>
      <c r="AY128" s="3208"/>
      <c r="AZ128" s="1415"/>
      <c r="BA128" s="1487">
        <v>29.08</v>
      </c>
      <c r="BB128" s="1415"/>
      <c r="BC128" s="1419">
        <v>29.08</v>
      </c>
      <c r="BD128" s="1415"/>
      <c r="BE128" s="1420">
        <v>29.08</v>
      </c>
      <c r="BF128" s="1217"/>
      <c r="BG128" s="1217"/>
      <c r="BH128" s="1217"/>
      <c r="BI128" s="1217"/>
      <c r="BR128" s="1217"/>
      <c r="BS128" s="1217"/>
    </row>
    <row r="129" spans="2:71" x14ac:dyDescent="0.25">
      <c r="B129" s="2561" t="s">
        <v>1332</v>
      </c>
      <c r="C129" s="1363" t="s">
        <v>353</v>
      </c>
      <c r="D129" s="1415"/>
      <c r="E129" s="1419">
        <v>0</v>
      </c>
      <c r="F129" s="1419">
        <v>0</v>
      </c>
      <c r="G129" s="1419">
        <v>0</v>
      </c>
      <c r="H129" s="1419">
        <v>0</v>
      </c>
      <c r="I129" s="1419">
        <v>0</v>
      </c>
      <c r="J129" s="1419">
        <v>0</v>
      </c>
      <c r="K129" s="1419">
        <v>0</v>
      </c>
      <c r="L129" s="1419">
        <v>0</v>
      </c>
      <c r="M129" s="1419">
        <v>0</v>
      </c>
      <c r="N129" s="1419">
        <v>0</v>
      </c>
      <c r="O129" s="1419">
        <v>0</v>
      </c>
      <c r="P129" s="1419">
        <v>0</v>
      </c>
      <c r="Q129" s="1419">
        <v>0</v>
      </c>
      <c r="R129" s="1419">
        <v>0</v>
      </c>
      <c r="S129" s="1419">
        <v>0</v>
      </c>
      <c r="T129" s="1419">
        <v>0</v>
      </c>
      <c r="U129" s="1419">
        <v>0</v>
      </c>
      <c r="V129" s="1419">
        <v>0</v>
      </c>
      <c r="W129" s="1419">
        <v>0</v>
      </c>
      <c r="X129" s="1419">
        <v>0</v>
      </c>
      <c r="Y129" s="1419">
        <v>0</v>
      </c>
      <c r="Z129" s="1419">
        <v>0</v>
      </c>
      <c r="AA129" s="1419">
        <v>0</v>
      </c>
      <c r="AB129" s="1419">
        <v>0</v>
      </c>
      <c r="AC129" s="3403">
        <v>0</v>
      </c>
      <c r="AD129" s="1419">
        <v>0</v>
      </c>
      <c r="AE129" s="1419">
        <v>0</v>
      </c>
      <c r="AF129" s="1419">
        <v>0</v>
      </c>
      <c r="AG129" s="3403">
        <v>0</v>
      </c>
      <c r="AH129" s="1419">
        <v>0</v>
      </c>
      <c r="AI129" s="1419">
        <v>0</v>
      </c>
      <c r="AJ129" s="1419">
        <v>0</v>
      </c>
      <c r="AK129" s="3403">
        <v>0</v>
      </c>
      <c r="AL129" s="1419">
        <v>0</v>
      </c>
      <c r="AM129" s="1419">
        <v>0</v>
      </c>
      <c r="AN129" s="1419">
        <v>0</v>
      </c>
      <c r="AO129" s="1419">
        <v>0</v>
      </c>
      <c r="AP129" s="1419">
        <v>0</v>
      </c>
      <c r="AQ129" s="3403">
        <v>0</v>
      </c>
      <c r="AR129" s="1419">
        <v>0</v>
      </c>
      <c r="AS129" s="1419">
        <v>0</v>
      </c>
      <c r="AT129" s="1419">
        <v>0</v>
      </c>
      <c r="AU129" s="3403">
        <v>0</v>
      </c>
      <c r="AV129" s="1419">
        <v>0</v>
      </c>
      <c r="AW129" s="1419">
        <v>0</v>
      </c>
      <c r="AX129" s="1419">
        <v>0</v>
      </c>
      <c r="AY129" s="3403">
        <v>299.3</v>
      </c>
      <c r="AZ129" s="1419">
        <v>0</v>
      </c>
      <c r="BA129" s="1419">
        <v>299.3</v>
      </c>
      <c r="BB129" s="1419">
        <v>0</v>
      </c>
      <c r="BC129" s="1419">
        <v>299.3</v>
      </c>
      <c r="BD129" s="1419">
        <v>0</v>
      </c>
      <c r="BE129" s="1420">
        <v>299.3</v>
      </c>
      <c r="BF129" s="1217"/>
      <c r="BG129" s="1217"/>
      <c r="BH129" s="1217"/>
      <c r="BI129" s="1217"/>
      <c r="BR129" s="1217"/>
      <c r="BS129" s="1217"/>
    </row>
    <row r="130" spans="2:71" x14ac:dyDescent="0.25">
      <c r="B130" s="1402" t="s">
        <v>1333</v>
      </c>
      <c r="C130" s="1363" t="s">
        <v>353</v>
      </c>
      <c r="D130" s="1415"/>
      <c r="E130" s="1415"/>
      <c r="F130" s="1415"/>
      <c r="G130" s="1415"/>
      <c r="H130" s="1415"/>
      <c r="I130" s="1415">
        <v>0</v>
      </c>
      <c r="J130" s="1415"/>
      <c r="K130" s="1415"/>
      <c r="L130" s="1415"/>
      <c r="M130" s="1487">
        <v>0</v>
      </c>
      <c r="N130" s="1415"/>
      <c r="O130" s="1415"/>
      <c r="P130" s="1415"/>
      <c r="Q130" s="1415">
        <v>0</v>
      </c>
      <c r="R130" s="1415"/>
      <c r="S130" s="1415"/>
      <c r="T130" s="1415"/>
      <c r="U130" s="1415">
        <v>0</v>
      </c>
      <c r="V130" s="1415"/>
      <c r="W130" s="1415"/>
      <c r="X130" s="1415"/>
      <c r="Y130" s="1487">
        <v>0</v>
      </c>
      <c r="Z130" s="1415"/>
      <c r="AA130" s="1419">
        <v>0</v>
      </c>
      <c r="AB130" s="1415"/>
      <c r="AC130" s="3208"/>
      <c r="AD130" s="1415"/>
      <c r="AE130" s="1415">
        <v>0</v>
      </c>
      <c r="AF130" s="1415"/>
      <c r="AG130" s="3208"/>
      <c r="AH130" s="1415"/>
      <c r="AI130" s="1415">
        <v>0</v>
      </c>
      <c r="AJ130" s="1415"/>
      <c r="AK130" s="3208"/>
      <c r="AL130" s="1415"/>
      <c r="AM130" s="1487">
        <v>0</v>
      </c>
      <c r="AN130" s="1415"/>
      <c r="AO130" s="1415">
        <v>0</v>
      </c>
      <c r="AP130" s="1415"/>
      <c r="AQ130" s="3208"/>
      <c r="AR130" s="1415"/>
      <c r="AS130" s="1415">
        <v>0</v>
      </c>
      <c r="AT130" s="1415"/>
      <c r="AU130" s="3208"/>
      <c r="AV130" s="1415"/>
      <c r="AW130" s="1415">
        <v>0</v>
      </c>
      <c r="AX130" s="1415"/>
      <c r="AY130" s="3208">
        <v>299.3</v>
      </c>
      <c r="AZ130" s="1415"/>
      <c r="BA130" s="1487">
        <v>299.3</v>
      </c>
      <c r="BB130" s="1415"/>
      <c r="BC130" s="1419">
        <v>299.3</v>
      </c>
      <c r="BD130" s="1415"/>
      <c r="BE130" s="1420">
        <v>299.3</v>
      </c>
      <c r="BF130" s="1217"/>
      <c r="BG130" s="1217"/>
      <c r="BH130" s="1217"/>
      <c r="BI130" s="1217"/>
      <c r="BR130" s="1217"/>
      <c r="BS130" s="1217"/>
    </row>
    <row r="131" spans="2:71" ht="16.5" thickBot="1" x14ac:dyDescent="0.3">
      <c r="B131" s="2561" t="s">
        <v>1089</v>
      </c>
      <c r="C131" s="1363" t="s">
        <v>353</v>
      </c>
      <c r="D131" s="1415"/>
      <c r="E131" s="463">
        <v>47.31</v>
      </c>
      <c r="F131" s="463"/>
      <c r="G131" s="463">
        <v>4.9800000000000004</v>
      </c>
      <c r="H131" s="463"/>
      <c r="I131" s="463">
        <v>52.290000000000006</v>
      </c>
      <c r="J131" s="463"/>
      <c r="K131" s="463"/>
      <c r="L131" s="463"/>
      <c r="M131" s="1487">
        <v>52.290000000000006</v>
      </c>
      <c r="N131" s="463"/>
      <c r="O131" s="463"/>
      <c r="P131" s="463"/>
      <c r="Q131" s="463">
        <v>52.290000000000006</v>
      </c>
      <c r="R131" s="463"/>
      <c r="S131" s="463"/>
      <c r="T131" s="463"/>
      <c r="U131" s="463">
        <v>52.290000000000006</v>
      </c>
      <c r="V131" s="463"/>
      <c r="W131" s="463"/>
      <c r="X131" s="463"/>
      <c r="Y131" s="1487">
        <v>0</v>
      </c>
      <c r="Z131" s="463"/>
      <c r="AA131" s="2525">
        <v>52.290000000000006</v>
      </c>
      <c r="AB131" s="463"/>
      <c r="AC131" s="1364">
        <v>46</v>
      </c>
      <c r="AD131" s="463"/>
      <c r="AE131" s="463">
        <v>98.29</v>
      </c>
      <c r="AF131" s="463"/>
      <c r="AG131" s="1364"/>
      <c r="AH131" s="463"/>
      <c r="AI131" s="463">
        <v>98.29</v>
      </c>
      <c r="AJ131" s="463"/>
      <c r="AK131" s="1364"/>
      <c r="AL131" s="463"/>
      <c r="AM131" s="1487">
        <v>46</v>
      </c>
      <c r="AN131" s="463"/>
      <c r="AO131" s="463">
        <v>98.29</v>
      </c>
      <c r="AP131" s="463"/>
      <c r="AQ131" s="1364"/>
      <c r="AR131" s="463"/>
      <c r="AS131" s="463">
        <v>98.29</v>
      </c>
      <c r="AT131" s="463"/>
      <c r="AU131" s="1364">
        <v>40.24</v>
      </c>
      <c r="AV131" s="463"/>
      <c r="AW131" s="463">
        <v>138.53</v>
      </c>
      <c r="AX131" s="463"/>
      <c r="AY131" s="1364"/>
      <c r="AZ131" s="463"/>
      <c r="BA131" s="1487">
        <v>40.24</v>
      </c>
      <c r="BB131" s="463"/>
      <c r="BC131" s="2525">
        <v>86.240000000000009</v>
      </c>
      <c r="BD131" s="463"/>
      <c r="BE131" s="1089">
        <v>138.53</v>
      </c>
      <c r="BF131" s="1217"/>
      <c r="BG131" s="1217"/>
      <c r="BH131" s="1217"/>
      <c r="BI131" s="1217"/>
      <c r="BR131" s="1217"/>
      <c r="BS131" s="1217"/>
    </row>
    <row r="132" spans="2:71" ht="26.25" thickBot="1" x14ac:dyDescent="0.3">
      <c r="B132" s="3754" t="s">
        <v>1092</v>
      </c>
      <c r="C132" s="3755"/>
      <c r="D132" s="3388"/>
      <c r="E132" s="3388">
        <v>56.7</v>
      </c>
      <c r="F132" s="3388">
        <v>0</v>
      </c>
      <c r="G132" s="3388">
        <v>4.9800000000000004</v>
      </c>
      <c r="H132" s="3388">
        <v>0</v>
      </c>
      <c r="I132" s="3388">
        <v>61.680000000000007</v>
      </c>
      <c r="J132" s="3388">
        <v>0</v>
      </c>
      <c r="K132" s="3388">
        <v>0</v>
      </c>
      <c r="L132" s="3388">
        <v>0</v>
      </c>
      <c r="M132" s="3388">
        <v>61.680000000000007</v>
      </c>
      <c r="N132" s="3388">
        <v>0</v>
      </c>
      <c r="O132" s="3388">
        <v>38.75</v>
      </c>
      <c r="P132" s="3388">
        <v>0</v>
      </c>
      <c r="Q132" s="3388">
        <v>100.43</v>
      </c>
      <c r="R132" s="3388">
        <v>0</v>
      </c>
      <c r="S132" s="3388">
        <v>0</v>
      </c>
      <c r="T132" s="3388">
        <v>0</v>
      </c>
      <c r="U132" s="3388">
        <v>100.43</v>
      </c>
      <c r="V132" s="3388">
        <v>0</v>
      </c>
      <c r="W132" s="3388">
        <v>0</v>
      </c>
      <c r="X132" s="3388">
        <v>0</v>
      </c>
      <c r="Y132" s="3388">
        <v>38.75</v>
      </c>
      <c r="Z132" s="3388">
        <v>0</v>
      </c>
      <c r="AA132" s="3388">
        <v>100.43</v>
      </c>
      <c r="AB132" s="3388">
        <v>0</v>
      </c>
      <c r="AC132" s="3389">
        <v>46</v>
      </c>
      <c r="AD132" s="3388">
        <v>0</v>
      </c>
      <c r="AE132" s="3388">
        <v>146.43</v>
      </c>
      <c r="AF132" s="3388">
        <v>0</v>
      </c>
      <c r="AG132" s="3389">
        <v>0</v>
      </c>
      <c r="AH132" s="3388">
        <v>0</v>
      </c>
      <c r="AI132" s="3388">
        <v>146.43</v>
      </c>
      <c r="AJ132" s="3388">
        <v>0</v>
      </c>
      <c r="AK132" s="3389">
        <v>0</v>
      </c>
      <c r="AL132" s="3388">
        <v>0</v>
      </c>
      <c r="AM132" s="3388">
        <v>46</v>
      </c>
      <c r="AN132" s="3388">
        <v>0</v>
      </c>
      <c r="AO132" s="3388">
        <v>146.43</v>
      </c>
      <c r="AP132" s="3388">
        <v>0</v>
      </c>
      <c r="AQ132" s="3389">
        <v>0</v>
      </c>
      <c r="AR132" s="3388">
        <v>0</v>
      </c>
      <c r="AS132" s="3388">
        <v>146.43</v>
      </c>
      <c r="AT132" s="3388">
        <v>0</v>
      </c>
      <c r="AU132" s="3389">
        <v>78.72999999999999</v>
      </c>
      <c r="AV132" s="3388">
        <v>0</v>
      </c>
      <c r="AW132" s="3388">
        <v>225.16</v>
      </c>
      <c r="AX132" s="3388">
        <v>0</v>
      </c>
      <c r="AY132" s="3389">
        <v>303.51</v>
      </c>
      <c r="AZ132" s="3388">
        <v>0</v>
      </c>
      <c r="BA132" s="3388">
        <v>382.24</v>
      </c>
      <c r="BB132" s="3388">
        <v>0</v>
      </c>
      <c r="BC132" s="3388">
        <v>428.24</v>
      </c>
      <c r="BD132" s="3388">
        <v>0</v>
      </c>
      <c r="BE132" s="3388">
        <v>528.66999999999996</v>
      </c>
      <c r="BF132" s="1217"/>
      <c r="BG132" s="1217"/>
      <c r="BH132" s="1217"/>
      <c r="BI132" s="1217"/>
      <c r="BR132" s="1217"/>
      <c r="BS132" s="1217"/>
    </row>
    <row r="133" spans="2:71" thickBot="1" x14ac:dyDescent="0.3">
      <c r="E133" s="1217"/>
      <c r="F133" s="1217"/>
      <c r="G133" s="1217"/>
      <c r="H133" s="1217"/>
      <c r="I133" s="1217"/>
      <c r="J133" s="1217"/>
      <c r="K133" s="1217"/>
      <c r="L133" s="1217"/>
      <c r="M133" s="1217"/>
      <c r="N133" s="1217"/>
      <c r="O133" s="1217"/>
      <c r="P133" s="1217"/>
      <c r="Q133" s="1217"/>
      <c r="R133" s="1217"/>
      <c r="S133" s="1217"/>
      <c r="T133" s="1217"/>
      <c r="U133" s="1217"/>
      <c r="V133" s="1217"/>
      <c r="W133" s="1217"/>
      <c r="X133" s="1217"/>
      <c r="Y133" s="1217"/>
      <c r="Z133" s="1217"/>
      <c r="AA133" s="1217"/>
      <c r="AB133" s="1217"/>
      <c r="AC133" s="3215"/>
      <c r="AD133" s="1217"/>
      <c r="AE133" s="1217"/>
      <c r="AF133" s="1217"/>
      <c r="AG133" s="3215"/>
      <c r="AH133" s="1217"/>
      <c r="AI133" s="1217"/>
      <c r="AJ133" s="1217"/>
      <c r="AK133" s="3215"/>
      <c r="AL133" s="1217"/>
      <c r="AM133" s="1217"/>
      <c r="AN133" s="1217"/>
      <c r="AO133" s="1217"/>
      <c r="AP133" s="1217"/>
      <c r="AQ133" s="3215"/>
      <c r="AR133" s="1217"/>
      <c r="AS133" s="1217"/>
      <c r="AT133" s="1217"/>
      <c r="AU133" s="3215"/>
      <c r="AV133" s="1217"/>
      <c r="AW133" s="1217"/>
      <c r="AX133" s="1217"/>
      <c r="AY133" s="3215"/>
      <c r="AZ133" s="1217"/>
      <c r="BA133" s="1217"/>
      <c r="BB133" s="1217"/>
      <c r="BC133" s="1217"/>
      <c r="BD133" s="1217"/>
      <c r="BE133" s="1217"/>
      <c r="BF133" s="1217"/>
      <c r="BG133" s="1217"/>
      <c r="BH133" s="1217"/>
      <c r="BI133" s="1217"/>
      <c r="BR133" s="1217"/>
      <c r="BS133" s="1217"/>
    </row>
    <row r="134" spans="2:71" ht="25.5" x14ac:dyDescent="0.25">
      <c r="B134" s="3752" t="s">
        <v>1115</v>
      </c>
      <c r="C134" s="3753"/>
      <c r="D134" s="2366"/>
      <c r="E134" s="1224"/>
      <c r="F134" s="2366"/>
      <c r="G134" s="1224"/>
      <c r="H134" s="2366"/>
      <c r="I134" s="1639"/>
      <c r="J134" s="2189"/>
      <c r="K134" s="1224"/>
      <c r="L134" s="1416"/>
      <c r="N134" s="1416"/>
      <c r="O134" s="1224"/>
      <c r="P134" s="1416"/>
      <c r="Q134" s="1639"/>
      <c r="R134" s="1416"/>
      <c r="S134" s="1224"/>
      <c r="U134" s="1639"/>
      <c r="V134" s="1416"/>
      <c r="W134" s="1224"/>
      <c r="X134" s="1416"/>
      <c r="Z134" s="1214"/>
      <c r="AA134" s="1214"/>
      <c r="AB134" s="1416"/>
      <c r="AC134" s="3404"/>
      <c r="AF134" s="1416"/>
      <c r="AG134" s="3404"/>
      <c r="AJ134" s="1416"/>
      <c r="AK134" s="3404"/>
      <c r="AL134" s="1416"/>
      <c r="AM134" s="879"/>
      <c r="AP134" s="1416"/>
      <c r="AQ134" s="3404"/>
      <c r="AT134" s="1416"/>
      <c r="AU134" s="3404"/>
      <c r="AW134" s="32"/>
      <c r="AX134" s="1214"/>
      <c r="AY134" s="3404"/>
      <c r="AZ134" s="1214"/>
      <c r="BA134" s="879"/>
      <c r="BB134" s="1214"/>
      <c r="BC134" s="1214"/>
      <c r="BD134" s="1214"/>
      <c r="BE134" s="1214"/>
      <c r="BF134" s="1217"/>
      <c r="BG134" s="1217"/>
      <c r="BH134" s="1217"/>
      <c r="BI134" s="1217"/>
      <c r="BR134" s="1217"/>
      <c r="BS134" s="1217"/>
    </row>
    <row r="135" spans="2:71" ht="22.5" x14ac:dyDescent="0.25">
      <c r="B135" s="3405" t="s">
        <v>693</v>
      </c>
      <c r="C135" s="3406"/>
      <c r="D135" s="1414"/>
      <c r="E135" s="1022"/>
      <c r="F135" s="1022"/>
      <c r="G135" s="1022"/>
      <c r="H135" s="1022"/>
      <c r="I135" s="3407"/>
      <c r="J135" s="3408"/>
      <c r="K135" s="1022"/>
      <c r="L135" s="911"/>
      <c r="M135" s="3387"/>
      <c r="N135" s="911"/>
      <c r="O135" s="1022"/>
      <c r="P135" s="911"/>
      <c r="Q135" s="3407"/>
      <c r="R135" s="911"/>
      <c r="S135" s="1022"/>
      <c r="T135" s="1416"/>
      <c r="U135" s="3407"/>
      <c r="V135" s="911"/>
      <c r="W135" s="1022"/>
      <c r="X135" s="911"/>
      <c r="Y135" s="3387"/>
      <c r="Z135" s="911"/>
      <c r="AA135" s="1408"/>
      <c r="AB135" s="911"/>
      <c r="AC135" s="3409"/>
      <c r="AD135" s="1416"/>
      <c r="AE135" s="1416"/>
      <c r="AF135" s="911"/>
      <c r="AG135" s="3409"/>
      <c r="AH135" s="1416"/>
      <c r="AI135" s="1416"/>
      <c r="AJ135" s="911"/>
      <c r="AK135" s="3409"/>
      <c r="AL135" s="911"/>
      <c r="AM135" s="3387"/>
      <c r="AN135" s="1416"/>
      <c r="AO135" s="1416"/>
      <c r="AP135" s="911"/>
      <c r="AQ135" s="3409"/>
      <c r="AR135" s="1416"/>
      <c r="AS135" s="1416"/>
      <c r="AT135" s="911"/>
      <c r="AU135" s="3409"/>
      <c r="AV135" s="1416"/>
      <c r="AW135" s="1416"/>
      <c r="AX135" s="911"/>
      <c r="AY135" s="3409"/>
      <c r="AZ135" s="911"/>
      <c r="BA135" s="3387">
        <v>0</v>
      </c>
      <c r="BB135" s="911"/>
      <c r="BC135" s="1408"/>
      <c r="BD135" s="1416"/>
      <c r="BE135" s="1408"/>
      <c r="BF135" s="1217"/>
      <c r="BG135" s="1217"/>
      <c r="BH135" s="1217"/>
      <c r="BI135" s="1217"/>
      <c r="BR135" s="1217"/>
      <c r="BS135" s="1217"/>
    </row>
    <row r="136" spans="2:71" ht="18.75" hidden="1" customHeight="1" x14ac:dyDescent="0.25">
      <c r="B136" s="2521" t="s">
        <v>1315</v>
      </c>
      <c r="C136" s="1363" t="s">
        <v>353</v>
      </c>
      <c r="D136" s="3410"/>
      <c r="E136" s="1415"/>
      <c r="F136" s="1415"/>
      <c r="G136" s="1415"/>
      <c r="H136" s="1415"/>
      <c r="I136" s="1309">
        <v>0</v>
      </c>
      <c r="J136" s="2189"/>
      <c r="K136" s="1415"/>
      <c r="L136" s="1416"/>
      <c r="M136" s="3367">
        <v>0</v>
      </c>
      <c r="N136" s="1416"/>
      <c r="O136" s="1415"/>
      <c r="P136" s="1416"/>
      <c r="Q136" s="1309">
        <v>0</v>
      </c>
      <c r="R136" s="1416"/>
      <c r="S136" s="1415"/>
      <c r="T136" s="911"/>
      <c r="U136" s="1309">
        <v>0</v>
      </c>
      <c r="V136" s="1416"/>
      <c r="W136" s="1415"/>
      <c r="X136" s="1416"/>
      <c r="Y136" s="3367">
        <v>0</v>
      </c>
      <c r="Z136" s="1416"/>
      <c r="AA136" s="1408">
        <v>0</v>
      </c>
      <c r="AB136" s="1416"/>
      <c r="AC136" s="3208"/>
      <c r="AD136" s="911"/>
      <c r="AE136" s="1416">
        <v>0</v>
      </c>
      <c r="AF136" s="1416"/>
      <c r="AG136" s="3208"/>
      <c r="AH136" s="911"/>
      <c r="AI136" s="1416">
        <v>0</v>
      </c>
      <c r="AJ136" s="1416"/>
      <c r="AK136" s="3208"/>
      <c r="AL136" s="1416"/>
      <c r="AM136" s="3367">
        <v>0</v>
      </c>
      <c r="AN136" s="911"/>
      <c r="AO136" s="1416">
        <v>0</v>
      </c>
      <c r="AP136" s="1416"/>
      <c r="AQ136" s="3208"/>
      <c r="AR136" s="911"/>
      <c r="AS136" s="1416">
        <v>0</v>
      </c>
      <c r="AT136" s="1416"/>
      <c r="AU136" s="3208"/>
      <c r="AV136" s="911"/>
      <c r="AW136" s="1416">
        <v>0</v>
      </c>
      <c r="AX136" s="1416"/>
      <c r="AY136" s="3208"/>
      <c r="AZ136" s="1416"/>
      <c r="BA136" s="3367">
        <v>0</v>
      </c>
      <c r="BB136" s="1416"/>
      <c r="BC136" s="1408">
        <v>0</v>
      </c>
      <c r="BD136" s="911"/>
      <c r="BE136" s="1408">
        <v>0</v>
      </c>
      <c r="BF136" s="1217"/>
      <c r="BG136" s="1217"/>
      <c r="BH136" s="1217"/>
      <c r="BI136" s="1217"/>
      <c r="BR136" s="1217"/>
      <c r="BS136" s="1217"/>
    </row>
    <row r="137" spans="2:71" ht="15.75" hidden="1" customHeight="1" x14ac:dyDescent="0.25">
      <c r="B137" s="2521" t="s">
        <v>1390</v>
      </c>
      <c r="C137" s="1363" t="s">
        <v>353</v>
      </c>
      <c r="D137" s="3410"/>
      <c r="E137" s="1415"/>
      <c r="F137" s="1415"/>
      <c r="G137" s="1415"/>
      <c r="H137" s="1415"/>
      <c r="I137" s="1309">
        <v>0</v>
      </c>
      <c r="J137" s="2189"/>
      <c r="K137" s="1415"/>
      <c r="L137" s="1416"/>
      <c r="M137" s="3367">
        <v>0</v>
      </c>
      <c r="N137" s="1416"/>
      <c r="O137" s="1415"/>
      <c r="P137" s="1416"/>
      <c r="Q137" s="1309">
        <v>0</v>
      </c>
      <c r="R137" s="1416"/>
      <c r="S137" s="1415"/>
      <c r="T137" s="1416"/>
      <c r="U137" s="1309">
        <v>0</v>
      </c>
      <c r="V137" s="1416"/>
      <c r="W137" s="1415"/>
      <c r="X137" s="1416"/>
      <c r="Y137" s="3367">
        <v>0</v>
      </c>
      <c r="Z137" s="1416"/>
      <c r="AA137" s="1408">
        <v>0</v>
      </c>
      <c r="AB137" s="1416"/>
      <c r="AC137" s="3208"/>
      <c r="AD137" s="1416"/>
      <c r="AE137" s="1416">
        <v>0</v>
      </c>
      <c r="AF137" s="1416"/>
      <c r="AG137" s="3208"/>
      <c r="AH137" s="1416"/>
      <c r="AI137" s="1416">
        <v>0</v>
      </c>
      <c r="AJ137" s="1416"/>
      <c r="AK137" s="3208"/>
      <c r="AL137" s="1416"/>
      <c r="AM137" s="3367">
        <v>0</v>
      </c>
      <c r="AN137" s="1416"/>
      <c r="AO137" s="1416">
        <v>0</v>
      </c>
      <c r="AP137" s="1416"/>
      <c r="AQ137" s="3208"/>
      <c r="AR137" s="1416"/>
      <c r="AS137" s="1416">
        <v>0</v>
      </c>
      <c r="AT137" s="1416"/>
      <c r="AU137" s="3208"/>
      <c r="AV137" s="1416"/>
      <c r="AW137" s="1416">
        <v>0</v>
      </c>
      <c r="AX137" s="1416"/>
      <c r="AY137" s="3208"/>
      <c r="AZ137" s="1416"/>
      <c r="BA137" s="3367">
        <v>0</v>
      </c>
      <c r="BB137" s="1416"/>
      <c r="BC137" s="1408">
        <v>0</v>
      </c>
      <c r="BD137" s="1416"/>
      <c r="BE137" s="1408">
        <v>0</v>
      </c>
      <c r="BF137" s="1217"/>
      <c r="BG137" s="1217"/>
      <c r="BH137" s="1217"/>
      <c r="BI137" s="1217"/>
      <c r="BR137" s="1217"/>
      <c r="BS137" s="1217"/>
    </row>
    <row r="138" spans="2:71" ht="15.75" hidden="1" customHeight="1" x14ac:dyDescent="0.25">
      <c r="B138" s="2521" t="s">
        <v>1441</v>
      </c>
      <c r="C138" s="1363" t="s">
        <v>353</v>
      </c>
      <c r="D138" s="3410"/>
      <c r="E138" s="1415"/>
      <c r="F138" s="1415"/>
      <c r="G138" s="1415"/>
      <c r="H138" s="1415"/>
      <c r="I138" s="1309">
        <v>0</v>
      </c>
      <c r="J138" s="2189"/>
      <c r="K138" s="1415"/>
      <c r="L138" s="1416"/>
      <c r="M138" s="3367">
        <v>0</v>
      </c>
      <c r="N138" s="1416"/>
      <c r="O138" s="1415"/>
      <c r="P138" s="1416"/>
      <c r="Q138" s="1309">
        <v>0</v>
      </c>
      <c r="R138" s="1416"/>
      <c r="S138" s="1415"/>
      <c r="T138" s="1416"/>
      <c r="U138" s="1309">
        <v>0</v>
      </c>
      <c r="V138" s="1416"/>
      <c r="W138" s="1415"/>
      <c r="X138" s="1416"/>
      <c r="Y138" s="3367">
        <v>0</v>
      </c>
      <c r="Z138" s="1416"/>
      <c r="AA138" s="1408">
        <v>0</v>
      </c>
      <c r="AB138" s="1416"/>
      <c r="AC138" s="3208"/>
      <c r="AD138" s="1416"/>
      <c r="AE138" s="1416">
        <v>0</v>
      </c>
      <c r="AF138" s="1416"/>
      <c r="AG138" s="3208"/>
      <c r="AH138" s="1416"/>
      <c r="AI138" s="1416">
        <v>0</v>
      </c>
      <c r="AJ138" s="1416"/>
      <c r="AK138" s="3208"/>
      <c r="AL138" s="1416"/>
      <c r="AM138" s="3367">
        <v>0</v>
      </c>
      <c r="AN138" s="1416"/>
      <c r="AO138" s="1416">
        <v>0</v>
      </c>
      <c r="AP138" s="1416"/>
      <c r="AQ138" s="3208"/>
      <c r="AR138" s="1416"/>
      <c r="AS138" s="1416">
        <v>0</v>
      </c>
      <c r="AT138" s="1416"/>
      <c r="AU138" s="3208"/>
      <c r="AV138" s="1416"/>
      <c r="AW138" s="1416">
        <v>0</v>
      </c>
      <c r="AX138" s="1416"/>
      <c r="AY138" s="3208"/>
      <c r="AZ138" s="1416"/>
      <c r="BA138" s="3367">
        <v>0</v>
      </c>
      <c r="BB138" s="1416"/>
      <c r="BC138" s="1408">
        <v>0</v>
      </c>
      <c r="BD138" s="1416"/>
      <c r="BE138" s="1408">
        <v>0</v>
      </c>
      <c r="BF138" s="1217"/>
      <c r="BG138" s="1217"/>
      <c r="BH138" s="1217"/>
      <c r="BI138" s="1217"/>
      <c r="BR138" s="1217"/>
      <c r="BS138" s="1217"/>
    </row>
    <row r="139" spans="2:71" x14ac:dyDescent="0.25">
      <c r="B139" s="2521" t="s">
        <v>1442</v>
      </c>
      <c r="C139" s="1363" t="s">
        <v>353</v>
      </c>
      <c r="D139" s="3410"/>
      <c r="E139" s="1415"/>
      <c r="F139" s="1415"/>
      <c r="G139" s="1415"/>
      <c r="H139" s="1415"/>
      <c r="I139" s="1309">
        <v>0</v>
      </c>
      <c r="J139" s="2189"/>
      <c r="K139" s="1415"/>
      <c r="L139" s="1416"/>
      <c r="M139" s="3367">
        <v>0</v>
      </c>
      <c r="N139" s="1416"/>
      <c r="O139" s="1415"/>
      <c r="P139" s="1416"/>
      <c r="Q139" s="1309">
        <v>0</v>
      </c>
      <c r="R139" s="1416"/>
      <c r="S139" s="1415"/>
      <c r="T139" s="1416"/>
      <c r="U139" s="1309">
        <v>0</v>
      </c>
      <c r="V139" s="1416"/>
      <c r="W139" s="1415"/>
      <c r="X139" s="1416"/>
      <c r="Y139" s="3367">
        <v>0</v>
      </c>
      <c r="Z139" s="1416"/>
      <c r="AA139" s="1408">
        <v>0</v>
      </c>
      <c r="AB139" s="1416"/>
      <c r="AC139" s="3208"/>
      <c r="AD139" s="1416"/>
      <c r="AE139" s="1416">
        <v>0</v>
      </c>
      <c r="AF139" s="1416"/>
      <c r="AG139" s="3208">
        <v>49.54</v>
      </c>
      <c r="AH139" s="1416"/>
      <c r="AI139" s="1416">
        <v>49.54</v>
      </c>
      <c r="AJ139" s="1416"/>
      <c r="AK139" s="3208">
        <v>48.63</v>
      </c>
      <c r="AL139" s="1416"/>
      <c r="AM139" s="3367">
        <v>98.17</v>
      </c>
      <c r="AN139" s="1416"/>
      <c r="AO139" s="1416">
        <v>98.17</v>
      </c>
      <c r="AP139" s="1416"/>
      <c r="AQ139" s="3208"/>
      <c r="AR139" s="1416"/>
      <c r="AS139" s="1416">
        <v>98.17</v>
      </c>
      <c r="AT139" s="1416"/>
      <c r="AU139" s="3208"/>
      <c r="AV139" s="1416"/>
      <c r="AW139" s="1416">
        <v>98.17</v>
      </c>
      <c r="AX139" s="1416"/>
      <c r="AY139" s="3208"/>
      <c r="AZ139" s="1416"/>
      <c r="BA139" s="3367">
        <v>0</v>
      </c>
      <c r="BB139" s="1416"/>
      <c r="BC139" s="1408">
        <v>98.17</v>
      </c>
      <c r="BD139" s="1416"/>
      <c r="BE139" s="1408">
        <v>98.17</v>
      </c>
      <c r="BF139" s="1217"/>
      <c r="BG139" s="1217"/>
      <c r="BH139" s="1217"/>
      <c r="BI139" s="1217"/>
      <c r="BR139" s="1217"/>
      <c r="BS139" s="1217"/>
    </row>
    <row r="140" spans="2:71" ht="15.75" hidden="1" customHeight="1" x14ac:dyDescent="0.25">
      <c r="B140" s="2521" t="s">
        <v>1443</v>
      </c>
      <c r="C140" s="1363" t="s">
        <v>353</v>
      </c>
      <c r="D140" s="3410"/>
      <c r="E140" s="1415"/>
      <c r="F140" s="1415"/>
      <c r="G140" s="1415"/>
      <c r="H140" s="1415"/>
      <c r="I140" s="1309">
        <v>0</v>
      </c>
      <c r="J140" s="2189"/>
      <c r="K140" s="1415"/>
      <c r="L140" s="1416"/>
      <c r="M140" s="3367">
        <v>0</v>
      </c>
      <c r="N140" s="1416"/>
      <c r="O140" s="1415"/>
      <c r="P140" s="1416"/>
      <c r="Q140" s="1309">
        <v>0</v>
      </c>
      <c r="R140" s="1416"/>
      <c r="S140" s="1415"/>
      <c r="T140" s="1416"/>
      <c r="U140" s="1309">
        <v>0</v>
      </c>
      <c r="V140" s="1416"/>
      <c r="W140" s="1415"/>
      <c r="X140" s="1416"/>
      <c r="Y140" s="3367">
        <v>0</v>
      </c>
      <c r="Z140" s="1416"/>
      <c r="AA140" s="1408">
        <v>0</v>
      </c>
      <c r="AB140" s="1416"/>
      <c r="AC140" s="3208"/>
      <c r="AD140" s="1416"/>
      <c r="AE140" s="1416">
        <v>0</v>
      </c>
      <c r="AF140" s="1416"/>
      <c r="AG140" s="3208"/>
      <c r="AH140" s="1416"/>
      <c r="AI140" s="1416">
        <v>0</v>
      </c>
      <c r="AJ140" s="1416"/>
      <c r="AK140" s="3208"/>
      <c r="AL140" s="1416"/>
      <c r="AM140" s="3367">
        <v>0</v>
      </c>
      <c r="AN140" s="1416"/>
      <c r="AO140" s="1416">
        <v>0</v>
      </c>
      <c r="AP140" s="1416"/>
      <c r="AQ140" s="3208"/>
      <c r="AR140" s="1416"/>
      <c r="AS140" s="1416">
        <v>0</v>
      </c>
      <c r="AT140" s="1416"/>
      <c r="AU140" s="3208"/>
      <c r="AV140" s="1416"/>
      <c r="AW140" s="1416">
        <v>0</v>
      </c>
      <c r="AX140" s="1416"/>
      <c r="AY140" s="3208"/>
      <c r="AZ140" s="1416"/>
      <c r="BA140" s="3367">
        <v>0</v>
      </c>
      <c r="BB140" s="1416"/>
      <c r="BC140" s="1408">
        <v>0</v>
      </c>
      <c r="BD140" s="1416"/>
      <c r="BE140" s="1408">
        <v>0</v>
      </c>
      <c r="BF140" s="1217"/>
      <c r="BG140" s="1217"/>
      <c r="BH140" s="1217"/>
      <c r="BI140" s="1217"/>
      <c r="BR140" s="1217"/>
      <c r="BS140" s="1217"/>
    </row>
    <row r="141" spans="2:71" ht="15.75" hidden="1" customHeight="1" x14ac:dyDescent="0.25">
      <c r="B141" s="2521" t="s">
        <v>1484</v>
      </c>
      <c r="C141" s="1363" t="s">
        <v>353</v>
      </c>
      <c r="D141" s="3410"/>
      <c r="E141" s="1415"/>
      <c r="F141" s="1415"/>
      <c r="G141" s="1415"/>
      <c r="H141" s="1415"/>
      <c r="I141" s="1309">
        <v>0</v>
      </c>
      <c r="J141" s="2189"/>
      <c r="K141" s="1415"/>
      <c r="L141" s="1416"/>
      <c r="M141" s="3367">
        <v>0</v>
      </c>
      <c r="N141" s="1416"/>
      <c r="O141" s="1415"/>
      <c r="P141" s="1416"/>
      <c r="Q141" s="1309">
        <v>0</v>
      </c>
      <c r="R141" s="1416"/>
      <c r="S141" s="1415"/>
      <c r="T141" s="1416"/>
      <c r="U141" s="1309">
        <v>0</v>
      </c>
      <c r="V141" s="1416"/>
      <c r="W141" s="1415"/>
      <c r="X141" s="1416"/>
      <c r="Y141" s="3367">
        <v>0</v>
      </c>
      <c r="Z141" s="1416"/>
      <c r="AA141" s="1408">
        <v>0</v>
      </c>
      <c r="AB141" s="1416"/>
      <c r="AC141" s="3208"/>
      <c r="AD141" s="1416"/>
      <c r="AE141" s="1416">
        <v>0</v>
      </c>
      <c r="AF141" s="1416"/>
      <c r="AG141" s="3208"/>
      <c r="AH141" s="1416"/>
      <c r="AI141" s="1416">
        <v>0</v>
      </c>
      <c r="AJ141" s="1416"/>
      <c r="AK141" s="3208"/>
      <c r="AL141" s="1416"/>
      <c r="AM141" s="3367">
        <v>0</v>
      </c>
      <c r="AN141" s="1416"/>
      <c r="AO141" s="1416">
        <v>0</v>
      </c>
      <c r="AP141" s="1416"/>
      <c r="AQ141" s="3208"/>
      <c r="AR141" s="1416"/>
      <c r="AS141" s="1416">
        <v>0</v>
      </c>
      <c r="AT141" s="1416"/>
      <c r="AU141" s="3208"/>
      <c r="AV141" s="1416"/>
      <c r="AW141" s="1416">
        <v>0</v>
      </c>
      <c r="AX141" s="1416"/>
      <c r="AY141" s="3208"/>
      <c r="AZ141" s="1416"/>
      <c r="BA141" s="3367">
        <v>0</v>
      </c>
      <c r="BB141" s="1416"/>
      <c r="BC141" s="1408">
        <v>0</v>
      </c>
      <c r="BD141" s="1416"/>
      <c r="BE141" s="1408">
        <v>0</v>
      </c>
      <c r="BF141" s="1217"/>
      <c r="BG141" s="1217"/>
      <c r="BH141" s="1217"/>
      <c r="BI141" s="1217"/>
      <c r="BR141" s="1217"/>
      <c r="BS141" s="1217"/>
    </row>
    <row r="142" spans="2:71" ht="15.75" hidden="1" customHeight="1" x14ac:dyDescent="0.25">
      <c r="B142" s="2521" t="s">
        <v>1486</v>
      </c>
      <c r="C142" s="1363" t="s">
        <v>353</v>
      </c>
      <c r="D142" s="3410"/>
      <c r="E142" s="1415"/>
      <c r="F142" s="1415"/>
      <c r="G142" s="1415"/>
      <c r="H142" s="1415"/>
      <c r="I142" s="1309">
        <v>0</v>
      </c>
      <c r="J142" s="2189"/>
      <c r="K142" s="1415"/>
      <c r="L142" s="1416"/>
      <c r="M142" s="3367">
        <v>0</v>
      </c>
      <c r="N142" s="1416"/>
      <c r="O142" s="1415"/>
      <c r="P142" s="1416"/>
      <c r="Q142" s="1309">
        <v>0</v>
      </c>
      <c r="R142" s="1416"/>
      <c r="S142" s="1415"/>
      <c r="T142" s="1416"/>
      <c r="U142" s="1309">
        <v>0</v>
      </c>
      <c r="V142" s="1416"/>
      <c r="W142" s="1415"/>
      <c r="X142" s="1416"/>
      <c r="Y142" s="3367">
        <v>0</v>
      </c>
      <c r="Z142" s="1416"/>
      <c r="AA142" s="1408">
        <v>0</v>
      </c>
      <c r="AB142" s="1416"/>
      <c r="AC142" s="3208"/>
      <c r="AD142" s="1416"/>
      <c r="AE142" s="1416">
        <v>0</v>
      </c>
      <c r="AF142" s="1416"/>
      <c r="AG142" s="3208"/>
      <c r="AH142" s="1416"/>
      <c r="AI142" s="1416">
        <v>0</v>
      </c>
      <c r="AJ142" s="1416"/>
      <c r="AK142" s="3208"/>
      <c r="AL142" s="1416"/>
      <c r="AM142" s="3367">
        <v>0</v>
      </c>
      <c r="AN142" s="1416"/>
      <c r="AO142" s="1416">
        <v>0</v>
      </c>
      <c r="AP142" s="1416"/>
      <c r="AQ142" s="3208"/>
      <c r="AR142" s="1416"/>
      <c r="AS142" s="1416">
        <v>0</v>
      </c>
      <c r="AT142" s="1416"/>
      <c r="AU142" s="3208"/>
      <c r="AV142" s="1416"/>
      <c r="AW142" s="1416">
        <v>0</v>
      </c>
      <c r="AX142" s="1416"/>
      <c r="AY142" s="3208"/>
      <c r="AZ142" s="1416"/>
      <c r="BA142" s="3367">
        <v>0</v>
      </c>
      <c r="BB142" s="1416"/>
      <c r="BC142" s="1408">
        <v>0</v>
      </c>
      <c r="BD142" s="1416"/>
      <c r="BE142" s="1408">
        <v>0</v>
      </c>
      <c r="BF142" s="1217"/>
      <c r="BG142" s="1217"/>
      <c r="BH142" s="1217"/>
      <c r="BI142" s="1217"/>
      <c r="BR142" s="1217"/>
      <c r="BS142" s="1217"/>
    </row>
    <row r="143" spans="2:71" ht="15.75" hidden="1" customHeight="1" x14ac:dyDescent="0.25">
      <c r="B143" s="2521" t="s">
        <v>1534</v>
      </c>
      <c r="C143" s="1363" t="s">
        <v>353</v>
      </c>
      <c r="D143" s="3410"/>
      <c r="E143" s="1415"/>
      <c r="F143" s="1415"/>
      <c r="G143" s="1415"/>
      <c r="H143" s="1415"/>
      <c r="I143" s="1309">
        <v>0</v>
      </c>
      <c r="J143" s="2189"/>
      <c r="K143" s="1415"/>
      <c r="L143" s="1416"/>
      <c r="M143" s="3367">
        <v>0</v>
      </c>
      <c r="N143" s="1416"/>
      <c r="O143" s="1415"/>
      <c r="P143" s="1416"/>
      <c r="Q143" s="1309">
        <v>0</v>
      </c>
      <c r="R143" s="1416"/>
      <c r="S143" s="1415"/>
      <c r="T143" s="1416"/>
      <c r="U143" s="1309">
        <v>0</v>
      </c>
      <c r="V143" s="1416"/>
      <c r="W143" s="1415"/>
      <c r="X143" s="1416"/>
      <c r="Y143" s="3367">
        <v>0</v>
      </c>
      <c r="Z143" s="1416"/>
      <c r="AA143" s="1408">
        <v>0</v>
      </c>
      <c r="AB143" s="1416"/>
      <c r="AC143" s="3208"/>
      <c r="AD143" s="1416"/>
      <c r="AE143" s="1416">
        <v>0</v>
      </c>
      <c r="AF143" s="1416"/>
      <c r="AG143" s="3208"/>
      <c r="AH143" s="1416"/>
      <c r="AI143" s="1416">
        <v>0</v>
      </c>
      <c r="AJ143" s="1416"/>
      <c r="AK143" s="3208"/>
      <c r="AL143" s="1416"/>
      <c r="AM143" s="3367">
        <v>0</v>
      </c>
      <c r="AN143" s="1416"/>
      <c r="AO143" s="1416">
        <v>0</v>
      </c>
      <c r="AP143" s="1416"/>
      <c r="AQ143" s="3208"/>
      <c r="AR143" s="1416"/>
      <c r="AS143" s="1416">
        <v>0</v>
      </c>
      <c r="AT143" s="1416"/>
      <c r="AU143" s="3208"/>
      <c r="AV143" s="1416"/>
      <c r="AW143" s="1416">
        <v>0</v>
      </c>
      <c r="AX143" s="1416"/>
      <c r="AY143" s="3208"/>
      <c r="AZ143" s="1416"/>
      <c r="BA143" s="3367">
        <v>0</v>
      </c>
      <c r="BB143" s="1416"/>
      <c r="BC143" s="1408">
        <v>0</v>
      </c>
      <c r="BD143" s="1416"/>
      <c r="BE143" s="1408">
        <v>0</v>
      </c>
      <c r="BF143" s="1217"/>
      <c r="BG143" s="1217"/>
      <c r="BH143" s="1217"/>
      <c r="BI143" s="1217"/>
      <c r="BR143" s="1217"/>
      <c r="BS143" s="1217"/>
    </row>
    <row r="144" spans="2:71" ht="15.75" hidden="1" customHeight="1" x14ac:dyDescent="0.25">
      <c r="B144" s="2521" t="s">
        <v>1685</v>
      </c>
      <c r="C144" s="1363" t="s">
        <v>353</v>
      </c>
      <c r="D144" s="3410"/>
      <c r="E144" s="1415"/>
      <c r="F144" s="1415"/>
      <c r="G144" s="1415"/>
      <c r="H144" s="1415"/>
      <c r="I144" s="1309">
        <v>0</v>
      </c>
      <c r="J144" s="2189"/>
      <c r="K144" s="1415"/>
      <c r="L144" s="1416"/>
      <c r="M144" s="3367">
        <v>0</v>
      </c>
      <c r="N144" s="1416"/>
      <c r="O144" s="1415"/>
      <c r="P144" s="1416"/>
      <c r="Q144" s="1309">
        <v>0</v>
      </c>
      <c r="R144" s="1416"/>
      <c r="S144" s="1415"/>
      <c r="T144" s="1416"/>
      <c r="U144" s="1309">
        <v>0</v>
      </c>
      <c r="V144" s="1416"/>
      <c r="W144" s="1415"/>
      <c r="X144" s="1416"/>
      <c r="Y144" s="3367">
        <v>0</v>
      </c>
      <c r="Z144" s="1416"/>
      <c r="AA144" s="1408">
        <v>0</v>
      </c>
      <c r="AB144" s="1416"/>
      <c r="AC144" s="3208"/>
      <c r="AD144" s="1416"/>
      <c r="AE144" s="1416"/>
      <c r="AF144" s="1416"/>
      <c r="AG144" s="3208"/>
      <c r="AH144" s="1416"/>
      <c r="AI144" s="1416">
        <v>0</v>
      </c>
      <c r="AJ144" s="1416"/>
      <c r="AK144" s="3208"/>
      <c r="AL144" s="1416"/>
      <c r="AM144" s="3367">
        <v>0</v>
      </c>
      <c r="AN144" s="1416"/>
      <c r="AO144" s="1416">
        <v>0</v>
      </c>
      <c r="AP144" s="1416"/>
      <c r="AQ144" s="3208"/>
      <c r="AR144" s="1416"/>
      <c r="AS144" s="1416">
        <v>0</v>
      </c>
      <c r="AT144" s="1416"/>
      <c r="AU144" s="3208"/>
      <c r="AV144" s="1416"/>
      <c r="AW144" s="1416">
        <v>0</v>
      </c>
      <c r="AX144" s="1416"/>
      <c r="AY144" s="3208"/>
      <c r="AZ144" s="1416"/>
      <c r="BA144" s="3367">
        <v>0</v>
      </c>
      <c r="BB144" s="1416"/>
      <c r="BC144" s="1408">
        <v>0</v>
      </c>
      <c r="BD144" s="1416"/>
      <c r="BE144" s="1408">
        <v>0</v>
      </c>
      <c r="BF144" s="1217"/>
      <c r="BG144" s="1217"/>
      <c r="BH144" s="1217"/>
      <c r="BI144" s="1217"/>
      <c r="BR144" s="1217"/>
      <c r="BS144" s="1217"/>
    </row>
    <row r="145" spans="2:71" ht="15.75" hidden="1" customHeight="1" x14ac:dyDescent="0.25">
      <c r="B145" s="2521" t="s">
        <v>1445</v>
      </c>
      <c r="C145" s="1363" t="s">
        <v>353</v>
      </c>
      <c r="D145" s="3410"/>
      <c r="E145" s="1415"/>
      <c r="F145" s="1415"/>
      <c r="G145" s="1415"/>
      <c r="H145" s="1415"/>
      <c r="I145" s="1309">
        <v>0</v>
      </c>
      <c r="J145" s="2189"/>
      <c r="K145" s="1415"/>
      <c r="L145" s="1416"/>
      <c r="M145" s="3367">
        <v>0</v>
      </c>
      <c r="N145" s="1416"/>
      <c r="O145" s="1415"/>
      <c r="P145" s="1416"/>
      <c r="Q145" s="1309">
        <v>0</v>
      </c>
      <c r="R145" s="1416"/>
      <c r="S145" s="1415"/>
      <c r="T145" s="1416"/>
      <c r="U145" s="1309">
        <v>0</v>
      </c>
      <c r="V145" s="1416"/>
      <c r="W145" s="1415"/>
      <c r="X145" s="1416"/>
      <c r="Y145" s="3367">
        <v>0</v>
      </c>
      <c r="Z145" s="1416"/>
      <c r="AA145" s="1408">
        <v>0</v>
      </c>
      <c r="AB145" s="1416"/>
      <c r="AC145" s="3208"/>
      <c r="AD145" s="1416"/>
      <c r="AE145" s="1416">
        <v>0</v>
      </c>
      <c r="AF145" s="1416"/>
      <c r="AG145" s="3208"/>
      <c r="AH145" s="1416"/>
      <c r="AI145" s="1416">
        <v>0</v>
      </c>
      <c r="AJ145" s="1416"/>
      <c r="AK145" s="3208"/>
      <c r="AL145" s="1416"/>
      <c r="AM145" s="3367">
        <v>0</v>
      </c>
      <c r="AN145" s="1416"/>
      <c r="AO145" s="1416">
        <v>0</v>
      </c>
      <c r="AP145" s="1416"/>
      <c r="AQ145" s="3208"/>
      <c r="AR145" s="1416"/>
      <c r="AS145" s="1416">
        <v>0</v>
      </c>
      <c r="AT145" s="1416"/>
      <c r="AU145" s="3208"/>
      <c r="AV145" s="1416"/>
      <c r="AW145" s="1416">
        <v>0</v>
      </c>
      <c r="AX145" s="1416"/>
      <c r="AY145" s="3208"/>
      <c r="AZ145" s="1416"/>
      <c r="BA145" s="3367">
        <v>0</v>
      </c>
      <c r="BB145" s="1416"/>
      <c r="BC145" s="1408">
        <v>0</v>
      </c>
      <c r="BD145" s="1416"/>
      <c r="BE145" s="1408">
        <v>0</v>
      </c>
      <c r="BF145" s="1217"/>
      <c r="BG145" s="1217"/>
      <c r="BH145" s="1217"/>
      <c r="BI145" s="1217"/>
      <c r="BR145" s="1217"/>
      <c r="BS145" s="1217"/>
    </row>
    <row r="146" spans="2:71" x14ac:dyDescent="0.25">
      <c r="B146" s="2521" t="s">
        <v>1954</v>
      </c>
      <c r="C146" s="1363" t="s">
        <v>353</v>
      </c>
      <c r="D146" s="3410"/>
      <c r="E146" s="1415"/>
      <c r="F146" s="1415"/>
      <c r="G146" s="1415"/>
      <c r="H146" s="1415"/>
      <c r="I146" s="1309">
        <v>0</v>
      </c>
      <c r="J146" s="2189"/>
      <c r="K146" s="1415"/>
      <c r="L146" s="1416"/>
      <c r="M146" s="3367">
        <v>0</v>
      </c>
      <c r="N146" s="1416"/>
      <c r="O146" s="1415">
        <v>550</v>
      </c>
      <c r="P146" s="1416"/>
      <c r="Q146" s="1309">
        <v>550</v>
      </c>
      <c r="R146" s="1416"/>
      <c r="S146" s="1415"/>
      <c r="T146" s="1416"/>
      <c r="U146" s="1309">
        <v>550</v>
      </c>
      <c r="V146" s="1416"/>
      <c r="W146" s="1415"/>
      <c r="X146" s="1416"/>
      <c r="Y146" s="3367">
        <v>550</v>
      </c>
      <c r="Z146" s="1416"/>
      <c r="AA146" s="1408">
        <v>550</v>
      </c>
      <c r="AB146" s="1416"/>
      <c r="AC146" s="3208"/>
      <c r="AD146" s="1416"/>
      <c r="AE146" s="1416">
        <v>550</v>
      </c>
      <c r="AF146" s="1416"/>
      <c r="AG146" s="3208"/>
      <c r="AH146" s="1416"/>
      <c r="AI146" s="1416">
        <v>550</v>
      </c>
      <c r="AJ146" s="1416"/>
      <c r="AK146" s="3208"/>
      <c r="AL146" s="1416"/>
      <c r="AM146" s="3367">
        <v>0</v>
      </c>
      <c r="AN146" s="1416"/>
      <c r="AO146" s="1416">
        <v>550</v>
      </c>
      <c r="AP146" s="1416"/>
      <c r="AQ146" s="3208"/>
      <c r="AR146" s="1416"/>
      <c r="AS146" s="1416">
        <v>550</v>
      </c>
      <c r="AT146" s="1416"/>
      <c r="AU146" s="3208"/>
      <c r="AV146" s="1416"/>
      <c r="AW146" s="1416">
        <v>550</v>
      </c>
      <c r="AX146" s="1416"/>
      <c r="AY146" s="3208"/>
      <c r="AZ146" s="1416"/>
      <c r="BA146" s="3367">
        <v>0</v>
      </c>
      <c r="BB146" s="1416"/>
      <c r="BC146" s="1408">
        <v>0</v>
      </c>
      <c r="BD146" s="1416"/>
      <c r="BE146" s="1408">
        <v>550</v>
      </c>
      <c r="BF146" s="1217"/>
      <c r="BG146" s="1217"/>
      <c r="BH146" s="1217"/>
      <c r="BI146" s="1217"/>
      <c r="BR146" s="1217"/>
      <c r="BS146" s="1217"/>
    </row>
    <row r="147" spans="2:71" x14ac:dyDescent="0.25">
      <c r="B147" s="2521" t="s">
        <v>1953</v>
      </c>
      <c r="C147" s="1363" t="s">
        <v>353</v>
      </c>
      <c r="D147" s="3410"/>
      <c r="E147" s="1415"/>
      <c r="F147" s="1415"/>
      <c r="G147" s="1415"/>
      <c r="H147" s="1415"/>
      <c r="I147" s="1309">
        <v>0</v>
      </c>
      <c r="J147" s="2189"/>
      <c r="K147" s="1415"/>
      <c r="L147" s="1416"/>
      <c r="M147" s="3367">
        <v>0</v>
      </c>
      <c r="N147" s="1416"/>
      <c r="O147" s="1415">
        <v>550</v>
      </c>
      <c r="P147" s="1416"/>
      <c r="Q147" s="1309">
        <v>550</v>
      </c>
      <c r="R147" s="1416"/>
      <c r="S147" s="1415"/>
      <c r="T147" s="1416"/>
      <c r="U147" s="1309">
        <v>550</v>
      </c>
      <c r="V147" s="1416"/>
      <c r="W147" s="1415"/>
      <c r="X147" s="1416"/>
      <c r="Y147" s="3367">
        <v>550</v>
      </c>
      <c r="Z147" s="1416"/>
      <c r="AA147" s="1408">
        <v>550</v>
      </c>
      <c r="AB147" s="1416"/>
      <c r="AC147" s="3208"/>
      <c r="AD147" s="1416"/>
      <c r="AE147" s="1416">
        <v>550</v>
      </c>
      <c r="AF147" s="1416"/>
      <c r="AG147" s="3208"/>
      <c r="AH147" s="1416"/>
      <c r="AI147" s="1416">
        <v>550</v>
      </c>
      <c r="AJ147" s="1416"/>
      <c r="AK147" s="3208"/>
      <c r="AL147" s="1416"/>
      <c r="AM147" s="3367">
        <v>0</v>
      </c>
      <c r="AN147" s="1416"/>
      <c r="AO147" s="1416">
        <v>550</v>
      </c>
      <c r="AP147" s="1416"/>
      <c r="AQ147" s="3208"/>
      <c r="AR147" s="1416"/>
      <c r="AS147" s="1416">
        <v>550</v>
      </c>
      <c r="AT147" s="1416"/>
      <c r="AU147" s="3208"/>
      <c r="AV147" s="1416"/>
      <c r="AW147" s="1416">
        <v>550</v>
      </c>
      <c r="AX147" s="1416"/>
      <c r="AY147" s="3208"/>
      <c r="AZ147" s="1416"/>
      <c r="BA147" s="3367">
        <v>0</v>
      </c>
      <c r="BB147" s="1416"/>
      <c r="BC147" s="1408">
        <v>0</v>
      </c>
      <c r="BD147" s="1416"/>
      <c r="BE147" s="1408">
        <v>550</v>
      </c>
      <c r="BF147" s="1217"/>
      <c r="BG147" s="1217"/>
      <c r="BH147" s="1217"/>
      <c r="BI147" s="1217"/>
      <c r="BR147" s="1217"/>
      <c r="BS147" s="1217"/>
    </row>
    <row r="148" spans="2:71" x14ac:dyDescent="0.25">
      <c r="B148" s="2521" t="s">
        <v>1951</v>
      </c>
      <c r="C148" s="1363" t="s">
        <v>353</v>
      </c>
      <c r="D148" s="3410"/>
      <c r="E148" s="1415"/>
      <c r="F148" s="1415"/>
      <c r="G148" s="1415"/>
      <c r="H148" s="1415"/>
      <c r="I148" s="1309">
        <v>0</v>
      </c>
      <c r="J148" s="2189"/>
      <c r="K148" s="1415"/>
      <c r="L148" s="1416"/>
      <c r="M148" s="3367">
        <v>0</v>
      </c>
      <c r="N148" s="1416"/>
      <c r="O148" s="1415">
        <v>9.75</v>
      </c>
      <c r="P148" s="1416"/>
      <c r="Q148" s="1309">
        <v>9.75</v>
      </c>
      <c r="R148" s="1416"/>
      <c r="S148" s="1415">
        <v>1.81</v>
      </c>
      <c r="T148" s="1416"/>
      <c r="U148" s="1309">
        <v>11.56</v>
      </c>
      <c r="V148" s="1416"/>
      <c r="W148" s="1415">
        <v>9.77</v>
      </c>
      <c r="X148" s="1416"/>
      <c r="Y148" s="3367">
        <v>21.33</v>
      </c>
      <c r="Z148" s="1416"/>
      <c r="AA148" s="1408">
        <v>21.33</v>
      </c>
      <c r="AB148" s="1416"/>
      <c r="AC148" s="3208">
        <v>1.81</v>
      </c>
      <c r="AD148" s="1416"/>
      <c r="AE148" s="1416">
        <v>23.139999999999997</v>
      </c>
      <c r="AF148" s="1416"/>
      <c r="AG148" s="3208"/>
      <c r="AH148" s="1416"/>
      <c r="AI148" s="1416">
        <v>23.139999999999997</v>
      </c>
      <c r="AJ148" s="1416"/>
      <c r="AK148" s="3208"/>
      <c r="AL148" s="1416"/>
      <c r="AM148" s="3367">
        <v>1.81</v>
      </c>
      <c r="AN148" s="1416"/>
      <c r="AO148" s="1416">
        <v>23.139999999999997</v>
      </c>
      <c r="AP148" s="1416"/>
      <c r="AQ148" s="3208"/>
      <c r="AR148" s="1416"/>
      <c r="AS148" s="1416">
        <v>23.139999999999997</v>
      </c>
      <c r="AT148" s="1416"/>
      <c r="AU148" s="3208"/>
      <c r="AV148" s="1416"/>
      <c r="AW148" s="1416">
        <v>23.139999999999997</v>
      </c>
      <c r="AX148" s="1416"/>
      <c r="AY148" s="3208"/>
      <c r="AZ148" s="1416"/>
      <c r="BA148" s="3367">
        <v>0</v>
      </c>
      <c r="BB148" s="1416"/>
      <c r="BC148" s="1408">
        <v>1.81</v>
      </c>
      <c r="BD148" s="1416"/>
      <c r="BE148" s="1408">
        <v>23.139999999999997</v>
      </c>
      <c r="BF148" s="1217"/>
      <c r="BG148" s="1217"/>
      <c r="BH148" s="1217"/>
      <c r="BI148" s="1217"/>
      <c r="BR148" s="1217"/>
      <c r="BS148" s="1217"/>
    </row>
    <row r="149" spans="2:71" ht="15.75" hidden="1" customHeight="1" x14ac:dyDescent="0.25">
      <c r="B149" s="2521" t="s">
        <v>1446</v>
      </c>
      <c r="C149" s="1363" t="s">
        <v>353</v>
      </c>
      <c r="D149" s="3410"/>
      <c r="E149" s="1415"/>
      <c r="F149" s="1415"/>
      <c r="G149" s="1415"/>
      <c r="H149" s="1415"/>
      <c r="I149" s="1309">
        <v>0</v>
      </c>
      <c r="J149" s="2189"/>
      <c r="K149" s="1415"/>
      <c r="L149" s="1416"/>
      <c r="M149" s="3367">
        <v>0</v>
      </c>
      <c r="N149" s="1416"/>
      <c r="O149" s="1415"/>
      <c r="P149" s="1416"/>
      <c r="Q149" s="1309">
        <v>0</v>
      </c>
      <c r="R149" s="1416"/>
      <c r="S149" s="1415"/>
      <c r="T149" s="1416"/>
      <c r="U149" s="1309">
        <v>0</v>
      </c>
      <c r="V149" s="1416"/>
      <c r="W149" s="1415"/>
      <c r="X149" s="1416"/>
      <c r="Y149" s="3367">
        <v>0</v>
      </c>
      <c r="Z149" s="1416"/>
      <c r="AA149" s="1408">
        <v>0</v>
      </c>
      <c r="AB149" s="1416"/>
      <c r="AC149" s="3208"/>
      <c r="AD149" s="1416"/>
      <c r="AE149" s="1416">
        <v>0</v>
      </c>
      <c r="AF149" s="1416"/>
      <c r="AG149" s="3208"/>
      <c r="AH149" s="1416"/>
      <c r="AI149" s="1416">
        <v>0</v>
      </c>
      <c r="AJ149" s="1416"/>
      <c r="AK149" s="3208"/>
      <c r="AL149" s="1416"/>
      <c r="AM149" s="3367">
        <v>0</v>
      </c>
      <c r="AN149" s="1416"/>
      <c r="AO149" s="1416">
        <v>0</v>
      </c>
      <c r="AP149" s="1416"/>
      <c r="AQ149" s="3208"/>
      <c r="AR149" s="1416"/>
      <c r="AS149" s="1416">
        <v>0</v>
      </c>
      <c r="AT149" s="1416"/>
      <c r="AU149" s="3208"/>
      <c r="AV149" s="1416"/>
      <c r="AW149" s="1416">
        <v>0</v>
      </c>
      <c r="AX149" s="1416"/>
      <c r="AY149" s="3208"/>
      <c r="AZ149" s="1416"/>
      <c r="BA149" s="3367">
        <v>0</v>
      </c>
      <c r="BB149" s="1416"/>
      <c r="BC149" s="1408">
        <v>0</v>
      </c>
      <c r="BD149" s="1416"/>
      <c r="BE149" s="1408">
        <v>0</v>
      </c>
      <c r="BF149" s="1217"/>
      <c r="BG149" s="1217"/>
      <c r="BH149" s="1217"/>
      <c r="BI149" s="1217"/>
      <c r="BR149" s="1217"/>
      <c r="BS149" s="1217"/>
    </row>
    <row r="150" spans="2:71" x14ac:dyDescent="0.25">
      <c r="B150" s="2521" t="s">
        <v>2017</v>
      </c>
      <c r="C150" s="1363" t="s">
        <v>353</v>
      </c>
      <c r="D150" s="3411"/>
      <c r="E150" s="1463"/>
      <c r="F150" s="1463"/>
      <c r="G150" s="1463"/>
      <c r="H150" s="1463"/>
      <c r="I150" s="1309"/>
      <c r="J150" s="3412"/>
      <c r="K150" s="1463"/>
      <c r="L150" s="1463"/>
      <c r="M150" s="3367">
        <v>0</v>
      </c>
      <c r="N150" s="1463"/>
      <c r="O150" s="1463"/>
      <c r="P150" s="1463"/>
      <c r="Q150" s="1309"/>
      <c r="R150" s="1463"/>
      <c r="S150" s="1463"/>
      <c r="T150" s="1463"/>
      <c r="U150" s="1309"/>
      <c r="V150" s="1463"/>
      <c r="W150" s="1463"/>
      <c r="X150" s="1463"/>
      <c r="Y150" s="3367">
        <v>0</v>
      </c>
      <c r="Z150" s="1416"/>
      <c r="AA150" s="1408">
        <v>0</v>
      </c>
      <c r="AB150" s="1463"/>
      <c r="AC150" s="3376">
        <v>49.39</v>
      </c>
      <c r="AD150" s="1463"/>
      <c r="AE150" s="1416">
        <v>49.39</v>
      </c>
      <c r="AF150" s="1463"/>
      <c r="AG150" s="3376"/>
      <c r="AH150" s="1463"/>
      <c r="AI150" s="1416">
        <v>49.39</v>
      </c>
      <c r="AJ150" s="1463"/>
      <c r="AK150" s="3376"/>
      <c r="AL150" s="1463"/>
      <c r="AM150" s="3367">
        <v>49.39</v>
      </c>
      <c r="AN150" s="1416"/>
      <c r="AO150" s="1416">
        <v>49.39</v>
      </c>
      <c r="AP150" s="1463"/>
      <c r="AQ150" s="3376"/>
      <c r="AR150" s="1463"/>
      <c r="AS150" s="1416">
        <v>49.39</v>
      </c>
      <c r="AT150" s="1463"/>
      <c r="AU150" s="3376"/>
      <c r="AV150" s="1463"/>
      <c r="AW150" s="1416">
        <v>49.39</v>
      </c>
      <c r="AX150" s="1463"/>
      <c r="AY150" s="3376"/>
      <c r="AZ150" s="1463"/>
      <c r="BA150" s="3367">
        <v>0</v>
      </c>
      <c r="BB150" s="1416"/>
      <c r="BC150" s="1408">
        <v>49.39</v>
      </c>
      <c r="BD150" s="1463"/>
      <c r="BE150" s="1408">
        <v>49.39</v>
      </c>
      <c r="BF150" s="1217"/>
      <c r="BG150" s="1217"/>
      <c r="BH150" s="1217"/>
      <c r="BI150" s="1217"/>
      <c r="BR150" s="1217"/>
      <c r="BS150" s="1217"/>
    </row>
    <row r="151" spans="2:71" x14ac:dyDescent="0.25">
      <c r="B151" s="2521" t="s">
        <v>1971</v>
      </c>
      <c r="C151" s="1363" t="s">
        <v>353</v>
      </c>
      <c r="D151" s="3410"/>
      <c r="E151" s="1415"/>
      <c r="F151" s="1415"/>
      <c r="G151" s="1415"/>
      <c r="H151" s="1415"/>
      <c r="I151" s="1309"/>
      <c r="J151" s="2189"/>
      <c r="K151" s="1415"/>
      <c r="L151" s="1415"/>
      <c r="M151" s="3367">
        <v>0</v>
      </c>
      <c r="N151" s="1415"/>
      <c r="O151" s="1415"/>
      <c r="P151" s="1415"/>
      <c r="Q151" s="1309"/>
      <c r="R151" s="1415"/>
      <c r="S151" s="1415">
        <v>60</v>
      </c>
      <c r="T151" s="1415"/>
      <c r="U151" s="1309">
        <v>60</v>
      </c>
      <c r="V151" s="1415"/>
      <c r="W151" s="1415"/>
      <c r="X151" s="1415"/>
      <c r="Y151" s="3367">
        <v>60</v>
      </c>
      <c r="Z151" s="1415"/>
      <c r="AA151" s="1408">
        <v>60</v>
      </c>
      <c r="AB151" s="1415"/>
      <c r="AC151" s="3208"/>
      <c r="AD151" s="1415"/>
      <c r="AE151" s="1416">
        <v>60</v>
      </c>
      <c r="AF151" s="1415"/>
      <c r="AG151" s="3208"/>
      <c r="AH151" s="1415"/>
      <c r="AI151" s="1416">
        <v>60</v>
      </c>
      <c r="AJ151" s="1415"/>
      <c r="AK151" s="3208"/>
      <c r="AL151" s="1415"/>
      <c r="AM151" s="3367">
        <v>0</v>
      </c>
      <c r="AN151" s="1416"/>
      <c r="AO151" s="1416">
        <v>60</v>
      </c>
      <c r="AP151" s="1415"/>
      <c r="AQ151" s="3208"/>
      <c r="AR151" s="1415"/>
      <c r="AS151" s="1416">
        <v>60</v>
      </c>
      <c r="AT151" s="1415"/>
      <c r="AU151" s="3208"/>
      <c r="AV151" s="1415"/>
      <c r="AW151" s="1416">
        <v>60</v>
      </c>
      <c r="AX151" s="1415"/>
      <c r="AY151" s="3208"/>
      <c r="AZ151" s="1415"/>
      <c r="BA151" s="3367">
        <v>0</v>
      </c>
      <c r="BB151" s="1416"/>
      <c r="BC151" s="1408">
        <v>0</v>
      </c>
      <c r="BD151" s="1415"/>
      <c r="BE151" s="1408">
        <v>60</v>
      </c>
      <c r="BF151" s="1217"/>
      <c r="BG151" s="1217"/>
      <c r="BH151" s="1217"/>
      <c r="BI151" s="1217"/>
      <c r="BR151" s="1217"/>
      <c r="BS151" s="1217"/>
    </row>
    <row r="152" spans="2:71" x14ac:dyDescent="0.25">
      <c r="B152" s="2521" t="s">
        <v>1972</v>
      </c>
      <c r="C152" s="1363" t="s">
        <v>353</v>
      </c>
      <c r="D152" s="3410"/>
      <c r="E152" s="1415"/>
      <c r="F152" s="1415"/>
      <c r="G152" s="1415"/>
      <c r="H152" s="1415"/>
      <c r="I152" s="1309"/>
      <c r="J152" s="2189"/>
      <c r="K152" s="1415"/>
      <c r="L152" s="1415"/>
      <c r="M152" s="3367">
        <v>0</v>
      </c>
      <c r="N152" s="1415"/>
      <c r="O152" s="1415"/>
      <c r="P152" s="1415"/>
      <c r="Q152" s="1309"/>
      <c r="R152" s="1415"/>
      <c r="S152" s="1415">
        <v>275.33300000000003</v>
      </c>
      <c r="T152" s="1415"/>
      <c r="U152" s="1309">
        <v>275.33300000000003</v>
      </c>
      <c r="V152" s="1415"/>
      <c r="W152" s="1415"/>
      <c r="X152" s="1415"/>
      <c r="Y152" s="3367">
        <v>275.33300000000003</v>
      </c>
      <c r="Z152" s="1415"/>
      <c r="AA152" s="1408">
        <v>275.33300000000003</v>
      </c>
      <c r="AB152" s="1415"/>
      <c r="AC152" s="3208"/>
      <c r="AD152" s="1415"/>
      <c r="AE152" s="1416">
        <v>275.33300000000003</v>
      </c>
      <c r="AF152" s="1415"/>
      <c r="AG152" s="3208"/>
      <c r="AH152" s="1415"/>
      <c r="AI152" s="1416">
        <v>275.33300000000003</v>
      </c>
      <c r="AJ152" s="1415"/>
      <c r="AK152" s="3208"/>
      <c r="AL152" s="1415"/>
      <c r="AM152" s="3367">
        <v>0</v>
      </c>
      <c r="AN152" s="1416"/>
      <c r="AO152" s="1416">
        <v>275.33300000000003</v>
      </c>
      <c r="AP152" s="1415"/>
      <c r="AQ152" s="3208"/>
      <c r="AR152" s="1415"/>
      <c r="AS152" s="1416">
        <v>275.33300000000003</v>
      </c>
      <c r="AT152" s="1415"/>
      <c r="AU152" s="3208"/>
      <c r="AV152" s="1415"/>
      <c r="AW152" s="1416">
        <v>275.33300000000003</v>
      </c>
      <c r="AX152" s="1415"/>
      <c r="AY152" s="3208"/>
      <c r="AZ152" s="1415"/>
      <c r="BA152" s="3367">
        <v>0</v>
      </c>
      <c r="BB152" s="1416"/>
      <c r="BC152" s="1408">
        <v>0</v>
      </c>
      <c r="BD152" s="1415"/>
      <c r="BE152" s="1408">
        <v>275.33300000000003</v>
      </c>
      <c r="BF152" s="1217"/>
      <c r="BG152" s="1217"/>
      <c r="BH152" s="1217"/>
      <c r="BI152" s="1217"/>
      <c r="BR152" s="1217"/>
      <c r="BS152" s="1217"/>
    </row>
    <row r="153" spans="2:71" x14ac:dyDescent="0.25">
      <c r="B153" s="2521" t="s">
        <v>1973</v>
      </c>
      <c r="C153" s="1363" t="s">
        <v>353</v>
      </c>
      <c r="D153" s="3410"/>
      <c r="E153" s="1415"/>
      <c r="F153" s="1415"/>
      <c r="G153" s="1415"/>
      <c r="H153" s="1415"/>
      <c r="I153" s="1309"/>
      <c r="J153" s="2189"/>
      <c r="K153" s="1415"/>
      <c r="L153" s="1415"/>
      <c r="M153" s="3367">
        <v>0</v>
      </c>
      <c r="N153" s="1415"/>
      <c r="O153" s="1415"/>
      <c r="P153" s="1415"/>
      <c r="Q153" s="1309"/>
      <c r="R153" s="1415"/>
      <c r="S153" s="1415">
        <v>50</v>
      </c>
      <c r="T153" s="1415"/>
      <c r="U153" s="1309">
        <v>50</v>
      </c>
      <c r="V153" s="1415"/>
      <c r="W153" s="1415"/>
      <c r="X153" s="1415"/>
      <c r="Y153" s="3367">
        <v>50</v>
      </c>
      <c r="Z153" s="1415"/>
      <c r="AA153" s="1408">
        <v>50</v>
      </c>
      <c r="AB153" s="1415"/>
      <c r="AC153" s="3208"/>
      <c r="AD153" s="1415"/>
      <c r="AE153" s="1416">
        <v>50</v>
      </c>
      <c r="AF153" s="1415"/>
      <c r="AG153" s="3208"/>
      <c r="AH153" s="1415"/>
      <c r="AI153" s="1416">
        <v>50</v>
      </c>
      <c r="AJ153" s="1415"/>
      <c r="AK153" s="3208"/>
      <c r="AL153" s="1415"/>
      <c r="AM153" s="3367">
        <v>0</v>
      </c>
      <c r="AN153" s="1416"/>
      <c r="AO153" s="1416">
        <v>50</v>
      </c>
      <c r="AP153" s="1415"/>
      <c r="AQ153" s="3208"/>
      <c r="AR153" s="1415"/>
      <c r="AS153" s="1416">
        <v>50</v>
      </c>
      <c r="AT153" s="1415"/>
      <c r="AU153" s="3208"/>
      <c r="AV153" s="1415"/>
      <c r="AW153" s="1416">
        <v>50</v>
      </c>
      <c r="AX153" s="1415"/>
      <c r="AY153" s="3208"/>
      <c r="AZ153" s="1415"/>
      <c r="BA153" s="3367">
        <v>0</v>
      </c>
      <c r="BB153" s="1416"/>
      <c r="BC153" s="1408">
        <v>0</v>
      </c>
      <c r="BD153" s="1415"/>
      <c r="BE153" s="1408">
        <v>50</v>
      </c>
      <c r="BF153" s="1217"/>
      <c r="BG153" s="1217"/>
      <c r="BH153" s="1217"/>
      <c r="BI153" s="1217"/>
      <c r="BR153" s="1217"/>
      <c r="BS153" s="1217"/>
    </row>
    <row r="154" spans="2:71" x14ac:dyDescent="0.25">
      <c r="B154" s="2521" t="s">
        <v>1974</v>
      </c>
      <c r="C154" s="1363" t="s">
        <v>353</v>
      </c>
      <c r="D154" s="3410"/>
      <c r="E154" s="1415"/>
      <c r="F154" s="1415"/>
      <c r="G154" s="1415"/>
      <c r="H154" s="1415"/>
      <c r="I154" s="1309"/>
      <c r="J154" s="2189"/>
      <c r="K154" s="1415"/>
      <c r="L154" s="1415"/>
      <c r="M154" s="3367">
        <v>0</v>
      </c>
      <c r="N154" s="1415"/>
      <c r="O154" s="1415"/>
      <c r="P154" s="1415"/>
      <c r="Q154" s="1309"/>
      <c r="R154" s="1415"/>
      <c r="S154" s="1415">
        <v>2</v>
      </c>
      <c r="T154" s="1415"/>
      <c r="U154" s="1309">
        <v>2</v>
      </c>
      <c r="V154" s="1415"/>
      <c r="W154" s="1415"/>
      <c r="X154" s="1415"/>
      <c r="Y154" s="3367">
        <v>2</v>
      </c>
      <c r="Z154" s="1415"/>
      <c r="AA154" s="1408">
        <v>2</v>
      </c>
      <c r="AB154" s="1415"/>
      <c r="AC154" s="3208"/>
      <c r="AD154" s="1415"/>
      <c r="AE154" s="1416">
        <v>2</v>
      </c>
      <c r="AF154" s="1415"/>
      <c r="AG154" s="3208"/>
      <c r="AH154" s="1415"/>
      <c r="AI154" s="1416">
        <v>2</v>
      </c>
      <c r="AJ154" s="1415"/>
      <c r="AK154" s="3208"/>
      <c r="AL154" s="1415"/>
      <c r="AM154" s="3367">
        <v>0</v>
      </c>
      <c r="AN154" s="1416"/>
      <c r="AO154" s="1416">
        <v>2</v>
      </c>
      <c r="AP154" s="1415"/>
      <c r="AQ154" s="3208"/>
      <c r="AR154" s="1415"/>
      <c r="AS154" s="1416">
        <v>2</v>
      </c>
      <c r="AT154" s="1415"/>
      <c r="AU154" s="3208"/>
      <c r="AV154" s="1415"/>
      <c r="AW154" s="1416">
        <v>2</v>
      </c>
      <c r="AX154" s="1415"/>
      <c r="AY154" s="3208"/>
      <c r="AZ154" s="1415"/>
      <c r="BA154" s="3367">
        <v>0</v>
      </c>
      <c r="BB154" s="1416"/>
      <c r="BC154" s="1408">
        <v>0</v>
      </c>
      <c r="BD154" s="1415"/>
      <c r="BE154" s="1408">
        <v>2</v>
      </c>
      <c r="BF154" s="1217"/>
      <c r="BG154" s="1217"/>
      <c r="BH154" s="1217"/>
      <c r="BI154" s="1217"/>
      <c r="BR154" s="1217"/>
      <c r="BS154" s="1217"/>
    </row>
    <row r="155" spans="2:71" x14ac:dyDescent="0.25">
      <c r="B155" s="2521" t="s">
        <v>1534</v>
      </c>
      <c r="C155" s="1363" t="s">
        <v>353</v>
      </c>
      <c r="D155" s="3410"/>
      <c r="E155" s="1415"/>
      <c r="F155" s="1415"/>
      <c r="G155" s="1415"/>
      <c r="H155" s="1415"/>
      <c r="I155" s="1309"/>
      <c r="J155" s="2189"/>
      <c r="K155" s="1415"/>
      <c r="L155" s="1415"/>
      <c r="M155" s="3367">
        <v>0</v>
      </c>
      <c r="N155" s="1415"/>
      <c r="O155" s="1415"/>
      <c r="P155" s="1415"/>
      <c r="Q155" s="1309"/>
      <c r="R155" s="1415"/>
      <c r="S155" s="1415">
        <v>34</v>
      </c>
      <c r="T155" s="1415"/>
      <c r="U155" s="1309">
        <v>34</v>
      </c>
      <c r="V155" s="1415"/>
      <c r="W155" s="1415"/>
      <c r="X155" s="1415"/>
      <c r="Y155" s="3367">
        <v>34</v>
      </c>
      <c r="Z155" s="1415"/>
      <c r="AA155" s="1408">
        <v>34</v>
      </c>
      <c r="AB155" s="1415"/>
      <c r="AC155" s="3208"/>
      <c r="AD155" s="1415"/>
      <c r="AE155" s="1416">
        <v>34</v>
      </c>
      <c r="AF155" s="1415"/>
      <c r="AG155" s="3208"/>
      <c r="AH155" s="1415"/>
      <c r="AI155" s="1416">
        <v>34</v>
      </c>
      <c r="AJ155" s="1415"/>
      <c r="AK155" s="3208"/>
      <c r="AL155" s="1415"/>
      <c r="AM155" s="3367">
        <v>0</v>
      </c>
      <c r="AN155" s="1416"/>
      <c r="AO155" s="1416">
        <v>34</v>
      </c>
      <c r="AP155" s="1415"/>
      <c r="AQ155" s="3208"/>
      <c r="AR155" s="1415"/>
      <c r="AS155" s="1416">
        <v>34</v>
      </c>
      <c r="AT155" s="1415"/>
      <c r="AU155" s="3208"/>
      <c r="AV155" s="1415"/>
      <c r="AW155" s="1416">
        <v>34</v>
      </c>
      <c r="AX155" s="1415"/>
      <c r="AY155" s="3208"/>
      <c r="AZ155" s="1415"/>
      <c r="BA155" s="3367">
        <v>0</v>
      </c>
      <c r="BB155" s="1416"/>
      <c r="BC155" s="1408">
        <v>0</v>
      </c>
      <c r="BD155" s="1415"/>
      <c r="BE155" s="1408">
        <v>34</v>
      </c>
      <c r="BF155" s="1217"/>
      <c r="BG155" s="1217"/>
      <c r="BH155" s="1217"/>
      <c r="BI155" s="1217"/>
      <c r="BR155" s="1217"/>
      <c r="BS155" s="1217"/>
    </row>
    <row r="156" spans="2:71" x14ac:dyDescent="0.25">
      <c r="B156" s="2521" t="s">
        <v>1976</v>
      </c>
      <c r="C156" s="1363" t="s">
        <v>353</v>
      </c>
      <c r="D156" s="3410"/>
      <c r="E156" s="1415"/>
      <c r="F156" s="1415"/>
      <c r="G156" s="1415"/>
      <c r="H156" s="1415"/>
      <c r="I156" s="1309"/>
      <c r="J156" s="2189"/>
      <c r="K156" s="1415"/>
      <c r="L156" s="1415"/>
      <c r="M156" s="3367">
        <v>0</v>
      </c>
      <c r="N156" s="1415"/>
      <c r="O156" s="1415"/>
      <c r="P156" s="1415"/>
      <c r="Q156" s="1309"/>
      <c r="R156" s="1415"/>
      <c r="S156" s="1415">
        <v>6</v>
      </c>
      <c r="T156" s="1415"/>
      <c r="U156" s="1309">
        <v>6</v>
      </c>
      <c r="V156" s="1415"/>
      <c r="W156" s="1415"/>
      <c r="X156" s="1415"/>
      <c r="Y156" s="3367">
        <v>6</v>
      </c>
      <c r="Z156" s="1415"/>
      <c r="AA156" s="1408">
        <v>6</v>
      </c>
      <c r="AB156" s="1415"/>
      <c r="AC156" s="3208"/>
      <c r="AD156" s="1415"/>
      <c r="AE156" s="1416">
        <v>6</v>
      </c>
      <c r="AF156" s="1415"/>
      <c r="AG156" s="3208"/>
      <c r="AH156" s="1415"/>
      <c r="AI156" s="1416">
        <v>6</v>
      </c>
      <c r="AJ156" s="1415"/>
      <c r="AK156" s="3208"/>
      <c r="AL156" s="1415"/>
      <c r="AM156" s="3367">
        <v>0</v>
      </c>
      <c r="AN156" s="1416"/>
      <c r="AO156" s="1416">
        <v>6</v>
      </c>
      <c r="AP156" s="1415"/>
      <c r="AQ156" s="3208"/>
      <c r="AR156" s="1415"/>
      <c r="AS156" s="1416">
        <v>6</v>
      </c>
      <c r="AT156" s="1415"/>
      <c r="AU156" s="3208"/>
      <c r="AV156" s="1415"/>
      <c r="AW156" s="1416">
        <v>6</v>
      </c>
      <c r="AX156" s="1415"/>
      <c r="AY156" s="3208"/>
      <c r="AZ156" s="1415"/>
      <c r="BA156" s="3367">
        <v>0</v>
      </c>
      <c r="BB156" s="1416"/>
      <c r="BC156" s="1408">
        <v>0</v>
      </c>
      <c r="BD156" s="1415"/>
      <c r="BE156" s="1408">
        <v>6</v>
      </c>
      <c r="BF156" s="1217"/>
      <c r="BG156" s="1217"/>
      <c r="BH156" s="1217"/>
      <c r="BI156" s="1217"/>
      <c r="BR156" s="1217"/>
      <c r="BS156" s="1217"/>
    </row>
    <row r="157" spans="2:71" x14ac:dyDescent="0.25">
      <c r="B157" s="2521" t="s">
        <v>1975</v>
      </c>
      <c r="C157" s="1363" t="s">
        <v>353</v>
      </c>
      <c r="D157" s="3410"/>
      <c r="E157" s="1415"/>
      <c r="F157" s="1415"/>
      <c r="G157" s="1415"/>
      <c r="H157" s="1415"/>
      <c r="I157" s="1309"/>
      <c r="J157" s="2189"/>
      <c r="K157" s="1415"/>
      <c r="L157" s="1415"/>
      <c r="M157" s="3367">
        <v>0</v>
      </c>
      <c r="N157" s="1415"/>
      <c r="O157" s="1415"/>
      <c r="P157" s="1415"/>
      <c r="Q157" s="1309"/>
      <c r="R157" s="1415"/>
      <c r="S157" s="1415">
        <v>6</v>
      </c>
      <c r="T157" s="1415"/>
      <c r="U157" s="1309">
        <v>6</v>
      </c>
      <c r="V157" s="1415"/>
      <c r="W157" s="1415"/>
      <c r="X157" s="1415"/>
      <c r="Y157" s="3367">
        <v>6</v>
      </c>
      <c r="Z157" s="1415"/>
      <c r="AA157" s="1408">
        <v>6</v>
      </c>
      <c r="AB157" s="1415"/>
      <c r="AC157" s="3208"/>
      <c r="AD157" s="1415"/>
      <c r="AE157" s="1416">
        <v>6</v>
      </c>
      <c r="AF157" s="1415"/>
      <c r="AG157" s="3208"/>
      <c r="AH157" s="1415"/>
      <c r="AI157" s="1416">
        <v>6</v>
      </c>
      <c r="AJ157" s="1415"/>
      <c r="AK157" s="3208"/>
      <c r="AL157" s="1415"/>
      <c r="AM157" s="3367">
        <v>0</v>
      </c>
      <c r="AN157" s="1416"/>
      <c r="AO157" s="1416">
        <v>6</v>
      </c>
      <c r="AP157" s="1415"/>
      <c r="AQ157" s="3208"/>
      <c r="AR157" s="1415"/>
      <c r="AS157" s="1416">
        <v>6</v>
      </c>
      <c r="AT157" s="1415"/>
      <c r="AU157" s="3208"/>
      <c r="AV157" s="1415"/>
      <c r="AW157" s="1416">
        <v>6</v>
      </c>
      <c r="AX157" s="1415"/>
      <c r="AY157" s="3208"/>
      <c r="AZ157" s="1415"/>
      <c r="BA157" s="3367">
        <v>0</v>
      </c>
      <c r="BB157" s="1416"/>
      <c r="BC157" s="1408">
        <v>0</v>
      </c>
      <c r="BD157" s="1415"/>
      <c r="BE157" s="1408">
        <v>6</v>
      </c>
      <c r="BF157" s="1217"/>
      <c r="BG157" s="1217"/>
      <c r="BH157" s="1217"/>
      <c r="BI157" s="1217"/>
      <c r="BR157" s="1217"/>
      <c r="BS157" s="1217"/>
    </row>
    <row r="158" spans="2:71" x14ac:dyDescent="0.25">
      <c r="B158" s="2521" t="s">
        <v>1977</v>
      </c>
      <c r="C158" s="1363" t="s">
        <v>353</v>
      </c>
      <c r="D158" s="3410"/>
      <c r="E158" s="1415"/>
      <c r="F158" s="1415"/>
      <c r="G158" s="1415"/>
      <c r="H158" s="1415"/>
      <c r="I158" s="1309"/>
      <c r="J158" s="2189"/>
      <c r="K158" s="1415"/>
      <c r="L158" s="1415"/>
      <c r="M158" s="3367">
        <v>0</v>
      </c>
      <c r="N158" s="1415"/>
      <c r="O158" s="1415"/>
      <c r="P158" s="1415"/>
      <c r="Q158" s="1309"/>
      <c r="R158" s="1415"/>
      <c r="S158" s="1415">
        <v>100</v>
      </c>
      <c r="T158" s="1415"/>
      <c r="U158" s="1309">
        <v>100</v>
      </c>
      <c r="V158" s="1415"/>
      <c r="W158" s="1415"/>
      <c r="X158" s="1415"/>
      <c r="Y158" s="3367">
        <v>100</v>
      </c>
      <c r="Z158" s="1415"/>
      <c r="AA158" s="1408">
        <v>100</v>
      </c>
      <c r="AB158" s="1415"/>
      <c r="AC158" s="3208"/>
      <c r="AD158" s="1415"/>
      <c r="AE158" s="1416">
        <v>100</v>
      </c>
      <c r="AF158" s="1415"/>
      <c r="AG158" s="3208"/>
      <c r="AH158" s="1415"/>
      <c r="AI158" s="1416">
        <v>100</v>
      </c>
      <c r="AJ158" s="1415"/>
      <c r="AK158" s="3208"/>
      <c r="AL158" s="1415"/>
      <c r="AM158" s="3367">
        <v>0</v>
      </c>
      <c r="AN158" s="1416"/>
      <c r="AO158" s="1416">
        <v>100</v>
      </c>
      <c r="AP158" s="1415"/>
      <c r="AQ158" s="3208"/>
      <c r="AR158" s="1415"/>
      <c r="AS158" s="1416">
        <v>100</v>
      </c>
      <c r="AT158" s="1415"/>
      <c r="AU158" s="3208"/>
      <c r="AV158" s="1415"/>
      <c r="AW158" s="1416">
        <v>100</v>
      </c>
      <c r="AX158" s="1415"/>
      <c r="AY158" s="3208"/>
      <c r="AZ158" s="1415"/>
      <c r="BA158" s="3367">
        <v>0</v>
      </c>
      <c r="BB158" s="1416"/>
      <c r="BC158" s="1408">
        <v>0</v>
      </c>
      <c r="BD158" s="1415"/>
      <c r="BE158" s="1408">
        <v>100</v>
      </c>
      <c r="BF158" s="1217"/>
      <c r="BG158" s="1217"/>
      <c r="BH158" s="1217"/>
      <c r="BI158" s="1217"/>
      <c r="BR158" s="1217"/>
      <c r="BS158" s="1217"/>
    </row>
    <row r="159" spans="2:71" x14ac:dyDescent="0.25">
      <c r="B159" s="2521" t="s">
        <v>1766</v>
      </c>
      <c r="C159" s="1363" t="s">
        <v>353</v>
      </c>
      <c r="D159" s="3410"/>
      <c r="E159" s="1415">
        <v>5250</v>
      </c>
      <c r="F159" s="1415"/>
      <c r="G159" s="1415"/>
      <c r="H159" s="1415"/>
      <c r="I159" s="1309">
        <v>5250</v>
      </c>
      <c r="J159" s="2189"/>
      <c r="K159" s="1415"/>
      <c r="L159" s="1416"/>
      <c r="M159" s="3367">
        <v>5250</v>
      </c>
      <c r="N159" s="1416"/>
      <c r="O159" s="1415"/>
      <c r="P159" s="1416"/>
      <c r="Q159" s="1309">
        <v>5250</v>
      </c>
      <c r="R159" s="1416"/>
      <c r="S159" s="1415"/>
      <c r="T159" s="1416"/>
      <c r="U159" s="1309">
        <v>5250</v>
      </c>
      <c r="V159" s="1416"/>
      <c r="W159" s="1415">
        <v>1470</v>
      </c>
      <c r="X159" s="1416"/>
      <c r="Y159" s="3367">
        <v>1470</v>
      </c>
      <c r="Z159" s="1416"/>
      <c r="AA159" s="1408">
        <v>6720</v>
      </c>
      <c r="AB159" s="1416"/>
      <c r="AC159" s="3208"/>
      <c r="AD159" s="1416"/>
      <c r="AE159" s="1416">
        <v>6720</v>
      </c>
      <c r="AF159" s="1416"/>
      <c r="AG159" s="3208"/>
      <c r="AH159" s="1416"/>
      <c r="AI159" s="1416">
        <v>6720</v>
      </c>
      <c r="AJ159" s="1416"/>
      <c r="AK159" s="3208"/>
      <c r="AL159" s="1416"/>
      <c r="AM159" s="3367">
        <v>0</v>
      </c>
      <c r="AN159" s="1416"/>
      <c r="AO159" s="1416">
        <v>6720</v>
      </c>
      <c r="AP159" s="1416"/>
      <c r="AQ159" s="3208"/>
      <c r="AR159" s="1416"/>
      <c r="AS159" s="1416">
        <v>6720</v>
      </c>
      <c r="AT159" s="1416"/>
      <c r="AU159" s="3208"/>
      <c r="AV159" s="1416"/>
      <c r="AW159" s="1416">
        <v>6720</v>
      </c>
      <c r="AX159" s="1416"/>
      <c r="AY159" s="3208"/>
      <c r="AZ159" s="1416"/>
      <c r="BA159" s="3367">
        <v>0</v>
      </c>
      <c r="BB159" s="1416"/>
      <c r="BC159" s="1408">
        <v>0</v>
      </c>
      <c r="BD159" s="1416"/>
      <c r="BE159" s="1408">
        <v>6720</v>
      </c>
      <c r="BF159" s="1217"/>
      <c r="BG159" s="1217"/>
      <c r="BH159" s="1217"/>
      <c r="BI159" s="1217"/>
      <c r="BR159" s="1217"/>
      <c r="BS159" s="1217"/>
    </row>
    <row r="160" spans="2:71" x14ac:dyDescent="0.25">
      <c r="B160" s="2521" t="s">
        <v>1767</v>
      </c>
      <c r="C160" s="1363" t="s">
        <v>353</v>
      </c>
      <c r="D160" s="3410"/>
      <c r="E160" s="1415">
        <v>200</v>
      </c>
      <c r="F160" s="1415"/>
      <c r="G160" s="1415"/>
      <c r="H160" s="1415"/>
      <c r="I160" s="1309">
        <v>200</v>
      </c>
      <c r="J160" s="2189"/>
      <c r="K160" s="1415"/>
      <c r="L160" s="2398"/>
      <c r="M160" s="3367">
        <v>200</v>
      </c>
      <c r="N160" s="2398"/>
      <c r="O160" s="1415"/>
      <c r="P160" s="2398"/>
      <c r="Q160" s="1309">
        <v>200</v>
      </c>
      <c r="R160" s="2398"/>
      <c r="S160" s="1415"/>
      <c r="T160" s="2398"/>
      <c r="U160" s="1309">
        <v>200</v>
      </c>
      <c r="V160" s="2398"/>
      <c r="W160" s="1415">
        <v>100</v>
      </c>
      <c r="X160" s="2398"/>
      <c r="Y160" s="3374">
        <v>100</v>
      </c>
      <c r="Z160" s="1416"/>
      <c r="AA160" s="1408">
        <v>300</v>
      </c>
      <c r="AB160" s="2398"/>
      <c r="AC160" s="3208"/>
      <c r="AD160" s="2398"/>
      <c r="AE160" s="1416">
        <v>300</v>
      </c>
      <c r="AF160" s="2398"/>
      <c r="AG160" s="3208"/>
      <c r="AH160" s="2398"/>
      <c r="AI160" s="1416">
        <v>300</v>
      </c>
      <c r="AJ160" s="2398"/>
      <c r="AK160" s="3208"/>
      <c r="AL160" s="2398"/>
      <c r="AM160" s="3367">
        <v>0</v>
      </c>
      <c r="AN160" s="1416"/>
      <c r="AO160" s="1416">
        <v>300</v>
      </c>
      <c r="AP160" s="2398"/>
      <c r="AQ160" s="3208"/>
      <c r="AR160" s="2398"/>
      <c r="AS160" s="1416">
        <v>300</v>
      </c>
      <c r="AT160" s="2398"/>
      <c r="AU160" s="3208"/>
      <c r="AV160" s="2398"/>
      <c r="AW160" s="1416">
        <v>300</v>
      </c>
      <c r="AX160" s="2398"/>
      <c r="AY160" s="3208"/>
      <c r="AZ160" s="2398"/>
      <c r="BA160" s="3374">
        <v>0</v>
      </c>
      <c r="BB160" s="1416"/>
      <c r="BC160" s="1408">
        <v>0</v>
      </c>
      <c r="BD160" s="1416"/>
      <c r="BE160" s="1408">
        <v>300</v>
      </c>
      <c r="BF160" s="1217"/>
      <c r="BG160" s="1217"/>
      <c r="BH160" s="1217"/>
      <c r="BI160" s="1217"/>
      <c r="BR160" s="1217"/>
      <c r="BS160" s="1217"/>
    </row>
    <row r="161" spans="2:71" x14ac:dyDescent="0.25">
      <c r="B161" s="2521" t="s">
        <v>1768</v>
      </c>
      <c r="C161" s="1363" t="s">
        <v>353</v>
      </c>
      <c r="D161" s="3410"/>
      <c r="E161" s="1415">
        <v>0.9</v>
      </c>
      <c r="F161" s="1415"/>
      <c r="G161" s="1415"/>
      <c r="H161" s="1415"/>
      <c r="I161" s="1309">
        <v>0.9</v>
      </c>
      <c r="J161" s="2189"/>
      <c r="K161" s="1415"/>
      <c r="L161" s="1416"/>
      <c r="M161" s="3367">
        <v>0.9</v>
      </c>
      <c r="N161" s="1416"/>
      <c r="O161" s="1415"/>
      <c r="P161" s="1416"/>
      <c r="Q161" s="1309">
        <v>0.9</v>
      </c>
      <c r="R161" s="1416"/>
      <c r="S161" s="1415"/>
      <c r="T161" s="1416"/>
      <c r="U161" s="1309">
        <v>0.9</v>
      </c>
      <c r="V161" s="1416"/>
      <c r="W161" s="1415"/>
      <c r="X161" s="1416"/>
      <c r="Y161" s="3367">
        <v>0</v>
      </c>
      <c r="Z161" s="1416"/>
      <c r="AA161" s="1408">
        <v>0.9</v>
      </c>
      <c r="AB161" s="1416"/>
      <c r="AC161" s="3208"/>
      <c r="AD161" s="1416"/>
      <c r="AE161" s="1416">
        <v>0.9</v>
      </c>
      <c r="AF161" s="1416"/>
      <c r="AG161" s="3208"/>
      <c r="AH161" s="1416"/>
      <c r="AI161" s="1416">
        <v>0.9</v>
      </c>
      <c r="AJ161" s="1416"/>
      <c r="AK161" s="3208"/>
      <c r="AL161" s="1416"/>
      <c r="AM161" s="3367">
        <v>0</v>
      </c>
      <c r="AN161" s="1416"/>
      <c r="AO161" s="1416">
        <v>0.9</v>
      </c>
      <c r="AP161" s="1416"/>
      <c r="AQ161" s="3208"/>
      <c r="AR161" s="1416"/>
      <c r="AS161" s="1416">
        <v>0.9</v>
      </c>
      <c r="AT161" s="1416"/>
      <c r="AU161" s="3208"/>
      <c r="AV161" s="1416"/>
      <c r="AW161" s="1416">
        <v>0.9</v>
      </c>
      <c r="AX161" s="1416"/>
      <c r="AY161" s="3208"/>
      <c r="AZ161" s="1416"/>
      <c r="BA161" s="3367">
        <v>0</v>
      </c>
      <c r="BB161" s="1416"/>
      <c r="BC161" s="1408">
        <v>0</v>
      </c>
      <c r="BD161" s="1416"/>
      <c r="BE161" s="1408">
        <v>0.9</v>
      </c>
      <c r="BF161" s="1217"/>
      <c r="BG161" s="1217"/>
      <c r="BH161" s="1217"/>
      <c r="BI161" s="1217"/>
      <c r="BR161" s="1217"/>
      <c r="BS161" s="1217"/>
    </row>
    <row r="162" spans="2:71" x14ac:dyDescent="0.25">
      <c r="B162" s="2521" t="s">
        <v>884</v>
      </c>
      <c r="C162" s="1363" t="s">
        <v>353</v>
      </c>
      <c r="D162" s="3410"/>
      <c r="E162" s="1415"/>
      <c r="F162" s="1415"/>
      <c r="G162" s="1415"/>
      <c r="H162" s="1415"/>
      <c r="I162" s="1309">
        <v>0</v>
      </c>
      <c r="J162" s="2189"/>
      <c r="K162" s="1415"/>
      <c r="L162" s="1416"/>
      <c r="M162" s="3367">
        <v>0</v>
      </c>
      <c r="N162" s="1416"/>
      <c r="O162" s="1415"/>
      <c r="P162" s="1416"/>
      <c r="Q162" s="1309">
        <v>0</v>
      </c>
      <c r="R162" s="1416"/>
      <c r="S162" s="1415"/>
      <c r="T162" s="1416"/>
      <c r="U162" s="1309">
        <v>0</v>
      </c>
      <c r="V162" s="1416"/>
      <c r="W162" s="2957">
        <v>0.4</v>
      </c>
      <c r="X162" s="1416"/>
      <c r="Y162" s="3367">
        <v>0.4</v>
      </c>
      <c r="Z162" s="1416"/>
      <c r="AA162" s="1384">
        <v>0.4</v>
      </c>
      <c r="AB162" s="1416"/>
      <c r="AC162" s="3413"/>
      <c r="AD162" s="1416"/>
      <c r="AE162" s="1416">
        <v>0.4</v>
      </c>
      <c r="AF162" s="1416"/>
      <c r="AG162" s="3413"/>
      <c r="AH162" s="1416"/>
      <c r="AI162" s="1416">
        <v>0.4</v>
      </c>
      <c r="AJ162" s="1416"/>
      <c r="AK162" s="3413">
        <v>38.53</v>
      </c>
      <c r="AL162" s="1416"/>
      <c r="AM162" s="3367">
        <v>38.53</v>
      </c>
      <c r="AN162" s="1416"/>
      <c r="AO162" s="1416">
        <v>38.93</v>
      </c>
      <c r="AP162" s="1416"/>
      <c r="AQ162" s="3413"/>
      <c r="AR162" s="1416"/>
      <c r="AS162" s="1416">
        <v>38.93</v>
      </c>
      <c r="AT162" s="1416"/>
      <c r="AU162" s="3413"/>
      <c r="AV162" s="1416"/>
      <c r="AW162" s="1416">
        <v>38.93</v>
      </c>
      <c r="AX162" s="1416"/>
      <c r="AY162" s="3413"/>
      <c r="AZ162" s="1416"/>
      <c r="BA162" s="3367">
        <v>0</v>
      </c>
      <c r="BB162" s="1416"/>
      <c r="BC162" s="1408">
        <v>38.53</v>
      </c>
      <c r="BD162" s="1416"/>
      <c r="BE162" s="1408">
        <v>38.93</v>
      </c>
      <c r="BF162" s="1217"/>
      <c r="BG162" s="1217"/>
      <c r="BH162" s="1217"/>
      <c r="BI162" s="1217"/>
      <c r="BR162" s="1217"/>
      <c r="BS162" s="1217"/>
    </row>
    <row r="163" spans="2:71" hidden="1" x14ac:dyDescent="0.25">
      <c r="B163" s="2521" t="s">
        <v>1447</v>
      </c>
      <c r="C163" s="1363" t="s">
        <v>353</v>
      </c>
      <c r="D163" s="3410"/>
      <c r="E163" s="1415"/>
      <c r="F163" s="1415"/>
      <c r="G163" s="1415"/>
      <c r="H163" s="1415"/>
      <c r="I163" s="1309">
        <v>0</v>
      </c>
      <c r="J163" s="2189"/>
      <c r="K163" s="1415"/>
      <c r="L163" s="1416"/>
      <c r="M163" s="3367">
        <v>0</v>
      </c>
      <c r="N163" s="1416"/>
      <c r="O163" s="1415"/>
      <c r="P163" s="1416"/>
      <c r="Q163" s="1309">
        <v>0</v>
      </c>
      <c r="R163" s="1416"/>
      <c r="S163" s="1415"/>
      <c r="T163" s="1416"/>
      <c r="U163" s="1309">
        <v>0</v>
      </c>
      <c r="V163" s="1416"/>
      <c r="W163" s="1415"/>
      <c r="X163" s="1416"/>
      <c r="Y163" s="3367">
        <v>0</v>
      </c>
      <c r="Z163" s="1416"/>
      <c r="AA163" s="1408">
        <v>0</v>
      </c>
      <c r="AB163" s="1416"/>
      <c r="AC163" s="3208"/>
      <c r="AD163" s="1416"/>
      <c r="AE163" s="1416">
        <v>0</v>
      </c>
      <c r="AF163" s="1416"/>
      <c r="AG163" s="3208"/>
      <c r="AH163" s="1416"/>
      <c r="AI163" s="1416">
        <v>0</v>
      </c>
      <c r="AJ163" s="1416"/>
      <c r="AK163" s="3208"/>
      <c r="AL163" s="1416"/>
      <c r="AM163" s="3367">
        <v>0</v>
      </c>
      <c r="AN163" s="1416"/>
      <c r="AO163" s="1416">
        <v>0</v>
      </c>
      <c r="AP163" s="1416"/>
      <c r="AQ163" s="3208"/>
      <c r="AR163" s="1416"/>
      <c r="AS163" s="1416">
        <v>0</v>
      </c>
      <c r="AT163" s="1416"/>
      <c r="AU163" s="3208"/>
      <c r="AV163" s="1416"/>
      <c r="AW163" s="1416">
        <v>0</v>
      </c>
      <c r="AX163" s="1416"/>
      <c r="AY163" s="3208"/>
      <c r="AZ163" s="1416"/>
      <c r="BA163" s="3367">
        <v>0</v>
      </c>
      <c r="BB163" s="1416"/>
      <c r="BC163" s="1408">
        <v>0</v>
      </c>
      <c r="BD163" s="1416"/>
      <c r="BE163" s="1408">
        <v>0</v>
      </c>
      <c r="BF163" s="1217"/>
      <c r="BG163" s="1217"/>
      <c r="BH163" s="1217"/>
      <c r="BI163" s="1217"/>
      <c r="BR163" s="1217"/>
      <c r="BS163" s="1217"/>
    </row>
    <row r="164" spans="2:71" x14ac:dyDescent="0.25">
      <c r="B164" s="2521" t="s">
        <v>1952</v>
      </c>
      <c r="C164" s="1363" t="s">
        <v>353</v>
      </c>
      <c r="D164" s="3410"/>
      <c r="E164" s="1415"/>
      <c r="F164" s="1415"/>
      <c r="G164" s="1415"/>
      <c r="H164" s="1415"/>
      <c r="I164" s="1309">
        <v>0</v>
      </c>
      <c r="J164" s="2189"/>
      <c r="K164" s="1415"/>
      <c r="L164" s="1416"/>
      <c r="M164" s="3367">
        <v>0</v>
      </c>
      <c r="N164" s="1416"/>
      <c r="O164" s="1415">
        <v>39.119999999999997</v>
      </c>
      <c r="P164" s="1416"/>
      <c r="Q164" s="1309">
        <v>39.119999999999997</v>
      </c>
      <c r="R164" s="1416"/>
      <c r="S164" s="1415"/>
      <c r="T164" s="1416"/>
      <c r="U164" s="1309">
        <v>39.119999999999997</v>
      </c>
      <c r="V164" s="1416"/>
      <c r="W164" s="1415"/>
      <c r="X164" s="1416"/>
      <c r="Y164" s="3367">
        <v>39.119999999999997</v>
      </c>
      <c r="Z164" s="1416"/>
      <c r="AA164" s="1408">
        <v>39.119999999999997</v>
      </c>
      <c r="AB164" s="1416"/>
      <c r="AC164" s="3208"/>
      <c r="AD164" s="1416"/>
      <c r="AE164" s="1416">
        <v>39.119999999999997</v>
      </c>
      <c r="AF164" s="1416"/>
      <c r="AG164" s="3208"/>
      <c r="AH164" s="1416"/>
      <c r="AI164" s="1416">
        <v>39.119999999999997</v>
      </c>
      <c r="AJ164" s="1416"/>
      <c r="AK164" s="3208"/>
      <c r="AL164" s="1416"/>
      <c r="AM164" s="3367">
        <v>0</v>
      </c>
      <c r="AN164" s="1416"/>
      <c r="AO164" s="1416">
        <v>39.119999999999997</v>
      </c>
      <c r="AP164" s="1416"/>
      <c r="AQ164" s="3208"/>
      <c r="AR164" s="1416"/>
      <c r="AS164" s="1416">
        <v>39.119999999999997</v>
      </c>
      <c r="AT164" s="1416"/>
      <c r="AU164" s="3208"/>
      <c r="AV164" s="1416"/>
      <c r="AW164" s="1416">
        <v>39.119999999999997</v>
      </c>
      <c r="AX164" s="1416"/>
      <c r="AY164" s="3208"/>
      <c r="AZ164" s="1416"/>
      <c r="BA164" s="3367">
        <v>0</v>
      </c>
      <c r="BB164" s="1416"/>
      <c r="BC164" s="1408">
        <v>0</v>
      </c>
      <c r="BD164" s="1416"/>
      <c r="BE164" s="1408">
        <v>39.119999999999997</v>
      </c>
      <c r="BF164" s="1217"/>
      <c r="BG164" s="1217"/>
      <c r="BH164" s="1217"/>
      <c r="BI164" s="1217"/>
      <c r="BR164" s="1217"/>
      <c r="BS164" s="1217"/>
    </row>
    <row r="165" spans="2:71" hidden="1" x14ac:dyDescent="0.25">
      <c r="B165" s="2521" t="s">
        <v>1485</v>
      </c>
      <c r="C165" s="1363" t="s">
        <v>353</v>
      </c>
      <c r="D165" s="3410"/>
      <c r="E165" s="1415"/>
      <c r="F165" s="1415"/>
      <c r="G165" s="1415"/>
      <c r="H165" s="1415"/>
      <c r="I165" s="1309">
        <v>0</v>
      </c>
      <c r="J165" s="2189"/>
      <c r="K165" s="1415"/>
      <c r="L165" s="1416"/>
      <c r="M165" s="3367">
        <v>0</v>
      </c>
      <c r="N165" s="1416"/>
      <c r="O165" s="1415"/>
      <c r="P165" s="1416"/>
      <c r="Q165" s="1309">
        <v>0</v>
      </c>
      <c r="R165" s="1416"/>
      <c r="S165" s="1415"/>
      <c r="T165" s="1416"/>
      <c r="U165" s="1309">
        <v>0</v>
      </c>
      <c r="V165" s="1416"/>
      <c r="W165" s="1415"/>
      <c r="X165" s="1416"/>
      <c r="Y165" s="3367">
        <v>0</v>
      </c>
      <c r="Z165" s="1416"/>
      <c r="AA165" s="1408">
        <v>0</v>
      </c>
      <c r="AB165" s="1416"/>
      <c r="AC165" s="3208"/>
      <c r="AD165" s="1416"/>
      <c r="AE165" s="1416">
        <v>0</v>
      </c>
      <c r="AF165" s="1416"/>
      <c r="AG165" s="3208"/>
      <c r="AH165" s="1416"/>
      <c r="AI165" s="1416">
        <v>0</v>
      </c>
      <c r="AJ165" s="1416"/>
      <c r="AK165" s="3208"/>
      <c r="AL165" s="1416"/>
      <c r="AM165" s="3367">
        <v>0</v>
      </c>
      <c r="AN165" s="1416"/>
      <c r="AO165" s="1416">
        <v>0</v>
      </c>
      <c r="AP165" s="1416"/>
      <c r="AQ165" s="3208"/>
      <c r="AR165" s="1416"/>
      <c r="AS165" s="1416">
        <v>0</v>
      </c>
      <c r="AT165" s="1416"/>
      <c r="AU165" s="3208"/>
      <c r="AV165" s="1416"/>
      <c r="AW165" s="1416">
        <v>0</v>
      </c>
      <c r="AX165" s="1416"/>
      <c r="AY165" s="3208"/>
      <c r="AZ165" s="1416"/>
      <c r="BA165" s="3367">
        <v>0</v>
      </c>
      <c r="BB165" s="1416"/>
      <c r="BC165" s="1408">
        <v>0</v>
      </c>
      <c r="BD165" s="1416"/>
      <c r="BE165" s="1408">
        <v>0</v>
      </c>
      <c r="BF165" s="1217"/>
      <c r="BG165" s="1217"/>
      <c r="BH165" s="1217"/>
      <c r="BI165" s="1217"/>
      <c r="BR165" s="1217"/>
      <c r="BS165" s="1217"/>
    </row>
    <row r="166" spans="2:71" x14ac:dyDescent="0.25">
      <c r="B166" s="2521" t="s">
        <v>2163</v>
      </c>
      <c r="C166" s="1363" t="s">
        <v>353</v>
      </c>
      <c r="D166" s="3410"/>
      <c r="E166" s="1415"/>
      <c r="F166" s="1415"/>
      <c r="G166" s="1415"/>
      <c r="H166" s="1415"/>
      <c r="I166" s="1309">
        <v>0</v>
      </c>
      <c r="J166" s="2189"/>
      <c r="K166" s="1415"/>
      <c r="L166" s="1416"/>
      <c r="M166" s="3367">
        <v>0</v>
      </c>
      <c r="N166" s="1416"/>
      <c r="O166" s="1415"/>
      <c r="P166" s="1416"/>
      <c r="Q166" s="1309">
        <v>0</v>
      </c>
      <c r="R166" s="1416"/>
      <c r="S166" s="1415"/>
      <c r="T166" s="1416"/>
      <c r="U166" s="1309">
        <v>0</v>
      </c>
      <c r="V166" s="1416"/>
      <c r="W166" s="1415"/>
      <c r="X166" s="1416"/>
      <c r="Y166" s="3367">
        <v>0</v>
      </c>
      <c r="Z166" s="1416"/>
      <c r="AA166" s="1408">
        <v>0</v>
      </c>
      <c r="AB166" s="1416"/>
      <c r="AC166" s="3208"/>
      <c r="AD166" s="1416"/>
      <c r="AE166" s="1416">
        <v>0</v>
      </c>
      <c r="AF166" s="1416"/>
      <c r="AG166" s="3208"/>
      <c r="AH166" s="1416"/>
      <c r="AI166" s="1416">
        <v>0</v>
      </c>
      <c r="AJ166" s="1416"/>
      <c r="AK166" s="3208"/>
      <c r="AL166" s="1416"/>
      <c r="AM166" s="3367">
        <v>0</v>
      </c>
      <c r="AN166" s="1416"/>
      <c r="AO166" s="1416">
        <v>0</v>
      </c>
      <c r="AP166" s="1416"/>
      <c r="AQ166" s="3208"/>
      <c r="AR166" s="1416"/>
      <c r="AS166" s="1416">
        <v>0</v>
      </c>
      <c r="AT166" s="1416"/>
      <c r="AU166" s="3208">
        <v>1</v>
      </c>
      <c r="AV166" s="1416"/>
      <c r="AW166" s="1416">
        <v>1</v>
      </c>
      <c r="AX166" s="1416"/>
      <c r="AY166" s="3208"/>
      <c r="AZ166" s="1416"/>
      <c r="BA166" s="3367">
        <v>1</v>
      </c>
      <c r="BB166" s="1416"/>
      <c r="BC166" s="1408">
        <v>1</v>
      </c>
      <c r="BD166" s="1416"/>
      <c r="BE166" s="1408">
        <v>1</v>
      </c>
      <c r="BF166" s="1217"/>
      <c r="BG166" s="1217"/>
      <c r="BH166" s="1217"/>
      <c r="BI166" s="1217"/>
      <c r="BR166" s="1217"/>
      <c r="BS166" s="1217"/>
    </row>
    <row r="167" spans="2:71" x14ac:dyDescent="0.25">
      <c r="B167" s="2521" t="s">
        <v>2162</v>
      </c>
      <c r="C167" s="1363" t="s">
        <v>353</v>
      </c>
      <c r="D167" s="3410"/>
      <c r="E167" s="1415"/>
      <c r="F167" s="1415"/>
      <c r="G167" s="1415"/>
      <c r="H167" s="1415"/>
      <c r="I167" s="1309">
        <v>0</v>
      </c>
      <c r="J167" s="2189"/>
      <c r="K167" s="1415"/>
      <c r="L167" s="1416"/>
      <c r="M167" s="3367">
        <v>0</v>
      </c>
      <c r="N167" s="1416"/>
      <c r="O167" s="1415"/>
      <c r="P167" s="1416"/>
      <c r="Q167" s="1309">
        <v>0</v>
      </c>
      <c r="R167" s="1416"/>
      <c r="S167" s="1415"/>
      <c r="T167" s="1416"/>
      <c r="U167" s="1309">
        <v>0</v>
      </c>
      <c r="V167" s="1416"/>
      <c r="W167" s="1415"/>
      <c r="X167" s="1416"/>
      <c r="Y167" s="3367">
        <v>0</v>
      </c>
      <c r="Z167" s="1416"/>
      <c r="AA167" s="1408">
        <v>0</v>
      </c>
      <c r="AB167" s="1416"/>
      <c r="AC167" s="3208"/>
      <c r="AD167" s="1416"/>
      <c r="AE167" s="1416">
        <v>0</v>
      </c>
      <c r="AF167" s="1416"/>
      <c r="AG167" s="3208"/>
      <c r="AH167" s="1416"/>
      <c r="AI167" s="1416">
        <v>0</v>
      </c>
      <c r="AJ167" s="1416"/>
      <c r="AK167" s="3208"/>
      <c r="AL167" s="1416"/>
      <c r="AM167" s="3367">
        <v>0</v>
      </c>
      <c r="AN167" s="1416"/>
      <c r="AO167" s="1416">
        <v>0</v>
      </c>
      <c r="AP167" s="1416"/>
      <c r="AQ167" s="3208"/>
      <c r="AR167" s="1416"/>
      <c r="AS167" s="1416">
        <v>0</v>
      </c>
      <c r="AT167" s="1416"/>
      <c r="AU167" s="3208">
        <v>1</v>
      </c>
      <c r="AV167" s="1416"/>
      <c r="AW167" s="1416">
        <v>1</v>
      </c>
      <c r="AX167" s="1416"/>
      <c r="AY167" s="3208"/>
      <c r="AZ167" s="1416"/>
      <c r="BA167" s="3367">
        <v>1</v>
      </c>
      <c r="BB167" s="1416"/>
      <c r="BC167" s="1408">
        <v>1</v>
      </c>
      <c r="BD167" s="1416"/>
      <c r="BE167" s="1408">
        <v>1</v>
      </c>
      <c r="BF167" s="1217"/>
      <c r="BG167" s="1217"/>
      <c r="BH167" s="1217"/>
      <c r="BI167" s="1217"/>
      <c r="BR167" s="1217"/>
      <c r="BS167" s="1217"/>
    </row>
    <row r="168" spans="2:71" x14ac:dyDescent="0.25">
      <c r="B168" s="2521" t="s">
        <v>2146</v>
      </c>
      <c r="C168" s="1363" t="s">
        <v>353</v>
      </c>
      <c r="D168" s="3410"/>
      <c r="E168" s="1415"/>
      <c r="F168" s="1415"/>
      <c r="G168" s="1415"/>
      <c r="H168" s="1415"/>
      <c r="I168" s="1309">
        <v>0</v>
      </c>
      <c r="J168" s="2189"/>
      <c r="K168" s="1415"/>
      <c r="L168" s="1416"/>
      <c r="M168" s="3367">
        <v>0</v>
      </c>
      <c r="N168" s="1416"/>
      <c r="O168" s="1415"/>
      <c r="P168" s="1416"/>
      <c r="Q168" s="1309">
        <v>0</v>
      </c>
      <c r="R168" s="1416"/>
      <c r="S168" s="1415"/>
      <c r="T168" s="1416"/>
      <c r="U168" s="1309">
        <v>0</v>
      </c>
      <c r="V168" s="1416"/>
      <c r="W168" s="1415"/>
      <c r="X168" s="1416"/>
      <c r="Y168" s="3367">
        <v>0</v>
      </c>
      <c r="Z168" s="1416"/>
      <c r="AA168" s="1408">
        <v>0</v>
      </c>
      <c r="AB168" s="1416"/>
      <c r="AC168" s="3208"/>
      <c r="AD168" s="1416"/>
      <c r="AE168" s="1416">
        <v>0</v>
      </c>
      <c r="AF168" s="1416"/>
      <c r="AG168" s="3208"/>
      <c r="AH168" s="1416"/>
      <c r="AI168" s="1416">
        <v>0</v>
      </c>
      <c r="AJ168" s="1416"/>
      <c r="AK168" s="3208"/>
      <c r="AL168" s="1416"/>
      <c r="AM168" s="3367">
        <v>0</v>
      </c>
      <c r="AN168" s="1416"/>
      <c r="AO168" s="1416">
        <v>0</v>
      </c>
      <c r="AP168" s="1416"/>
      <c r="AQ168" s="3208">
        <v>0.6</v>
      </c>
      <c r="AR168" s="1416"/>
      <c r="AS168" s="1416">
        <v>0.6</v>
      </c>
      <c r="AT168" s="1416"/>
      <c r="AU168" s="3413">
        <v>0.39</v>
      </c>
      <c r="AV168" s="1416"/>
      <c r="AW168" s="1416">
        <v>0.99</v>
      </c>
      <c r="AX168" s="1416"/>
      <c r="AY168" s="3413"/>
      <c r="AZ168" s="1416"/>
      <c r="BA168" s="3367">
        <v>0.99</v>
      </c>
      <c r="BB168" s="1416"/>
      <c r="BC168" s="1408">
        <v>0.99</v>
      </c>
      <c r="BD168" s="1416"/>
      <c r="BE168" s="1408">
        <v>0.99</v>
      </c>
      <c r="BF168" s="1217"/>
      <c r="BG168" s="1217"/>
      <c r="BH168" s="1217"/>
      <c r="BI168" s="1217"/>
      <c r="BR168" s="1217"/>
      <c r="BS168" s="1217"/>
    </row>
    <row r="169" spans="2:71" x14ac:dyDescent="0.25">
      <c r="B169" s="2521" t="s">
        <v>1444</v>
      </c>
      <c r="C169" s="1363" t="s">
        <v>353</v>
      </c>
      <c r="D169" s="3410"/>
      <c r="E169" s="1415"/>
      <c r="F169" s="1415"/>
      <c r="G169" s="1415">
        <v>9.81</v>
      </c>
      <c r="H169" s="1415"/>
      <c r="I169" s="1309">
        <v>9.81</v>
      </c>
      <c r="J169" s="2189"/>
      <c r="K169" s="1415"/>
      <c r="L169" s="1416"/>
      <c r="M169" s="3367">
        <v>9.81</v>
      </c>
      <c r="N169" s="1416"/>
      <c r="O169" s="1415"/>
      <c r="P169" s="1416"/>
      <c r="Q169" s="1309">
        <v>9.81</v>
      </c>
      <c r="R169" s="1416"/>
      <c r="S169" s="1415"/>
      <c r="T169" s="1416"/>
      <c r="U169" s="1309">
        <v>9.81</v>
      </c>
      <c r="V169" s="1416"/>
      <c r="W169" s="1415"/>
      <c r="X169" s="1416"/>
      <c r="Y169" s="3367">
        <v>0</v>
      </c>
      <c r="Z169" s="1416"/>
      <c r="AA169" s="1408">
        <v>9.81</v>
      </c>
      <c r="AB169" s="1416"/>
      <c r="AC169" s="3208"/>
      <c r="AD169" s="1416"/>
      <c r="AE169" s="1416">
        <v>9.81</v>
      </c>
      <c r="AF169" s="1416"/>
      <c r="AG169" s="3208">
        <v>9.4</v>
      </c>
      <c r="AH169" s="1416"/>
      <c r="AI169" s="1416">
        <v>19.21</v>
      </c>
      <c r="AJ169" s="1416"/>
      <c r="AK169" s="3208"/>
      <c r="AL169" s="1416"/>
      <c r="AM169" s="3367">
        <v>9.4</v>
      </c>
      <c r="AN169" s="1416"/>
      <c r="AO169" s="1416">
        <v>19.21</v>
      </c>
      <c r="AP169" s="1416"/>
      <c r="AQ169" s="3208"/>
      <c r="AR169" s="1416"/>
      <c r="AS169" s="1416">
        <v>19.21</v>
      </c>
      <c r="AT169" s="1416"/>
      <c r="AU169" s="3208"/>
      <c r="AV169" s="1416"/>
      <c r="AW169" s="1416">
        <v>19.21</v>
      </c>
      <c r="AX169" s="1416"/>
      <c r="AY169" s="3208"/>
      <c r="AZ169" s="1416"/>
      <c r="BA169" s="3367">
        <v>0</v>
      </c>
      <c r="BB169" s="1416"/>
      <c r="BC169" s="1408">
        <v>9.4</v>
      </c>
      <c r="BD169" s="1416"/>
      <c r="BE169" s="1408">
        <v>19.21</v>
      </c>
      <c r="BF169" s="1217"/>
      <c r="BG169" s="1217"/>
      <c r="BH169" s="1217"/>
      <c r="BI169" s="1217"/>
      <c r="BR169" s="1217"/>
      <c r="BS169" s="1217"/>
    </row>
    <row r="170" spans="2:71" x14ac:dyDescent="0.25">
      <c r="B170" s="2521" t="s">
        <v>1487</v>
      </c>
      <c r="C170" s="1363" t="s">
        <v>353</v>
      </c>
      <c r="D170" s="3410"/>
      <c r="E170" s="1415">
        <v>4.8099999999999996</v>
      </c>
      <c r="F170" s="1415"/>
      <c r="G170" s="1415"/>
      <c r="H170" s="1415"/>
      <c r="I170" s="1309">
        <v>4.8099999999999996</v>
      </c>
      <c r="J170" s="2189"/>
      <c r="K170" s="1415"/>
      <c r="L170" s="1416"/>
      <c r="M170" s="3367">
        <v>4.8099999999999996</v>
      </c>
      <c r="N170" s="1416"/>
      <c r="O170" s="1415"/>
      <c r="P170" s="1416"/>
      <c r="Q170" s="1309">
        <v>4.8099999999999996</v>
      </c>
      <c r="R170" s="1416"/>
      <c r="S170" s="1415"/>
      <c r="T170" s="1416"/>
      <c r="U170" s="1309">
        <v>4.8099999999999996</v>
      </c>
      <c r="V170" s="1416"/>
      <c r="W170" s="1415"/>
      <c r="X170" s="1416"/>
      <c r="Y170" s="3367">
        <v>0</v>
      </c>
      <c r="Z170" s="1416"/>
      <c r="AA170" s="1408">
        <v>4.8099999999999996</v>
      </c>
      <c r="AB170" s="1416"/>
      <c r="AC170" s="3208"/>
      <c r="AD170" s="1416"/>
      <c r="AE170" s="1416">
        <v>4.8099999999999996</v>
      </c>
      <c r="AF170" s="1416"/>
      <c r="AG170" s="3208">
        <v>3.48</v>
      </c>
      <c r="AH170" s="1416"/>
      <c r="AI170" s="1416">
        <v>8.2899999999999991</v>
      </c>
      <c r="AJ170" s="1416"/>
      <c r="AK170" s="3208"/>
      <c r="AL170" s="1416"/>
      <c r="AM170" s="3367">
        <v>3.48</v>
      </c>
      <c r="AN170" s="1416"/>
      <c r="AO170" s="1416">
        <v>8.2899999999999991</v>
      </c>
      <c r="AP170" s="1416"/>
      <c r="AQ170" s="3208"/>
      <c r="AR170" s="1416"/>
      <c r="AS170" s="1416">
        <v>8.2899999999999991</v>
      </c>
      <c r="AT170" s="1416"/>
      <c r="AU170" s="3208"/>
      <c r="AV170" s="1416"/>
      <c r="AW170" s="1416">
        <v>8.2899999999999991</v>
      </c>
      <c r="AX170" s="1416"/>
      <c r="AY170" s="3208"/>
      <c r="AZ170" s="1416"/>
      <c r="BA170" s="3367">
        <v>0</v>
      </c>
      <c r="BB170" s="1416"/>
      <c r="BC170" s="1408">
        <v>3.48</v>
      </c>
      <c r="BD170" s="1416"/>
      <c r="BE170" s="1408">
        <v>8.2899999999999991</v>
      </c>
      <c r="BF170" s="1217"/>
      <c r="BG170" s="1217"/>
      <c r="BH170" s="1217"/>
      <c r="BI170" s="1217"/>
      <c r="BR170" s="1217"/>
      <c r="BS170" s="1217"/>
    </row>
    <row r="171" spans="2:71" x14ac:dyDescent="0.25">
      <c r="B171" s="2521" t="s">
        <v>1765</v>
      </c>
      <c r="C171" s="1363" t="s">
        <v>353</v>
      </c>
      <c r="D171" s="3410"/>
      <c r="E171" s="1415">
        <v>1.8</v>
      </c>
      <c r="F171" s="1415"/>
      <c r="G171" s="1415"/>
      <c r="H171" s="1415"/>
      <c r="I171" s="1309">
        <v>1.8</v>
      </c>
      <c r="J171" s="2189"/>
      <c r="K171" s="1415"/>
      <c r="L171" s="1416"/>
      <c r="M171" s="3367">
        <v>1.8</v>
      </c>
      <c r="N171" s="1416"/>
      <c r="O171" s="1415"/>
      <c r="P171" s="1416"/>
      <c r="Q171" s="1309">
        <v>1.8</v>
      </c>
      <c r="R171" s="1416"/>
      <c r="S171" s="1415"/>
      <c r="T171" s="1416"/>
      <c r="U171" s="1309">
        <v>1.8</v>
      </c>
      <c r="V171" s="1416"/>
      <c r="W171" s="1415"/>
      <c r="X171" s="1416"/>
      <c r="Y171" s="3367">
        <v>0</v>
      </c>
      <c r="Z171" s="1416"/>
      <c r="AA171" s="1408">
        <v>1.8</v>
      </c>
      <c r="AB171" s="1416"/>
      <c r="AC171" s="3208"/>
      <c r="AD171" s="1416"/>
      <c r="AE171" s="1416">
        <v>1.8</v>
      </c>
      <c r="AF171" s="1416"/>
      <c r="AG171" s="3208"/>
      <c r="AH171" s="1416"/>
      <c r="AI171" s="1416">
        <v>1.8</v>
      </c>
      <c r="AJ171" s="1416"/>
      <c r="AK171" s="3208"/>
      <c r="AL171" s="1416"/>
      <c r="AM171" s="3367">
        <v>0</v>
      </c>
      <c r="AN171" s="1416"/>
      <c r="AO171" s="1416">
        <v>1.8</v>
      </c>
      <c r="AP171" s="1416"/>
      <c r="AQ171" s="3208"/>
      <c r="AR171" s="1416"/>
      <c r="AS171" s="1416">
        <v>1.8</v>
      </c>
      <c r="AT171" s="1416"/>
      <c r="AU171" s="3208"/>
      <c r="AV171" s="1416"/>
      <c r="AW171" s="1416">
        <v>1.8</v>
      </c>
      <c r="AX171" s="1416"/>
      <c r="AY171" s="3208"/>
      <c r="AZ171" s="1416"/>
      <c r="BA171" s="3367">
        <v>0</v>
      </c>
      <c r="BB171" s="1416"/>
      <c r="BC171" s="1408">
        <v>0</v>
      </c>
      <c r="BD171" s="1416"/>
      <c r="BE171" s="1408">
        <v>1.8</v>
      </c>
      <c r="BF171" s="1217"/>
      <c r="BG171" s="1217"/>
      <c r="BH171" s="1217"/>
      <c r="BI171" s="1217"/>
      <c r="BR171" s="1217"/>
      <c r="BS171" s="1217"/>
    </row>
    <row r="172" spans="2:71" x14ac:dyDescent="0.25">
      <c r="B172" s="2521" t="s">
        <v>1996</v>
      </c>
      <c r="C172" s="1363" t="s">
        <v>353</v>
      </c>
      <c r="D172" s="3410"/>
      <c r="E172" s="1415"/>
      <c r="F172" s="1415"/>
      <c r="G172" s="1415"/>
      <c r="H172" s="1415"/>
      <c r="I172" s="1309">
        <v>0</v>
      </c>
      <c r="J172" s="2189"/>
      <c r="K172" s="1415"/>
      <c r="L172" s="1416"/>
      <c r="M172" s="3367">
        <v>0</v>
      </c>
      <c r="N172" s="1416"/>
      <c r="O172" s="1415"/>
      <c r="P172" s="1416"/>
      <c r="Q172" s="1309">
        <v>0</v>
      </c>
      <c r="R172" s="1416"/>
      <c r="S172" s="1415"/>
      <c r="T172" s="1416"/>
      <c r="U172" s="1309">
        <v>0</v>
      </c>
      <c r="V172" s="1416"/>
      <c r="W172" s="1415">
        <v>50</v>
      </c>
      <c r="X172" s="1416"/>
      <c r="Y172" s="3367">
        <v>50</v>
      </c>
      <c r="Z172" s="1416"/>
      <c r="AA172" s="1408">
        <v>50</v>
      </c>
      <c r="AB172" s="1416"/>
      <c r="AC172" s="3208"/>
      <c r="AD172" s="1416"/>
      <c r="AE172" s="1416">
        <v>50</v>
      </c>
      <c r="AF172" s="1416"/>
      <c r="AG172" s="3208"/>
      <c r="AH172" s="1416"/>
      <c r="AI172" s="1416">
        <v>50</v>
      </c>
      <c r="AJ172" s="1416"/>
      <c r="AK172" s="3208"/>
      <c r="AL172" s="1416"/>
      <c r="AM172" s="3367">
        <v>0</v>
      </c>
      <c r="AN172" s="1416"/>
      <c r="AO172" s="1416">
        <v>50</v>
      </c>
      <c r="AP172" s="1416"/>
      <c r="AQ172" s="3208"/>
      <c r="AR172" s="1416"/>
      <c r="AS172" s="1416">
        <v>50</v>
      </c>
      <c r="AT172" s="1416"/>
      <c r="AU172" s="3208"/>
      <c r="AV172" s="1416"/>
      <c r="AW172" s="1416">
        <v>50</v>
      </c>
      <c r="AX172" s="1416"/>
      <c r="AY172" s="3208"/>
      <c r="AZ172" s="1416"/>
      <c r="BA172" s="3367">
        <v>0</v>
      </c>
      <c r="BB172" s="1416"/>
      <c r="BC172" s="1408">
        <v>0</v>
      </c>
      <c r="BD172" s="1416"/>
      <c r="BE172" s="1408">
        <v>50</v>
      </c>
      <c r="BF172" s="1217"/>
      <c r="BG172" s="1217"/>
      <c r="BH172" s="1217"/>
      <c r="BI172" s="1217"/>
      <c r="BR172" s="1217"/>
      <c r="BS172" s="1217"/>
    </row>
    <row r="173" spans="2:71" x14ac:dyDescent="0.25">
      <c r="B173" s="2521" t="s">
        <v>1995</v>
      </c>
      <c r="C173" s="1363" t="s">
        <v>353</v>
      </c>
      <c r="D173" s="3410"/>
      <c r="E173" s="1415"/>
      <c r="F173" s="1415"/>
      <c r="G173" s="1415"/>
      <c r="H173" s="1415"/>
      <c r="I173" s="1309">
        <v>0</v>
      </c>
      <c r="J173" s="2189"/>
      <c r="K173" s="1415"/>
      <c r="L173" s="1416"/>
      <c r="M173" s="3367">
        <v>0</v>
      </c>
      <c r="N173" s="1416"/>
      <c r="O173" s="1415"/>
      <c r="P173" s="1416"/>
      <c r="Q173" s="1309">
        <v>0</v>
      </c>
      <c r="R173" s="1416"/>
      <c r="S173" s="1415"/>
      <c r="T173" s="1416"/>
      <c r="U173" s="1309">
        <v>0</v>
      </c>
      <c r="V173" s="1416"/>
      <c r="W173" s="1415">
        <v>99.76</v>
      </c>
      <c r="X173" s="1416"/>
      <c r="Y173" s="3367">
        <v>99.76</v>
      </c>
      <c r="Z173" s="1416"/>
      <c r="AA173" s="1408">
        <v>99.76</v>
      </c>
      <c r="AB173" s="1416"/>
      <c r="AC173" s="3208"/>
      <c r="AD173" s="1416"/>
      <c r="AE173" s="1416">
        <v>99.76</v>
      </c>
      <c r="AF173" s="1416"/>
      <c r="AG173" s="3208"/>
      <c r="AH173" s="1416"/>
      <c r="AI173" s="1416">
        <v>99.76</v>
      </c>
      <c r="AJ173" s="1416"/>
      <c r="AK173" s="3208"/>
      <c r="AL173" s="1416"/>
      <c r="AM173" s="3367">
        <v>0</v>
      </c>
      <c r="AN173" s="1416"/>
      <c r="AO173" s="1416">
        <v>99.76</v>
      </c>
      <c r="AP173" s="1416"/>
      <c r="AQ173" s="3208"/>
      <c r="AR173" s="1416"/>
      <c r="AS173" s="1416">
        <v>99.76</v>
      </c>
      <c r="AT173" s="1416"/>
      <c r="AU173" s="3208"/>
      <c r="AV173" s="1416"/>
      <c r="AW173" s="1416">
        <v>99.76</v>
      </c>
      <c r="AX173" s="1416"/>
      <c r="AY173" s="3208"/>
      <c r="AZ173" s="1416"/>
      <c r="BA173" s="3367">
        <v>0</v>
      </c>
      <c r="BB173" s="1416"/>
      <c r="BC173" s="1408">
        <v>0</v>
      </c>
      <c r="BD173" s="1416"/>
      <c r="BE173" s="1408">
        <v>99.76</v>
      </c>
      <c r="BF173" s="1217"/>
      <c r="BG173" s="1217"/>
      <c r="BH173" s="1217"/>
      <c r="BI173" s="1217"/>
      <c r="BR173" s="1217"/>
      <c r="BS173" s="1217"/>
    </row>
    <row r="174" spans="2:71" x14ac:dyDescent="0.25">
      <c r="B174" s="2521" t="s">
        <v>1272</v>
      </c>
      <c r="C174" s="1363" t="s">
        <v>353</v>
      </c>
      <c r="D174" s="3410"/>
      <c r="E174" s="1415">
        <v>1.88</v>
      </c>
      <c r="F174" s="1415"/>
      <c r="G174" s="1415"/>
      <c r="H174" s="1415"/>
      <c r="I174" s="1309">
        <v>1.88</v>
      </c>
      <c r="J174" s="2189"/>
      <c r="K174" s="1415"/>
      <c r="L174" s="1416"/>
      <c r="M174" s="3367">
        <v>1.88</v>
      </c>
      <c r="N174" s="1416"/>
      <c r="O174" s="1415"/>
      <c r="P174" s="1416"/>
      <c r="Q174" s="1309">
        <v>1.88</v>
      </c>
      <c r="R174" s="1408"/>
      <c r="S174" s="1415"/>
      <c r="T174" s="1416"/>
      <c r="U174" s="1309">
        <v>1.88</v>
      </c>
      <c r="V174" s="1408"/>
      <c r="W174" s="1415"/>
      <c r="X174" s="1416"/>
      <c r="Y174" s="3367">
        <v>0</v>
      </c>
      <c r="Z174" s="1416"/>
      <c r="AA174" s="1408">
        <v>1.88</v>
      </c>
      <c r="AB174" s="1408"/>
      <c r="AC174" s="3208"/>
      <c r="AD174" s="1416"/>
      <c r="AE174" s="1416">
        <v>1.88</v>
      </c>
      <c r="AF174" s="1408"/>
      <c r="AG174" s="3208">
        <v>1.86</v>
      </c>
      <c r="AH174" s="1416"/>
      <c r="AI174" s="1416">
        <v>3.74</v>
      </c>
      <c r="AJ174" s="1408"/>
      <c r="AK174" s="3208"/>
      <c r="AL174" s="1408"/>
      <c r="AM174" s="3367">
        <v>1.86</v>
      </c>
      <c r="AN174" s="1416"/>
      <c r="AO174" s="1416">
        <v>3.74</v>
      </c>
      <c r="AP174" s="1408"/>
      <c r="AQ174" s="3208"/>
      <c r="AR174" s="1416"/>
      <c r="AS174" s="1416">
        <v>3.74</v>
      </c>
      <c r="AT174" s="1408"/>
      <c r="AU174" s="3208"/>
      <c r="AV174" s="1416"/>
      <c r="AW174" s="1416">
        <v>3.74</v>
      </c>
      <c r="AX174" s="1408"/>
      <c r="AY174" s="3208"/>
      <c r="AZ174" s="1408"/>
      <c r="BA174" s="3367">
        <v>0</v>
      </c>
      <c r="BB174" s="1416"/>
      <c r="BC174" s="1408">
        <v>1.86</v>
      </c>
      <c r="BD174" s="1416"/>
      <c r="BE174" s="1408">
        <v>3.74</v>
      </c>
      <c r="BF174" s="1217"/>
      <c r="BG174" s="1217"/>
      <c r="BH174" s="1217"/>
      <c r="BI174" s="1217"/>
      <c r="BR174" s="1217"/>
      <c r="BS174" s="1217"/>
    </row>
    <row r="175" spans="2:71" x14ac:dyDescent="0.25">
      <c r="B175" s="3414" t="s">
        <v>1091</v>
      </c>
      <c r="C175" s="1386" t="s">
        <v>353</v>
      </c>
      <c r="D175" s="1419"/>
      <c r="E175" s="1419">
        <v>1994.9</v>
      </c>
      <c r="F175" s="1419"/>
      <c r="G175" s="1419">
        <v>1796.6099999999992</v>
      </c>
      <c r="H175" s="1419"/>
      <c r="I175" s="1420">
        <v>3791.5099999999993</v>
      </c>
      <c r="J175" s="2186"/>
      <c r="K175" s="1419">
        <v>1493.0900000000004</v>
      </c>
      <c r="L175" s="1408"/>
      <c r="M175" s="3361">
        <v>5284.5999999999995</v>
      </c>
      <c r="N175" s="1408"/>
      <c r="O175" s="1419">
        <v>1496.2700000000004</v>
      </c>
      <c r="P175" s="1408"/>
      <c r="Q175" s="1420">
        <v>6780.87</v>
      </c>
      <c r="R175" s="1416"/>
      <c r="S175" s="1419">
        <v>1498.77</v>
      </c>
      <c r="T175" s="1408"/>
      <c r="U175" s="1420">
        <v>8279.64</v>
      </c>
      <c r="V175" s="1416"/>
      <c r="W175" s="1419">
        <v>1497.7</v>
      </c>
      <c r="X175" s="1408"/>
      <c r="Y175" s="3361">
        <v>4492.7400000000007</v>
      </c>
      <c r="Z175" s="1408"/>
      <c r="AA175" s="1408">
        <v>9777.34</v>
      </c>
      <c r="AB175" s="1416"/>
      <c r="AC175" s="3403">
        <v>1994.6800000000003</v>
      </c>
      <c r="AD175" s="1408"/>
      <c r="AE175" s="1408">
        <v>11772.02</v>
      </c>
      <c r="AF175" s="1416"/>
      <c r="AG175" s="3403">
        <v>1207.0099999999998</v>
      </c>
      <c r="AH175" s="1408"/>
      <c r="AI175" s="1408">
        <v>12979.03</v>
      </c>
      <c r="AJ175" s="1416"/>
      <c r="AK175" s="3403">
        <v>1496.83</v>
      </c>
      <c r="AL175" s="1416"/>
      <c r="AM175" s="3361">
        <v>4698.5200000000004</v>
      </c>
      <c r="AN175" s="1408"/>
      <c r="AO175" s="1408">
        <v>14475.86</v>
      </c>
      <c r="AP175" s="1416"/>
      <c r="AQ175" s="3403">
        <v>1495.11</v>
      </c>
      <c r="AR175" s="1408"/>
      <c r="AS175" s="1408">
        <v>15970.970000000001</v>
      </c>
      <c r="AT175" s="1416"/>
      <c r="AU175" s="3403">
        <v>1848.39</v>
      </c>
      <c r="AV175" s="1408"/>
      <c r="AW175" s="1408">
        <v>17819.36</v>
      </c>
      <c r="AX175" s="1416"/>
      <c r="AY175" s="3403">
        <v>1994.25</v>
      </c>
      <c r="AZ175" s="1416"/>
      <c r="BA175" s="3361">
        <v>5337.75</v>
      </c>
      <c r="BB175" s="1408"/>
      <c r="BC175" s="1408">
        <v>10036.27</v>
      </c>
      <c r="BD175" s="1408"/>
      <c r="BE175" s="1408">
        <v>19813.61</v>
      </c>
      <c r="BF175" s="1217"/>
      <c r="BG175" s="1217"/>
      <c r="BH175" s="1217"/>
      <c r="BI175" s="1217"/>
      <c r="BR175" s="1217"/>
      <c r="BS175" s="1217"/>
    </row>
    <row r="176" spans="2:71" x14ac:dyDescent="0.25">
      <c r="B176" s="2980" t="s">
        <v>1116</v>
      </c>
      <c r="C176" s="1363" t="s">
        <v>353</v>
      </c>
      <c r="D176" s="3415"/>
      <c r="E176" s="1415">
        <v>1994.9</v>
      </c>
      <c r="F176" s="1415"/>
      <c r="G176" s="1415">
        <v>1496.8899999999992</v>
      </c>
      <c r="H176" s="1415"/>
      <c r="I176" s="1309">
        <v>3491.7899999999991</v>
      </c>
      <c r="J176" s="2189"/>
      <c r="K176" s="1415">
        <v>1493.0900000000004</v>
      </c>
      <c r="L176" s="1416"/>
      <c r="M176" s="3367">
        <v>4984.8799999999992</v>
      </c>
      <c r="N176" s="1416"/>
      <c r="O176" s="1415">
        <v>1496.2700000000004</v>
      </c>
      <c r="P176" s="1416"/>
      <c r="Q176" s="1309">
        <v>6481.15</v>
      </c>
      <c r="R176" s="1408"/>
      <c r="S176" s="1415">
        <v>1498.77</v>
      </c>
      <c r="T176" s="1416"/>
      <c r="U176" s="1309">
        <v>7979.92</v>
      </c>
      <c r="V176" s="1408"/>
      <c r="W176" s="1415">
        <v>1497.7</v>
      </c>
      <c r="X176" s="1416"/>
      <c r="Y176" s="3367">
        <v>4492.7400000000007</v>
      </c>
      <c r="Z176" s="1416"/>
      <c r="AA176" s="1408">
        <v>9477.619999999999</v>
      </c>
      <c r="AB176" s="1408"/>
      <c r="AC176" s="3208">
        <v>1994.6800000000003</v>
      </c>
      <c r="AD176" s="1416"/>
      <c r="AE176" s="1416">
        <v>11472.3</v>
      </c>
      <c r="AF176" s="1408"/>
      <c r="AG176" s="3208">
        <v>909.7399999999999</v>
      </c>
      <c r="AH176" s="1416"/>
      <c r="AI176" s="1416">
        <v>12382.039999999999</v>
      </c>
      <c r="AJ176" s="1408"/>
      <c r="AK176" s="3208">
        <v>1496.83</v>
      </c>
      <c r="AL176" s="1408"/>
      <c r="AM176" s="3367">
        <v>4401.25</v>
      </c>
      <c r="AN176" s="1416"/>
      <c r="AO176" s="1416">
        <v>13878.869999999999</v>
      </c>
      <c r="AP176" s="1408"/>
      <c r="AQ176" s="3208">
        <v>1495.11</v>
      </c>
      <c r="AR176" s="1416"/>
      <c r="AS176" s="1416">
        <v>15373.98</v>
      </c>
      <c r="AT176" s="1408"/>
      <c r="AU176" s="3208">
        <v>1848.39</v>
      </c>
      <c r="AV176" s="1416"/>
      <c r="AW176" s="1416">
        <v>17222.37</v>
      </c>
      <c r="AX176" s="1408"/>
      <c r="AY176" s="3208">
        <v>1994.25</v>
      </c>
      <c r="AZ176" s="1408"/>
      <c r="BA176" s="3367">
        <v>5337.75</v>
      </c>
      <c r="BB176" s="1416"/>
      <c r="BC176" s="1408">
        <v>9739</v>
      </c>
      <c r="BD176" s="1416"/>
      <c r="BE176" s="1408">
        <v>19216.62</v>
      </c>
      <c r="BF176" s="1217"/>
      <c r="BG176" s="1217"/>
      <c r="BH176" s="1217"/>
      <c r="BI176" s="1217"/>
      <c r="BR176" s="1217"/>
      <c r="BS176" s="1217"/>
    </row>
    <row r="177" spans="1:71" x14ac:dyDescent="0.25">
      <c r="B177" s="2980" t="s">
        <v>1117</v>
      </c>
      <c r="C177" s="1363" t="s">
        <v>353</v>
      </c>
      <c r="D177" s="3415"/>
      <c r="E177" s="1419"/>
      <c r="F177" s="1419"/>
      <c r="G177" s="1419">
        <v>299.71999999999997</v>
      </c>
      <c r="H177" s="1419"/>
      <c r="I177" s="1420">
        <v>299.71999999999997</v>
      </c>
      <c r="J177" s="2186"/>
      <c r="K177" s="1419"/>
      <c r="L177" s="1408"/>
      <c r="M177" s="3367">
        <v>299.71999999999997</v>
      </c>
      <c r="N177" s="1408"/>
      <c r="O177" s="1419"/>
      <c r="P177" s="1408"/>
      <c r="Q177" s="1420">
        <v>299.71999999999997</v>
      </c>
      <c r="R177" s="1254"/>
      <c r="S177" s="1419"/>
      <c r="T177" s="1408"/>
      <c r="U177" s="1420">
        <v>299.71999999999997</v>
      </c>
      <c r="V177" s="1254"/>
      <c r="W177" s="1419"/>
      <c r="X177" s="1408"/>
      <c r="Y177" s="3367">
        <v>0</v>
      </c>
      <c r="Z177" s="1416"/>
      <c r="AA177" s="1408">
        <v>299.71999999999997</v>
      </c>
      <c r="AB177" s="1254"/>
      <c r="AC177" s="3403"/>
      <c r="AD177" s="1408"/>
      <c r="AE177" s="1416">
        <v>299.71999999999997</v>
      </c>
      <c r="AF177" s="1254"/>
      <c r="AG177" s="3403">
        <v>297.27</v>
      </c>
      <c r="AH177" s="1408"/>
      <c r="AI177" s="1416">
        <v>596.99</v>
      </c>
      <c r="AJ177" s="1254"/>
      <c r="AK177" s="3403"/>
      <c r="AL177" s="1254"/>
      <c r="AM177" s="3367">
        <v>297.27</v>
      </c>
      <c r="AN177" s="1408"/>
      <c r="AO177" s="1416">
        <v>596.99</v>
      </c>
      <c r="AP177" s="1254"/>
      <c r="AQ177" s="3403"/>
      <c r="AR177" s="1408"/>
      <c r="AS177" s="1416">
        <v>596.99</v>
      </c>
      <c r="AT177" s="1254"/>
      <c r="AU177" s="3403"/>
      <c r="AV177" s="1408"/>
      <c r="AW177" s="1416">
        <v>596.99</v>
      </c>
      <c r="AX177" s="1254"/>
      <c r="AY177" s="3403"/>
      <c r="AZ177" s="1254"/>
      <c r="BA177" s="3367">
        <v>0</v>
      </c>
      <c r="BB177" s="1416"/>
      <c r="BC177" s="1408">
        <v>297.27</v>
      </c>
      <c r="BD177" s="1408"/>
      <c r="BE177" s="1408">
        <v>596.99</v>
      </c>
      <c r="BF177" s="1217"/>
      <c r="BG177" s="1217"/>
      <c r="BH177" s="1217"/>
      <c r="BI177" s="1217"/>
      <c r="BR177" s="1217"/>
      <c r="BS177" s="1217"/>
    </row>
    <row r="178" spans="1:71" hidden="1" x14ac:dyDescent="0.25">
      <c r="B178" s="3416" t="s">
        <v>1565</v>
      </c>
      <c r="C178" s="1363" t="s">
        <v>353</v>
      </c>
      <c r="D178" s="3415"/>
      <c r="E178" s="1419"/>
      <c r="F178" s="1419"/>
      <c r="G178" s="1419"/>
      <c r="H178" s="1419"/>
      <c r="I178" s="3417">
        <v>0</v>
      </c>
      <c r="J178" s="2186"/>
      <c r="K178" s="1419"/>
      <c r="L178" s="1408"/>
      <c r="M178" s="3367">
        <v>0</v>
      </c>
      <c r="N178" s="1408"/>
      <c r="O178" s="1419"/>
      <c r="P178" s="1408"/>
      <c r="Q178" s="3417">
        <v>0</v>
      </c>
      <c r="R178" s="1254"/>
      <c r="S178" s="1419"/>
      <c r="T178" s="1408"/>
      <c r="U178" s="3417">
        <v>0</v>
      </c>
      <c r="V178" s="1254"/>
      <c r="W178" s="1419"/>
      <c r="X178" s="1408"/>
      <c r="Y178" s="3367">
        <v>0</v>
      </c>
      <c r="Z178" s="1416"/>
      <c r="AA178" s="1408">
        <v>0</v>
      </c>
      <c r="AB178" s="1254"/>
      <c r="AC178" s="3403"/>
      <c r="AD178" s="1408"/>
      <c r="AE178" s="1416">
        <v>0</v>
      </c>
      <c r="AF178" s="1254"/>
      <c r="AG178" s="3403"/>
      <c r="AH178" s="1408"/>
      <c r="AI178" s="1416">
        <v>0</v>
      </c>
      <c r="AJ178" s="1254"/>
      <c r="AK178" s="3403"/>
      <c r="AL178" s="1254"/>
      <c r="AM178" s="3367">
        <v>0</v>
      </c>
      <c r="AN178" s="1408"/>
      <c r="AO178" s="1416">
        <v>0</v>
      </c>
      <c r="AP178" s="1254"/>
      <c r="AQ178" s="3403"/>
      <c r="AR178" s="1408"/>
      <c r="AS178" s="1416">
        <v>0</v>
      </c>
      <c r="AT178" s="1254"/>
      <c r="AU178" s="3403"/>
      <c r="AV178" s="1408"/>
      <c r="AW178" s="1416">
        <v>0</v>
      </c>
      <c r="AX178" s="1254"/>
      <c r="AY178" s="3403"/>
      <c r="AZ178" s="1254"/>
      <c r="BA178" s="3367">
        <v>0</v>
      </c>
      <c r="BB178" s="1416"/>
      <c r="BC178" s="1408">
        <v>0</v>
      </c>
      <c r="BD178" s="1408"/>
      <c r="BE178" s="1408">
        <v>0</v>
      </c>
      <c r="BF178" s="1217"/>
      <c r="BG178" s="1217"/>
      <c r="BH178" s="1217"/>
      <c r="BI178" s="1217"/>
      <c r="BR178" s="1217"/>
      <c r="BS178" s="1217"/>
    </row>
    <row r="179" spans="1:71" hidden="1" x14ac:dyDescent="0.25">
      <c r="B179" s="2521" t="s">
        <v>1350</v>
      </c>
      <c r="C179" s="1363" t="s">
        <v>353</v>
      </c>
      <c r="D179" s="3415"/>
      <c r="E179" s="3371"/>
      <c r="F179" s="3371"/>
      <c r="G179" s="3371"/>
      <c r="H179" s="3371"/>
      <c r="I179" s="3417">
        <v>0</v>
      </c>
      <c r="J179" s="3418"/>
      <c r="K179" s="3371"/>
      <c r="L179" s="1254"/>
      <c r="M179" s="3367">
        <v>0</v>
      </c>
      <c r="N179" s="1254"/>
      <c r="O179" s="3371"/>
      <c r="P179" s="1254"/>
      <c r="Q179" s="3417">
        <v>0</v>
      </c>
      <c r="R179" s="542"/>
      <c r="S179" s="3371"/>
      <c r="T179" s="1254"/>
      <c r="U179" s="3417">
        <v>0</v>
      </c>
      <c r="V179" s="542"/>
      <c r="W179" s="3371"/>
      <c r="X179" s="1254"/>
      <c r="Y179" s="3367">
        <v>0</v>
      </c>
      <c r="Z179" s="1416"/>
      <c r="AA179" s="1408">
        <v>0</v>
      </c>
      <c r="AB179" s="542"/>
      <c r="AC179" s="3419"/>
      <c r="AD179" s="1254"/>
      <c r="AE179" s="1416">
        <v>0</v>
      </c>
      <c r="AF179" s="542"/>
      <c r="AG179" s="3419"/>
      <c r="AH179" s="1254"/>
      <c r="AI179" s="1416">
        <v>0</v>
      </c>
      <c r="AJ179" s="542"/>
      <c r="AK179" s="3419"/>
      <c r="AL179" s="542"/>
      <c r="AM179" s="3367">
        <v>0</v>
      </c>
      <c r="AN179" s="1254"/>
      <c r="AO179" s="1416">
        <v>0</v>
      </c>
      <c r="AP179" s="542"/>
      <c r="AQ179" s="3419"/>
      <c r="AR179" s="1254"/>
      <c r="AS179" s="1416">
        <v>0</v>
      </c>
      <c r="AT179" s="542"/>
      <c r="AU179" s="3419"/>
      <c r="AV179" s="1254"/>
      <c r="AW179" s="1416">
        <v>0</v>
      </c>
      <c r="AX179" s="542"/>
      <c r="AY179" s="3419"/>
      <c r="AZ179" s="542"/>
      <c r="BA179" s="3367">
        <v>0</v>
      </c>
      <c r="BB179" s="1416"/>
      <c r="BC179" s="1408">
        <v>0</v>
      </c>
      <c r="BD179" s="1254"/>
      <c r="BE179" s="1408">
        <v>0</v>
      </c>
      <c r="BF179" s="1217"/>
      <c r="BG179" s="1217"/>
      <c r="BH179" s="1217"/>
      <c r="BI179" s="1217"/>
      <c r="BR179" s="1217"/>
      <c r="BS179" s="1217"/>
    </row>
    <row r="180" spans="1:71" hidden="1" x14ac:dyDescent="0.25">
      <c r="B180" s="2521" t="s">
        <v>1622</v>
      </c>
      <c r="C180" s="1363" t="s">
        <v>353</v>
      </c>
      <c r="D180" s="3415"/>
      <c r="E180" s="3371"/>
      <c r="F180" s="3371"/>
      <c r="G180" s="3371"/>
      <c r="H180" s="3371"/>
      <c r="I180" s="3417">
        <v>0</v>
      </c>
      <c r="J180" s="3418"/>
      <c r="K180" s="3371"/>
      <c r="L180" s="3420"/>
      <c r="M180" s="3367">
        <v>0</v>
      </c>
      <c r="N180" s="3420"/>
      <c r="O180" s="3371"/>
      <c r="P180" s="3420"/>
      <c r="Q180" s="3417">
        <v>0</v>
      </c>
      <c r="R180" s="2397"/>
      <c r="S180" s="3371"/>
      <c r="T180" s="3420"/>
      <c r="U180" s="3417">
        <v>0</v>
      </c>
      <c r="V180" s="2397"/>
      <c r="W180" s="3371"/>
      <c r="X180" s="3420"/>
      <c r="Y180" s="3374">
        <v>0</v>
      </c>
      <c r="Z180" s="1416"/>
      <c r="AA180" s="1408">
        <v>0</v>
      </c>
      <c r="AB180" s="2397"/>
      <c r="AC180" s="3419"/>
      <c r="AD180" s="3420"/>
      <c r="AE180" s="2398"/>
      <c r="AF180" s="2397"/>
      <c r="AG180" s="3419"/>
      <c r="AH180" s="3420"/>
      <c r="AI180" s="2398"/>
      <c r="AJ180" s="2397"/>
      <c r="AK180" s="3419"/>
      <c r="AL180" s="2397"/>
      <c r="AM180" s="3374">
        <v>0</v>
      </c>
      <c r="AN180" s="3420"/>
      <c r="AO180" s="1416">
        <v>0</v>
      </c>
      <c r="AP180" s="2397"/>
      <c r="AQ180" s="3419"/>
      <c r="AR180" s="3420"/>
      <c r="AS180" s="1416">
        <v>0</v>
      </c>
      <c r="AT180" s="2397"/>
      <c r="AU180" s="3419"/>
      <c r="AV180" s="3420"/>
      <c r="AW180" s="1416">
        <v>0</v>
      </c>
      <c r="AX180" s="2397"/>
      <c r="AY180" s="3419"/>
      <c r="AZ180" s="2397"/>
      <c r="BA180" s="3374">
        <v>0</v>
      </c>
      <c r="BB180" s="1416"/>
      <c r="BC180" s="1408">
        <v>0</v>
      </c>
      <c r="BD180" s="1254"/>
      <c r="BE180" s="1408">
        <v>0</v>
      </c>
      <c r="BF180" s="1217"/>
      <c r="BG180" s="1217"/>
      <c r="BH180" s="1217"/>
      <c r="BI180" s="1217"/>
      <c r="BR180" s="1217"/>
      <c r="BS180" s="1217"/>
    </row>
    <row r="181" spans="1:71" x14ac:dyDescent="0.25">
      <c r="B181" s="2521" t="s">
        <v>1925</v>
      </c>
      <c r="C181" s="1363" t="s">
        <v>353</v>
      </c>
      <c r="D181" s="3415"/>
      <c r="E181" s="463"/>
      <c r="F181" s="463"/>
      <c r="G181" s="463"/>
      <c r="H181" s="463"/>
      <c r="I181" s="3417">
        <v>0</v>
      </c>
      <c r="J181" s="958"/>
      <c r="K181" s="463">
        <v>6</v>
      </c>
      <c r="L181" s="542"/>
      <c r="M181" s="3367">
        <v>6</v>
      </c>
      <c r="N181" s="542"/>
      <c r="O181" s="463"/>
      <c r="P181" s="542"/>
      <c r="Q181" s="3417">
        <v>6</v>
      </c>
      <c r="R181" s="542"/>
      <c r="S181" s="463"/>
      <c r="T181" s="542"/>
      <c r="U181" s="3417">
        <v>6</v>
      </c>
      <c r="V181" s="542"/>
      <c r="W181" s="463"/>
      <c r="X181" s="542"/>
      <c r="Y181" s="3367">
        <v>0</v>
      </c>
      <c r="Z181" s="1416"/>
      <c r="AA181" s="1408">
        <v>6</v>
      </c>
      <c r="AB181" s="542"/>
      <c r="AC181" s="1364"/>
      <c r="AD181" s="542"/>
      <c r="AE181" s="1416">
        <v>6</v>
      </c>
      <c r="AF181" s="542"/>
      <c r="AG181" s="1364"/>
      <c r="AH181" s="542"/>
      <c r="AI181" s="1416">
        <v>6</v>
      </c>
      <c r="AJ181" s="542"/>
      <c r="AK181" s="1364"/>
      <c r="AL181" s="542"/>
      <c r="AM181" s="3367">
        <v>0</v>
      </c>
      <c r="AN181" s="542"/>
      <c r="AO181" s="1416">
        <v>6</v>
      </c>
      <c r="AP181" s="542"/>
      <c r="AQ181" s="1364"/>
      <c r="AR181" s="542"/>
      <c r="AS181" s="1416">
        <v>6</v>
      </c>
      <c r="AT181" s="542"/>
      <c r="AU181" s="1364"/>
      <c r="AV181" s="542"/>
      <c r="AW181" s="1416">
        <v>6</v>
      </c>
      <c r="AX181" s="542"/>
      <c r="AY181" s="1364"/>
      <c r="AZ181" s="542"/>
      <c r="BA181" s="3367">
        <v>0</v>
      </c>
      <c r="BB181" s="1416"/>
      <c r="BC181" s="1408">
        <v>0</v>
      </c>
      <c r="BD181" s="542"/>
      <c r="BE181" s="1408">
        <v>6</v>
      </c>
      <c r="BF181" s="1217"/>
      <c r="BG181" s="1217"/>
      <c r="BH181" s="1217"/>
      <c r="BI181" s="1217"/>
      <c r="BR181" s="1217"/>
      <c r="BS181" s="1217"/>
    </row>
    <row r="182" spans="1:71" ht="16.5" thickBot="1" x14ac:dyDescent="0.3">
      <c r="B182" s="2521" t="s">
        <v>1924</v>
      </c>
      <c r="C182" s="1363" t="s">
        <v>353</v>
      </c>
      <c r="D182" s="3415"/>
      <c r="E182" s="463"/>
      <c r="F182" s="463"/>
      <c r="G182" s="463"/>
      <c r="H182" s="463"/>
      <c r="I182" s="1036">
        <v>0</v>
      </c>
      <c r="J182" s="958"/>
      <c r="K182" s="463">
        <v>46.76</v>
      </c>
      <c r="L182" s="542"/>
      <c r="M182" s="3367">
        <v>46.76</v>
      </c>
      <c r="N182" s="542"/>
      <c r="O182" s="463"/>
      <c r="P182" s="542"/>
      <c r="Q182" s="1036">
        <v>46.76</v>
      </c>
      <c r="R182" s="3421"/>
      <c r="S182" s="463"/>
      <c r="T182" s="542"/>
      <c r="U182" s="1036">
        <v>46.76</v>
      </c>
      <c r="V182" s="3421"/>
      <c r="W182" s="463"/>
      <c r="X182" s="542"/>
      <c r="Y182" s="3367">
        <v>0</v>
      </c>
      <c r="Z182" s="1416"/>
      <c r="AA182" s="1408">
        <v>46.76</v>
      </c>
      <c r="AB182" s="3421"/>
      <c r="AC182" s="1364"/>
      <c r="AD182" s="542"/>
      <c r="AE182" s="1416">
        <v>46.76</v>
      </c>
      <c r="AF182" s="3421"/>
      <c r="AG182" s="1364"/>
      <c r="AH182" s="542"/>
      <c r="AI182" s="1416">
        <v>46.76</v>
      </c>
      <c r="AJ182" s="3421"/>
      <c r="AK182" s="1364"/>
      <c r="AL182" s="3421"/>
      <c r="AM182" s="3367">
        <v>0</v>
      </c>
      <c r="AN182" s="542"/>
      <c r="AO182" s="1416">
        <v>46.76</v>
      </c>
      <c r="AP182" s="3421"/>
      <c r="AQ182" s="1364"/>
      <c r="AR182" s="542"/>
      <c r="AS182" s="1416">
        <v>46.76</v>
      </c>
      <c r="AT182" s="3421"/>
      <c r="AU182" s="1364"/>
      <c r="AV182" s="542"/>
      <c r="AW182" s="1416">
        <v>46.76</v>
      </c>
      <c r="AX182" s="3421"/>
      <c r="AY182" s="1364"/>
      <c r="AZ182" s="3421"/>
      <c r="BA182" s="3367">
        <v>0</v>
      </c>
      <c r="BB182" s="1416"/>
      <c r="BC182" s="1408">
        <v>0</v>
      </c>
      <c r="BD182" s="542"/>
      <c r="BE182" s="1408">
        <v>46.76</v>
      </c>
      <c r="BF182" s="1217"/>
      <c r="BG182" s="1217"/>
      <c r="BH182" s="1217"/>
      <c r="BI182" s="1217"/>
      <c r="BR182" s="1217"/>
      <c r="BS182" s="1217"/>
    </row>
    <row r="183" spans="1:71" ht="21" thickBot="1" x14ac:dyDescent="0.3">
      <c r="B183" s="3422" t="s">
        <v>1118</v>
      </c>
      <c r="C183" s="1988" t="s">
        <v>353</v>
      </c>
      <c r="D183" s="3423"/>
      <c r="E183" s="3421">
        <v>134.88</v>
      </c>
      <c r="F183" s="3421"/>
      <c r="G183" s="3421">
        <v>139.62</v>
      </c>
      <c r="H183" s="3421"/>
      <c r="I183" s="3421">
        <v>274.5</v>
      </c>
      <c r="J183" s="3424"/>
      <c r="K183" s="3421">
        <v>159.66</v>
      </c>
      <c r="L183" s="3421"/>
      <c r="M183" s="3361">
        <v>434.15999999999997</v>
      </c>
      <c r="N183" s="3421"/>
      <c r="O183" s="3421">
        <v>133.92000000000002</v>
      </c>
      <c r="P183" s="3421"/>
      <c r="Q183" s="3421">
        <v>568.07999999999993</v>
      </c>
      <c r="R183" s="3388"/>
      <c r="S183" s="3421">
        <v>145.93</v>
      </c>
      <c r="T183" s="3421"/>
      <c r="U183" s="3421">
        <v>714.01</v>
      </c>
      <c r="V183" s="3388"/>
      <c r="W183" s="3421">
        <v>181.42</v>
      </c>
      <c r="X183" s="3421"/>
      <c r="Y183" s="3361">
        <v>461.27</v>
      </c>
      <c r="Z183" s="1416"/>
      <c r="AA183" s="3421">
        <v>895.43</v>
      </c>
      <c r="AB183" s="3388"/>
      <c r="AC183" s="3425">
        <v>147.20999999999998</v>
      </c>
      <c r="AD183" s="3421"/>
      <c r="AE183" s="3421">
        <v>1042.6399999999999</v>
      </c>
      <c r="AF183" s="3388"/>
      <c r="AG183" s="3425">
        <v>145.66000000000003</v>
      </c>
      <c r="AH183" s="3421"/>
      <c r="AI183" s="3421">
        <v>1188.3</v>
      </c>
      <c r="AJ183" s="3388"/>
      <c r="AK183" s="3425">
        <v>121.57</v>
      </c>
      <c r="AL183" s="3388"/>
      <c r="AM183" s="3361">
        <v>414.44</v>
      </c>
      <c r="AN183" s="3421"/>
      <c r="AO183" s="3421">
        <v>1309.8699999999999</v>
      </c>
      <c r="AP183" s="3388"/>
      <c r="AQ183" s="3425">
        <v>109.7</v>
      </c>
      <c r="AR183" s="3421"/>
      <c r="AS183" s="3421">
        <v>1419.57</v>
      </c>
      <c r="AT183" s="3388"/>
      <c r="AU183" s="3425">
        <v>119.38</v>
      </c>
      <c r="AV183" s="3421"/>
      <c r="AW183" s="3421">
        <v>1538.9499999999998</v>
      </c>
      <c r="AX183" s="3388"/>
      <c r="AY183" s="3425">
        <v>107.59</v>
      </c>
      <c r="AZ183" s="3388"/>
      <c r="BA183" s="3361">
        <v>336.66999999999996</v>
      </c>
      <c r="BB183" s="1416"/>
      <c r="BC183" s="3421">
        <v>751.1099999999999</v>
      </c>
      <c r="BD183" s="3421"/>
      <c r="BE183" s="3421">
        <v>1646.5399999999997</v>
      </c>
      <c r="BF183" s="1217"/>
      <c r="BG183" s="1217"/>
      <c r="BH183" s="1217"/>
      <c r="BI183" s="1217"/>
      <c r="BR183" s="1217"/>
      <c r="BS183" s="1217"/>
    </row>
    <row r="184" spans="1:71" ht="26.25" thickBot="1" x14ac:dyDescent="0.35">
      <c r="A184" s="1211"/>
      <c r="B184" s="3426" t="s">
        <v>1254</v>
      </c>
      <c r="C184" s="3427" t="s">
        <v>353</v>
      </c>
      <c r="D184" s="3428"/>
      <c r="E184" s="3429">
        <v>7589.17</v>
      </c>
      <c r="F184" s="3429">
        <v>0</v>
      </c>
      <c r="G184" s="3429">
        <v>1946.0399999999991</v>
      </c>
      <c r="H184" s="3429">
        <v>0</v>
      </c>
      <c r="I184" s="3429">
        <v>9535.2099999999991</v>
      </c>
      <c r="J184" s="3430">
        <v>0</v>
      </c>
      <c r="K184" s="3429">
        <v>1705.5100000000004</v>
      </c>
      <c r="L184" s="3429">
        <v>0</v>
      </c>
      <c r="M184" s="2940">
        <v>11240.720000000001</v>
      </c>
      <c r="N184" s="3429">
        <v>0</v>
      </c>
      <c r="O184" s="3429">
        <v>2779.0600000000004</v>
      </c>
      <c r="P184" s="3429">
        <v>0</v>
      </c>
      <c r="Q184" s="3429">
        <v>14019.780000000002</v>
      </c>
      <c r="R184" s="3429">
        <v>0</v>
      </c>
      <c r="S184" s="3429">
        <v>2179.8429999999998</v>
      </c>
      <c r="T184" s="3429">
        <v>0</v>
      </c>
      <c r="U184" s="3429">
        <v>16199.623</v>
      </c>
      <c r="V184" s="3429">
        <v>0</v>
      </c>
      <c r="W184" s="3429">
        <v>3409.05</v>
      </c>
      <c r="X184" s="3429">
        <v>0</v>
      </c>
      <c r="Y184" s="2940">
        <v>8367.9530000000013</v>
      </c>
      <c r="Z184" s="3429">
        <v>0</v>
      </c>
      <c r="AA184" s="3429">
        <v>19608.673000000003</v>
      </c>
      <c r="AB184" s="3429">
        <v>0</v>
      </c>
      <c r="AC184" s="3431">
        <v>2193.09</v>
      </c>
      <c r="AD184" s="3429">
        <v>0</v>
      </c>
      <c r="AE184" s="3429">
        <v>21801.762999999995</v>
      </c>
      <c r="AF184" s="3429">
        <v>0</v>
      </c>
      <c r="AG184" s="3431">
        <v>1416.9499999999998</v>
      </c>
      <c r="AH184" s="3429">
        <v>0</v>
      </c>
      <c r="AI184" s="3429">
        <v>23218.713000000003</v>
      </c>
      <c r="AJ184" s="3429">
        <v>0</v>
      </c>
      <c r="AK184" s="3431">
        <v>1705.56</v>
      </c>
      <c r="AL184" s="3429">
        <v>0</v>
      </c>
      <c r="AM184" s="2940">
        <v>5315.6</v>
      </c>
      <c r="AN184" s="3429">
        <v>0</v>
      </c>
      <c r="AO184" s="3429">
        <v>24924.273000000005</v>
      </c>
      <c r="AP184" s="3429">
        <v>0</v>
      </c>
      <c r="AQ184" s="3431">
        <v>1605.4099999999996</v>
      </c>
      <c r="AR184" s="3429">
        <v>0</v>
      </c>
      <c r="AS184" s="3429">
        <v>26529.682999999997</v>
      </c>
      <c r="AT184" s="3429">
        <v>0</v>
      </c>
      <c r="AU184" s="3431">
        <v>1970.16</v>
      </c>
      <c r="AV184" s="3429">
        <v>0</v>
      </c>
      <c r="AW184" s="3429">
        <v>28499.842999999993</v>
      </c>
      <c r="AX184" s="3429">
        <v>0</v>
      </c>
      <c r="AY184" s="3431">
        <v>2101.84</v>
      </c>
      <c r="AZ184" s="3429">
        <v>0</v>
      </c>
      <c r="BA184" s="2940">
        <v>5677.41</v>
      </c>
      <c r="BB184" s="3429">
        <v>0</v>
      </c>
      <c r="BC184" s="3429">
        <v>10993.01</v>
      </c>
      <c r="BD184" s="3429">
        <v>0</v>
      </c>
      <c r="BE184" s="3429">
        <v>30601.682999999997</v>
      </c>
      <c r="BF184" s="1217"/>
      <c r="BG184" s="1217"/>
      <c r="BH184" s="1217"/>
      <c r="BI184" s="1217"/>
      <c r="BR184" s="1217"/>
      <c r="BS184" s="1217"/>
    </row>
    <row r="185" spans="1:71" ht="22.5" x14ac:dyDescent="0.25">
      <c r="B185" s="3432" t="s">
        <v>692</v>
      </c>
      <c r="C185" s="1372"/>
      <c r="D185" s="3433"/>
      <c r="E185" s="3434"/>
      <c r="F185" s="3434"/>
      <c r="G185" s="3434"/>
      <c r="H185" s="3434"/>
      <c r="I185" s="3435"/>
      <c r="J185" s="3436"/>
      <c r="K185" s="3434"/>
      <c r="L185" s="3434"/>
      <c r="M185" s="3437"/>
      <c r="N185" s="3434"/>
      <c r="O185" s="3434"/>
      <c r="P185" s="3434"/>
      <c r="Q185" s="3435"/>
      <c r="R185" s="2913"/>
      <c r="S185" s="3434"/>
      <c r="T185" s="3434"/>
      <c r="U185" s="3435"/>
      <c r="V185" s="2913"/>
      <c r="W185" s="3434"/>
      <c r="X185" s="3434"/>
      <c r="Y185" s="3437"/>
      <c r="Z185" s="3438"/>
      <c r="AA185" s="3438"/>
      <c r="AB185" s="2913"/>
      <c r="AC185" s="1011"/>
      <c r="AD185" s="3434"/>
      <c r="AE185" s="3434"/>
      <c r="AF185" s="2913"/>
      <c r="AG185" s="1011"/>
      <c r="AH185" s="3434"/>
      <c r="AI185" s="3435"/>
      <c r="AJ185" s="2913"/>
      <c r="AK185" s="1011"/>
      <c r="AL185" s="3434"/>
      <c r="AM185" s="3437"/>
      <c r="AN185" s="3434"/>
      <c r="AO185" s="3435"/>
      <c r="AP185" s="2913"/>
      <c r="AQ185" s="1011"/>
      <c r="AR185" s="3434"/>
      <c r="AS185" s="3435"/>
      <c r="AT185" s="2913"/>
      <c r="AU185" s="1011"/>
      <c r="AV185" s="3434"/>
      <c r="AW185" s="3435"/>
      <c r="AX185" s="3438"/>
      <c r="AY185" s="1011"/>
      <c r="AZ185" s="3438"/>
      <c r="BA185" s="3437"/>
      <c r="BB185" s="3438"/>
      <c r="BC185" s="3438"/>
      <c r="BD185" s="3438"/>
      <c r="BE185" s="3438"/>
      <c r="BF185" s="1217"/>
      <c r="BG185" s="1217"/>
      <c r="BH185" s="1217"/>
      <c r="BI185" s="1217"/>
      <c r="BR185" s="1217"/>
      <c r="BS185" s="1217"/>
    </row>
    <row r="186" spans="1:71" ht="18.75" x14ac:dyDescent="0.25">
      <c r="B186" s="2630" t="s">
        <v>60</v>
      </c>
      <c r="C186" s="1394" t="s">
        <v>353</v>
      </c>
      <c r="D186" s="1419"/>
      <c r="E186" s="1419">
        <v>0</v>
      </c>
      <c r="F186" s="1419"/>
      <c r="G186" s="1419">
        <v>7281.95</v>
      </c>
      <c r="H186" s="1419"/>
      <c r="I186" s="1420">
        <v>7281.95</v>
      </c>
      <c r="J186" s="2186"/>
      <c r="K186" s="1419">
        <v>0</v>
      </c>
      <c r="L186" s="1408"/>
      <c r="M186" s="1408">
        <v>7281.95</v>
      </c>
      <c r="N186" s="1408"/>
      <c r="O186" s="1419">
        <v>0</v>
      </c>
      <c r="P186" s="1408"/>
      <c r="Q186" s="1420">
        <v>7281.95</v>
      </c>
      <c r="R186" s="1416"/>
      <c r="S186" s="1419">
        <v>0</v>
      </c>
      <c r="T186" s="1408"/>
      <c r="U186" s="1420">
        <v>7281.95</v>
      </c>
      <c r="V186" s="1416"/>
      <c r="W186" s="1419">
        <v>0</v>
      </c>
      <c r="X186" s="1408"/>
      <c r="Y186" s="1408">
        <v>0</v>
      </c>
      <c r="Z186" s="1416"/>
      <c r="AA186" s="1420">
        <v>7281.95</v>
      </c>
      <c r="AB186" s="1416"/>
      <c r="AC186" s="3403">
        <v>3813.04</v>
      </c>
      <c r="AD186" s="1408"/>
      <c r="AE186" s="1408">
        <v>11094.99</v>
      </c>
      <c r="AF186" s="1416"/>
      <c r="AG186" s="3403">
        <v>14664.37</v>
      </c>
      <c r="AH186" s="1408"/>
      <c r="AI186" s="1420">
        <v>25759.360000000001</v>
      </c>
      <c r="AJ186" s="1416"/>
      <c r="AK186" s="3403">
        <v>3755.96</v>
      </c>
      <c r="AL186" s="1416"/>
      <c r="AM186" s="1408">
        <v>22233.37</v>
      </c>
      <c r="AN186" s="1408"/>
      <c r="AO186" s="1420">
        <v>29515.32</v>
      </c>
      <c r="AP186" s="1416"/>
      <c r="AQ186" s="3403">
        <v>6597.14</v>
      </c>
      <c r="AR186" s="1408"/>
      <c r="AS186" s="1420">
        <v>36112.46</v>
      </c>
      <c r="AT186" s="1416"/>
      <c r="AU186" s="3403">
        <v>0</v>
      </c>
      <c r="AV186" s="1408"/>
      <c r="AW186" s="1420">
        <v>36112.46</v>
      </c>
      <c r="AX186" s="1416"/>
      <c r="AY186" s="3403">
        <v>6887.73</v>
      </c>
      <c r="AZ186" s="1416"/>
      <c r="BA186" s="1408">
        <v>13484.869999999999</v>
      </c>
      <c r="BB186" s="1416"/>
      <c r="BC186" s="1420">
        <v>35718.239999999998</v>
      </c>
      <c r="BD186" s="1408"/>
      <c r="BE186" s="1420">
        <v>43000.19</v>
      </c>
      <c r="BF186" s="1217"/>
      <c r="BG186" s="1217"/>
      <c r="BH186" s="1217"/>
      <c r="BI186" s="1217"/>
      <c r="BR186" s="1217"/>
      <c r="BS186" s="1217"/>
    </row>
    <row r="187" spans="1:71" hidden="1" x14ac:dyDescent="0.25">
      <c r="B187" s="1402" t="s">
        <v>959</v>
      </c>
      <c r="C187" s="1363" t="s">
        <v>353</v>
      </c>
      <c r="D187" s="1415"/>
      <c r="E187" s="1415"/>
      <c r="F187" s="1415"/>
      <c r="G187" s="1415"/>
      <c r="H187" s="1415"/>
      <c r="I187" s="1309">
        <v>0</v>
      </c>
      <c r="J187" s="2189"/>
      <c r="K187" s="1415"/>
      <c r="L187" s="1416"/>
      <c r="M187" s="1408">
        <v>0</v>
      </c>
      <c r="N187" s="1416"/>
      <c r="O187" s="1415"/>
      <c r="P187" s="1416"/>
      <c r="Q187" s="1309">
        <v>0</v>
      </c>
      <c r="R187" s="1416"/>
      <c r="S187" s="1415"/>
      <c r="T187" s="1416"/>
      <c r="U187" s="1309">
        <v>0</v>
      </c>
      <c r="V187" s="1416"/>
      <c r="W187" s="1415"/>
      <c r="X187" s="1416"/>
      <c r="Y187" s="1408">
        <v>0</v>
      </c>
      <c r="Z187" s="1416"/>
      <c r="AA187" s="1420">
        <v>0</v>
      </c>
      <c r="AB187" s="1416"/>
      <c r="AC187" s="3208"/>
      <c r="AD187" s="1416"/>
      <c r="AE187" s="1416">
        <v>0</v>
      </c>
      <c r="AF187" s="1416"/>
      <c r="AG187" s="3208"/>
      <c r="AH187" s="1416"/>
      <c r="AI187" s="1309">
        <v>0</v>
      </c>
      <c r="AJ187" s="1416"/>
      <c r="AK187" s="3208"/>
      <c r="AL187" s="1416"/>
      <c r="AM187" s="1408">
        <v>0</v>
      </c>
      <c r="AN187" s="1416"/>
      <c r="AO187" s="1309">
        <v>0</v>
      </c>
      <c r="AP187" s="1416"/>
      <c r="AQ187" s="3208"/>
      <c r="AR187" s="1416"/>
      <c r="AS187" s="1309">
        <v>0</v>
      </c>
      <c r="AT187" s="1416"/>
      <c r="AU187" s="3208"/>
      <c r="AV187" s="1416"/>
      <c r="AW187" s="1309">
        <v>0</v>
      </c>
      <c r="AX187" s="1416"/>
      <c r="AY187" s="3208"/>
      <c r="AZ187" s="1416"/>
      <c r="BA187" s="1408">
        <v>0</v>
      </c>
      <c r="BB187" s="1416"/>
      <c r="BC187" s="1420">
        <v>0</v>
      </c>
      <c r="BD187" s="1416"/>
      <c r="BE187" s="1420">
        <v>0</v>
      </c>
      <c r="BF187" s="1217"/>
      <c r="BG187" s="1217"/>
      <c r="BH187" s="1217"/>
      <c r="BI187" s="1217"/>
      <c r="BR187" s="1217"/>
      <c r="BS187" s="1217"/>
    </row>
    <row r="188" spans="1:71" x14ac:dyDescent="0.25">
      <c r="B188" s="1402" t="s">
        <v>847</v>
      </c>
      <c r="C188" s="1363" t="s">
        <v>353</v>
      </c>
      <c r="D188" s="1415"/>
      <c r="E188" s="1415"/>
      <c r="F188" s="1415"/>
      <c r="G188" s="1415">
        <v>7281.95</v>
      </c>
      <c r="H188" s="1415"/>
      <c r="I188" s="1309">
        <v>7281.95</v>
      </c>
      <c r="J188" s="2189"/>
      <c r="K188" s="1415"/>
      <c r="L188" s="1416"/>
      <c r="M188" s="1408">
        <v>7281.95</v>
      </c>
      <c r="N188" s="1416"/>
      <c r="O188" s="1415"/>
      <c r="P188" s="1416"/>
      <c r="Q188" s="1309">
        <v>7281.95</v>
      </c>
      <c r="R188" s="1416"/>
      <c r="S188" s="1415"/>
      <c r="T188" s="1416"/>
      <c r="U188" s="1309">
        <v>7281.95</v>
      </c>
      <c r="V188" s="1416"/>
      <c r="W188" s="1415"/>
      <c r="X188" s="1416"/>
      <c r="Y188" s="1408">
        <v>0</v>
      </c>
      <c r="Z188" s="1416"/>
      <c r="AA188" s="1420">
        <v>7281.95</v>
      </c>
      <c r="AB188" s="1416"/>
      <c r="AC188" s="3208">
        <v>0</v>
      </c>
      <c r="AD188" s="1416"/>
      <c r="AE188" s="1416">
        <v>7281.95</v>
      </c>
      <c r="AF188" s="1416"/>
      <c r="AG188" s="3208">
        <v>11564.93</v>
      </c>
      <c r="AH188" s="1416"/>
      <c r="AI188" s="1420">
        <v>18846.88</v>
      </c>
      <c r="AJ188" s="1416"/>
      <c r="AK188" s="3208">
        <v>3755.96</v>
      </c>
      <c r="AL188" s="1416"/>
      <c r="AM188" s="1408">
        <v>15320.89</v>
      </c>
      <c r="AN188" s="1416"/>
      <c r="AO188" s="1309">
        <v>22602.84</v>
      </c>
      <c r="AP188" s="1416"/>
      <c r="AQ188" s="3208">
        <v>6597.14</v>
      </c>
      <c r="AR188" s="1416"/>
      <c r="AS188" s="1309">
        <v>29199.98</v>
      </c>
      <c r="AT188" s="1416"/>
      <c r="AU188" s="3208"/>
      <c r="AV188" s="1416"/>
      <c r="AW188" s="1309">
        <v>29199.98</v>
      </c>
      <c r="AX188" s="1416"/>
      <c r="AY188" s="3208">
        <v>6887.73</v>
      </c>
      <c r="AZ188" s="1416"/>
      <c r="BA188" s="1408">
        <v>13484.869999999999</v>
      </c>
      <c r="BB188" s="1416"/>
      <c r="BC188" s="1420">
        <v>28805.759999999998</v>
      </c>
      <c r="BD188" s="1416"/>
      <c r="BE188" s="1420">
        <v>36087.71</v>
      </c>
      <c r="BF188" s="1217"/>
      <c r="BG188" s="1217"/>
      <c r="BH188" s="1217"/>
      <c r="BI188" s="1217"/>
      <c r="BR188" s="1217"/>
      <c r="BS188" s="1217"/>
    </row>
    <row r="189" spans="1:71" x14ac:dyDescent="0.25">
      <c r="B189" s="1402" t="s">
        <v>848</v>
      </c>
      <c r="C189" s="3262"/>
      <c r="D189" s="1463"/>
      <c r="E189" s="1463"/>
      <c r="F189" s="1463"/>
      <c r="G189" s="1463"/>
      <c r="H189" s="1463"/>
      <c r="I189" s="1309"/>
      <c r="J189" s="3412"/>
      <c r="K189" s="1463"/>
      <c r="L189" s="1463"/>
      <c r="M189" s="3375"/>
      <c r="N189" s="1463"/>
      <c r="O189" s="1463"/>
      <c r="P189" s="1463"/>
      <c r="Q189" s="1309"/>
      <c r="R189" s="1463"/>
      <c r="S189" s="1463"/>
      <c r="T189" s="1463"/>
      <c r="U189" s="1309"/>
      <c r="V189" s="1463"/>
      <c r="W189" s="1463"/>
      <c r="X189" s="1463"/>
      <c r="Y189" s="3375"/>
      <c r="Z189" s="1463"/>
      <c r="AA189" s="1420"/>
      <c r="AB189" s="1463"/>
      <c r="AC189" s="3376">
        <v>3813.04</v>
      </c>
      <c r="AD189" s="1463"/>
      <c r="AE189" s="1416">
        <v>3813.04</v>
      </c>
      <c r="AF189" s="1463"/>
      <c r="AG189" s="3376">
        <v>3099.44</v>
      </c>
      <c r="AH189" s="1463"/>
      <c r="AI189" s="1420">
        <v>6912.48</v>
      </c>
      <c r="AJ189" s="1463"/>
      <c r="AK189" s="3376"/>
      <c r="AL189" s="1463"/>
      <c r="AM189" s="1408">
        <v>6912.48</v>
      </c>
      <c r="AN189" s="1416"/>
      <c r="AO189" s="1309">
        <v>6912.48</v>
      </c>
      <c r="AP189" s="1463"/>
      <c r="AQ189" s="3376"/>
      <c r="AR189" s="1463"/>
      <c r="AS189" s="1309">
        <v>6912.48</v>
      </c>
      <c r="AT189" s="1463"/>
      <c r="AU189" s="3376"/>
      <c r="AV189" s="1463"/>
      <c r="AW189" s="1309">
        <v>6912.48</v>
      </c>
      <c r="AX189" s="1463"/>
      <c r="AY189" s="3376"/>
      <c r="AZ189" s="1463"/>
      <c r="BA189" s="1408">
        <v>0</v>
      </c>
      <c r="BB189" s="1416"/>
      <c r="BC189" s="1420">
        <v>6912.48</v>
      </c>
      <c r="BD189" s="1463"/>
      <c r="BE189" s="1420">
        <v>6912.48</v>
      </c>
      <c r="BF189" s="1217"/>
      <c r="BG189" s="1217"/>
      <c r="BH189" s="1217"/>
      <c r="BI189" s="1217"/>
      <c r="BR189" s="1217"/>
      <c r="BS189" s="1217"/>
    </row>
    <row r="190" spans="1:71" x14ac:dyDescent="0.25">
      <c r="B190" s="1820" t="s">
        <v>2186</v>
      </c>
      <c r="C190" s="1363"/>
      <c r="D190" s="1415"/>
      <c r="E190" s="1415"/>
      <c r="F190" s="1415"/>
      <c r="G190" s="1415"/>
      <c r="H190" s="1415"/>
      <c r="I190" s="1309">
        <v>0</v>
      </c>
      <c r="J190" s="2189"/>
      <c r="K190" s="1415"/>
      <c r="L190" s="2398"/>
      <c r="M190" s="3362"/>
      <c r="N190" s="2398"/>
      <c r="O190" s="1415"/>
      <c r="P190" s="2398"/>
      <c r="Q190" s="1309">
        <v>0</v>
      </c>
      <c r="R190" s="2398"/>
      <c r="S190" s="1415"/>
      <c r="T190" s="2398"/>
      <c r="U190" s="1309">
        <v>0</v>
      </c>
      <c r="V190" s="2398"/>
      <c r="W190" s="1415"/>
      <c r="X190" s="2398"/>
      <c r="Y190" s="1408">
        <v>0</v>
      </c>
      <c r="Z190" s="2398"/>
      <c r="AA190" s="1420">
        <v>0</v>
      </c>
      <c r="AB190" s="2398"/>
      <c r="AC190" s="3208"/>
      <c r="AD190" s="2398"/>
      <c r="AE190" s="1416">
        <v>0</v>
      </c>
      <c r="AF190" s="2398"/>
      <c r="AG190" s="3208"/>
      <c r="AH190" s="2398"/>
      <c r="AI190" s="1420">
        <v>0</v>
      </c>
      <c r="AJ190" s="2398"/>
      <c r="AK190" s="3208"/>
      <c r="AL190" s="2398"/>
      <c r="AM190" s="1408">
        <v>0</v>
      </c>
      <c r="AN190" s="1416"/>
      <c r="AO190" s="1309">
        <v>0</v>
      </c>
      <c r="AP190" s="2398"/>
      <c r="AQ190" s="3208"/>
      <c r="AR190" s="2398"/>
      <c r="AS190" s="1309">
        <v>0</v>
      </c>
      <c r="AT190" s="2398"/>
      <c r="AU190" s="3208"/>
      <c r="AV190" s="2398"/>
      <c r="AW190" s="1309">
        <v>0</v>
      </c>
      <c r="AX190" s="2398"/>
      <c r="AY190" s="3208">
        <v>225.98</v>
      </c>
      <c r="AZ190" s="2398"/>
      <c r="BA190" s="1408">
        <v>225.98</v>
      </c>
      <c r="BB190" s="1416"/>
      <c r="BC190" s="1420">
        <v>225.98</v>
      </c>
      <c r="BD190" s="2398"/>
      <c r="BE190" s="1420">
        <v>225.98</v>
      </c>
      <c r="BF190" s="1217"/>
      <c r="BG190" s="1217"/>
      <c r="BH190" s="1217"/>
      <c r="BI190" s="1217"/>
      <c r="BR190" s="1217"/>
      <c r="BS190" s="1217"/>
    </row>
    <row r="191" spans="1:71" ht="18.75" x14ac:dyDescent="0.25">
      <c r="B191" s="1820" t="s">
        <v>1089</v>
      </c>
      <c r="C191" s="1394" t="s">
        <v>353</v>
      </c>
      <c r="D191" s="1395"/>
      <c r="E191" s="1395"/>
      <c r="F191" s="1395"/>
      <c r="G191" s="1395"/>
      <c r="H191" s="1395"/>
      <c r="I191" s="1092">
        <v>0</v>
      </c>
      <c r="J191" s="3439"/>
      <c r="K191" s="1395"/>
      <c r="L191" s="1378"/>
      <c r="M191" s="1408">
        <v>0</v>
      </c>
      <c r="N191" s="1378"/>
      <c r="O191" s="1395"/>
      <c r="P191" s="1378"/>
      <c r="Q191" s="1092">
        <v>0</v>
      </c>
      <c r="R191" s="1378"/>
      <c r="S191" s="1395"/>
      <c r="T191" s="1378"/>
      <c r="U191" s="1092">
        <v>0</v>
      </c>
      <c r="V191" s="1378"/>
      <c r="W191" s="1395"/>
      <c r="X191" s="1378"/>
      <c r="Y191" s="1408">
        <v>0</v>
      </c>
      <c r="Z191" s="1378"/>
      <c r="AA191" s="1420">
        <v>0</v>
      </c>
      <c r="AB191" s="1378"/>
      <c r="AC191" s="1396"/>
      <c r="AD191" s="1378"/>
      <c r="AE191" s="1416">
        <v>0</v>
      </c>
      <c r="AF191" s="1378"/>
      <c r="AG191" s="1396">
        <v>967.46</v>
      </c>
      <c r="AH191" s="1378"/>
      <c r="AI191" s="1420">
        <v>967.46</v>
      </c>
      <c r="AJ191" s="1378"/>
      <c r="AK191" s="1396"/>
      <c r="AL191" s="1378"/>
      <c r="AM191" s="1408">
        <v>967.46</v>
      </c>
      <c r="AN191" s="1416"/>
      <c r="AO191" s="1309">
        <v>967.46</v>
      </c>
      <c r="AP191" s="1378"/>
      <c r="AQ191" s="1396"/>
      <c r="AR191" s="1378"/>
      <c r="AS191" s="1309">
        <v>967.46</v>
      </c>
      <c r="AT191" s="1378"/>
      <c r="AU191" s="1396"/>
      <c r="AV191" s="1378"/>
      <c r="AW191" s="1309">
        <v>967.46</v>
      </c>
      <c r="AX191" s="1378"/>
      <c r="AY191" s="1396"/>
      <c r="AZ191" s="1378"/>
      <c r="BA191" s="1408">
        <v>0</v>
      </c>
      <c r="BB191" s="1416"/>
      <c r="BC191" s="1420">
        <v>967.46</v>
      </c>
      <c r="BD191" s="1378"/>
      <c r="BE191" s="1420">
        <v>967.46</v>
      </c>
      <c r="BF191" s="1217"/>
      <c r="BG191" s="1217"/>
      <c r="BH191" s="1217"/>
      <c r="BI191" s="1217"/>
      <c r="BR191" s="1217"/>
      <c r="BS191" s="1217"/>
    </row>
    <row r="192" spans="1:71" ht="18.75" x14ac:dyDescent="0.25">
      <c r="B192" s="1820" t="s">
        <v>2026</v>
      </c>
      <c r="C192" s="1394" t="s">
        <v>353</v>
      </c>
      <c r="D192" s="1395"/>
      <c r="E192" s="1395"/>
      <c r="F192" s="1395"/>
      <c r="G192" s="1395"/>
      <c r="H192" s="1395"/>
      <c r="I192" s="1092">
        <v>0</v>
      </c>
      <c r="J192" s="3439"/>
      <c r="K192" s="1395"/>
      <c r="L192" s="1378"/>
      <c r="M192" s="1408">
        <v>0</v>
      </c>
      <c r="N192" s="1378"/>
      <c r="O192" s="1395"/>
      <c r="P192" s="1378"/>
      <c r="Q192" s="1092">
        <v>0</v>
      </c>
      <c r="R192" s="1378"/>
      <c r="S192" s="1395"/>
      <c r="T192" s="1378"/>
      <c r="U192" s="1092">
        <v>0</v>
      </c>
      <c r="V192" s="1378"/>
      <c r="W192" s="1395"/>
      <c r="X192" s="1378"/>
      <c r="Y192" s="1408">
        <v>0</v>
      </c>
      <c r="Z192" s="1378"/>
      <c r="AA192" s="1420">
        <v>0</v>
      </c>
      <c r="AB192" s="1378"/>
      <c r="AC192" s="1396"/>
      <c r="AD192" s="1378"/>
      <c r="AE192" s="1416">
        <v>0</v>
      </c>
      <c r="AF192" s="1378"/>
      <c r="AG192" s="1396">
        <v>59.88</v>
      </c>
      <c r="AH192" s="1378"/>
      <c r="AI192" s="1420">
        <v>59.88</v>
      </c>
      <c r="AJ192" s="1378"/>
      <c r="AK192" s="1396"/>
      <c r="AL192" s="1378"/>
      <c r="AM192" s="1408">
        <v>59.88</v>
      </c>
      <c r="AN192" s="1416"/>
      <c r="AO192" s="1309">
        <v>59.88</v>
      </c>
      <c r="AP192" s="1378"/>
      <c r="AQ192" s="1396"/>
      <c r="AR192" s="1378"/>
      <c r="AS192" s="1309">
        <v>59.88</v>
      </c>
      <c r="AT192" s="1378"/>
      <c r="AU192" s="1396"/>
      <c r="AV192" s="1378"/>
      <c r="AW192" s="1309">
        <v>59.88</v>
      </c>
      <c r="AX192" s="1378"/>
      <c r="AY192" s="3208">
        <v>941.62</v>
      </c>
      <c r="AZ192" s="1378"/>
      <c r="BA192" s="1408">
        <v>941.62</v>
      </c>
      <c r="BB192" s="1416"/>
      <c r="BC192" s="1420">
        <v>1001.5</v>
      </c>
      <c r="BD192" s="1378"/>
      <c r="BE192" s="1420">
        <v>1001.5</v>
      </c>
      <c r="BF192" s="1217"/>
      <c r="BG192" s="1217"/>
      <c r="BH192" s="1217"/>
      <c r="BI192" s="1217"/>
      <c r="BR192" s="1217"/>
      <c r="BS192" s="1217"/>
    </row>
    <row r="193" spans="2:71" ht="18.75" x14ac:dyDescent="0.25">
      <c r="B193" s="3440" t="s">
        <v>1935</v>
      </c>
      <c r="C193" s="3441" t="s">
        <v>353</v>
      </c>
      <c r="D193" s="3442"/>
      <c r="E193" s="3442"/>
      <c r="F193" s="3442"/>
      <c r="G193" s="3442">
        <v>322.72000000000003</v>
      </c>
      <c r="H193" s="3442"/>
      <c r="I193" s="1092">
        <v>322.72000000000003</v>
      </c>
      <c r="J193" s="3443"/>
      <c r="K193" s="3442"/>
      <c r="L193" s="3442"/>
      <c r="M193" s="1408">
        <v>322.72000000000003</v>
      </c>
      <c r="N193" s="3442"/>
      <c r="O193" s="3442"/>
      <c r="P193" s="3442"/>
      <c r="Q193" s="1092">
        <v>322.72000000000003</v>
      </c>
      <c r="R193" s="3442"/>
      <c r="S193" s="3442"/>
      <c r="T193" s="3442"/>
      <c r="U193" s="1092">
        <v>322.72000000000003</v>
      </c>
      <c r="V193" s="3442"/>
      <c r="W193" s="3442"/>
      <c r="X193" s="3442"/>
      <c r="Y193" s="1408">
        <v>0</v>
      </c>
      <c r="Z193" s="3442"/>
      <c r="AA193" s="1420">
        <v>322.72000000000003</v>
      </c>
      <c r="AB193" s="3442"/>
      <c r="AC193" s="3444"/>
      <c r="AD193" s="3442"/>
      <c r="AE193" s="1408">
        <v>322.72000000000003</v>
      </c>
      <c r="AF193" s="3442"/>
      <c r="AG193" s="3444"/>
      <c r="AH193" s="3442"/>
      <c r="AI193" s="1420">
        <v>322.72000000000003</v>
      </c>
      <c r="AJ193" s="3442"/>
      <c r="AK193" s="3444"/>
      <c r="AL193" s="3442"/>
      <c r="AM193" s="1408">
        <v>0</v>
      </c>
      <c r="AN193" s="1416"/>
      <c r="AO193" s="1309">
        <v>322.72000000000003</v>
      </c>
      <c r="AP193" s="3442"/>
      <c r="AQ193" s="3444"/>
      <c r="AR193" s="3442"/>
      <c r="AS193" s="1309">
        <v>322.72000000000003</v>
      </c>
      <c r="AT193" s="3442"/>
      <c r="AU193" s="3444"/>
      <c r="AV193" s="3442"/>
      <c r="AW193" s="1309">
        <v>322.72000000000003</v>
      </c>
      <c r="AX193" s="3442"/>
      <c r="AY193" s="3444"/>
      <c r="AZ193" s="3442"/>
      <c r="BA193" s="1408">
        <v>0</v>
      </c>
      <c r="BB193" s="1416"/>
      <c r="BC193" s="1420">
        <v>0</v>
      </c>
      <c r="BD193" s="3442"/>
      <c r="BE193" s="1420">
        <v>322.72000000000003</v>
      </c>
      <c r="BF193" s="1217"/>
      <c r="BG193" s="1217"/>
      <c r="BH193" s="1217"/>
      <c r="BI193" s="1217"/>
      <c r="BR193" s="1217"/>
      <c r="BS193" s="1217"/>
    </row>
    <row r="194" spans="2:71" ht="18.75" x14ac:dyDescent="0.25">
      <c r="B194" s="3440" t="s">
        <v>1622</v>
      </c>
      <c r="C194" s="3441" t="s">
        <v>353</v>
      </c>
      <c r="D194" s="3442"/>
      <c r="E194" s="3442"/>
      <c r="F194" s="3442"/>
      <c r="G194" s="3442">
        <v>347.48</v>
      </c>
      <c r="H194" s="3442"/>
      <c r="I194" s="1092">
        <v>347.48</v>
      </c>
      <c r="J194" s="3443"/>
      <c r="K194" s="3442"/>
      <c r="L194" s="3442"/>
      <c r="M194" s="1408">
        <v>347.48</v>
      </c>
      <c r="N194" s="3442"/>
      <c r="O194" s="3442"/>
      <c r="P194" s="3442"/>
      <c r="Q194" s="1092">
        <v>347.48</v>
      </c>
      <c r="R194" s="3442"/>
      <c r="S194" s="3442"/>
      <c r="T194" s="3442"/>
      <c r="U194" s="1092">
        <v>347.48</v>
      </c>
      <c r="V194" s="3442"/>
      <c r="W194" s="3442"/>
      <c r="X194" s="3442"/>
      <c r="Y194" s="1408">
        <v>0</v>
      </c>
      <c r="Z194" s="3442"/>
      <c r="AA194" s="1420">
        <v>347.48</v>
      </c>
      <c r="AB194" s="3442"/>
      <c r="AC194" s="3444"/>
      <c r="AD194" s="3442"/>
      <c r="AE194" s="1408">
        <v>347.48</v>
      </c>
      <c r="AF194" s="3442"/>
      <c r="AG194" s="3444"/>
      <c r="AH194" s="3442"/>
      <c r="AI194" s="1420">
        <v>347.48</v>
      </c>
      <c r="AJ194" s="3442"/>
      <c r="AK194" s="3444"/>
      <c r="AL194" s="3442"/>
      <c r="AM194" s="1408">
        <v>0</v>
      </c>
      <c r="AN194" s="1416"/>
      <c r="AO194" s="1309">
        <v>347.48</v>
      </c>
      <c r="AP194" s="3442"/>
      <c r="AQ194" s="3444"/>
      <c r="AR194" s="3442"/>
      <c r="AS194" s="1309">
        <v>347.48</v>
      </c>
      <c r="AT194" s="3442"/>
      <c r="AU194" s="3444"/>
      <c r="AV194" s="3442"/>
      <c r="AW194" s="1309">
        <v>347.48</v>
      </c>
      <c r="AX194" s="3442"/>
      <c r="AY194" s="3444"/>
      <c r="AZ194" s="3442"/>
      <c r="BA194" s="1408">
        <v>0</v>
      </c>
      <c r="BB194" s="1416"/>
      <c r="BC194" s="1420">
        <v>0</v>
      </c>
      <c r="BD194" s="3442"/>
      <c r="BE194" s="1420">
        <v>347.48</v>
      </c>
      <c r="BF194" s="1217"/>
      <c r="BG194" s="1217"/>
      <c r="BH194" s="1217"/>
      <c r="BI194" s="1217"/>
      <c r="BR194" s="1217"/>
      <c r="BS194" s="1217"/>
    </row>
    <row r="195" spans="2:71" ht="18.75" x14ac:dyDescent="0.25">
      <c r="B195" s="3440" t="s">
        <v>1087</v>
      </c>
      <c r="C195" s="3441" t="s">
        <v>353</v>
      </c>
      <c r="D195" s="3442"/>
      <c r="E195" s="3442"/>
      <c r="F195" s="3442"/>
      <c r="G195" s="3442">
        <v>373.90000000000003</v>
      </c>
      <c r="H195" s="3442"/>
      <c r="I195" s="1309">
        <v>373.90000000000003</v>
      </c>
      <c r="J195" s="3443"/>
      <c r="K195" s="3442"/>
      <c r="L195" s="3445"/>
      <c r="M195" s="1408">
        <v>373.90000000000003</v>
      </c>
      <c r="N195" s="3445"/>
      <c r="O195" s="3442"/>
      <c r="P195" s="3445"/>
      <c r="Q195" s="1309">
        <v>373.90000000000003</v>
      </c>
      <c r="R195" s="3445"/>
      <c r="S195" s="3442">
        <v>742.3</v>
      </c>
      <c r="T195" s="3445"/>
      <c r="U195" s="1309">
        <v>1116.2</v>
      </c>
      <c r="V195" s="3445"/>
      <c r="W195" s="3442"/>
      <c r="X195" s="3445"/>
      <c r="Y195" s="1408">
        <v>742.3</v>
      </c>
      <c r="Z195" s="3445"/>
      <c r="AA195" s="1420">
        <v>1116.2</v>
      </c>
      <c r="AB195" s="3445"/>
      <c r="AC195" s="3444"/>
      <c r="AD195" s="3445"/>
      <c r="AE195" s="1408">
        <v>1116.2</v>
      </c>
      <c r="AF195" s="3445"/>
      <c r="AG195" s="3444">
        <v>659.04</v>
      </c>
      <c r="AH195" s="3445"/>
      <c r="AI195" s="1420">
        <v>1775.24</v>
      </c>
      <c r="AJ195" s="3445"/>
      <c r="AK195" s="3444"/>
      <c r="AL195" s="3445"/>
      <c r="AM195" s="1408">
        <v>659.04</v>
      </c>
      <c r="AN195" s="1416"/>
      <c r="AO195" s="1309">
        <v>1775.24</v>
      </c>
      <c r="AP195" s="3445"/>
      <c r="AQ195" s="3444">
        <v>1774.08</v>
      </c>
      <c r="AR195" s="3445"/>
      <c r="AS195" s="1309">
        <v>3549.3199999999997</v>
      </c>
      <c r="AT195" s="3445"/>
      <c r="AU195" s="3444">
        <v>817.8599999999999</v>
      </c>
      <c r="AV195" s="3445"/>
      <c r="AW195" s="1309">
        <v>4367.1799999999994</v>
      </c>
      <c r="AX195" s="3445"/>
      <c r="AY195" s="3444"/>
      <c r="AZ195" s="3445"/>
      <c r="BA195" s="1408">
        <v>2591.9399999999996</v>
      </c>
      <c r="BB195" s="1416"/>
      <c r="BC195" s="1420">
        <v>3250.9799999999996</v>
      </c>
      <c r="BD195" s="3445"/>
      <c r="BE195" s="1420">
        <v>4367.1799999999994</v>
      </c>
      <c r="BF195" s="1217"/>
      <c r="BG195" s="1217"/>
      <c r="BH195" s="1217"/>
      <c r="BI195" s="1217"/>
      <c r="BR195" s="1217"/>
      <c r="BS195" s="1217"/>
    </row>
    <row r="196" spans="2:71" ht="18.75" x14ac:dyDescent="0.25">
      <c r="B196" s="3440" t="s">
        <v>1130</v>
      </c>
      <c r="C196" s="3441"/>
      <c r="D196" s="3442"/>
      <c r="E196" s="3442"/>
      <c r="F196" s="3442"/>
      <c r="G196" s="3442"/>
      <c r="H196" s="3442"/>
      <c r="I196" s="1309"/>
      <c r="J196" s="3443"/>
      <c r="K196" s="3442"/>
      <c r="L196" s="3442"/>
      <c r="M196" s="1419"/>
      <c r="N196" s="3442"/>
      <c r="O196" s="3442"/>
      <c r="P196" s="3442"/>
      <c r="Q196" s="1309"/>
      <c r="R196" s="3442"/>
      <c r="S196" s="3442">
        <v>113.74</v>
      </c>
      <c r="T196" s="3442"/>
      <c r="U196" s="1309">
        <v>113.74</v>
      </c>
      <c r="V196" s="3442"/>
      <c r="W196" s="3442"/>
      <c r="X196" s="3442"/>
      <c r="Y196" s="1408">
        <v>113.74</v>
      </c>
      <c r="Z196" s="3442"/>
      <c r="AA196" s="1420">
        <v>113.74</v>
      </c>
      <c r="AB196" s="3442"/>
      <c r="AC196" s="3444"/>
      <c r="AD196" s="3442"/>
      <c r="AE196" s="1408">
        <v>113.74</v>
      </c>
      <c r="AF196" s="3442"/>
      <c r="AG196" s="3444">
        <v>64.02</v>
      </c>
      <c r="AH196" s="3442"/>
      <c r="AI196" s="1420">
        <v>177.76</v>
      </c>
      <c r="AJ196" s="3442"/>
      <c r="AK196" s="3444"/>
      <c r="AL196" s="3442"/>
      <c r="AM196" s="1408">
        <v>64.02</v>
      </c>
      <c r="AN196" s="1416"/>
      <c r="AO196" s="1309">
        <v>177.76</v>
      </c>
      <c r="AP196" s="3442"/>
      <c r="AQ196" s="3444"/>
      <c r="AR196" s="3442"/>
      <c r="AS196" s="1309">
        <v>177.76</v>
      </c>
      <c r="AT196" s="3442"/>
      <c r="AU196" s="3444"/>
      <c r="AV196" s="3442"/>
      <c r="AW196" s="1309">
        <v>177.76</v>
      </c>
      <c r="AX196" s="3442"/>
      <c r="AY196" s="3444"/>
      <c r="AZ196" s="3442"/>
      <c r="BA196" s="1408">
        <v>0</v>
      </c>
      <c r="BB196" s="1416"/>
      <c r="BC196" s="1420">
        <v>64.02</v>
      </c>
      <c r="BD196" s="3442"/>
      <c r="BE196" s="1420">
        <v>177.76</v>
      </c>
      <c r="BF196" s="1217"/>
      <c r="BG196" s="1217"/>
      <c r="BH196" s="1217"/>
      <c r="BI196" s="1217"/>
      <c r="BR196" s="1217"/>
      <c r="BS196" s="1217"/>
    </row>
    <row r="197" spans="2:71" ht="18.75" x14ac:dyDescent="0.25">
      <c r="B197" s="3440" t="s">
        <v>1088</v>
      </c>
      <c r="C197" s="3441" t="s">
        <v>353</v>
      </c>
      <c r="D197" s="3442"/>
      <c r="E197" s="3442"/>
      <c r="F197" s="3442"/>
      <c r="G197" s="3442">
        <v>49.34</v>
      </c>
      <c r="H197" s="3442"/>
      <c r="I197" s="1309">
        <v>49.34</v>
      </c>
      <c r="J197" s="3443"/>
      <c r="K197" s="3442"/>
      <c r="L197" s="3445"/>
      <c r="M197" s="1408">
        <v>49.34</v>
      </c>
      <c r="N197" s="3445"/>
      <c r="O197" s="3442"/>
      <c r="P197" s="3445"/>
      <c r="Q197" s="1309">
        <v>49.34</v>
      </c>
      <c r="R197" s="3445"/>
      <c r="S197" s="3442">
        <v>124.2</v>
      </c>
      <c r="T197" s="3445"/>
      <c r="U197" s="1309">
        <v>173.54000000000002</v>
      </c>
      <c r="V197" s="3445"/>
      <c r="W197" s="3442"/>
      <c r="X197" s="3445"/>
      <c r="Y197" s="1408">
        <v>124.2</v>
      </c>
      <c r="Z197" s="3445"/>
      <c r="AA197" s="1420">
        <v>173.54000000000002</v>
      </c>
      <c r="AB197" s="3445"/>
      <c r="AC197" s="3444"/>
      <c r="AD197" s="3445"/>
      <c r="AE197" s="1408">
        <v>173.54000000000002</v>
      </c>
      <c r="AF197" s="3445"/>
      <c r="AG197" s="3444">
        <v>126.32</v>
      </c>
      <c r="AH197" s="3445"/>
      <c r="AI197" s="1420">
        <v>299.86</v>
      </c>
      <c r="AJ197" s="3445"/>
      <c r="AK197" s="3444"/>
      <c r="AL197" s="3445"/>
      <c r="AM197" s="1408">
        <v>126.32</v>
      </c>
      <c r="AN197" s="1416"/>
      <c r="AO197" s="1309">
        <v>299.86</v>
      </c>
      <c r="AP197" s="3445"/>
      <c r="AQ197" s="3444"/>
      <c r="AR197" s="3445"/>
      <c r="AS197" s="1309">
        <v>299.86</v>
      </c>
      <c r="AT197" s="3445"/>
      <c r="AU197" s="3444"/>
      <c r="AV197" s="3445"/>
      <c r="AW197" s="1309">
        <v>299.86</v>
      </c>
      <c r="AX197" s="3445"/>
      <c r="AY197" s="3444"/>
      <c r="AZ197" s="3445"/>
      <c r="BA197" s="2322">
        <v>0</v>
      </c>
      <c r="BB197" s="3445"/>
      <c r="BC197" s="1420">
        <v>126.32</v>
      </c>
      <c r="BD197" s="3445"/>
      <c r="BE197" s="1420">
        <v>299.86</v>
      </c>
      <c r="BF197" s="1217"/>
      <c r="BG197" s="1217"/>
      <c r="BH197" s="1217"/>
      <c r="BI197" s="1217"/>
      <c r="BR197" s="1217"/>
      <c r="BS197" s="1217"/>
    </row>
    <row r="198" spans="2:71" ht="19.5" thickBot="1" x14ac:dyDescent="0.3">
      <c r="B198" s="1642" t="s">
        <v>1684</v>
      </c>
      <c r="C198" s="891" t="s">
        <v>353</v>
      </c>
      <c r="D198" s="1375"/>
      <c r="E198" s="1375"/>
      <c r="F198" s="1375"/>
      <c r="G198" s="1375">
        <v>170.82</v>
      </c>
      <c r="H198" s="1375"/>
      <c r="I198" s="1315">
        <v>170.82</v>
      </c>
      <c r="J198" s="3446"/>
      <c r="K198" s="1375"/>
      <c r="L198" s="1375"/>
      <c r="M198" s="1408">
        <v>170.82</v>
      </c>
      <c r="N198" s="1375"/>
      <c r="O198" s="1375"/>
      <c r="P198" s="1375"/>
      <c r="Q198" s="1315">
        <v>170.82</v>
      </c>
      <c r="R198" s="1375"/>
      <c r="S198" s="1375"/>
      <c r="T198" s="1375"/>
      <c r="U198" s="1315">
        <v>170.82</v>
      </c>
      <c r="V198" s="1375"/>
      <c r="W198" s="1375"/>
      <c r="X198" s="1375"/>
      <c r="Y198" s="1405">
        <v>0</v>
      </c>
      <c r="Z198" s="1375"/>
      <c r="AA198" s="1420">
        <v>170.82</v>
      </c>
      <c r="AB198" s="1375"/>
      <c r="AC198" s="1376"/>
      <c r="AD198" s="1375"/>
      <c r="AE198" s="1408">
        <v>170.82</v>
      </c>
      <c r="AF198" s="1375"/>
      <c r="AG198" s="1376"/>
      <c r="AH198" s="1375"/>
      <c r="AI198" s="1420">
        <v>170.82</v>
      </c>
      <c r="AJ198" s="1375"/>
      <c r="AK198" s="1376"/>
      <c r="AL198" s="1375"/>
      <c r="AM198" s="1405">
        <v>0</v>
      </c>
      <c r="AN198" s="1375"/>
      <c r="AO198" s="1420">
        <v>170.82</v>
      </c>
      <c r="AP198" s="1375"/>
      <c r="AQ198" s="1376"/>
      <c r="AR198" s="1375"/>
      <c r="AS198" s="1309">
        <v>170.82</v>
      </c>
      <c r="AT198" s="1375"/>
      <c r="AU198" s="1376"/>
      <c r="AV198" s="1375"/>
      <c r="AW198" s="1309">
        <v>170.82</v>
      </c>
      <c r="AX198" s="1375"/>
      <c r="AY198" s="1376"/>
      <c r="AZ198" s="1375"/>
      <c r="BA198" s="1405">
        <v>0</v>
      </c>
      <c r="BB198" s="1375"/>
      <c r="BC198" s="1420">
        <v>0</v>
      </c>
      <c r="BD198" s="1375"/>
      <c r="BE198" s="1420">
        <v>170.82</v>
      </c>
      <c r="BF198" s="1217"/>
      <c r="BG198" s="1217"/>
      <c r="BH198" s="1217"/>
      <c r="BI198" s="1217"/>
      <c r="BR198" s="1217"/>
      <c r="BS198" s="1217"/>
    </row>
    <row r="199" spans="2:71" ht="16.5" thickBot="1" x14ac:dyDescent="0.3">
      <c r="B199" s="1900"/>
      <c r="D199" s="1558"/>
      <c r="AA199" s="32">
        <v>0</v>
      </c>
      <c r="AG199" s="881"/>
      <c r="AK199" s="881"/>
      <c r="AM199" s="879"/>
      <c r="AQ199" s="881"/>
      <c r="AU199" s="881"/>
      <c r="AW199" s="32"/>
      <c r="BA199" s="879"/>
      <c r="BE199" s="1214"/>
      <c r="BF199" s="1217"/>
      <c r="BG199" s="1217"/>
      <c r="BR199" s="1217"/>
      <c r="BS199" s="1217"/>
    </row>
    <row r="200" spans="2:71" ht="25.5" customHeight="1" x14ac:dyDescent="0.25">
      <c r="B200" s="3750" t="s">
        <v>1119</v>
      </c>
      <c r="C200" s="3751"/>
      <c r="D200" s="3447"/>
      <c r="E200" s="3448"/>
      <c r="F200" s="3448"/>
      <c r="G200" s="3448"/>
      <c r="H200" s="3448"/>
      <c r="I200" s="3448"/>
      <c r="J200" s="3448"/>
      <c r="K200" s="3448"/>
      <c r="L200" s="3448"/>
      <c r="M200" s="3449"/>
      <c r="N200" s="3448"/>
      <c r="O200" s="3448"/>
      <c r="P200" s="3448"/>
      <c r="Q200" s="3448"/>
      <c r="R200" s="3450"/>
      <c r="S200" s="3448"/>
      <c r="T200" s="3448"/>
      <c r="U200" s="3448"/>
      <c r="V200" s="3450"/>
      <c r="W200" s="3448"/>
      <c r="X200" s="3448"/>
      <c r="Y200" s="3449"/>
      <c r="Z200" s="3450"/>
      <c r="AA200" s="3450"/>
      <c r="AB200" s="3450"/>
      <c r="AC200" s="3451"/>
      <c r="AD200" s="3448"/>
      <c r="AE200" s="3452"/>
      <c r="AF200" s="3450"/>
      <c r="AG200" s="3451"/>
      <c r="AH200" s="3448"/>
      <c r="AI200" s="3452"/>
      <c r="AJ200" s="3450"/>
      <c r="AK200" s="3451"/>
      <c r="AL200" s="3448"/>
      <c r="AM200" s="3449"/>
      <c r="AN200" s="3448"/>
      <c r="AO200" s="3452"/>
      <c r="AP200" s="3450"/>
      <c r="AQ200" s="3451"/>
      <c r="AR200" s="3448"/>
      <c r="AS200" s="3452"/>
      <c r="AT200" s="3450"/>
      <c r="AU200" s="3451"/>
      <c r="AV200" s="3448"/>
      <c r="AW200" s="3452"/>
      <c r="AX200" s="3450"/>
      <c r="AY200" s="3450"/>
      <c r="AZ200" s="3450"/>
      <c r="BA200" s="3449"/>
      <c r="BB200" s="3450"/>
      <c r="BC200" s="3450"/>
      <c r="BD200" s="3448"/>
      <c r="BE200" s="3453"/>
      <c r="BF200" s="1217"/>
      <c r="BG200" s="1217"/>
      <c r="BR200" s="1217"/>
      <c r="BS200" s="1217"/>
    </row>
    <row r="201" spans="2:71" ht="18.75" customHeight="1" x14ac:dyDescent="0.25">
      <c r="B201" s="3454" t="s">
        <v>341</v>
      </c>
      <c r="C201" s="3455" t="s">
        <v>353</v>
      </c>
      <c r="D201" s="3455"/>
      <c r="E201" s="3456">
        <v>8861</v>
      </c>
      <c r="F201" s="3456">
        <v>0</v>
      </c>
      <c r="G201" s="3456">
        <v>13393</v>
      </c>
      <c r="H201" s="3456"/>
      <c r="I201" s="3456">
        <v>22254</v>
      </c>
      <c r="J201" s="3456"/>
      <c r="K201" s="3456">
        <v>2138.1999999999998</v>
      </c>
      <c r="L201" s="3456"/>
      <c r="M201" s="3457">
        <v>24392.2</v>
      </c>
      <c r="N201" s="3456"/>
      <c r="O201" s="3456">
        <v>2504</v>
      </c>
      <c r="P201" s="3456"/>
      <c r="Q201" s="3456">
        <v>26896.2</v>
      </c>
      <c r="R201" s="3458"/>
      <c r="S201" s="3456">
        <v>4733.1000000000004</v>
      </c>
      <c r="T201" s="3456"/>
      <c r="U201" s="3456">
        <v>31629.300000000003</v>
      </c>
      <c r="V201" s="3458"/>
      <c r="W201" s="3456">
        <v>9295.5499999999993</v>
      </c>
      <c r="X201" s="3456"/>
      <c r="Y201" s="3457">
        <v>16532.650000000001</v>
      </c>
      <c r="Z201" s="1351"/>
      <c r="AA201" s="3459">
        <v>40924.850000000006</v>
      </c>
      <c r="AB201" s="3458"/>
      <c r="AC201" s="3460">
        <v>9182.4</v>
      </c>
      <c r="AD201" s="3456"/>
      <c r="AE201" s="3459">
        <v>50107.250000000007</v>
      </c>
      <c r="AF201" s="3458"/>
      <c r="AG201" s="3460">
        <v>73</v>
      </c>
      <c r="AH201" s="3456"/>
      <c r="AI201" s="3459">
        <v>50180.250000000007</v>
      </c>
      <c r="AJ201" s="3458"/>
      <c r="AK201" s="3460">
        <v>2135</v>
      </c>
      <c r="AL201" s="1351"/>
      <c r="AM201" s="3457">
        <v>11390.4</v>
      </c>
      <c r="AN201" s="3456"/>
      <c r="AO201" s="3459">
        <v>52315.250000000007</v>
      </c>
      <c r="AP201" s="3458"/>
      <c r="AQ201" s="3460">
        <v>2282</v>
      </c>
      <c r="AR201" s="3456"/>
      <c r="AS201" s="3459">
        <v>54597.250000000007</v>
      </c>
      <c r="AT201" s="3458"/>
      <c r="AU201" s="3460">
        <v>0</v>
      </c>
      <c r="AV201" s="3456"/>
      <c r="AW201" s="3459">
        <v>54597.250000000007</v>
      </c>
      <c r="AX201" s="3458"/>
      <c r="AY201" s="3456">
        <v>2541</v>
      </c>
      <c r="AZ201" s="1351"/>
      <c r="BA201" s="3457">
        <v>4823</v>
      </c>
      <c r="BB201" s="1351"/>
      <c r="BC201" s="3459">
        <v>16213.4</v>
      </c>
      <c r="BD201" s="3456"/>
      <c r="BE201" s="3459">
        <v>57138.250000000007</v>
      </c>
      <c r="BF201" s="1217"/>
      <c r="BG201" s="1217"/>
      <c r="BR201" s="1217"/>
      <c r="BS201" s="1217"/>
    </row>
    <row r="202" spans="2:71" ht="15.75" customHeight="1" x14ac:dyDescent="0.25">
      <c r="B202" s="3461" t="s">
        <v>848</v>
      </c>
      <c r="C202" s="2140" t="s">
        <v>353</v>
      </c>
      <c r="D202" s="2140"/>
      <c r="E202" s="1351">
        <v>8861</v>
      </c>
      <c r="F202" s="1351"/>
      <c r="G202" s="1351">
        <v>13393</v>
      </c>
      <c r="H202" s="1351"/>
      <c r="I202" s="1351">
        <v>22254</v>
      </c>
      <c r="J202" s="1351"/>
      <c r="K202" s="1351"/>
      <c r="L202" s="1351"/>
      <c r="M202" s="3457">
        <v>22254</v>
      </c>
      <c r="N202" s="1351"/>
      <c r="O202" s="1351">
        <v>2504</v>
      </c>
      <c r="P202" s="1351"/>
      <c r="Q202" s="1351">
        <v>24758</v>
      </c>
      <c r="R202" s="3458"/>
      <c r="S202" s="1351">
        <v>4692.1000000000004</v>
      </c>
      <c r="T202" s="1351"/>
      <c r="U202" s="1351">
        <v>29450.1</v>
      </c>
      <c r="V202" s="3458"/>
      <c r="W202" s="1351">
        <v>6823</v>
      </c>
      <c r="X202" s="1351"/>
      <c r="Y202" s="3457">
        <v>14019.1</v>
      </c>
      <c r="Z202" s="1351"/>
      <c r="AA202" s="3462">
        <v>36273.1</v>
      </c>
      <c r="AB202" s="3458"/>
      <c r="AC202" s="3463">
        <v>4379</v>
      </c>
      <c r="AD202" s="1351"/>
      <c r="AE202" s="2142">
        <v>40652.1</v>
      </c>
      <c r="AF202" s="3458"/>
      <c r="AG202" s="3463">
        <v>73</v>
      </c>
      <c r="AH202" s="1351"/>
      <c r="AI202" s="2142">
        <v>40725.1</v>
      </c>
      <c r="AJ202" s="3458"/>
      <c r="AK202" s="3463">
        <v>2135</v>
      </c>
      <c r="AL202" s="1351"/>
      <c r="AM202" s="3457">
        <v>6587</v>
      </c>
      <c r="AN202" s="1351"/>
      <c r="AO202" s="2142">
        <v>42860.1</v>
      </c>
      <c r="AP202" s="3458"/>
      <c r="AQ202" s="3463">
        <v>2164</v>
      </c>
      <c r="AR202" s="1351"/>
      <c r="AS202" s="2142">
        <v>45024.1</v>
      </c>
      <c r="AT202" s="3458"/>
      <c r="AU202" s="3463"/>
      <c r="AV202" s="1351"/>
      <c r="AW202" s="2142">
        <v>45024.1</v>
      </c>
      <c r="AX202" s="3458"/>
      <c r="AY202" s="1351">
        <v>2365</v>
      </c>
      <c r="AZ202" s="1351"/>
      <c r="BA202" s="3457">
        <v>4529</v>
      </c>
      <c r="BB202" s="1351"/>
      <c r="BC202" s="3462">
        <v>11116</v>
      </c>
      <c r="BD202" s="1351"/>
      <c r="BE202" s="3462">
        <v>47389.1</v>
      </c>
      <c r="BF202" s="1217"/>
      <c r="BG202" s="1217"/>
      <c r="BR202" s="1217"/>
      <c r="BS202" s="1217"/>
    </row>
    <row r="203" spans="2:71" ht="15.75" customHeight="1" x14ac:dyDescent="0.25">
      <c r="B203" s="3461" t="s">
        <v>847</v>
      </c>
      <c r="C203" s="2140" t="s">
        <v>353</v>
      </c>
      <c r="D203" s="2140"/>
      <c r="E203" s="1351"/>
      <c r="F203" s="1351"/>
      <c r="G203" s="1351"/>
      <c r="H203" s="1351"/>
      <c r="I203" s="1351">
        <v>0</v>
      </c>
      <c r="J203" s="1351"/>
      <c r="K203" s="1351">
        <v>2138.1999999999998</v>
      </c>
      <c r="L203" s="1351"/>
      <c r="M203" s="3457">
        <v>2138.1999999999998</v>
      </c>
      <c r="N203" s="1351"/>
      <c r="O203" s="1351"/>
      <c r="P203" s="1351"/>
      <c r="Q203" s="1351">
        <v>2138.1999999999998</v>
      </c>
      <c r="R203" s="3458"/>
      <c r="S203" s="1351"/>
      <c r="T203" s="1351"/>
      <c r="U203" s="1351">
        <v>2138.1999999999998</v>
      </c>
      <c r="V203" s="3458"/>
      <c r="W203" s="1351">
        <v>2472.5500000000002</v>
      </c>
      <c r="X203" s="1351"/>
      <c r="Y203" s="3457">
        <v>2472.5500000000002</v>
      </c>
      <c r="Z203" s="1351"/>
      <c r="AA203" s="3462">
        <v>4610.75</v>
      </c>
      <c r="AB203" s="3458"/>
      <c r="AC203" s="3463">
        <v>4803.3999999999996</v>
      </c>
      <c r="AD203" s="1351"/>
      <c r="AE203" s="2142">
        <v>9414.15</v>
      </c>
      <c r="AF203" s="3458"/>
      <c r="AG203" s="3463"/>
      <c r="AH203" s="1351"/>
      <c r="AI203" s="2142">
        <v>9414.15</v>
      </c>
      <c r="AJ203" s="3458"/>
      <c r="AK203" s="3463"/>
      <c r="AL203" s="1351"/>
      <c r="AM203" s="3457">
        <v>4803.3999999999996</v>
      </c>
      <c r="AN203" s="1351"/>
      <c r="AO203" s="2142">
        <v>9414.15</v>
      </c>
      <c r="AP203" s="3458"/>
      <c r="AQ203" s="3463">
        <v>118</v>
      </c>
      <c r="AR203" s="1351"/>
      <c r="AS203" s="2142">
        <v>9532.15</v>
      </c>
      <c r="AT203" s="3458"/>
      <c r="AU203" s="3463"/>
      <c r="AV203" s="1351"/>
      <c r="AW203" s="2142">
        <v>9532.15</v>
      </c>
      <c r="AX203" s="3458"/>
      <c r="AY203" s="1351">
        <v>176</v>
      </c>
      <c r="AZ203" s="1351"/>
      <c r="BA203" s="3457">
        <v>294</v>
      </c>
      <c r="BB203" s="1351"/>
      <c r="BC203" s="3462">
        <v>5097.3999999999996</v>
      </c>
      <c r="BD203" s="1351"/>
      <c r="BE203" s="3462">
        <v>9708.15</v>
      </c>
      <c r="BF203" s="1217"/>
      <c r="BG203" s="1217"/>
      <c r="BR203" s="1217"/>
      <c r="BS203" s="1217"/>
    </row>
    <row r="204" spans="2:71" ht="15.75" customHeight="1" x14ac:dyDescent="0.25">
      <c r="B204" s="3461" t="s">
        <v>959</v>
      </c>
      <c r="C204" s="2140" t="s">
        <v>353</v>
      </c>
      <c r="D204" s="2140"/>
      <c r="E204" s="1351"/>
      <c r="F204" s="1351"/>
      <c r="G204" s="1351"/>
      <c r="H204" s="1351"/>
      <c r="I204" s="1351">
        <v>0</v>
      </c>
      <c r="J204" s="1351"/>
      <c r="K204" s="1351"/>
      <c r="L204" s="1351"/>
      <c r="M204" s="3457">
        <v>0</v>
      </c>
      <c r="N204" s="1351"/>
      <c r="O204" s="1351"/>
      <c r="P204" s="1351"/>
      <c r="Q204" s="1351">
        <v>0</v>
      </c>
      <c r="R204" s="3458"/>
      <c r="S204" s="1351">
        <v>41</v>
      </c>
      <c r="T204" s="1351"/>
      <c r="U204" s="1351">
        <v>41</v>
      </c>
      <c r="V204" s="3458"/>
      <c r="W204" s="1351"/>
      <c r="X204" s="1351"/>
      <c r="Y204" s="3457">
        <v>41</v>
      </c>
      <c r="Z204" s="1351"/>
      <c r="AA204" s="3462">
        <v>41</v>
      </c>
      <c r="AB204" s="3458"/>
      <c r="AC204" s="3463"/>
      <c r="AD204" s="1351"/>
      <c r="AE204" s="2142">
        <v>41</v>
      </c>
      <c r="AF204" s="3458"/>
      <c r="AG204" s="3463"/>
      <c r="AH204" s="1351"/>
      <c r="AI204" s="2142">
        <v>41</v>
      </c>
      <c r="AJ204" s="3458"/>
      <c r="AK204" s="3463"/>
      <c r="AL204" s="1351"/>
      <c r="AM204" s="3457">
        <v>0</v>
      </c>
      <c r="AN204" s="1351"/>
      <c r="AO204" s="2142">
        <v>41</v>
      </c>
      <c r="AP204" s="3458"/>
      <c r="AQ204" s="3463"/>
      <c r="AR204" s="1351"/>
      <c r="AS204" s="2142">
        <v>41</v>
      </c>
      <c r="AT204" s="3458"/>
      <c r="AU204" s="3463"/>
      <c r="AV204" s="1351"/>
      <c r="AW204" s="2142">
        <v>41</v>
      </c>
      <c r="AX204" s="3458"/>
      <c r="AY204" s="1351"/>
      <c r="AZ204" s="1351"/>
      <c r="BA204" s="3457">
        <v>0</v>
      </c>
      <c r="BB204" s="1351"/>
      <c r="BC204" s="3462">
        <v>0</v>
      </c>
      <c r="BD204" s="1351"/>
      <c r="BE204" s="3462">
        <v>41</v>
      </c>
      <c r="BF204" s="1217"/>
      <c r="BG204" s="1217"/>
      <c r="BR204" s="1217"/>
      <c r="BS204" s="1217"/>
    </row>
    <row r="205" spans="2:71" ht="15.75" hidden="1" customHeight="1" x14ac:dyDescent="0.25">
      <c r="B205" s="3461"/>
      <c r="C205" s="2140"/>
      <c r="D205" s="2140"/>
      <c r="E205" s="1351"/>
      <c r="F205" s="1351"/>
      <c r="G205" s="1351"/>
      <c r="H205" s="1351"/>
      <c r="I205" s="1351"/>
      <c r="J205" s="1351"/>
      <c r="K205" s="1351"/>
      <c r="L205" s="1351"/>
      <c r="M205" s="3457"/>
      <c r="N205" s="1351"/>
      <c r="O205" s="1351"/>
      <c r="P205" s="1351"/>
      <c r="Q205" s="1351">
        <v>0</v>
      </c>
      <c r="R205" s="3458"/>
      <c r="S205" s="1351"/>
      <c r="T205" s="1351"/>
      <c r="U205" s="1351">
        <v>0</v>
      </c>
      <c r="V205" s="3458"/>
      <c r="W205" s="1351"/>
      <c r="X205" s="1351"/>
      <c r="Y205" s="3457">
        <v>0</v>
      </c>
      <c r="Z205" s="1351"/>
      <c r="AA205" s="3462">
        <v>0</v>
      </c>
      <c r="AB205" s="3458"/>
      <c r="AC205" s="3463"/>
      <c r="AD205" s="1351"/>
      <c r="AE205" s="2142">
        <v>0</v>
      </c>
      <c r="AF205" s="3458"/>
      <c r="AG205" s="3463"/>
      <c r="AH205" s="1351"/>
      <c r="AI205" s="2142">
        <v>0</v>
      </c>
      <c r="AJ205" s="3458"/>
      <c r="AK205" s="3463"/>
      <c r="AL205" s="1351"/>
      <c r="AM205" s="3457">
        <v>0</v>
      </c>
      <c r="AN205" s="1351"/>
      <c r="AO205" s="2142">
        <v>0</v>
      </c>
      <c r="AP205" s="3458"/>
      <c r="AQ205" s="3463"/>
      <c r="AR205" s="1351"/>
      <c r="AS205" s="2142">
        <v>0</v>
      </c>
      <c r="AT205" s="3458"/>
      <c r="AU205" s="3463"/>
      <c r="AV205" s="1351"/>
      <c r="AW205" s="2142">
        <v>0</v>
      </c>
      <c r="AX205" s="3458"/>
      <c r="AY205" s="1351"/>
      <c r="AZ205" s="1351"/>
      <c r="BA205" s="3457">
        <v>0</v>
      </c>
      <c r="BB205" s="1351"/>
      <c r="BC205" s="3462">
        <v>0</v>
      </c>
      <c r="BD205" s="1351"/>
      <c r="BE205" s="3462">
        <v>0</v>
      </c>
      <c r="BF205" s="1217"/>
      <c r="BG205" s="1217"/>
      <c r="BR205" s="1217"/>
      <c r="BS205" s="1217"/>
    </row>
    <row r="206" spans="2:71" ht="18.75" customHeight="1" x14ac:dyDescent="0.25">
      <c r="B206" s="3454" t="s">
        <v>26</v>
      </c>
      <c r="C206" s="2140"/>
      <c r="D206" s="2140"/>
      <c r="E206" s="3456">
        <v>0</v>
      </c>
      <c r="F206" s="1351"/>
      <c r="G206" s="3456">
        <v>2404.65</v>
      </c>
      <c r="H206" s="1351"/>
      <c r="I206" s="1351"/>
      <c r="J206" s="1351"/>
      <c r="K206" s="3456">
        <v>0</v>
      </c>
      <c r="L206" s="1351"/>
      <c r="M206" s="3457">
        <v>2404.65</v>
      </c>
      <c r="N206" s="1351"/>
      <c r="O206" s="3456">
        <v>0</v>
      </c>
      <c r="P206" s="1351"/>
      <c r="Q206" s="1351">
        <v>2404.65</v>
      </c>
      <c r="R206" s="3458"/>
      <c r="S206" s="3456">
        <v>3660.3799999999997</v>
      </c>
      <c r="T206" s="1351"/>
      <c r="U206" s="1351">
        <v>6065.03</v>
      </c>
      <c r="V206" s="3458"/>
      <c r="W206" s="3456">
        <v>0</v>
      </c>
      <c r="X206" s="1351"/>
      <c r="Y206" s="3457">
        <v>3660.3799999999997</v>
      </c>
      <c r="Z206" s="1351"/>
      <c r="AA206" s="3462">
        <v>6065.03</v>
      </c>
      <c r="AB206" s="3458"/>
      <c r="AC206" s="3460">
        <v>0</v>
      </c>
      <c r="AD206" s="1351"/>
      <c r="AE206" s="2142">
        <v>6065.03</v>
      </c>
      <c r="AF206" s="3458"/>
      <c r="AG206" s="3460">
        <v>0</v>
      </c>
      <c r="AH206" s="1351"/>
      <c r="AI206" s="2142">
        <v>6065.03</v>
      </c>
      <c r="AJ206" s="3458"/>
      <c r="AK206" s="3460">
        <v>0</v>
      </c>
      <c r="AL206" s="1351"/>
      <c r="AM206" s="3457">
        <v>0</v>
      </c>
      <c r="AN206" s="1351"/>
      <c r="AO206" s="2142">
        <v>6065.03</v>
      </c>
      <c r="AP206" s="3458"/>
      <c r="AQ206" s="3460">
        <v>0</v>
      </c>
      <c r="AR206" s="1351"/>
      <c r="AS206" s="2142">
        <v>6065.03</v>
      </c>
      <c r="AT206" s="3458"/>
      <c r="AU206" s="3460">
        <v>0</v>
      </c>
      <c r="AV206" s="1351"/>
      <c r="AW206" s="2142">
        <v>6065.03</v>
      </c>
      <c r="AX206" s="3458"/>
      <c r="AY206" s="1351"/>
      <c r="AZ206" s="1351"/>
      <c r="BA206" s="3457">
        <v>0</v>
      </c>
      <c r="BB206" s="1351"/>
      <c r="BC206" s="3462">
        <v>0</v>
      </c>
      <c r="BD206" s="1351"/>
      <c r="BE206" s="3462">
        <v>6065.03</v>
      </c>
      <c r="BF206" s="1217"/>
      <c r="BG206" s="1217"/>
      <c r="BR206" s="1217"/>
      <c r="BS206" s="1217"/>
    </row>
    <row r="207" spans="2:71" ht="15.75" customHeight="1" x14ac:dyDescent="0.25">
      <c r="B207" s="3461" t="s">
        <v>848</v>
      </c>
      <c r="C207" s="2140" t="s">
        <v>353</v>
      </c>
      <c r="D207" s="2140"/>
      <c r="E207" s="1351"/>
      <c r="F207" s="1351"/>
      <c r="G207" s="1351">
        <v>0</v>
      </c>
      <c r="H207" s="1351"/>
      <c r="I207" s="1351"/>
      <c r="J207" s="1351"/>
      <c r="K207" s="1351"/>
      <c r="L207" s="1351"/>
      <c r="M207" s="3457">
        <v>0</v>
      </c>
      <c r="N207" s="1351"/>
      <c r="O207" s="1351"/>
      <c r="P207" s="1351"/>
      <c r="Q207" s="1351">
        <v>0</v>
      </c>
      <c r="R207" s="3458"/>
      <c r="S207" s="1351">
        <v>343.68</v>
      </c>
      <c r="T207" s="1351"/>
      <c r="U207" s="1351">
        <v>343.68</v>
      </c>
      <c r="V207" s="3458"/>
      <c r="W207" s="1351"/>
      <c r="X207" s="1351"/>
      <c r="Y207" s="3457">
        <v>343.68</v>
      </c>
      <c r="Z207" s="1351"/>
      <c r="AA207" s="3462">
        <v>343.68</v>
      </c>
      <c r="AB207" s="3458"/>
      <c r="AC207" s="3463"/>
      <c r="AD207" s="1351"/>
      <c r="AE207" s="2142">
        <v>343.68</v>
      </c>
      <c r="AF207" s="3458"/>
      <c r="AG207" s="3463"/>
      <c r="AH207" s="1351"/>
      <c r="AI207" s="2142">
        <v>343.68</v>
      </c>
      <c r="AJ207" s="3458"/>
      <c r="AK207" s="3463"/>
      <c r="AL207" s="1351"/>
      <c r="AM207" s="3457">
        <v>0</v>
      </c>
      <c r="AN207" s="1351"/>
      <c r="AO207" s="2142">
        <v>343.68</v>
      </c>
      <c r="AP207" s="3458"/>
      <c r="AQ207" s="3463"/>
      <c r="AR207" s="1351"/>
      <c r="AS207" s="2142">
        <v>343.68</v>
      </c>
      <c r="AT207" s="3458"/>
      <c r="AU207" s="3463"/>
      <c r="AV207" s="1351"/>
      <c r="AW207" s="2142">
        <v>343.68</v>
      </c>
      <c r="AX207" s="3458"/>
      <c r="AY207" s="1351"/>
      <c r="AZ207" s="1351"/>
      <c r="BA207" s="3457">
        <v>0</v>
      </c>
      <c r="BB207" s="1351"/>
      <c r="BC207" s="3462">
        <v>0</v>
      </c>
      <c r="BD207" s="1351"/>
      <c r="BE207" s="3462">
        <v>343.68</v>
      </c>
      <c r="BF207" s="1217"/>
      <c r="BG207" s="1217"/>
      <c r="BR207" s="1217"/>
      <c r="BS207" s="1217"/>
    </row>
    <row r="208" spans="2:71" ht="15.75" customHeight="1" x14ac:dyDescent="0.25">
      <c r="B208" s="3461" t="s">
        <v>847</v>
      </c>
      <c r="C208" s="2140" t="s">
        <v>353</v>
      </c>
      <c r="D208" s="2140"/>
      <c r="E208" s="1351"/>
      <c r="F208" s="1351"/>
      <c r="G208" s="1351">
        <v>2404.65</v>
      </c>
      <c r="H208" s="1351"/>
      <c r="I208" s="1351"/>
      <c r="J208" s="1351"/>
      <c r="K208" s="1351"/>
      <c r="L208" s="1351"/>
      <c r="M208" s="3457">
        <v>2404.65</v>
      </c>
      <c r="N208" s="1351"/>
      <c r="O208" s="1351"/>
      <c r="P208" s="1351"/>
      <c r="Q208" s="1351">
        <v>2404.65</v>
      </c>
      <c r="R208" s="3458"/>
      <c r="S208" s="1351">
        <v>3316.7</v>
      </c>
      <c r="T208" s="1351"/>
      <c r="U208" s="1351">
        <v>5721.35</v>
      </c>
      <c r="V208" s="3458"/>
      <c r="W208" s="1351"/>
      <c r="X208" s="1351"/>
      <c r="Y208" s="3457">
        <v>3316.7</v>
      </c>
      <c r="Z208" s="1351"/>
      <c r="AA208" s="3462">
        <v>5721.35</v>
      </c>
      <c r="AB208" s="3458"/>
      <c r="AC208" s="3463"/>
      <c r="AD208" s="1351"/>
      <c r="AE208" s="2142">
        <v>5721.35</v>
      </c>
      <c r="AF208" s="3458"/>
      <c r="AG208" s="3463"/>
      <c r="AH208" s="1351"/>
      <c r="AI208" s="2142">
        <v>5721.35</v>
      </c>
      <c r="AJ208" s="3458"/>
      <c r="AK208" s="3463"/>
      <c r="AL208" s="1351"/>
      <c r="AM208" s="3457">
        <v>0</v>
      </c>
      <c r="AN208" s="1351"/>
      <c r="AO208" s="2142">
        <v>5721.35</v>
      </c>
      <c r="AP208" s="3458"/>
      <c r="AQ208" s="3463"/>
      <c r="AR208" s="1351"/>
      <c r="AS208" s="2142">
        <v>5721.35</v>
      </c>
      <c r="AT208" s="3458"/>
      <c r="AU208" s="3463"/>
      <c r="AV208" s="1351"/>
      <c r="AW208" s="2142">
        <v>5721.35</v>
      </c>
      <c r="AX208" s="3458"/>
      <c r="AY208" s="1351"/>
      <c r="AZ208" s="1351"/>
      <c r="BA208" s="3457">
        <v>0</v>
      </c>
      <c r="BB208" s="1351"/>
      <c r="BC208" s="3462">
        <v>0</v>
      </c>
      <c r="BD208" s="1351"/>
      <c r="BE208" s="3462">
        <v>5721.35</v>
      </c>
      <c r="BF208" s="1217"/>
      <c r="BG208" s="1217"/>
      <c r="BR208" s="1217"/>
      <c r="BS208" s="1217"/>
    </row>
    <row r="209" spans="2:71" ht="15.75" hidden="1" customHeight="1" x14ac:dyDescent="0.25">
      <c r="B209" s="3461"/>
      <c r="C209" s="2140"/>
      <c r="D209" s="2140"/>
      <c r="E209" s="1351"/>
      <c r="F209" s="1351"/>
      <c r="G209" s="1351"/>
      <c r="H209" s="1351"/>
      <c r="I209" s="1351"/>
      <c r="J209" s="1351"/>
      <c r="K209" s="1351"/>
      <c r="L209" s="1351"/>
      <c r="M209" s="3457"/>
      <c r="N209" s="1351"/>
      <c r="O209" s="1351"/>
      <c r="P209" s="1351"/>
      <c r="Q209" s="1351">
        <v>0</v>
      </c>
      <c r="R209" s="3458"/>
      <c r="S209" s="1351"/>
      <c r="T209" s="1351"/>
      <c r="U209" s="1351">
        <v>0</v>
      </c>
      <c r="V209" s="3458"/>
      <c r="W209" s="1351"/>
      <c r="X209" s="1351"/>
      <c r="Y209" s="3457">
        <v>0</v>
      </c>
      <c r="Z209" s="1351"/>
      <c r="AA209" s="3462">
        <v>0</v>
      </c>
      <c r="AB209" s="3458"/>
      <c r="AC209" s="3463"/>
      <c r="AD209" s="1351"/>
      <c r="AE209" s="2142">
        <v>0</v>
      </c>
      <c r="AF209" s="3458"/>
      <c r="AG209" s="3463"/>
      <c r="AH209" s="1351"/>
      <c r="AI209" s="2142">
        <v>0</v>
      </c>
      <c r="AJ209" s="3458"/>
      <c r="AK209" s="3463"/>
      <c r="AL209" s="1351"/>
      <c r="AM209" s="3457">
        <v>0</v>
      </c>
      <c r="AN209" s="1351"/>
      <c r="AO209" s="2142">
        <v>0</v>
      </c>
      <c r="AP209" s="3458"/>
      <c r="AQ209" s="3463"/>
      <c r="AR209" s="1351"/>
      <c r="AS209" s="2142">
        <v>0</v>
      </c>
      <c r="AT209" s="3458"/>
      <c r="AU209" s="3463"/>
      <c r="AV209" s="1351"/>
      <c r="AW209" s="2142">
        <v>0</v>
      </c>
      <c r="AX209" s="3458"/>
      <c r="AY209" s="1351"/>
      <c r="AZ209" s="1351"/>
      <c r="BA209" s="3457">
        <v>0</v>
      </c>
      <c r="BB209" s="1351"/>
      <c r="BC209" s="3462">
        <v>0</v>
      </c>
      <c r="BD209" s="1351"/>
      <c r="BE209" s="3462">
        <v>0</v>
      </c>
      <c r="BF209" s="1217"/>
      <c r="BG209" s="1217"/>
      <c r="BR209" s="1217"/>
      <c r="BS209" s="1217"/>
    </row>
    <row r="210" spans="2:71" ht="15.75" hidden="1" customHeight="1" x14ac:dyDescent="0.25">
      <c r="B210" s="3454" t="s">
        <v>1372</v>
      </c>
      <c r="C210" s="3455"/>
      <c r="D210" s="3455"/>
      <c r="E210" s="3456">
        <v>0</v>
      </c>
      <c r="F210" s="3456">
        <v>0</v>
      </c>
      <c r="G210" s="3456">
        <v>0</v>
      </c>
      <c r="H210" s="3456">
        <v>0</v>
      </c>
      <c r="I210" s="3456">
        <v>0</v>
      </c>
      <c r="J210" s="3456">
        <v>0</v>
      </c>
      <c r="K210" s="3456">
        <v>0</v>
      </c>
      <c r="L210" s="3456"/>
      <c r="M210" s="3457">
        <v>0</v>
      </c>
      <c r="N210" s="3456"/>
      <c r="O210" s="3456">
        <v>0</v>
      </c>
      <c r="P210" s="3456">
        <v>0</v>
      </c>
      <c r="Q210" s="1351">
        <v>0</v>
      </c>
      <c r="R210" s="3458">
        <v>0</v>
      </c>
      <c r="S210" s="3456">
        <v>0</v>
      </c>
      <c r="T210" s="3456">
        <v>0</v>
      </c>
      <c r="U210" s="1351">
        <v>0</v>
      </c>
      <c r="V210" s="3458">
        <v>0</v>
      </c>
      <c r="W210" s="3456">
        <v>0</v>
      </c>
      <c r="X210" s="3456"/>
      <c r="Y210" s="3457">
        <v>0</v>
      </c>
      <c r="Z210" s="1351"/>
      <c r="AA210" s="3459">
        <v>0</v>
      </c>
      <c r="AB210" s="3458"/>
      <c r="AC210" s="3460">
        <v>0</v>
      </c>
      <c r="AD210" s="3456">
        <v>0</v>
      </c>
      <c r="AE210" s="3459">
        <v>0</v>
      </c>
      <c r="AF210" s="3458">
        <v>0</v>
      </c>
      <c r="AG210" s="3460">
        <v>0</v>
      </c>
      <c r="AH210" s="3456">
        <v>0</v>
      </c>
      <c r="AI210" s="3459">
        <v>0</v>
      </c>
      <c r="AJ210" s="3458">
        <v>0</v>
      </c>
      <c r="AK210" s="3460">
        <v>0</v>
      </c>
      <c r="AL210" s="1351"/>
      <c r="AM210" s="3457">
        <v>0</v>
      </c>
      <c r="AN210" s="1351"/>
      <c r="AO210" s="2142">
        <v>0</v>
      </c>
      <c r="AP210" s="3458"/>
      <c r="AQ210" s="3460">
        <v>0</v>
      </c>
      <c r="AR210" s="3456"/>
      <c r="AS210" s="3459">
        <v>0</v>
      </c>
      <c r="AT210" s="3458"/>
      <c r="AU210" s="3460">
        <v>0</v>
      </c>
      <c r="AV210" s="3456"/>
      <c r="AW210" s="3459">
        <v>0</v>
      </c>
      <c r="AX210" s="3458"/>
      <c r="AY210" s="3456">
        <v>0</v>
      </c>
      <c r="AZ210" s="1351"/>
      <c r="BA210" s="3457">
        <v>0</v>
      </c>
      <c r="BB210" s="1351"/>
      <c r="BC210" s="3459">
        <v>0</v>
      </c>
      <c r="BD210" s="3456"/>
      <c r="BE210" s="3459">
        <v>0</v>
      </c>
      <c r="BF210" s="1217"/>
      <c r="BG210" s="1217"/>
      <c r="BR210" s="1217"/>
      <c r="BS210" s="1217"/>
    </row>
    <row r="211" spans="2:71" ht="15.75" hidden="1" customHeight="1" x14ac:dyDescent="0.25">
      <c r="B211" s="3461" t="s">
        <v>1704</v>
      </c>
      <c r="C211" s="2140" t="s">
        <v>353</v>
      </c>
      <c r="D211" s="2140"/>
      <c r="E211" s="1351"/>
      <c r="F211" s="1351"/>
      <c r="G211" s="1351"/>
      <c r="H211" s="1351"/>
      <c r="I211" s="1351">
        <v>0</v>
      </c>
      <c r="J211" s="1351"/>
      <c r="K211" s="1351"/>
      <c r="L211" s="1351"/>
      <c r="M211" s="3457">
        <v>0</v>
      </c>
      <c r="N211" s="1351"/>
      <c r="O211" s="1351"/>
      <c r="P211" s="1351"/>
      <c r="Q211" s="1351">
        <v>0</v>
      </c>
      <c r="R211" s="3458"/>
      <c r="S211" s="1351"/>
      <c r="T211" s="1351"/>
      <c r="U211" s="1351">
        <v>0</v>
      </c>
      <c r="V211" s="3458"/>
      <c r="W211" s="1351"/>
      <c r="X211" s="1351"/>
      <c r="Y211" s="3457">
        <v>0</v>
      </c>
      <c r="Z211" s="1351"/>
      <c r="AA211" s="3462">
        <v>0</v>
      </c>
      <c r="AB211" s="3458"/>
      <c r="AC211" s="3463"/>
      <c r="AD211" s="1351"/>
      <c r="AE211" s="2142">
        <v>0</v>
      </c>
      <c r="AF211" s="3458"/>
      <c r="AG211" s="3463"/>
      <c r="AH211" s="1351"/>
      <c r="AI211" s="2142">
        <v>0</v>
      </c>
      <c r="AJ211" s="3458"/>
      <c r="AK211" s="3463"/>
      <c r="AL211" s="1351"/>
      <c r="AM211" s="3457">
        <v>0</v>
      </c>
      <c r="AN211" s="1351"/>
      <c r="AO211" s="2142">
        <v>0</v>
      </c>
      <c r="AP211" s="3458"/>
      <c r="AQ211" s="3463"/>
      <c r="AR211" s="1351"/>
      <c r="AS211" s="2142">
        <v>0</v>
      </c>
      <c r="AT211" s="3458"/>
      <c r="AU211" s="3463"/>
      <c r="AV211" s="1351"/>
      <c r="AW211" s="2142">
        <v>0</v>
      </c>
      <c r="AX211" s="3458"/>
      <c r="AY211" s="1351"/>
      <c r="AZ211" s="1351"/>
      <c r="BA211" s="3457">
        <v>0</v>
      </c>
      <c r="BB211" s="1351"/>
      <c r="BC211" s="3462">
        <v>0</v>
      </c>
      <c r="BD211" s="1351"/>
      <c r="BE211" s="3462">
        <v>0</v>
      </c>
      <c r="BF211" s="1217"/>
      <c r="BG211" s="1217"/>
      <c r="BR211" s="1217"/>
      <c r="BS211" s="1217"/>
    </row>
    <row r="212" spans="2:71" ht="15.75" hidden="1" customHeight="1" x14ac:dyDescent="0.25">
      <c r="B212" s="3454" t="s">
        <v>1705</v>
      </c>
      <c r="C212" s="3455"/>
      <c r="D212" s="3455"/>
      <c r="E212" s="3456">
        <v>0</v>
      </c>
      <c r="F212" s="3456">
        <v>0</v>
      </c>
      <c r="G212" s="3456">
        <v>0</v>
      </c>
      <c r="H212" s="3456">
        <v>0</v>
      </c>
      <c r="I212" s="3456">
        <v>0</v>
      </c>
      <c r="J212" s="3456">
        <v>0</v>
      </c>
      <c r="K212" s="3456">
        <v>0</v>
      </c>
      <c r="L212" s="3456"/>
      <c r="M212" s="3457">
        <v>0</v>
      </c>
      <c r="N212" s="3456"/>
      <c r="O212" s="3456">
        <v>0</v>
      </c>
      <c r="P212" s="3456">
        <v>0</v>
      </c>
      <c r="Q212" s="1351">
        <v>0</v>
      </c>
      <c r="R212" s="3458">
        <v>0</v>
      </c>
      <c r="S212" s="3456">
        <v>0</v>
      </c>
      <c r="T212" s="3456">
        <v>0</v>
      </c>
      <c r="U212" s="1351">
        <v>0</v>
      </c>
      <c r="V212" s="3458">
        <v>0</v>
      </c>
      <c r="W212" s="3456">
        <v>0</v>
      </c>
      <c r="X212" s="3456"/>
      <c r="Y212" s="3457">
        <v>0</v>
      </c>
      <c r="Z212" s="1351"/>
      <c r="AA212" s="3459">
        <v>0</v>
      </c>
      <c r="AB212" s="3458"/>
      <c r="AC212" s="3460">
        <v>0</v>
      </c>
      <c r="AD212" s="3456">
        <v>0</v>
      </c>
      <c r="AE212" s="3459">
        <v>0</v>
      </c>
      <c r="AF212" s="3458">
        <v>0</v>
      </c>
      <c r="AG212" s="3460">
        <v>0</v>
      </c>
      <c r="AH212" s="3456">
        <v>0</v>
      </c>
      <c r="AI212" s="3459">
        <v>0</v>
      </c>
      <c r="AJ212" s="3458">
        <v>0</v>
      </c>
      <c r="AK212" s="3460">
        <v>0</v>
      </c>
      <c r="AL212" s="1351"/>
      <c r="AM212" s="3457">
        <v>0</v>
      </c>
      <c r="AN212" s="1351"/>
      <c r="AO212" s="2142">
        <v>0</v>
      </c>
      <c r="AP212" s="3458"/>
      <c r="AQ212" s="3460">
        <v>0</v>
      </c>
      <c r="AR212" s="3456"/>
      <c r="AS212" s="3459">
        <v>0</v>
      </c>
      <c r="AT212" s="3458"/>
      <c r="AU212" s="3460">
        <v>0</v>
      </c>
      <c r="AV212" s="3456"/>
      <c r="AW212" s="3459">
        <v>0</v>
      </c>
      <c r="AX212" s="3458"/>
      <c r="AY212" s="3456">
        <v>0</v>
      </c>
      <c r="AZ212" s="1351"/>
      <c r="BA212" s="3457">
        <v>0</v>
      </c>
      <c r="BB212" s="1351"/>
      <c r="BC212" s="3459">
        <v>0</v>
      </c>
      <c r="BD212" s="3456"/>
      <c r="BE212" s="3459">
        <v>0</v>
      </c>
      <c r="BF212" s="1217"/>
      <c r="BG212" s="1217"/>
      <c r="BR212" s="1217"/>
      <c r="BS212" s="1217"/>
    </row>
    <row r="213" spans="2:71" ht="15.75" hidden="1" customHeight="1" x14ac:dyDescent="0.25">
      <c r="B213" s="3461" t="s">
        <v>959</v>
      </c>
      <c r="C213" s="2140" t="s">
        <v>353</v>
      </c>
      <c r="D213" s="2140"/>
      <c r="E213" s="1351"/>
      <c r="F213" s="1351"/>
      <c r="G213" s="1351"/>
      <c r="H213" s="1351"/>
      <c r="I213" s="1351">
        <v>0</v>
      </c>
      <c r="J213" s="1351"/>
      <c r="K213" s="1351"/>
      <c r="L213" s="1351"/>
      <c r="M213" s="3457">
        <v>0</v>
      </c>
      <c r="N213" s="1351"/>
      <c r="O213" s="1351"/>
      <c r="P213" s="1351"/>
      <c r="Q213" s="1351">
        <v>0</v>
      </c>
      <c r="R213" s="3458"/>
      <c r="S213" s="1351"/>
      <c r="T213" s="1351"/>
      <c r="U213" s="1351">
        <v>0</v>
      </c>
      <c r="V213" s="3458"/>
      <c r="W213" s="1351"/>
      <c r="X213" s="1351"/>
      <c r="Y213" s="3457">
        <v>0</v>
      </c>
      <c r="Z213" s="1351"/>
      <c r="AA213" s="3462">
        <v>0</v>
      </c>
      <c r="AB213" s="3458"/>
      <c r="AC213" s="3463"/>
      <c r="AD213" s="1351"/>
      <c r="AE213" s="2142">
        <v>0</v>
      </c>
      <c r="AF213" s="3458"/>
      <c r="AG213" s="3463"/>
      <c r="AH213" s="1351"/>
      <c r="AI213" s="2142">
        <v>0</v>
      </c>
      <c r="AJ213" s="3458"/>
      <c r="AK213" s="3463"/>
      <c r="AL213" s="1351"/>
      <c r="AM213" s="3457">
        <v>0</v>
      </c>
      <c r="AN213" s="1351"/>
      <c r="AO213" s="2142">
        <v>0</v>
      </c>
      <c r="AP213" s="3458"/>
      <c r="AQ213" s="3463"/>
      <c r="AR213" s="1351"/>
      <c r="AS213" s="2142">
        <v>0</v>
      </c>
      <c r="AT213" s="3458"/>
      <c r="AU213" s="3463"/>
      <c r="AV213" s="1351"/>
      <c r="AW213" s="2142">
        <v>0</v>
      </c>
      <c r="AX213" s="3458"/>
      <c r="AY213" s="1351"/>
      <c r="AZ213" s="1351"/>
      <c r="BA213" s="3457">
        <v>0</v>
      </c>
      <c r="BB213" s="1351"/>
      <c r="BC213" s="3462">
        <v>0</v>
      </c>
      <c r="BD213" s="1351"/>
      <c r="BE213" s="3462">
        <v>0</v>
      </c>
      <c r="BF213" s="1217"/>
      <c r="BG213" s="1217"/>
      <c r="BR213" s="1217"/>
      <c r="BS213" s="1217"/>
    </row>
    <row r="214" spans="2:71" ht="15.75" hidden="1" customHeight="1" x14ac:dyDescent="0.25">
      <c r="B214" s="3461" t="s">
        <v>847</v>
      </c>
      <c r="C214" s="2140"/>
      <c r="D214" s="2140"/>
      <c r="E214" s="1351"/>
      <c r="F214" s="1351"/>
      <c r="G214" s="1351"/>
      <c r="H214" s="1351"/>
      <c r="I214" s="1351">
        <v>0</v>
      </c>
      <c r="J214" s="1351"/>
      <c r="K214" s="1351"/>
      <c r="L214" s="1351"/>
      <c r="M214" s="3457">
        <v>0</v>
      </c>
      <c r="N214" s="1351"/>
      <c r="O214" s="1351"/>
      <c r="P214" s="1351"/>
      <c r="Q214" s="1351">
        <v>0</v>
      </c>
      <c r="R214" s="3458"/>
      <c r="S214" s="1351"/>
      <c r="T214" s="1351"/>
      <c r="U214" s="1351">
        <v>0</v>
      </c>
      <c r="V214" s="3458"/>
      <c r="W214" s="1351"/>
      <c r="X214" s="1351"/>
      <c r="Y214" s="3457">
        <v>0</v>
      </c>
      <c r="Z214" s="1351"/>
      <c r="AA214" s="3462">
        <v>0</v>
      </c>
      <c r="AB214" s="3458"/>
      <c r="AC214" s="3463"/>
      <c r="AD214" s="1351"/>
      <c r="AE214" s="2142"/>
      <c r="AF214" s="3458"/>
      <c r="AG214" s="3463"/>
      <c r="AH214" s="1351"/>
      <c r="AI214" s="2142"/>
      <c r="AJ214" s="3458"/>
      <c r="AK214" s="3463"/>
      <c r="AL214" s="1351"/>
      <c r="AM214" s="3457">
        <v>0</v>
      </c>
      <c r="AN214" s="1351"/>
      <c r="AO214" s="2142">
        <v>0</v>
      </c>
      <c r="AP214" s="3458"/>
      <c r="AQ214" s="3463"/>
      <c r="AR214" s="1351"/>
      <c r="AS214" s="2142">
        <v>0</v>
      </c>
      <c r="AT214" s="3458"/>
      <c r="AU214" s="3463"/>
      <c r="AV214" s="1351"/>
      <c r="AW214" s="2142">
        <v>0</v>
      </c>
      <c r="AX214" s="3458"/>
      <c r="AY214" s="1351"/>
      <c r="AZ214" s="1351"/>
      <c r="BA214" s="3457">
        <v>0</v>
      </c>
      <c r="BB214" s="1351"/>
      <c r="BC214" s="3462">
        <v>0</v>
      </c>
      <c r="BD214" s="1351"/>
      <c r="BE214" s="3462">
        <v>0</v>
      </c>
      <c r="BF214" s="1217"/>
      <c r="BG214" s="1217"/>
      <c r="BR214" s="1217"/>
      <c r="BS214" s="1217"/>
    </row>
    <row r="215" spans="2:71" ht="15.75" hidden="1" customHeight="1" x14ac:dyDescent="0.25">
      <c r="B215" s="3461" t="s">
        <v>1704</v>
      </c>
      <c r="C215" s="2140"/>
      <c r="D215" s="2140"/>
      <c r="E215" s="1351"/>
      <c r="F215" s="1351"/>
      <c r="G215" s="1351"/>
      <c r="H215" s="1351"/>
      <c r="I215" s="1351">
        <v>0</v>
      </c>
      <c r="J215" s="1351"/>
      <c r="K215" s="1351"/>
      <c r="L215" s="1351"/>
      <c r="M215" s="3457">
        <v>0</v>
      </c>
      <c r="N215" s="1351"/>
      <c r="O215" s="1351"/>
      <c r="P215" s="1351"/>
      <c r="Q215" s="1351">
        <v>0</v>
      </c>
      <c r="R215" s="3458"/>
      <c r="S215" s="1351"/>
      <c r="T215" s="1351"/>
      <c r="U215" s="1351">
        <v>0</v>
      </c>
      <c r="V215" s="3458"/>
      <c r="W215" s="1351"/>
      <c r="X215" s="1351"/>
      <c r="Y215" s="3457">
        <v>0</v>
      </c>
      <c r="Z215" s="1351"/>
      <c r="AA215" s="3462">
        <v>0</v>
      </c>
      <c r="AB215" s="3458"/>
      <c r="AC215" s="3463"/>
      <c r="AD215" s="1351"/>
      <c r="AE215" s="2142"/>
      <c r="AF215" s="3458"/>
      <c r="AG215" s="3463"/>
      <c r="AH215" s="1351"/>
      <c r="AI215" s="2142"/>
      <c r="AJ215" s="3458"/>
      <c r="AK215" s="3463"/>
      <c r="AL215" s="1351"/>
      <c r="AM215" s="3457">
        <v>0</v>
      </c>
      <c r="AN215" s="1351"/>
      <c r="AO215" s="2142">
        <v>0</v>
      </c>
      <c r="AP215" s="3458"/>
      <c r="AQ215" s="3463"/>
      <c r="AR215" s="1351"/>
      <c r="AS215" s="2142">
        <v>0</v>
      </c>
      <c r="AT215" s="3458"/>
      <c r="AU215" s="3463"/>
      <c r="AV215" s="1351"/>
      <c r="AW215" s="2142">
        <v>0</v>
      </c>
      <c r="AX215" s="3458"/>
      <c r="AY215" s="1351"/>
      <c r="AZ215" s="1351"/>
      <c r="BA215" s="3457">
        <v>0</v>
      </c>
      <c r="BB215" s="1351"/>
      <c r="BC215" s="3462">
        <v>0</v>
      </c>
      <c r="BD215" s="1351"/>
      <c r="BE215" s="3462">
        <v>0</v>
      </c>
      <c r="BF215" s="1217"/>
      <c r="BG215" s="1217"/>
      <c r="BR215" s="1217"/>
      <c r="BS215" s="1217"/>
    </row>
    <row r="216" spans="2:71" ht="15.75" hidden="1" customHeight="1" x14ac:dyDescent="0.25">
      <c r="B216" s="3461" t="s">
        <v>1635</v>
      </c>
      <c r="C216" s="2140"/>
      <c r="D216" s="2140"/>
      <c r="E216" s="1351"/>
      <c r="F216" s="1351"/>
      <c r="G216" s="1351"/>
      <c r="H216" s="1351"/>
      <c r="I216" s="1351">
        <v>0</v>
      </c>
      <c r="J216" s="1351"/>
      <c r="K216" s="1351"/>
      <c r="L216" s="1351"/>
      <c r="M216" s="3457">
        <v>0</v>
      </c>
      <c r="N216" s="1351"/>
      <c r="O216" s="1351"/>
      <c r="P216" s="1351"/>
      <c r="Q216" s="1351">
        <v>0</v>
      </c>
      <c r="R216" s="3458"/>
      <c r="S216" s="1351"/>
      <c r="T216" s="1351"/>
      <c r="U216" s="1351">
        <v>0</v>
      </c>
      <c r="V216" s="3458"/>
      <c r="W216" s="1351"/>
      <c r="X216" s="1351"/>
      <c r="Y216" s="3457">
        <v>0</v>
      </c>
      <c r="Z216" s="1351"/>
      <c r="AA216" s="3462">
        <v>0</v>
      </c>
      <c r="AB216" s="3458"/>
      <c r="AC216" s="3463"/>
      <c r="AD216" s="1351"/>
      <c r="AE216" s="2142">
        <v>0</v>
      </c>
      <c r="AF216" s="3458"/>
      <c r="AG216" s="3463"/>
      <c r="AH216" s="1351"/>
      <c r="AI216" s="2142">
        <v>0</v>
      </c>
      <c r="AJ216" s="3458"/>
      <c r="AK216" s="3463"/>
      <c r="AL216" s="1351"/>
      <c r="AM216" s="3457">
        <v>0</v>
      </c>
      <c r="AN216" s="1351"/>
      <c r="AO216" s="2142">
        <v>0</v>
      </c>
      <c r="AP216" s="3458"/>
      <c r="AQ216" s="3463"/>
      <c r="AR216" s="1351"/>
      <c r="AS216" s="2142">
        <v>0</v>
      </c>
      <c r="AT216" s="3458"/>
      <c r="AU216" s="3463"/>
      <c r="AV216" s="1351"/>
      <c r="AW216" s="2142">
        <v>0</v>
      </c>
      <c r="AX216" s="3458"/>
      <c r="AY216" s="1351"/>
      <c r="AZ216" s="1351"/>
      <c r="BA216" s="3457">
        <v>0</v>
      </c>
      <c r="BB216" s="1351"/>
      <c r="BC216" s="3462">
        <v>0</v>
      </c>
      <c r="BD216" s="1351"/>
      <c r="BE216" s="3462">
        <v>0</v>
      </c>
      <c r="BF216" s="1217"/>
      <c r="BG216" s="1217"/>
      <c r="BR216" s="1217"/>
      <c r="BS216" s="1217"/>
    </row>
    <row r="217" spans="2:71" ht="15.75" hidden="1" customHeight="1" x14ac:dyDescent="0.25">
      <c r="B217" s="3454" t="s">
        <v>1703</v>
      </c>
      <c r="C217" s="3455"/>
      <c r="D217" s="3455"/>
      <c r="E217" s="3456">
        <v>0</v>
      </c>
      <c r="F217" s="3456">
        <v>0</v>
      </c>
      <c r="G217" s="3456">
        <v>0</v>
      </c>
      <c r="H217" s="3456">
        <v>0</v>
      </c>
      <c r="I217" s="3456">
        <v>0</v>
      </c>
      <c r="J217" s="3456">
        <v>0</v>
      </c>
      <c r="K217" s="3456">
        <v>0</v>
      </c>
      <c r="L217" s="3456"/>
      <c r="M217" s="3457">
        <v>0</v>
      </c>
      <c r="N217" s="3456"/>
      <c r="O217" s="3456">
        <v>0</v>
      </c>
      <c r="P217" s="3456">
        <v>0</v>
      </c>
      <c r="Q217" s="1351">
        <v>0</v>
      </c>
      <c r="R217" s="3458">
        <v>0</v>
      </c>
      <c r="S217" s="3456">
        <v>0</v>
      </c>
      <c r="T217" s="3456">
        <v>0</v>
      </c>
      <c r="U217" s="1351">
        <v>0</v>
      </c>
      <c r="V217" s="3458">
        <v>0</v>
      </c>
      <c r="W217" s="3456">
        <v>0</v>
      </c>
      <c r="X217" s="3456"/>
      <c r="Y217" s="3457">
        <v>0</v>
      </c>
      <c r="Z217" s="1351"/>
      <c r="AA217" s="3459">
        <v>0</v>
      </c>
      <c r="AB217" s="3458"/>
      <c r="AC217" s="3460">
        <v>0</v>
      </c>
      <c r="AD217" s="3456">
        <v>0</v>
      </c>
      <c r="AE217" s="3459">
        <v>0</v>
      </c>
      <c r="AF217" s="3458">
        <v>0</v>
      </c>
      <c r="AG217" s="3460">
        <v>0</v>
      </c>
      <c r="AH217" s="3456">
        <v>0</v>
      </c>
      <c r="AI217" s="3459">
        <v>0</v>
      </c>
      <c r="AJ217" s="3458">
        <v>0</v>
      </c>
      <c r="AK217" s="3460">
        <v>0</v>
      </c>
      <c r="AL217" s="1351"/>
      <c r="AM217" s="3457">
        <v>0</v>
      </c>
      <c r="AN217" s="1351"/>
      <c r="AO217" s="2142">
        <v>0</v>
      </c>
      <c r="AP217" s="3458"/>
      <c r="AQ217" s="3460">
        <v>0</v>
      </c>
      <c r="AR217" s="3456"/>
      <c r="AS217" s="3459">
        <v>0</v>
      </c>
      <c r="AT217" s="3458"/>
      <c r="AU217" s="3460">
        <v>0</v>
      </c>
      <c r="AV217" s="3456"/>
      <c r="AW217" s="3459">
        <v>0</v>
      </c>
      <c r="AX217" s="3458"/>
      <c r="AY217" s="3456">
        <v>0</v>
      </c>
      <c r="AZ217" s="1351"/>
      <c r="BA217" s="3457">
        <v>0</v>
      </c>
      <c r="BB217" s="1351"/>
      <c r="BC217" s="3459">
        <v>0</v>
      </c>
      <c r="BD217" s="3456"/>
      <c r="BE217" s="3459">
        <v>0</v>
      </c>
      <c r="BF217" s="1217"/>
      <c r="BG217" s="1217"/>
      <c r="BR217" s="1217"/>
      <c r="BS217" s="1217"/>
    </row>
    <row r="218" spans="2:71" ht="15.75" hidden="1" customHeight="1" x14ac:dyDescent="0.25">
      <c r="B218" s="3461" t="s">
        <v>1704</v>
      </c>
      <c r="C218" s="2140" t="s">
        <v>353</v>
      </c>
      <c r="D218" s="2140"/>
      <c r="E218" s="1351"/>
      <c r="F218" s="1351"/>
      <c r="G218" s="1351"/>
      <c r="H218" s="1351"/>
      <c r="I218" s="1351">
        <v>0</v>
      </c>
      <c r="J218" s="1351"/>
      <c r="K218" s="1351"/>
      <c r="L218" s="1351"/>
      <c r="M218" s="3457">
        <v>0</v>
      </c>
      <c r="N218" s="1351"/>
      <c r="O218" s="1351"/>
      <c r="P218" s="1351"/>
      <c r="Q218" s="1351">
        <v>0</v>
      </c>
      <c r="R218" s="3458"/>
      <c r="S218" s="1351"/>
      <c r="T218" s="1351"/>
      <c r="U218" s="1351">
        <v>0</v>
      </c>
      <c r="V218" s="3458"/>
      <c r="W218" s="1351"/>
      <c r="X218" s="1351"/>
      <c r="Y218" s="3457">
        <v>0</v>
      </c>
      <c r="Z218" s="1351"/>
      <c r="AA218" s="3462">
        <v>0</v>
      </c>
      <c r="AB218" s="3458"/>
      <c r="AC218" s="3463"/>
      <c r="AD218" s="1351"/>
      <c r="AE218" s="2142">
        <v>0</v>
      </c>
      <c r="AF218" s="3458"/>
      <c r="AG218" s="3463"/>
      <c r="AH218" s="1351"/>
      <c r="AI218" s="2142">
        <v>0</v>
      </c>
      <c r="AJ218" s="3458"/>
      <c r="AK218" s="3463"/>
      <c r="AL218" s="1351"/>
      <c r="AM218" s="3457">
        <v>0</v>
      </c>
      <c r="AN218" s="1351"/>
      <c r="AO218" s="2142">
        <v>0</v>
      </c>
      <c r="AP218" s="3458"/>
      <c r="AQ218" s="3463"/>
      <c r="AR218" s="1351"/>
      <c r="AS218" s="2142">
        <v>0</v>
      </c>
      <c r="AT218" s="3458"/>
      <c r="AU218" s="3463"/>
      <c r="AV218" s="1351"/>
      <c r="AW218" s="2142">
        <v>0</v>
      </c>
      <c r="AX218" s="3458"/>
      <c r="AY218" s="1351"/>
      <c r="AZ218" s="1351"/>
      <c r="BA218" s="3457">
        <v>0</v>
      </c>
      <c r="BB218" s="1351"/>
      <c r="BC218" s="3462">
        <v>0</v>
      </c>
      <c r="BD218" s="1351"/>
      <c r="BE218" s="3462">
        <v>0</v>
      </c>
      <c r="BF218" s="1217"/>
      <c r="BG218" s="1217"/>
      <c r="BR218" s="1217"/>
      <c r="BS218" s="1217"/>
    </row>
    <row r="219" spans="2:71" ht="18.75" hidden="1" customHeight="1" x14ac:dyDescent="0.25">
      <c r="B219" s="3454" t="s">
        <v>1265</v>
      </c>
      <c r="C219" s="3464"/>
      <c r="D219" s="2140"/>
      <c r="E219" s="1351"/>
      <c r="F219" s="1351"/>
      <c r="G219" s="1351"/>
      <c r="H219" s="1351"/>
      <c r="I219" s="1351">
        <v>0</v>
      </c>
      <c r="J219" s="1351"/>
      <c r="K219" s="1351"/>
      <c r="L219" s="1351"/>
      <c r="M219" s="3457">
        <v>0</v>
      </c>
      <c r="N219" s="1351"/>
      <c r="O219" s="1351"/>
      <c r="P219" s="1351"/>
      <c r="Q219" s="1351">
        <v>0</v>
      </c>
      <c r="R219" s="3458"/>
      <c r="S219" s="1351"/>
      <c r="T219" s="1351"/>
      <c r="U219" s="1351">
        <v>0</v>
      </c>
      <c r="V219" s="3458"/>
      <c r="W219" s="1351"/>
      <c r="X219" s="1351"/>
      <c r="Y219" s="3457">
        <v>0</v>
      </c>
      <c r="Z219" s="1351"/>
      <c r="AA219" s="3462">
        <v>0</v>
      </c>
      <c r="AB219" s="3458"/>
      <c r="AC219" s="3463"/>
      <c r="AD219" s="1351"/>
      <c r="AE219" s="2142">
        <v>0</v>
      </c>
      <c r="AF219" s="3458"/>
      <c r="AG219" s="3463"/>
      <c r="AH219" s="1351"/>
      <c r="AI219" s="2142">
        <v>0</v>
      </c>
      <c r="AJ219" s="3458"/>
      <c r="AK219" s="3463"/>
      <c r="AL219" s="1351"/>
      <c r="AM219" s="3457">
        <v>0</v>
      </c>
      <c r="AN219" s="1351"/>
      <c r="AO219" s="2142">
        <v>0</v>
      </c>
      <c r="AP219" s="3458"/>
      <c r="AQ219" s="3463"/>
      <c r="AR219" s="1351"/>
      <c r="AS219" s="2142">
        <v>0</v>
      </c>
      <c r="AT219" s="3458"/>
      <c r="AU219" s="3463"/>
      <c r="AV219" s="1351"/>
      <c r="AW219" s="2142">
        <v>0</v>
      </c>
      <c r="AX219" s="3458"/>
      <c r="AY219" s="1351"/>
      <c r="AZ219" s="1351"/>
      <c r="BA219" s="3457">
        <v>0</v>
      </c>
      <c r="BB219" s="1351"/>
      <c r="BC219" s="3462">
        <v>0</v>
      </c>
      <c r="BD219" s="1351"/>
      <c r="BE219" s="3462">
        <v>0</v>
      </c>
      <c r="BF219" s="1217"/>
      <c r="BG219" s="1217"/>
      <c r="BR219" s="1217"/>
      <c r="BS219" s="1217"/>
    </row>
    <row r="220" spans="2:71" ht="15.75" hidden="1" customHeight="1" x14ac:dyDescent="0.25">
      <c r="B220" s="3461" t="s">
        <v>1120</v>
      </c>
      <c r="C220" s="2140" t="s">
        <v>353</v>
      </c>
      <c r="D220" s="2140"/>
      <c r="E220" s="1351">
        <v>0</v>
      </c>
      <c r="F220" s="1351"/>
      <c r="G220" s="1351">
        <v>0</v>
      </c>
      <c r="H220" s="1351"/>
      <c r="I220" s="1351">
        <v>0</v>
      </c>
      <c r="J220" s="1351"/>
      <c r="K220" s="1351">
        <v>0</v>
      </c>
      <c r="L220" s="1351"/>
      <c r="M220" s="3457">
        <v>0</v>
      </c>
      <c r="N220" s="1351"/>
      <c r="O220" s="1351">
        <v>0</v>
      </c>
      <c r="P220" s="1351"/>
      <c r="Q220" s="1351">
        <v>0</v>
      </c>
      <c r="R220" s="3458"/>
      <c r="S220" s="1351">
        <v>0</v>
      </c>
      <c r="T220" s="1351"/>
      <c r="U220" s="1351">
        <v>0</v>
      </c>
      <c r="V220" s="3458"/>
      <c r="W220" s="1351">
        <v>0</v>
      </c>
      <c r="X220" s="1351"/>
      <c r="Y220" s="3457">
        <v>0</v>
      </c>
      <c r="Z220" s="1351"/>
      <c r="AA220" s="3462">
        <v>0</v>
      </c>
      <c r="AB220" s="3458"/>
      <c r="AC220" s="3463">
        <v>0</v>
      </c>
      <c r="AD220" s="1351"/>
      <c r="AE220" s="2142">
        <v>0</v>
      </c>
      <c r="AF220" s="3458"/>
      <c r="AG220" s="3463">
        <v>0</v>
      </c>
      <c r="AH220" s="1351"/>
      <c r="AI220" s="2142">
        <v>0</v>
      </c>
      <c r="AJ220" s="3458"/>
      <c r="AK220" s="3463">
        <v>0</v>
      </c>
      <c r="AL220" s="1351"/>
      <c r="AM220" s="3457">
        <v>0</v>
      </c>
      <c r="AN220" s="1351"/>
      <c r="AO220" s="2142">
        <v>0</v>
      </c>
      <c r="AP220" s="3458"/>
      <c r="AQ220" s="3463">
        <v>0</v>
      </c>
      <c r="AR220" s="1351"/>
      <c r="AS220" s="2142">
        <v>0</v>
      </c>
      <c r="AT220" s="3458"/>
      <c r="AU220" s="3463">
        <v>0</v>
      </c>
      <c r="AV220" s="1351"/>
      <c r="AW220" s="2142">
        <v>0</v>
      </c>
      <c r="AX220" s="3458"/>
      <c r="AY220" s="1351"/>
      <c r="AZ220" s="1351"/>
      <c r="BA220" s="3457">
        <v>0</v>
      </c>
      <c r="BB220" s="1351"/>
      <c r="BC220" s="3462">
        <v>0</v>
      </c>
      <c r="BD220" s="1351"/>
      <c r="BE220" s="3462">
        <v>0</v>
      </c>
      <c r="BF220" s="1217"/>
      <c r="BG220" s="1217"/>
      <c r="BR220" s="1217"/>
      <c r="BS220" s="1217"/>
    </row>
    <row r="221" spans="2:71" ht="18.75" hidden="1" customHeight="1" x14ac:dyDescent="0.25">
      <c r="B221" s="3454" t="s">
        <v>1280</v>
      </c>
      <c r="C221" s="3455"/>
      <c r="D221" s="3455"/>
      <c r="E221" s="3456">
        <v>0</v>
      </c>
      <c r="F221" s="3456">
        <v>0</v>
      </c>
      <c r="G221" s="3456">
        <v>0</v>
      </c>
      <c r="H221" s="3456">
        <v>0</v>
      </c>
      <c r="I221" s="3456">
        <v>0</v>
      </c>
      <c r="J221" s="3456">
        <v>0</v>
      </c>
      <c r="K221" s="3456">
        <v>0</v>
      </c>
      <c r="L221" s="3456"/>
      <c r="M221" s="3457">
        <v>0</v>
      </c>
      <c r="N221" s="3456"/>
      <c r="O221" s="3456">
        <v>0</v>
      </c>
      <c r="P221" s="3456">
        <v>0</v>
      </c>
      <c r="Q221" s="1351">
        <v>0</v>
      </c>
      <c r="R221" s="3458">
        <v>0</v>
      </c>
      <c r="S221" s="3456">
        <v>0</v>
      </c>
      <c r="T221" s="3456">
        <v>0</v>
      </c>
      <c r="U221" s="1351">
        <v>0</v>
      </c>
      <c r="V221" s="3458">
        <v>0</v>
      </c>
      <c r="W221" s="3456">
        <v>0</v>
      </c>
      <c r="X221" s="3456"/>
      <c r="Y221" s="3457">
        <v>0</v>
      </c>
      <c r="Z221" s="1351"/>
      <c r="AA221" s="3459">
        <v>0</v>
      </c>
      <c r="AB221" s="3458"/>
      <c r="AC221" s="3460">
        <v>0</v>
      </c>
      <c r="AD221" s="3456">
        <v>0</v>
      </c>
      <c r="AE221" s="3459">
        <v>0</v>
      </c>
      <c r="AF221" s="3458">
        <v>0</v>
      </c>
      <c r="AG221" s="3460">
        <v>0</v>
      </c>
      <c r="AH221" s="3456">
        <v>0</v>
      </c>
      <c r="AI221" s="3459">
        <v>0</v>
      </c>
      <c r="AJ221" s="3458">
        <v>0</v>
      </c>
      <c r="AK221" s="3460">
        <v>0</v>
      </c>
      <c r="AL221" s="1351"/>
      <c r="AM221" s="3457">
        <v>0</v>
      </c>
      <c r="AN221" s="1351"/>
      <c r="AO221" s="2142">
        <v>0</v>
      </c>
      <c r="AP221" s="3458"/>
      <c r="AQ221" s="3460">
        <v>0</v>
      </c>
      <c r="AR221" s="3456"/>
      <c r="AS221" s="3459">
        <v>0</v>
      </c>
      <c r="AT221" s="3458"/>
      <c r="AU221" s="3460">
        <v>0</v>
      </c>
      <c r="AV221" s="3456"/>
      <c r="AW221" s="3459">
        <v>0</v>
      </c>
      <c r="AX221" s="3458"/>
      <c r="AY221" s="3456">
        <v>0</v>
      </c>
      <c r="AZ221" s="1351"/>
      <c r="BA221" s="3457">
        <v>0</v>
      </c>
      <c r="BB221" s="1351"/>
      <c r="BC221" s="3459">
        <v>0</v>
      </c>
      <c r="BD221" s="3456"/>
      <c r="BE221" s="3459">
        <v>0</v>
      </c>
      <c r="BF221" s="1217"/>
      <c r="BG221" s="1217"/>
      <c r="BR221" s="1217"/>
      <c r="BS221" s="1217"/>
    </row>
    <row r="222" spans="2:71" ht="18.75" hidden="1" customHeight="1" x14ac:dyDescent="0.25">
      <c r="B222" s="3461" t="s">
        <v>848</v>
      </c>
      <c r="C222" s="2140" t="s">
        <v>353</v>
      </c>
      <c r="D222" s="2140"/>
      <c r="E222" s="1351"/>
      <c r="F222" s="1351">
        <v>0</v>
      </c>
      <c r="G222" s="1351"/>
      <c r="H222" s="1351">
        <v>0</v>
      </c>
      <c r="I222" s="1351">
        <v>0</v>
      </c>
      <c r="J222" s="1351">
        <v>0</v>
      </c>
      <c r="K222" s="1351"/>
      <c r="L222" s="1351"/>
      <c r="M222" s="3457">
        <v>0</v>
      </c>
      <c r="N222" s="1351"/>
      <c r="O222" s="1351"/>
      <c r="P222" s="1351"/>
      <c r="Q222" s="1351">
        <v>0</v>
      </c>
      <c r="R222" s="3465"/>
      <c r="S222" s="1351"/>
      <c r="T222" s="1351"/>
      <c r="U222" s="1351">
        <v>0</v>
      </c>
      <c r="V222" s="3465"/>
      <c r="W222" s="1351"/>
      <c r="X222" s="1351"/>
      <c r="Y222" s="3457">
        <v>0</v>
      </c>
      <c r="Z222" s="1351"/>
      <c r="AA222" s="3462">
        <v>0</v>
      </c>
      <c r="AB222" s="3465"/>
      <c r="AC222" s="3463"/>
      <c r="AD222" s="1351"/>
      <c r="AE222" s="2142">
        <v>0</v>
      </c>
      <c r="AF222" s="3465"/>
      <c r="AG222" s="3463"/>
      <c r="AH222" s="1351"/>
      <c r="AI222" s="2142">
        <v>0</v>
      </c>
      <c r="AJ222" s="3465"/>
      <c r="AK222" s="3463"/>
      <c r="AL222" s="3456"/>
      <c r="AM222" s="3457">
        <v>0</v>
      </c>
      <c r="AN222" s="1351"/>
      <c r="AO222" s="2142">
        <v>0</v>
      </c>
      <c r="AP222" s="3465"/>
      <c r="AQ222" s="3463"/>
      <c r="AR222" s="1351"/>
      <c r="AS222" s="2142">
        <v>0</v>
      </c>
      <c r="AT222" s="3465"/>
      <c r="AU222" s="3463"/>
      <c r="AV222" s="1351"/>
      <c r="AW222" s="2142">
        <v>0</v>
      </c>
      <c r="AX222" s="3465"/>
      <c r="AY222" s="1351"/>
      <c r="AZ222" s="3456"/>
      <c r="BA222" s="3457">
        <v>0</v>
      </c>
      <c r="BB222" s="1351"/>
      <c r="BC222" s="3462">
        <v>0</v>
      </c>
      <c r="BD222" s="1351"/>
      <c r="BE222" s="3462">
        <v>0</v>
      </c>
      <c r="BF222" s="1217"/>
      <c r="BG222" s="1217"/>
      <c r="BR222" s="1217"/>
      <c r="BS222" s="1217"/>
    </row>
    <row r="223" spans="2:71" ht="18.75" hidden="1" customHeight="1" x14ac:dyDescent="0.25">
      <c r="B223" s="3454" t="s">
        <v>1207</v>
      </c>
      <c r="C223" s="3455" t="s">
        <v>353</v>
      </c>
      <c r="D223" s="3455"/>
      <c r="E223" s="3456">
        <v>0</v>
      </c>
      <c r="F223" s="3456"/>
      <c r="G223" s="3456">
        <v>0</v>
      </c>
      <c r="H223" s="3456"/>
      <c r="I223" s="3456">
        <v>0</v>
      </c>
      <c r="J223" s="3456"/>
      <c r="K223" s="3456">
        <v>0</v>
      </c>
      <c r="L223" s="3456"/>
      <c r="M223" s="3457">
        <v>0</v>
      </c>
      <c r="N223" s="3456"/>
      <c r="O223" s="3456">
        <v>0</v>
      </c>
      <c r="P223" s="3456"/>
      <c r="Q223" s="1351">
        <v>0</v>
      </c>
      <c r="R223" s="3458"/>
      <c r="S223" s="3456">
        <v>0</v>
      </c>
      <c r="T223" s="3456"/>
      <c r="U223" s="1351">
        <v>0</v>
      </c>
      <c r="V223" s="3458"/>
      <c r="W223" s="3456">
        <v>0</v>
      </c>
      <c r="X223" s="3456"/>
      <c r="Y223" s="3457">
        <v>0</v>
      </c>
      <c r="Z223" s="1351"/>
      <c r="AA223" s="3459">
        <v>0</v>
      </c>
      <c r="AB223" s="3458"/>
      <c r="AC223" s="3460">
        <v>0</v>
      </c>
      <c r="AD223" s="3456"/>
      <c r="AE223" s="3459">
        <v>0</v>
      </c>
      <c r="AF223" s="3458"/>
      <c r="AG223" s="3460">
        <v>0</v>
      </c>
      <c r="AH223" s="3456"/>
      <c r="AI223" s="3459">
        <v>0</v>
      </c>
      <c r="AJ223" s="3458"/>
      <c r="AK223" s="3460">
        <v>0</v>
      </c>
      <c r="AL223" s="1351"/>
      <c r="AM223" s="3457">
        <v>0</v>
      </c>
      <c r="AN223" s="1351"/>
      <c r="AO223" s="2142">
        <v>0</v>
      </c>
      <c r="AP223" s="3458"/>
      <c r="AQ223" s="3460">
        <v>0</v>
      </c>
      <c r="AR223" s="3456"/>
      <c r="AS223" s="3459">
        <v>0</v>
      </c>
      <c r="AT223" s="3458"/>
      <c r="AU223" s="3460">
        <v>0</v>
      </c>
      <c r="AV223" s="3456"/>
      <c r="AW223" s="3459">
        <v>0</v>
      </c>
      <c r="AX223" s="3458"/>
      <c r="AY223" s="3456"/>
      <c r="AZ223" s="1351"/>
      <c r="BA223" s="3457">
        <v>0</v>
      </c>
      <c r="BB223" s="1351"/>
      <c r="BC223" s="3459">
        <v>0</v>
      </c>
      <c r="BD223" s="3456"/>
      <c r="BE223" s="3459">
        <v>0</v>
      </c>
      <c r="BF223" s="1217"/>
      <c r="BG223" s="1217"/>
      <c r="BR223" s="1217"/>
      <c r="BS223" s="1217"/>
    </row>
    <row r="224" spans="2:71" ht="15.75" hidden="1" customHeight="1" x14ac:dyDescent="0.25">
      <c r="B224" s="3461" t="s">
        <v>847</v>
      </c>
      <c r="C224" s="2140" t="s">
        <v>353</v>
      </c>
      <c r="D224" s="2140"/>
      <c r="E224" s="1351"/>
      <c r="F224" s="1351"/>
      <c r="G224" s="1351"/>
      <c r="H224" s="1351"/>
      <c r="I224" s="1351">
        <v>0</v>
      </c>
      <c r="J224" s="1351"/>
      <c r="K224" s="1351"/>
      <c r="L224" s="1351"/>
      <c r="M224" s="3457">
        <v>0</v>
      </c>
      <c r="N224" s="1351"/>
      <c r="O224" s="1351"/>
      <c r="P224" s="1351"/>
      <c r="Q224" s="1351">
        <v>0</v>
      </c>
      <c r="R224" s="3458"/>
      <c r="S224" s="1351"/>
      <c r="T224" s="1351"/>
      <c r="U224" s="1351">
        <v>0</v>
      </c>
      <c r="V224" s="3458"/>
      <c r="W224" s="1351"/>
      <c r="X224" s="1351"/>
      <c r="Y224" s="3457">
        <v>0</v>
      </c>
      <c r="Z224" s="1351"/>
      <c r="AA224" s="3462">
        <v>0</v>
      </c>
      <c r="AB224" s="3458"/>
      <c r="AC224" s="3463"/>
      <c r="AD224" s="1351"/>
      <c r="AE224" s="2142">
        <v>0</v>
      </c>
      <c r="AF224" s="3458"/>
      <c r="AG224" s="3463"/>
      <c r="AH224" s="1351"/>
      <c r="AI224" s="2142">
        <v>0</v>
      </c>
      <c r="AJ224" s="3458"/>
      <c r="AK224" s="3463"/>
      <c r="AL224" s="1351"/>
      <c r="AM224" s="3457">
        <v>0</v>
      </c>
      <c r="AN224" s="1351"/>
      <c r="AO224" s="2142">
        <v>0</v>
      </c>
      <c r="AP224" s="3458"/>
      <c r="AQ224" s="3463"/>
      <c r="AR224" s="1351"/>
      <c r="AS224" s="2142">
        <v>0</v>
      </c>
      <c r="AT224" s="3458"/>
      <c r="AU224" s="3463"/>
      <c r="AV224" s="1351"/>
      <c r="AW224" s="2142">
        <v>0</v>
      </c>
      <c r="AX224" s="3458"/>
      <c r="AY224" s="1351"/>
      <c r="AZ224" s="1351"/>
      <c r="BA224" s="3457">
        <v>0</v>
      </c>
      <c r="BB224" s="1351"/>
      <c r="BC224" s="3462">
        <v>0</v>
      </c>
      <c r="BD224" s="1351"/>
      <c r="BE224" s="3462">
        <v>0</v>
      </c>
      <c r="BF224" s="1217"/>
      <c r="BG224" s="1217"/>
      <c r="BR224" s="1217"/>
      <c r="BS224" s="1217"/>
    </row>
    <row r="225" spans="2:71" ht="15.75" hidden="1" customHeight="1" x14ac:dyDescent="0.25">
      <c r="B225" s="3461" t="s">
        <v>959</v>
      </c>
      <c r="C225" s="2140" t="s">
        <v>353</v>
      </c>
      <c r="D225" s="2140"/>
      <c r="E225" s="1351"/>
      <c r="F225" s="1351"/>
      <c r="G225" s="1351"/>
      <c r="H225" s="1351"/>
      <c r="I225" s="1351">
        <v>0</v>
      </c>
      <c r="J225" s="1351"/>
      <c r="K225" s="1351"/>
      <c r="L225" s="1351"/>
      <c r="M225" s="3457">
        <v>0</v>
      </c>
      <c r="N225" s="1351"/>
      <c r="O225" s="1351"/>
      <c r="P225" s="1351"/>
      <c r="Q225" s="1351">
        <v>0</v>
      </c>
      <c r="R225" s="3458"/>
      <c r="S225" s="1351"/>
      <c r="T225" s="1351"/>
      <c r="U225" s="1351">
        <v>0</v>
      </c>
      <c r="V225" s="3458"/>
      <c r="W225" s="1351"/>
      <c r="X225" s="1351"/>
      <c r="Y225" s="3457">
        <v>0</v>
      </c>
      <c r="Z225" s="1351"/>
      <c r="AA225" s="3462">
        <v>0</v>
      </c>
      <c r="AB225" s="3458"/>
      <c r="AC225" s="3463"/>
      <c r="AD225" s="1351"/>
      <c r="AE225" s="2142">
        <v>0</v>
      </c>
      <c r="AF225" s="3458"/>
      <c r="AG225" s="3463"/>
      <c r="AH225" s="1351"/>
      <c r="AI225" s="2142">
        <v>0</v>
      </c>
      <c r="AJ225" s="3458"/>
      <c r="AK225" s="3463"/>
      <c r="AL225" s="1351"/>
      <c r="AM225" s="3457">
        <v>0</v>
      </c>
      <c r="AN225" s="1351"/>
      <c r="AO225" s="2142">
        <v>0</v>
      </c>
      <c r="AP225" s="3458"/>
      <c r="AQ225" s="3463"/>
      <c r="AR225" s="1351"/>
      <c r="AS225" s="2142">
        <v>0</v>
      </c>
      <c r="AT225" s="3458"/>
      <c r="AU225" s="3463"/>
      <c r="AV225" s="1351"/>
      <c r="AW225" s="2142">
        <v>0</v>
      </c>
      <c r="AX225" s="3458"/>
      <c r="AY225" s="1351"/>
      <c r="AZ225" s="1351"/>
      <c r="BA225" s="3457">
        <v>0</v>
      </c>
      <c r="BB225" s="1351"/>
      <c r="BC225" s="3462">
        <v>0</v>
      </c>
      <c r="BD225" s="1351"/>
      <c r="BE225" s="3462">
        <v>0</v>
      </c>
      <c r="BF225" s="1217"/>
      <c r="BG225" s="1217"/>
      <c r="BR225" s="1217"/>
      <c r="BS225" s="1217"/>
    </row>
    <row r="226" spans="2:71" ht="18.75" customHeight="1" x14ac:dyDescent="0.25">
      <c r="B226" s="3454" t="s">
        <v>2170</v>
      </c>
      <c r="C226" s="3455"/>
      <c r="D226" s="3455"/>
      <c r="E226" s="3456">
        <v>0</v>
      </c>
      <c r="F226" s="3456">
        <v>0</v>
      </c>
      <c r="G226" s="3456">
        <v>0</v>
      </c>
      <c r="H226" s="3456">
        <v>0</v>
      </c>
      <c r="I226" s="3456">
        <v>0</v>
      </c>
      <c r="J226" s="3456">
        <v>0</v>
      </c>
      <c r="K226" s="3456">
        <v>648.85</v>
      </c>
      <c r="L226" s="3456"/>
      <c r="M226" s="3457">
        <v>648.85</v>
      </c>
      <c r="N226" s="3456"/>
      <c r="O226" s="3456">
        <v>0</v>
      </c>
      <c r="P226" s="3456">
        <v>0</v>
      </c>
      <c r="Q226" s="1351">
        <v>648.85</v>
      </c>
      <c r="R226" s="3458">
        <v>0</v>
      </c>
      <c r="S226" s="3456">
        <v>0</v>
      </c>
      <c r="T226" s="3456">
        <v>0</v>
      </c>
      <c r="U226" s="1351">
        <v>648.85</v>
      </c>
      <c r="V226" s="3458">
        <v>0</v>
      </c>
      <c r="W226" s="3456">
        <v>0</v>
      </c>
      <c r="X226" s="3456"/>
      <c r="Y226" s="3457">
        <v>0</v>
      </c>
      <c r="Z226" s="1351"/>
      <c r="AA226" s="3459">
        <v>648.85</v>
      </c>
      <c r="AB226" s="3458"/>
      <c r="AC226" s="3460">
        <v>0</v>
      </c>
      <c r="AD226" s="3456">
        <v>0</v>
      </c>
      <c r="AE226" s="3459">
        <v>648.85</v>
      </c>
      <c r="AF226" s="3458">
        <v>0</v>
      </c>
      <c r="AG226" s="3460">
        <v>0</v>
      </c>
      <c r="AH226" s="3456">
        <v>0</v>
      </c>
      <c r="AI226" s="3459">
        <v>648.85</v>
      </c>
      <c r="AJ226" s="3458">
        <v>0</v>
      </c>
      <c r="AK226" s="3460">
        <v>0</v>
      </c>
      <c r="AL226" s="1351"/>
      <c r="AM226" s="3457">
        <v>0</v>
      </c>
      <c r="AN226" s="1351"/>
      <c r="AO226" s="2142">
        <v>648.85</v>
      </c>
      <c r="AP226" s="3458"/>
      <c r="AQ226" s="3460">
        <v>0</v>
      </c>
      <c r="AR226" s="3456"/>
      <c r="AS226" s="3459">
        <v>648.85</v>
      </c>
      <c r="AT226" s="3458"/>
      <c r="AU226" s="3460">
        <v>0</v>
      </c>
      <c r="AV226" s="3456"/>
      <c r="AW226" s="3459">
        <v>648.85</v>
      </c>
      <c r="AX226" s="3458"/>
      <c r="AY226" s="3456">
        <v>0</v>
      </c>
      <c r="AZ226" s="1351"/>
      <c r="BA226" s="3457">
        <v>0</v>
      </c>
      <c r="BB226" s="1351"/>
      <c r="BC226" s="3459">
        <v>0</v>
      </c>
      <c r="BD226" s="3456"/>
      <c r="BE226" s="3459">
        <v>648.85</v>
      </c>
      <c r="BF226" s="1217"/>
      <c r="BG226" s="1217"/>
      <c r="BR226" s="1217"/>
      <c r="BS226" s="1217"/>
    </row>
    <row r="227" spans="2:71" ht="15.75" customHeight="1" x14ac:dyDescent="0.25">
      <c r="B227" s="3461" t="s">
        <v>959</v>
      </c>
      <c r="C227" s="2140" t="s">
        <v>353</v>
      </c>
      <c r="D227" s="3464"/>
      <c r="E227" s="1351"/>
      <c r="F227" s="1351"/>
      <c r="G227" s="1351"/>
      <c r="H227" s="1351"/>
      <c r="I227" s="1351">
        <v>0</v>
      </c>
      <c r="J227" s="1351"/>
      <c r="K227" s="1351">
        <v>648.85</v>
      </c>
      <c r="L227" s="1351"/>
      <c r="M227" s="3457">
        <v>648.85</v>
      </c>
      <c r="N227" s="1351"/>
      <c r="O227" s="1351"/>
      <c r="P227" s="1351"/>
      <c r="Q227" s="1351">
        <v>648.85</v>
      </c>
      <c r="R227" s="3466"/>
      <c r="S227" s="1351"/>
      <c r="T227" s="1351"/>
      <c r="U227" s="1351">
        <v>648.85</v>
      </c>
      <c r="V227" s="3466"/>
      <c r="W227" s="1351"/>
      <c r="X227" s="1351"/>
      <c r="Y227" s="3457">
        <v>0</v>
      </c>
      <c r="Z227" s="1351"/>
      <c r="AA227" s="3462">
        <v>648.85</v>
      </c>
      <c r="AB227" s="3466"/>
      <c r="AC227" s="3463"/>
      <c r="AD227" s="1351"/>
      <c r="AE227" s="2142">
        <v>648.85</v>
      </c>
      <c r="AF227" s="3466"/>
      <c r="AG227" s="3463"/>
      <c r="AH227" s="1351"/>
      <c r="AI227" s="2142">
        <v>648.85</v>
      </c>
      <c r="AJ227" s="3466"/>
      <c r="AK227" s="3463"/>
      <c r="AL227" s="2370"/>
      <c r="AM227" s="3457">
        <v>0</v>
      </c>
      <c r="AN227" s="1351"/>
      <c r="AO227" s="2142">
        <v>648.85</v>
      </c>
      <c r="AP227" s="3466"/>
      <c r="AQ227" s="3463"/>
      <c r="AR227" s="1351"/>
      <c r="AS227" s="2142">
        <v>648.85</v>
      </c>
      <c r="AT227" s="3466"/>
      <c r="AU227" s="3463"/>
      <c r="AV227" s="1351"/>
      <c r="AW227" s="2142">
        <v>648.85</v>
      </c>
      <c r="AX227" s="3466"/>
      <c r="AY227" s="1351"/>
      <c r="AZ227" s="2370"/>
      <c r="BA227" s="3457">
        <v>0</v>
      </c>
      <c r="BB227" s="1351"/>
      <c r="BC227" s="3462">
        <v>0</v>
      </c>
      <c r="BD227" s="1351"/>
      <c r="BE227" s="3462">
        <v>648.85</v>
      </c>
      <c r="BF227" s="1217"/>
      <c r="BG227" s="1217"/>
      <c r="BR227" s="1217"/>
      <c r="BS227" s="1217"/>
    </row>
    <row r="228" spans="2:71" ht="18.75" customHeight="1" x14ac:dyDescent="0.25">
      <c r="B228" s="3454" t="s">
        <v>1701</v>
      </c>
      <c r="C228" s="3455"/>
      <c r="D228" s="3455"/>
      <c r="E228" s="3456">
        <v>0</v>
      </c>
      <c r="F228" s="3456">
        <v>0</v>
      </c>
      <c r="G228" s="3456">
        <v>2520.1999999999998</v>
      </c>
      <c r="H228" s="3456">
        <v>0</v>
      </c>
      <c r="I228" s="3456">
        <v>2520.1999999999998</v>
      </c>
      <c r="J228" s="3456">
        <v>0</v>
      </c>
      <c r="K228" s="3456">
        <v>0</v>
      </c>
      <c r="L228" s="3456"/>
      <c r="M228" s="3457">
        <v>2520.1999999999998</v>
      </c>
      <c r="N228" s="3456"/>
      <c r="O228" s="3456">
        <v>0</v>
      </c>
      <c r="P228" s="3456">
        <v>0</v>
      </c>
      <c r="Q228" s="1351">
        <v>2520.1999999999998</v>
      </c>
      <c r="R228" s="3458">
        <v>0</v>
      </c>
      <c r="S228" s="3456">
        <v>0</v>
      </c>
      <c r="T228" s="3456">
        <v>0</v>
      </c>
      <c r="U228" s="1351">
        <v>2520.1999999999998</v>
      </c>
      <c r="V228" s="3458">
        <v>0</v>
      </c>
      <c r="W228" s="3456">
        <v>0</v>
      </c>
      <c r="X228" s="3456"/>
      <c r="Y228" s="3457">
        <v>0</v>
      </c>
      <c r="Z228" s="1351"/>
      <c r="AA228" s="3459">
        <v>2520.1999999999998</v>
      </c>
      <c r="AB228" s="3458"/>
      <c r="AC228" s="3460">
        <v>0</v>
      </c>
      <c r="AD228" s="3456">
        <v>0</v>
      </c>
      <c r="AE228" s="3459">
        <v>2520.1999999999998</v>
      </c>
      <c r="AF228" s="3458">
        <v>0</v>
      </c>
      <c r="AG228" s="3460">
        <v>0</v>
      </c>
      <c r="AH228" s="3456">
        <v>0</v>
      </c>
      <c r="AI228" s="3459">
        <v>2520.1999999999998</v>
      </c>
      <c r="AJ228" s="3458">
        <v>0</v>
      </c>
      <c r="AK228" s="3460">
        <v>0</v>
      </c>
      <c r="AL228" s="1351"/>
      <c r="AM228" s="3457">
        <v>0</v>
      </c>
      <c r="AN228" s="1351"/>
      <c r="AO228" s="2142">
        <v>2520.1999999999998</v>
      </c>
      <c r="AP228" s="3458"/>
      <c r="AQ228" s="3460">
        <v>0</v>
      </c>
      <c r="AR228" s="3456"/>
      <c r="AS228" s="3459">
        <v>2520.1999999999998</v>
      </c>
      <c r="AT228" s="3458"/>
      <c r="AU228" s="3460">
        <v>0</v>
      </c>
      <c r="AV228" s="3456"/>
      <c r="AW228" s="3459">
        <v>2520.1999999999998</v>
      </c>
      <c r="AX228" s="3458"/>
      <c r="AY228" s="3456">
        <v>0</v>
      </c>
      <c r="AZ228" s="1351"/>
      <c r="BA228" s="3457">
        <v>0</v>
      </c>
      <c r="BB228" s="1351"/>
      <c r="BC228" s="3459">
        <v>0</v>
      </c>
      <c r="BD228" s="3456"/>
      <c r="BE228" s="3459">
        <v>2520.1999999999998</v>
      </c>
      <c r="BF228" s="1217"/>
      <c r="BG228" s="1217"/>
      <c r="BR228" s="1217"/>
      <c r="BS228" s="1217"/>
    </row>
    <row r="229" spans="2:71" ht="15.75" customHeight="1" x14ac:dyDescent="0.25">
      <c r="B229" s="3461" t="s">
        <v>2169</v>
      </c>
      <c r="C229" s="2140" t="s">
        <v>353</v>
      </c>
      <c r="D229" s="2140"/>
      <c r="E229" s="1351"/>
      <c r="F229" s="1351"/>
      <c r="G229" s="1351">
        <v>2520.1999999999998</v>
      </c>
      <c r="H229" s="1351"/>
      <c r="I229" s="1351">
        <v>2520.1999999999998</v>
      </c>
      <c r="J229" s="1351"/>
      <c r="K229" s="1351"/>
      <c r="L229" s="1351"/>
      <c r="M229" s="3457">
        <v>2520.1999999999998</v>
      </c>
      <c r="N229" s="1351"/>
      <c r="O229" s="1351"/>
      <c r="P229" s="1351"/>
      <c r="Q229" s="1351">
        <v>2520.1999999999998</v>
      </c>
      <c r="R229" s="3458"/>
      <c r="S229" s="1351"/>
      <c r="T229" s="1351"/>
      <c r="U229" s="1351">
        <v>2520.1999999999998</v>
      </c>
      <c r="V229" s="3458"/>
      <c r="W229" s="1351"/>
      <c r="X229" s="1351"/>
      <c r="Y229" s="3457">
        <v>0</v>
      </c>
      <c r="Z229" s="1351"/>
      <c r="AA229" s="3462">
        <v>2520.1999999999998</v>
      </c>
      <c r="AB229" s="3458"/>
      <c r="AC229" s="3463"/>
      <c r="AD229" s="1351"/>
      <c r="AE229" s="2142">
        <v>2520.1999999999998</v>
      </c>
      <c r="AF229" s="3458"/>
      <c r="AG229" s="3463"/>
      <c r="AH229" s="1351"/>
      <c r="AI229" s="2142">
        <v>2520.1999999999998</v>
      </c>
      <c r="AJ229" s="3458"/>
      <c r="AK229" s="3463"/>
      <c r="AL229" s="1351"/>
      <c r="AM229" s="3457">
        <v>0</v>
      </c>
      <c r="AN229" s="1351"/>
      <c r="AO229" s="2142">
        <v>2520.1999999999998</v>
      </c>
      <c r="AP229" s="3458"/>
      <c r="AQ229" s="3463"/>
      <c r="AR229" s="1351"/>
      <c r="AS229" s="2142">
        <v>2520.1999999999998</v>
      </c>
      <c r="AT229" s="3458"/>
      <c r="AU229" s="3463"/>
      <c r="AV229" s="1351"/>
      <c r="AW229" s="2142">
        <v>2520.1999999999998</v>
      </c>
      <c r="AX229" s="3458"/>
      <c r="AY229" s="1351"/>
      <c r="AZ229" s="1351"/>
      <c r="BA229" s="3457">
        <v>0</v>
      </c>
      <c r="BB229" s="1351"/>
      <c r="BC229" s="3462">
        <v>0</v>
      </c>
      <c r="BD229" s="1351"/>
      <c r="BE229" s="3462">
        <v>2520.1999999999998</v>
      </c>
      <c r="BF229" s="1217"/>
      <c r="BG229" s="1217"/>
      <c r="BR229" s="1217"/>
      <c r="BS229" s="1217"/>
    </row>
    <row r="230" spans="2:71" ht="18.75" customHeight="1" x14ac:dyDescent="0.25">
      <c r="B230" s="3454" t="s">
        <v>1305</v>
      </c>
      <c r="C230" s="3455"/>
      <c r="D230" s="3455"/>
      <c r="E230" s="3456">
        <v>0</v>
      </c>
      <c r="F230" s="3456">
        <v>0</v>
      </c>
      <c r="G230" s="3456">
        <v>3987.14</v>
      </c>
      <c r="H230" s="3456">
        <v>0</v>
      </c>
      <c r="I230" s="3456">
        <v>3987.14</v>
      </c>
      <c r="J230" s="3456">
        <v>0</v>
      </c>
      <c r="K230" s="3456">
        <v>3860.7</v>
      </c>
      <c r="L230" s="3456"/>
      <c r="M230" s="3457">
        <v>7847.84</v>
      </c>
      <c r="N230" s="3456"/>
      <c r="O230" s="3456">
        <v>3971.7</v>
      </c>
      <c r="P230" s="3456">
        <v>0</v>
      </c>
      <c r="Q230" s="3456">
        <v>11819.54</v>
      </c>
      <c r="R230" s="3458">
        <v>0</v>
      </c>
      <c r="S230" s="3456">
        <v>3828.7</v>
      </c>
      <c r="T230" s="3456">
        <v>0</v>
      </c>
      <c r="U230" s="3456">
        <v>15648.240000000002</v>
      </c>
      <c r="V230" s="3458">
        <v>0</v>
      </c>
      <c r="W230" s="3456">
        <v>0</v>
      </c>
      <c r="X230" s="3456"/>
      <c r="Y230" s="3457">
        <v>7800.4</v>
      </c>
      <c r="Z230" s="1351"/>
      <c r="AA230" s="3459">
        <v>15648.24</v>
      </c>
      <c r="AB230" s="3458"/>
      <c r="AC230" s="3460">
        <v>7862.7000000000007</v>
      </c>
      <c r="AD230" s="3456">
        <v>0</v>
      </c>
      <c r="AE230" s="3459">
        <v>23510.940000000002</v>
      </c>
      <c r="AF230" s="3458">
        <v>0</v>
      </c>
      <c r="AG230" s="3460">
        <v>0</v>
      </c>
      <c r="AH230" s="3456">
        <v>0</v>
      </c>
      <c r="AI230" s="3459">
        <v>23510.940000000002</v>
      </c>
      <c r="AJ230" s="3458">
        <v>0</v>
      </c>
      <c r="AK230" s="3460">
        <v>0</v>
      </c>
      <c r="AL230" s="1351"/>
      <c r="AM230" s="3457">
        <v>7862.7000000000007</v>
      </c>
      <c r="AN230" s="3456"/>
      <c r="AO230" s="3459">
        <v>23510.940000000002</v>
      </c>
      <c r="AP230" s="3458"/>
      <c r="AQ230" s="3460">
        <v>0</v>
      </c>
      <c r="AR230" s="3456"/>
      <c r="AS230" s="3459">
        <v>23510.940000000002</v>
      </c>
      <c r="AT230" s="3458"/>
      <c r="AU230" s="3460">
        <v>3773.6</v>
      </c>
      <c r="AV230" s="3456"/>
      <c r="AW230" s="3459">
        <v>27284.54</v>
      </c>
      <c r="AX230" s="3458"/>
      <c r="AY230" s="3456">
        <v>0</v>
      </c>
      <c r="AZ230" s="1351"/>
      <c r="BA230" s="3457">
        <v>3773.6</v>
      </c>
      <c r="BB230" s="1351"/>
      <c r="BC230" s="3459">
        <v>11636.300000000001</v>
      </c>
      <c r="BD230" s="3456"/>
      <c r="BE230" s="3459">
        <v>27284.54</v>
      </c>
      <c r="BF230" s="1217"/>
      <c r="BG230" s="1217"/>
      <c r="BR230" s="1217"/>
      <c r="BS230" s="1217"/>
    </row>
    <row r="231" spans="2:71" ht="18.75" customHeight="1" x14ac:dyDescent="0.25">
      <c r="B231" s="3461" t="s">
        <v>959</v>
      </c>
      <c r="C231" s="2140" t="s">
        <v>353</v>
      </c>
      <c r="D231" s="2140"/>
      <c r="E231" s="1351"/>
      <c r="F231" s="1351"/>
      <c r="G231" s="1351">
        <v>3987.14</v>
      </c>
      <c r="H231" s="1351"/>
      <c r="I231" s="1351">
        <v>3987.14</v>
      </c>
      <c r="J231" s="1351"/>
      <c r="K231" s="1351">
        <v>3860.7</v>
      </c>
      <c r="L231" s="1351"/>
      <c r="M231" s="3457">
        <v>7847.84</v>
      </c>
      <c r="N231" s="1351"/>
      <c r="O231" s="1351">
        <v>3971.7</v>
      </c>
      <c r="P231" s="1351"/>
      <c r="Q231" s="1351">
        <v>11819.54</v>
      </c>
      <c r="R231" s="3465"/>
      <c r="S231" s="1351">
        <v>3828.7</v>
      </c>
      <c r="T231" s="1351"/>
      <c r="U231" s="1351">
        <v>15648.240000000002</v>
      </c>
      <c r="V231" s="3465"/>
      <c r="W231" s="1351"/>
      <c r="X231" s="1351"/>
      <c r="Y231" s="3457">
        <v>7800.4</v>
      </c>
      <c r="Z231" s="1351"/>
      <c r="AA231" s="3462">
        <v>15648.24</v>
      </c>
      <c r="AB231" s="3465"/>
      <c r="AC231" s="3463">
        <v>7862.7000000000007</v>
      </c>
      <c r="AD231" s="1351"/>
      <c r="AE231" s="2142">
        <v>23510.940000000002</v>
      </c>
      <c r="AF231" s="3465"/>
      <c r="AG231" s="3463"/>
      <c r="AH231" s="1351"/>
      <c r="AI231" s="2142">
        <v>23510.940000000002</v>
      </c>
      <c r="AJ231" s="3465"/>
      <c r="AK231" s="3463"/>
      <c r="AL231" s="3456"/>
      <c r="AM231" s="3457">
        <v>7862.7000000000007</v>
      </c>
      <c r="AN231" s="1351"/>
      <c r="AO231" s="2142">
        <v>23510.940000000002</v>
      </c>
      <c r="AP231" s="3465"/>
      <c r="AQ231" s="3463"/>
      <c r="AR231" s="1351"/>
      <c r="AS231" s="2142">
        <v>23510.940000000002</v>
      </c>
      <c r="AT231" s="3465"/>
      <c r="AU231" s="3463">
        <v>3773.6</v>
      </c>
      <c r="AV231" s="1351"/>
      <c r="AW231" s="2142">
        <v>27284.54</v>
      </c>
      <c r="AX231" s="3465"/>
      <c r="AY231" s="1351"/>
      <c r="AZ231" s="3456"/>
      <c r="BA231" s="3457">
        <v>3773.6</v>
      </c>
      <c r="BB231" s="1351"/>
      <c r="BC231" s="3462">
        <v>11636.300000000001</v>
      </c>
      <c r="BD231" s="1351"/>
      <c r="BE231" s="3462">
        <v>27284.54</v>
      </c>
      <c r="BF231" s="1217"/>
      <c r="BG231" s="1217"/>
      <c r="BR231" s="1217"/>
      <c r="BS231" s="1217"/>
    </row>
    <row r="232" spans="2:71" ht="18.75" customHeight="1" x14ac:dyDescent="0.25">
      <c r="B232" s="3454" t="s">
        <v>1289</v>
      </c>
      <c r="C232" s="3455" t="s">
        <v>353</v>
      </c>
      <c r="D232" s="3455"/>
      <c r="E232" s="3456">
        <v>4079.81</v>
      </c>
      <c r="F232" s="3456"/>
      <c r="G232" s="3456">
        <v>4064.02</v>
      </c>
      <c r="H232" s="3456"/>
      <c r="I232" s="3456">
        <v>8143.83</v>
      </c>
      <c r="J232" s="3456"/>
      <c r="K232" s="3456">
        <v>0</v>
      </c>
      <c r="L232" s="3456"/>
      <c r="M232" s="3457">
        <v>8143.83</v>
      </c>
      <c r="N232" s="3456"/>
      <c r="O232" s="3456">
        <v>0</v>
      </c>
      <c r="P232" s="3456"/>
      <c r="Q232" s="3456">
        <v>8143.83</v>
      </c>
      <c r="R232" s="3458"/>
      <c r="S232" s="3456">
        <v>4027.8</v>
      </c>
      <c r="T232" s="3456"/>
      <c r="U232" s="3456">
        <v>12171.630000000001</v>
      </c>
      <c r="V232" s="3458"/>
      <c r="W232" s="3456">
        <v>4051.17</v>
      </c>
      <c r="X232" s="3456"/>
      <c r="Y232" s="3457">
        <v>8078.97</v>
      </c>
      <c r="Z232" s="1351"/>
      <c r="AA232" s="3459">
        <v>16222.8</v>
      </c>
      <c r="AB232" s="3458"/>
      <c r="AC232" s="3460">
        <v>0</v>
      </c>
      <c r="AD232" s="3456"/>
      <c r="AE232" s="3459">
        <v>16222.8</v>
      </c>
      <c r="AF232" s="3458"/>
      <c r="AG232" s="3460">
        <v>0</v>
      </c>
      <c r="AH232" s="3456"/>
      <c r="AI232" s="3459">
        <v>16222.8</v>
      </c>
      <c r="AJ232" s="3458"/>
      <c r="AK232" s="3460">
        <v>0</v>
      </c>
      <c r="AL232" s="1351"/>
      <c r="AM232" s="3457">
        <v>0</v>
      </c>
      <c r="AN232" s="3456"/>
      <c r="AO232" s="3459">
        <v>16222.8</v>
      </c>
      <c r="AP232" s="3458"/>
      <c r="AQ232" s="3460">
        <v>4041.3</v>
      </c>
      <c r="AR232" s="3456"/>
      <c r="AS232" s="3459">
        <v>20264.099999999999</v>
      </c>
      <c r="AT232" s="3458"/>
      <c r="AU232" s="3460">
        <v>4044.1</v>
      </c>
      <c r="AV232" s="3456"/>
      <c r="AW232" s="3459">
        <v>24308.199999999997</v>
      </c>
      <c r="AX232" s="3458"/>
      <c r="AY232" s="3456">
        <v>4135</v>
      </c>
      <c r="AZ232" s="1351"/>
      <c r="BA232" s="3457">
        <v>12220.4</v>
      </c>
      <c r="BB232" s="1351"/>
      <c r="BC232" s="3459">
        <v>12220.4</v>
      </c>
      <c r="BD232" s="3456"/>
      <c r="BE232" s="3459">
        <v>28443.199999999997</v>
      </c>
      <c r="BF232" s="1217"/>
      <c r="BG232" s="1217"/>
      <c r="BR232" s="1217"/>
      <c r="BS232" s="1217"/>
    </row>
    <row r="233" spans="2:71" ht="15.75" hidden="1" customHeight="1" x14ac:dyDescent="0.25">
      <c r="B233" s="3461" t="s">
        <v>959</v>
      </c>
      <c r="C233" s="2140" t="s">
        <v>353</v>
      </c>
      <c r="D233" s="3464"/>
      <c r="E233" s="1351"/>
      <c r="F233" s="1351"/>
      <c r="G233" s="1351"/>
      <c r="H233" s="1351"/>
      <c r="I233" s="1351">
        <v>0</v>
      </c>
      <c r="J233" s="1351"/>
      <c r="K233" s="1351"/>
      <c r="L233" s="1351"/>
      <c r="M233" s="2370">
        <v>0</v>
      </c>
      <c r="N233" s="1351"/>
      <c r="O233" s="1351"/>
      <c r="P233" s="1351"/>
      <c r="Q233" s="1351">
        <v>0</v>
      </c>
      <c r="R233" s="3458"/>
      <c r="S233" s="1351"/>
      <c r="T233" s="1351"/>
      <c r="U233" s="1351">
        <v>0</v>
      </c>
      <c r="V233" s="3458"/>
      <c r="W233" s="1351"/>
      <c r="X233" s="1351"/>
      <c r="Y233" s="2370">
        <v>0</v>
      </c>
      <c r="Z233" s="1351"/>
      <c r="AA233" s="3462">
        <v>0</v>
      </c>
      <c r="AB233" s="3458"/>
      <c r="AC233" s="3463"/>
      <c r="AD233" s="1351"/>
      <c r="AE233" s="2142">
        <v>0</v>
      </c>
      <c r="AF233" s="3458"/>
      <c r="AG233" s="3463"/>
      <c r="AH233" s="1351"/>
      <c r="AI233" s="2142">
        <v>0</v>
      </c>
      <c r="AJ233" s="3458"/>
      <c r="AK233" s="3463"/>
      <c r="AL233" s="1351"/>
      <c r="AM233" s="2370">
        <v>0</v>
      </c>
      <c r="AN233" s="1351"/>
      <c r="AO233" s="2142">
        <v>0</v>
      </c>
      <c r="AP233" s="3458"/>
      <c r="AQ233" s="3463"/>
      <c r="AR233" s="1351"/>
      <c r="AS233" s="2142">
        <v>0</v>
      </c>
      <c r="AT233" s="3458"/>
      <c r="AU233" s="3463"/>
      <c r="AV233" s="1351"/>
      <c r="AW233" s="2142">
        <v>0</v>
      </c>
      <c r="AX233" s="3458"/>
      <c r="AY233" s="1351"/>
      <c r="AZ233" s="1351"/>
      <c r="BA233" s="2370">
        <v>0</v>
      </c>
      <c r="BB233" s="1351"/>
      <c r="BC233" s="3462">
        <v>0</v>
      </c>
      <c r="BD233" s="1351"/>
      <c r="BE233" s="3462">
        <v>0</v>
      </c>
      <c r="BF233" s="1217"/>
      <c r="BG233" s="1217"/>
      <c r="BR233" s="1217"/>
      <c r="BS233" s="1217"/>
    </row>
    <row r="234" spans="2:71" ht="15.75" customHeight="1" x14ac:dyDescent="0.25">
      <c r="B234" s="3461" t="s">
        <v>1939</v>
      </c>
      <c r="C234" s="2140" t="s">
        <v>353</v>
      </c>
      <c r="D234" s="2140"/>
      <c r="E234" s="1351">
        <v>4079.81</v>
      </c>
      <c r="F234" s="1351"/>
      <c r="G234" s="1351">
        <v>4064.02</v>
      </c>
      <c r="H234" s="1351"/>
      <c r="I234" s="1351">
        <v>8143.83</v>
      </c>
      <c r="J234" s="1351"/>
      <c r="K234" s="1351"/>
      <c r="L234" s="1351"/>
      <c r="M234" s="3457">
        <v>8143.83</v>
      </c>
      <c r="N234" s="1351"/>
      <c r="O234" s="1351"/>
      <c r="P234" s="1351"/>
      <c r="Q234" s="1351">
        <v>8143.83</v>
      </c>
      <c r="R234" s="3458"/>
      <c r="S234" s="1351">
        <v>4027.8</v>
      </c>
      <c r="T234" s="1351"/>
      <c r="U234" s="1351">
        <v>12171.630000000001</v>
      </c>
      <c r="V234" s="3458"/>
      <c r="W234" s="1351">
        <v>4051.17</v>
      </c>
      <c r="X234" s="1351"/>
      <c r="Y234" s="3457">
        <v>8078.97</v>
      </c>
      <c r="Z234" s="1351"/>
      <c r="AA234" s="3462">
        <v>16222.8</v>
      </c>
      <c r="AB234" s="3458"/>
      <c r="AC234" s="3463"/>
      <c r="AD234" s="1351"/>
      <c r="AE234" s="2142">
        <v>16222.8</v>
      </c>
      <c r="AF234" s="3458"/>
      <c r="AG234" s="3463"/>
      <c r="AH234" s="1351"/>
      <c r="AI234" s="2142">
        <v>16222.8</v>
      </c>
      <c r="AJ234" s="3467"/>
      <c r="AK234" s="3463"/>
      <c r="AL234" s="3468"/>
      <c r="AM234" s="3457">
        <v>0</v>
      </c>
      <c r="AN234" s="1351"/>
      <c r="AO234" s="2142">
        <v>16222.8</v>
      </c>
      <c r="AP234" s="3458"/>
      <c r="AQ234" s="3463">
        <v>4041.3</v>
      </c>
      <c r="AR234" s="1351"/>
      <c r="AS234" s="2142">
        <v>20264.099999999999</v>
      </c>
      <c r="AT234" s="3458"/>
      <c r="AU234" s="3463">
        <v>4044.1</v>
      </c>
      <c r="AV234" s="1351"/>
      <c r="AW234" s="2142">
        <v>24308.199999999997</v>
      </c>
      <c r="AX234" s="3458"/>
      <c r="AY234" s="1351">
        <v>4135</v>
      </c>
      <c r="AZ234" s="3468"/>
      <c r="BA234" s="3457">
        <v>12220.4</v>
      </c>
      <c r="BB234" s="1351"/>
      <c r="BC234" s="3462">
        <v>12220.4</v>
      </c>
      <c r="BD234" s="1351"/>
      <c r="BE234" s="3462">
        <v>28443.199999999997</v>
      </c>
      <c r="BF234" s="1217"/>
      <c r="BG234" s="1217"/>
      <c r="BR234" s="1217"/>
      <c r="BS234" s="1217"/>
    </row>
    <row r="235" spans="2:71" ht="18.75" hidden="1" customHeight="1" x14ac:dyDescent="0.25">
      <c r="B235" s="3454" t="s">
        <v>1326</v>
      </c>
      <c r="C235" s="3455"/>
      <c r="D235" s="3455"/>
      <c r="E235" s="3456"/>
      <c r="F235" s="3456"/>
      <c r="G235" s="3456"/>
      <c r="H235" s="3456"/>
      <c r="I235" s="3456">
        <v>0</v>
      </c>
      <c r="J235" s="3456"/>
      <c r="K235" s="3456"/>
      <c r="L235" s="3456"/>
      <c r="M235" s="3457">
        <v>0</v>
      </c>
      <c r="N235" s="3456"/>
      <c r="O235" s="3456"/>
      <c r="P235" s="3456"/>
      <c r="Q235" s="3456">
        <v>0</v>
      </c>
      <c r="R235" s="3458"/>
      <c r="S235" s="3456"/>
      <c r="T235" s="3456"/>
      <c r="U235" s="3456">
        <v>0</v>
      </c>
      <c r="V235" s="3458"/>
      <c r="W235" s="3456"/>
      <c r="X235" s="3456"/>
      <c r="Y235" s="3457">
        <v>0</v>
      </c>
      <c r="Z235" s="1351">
        <v>0</v>
      </c>
      <c r="AA235" s="3459">
        <v>0</v>
      </c>
      <c r="AB235" s="3458"/>
      <c r="AC235" s="3460"/>
      <c r="AD235" s="3456"/>
      <c r="AE235" s="3459"/>
      <c r="AF235" s="3458"/>
      <c r="AG235" s="3456"/>
      <c r="AH235" s="3456"/>
      <c r="AI235" s="3459"/>
      <c r="AJ235" s="3458"/>
      <c r="AK235" s="3456"/>
      <c r="AL235" s="1351"/>
      <c r="AM235" s="3457">
        <v>0</v>
      </c>
      <c r="AN235" s="3456"/>
      <c r="AO235" s="3459"/>
      <c r="AP235" s="3458"/>
      <c r="AQ235" s="3456"/>
      <c r="AR235" s="3456"/>
      <c r="AS235" s="3459"/>
      <c r="AT235" s="3458"/>
      <c r="AU235" s="3456"/>
      <c r="AV235" s="3456"/>
      <c r="AW235" s="3459"/>
      <c r="AX235" s="3458"/>
      <c r="AY235" s="3456"/>
      <c r="AZ235" s="1351"/>
      <c r="BA235" s="3457">
        <v>0</v>
      </c>
      <c r="BB235" s="1351">
        <v>0</v>
      </c>
      <c r="BC235" s="3459">
        <v>0</v>
      </c>
      <c r="BD235" s="3456"/>
      <c r="BE235" s="3459"/>
      <c r="BF235" s="1365"/>
      <c r="BG235" s="1217"/>
    </row>
    <row r="236" spans="2:71" ht="15.75" hidden="1" customHeight="1" x14ac:dyDescent="0.25">
      <c r="B236" s="3461" t="s">
        <v>848</v>
      </c>
      <c r="C236" s="2140" t="s">
        <v>353</v>
      </c>
      <c r="D236" s="2140"/>
      <c r="E236" s="1351">
        <v>0</v>
      </c>
      <c r="F236" s="1351"/>
      <c r="G236" s="1351">
        <v>0</v>
      </c>
      <c r="H236" s="1351"/>
      <c r="I236" s="1351">
        <v>0</v>
      </c>
      <c r="J236" s="1351"/>
      <c r="K236" s="1351">
        <v>0</v>
      </c>
      <c r="L236" s="1351"/>
      <c r="M236" s="3457">
        <v>0</v>
      </c>
      <c r="N236" s="1351"/>
      <c r="O236" s="1351">
        <v>0</v>
      </c>
      <c r="P236" s="1351"/>
      <c r="Q236" s="1351">
        <v>0</v>
      </c>
      <c r="R236" s="1351"/>
      <c r="S236" s="1351">
        <v>0</v>
      </c>
      <c r="T236" s="1351"/>
      <c r="U236" s="1351">
        <v>0</v>
      </c>
      <c r="V236" s="1351"/>
      <c r="W236" s="1351"/>
      <c r="X236" s="1351"/>
      <c r="Y236" s="3457">
        <v>0</v>
      </c>
      <c r="Z236" s="2370"/>
      <c r="AA236" s="3469">
        <v>0</v>
      </c>
      <c r="AB236" s="3468"/>
      <c r="AC236" s="3463"/>
      <c r="AD236" s="1351"/>
      <c r="AE236" s="1351"/>
      <c r="AF236" s="1351"/>
      <c r="AG236" s="1351"/>
      <c r="AH236" s="1351"/>
      <c r="AI236" s="1351"/>
      <c r="AJ236" s="1351"/>
      <c r="AK236" s="1351"/>
      <c r="AL236" s="1351"/>
      <c r="AM236" s="3457">
        <v>0</v>
      </c>
      <c r="AN236" s="1351"/>
      <c r="AO236" s="1351"/>
      <c r="AP236" s="1351"/>
      <c r="AQ236" s="1351"/>
      <c r="AR236" s="1351"/>
      <c r="AS236" s="3470"/>
      <c r="AT236" s="1351"/>
      <c r="AU236" s="1351"/>
      <c r="AV236" s="1351"/>
      <c r="AW236" s="3469"/>
      <c r="AX236" s="1351"/>
      <c r="AY236" s="1351"/>
      <c r="AZ236" s="1351"/>
      <c r="BA236" s="3457">
        <v>0</v>
      </c>
      <c r="BB236" s="2370"/>
      <c r="BC236" s="3469">
        <v>0</v>
      </c>
      <c r="BD236" s="1351"/>
      <c r="BE236" s="3469"/>
      <c r="BF236" s="1365"/>
      <c r="BG236" s="1217"/>
    </row>
    <row r="237" spans="2:71" ht="18.75" hidden="1" x14ac:dyDescent="0.25">
      <c r="B237" s="3454" t="s">
        <v>1511</v>
      </c>
      <c r="C237" s="3455" t="s">
        <v>353</v>
      </c>
      <c r="D237" s="3455"/>
      <c r="E237" s="3456">
        <v>0</v>
      </c>
      <c r="F237" s="3456"/>
      <c r="G237" s="3456">
        <v>0</v>
      </c>
      <c r="H237" s="3456"/>
      <c r="I237" s="3456">
        <v>0</v>
      </c>
      <c r="J237" s="3456"/>
      <c r="K237" s="3456">
        <v>0</v>
      </c>
      <c r="L237" s="3456"/>
      <c r="M237" s="3457">
        <v>0</v>
      </c>
      <c r="N237" s="3456"/>
      <c r="O237" s="3456">
        <v>0</v>
      </c>
      <c r="P237" s="3456"/>
      <c r="Q237" s="3456">
        <v>0</v>
      </c>
      <c r="R237" s="3458"/>
      <c r="S237" s="3456">
        <v>0</v>
      </c>
      <c r="T237" s="3456"/>
      <c r="U237" s="3456">
        <v>0</v>
      </c>
      <c r="V237" s="3458"/>
      <c r="W237" s="3456">
        <v>0</v>
      </c>
      <c r="X237" s="3456"/>
      <c r="Y237" s="3457">
        <v>0</v>
      </c>
      <c r="Z237" s="1351"/>
      <c r="AA237" s="3459">
        <v>0</v>
      </c>
      <c r="AB237" s="3458"/>
      <c r="AC237" s="3460">
        <v>0</v>
      </c>
      <c r="AD237" s="3456"/>
      <c r="AE237" s="3459">
        <v>0</v>
      </c>
      <c r="AF237" s="3458"/>
      <c r="AG237" s="3456">
        <v>0</v>
      </c>
      <c r="AH237" s="3456"/>
      <c r="AI237" s="3459">
        <v>0</v>
      </c>
      <c r="AJ237" s="3458"/>
      <c r="AK237" s="3456">
        <v>0</v>
      </c>
      <c r="AL237" s="1351"/>
      <c r="AM237" s="3457">
        <v>0</v>
      </c>
      <c r="AN237" s="3456"/>
      <c r="AO237" s="3459">
        <v>0</v>
      </c>
      <c r="AP237" s="3458"/>
      <c r="AQ237" s="3456">
        <v>0</v>
      </c>
      <c r="AR237" s="3456"/>
      <c r="AS237" s="3459">
        <v>0</v>
      </c>
      <c r="AT237" s="3458"/>
      <c r="AU237" s="3456">
        <v>0</v>
      </c>
      <c r="AV237" s="3456"/>
      <c r="AW237" s="3459">
        <v>0</v>
      </c>
      <c r="AX237" s="3458"/>
      <c r="AY237" s="3456">
        <v>0</v>
      </c>
      <c r="AZ237" s="1351"/>
      <c r="BA237" s="3457">
        <v>0</v>
      </c>
      <c r="BB237" s="1351"/>
      <c r="BC237" s="3459">
        <v>0</v>
      </c>
      <c r="BD237" s="3456"/>
      <c r="BE237" s="3459">
        <v>0</v>
      </c>
      <c r="BF237" s="1365"/>
      <c r="BG237" s="1217"/>
    </row>
    <row r="238" spans="2:71" ht="19.5" hidden="1" thickBot="1" x14ac:dyDescent="0.3">
      <c r="B238" s="3471" t="s">
        <v>959</v>
      </c>
      <c r="C238" s="2145" t="s">
        <v>353</v>
      </c>
      <c r="D238" s="2145"/>
      <c r="E238" s="2147">
        <v>0</v>
      </c>
      <c r="F238" s="2147"/>
      <c r="G238" s="2147">
        <v>0</v>
      </c>
      <c r="H238" s="2147"/>
      <c r="I238" s="2147">
        <v>0</v>
      </c>
      <c r="J238" s="2147"/>
      <c r="K238" s="2147">
        <v>0</v>
      </c>
      <c r="L238" s="2147"/>
      <c r="M238" s="3472">
        <v>0</v>
      </c>
      <c r="N238" s="2147"/>
      <c r="O238" s="2147">
        <v>0</v>
      </c>
      <c r="P238" s="2147"/>
      <c r="Q238" s="2147">
        <v>0</v>
      </c>
      <c r="R238" s="2147"/>
      <c r="S238" s="2147">
        <v>0</v>
      </c>
      <c r="T238" s="2147"/>
      <c r="U238" s="2147">
        <v>0</v>
      </c>
      <c r="V238" s="2147"/>
      <c r="W238" s="2147"/>
      <c r="X238" s="2147"/>
      <c r="Y238" s="3472">
        <v>0</v>
      </c>
      <c r="Z238" s="1351"/>
      <c r="AA238" s="3462">
        <v>0</v>
      </c>
      <c r="AB238" s="3473"/>
      <c r="AC238" s="3474"/>
      <c r="AD238" s="2147"/>
      <c r="AE238" s="2142">
        <v>0</v>
      </c>
      <c r="AF238" s="2147"/>
      <c r="AG238" s="2147"/>
      <c r="AH238" s="2147"/>
      <c r="AI238" s="2142">
        <v>0</v>
      </c>
      <c r="AJ238" s="2147"/>
      <c r="AK238" s="2147"/>
      <c r="AL238" s="2147"/>
      <c r="AM238" s="3472">
        <v>0</v>
      </c>
      <c r="AN238" s="3456"/>
      <c r="AO238" s="2142">
        <v>0</v>
      </c>
      <c r="AP238" s="2147"/>
      <c r="AQ238" s="2147"/>
      <c r="AR238" s="2147"/>
      <c r="AS238" s="2142">
        <v>0</v>
      </c>
      <c r="AT238" s="2147"/>
      <c r="AU238" s="2147"/>
      <c r="AV238" s="2147"/>
      <c r="AW238" s="3462">
        <v>0</v>
      </c>
      <c r="AX238" s="2147"/>
      <c r="AY238" s="2147"/>
      <c r="AZ238" s="2147"/>
      <c r="BA238" s="3472">
        <v>0</v>
      </c>
      <c r="BB238" s="1351"/>
      <c r="BC238" s="3462">
        <v>0</v>
      </c>
      <c r="BD238" s="2147"/>
      <c r="BE238" s="3462">
        <v>0</v>
      </c>
      <c r="BF238" s="1365"/>
      <c r="BG238" s="1217"/>
    </row>
    <row r="239" spans="2:71" x14ac:dyDescent="0.25">
      <c r="AJ239" s="1217"/>
      <c r="BF239" s="1217"/>
      <c r="BG239" s="1217"/>
    </row>
    <row r="240" spans="2:71" ht="15" x14ac:dyDescent="0.25">
      <c r="E240" s="1217"/>
      <c r="F240" s="1217"/>
      <c r="G240" s="1217"/>
      <c r="H240" s="1217"/>
      <c r="I240" s="1217"/>
      <c r="J240" s="1217"/>
      <c r="K240" s="1217"/>
      <c r="L240" s="1217"/>
      <c r="M240" s="1217"/>
      <c r="N240" s="1217"/>
      <c r="O240" s="1217"/>
      <c r="P240" s="1217"/>
      <c r="Q240" s="1217"/>
      <c r="R240" s="1217"/>
      <c r="S240" s="1217"/>
      <c r="T240" s="1217"/>
      <c r="U240" s="1217"/>
      <c r="V240" s="1217"/>
      <c r="W240" s="1217"/>
      <c r="X240" s="1217"/>
      <c r="Y240" s="1217"/>
      <c r="Z240" s="1217"/>
      <c r="AA240" s="1217"/>
      <c r="AB240" s="1217"/>
      <c r="AC240" s="3215"/>
      <c r="AD240" s="1217"/>
      <c r="AE240" s="1217"/>
      <c r="AF240" s="1217"/>
      <c r="AG240" s="1217"/>
      <c r="AH240" s="1217"/>
      <c r="AI240" s="1217"/>
      <c r="AJ240" s="1217"/>
      <c r="AK240" s="1217"/>
      <c r="AL240" s="1217"/>
      <c r="AM240" s="1217"/>
      <c r="AN240" s="1217"/>
      <c r="AO240" s="1217"/>
      <c r="AP240" s="1217"/>
      <c r="AQ240" s="1217"/>
      <c r="AR240" s="1217"/>
      <c r="AS240" s="1217"/>
      <c r="AT240" s="1217"/>
      <c r="AU240" s="1217"/>
      <c r="AY240" s="1217"/>
      <c r="BA240" s="1217"/>
      <c r="BC240" s="1217"/>
      <c r="BE240" s="1217"/>
    </row>
    <row r="241" spans="47:47" x14ac:dyDescent="0.25">
      <c r="AU241" s="1365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0:C200"/>
    <mergeCell ref="B134:C134"/>
    <mergeCell ref="B132:C132"/>
    <mergeCell ref="B117:C117"/>
  </mergeCells>
  <conditionalFormatting sqref="B76:B101 B66:B72">
    <cfRule type="duplicateValues" dxfId="58" priority="2"/>
  </conditionalFormatting>
  <conditionalFormatting sqref="B74:B75">
    <cfRule type="duplicateValues" dxfId="57" priority="1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J25"/>
  <sheetViews>
    <sheetView workbookViewId="0">
      <pane xSplit="4" ySplit="2" topLeftCell="AU3" activePane="bottomRight" state="frozen"/>
      <selection activeCell="BS12" sqref="BS12"/>
      <selection pane="topRight" activeCell="BS12" sqref="BS12"/>
      <selection pane="bottomLeft" activeCell="BS12" sqref="BS12"/>
      <selection pane="bottomRight" activeCell="BS12" sqref="BS12"/>
    </sheetView>
  </sheetViews>
  <sheetFormatPr defaultRowHeight="18.75" x14ac:dyDescent="0.3"/>
  <cols>
    <col min="1" max="1" width="9.140625" style="880"/>
    <col min="2" max="2" width="41.7109375" style="3319" bestFit="1" customWidth="1"/>
    <col min="3" max="3" width="16.140625" style="3319" bestFit="1" customWidth="1"/>
    <col min="4" max="4" width="12.140625" style="3320" customWidth="1"/>
    <col min="5" max="5" width="14.85546875" style="3319" customWidth="1"/>
    <col min="6" max="6" width="12.7109375" style="3319" customWidth="1"/>
    <col min="7" max="7" width="12.85546875" style="3319" customWidth="1"/>
    <col min="8" max="8" width="12.5703125" style="3319" customWidth="1"/>
    <col min="9" max="9" width="10.5703125" style="3319" hidden="1" customWidth="1"/>
    <col min="10" max="10" width="11.28515625" style="3319" hidden="1" customWidth="1"/>
    <col min="11" max="11" width="9.85546875" style="3319" customWidth="1"/>
    <col min="12" max="12" width="10.42578125" style="3319" bestFit="1" customWidth="1"/>
    <col min="13" max="14" width="9" style="3319" bestFit="1" customWidth="1"/>
    <col min="15" max="15" width="7.7109375" style="880" bestFit="1" customWidth="1"/>
    <col min="16" max="16" width="9" style="880" bestFit="1" customWidth="1"/>
    <col min="17" max="17" width="9" style="880" hidden="1" customWidth="1"/>
    <col min="18" max="18" width="10.42578125" style="880" hidden="1" customWidth="1"/>
    <col min="19" max="20" width="9" style="880" bestFit="1" customWidth="1"/>
    <col min="21" max="21" width="9" style="880" hidden="1" customWidth="1"/>
    <col min="22" max="22" width="10.28515625" style="880" hidden="1" customWidth="1"/>
    <col min="23" max="24" width="9" style="880" bestFit="1" customWidth="1"/>
    <col min="25" max="26" width="9.85546875" style="880" customWidth="1"/>
    <col min="27" max="28" width="10.28515625" style="880" bestFit="1" customWidth="1"/>
    <col min="29" max="30" width="10" style="880" customWidth="1"/>
    <col min="31" max="32" width="11.28515625" style="880" hidden="1" customWidth="1"/>
    <col min="33" max="34" width="9.85546875" style="880" customWidth="1"/>
    <col min="35" max="36" width="11.28515625" style="880" hidden="1" customWidth="1"/>
    <col min="37" max="38" width="10" style="880" customWidth="1"/>
    <col min="39" max="40" width="9" style="880" bestFit="1" customWidth="1"/>
    <col min="41" max="42" width="10.28515625" style="880" hidden="1" customWidth="1"/>
    <col min="43" max="44" width="10" style="880" customWidth="1"/>
    <col min="45" max="46" width="11.28515625" style="880" hidden="1" customWidth="1"/>
    <col min="47" max="48" width="10" style="880" customWidth="1"/>
    <col min="49" max="50" width="11.28515625" style="880" hidden="1" customWidth="1"/>
    <col min="51" max="54" width="9.85546875" style="880" customWidth="1"/>
    <col min="55" max="58" width="11.28515625" style="880" customWidth="1"/>
    <col min="59" max="16384" width="9.140625" style="880"/>
  </cols>
  <sheetData>
    <row r="2" spans="2:62" x14ac:dyDescent="0.3">
      <c r="B2" s="3767" t="s">
        <v>1004</v>
      </c>
      <c r="C2" s="3767"/>
      <c r="D2" s="3767"/>
      <c r="E2" s="3767"/>
      <c r="F2" s="3767"/>
      <c r="G2" s="3767"/>
      <c r="H2" s="3767"/>
      <c r="I2" s="3767"/>
      <c r="J2" s="3767"/>
      <c r="K2" s="3767"/>
      <c r="L2" s="3767"/>
      <c r="M2" s="3767"/>
      <c r="N2" s="3767"/>
      <c r="O2" s="3767"/>
      <c r="P2" s="3767"/>
      <c r="Q2" s="3767"/>
      <c r="R2" s="3767"/>
      <c r="S2" s="3767"/>
      <c r="T2" s="3767"/>
      <c r="U2" s="3767"/>
      <c r="V2" s="3767"/>
    </row>
    <row r="3" spans="2:62" ht="19.5" thickBot="1" x14ac:dyDescent="0.35"/>
    <row r="4" spans="2:62" ht="19.5" thickBot="1" x14ac:dyDescent="0.3">
      <c r="B4" s="3719" t="s">
        <v>169</v>
      </c>
      <c r="C4" s="3769" t="s">
        <v>170</v>
      </c>
      <c r="D4" s="3771" t="s">
        <v>1746</v>
      </c>
      <c r="E4" s="3765" t="s">
        <v>1742</v>
      </c>
      <c r="F4" s="3766"/>
      <c r="G4" s="3765" t="s">
        <v>1871</v>
      </c>
      <c r="H4" s="3766"/>
      <c r="I4" s="3765" t="s">
        <v>14</v>
      </c>
      <c r="J4" s="3712"/>
      <c r="K4" s="3765" t="s">
        <v>1916</v>
      </c>
      <c r="L4" s="3765"/>
      <c r="M4" s="3711" t="s">
        <v>643</v>
      </c>
      <c r="N4" s="3712"/>
      <c r="O4" s="3765" t="s">
        <v>1941</v>
      </c>
      <c r="P4" s="3766"/>
      <c r="Q4" s="3730" t="s">
        <v>653</v>
      </c>
      <c r="R4" s="3766"/>
      <c r="S4" s="3765" t="s">
        <v>1964</v>
      </c>
      <c r="T4" s="3766"/>
      <c r="U4" s="3765" t="s">
        <v>839</v>
      </c>
      <c r="V4" s="3766"/>
      <c r="W4" s="3765" t="s">
        <v>1985</v>
      </c>
      <c r="X4" s="3765"/>
      <c r="Y4" s="3711" t="s">
        <v>662</v>
      </c>
      <c r="Z4" s="3712"/>
      <c r="AA4" s="3711" t="s">
        <v>659</v>
      </c>
      <c r="AB4" s="3712"/>
      <c r="AC4" s="3765" t="s">
        <v>2004</v>
      </c>
      <c r="AD4" s="3766"/>
      <c r="AE4" s="3765" t="s">
        <v>1104</v>
      </c>
      <c r="AF4" s="3766"/>
      <c r="AG4" s="3765" t="s">
        <v>2020</v>
      </c>
      <c r="AH4" s="3766"/>
      <c r="AI4" s="3765" t="s">
        <v>1659</v>
      </c>
      <c r="AJ4" s="3766"/>
      <c r="AK4" s="3765" t="s">
        <v>2037</v>
      </c>
      <c r="AL4" s="3765"/>
      <c r="AM4" s="3711" t="s">
        <v>664</v>
      </c>
      <c r="AN4" s="3712"/>
      <c r="AO4" s="3765" t="s">
        <v>1676</v>
      </c>
      <c r="AP4" s="3766"/>
      <c r="AQ4" s="3765" t="s">
        <v>2142</v>
      </c>
      <c r="AR4" s="3766"/>
      <c r="AS4" s="3765" t="s">
        <v>1698</v>
      </c>
      <c r="AT4" s="3766"/>
      <c r="AU4" s="3765" t="s">
        <v>2156</v>
      </c>
      <c r="AV4" s="3766"/>
      <c r="AW4" s="3765" t="s">
        <v>1708</v>
      </c>
      <c r="AX4" s="3766"/>
      <c r="AY4" s="3765" t="s">
        <v>2168</v>
      </c>
      <c r="AZ4" s="3766"/>
      <c r="BA4" s="3711" t="s">
        <v>665</v>
      </c>
      <c r="BB4" s="3712"/>
      <c r="BC4" s="3711" t="s">
        <v>673</v>
      </c>
      <c r="BD4" s="3712"/>
      <c r="BE4" s="3765" t="s">
        <v>1763</v>
      </c>
      <c r="BF4" s="3766"/>
    </row>
    <row r="5" spans="2:62" x14ac:dyDescent="0.25">
      <c r="B5" s="3768"/>
      <c r="C5" s="3770"/>
      <c r="D5" s="3772"/>
      <c r="E5" s="3321" t="s">
        <v>171</v>
      </c>
      <c r="F5" s="3322" t="s">
        <v>172</v>
      </c>
      <c r="G5" s="3321" t="s">
        <v>171</v>
      </c>
      <c r="H5" s="3322" t="s">
        <v>172</v>
      </c>
      <c r="I5" s="3321" t="s">
        <v>171</v>
      </c>
      <c r="J5" s="3323" t="s">
        <v>172</v>
      </c>
      <c r="K5" s="3321" t="s">
        <v>171</v>
      </c>
      <c r="L5" s="3324" t="s">
        <v>172</v>
      </c>
      <c r="M5" s="3325" t="s">
        <v>171</v>
      </c>
      <c r="N5" s="3323" t="s">
        <v>172</v>
      </c>
      <c r="O5" s="3321" t="s">
        <v>171</v>
      </c>
      <c r="P5" s="3322" t="s">
        <v>172</v>
      </c>
      <c r="Q5" s="3321" t="s">
        <v>171</v>
      </c>
      <c r="R5" s="3322" t="s">
        <v>172</v>
      </c>
      <c r="S5" s="3321" t="s">
        <v>171</v>
      </c>
      <c r="T5" s="3322" t="s">
        <v>172</v>
      </c>
      <c r="U5" s="3321" t="s">
        <v>171</v>
      </c>
      <c r="V5" s="3322" t="s">
        <v>172</v>
      </c>
      <c r="W5" s="3321" t="s">
        <v>171</v>
      </c>
      <c r="X5" s="3324" t="s">
        <v>172</v>
      </c>
      <c r="Y5" s="3325" t="s">
        <v>171</v>
      </c>
      <c r="Z5" s="3323" t="s">
        <v>172</v>
      </c>
      <c r="AA5" s="3325" t="s">
        <v>171</v>
      </c>
      <c r="AB5" s="3323" t="s">
        <v>172</v>
      </c>
      <c r="AC5" s="3321" t="s">
        <v>171</v>
      </c>
      <c r="AD5" s="3322" t="s">
        <v>172</v>
      </c>
      <c r="AE5" s="3321" t="s">
        <v>171</v>
      </c>
      <c r="AF5" s="3322" t="s">
        <v>172</v>
      </c>
      <c r="AG5" s="3321" t="s">
        <v>171</v>
      </c>
      <c r="AH5" s="3322" t="s">
        <v>172</v>
      </c>
      <c r="AI5" s="3321" t="s">
        <v>171</v>
      </c>
      <c r="AJ5" s="3322" t="s">
        <v>172</v>
      </c>
      <c r="AK5" s="3321" t="s">
        <v>171</v>
      </c>
      <c r="AL5" s="3324" t="s">
        <v>172</v>
      </c>
      <c r="AM5" s="3325" t="s">
        <v>171</v>
      </c>
      <c r="AN5" s="3323" t="s">
        <v>172</v>
      </c>
      <c r="AO5" s="3321" t="s">
        <v>171</v>
      </c>
      <c r="AP5" s="3322" t="s">
        <v>172</v>
      </c>
      <c r="AQ5" s="3321" t="s">
        <v>171</v>
      </c>
      <c r="AR5" s="3322" t="s">
        <v>172</v>
      </c>
      <c r="AS5" s="3321" t="s">
        <v>171</v>
      </c>
      <c r="AT5" s="3322" t="s">
        <v>172</v>
      </c>
      <c r="AU5" s="3321" t="s">
        <v>171</v>
      </c>
      <c r="AV5" s="3322" t="s">
        <v>172</v>
      </c>
      <c r="AW5" s="3321" t="s">
        <v>171</v>
      </c>
      <c r="AX5" s="3322" t="s">
        <v>172</v>
      </c>
      <c r="AY5" s="3321" t="s">
        <v>171</v>
      </c>
      <c r="AZ5" s="3322" t="s">
        <v>172</v>
      </c>
      <c r="BA5" s="3325" t="s">
        <v>171</v>
      </c>
      <c r="BB5" s="3323" t="s">
        <v>172</v>
      </c>
      <c r="BC5" s="3325" t="s">
        <v>171</v>
      </c>
      <c r="BD5" s="3323" t="s">
        <v>172</v>
      </c>
      <c r="BE5" s="3321" t="s">
        <v>171</v>
      </c>
      <c r="BF5" s="3322" t="s">
        <v>172</v>
      </c>
    </row>
    <row r="6" spans="2:62" x14ac:dyDescent="0.3">
      <c r="B6" s="1393" t="s">
        <v>960</v>
      </c>
      <c r="C6" s="911" t="s">
        <v>66</v>
      </c>
      <c r="D6" s="3773" t="s">
        <v>1755</v>
      </c>
      <c r="E6" s="1048">
        <v>240000</v>
      </c>
      <c r="F6" s="1048">
        <v>236134</v>
      </c>
      <c r="G6" s="1048">
        <v>248000</v>
      </c>
      <c r="H6" s="1048">
        <v>209171.59999999963</v>
      </c>
      <c r="I6" s="1048">
        <v>488000</v>
      </c>
      <c r="J6" s="1048">
        <v>445305.59999999963</v>
      </c>
      <c r="K6" s="1048">
        <v>149000</v>
      </c>
      <c r="L6" s="1048">
        <v>167351.5</v>
      </c>
      <c r="M6" s="926">
        <v>637000</v>
      </c>
      <c r="N6" s="3326">
        <v>612657.09999999963</v>
      </c>
      <c r="O6" s="1048">
        <v>74000</v>
      </c>
      <c r="P6" s="1048">
        <v>250033.8</v>
      </c>
      <c r="Q6" s="1048">
        <v>711000</v>
      </c>
      <c r="R6" s="1048">
        <v>862690.89999999967</v>
      </c>
      <c r="S6" s="1048">
        <v>240000</v>
      </c>
      <c r="T6" s="1048">
        <v>245401.9</v>
      </c>
      <c r="U6" s="1048">
        <v>951000</v>
      </c>
      <c r="V6" s="1048">
        <v>1108092.7999999996</v>
      </c>
      <c r="W6" s="1048">
        <v>232000</v>
      </c>
      <c r="X6" s="1048">
        <v>245769.8</v>
      </c>
      <c r="Y6" s="926">
        <v>546000</v>
      </c>
      <c r="Z6" s="1081">
        <v>741205.5</v>
      </c>
      <c r="AA6" s="926">
        <v>1183000</v>
      </c>
      <c r="AB6" s="1081">
        <v>1353862.5999999996</v>
      </c>
      <c r="AC6" s="1048">
        <v>250000</v>
      </c>
      <c r="AD6" s="1048">
        <v>237886.3</v>
      </c>
      <c r="AE6" s="1048">
        <v>1433000</v>
      </c>
      <c r="AF6" s="1048">
        <v>1591748.8999999997</v>
      </c>
      <c r="AG6" s="1048">
        <v>242000</v>
      </c>
      <c r="AH6" s="1048">
        <v>8246.5</v>
      </c>
      <c r="AI6" s="1048">
        <v>1675000</v>
      </c>
      <c r="AJ6" s="1048">
        <v>1599995.3999999997</v>
      </c>
      <c r="AK6" s="1048">
        <v>250000</v>
      </c>
      <c r="AL6" s="1048">
        <v>257290.9</v>
      </c>
      <c r="AM6" s="926">
        <v>742000</v>
      </c>
      <c r="AN6" s="926">
        <v>503423.69999999995</v>
      </c>
      <c r="AO6" s="1048">
        <v>1925000</v>
      </c>
      <c r="AP6" s="1048">
        <v>1857286.2999999996</v>
      </c>
      <c r="AQ6" s="1048">
        <v>250000</v>
      </c>
      <c r="AR6" s="1048">
        <v>261845.40000000002</v>
      </c>
      <c r="AS6" s="1048">
        <v>2175000</v>
      </c>
      <c r="AT6" s="1048">
        <v>2119131.6999999997</v>
      </c>
      <c r="AU6" s="1048">
        <v>225000</v>
      </c>
      <c r="AV6" s="1048">
        <v>239624</v>
      </c>
      <c r="AW6" s="1048">
        <v>2400000</v>
      </c>
      <c r="AX6" s="1048">
        <v>2358755.6999999997</v>
      </c>
      <c r="AY6" s="1048">
        <v>250000</v>
      </c>
      <c r="AZ6" s="1048">
        <v>263830.00000000006</v>
      </c>
      <c r="BA6" s="3327">
        <v>725000</v>
      </c>
      <c r="BB6" s="3327">
        <v>765299.40000000014</v>
      </c>
      <c r="BC6" s="3327">
        <v>1467000</v>
      </c>
      <c r="BD6" s="3326">
        <v>1268723.1000000001</v>
      </c>
      <c r="BE6" s="3328">
        <v>2650000</v>
      </c>
      <c r="BF6" s="3328">
        <v>2622585.6999999997</v>
      </c>
      <c r="BG6" s="1972"/>
      <c r="BH6" s="1972"/>
      <c r="BI6" s="1972"/>
      <c r="BJ6" s="1972"/>
    </row>
    <row r="7" spans="2:62" x14ac:dyDescent="0.3">
      <c r="B7" s="1268"/>
      <c r="C7" s="1271"/>
      <c r="D7" s="3774"/>
      <c r="E7" s="1271"/>
      <c r="F7" s="1271"/>
      <c r="G7" s="1271"/>
      <c r="H7" s="1271"/>
      <c r="I7" s="1271"/>
      <c r="J7" s="1271"/>
      <c r="K7" s="1271"/>
      <c r="L7" s="1271"/>
      <c r="M7" s="1268"/>
      <c r="N7" s="1269"/>
      <c r="O7" s="1271"/>
      <c r="P7" s="1271"/>
      <c r="Q7" s="1271"/>
      <c r="R7" s="1271"/>
      <c r="S7" s="1271"/>
      <c r="T7" s="1271"/>
      <c r="U7" s="1271"/>
      <c r="V7" s="1271"/>
      <c r="W7" s="1271"/>
      <c r="X7" s="1271"/>
      <c r="Y7" s="1268"/>
      <c r="Z7" s="1269"/>
      <c r="AA7" s="1268"/>
      <c r="AB7" s="1269"/>
      <c r="AC7" s="1271"/>
      <c r="AD7" s="1271"/>
      <c r="AE7" s="1271"/>
      <c r="AF7" s="1271"/>
      <c r="AG7" s="1271"/>
      <c r="AH7" s="1271"/>
      <c r="AI7" s="1271"/>
      <c r="AJ7" s="1271"/>
      <c r="AK7" s="1271"/>
      <c r="AL7" s="1271"/>
      <c r="AM7" s="1268"/>
      <c r="AN7" s="1269"/>
      <c r="AO7" s="1271"/>
      <c r="AP7" s="1271"/>
      <c r="AQ7" s="1271"/>
      <c r="AR7" s="1271"/>
      <c r="AS7" s="1271"/>
      <c r="AT7" s="1271"/>
      <c r="AU7" s="1271"/>
      <c r="AV7" s="1271"/>
      <c r="AW7" s="1271"/>
      <c r="AX7" s="1271"/>
      <c r="AY7" s="1271"/>
      <c r="AZ7" s="1271"/>
      <c r="BA7" s="1268"/>
      <c r="BB7" s="1269"/>
      <c r="BC7" s="1268"/>
      <c r="BD7" s="1269"/>
      <c r="BE7" s="1271"/>
      <c r="BF7" s="1271"/>
      <c r="BG7" s="1972"/>
      <c r="BH7" s="1972"/>
      <c r="BI7" s="1972"/>
      <c r="BJ7" s="1972"/>
    </row>
    <row r="8" spans="2:62" x14ac:dyDescent="0.3">
      <c r="B8" s="1268" t="s">
        <v>961</v>
      </c>
      <c r="C8" s="911" t="s">
        <v>66</v>
      </c>
      <c r="D8" s="3774"/>
      <c r="E8" s="3328">
        <v>85680</v>
      </c>
      <c r="F8" s="3328">
        <v>92683.184499999974</v>
      </c>
      <c r="G8" s="3328">
        <v>88536</v>
      </c>
      <c r="H8" s="3328">
        <v>82659.161018999846</v>
      </c>
      <c r="I8" s="1048">
        <v>174216</v>
      </c>
      <c r="J8" s="1048">
        <v>175342.34551899982</v>
      </c>
      <c r="K8" s="3328">
        <v>55428</v>
      </c>
      <c r="L8" s="3328">
        <v>68233.758200000011</v>
      </c>
      <c r="M8" s="3327">
        <v>229644</v>
      </c>
      <c r="N8" s="3326">
        <v>243576.10371899983</v>
      </c>
      <c r="O8" s="3328">
        <v>29008</v>
      </c>
      <c r="P8" s="3328">
        <v>92706.741020000001</v>
      </c>
      <c r="Q8" s="1048">
        <v>258652</v>
      </c>
      <c r="R8" s="1048">
        <v>336282.84473899985</v>
      </c>
      <c r="S8" s="3328">
        <v>87696</v>
      </c>
      <c r="T8" s="3328">
        <v>92607.479009999995</v>
      </c>
      <c r="U8" s="1048">
        <v>346348</v>
      </c>
      <c r="V8" s="1048">
        <v>428890.32374899986</v>
      </c>
      <c r="W8" s="3328">
        <v>84772.800000000003</v>
      </c>
      <c r="X8" s="3328">
        <v>93450.417199999996</v>
      </c>
      <c r="Y8" s="3327">
        <v>201476.8</v>
      </c>
      <c r="Z8" s="3326">
        <v>278764.63722999999</v>
      </c>
      <c r="AA8" s="3327">
        <v>431120.8</v>
      </c>
      <c r="AB8" s="3326">
        <v>522340.74094899982</v>
      </c>
      <c r="AC8" s="3328">
        <v>90600</v>
      </c>
      <c r="AD8" s="3328">
        <v>90529.182680000013</v>
      </c>
      <c r="AE8" s="1048">
        <v>521720.8</v>
      </c>
      <c r="AF8" s="1048">
        <v>612869.92362899985</v>
      </c>
      <c r="AG8" s="3328">
        <v>85982.6</v>
      </c>
      <c r="AH8" s="3328">
        <v>5150.0958000000001</v>
      </c>
      <c r="AI8" s="1048">
        <v>607703.4</v>
      </c>
      <c r="AJ8" s="1048">
        <v>618020.01942899986</v>
      </c>
      <c r="AK8" s="3328">
        <v>88825</v>
      </c>
      <c r="AL8" s="3328">
        <v>94257.042999999991</v>
      </c>
      <c r="AM8" s="926">
        <v>265407.59999999998</v>
      </c>
      <c r="AN8" s="926">
        <v>189936.32147999998</v>
      </c>
      <c r="AO8" s="1048">
        <v>696528.4</v>
      </c>
      <c r="AP8" s="1048">
        <v>712277.06242899981</v>
      </c>
      <c r="AQ8" s="3328">
        <v>88825</v>
      </c>
      <c r="AR8" s="3328">
        <v>91127.224099999992</v>
      </c>
      <c r="AS8" s="1048">
        <v>785353.4</v>
      </c>
      <c r="AT8" s="1048">
        <v>803404.2865289998</v>
      </c>
      <c r="AU8" s="3328">
        <v>79942.5</v>
      </c>
      <c r="AV8" s="3328">
        <v>82009.378899999996</v>
      </c>
      <c r="AW8" s="1048">
        <v>865295.9</v>
      </c>
      <c r="AX8" s="1048">
        <v>885413.66542899981</v>
      </c>
      <c r="AY8" s="3328">
        <v>88825</v>
      </c>
      <c r="AZ8" s="3328">
        <v>89515.708799999993</v>
      </c>
      <c r="BA8" s="3327">
        <v>257592.5</v>
      </c>
      <c r="BB8" s="3327">
        <v>262652.31180000002</v>
      </c>
      <c r="BC8" s="3327">
        <v>523000.1</v>
      </c>
      <c r="BD8" s="3326">
        <v>452588.63328000001</v>
      </c>
      <c r="BE8" s="3328">
        <v>954120.9</v>
      </c>
      <c r="BF8" s="3328">
        <v>974929.37422899983</v>
      </c>
      <c r="BG8" s="1972"/>
      <c r="BH8" s="1972"/>
      <c r="BI8" s="1972"/>
      <c r="BJ8" s="1972"/>
    </row>
    <row r="9" spans="2:62" x14ac:dyDescent="0.3">
      <c r="B9" s="1268" t="s">
        <v>962</v>
      </c>
      <c r="C9" s="911" t="s">
        <v>66</v>
      </c>
      <c r="D9" s="3774"/>
      <c r="E9" s="3328">
        <v>9360</v>
      </c>
      <c r="F9" s="3328">
        <v>11301.600862015501</v>
      </c>
      <c r="G9" s="3328">
        <v>9672</v>
      </c>
      <c r="H9" s="3328">
        <v>9806.9634620154866</v>
      </c>
      <c r="I9" s="1048">
        <v>19032</v>
      </c>
      <c r="J9" s="1048">
        <v>21108.564324030987</v>
      </c>
      <c r="K9" s="3328">
        <v>5811</v>
      </c>
      <c r="L9" s="3328">
        <v>7596.8565620155032</v>
      </c>
      <c r="M9" s="3327">
        <v>24843</v>
      </c>
      <c r="N9" s="3326">
        <v>28705.42088604649</v>
      </c>
      <c r="O9" s="3328">
        <v>2664</v>
      </c>
      <c r="P9" s="3328">
        <v>12751.287262015505</v>
      </c>
      <c r="Q9" s="1048">
        <v>27507</v>
      </c>
      <c r="R9" s="1048">
        <v>41456.708148061996</v>
      </c>
      <c r="S9" s="3328">
        <v>9360</v>
      </c>
      <c r="T9" s="3328">
        <v>12520.34484</v>
      </c>
      <c r="U9" s="1048">
        <v>36867</v>
      </c>
      <c r="V9" s="1048">
        <v>53977.052988061994</v>
      </c>
      <c r="W9" s="3328">
        <v>9048</v>
      </c>
      <c r="X9" s="3328">
        <v>11740.725</v>
      </c>
      <c r="Y9" s="3327">
        <v>21072</v>
      </c>
      <c r="Z9" s="3326">
        <v>37012.357102015507</v>
      </c>
      <c r="AA9" s="3327">
        <v>45915</v>
      </c>
      <c r="AB9" s="3326">
        <v>65717.777988061993</v>
      </c>
      <c r="AC9" s="3328">
        <v>9750</v>
      </c>
      <c r="AD9" s="3328">
        <v>9460.2050799999997</v>
      </c>
      <c r="AE9" s="1048">
        <v>55665</v>
      </c>
      <c r="AF9" s="1048">
        <v>75177.983068061993</v>
      </c>
      <c r="AG9" s="3328">
        <v>9438</v>
      </c>
      <c r="AH9" s="3328">
        <v>116.1062</v>
      </c>
      <c r="AI9" s="1048">
        <v>65103</v>
      </c>
      <c r="AJ9" s="1048">
        <v>75294.089268061987</v>
      </c>
      <c r="AK9" s="3328">
        <v>9750</v>
      </c>
      <c r="AL9" s="3328">
        <v>8541.23</v>
      </c>
      <c r="AM9" s="926">
        <v>28938</v>
      </c>
      <c r="AN9" s="926">
        <v>18117.541279999998</v>
      </c>
      <c r="AO9" s="1048">
        <v>74853</v>
      </c>
      <c r="AP9" s="1048">
        <v>83835.319268061983</v>
      </c>
      <c r="AQ9" s="3328">
        <v>9750</v>
      </c>
      <c r="AR9" s="3328">
        <v>7963.6405999999997</v>
      </c>
      <c r="AS9" s="1048">
        <v>84603</v>
      </c>
      <c r="AT9" s="1048">
        <v>91798.959868061982</v>
      </c>
      <c r="AU9" s="3328">
        <v>8775</v>
      </c>
      <c r="AV9" s="3328">
        <v>6990.9988999999996</v>
      </c>
      <c r="AW9" s="1048">
        <v>93378</v>
      </c>
      <c r="AX9" s="1048">
        <v>98789.958768061988</v>
      </c>
      <c r="AY9" s="3328">
        <v>9750</v>
      </c>
      <c r="AZ9" s="3328">
        <v>7423.1251000000002</v>
      </c>
      <c r="BA9" s="3327">
        <v>28275</v>
      </c>
      <c r="BB9" s="3327">
        <v>22377.764599999999</v>
      </c>
      <c r="BC9" s="3327">
        <v>57213</v>
      </c>
      <c r="BD9" s="3326">
        <v>40495.30588</v>
      </c>
      <c r="BE9" s="3328">
        <v>103128</v>
      </c>
      <c r="BF9" s="3328">
        <v>106213.08386806199</v>
      </c>
      <c r="BG9" s="1972"/>
      <c r="BH9" s="1972"/>
      <c r="BI9" s="1972"/>
      <c r="BJ9" s="1972"/>
    </row>
    <row r="10" spans="2:62" x14ac:dyDescent="0.3">
      <c r="B10" s="1268" t="s">
        <v>963</v>
      </c>
      <c r="C10" s="911" t="s">
        <v>66</v>
      </c>
      <c r="D10" s="3774"/>
      <c r="E10" s="3328">
        <v>10560</v>
      </c>
      <c r="F10" s="3328">
        <v>10602.241112237603</v>
      </c>
      <c r="G10" s="3328">
        <v>10912</v>
      </c>
      <c r="H10" s="3328">
        <v>11412.253991107038</v>
      </c>
      <c r="I10" s="1048">
        <v>21472</v>
      </c>
      <c r="J10" s="1048">
        <v>22014.495103344641</v>
      </c>
      <c r="K10" s="3328">
        <v>6804.3333333333285</v>
      </c>
      <c r="L10" s="3328">
        <v>8166.6306367113775</v>
      </c>
      <c r="M10" s="3327">
        <v>28276.333333333328</v>
      </c>
      <c r="N10" s="3326">
        <v>30181.125740056021</v>
      </c>
      <c r="O10" s="3328">
        <v>3519.1111111111095</v>
      </c>
      <c r="P10" s="3328">
        <v>8355.5393915837176</v>
      </c>
      <c r="Q10" s="1048">
        <v>31795.444444444438</v>
      </c>
      <c r="R10" s="1048">
        <v>38536.66513163974</v>
      </c>
      <c r="S10" s="3328">
        <v>10784</v>
      </c>
      <c r="T10" s="3328">
        <v>9352.6679999999997</v>
      </c>
      <c r="U10" s="1048">
        <v>42579.444444444438</v>
      </c>
      <c r="V10" s="1048">
        <v>47889.333131639738</v>
      </c>
      <c r="W10" s="3328">
        <v>10424.533333333326</v>
      </c>
      <c r="X10" s="3328">
        <v>10813.45</v>
      </c>
      <c r="Y10" s="3327">
        <v>24727.644444444435</v>
      </c>
      <c r="Z10" s="3326">
        <v>28521.657391583722</v>
      </c>
      <c r="AA10" s="3327">
        <v>53003.977777777764</v>
      </c>
      <c r="AB10" s="3326">
        <v>58702.783131639742</v>
      </c>
      <c r="AC10" s="3328">
        <v>11150</v>
      </c>
      <c r="AD10" s="3328">
        <v>8168.3058000000001</v>
      </c>
      <c r="AE10" s="1048">
        <v>64153.977777777764</v>
      </c>
      <c r="AF10" s="1048">
        <v>66871.088931639737</v>
      </c>
      <c r="AG10" s="3328">
        <v>10602.288888888885</v>
      </c>
      <c r="AH10" s="3328">
        <v>1028.3363999999999</v>
      </c>
      <c r="AI10" s="1048">
        <v>74756.266666666648</v>
      </c>
      <c r="AJ10" s="1048">
        <v>67899.425331639737</v>
      </c>
      <c r="AK10" s="3328">
        <v>10952.777777777781</v>
      </c>
      <c r="AL10" s="3328">
        <v>9485.5028673619199</v>
      </c>
      <c r="AM10" s="926">
        <v>32705.066666666666</v>
      </c>
      <c r="AN10" s="926">
        <v>18682.145067361918</v>
      </c>
      <c r="AO10" s="1048">
        <v>85709.044444444429</v>
      </c>
      <c r="AP10" s="1048">
        <v>77384.928199001661</v>
      </c>
      <c r="AQ10" s="3328">
        <v>10952.777777777781</v>
      </c>
      <c r="AR10" s="3328">
        <v>10295.416999999999</v>
      </c>
      <c r="AS10" s="1048">
        <v>96661.82222222221</v>
      </c>
      <c r="AT10" s="1048">
        <v>87680.345199001662</v>
      </c>
      <c r="AU10" s="3328">
        <v>9857.5</v>
      </c>
      <c r="AV10" s="3328">
        <v>9752.2155000000002</v>
      </c>
      <c r="AW10" s="1048">
        <v>106519.32222222221</v>
      </c>
      <c r="AX10" s="1048">
        <v>97432.560699001668</v>
      </c>
      <c r="AY10" s="3328">
        <v>10952.777777777781</v>
      </c>
      <c r="AZ10" s="3328">
        <v>9910.1883999999991</v>
      </c>
      <c r="BA10" s="3327">
        <v>31763.055555555562</v>
      </c>
      <c r="BB10" s="3327">
        <v>29957.820899999999</v>
      </c>
      <c r="BC10" s="3327">
        <v>64468.122222222228</v>
      </c>
      <c r="BD10" s="3326">
        <v>48639.965967361917</v>
      </c>
      <c r="BE10" s="3328">
        <v>117472.09999999999</v>
      </c>
      <c r="BF10" s="3328">
        <v>107342.74909900167</v>
      </c>
      <c r="BG10" s="1972"/>
      <c r="BH10" s="1972"/>
      <c r="BI10" s="1972"/>
      <c r="BJ10" s="1972"/>
    </row>
    <row r="11" spans="2:62" x14ac:dyDescent="0.3">
      <c r="B11" s="1268" t="s">
        <v>965</v>
      </c>
      <c r="C11" s="911" t="s">
        <v>66</v>
      </c>
      <c r="D11" s="3774"/>
      <c r="E11" s="3328">
        <v>0</v>
      </c>
      <c r="F11" s="3328">
        <v>0</v>
      </c>
      <c r="G11" s="3328">
        <v>0</v>
      </c>
      <c r="H11" s="3328">
        <v>0</v>
      </c>
      <c r="I11" s="1048">
        <v>0</v>
      </c>
      <c r="J11" s="1048">
        <v>0</v>
      </c>
      <c r="K11" s="3328">
        <v>3500</v>
      </c>
      <c r="L11" s="3328">
        <v>2533</v>
      </c>
      <c r="M11" s="3327">
        <v>3500</v>
      </c>
      <c r="N11" s="3326">
        <v>2533</v>
      </c>
      <c r="O11" s="3328">
        <v>8500</v>
      </c>
      <c r="P11" s="3328">
        <v>55</v>
      </c>
      <c r="Q11" s="1048">
        <v>12000</v>
      </c>
      <c r="R11" s="1048">
        <v>2588</v>
      </c>
      <c r="S11" s="3328">
        <v>0</v>
      </c>
      <c r="T11" s="3328">
        <v>0</v>
      </c>
      <c r="U11" s="1048">
        <v>12000</v>
      </c>
      <c r="V11" s="1048">
        <v>2588</v>
      </c>
      <c r="W11" s="3328">
        <v>0</v>
      </c>
      <c r="X11" s="3328">
        <v>1473.4774066797643</v>
      </c>
      <c r="Y11" s="3327">
        <v>8500</v>
      </c>
      <c r="Z11" s="3326">
        <v>1528.4774066797643</v>
      </c>
      <c r="AA11" s="3327">
        <v>12000</v>
      </c>
      <c r="AB11" s="3326">
        <v>4061.4774066797645</v>
      </c>
      <c r="AC11" s="3328">
        <v>0</v>
      </c>
      <c r="AD11" s="3328">
        <v>1700</v>
      </c>
      <c r="AE11" s="1048">
        <v>12000</v>
      </c>
      <c r="AF11" s="1048">
        <v>5761.4774066797645</v>
      </c>
      <c r="AG11" s="3328">
        <v>0</v>
      </c>
      <c r="AH11" s="3328">
        <v>3000</v>
      </c>
      <c r="AI11" s="1048">
        <v>12000</v>
      </c>
      <c r="AJ11" s="1048">
        <v>8761.4774066797654</v>
      </c>
      <c r="AK11" s="3328">
        <v>0</v>
      </c>
      <c r="AL11" s="3328">
        <v>3239</v>
      </c>
      <c r="AM11" s="926">
        <v>0</v>
      </c>
      <c r="AN11" s="926">
        <v>7939</v>
      </c>
      <c r="AO11" s="1048">
        <v>12000</v>
      </c>
      <c r="AP11" s="1048">
        <v>12000.477406679765</v>
      </c>
      <c r="AQ11" s="3328">
        <v>0</v>
      </c>
      <c r="AR11" s="3328">
        <v>0</v>
      </c>
      <c r="AS11" s="1048">
        <v>12000</v>
      </c>
      <c r="AT11" s="1048">
        <v>12000.477406679765</v>
      </c>
      <c r="AU11" s="3328">
        <v>0</v>
      </c>
      <c r="AV11" s="3328">
        <v>0</v>
      </c>
      <c r="AW11" s="1048">
        <v>12000</v>
      </c>
      <c r="AX11" s="1048">
        <v>12000.477406679765</v>
      </c>
      <c r="AY11" s="3328">
        <v>0</v>
      </c>
      <c r="AZ11" s="3328">
        <v>0</v>
      </c>
      <c r="BA11" s="3327">
        <v>0</v>
      </c>
      <c r="BB11" s="3327">
        <v>0</v>
      </c>
      <c r="BC11" s="3327">
        <v>0</v>
      </c>
      <c r="BD11" s="3326">
        <v>7939</v>
      </c>
      <c r="BE11" s="3328">
        <v>12000</v>
      </c>
      <c r="BF11" s="3328">
        <v>12000.477406679765</v>
      </c>
      <c r="BG11" s="1972"/>
      <c r="BH11" s="1972"/>
      <c r="BI11" s="1972"/>
      <c r="BJ11" s="1972"/>
    </row>
    <row r="12" spans="2:62" x14ac:dyDescent="0.3">
      <c r="B12" s="1268" t="s">
        <v>964</v>
      </c>
      <c r="C12" s="911" t="s">
        <v>66</v>
      </c>
      <c r="D12" s="3774"/>
      <c r="E12" s="3328">
        <v>105600</v>
      </c>
      <c r="F12" s="3328">
        <v>114587.02647425309</v>
      </c>
      <c r="G12" s="3328">
        <v>109120</v>
      </c>
      <c r="H12" s="3328">
        <v>103878.37847212236</v>
      </c>
      <c r="I12" s="1048">
        <v>214720</v>
      </c>
      <c r="J12" s="1048">
        <v>218465.40494637546</v>
      </c>
      <c r="K12" s="3328">
        <v>71543.333333333328</v>
      </c>
      <c r="L12" s="3328">
        <v>86530.245398726882</v>
      </c>
      <c r="M12" s="3327">
        <v>286263.33333333331</v>
      </c>
      <c r="N12" s="3326">
        <v>304995.65034510236</v>
      </c>
      <c r="O12" s="3328">
        <v>43691.111111111109</v>
      </c>
      <c r="P12" s="3328">
        <v>113868.56767359923</v>
      </c>
      <c r="Q12" s="1048">
        <v>329954.44444444444</v>
      </c>
      <c r="R12" s="1048">
        <v>418864.21801870159</v>
      </c>
      <c r="S12" s="3328">
        <v>107840</v>
      </c>
      <c r="T12" s="3328">
        <v>114480.49185000001</v>
      </c>
      <c r="U12" s="1048">
        <v>437794.44444444444</v>
      </c>
      <c r="V12" s="1048">
        <v>533344.70986870164</v>
      </c>
      <c r="W12" s="3328">
        <v>104245.33333333333</v>
      </c>
      <c r="X12" s="3328">
        <v>117478.06960667977</v>
      </c>
      <c r="Y12" s="3327">
        <v>255776.44444444444</v>
      </c>
      <c r="Z12" s="3326">
        <v>345827.12913027901</v>
      </c>
      <c r="AA12" s="3327">
        <v>542039.77777777775</v>
      </c>
      <c r="AB12" s="3326">
        <v>650822.77947538125</v>
      </c>
      <c r="AC12" s="3328">
        <v>111500</v>
      </c>
      <c r="AD12" s="3328">
        <v>109857.69356000001</v>
      </c>
      <c r="AE12" s="1048">
        <v>653539.77777777775</v>
      </c>
      <c r="AF12" s="1048">
        <v>760680.47303538129</v>
      </c>
      <c r="AG12" s="3328">
        <v>106022.88888888889</v>
      </c>
      <c r="AH12" s="3328">
        <v>9294.5384000000013</v>
      </c>
      <c r="AI12" s="1048">
        <v>759562.66666666663</v>
      </c>
      <c r="AJ12" s="1048">
        <v>769975.01143538125</v>
      </c>
      <c r="AK12" s="3328">
        <v>109527.77777777778</v>
      </c>
      <c r="AL12" s="3328">
        <v>115522.77586736191</v>
      </c>
      <c r="AM12" s="926">
        <v>327050.66666666663</v>
      </c>
      <c r="AN12" s="926">
        <v>234675.00782736193</v>
      </c>
      <c r="AO12" s="1048">
        <v>869090.44444444438</v>
      </c>
      <c r="AP12" s="1048">
        <v>885497.78730274318</v>
      </c>
      <c r="AQ12" s="3328">
        <v>109527.77777777778</v>
      </c>
      <c r="AR12" s="3328">
        <v>109386.28169999999</v>
      </c>
      <c r="AS12" s="1048">
        <v>978618.22222222213</v>
      </c>
      <c r="AT12" s="1048">
        <v>994884.06900274311</v>
      </c>
      <c r="AU12" s="3328">
        <v>98575</v>
      </c>
      <c r="AV12" s="3328">
        <v>98752.593300000008</v>
      </c>
      <c r="AW12" s="1048">
        <v>1077193.222222222</v>
      </c>
      <c r="AX12" s="1048">
        <v>1093636.6623027432</v>
      </c>
      <c r="AY12" s="3328">
        <v>109527.77777777778</v>
      </c>
      <c r="AZ12" s="3328">
        <v>106849.0223</v>
      </c>
      <c r="BA12" s="3327">
        <v>317630.55555555556</v>
      </c>
      <c r="BB12" s="3327">
        <v>314987.89730000001</v>
      </c>
      <c r="BC12" s="3327">
        <v>644681.22222222225</v>
      </c>
      <c r="BD12" s="3326">
        <v>549662.90512736188</v>
      </c>
      <c r="BE12" s="3328">
        <v>1186720.9999999998</v>
      </c>
      <c r="BF12" s="3328">
        <v>1200485.6846027432</v>
      </c>
      <c r="BG12" s="1972"/>
      <c r="BH12" s="1972"/>
      <c r="BI12" s="1972"/>
      <c r="BJ12" s="1972"/>
    </row>
    <row r="13" spans="2:62" x14ac:dyDescent="0.3">
      <c r="B13" s="1268" t="s">
        <v>843</v>
      </c>
      <c r="C13" s="3329" t="s">
        <v>49</v>
      </c>
      <c r="D13" s="3774"/>
      <c r="E13" s="3330">
        <v>70</v>
      </c>
      <c r="F13" s="3330">
        <v>70.02</v>
      </c>
      <c r="G13" s="3330">
        <v>70</v>
      </c>
      <c r="H13" s="3330">
        <v>70.02</v>
      </c>
      <c r="I13" s="3330">
        <v>70</v>
      </c>
      <c r="J13" s="3330">
        <v>70.019999999999982</v>
      </c>
      <c r="K13" s="3330">
        <v>70</v>
      </c>
      <c r="L13" s="3330">
        <v>70.010000000000005</v>
      </c>
      <c r="M13" s="3331">
        <v>70</v>
      </c>
      <c r="N13" s="3332">
        <v>70.016749579831924</v>
      </c>
      <c r="O13" s="3330">
        <v>70</v>
      </c>
      <c r="P13" s="3330">
        <v>70.503373452126255</v>
      </c>
      <c r="Q13" s="3330">
        <v>70</v>
      </c>
      <c r="R13" s="3330">
        <v>70.141084658313517</v>
      </c>
      <c r="S13" s="3330">
        <v>70</v>
      </c>
      <c r="T13" s="3330">
        <v>70.5</v>
      </c>
      <c r="U13" s="3330">
        <v>70</v>
      </c>
      <c r="V13" s="3330">
        <v>70.214031827985025</v>
      </c>
      <c r="W13" s="3330">
        <v>70</v>
      </c>
      <c r="X13" s="3330">
        <v>70.5</v>
      </c>
      <c r="Y13" s="3331">
        <v>70</v>
      </c>
      <c r="Z13" s="3332">
        <v>70.501139237471079</v>
      </c>
      <c r="AA13" s="3331">
        <v>70</v>
      </c>
      <c r="AB13" s="3332">
        <v>70.260895964649237</v>
      </c>
      <c r="AC13" s="3330">
        <v>70</v>
      </c>
      <c r="AD13" s="3330">
        <v>70.453746245081177</v>
      </c>
      <c r="AE13" s="3330">
        <v>70</v>
      </c>
      <c r="AF13" s="3330">
        <v>70.288711967148288</v>
      </c>
      <c r="AG13" s="3330">
        <v>70</v>
      </c>
      <c r="AH13" s="3330">
        <v>70.490000000000009</v>
      </c>
      <c r="AI13" s="3330">
        <v>70</v>
      </c>
      <c r="AJ13" s="3330">
        <v>70.312514057581083</v>
      </c>
      <c r="AK13" s="3330">
        <v>70</v>
      </c>
      <c r="AL13" s="3330">
        <v>70.010000000000005</v>
      </c>
      <c r="AM13" s="3331">
        <v>70</v>
      </c>
      <c r="AN13" s="3332">
        <v>70.313108282206528</v>
      </c>
      <c r="AO13" s="3330">
        <v>70</v>
      </c>
      <c r="AP13" s="3330">
        <v>70.278181675223735</v>
      </c>
      <c r="AQ13" s="3330">
        <v>70</v>
      </c>
      <c r="AR13" s="3330">
        <v>70.59499999999997</v>
      </c>
      <c r="AS13" s="3330">
        <v>70</v>
      </c>
      <c r="AT13" s="3330">
        <v>70.310472733030437</v>
      </c>
      <c r="AU13" s="3330">
        <v>70</v>
      </c>
      <c r="AV13" s="3330">
        <v>70.499999999999972</v>
      </c>
      <c r="AW13" s="3330">
        <v>70</v>
      </c>
      <c r="AX13" s="3330">
        <v>70.326436156568349</v>
      </c>
      <c r="AY13" s="3330">
        <v>70</v>
      </c>
      <c r="AZ13" s="3330">
        <v>70.5</v>
      </c>
      <c r="BA13" s="3331">
        <v>70</v>
      </c>
      <c r="BB13" s="3332">
        <v>70.532713173922829</v>
      </c>
      <c r="BC13" s="3331">
        <v>70</v>
      </c>
      <c r="BD13" s="3332">
        <v>70.422663592242358</v>
      </c>
      <c r="BE13" s="3330">
        <v>70</v>
      </c>
      <c r="BF13" s="3330">
        <v>70.341275484250673</v>
      </c>
      <c r="BG13" s="1972"/>
      <c r="BH13" s="1972"/>
      <c r="BI13" s="1972"/>
      <c r="BJ13" s="1972"/>
    </row>
    <row r="14" spans="2:62" x14ac:dyDescent="0.3">
      <c r="B14" s="1268" t="s">
        <v>844</v>
      </c>
      <c r="C14" s="911" t="s">
        <v>66</v>
      </c>
      <c r="D14" s="3774"/>
      <c r="E14" s="3328">
        <v>150857.14285714287</v>
      </c>
      <c r="F14" s="3328">
        <v>163648.99525029006</v>
      </c>
      <c r="G14" s="3328">
        <v>155885.71428571429</v>
      </c>
      <c r="H14" s="3328">
        <v>148355.29630408794</v>
      </c>
      <c r="I14" s="1048">
        <v>306742.85714285716</v>
      </c>
      <c r="J14" s="1048">
        <v>312004.291554378</v>
      </c>
      <c r="K14" s="3328">
        <v>102204.76190476189</v>
      </c>
      <c r="L14" s="3328">
        <v>123596.97957252801</v>
      </c>
      <c r="M14" s="3327">
        <v>408947.61904761905</v>
      </c>
      <c r="N14" s="3326">
        <v>435601.27112690604</v>
      </c>
      <c r="O14" s="3328">
        <v>62415.873015873018</v>
      </c>
      <c r="P14" s="3328">
        <v>161507.97060926334</v>
      </c>
      <c r="Q14" s="1048">
        <v>471363.49206349207</v>
      </c>
      <c r="R14" s="1048">
        <v>597109.24173616944</v>
      </c>
      <c r="S14" s="3328">
        <v>154057.14285714287</v>
      </c>
      <c r="T14" s="3328">
        <v>162383.67638297874</v>
      </c>
      <c r="U14" s="1048">
        <v>625420.63492063491</v>
      </c>
      <c r="V14" s="1048">
        <v>759492.91811914812</v>
      </c>
      <c r="W14" s="3328">
        <v>148921.90476190473</v>
      </c>
      <c r="X14" s="3328">
        <v>166635.55972578691</v>
      </c>
      <c r="Y14" s="3326">
        <v>365394.92063492059</v>
      </c>
      <c r="Z14" s="3326">
        <v>490527.20671802899</v>
      </c>
      <c r="AA14" s="3327">
        <v>774342.53968253965</v>
      </c>
      <c r="AB14" s="3327">
        <v>926128.47784493503</v>
      </c>
      <c r="AC14" s="3328">
        <v>159285.71428571429</v>
      </c>
      <c r="AD14" s="3328">
        <v>155928.81772084598</v>
      </c>
      <c r="AE14" s="1048">
        <v>933628.25396825396</v>
      </c>
      <c r="AF14" s="1048">
        <v>1082057.295565781</v>
      </c>
      <c r="AG14" s="3328">
        <v>151461.26984126985</v>
      </c>
      <c r="AH14" s="3328">
        <v>13185.612711022839</v>
      </c>
      <c r="AI14" s="1048">
        <v>1085089.5238095238</v>
      </c>
      <c r="AJ14" s="1048">
        <v>1095242.9082768038</v>
      </c>
      <c r="AK14" s="3328">
        <v>156468.25396825396</v>
      </c>
      <c r="AL14" s="3328">
        <v>165008.9642441964</v>
      </c>
      <c r="AM14" s="926">
        <v>467215.23809523811</v>
      </c>
      <c r="AN14" s="926">
        <v>334123.39467606519</v>
      </c>
      <c r="AO14" s="1048">
        <v>1241557.7777777778</v>
      </c>
      <c r="AP14" s="1048">
        <v>1260251.8725210002</v>
      </c>
      <c r="AQ14" s="3328">
        <v>156468.25396825396</v>
      </c>
      <c r="AR14" s="3328">
        <v>154949.04979106176</v>
      </c>
      <c r="AS14" s="1048">
        <v>1398026.0317460317</v>
      </c>
      <c r="AT14" s="1048">
        <v>1415200.922312062</v>
      </c>
      <c r="AU14" s="3328">
        <v>140821.42857142858</v>
      </c>
      <c r="AV14" s="3328">
        <v>140074.60042553197</v>
      </c>
      <c r="AW14" s="1048">
        <v>1538847.4603174604</v>
      </c>
      <c r="AX14" s="1048">
        <v>1555275.5227375939</v>
      </c>
      <c r="AY14" s="3328">
        <v>156468.25396825396</v>
      </c>
      <c r="AZ14" s="3328">
        <v>151558.89687943264</v>
      </c>
      <c r="BA14" s="3327">
        <v>453757.93650793651</v>
      </c>
      <c r="BB14" s="3327">
        <v>446582.54709602636</v>
      </c>
      <c r="BC14" s="3327">
        <v>920973.17460317467</v>
      </c>
      <c r="BD14" s="3326">
        <v>780705.94177209155</v>
      </c>
      <c r="BE14" s="3328">
        <v>1695315.7142857143</v>
      </c>
      <c r="BF14" s="3328">
        <v>1706834.4196170266</v>
      </c>
      <c r="BG14" s="1972"/>
      <c r="BH14" s="1972"/>
      <c r="BI14" s="1972"/>
      <c r="BJ14" s="1972"/>
    </row>
    <row r="15" spans="2:62" x14ac:dyDescent="0.3">
      <c r="B15" s="1268" t="s">
        <v>845</v>
      </c>
      <c r="C15" s="911" t="s">
        <v>66</v>
      </c>
      <c r="D15" s="3774"/>
      <c r="E15" s="3328">
        <v>165781.4678096307</v>
      </c>
      <c r="F15" s="3328">
        <v>178063.38705129866</v>
      </c>
      <c r="G15" s="3328">
        <v>171307.51673661839</v>
      </c>
      <c r="H15" s="3328">
        <v>162061.47747148294</v>
      </c>
      <c r="I15" s="1048">
        <v>337088.98454624909</v>
      </c>
      <c r="J15" s="1048">
        <v>340124.86452278157</v>
      </c>
      <c r="K15" s="3328">
        <v>112315.89784084923</v>
      </c>
      <c r="L15" s="3328">
        <v>135895.08612011239</v>
      </c>
      <c r="M15" s="3327">
        <v>449404.88238709827</v>
      </c>
      <c r="N15" s="3326">
        <v>476019.95064289396</v>
      </c>
      <c r="O15" s="3328">
        <v>68590.686839333954</v>
      </c>
      <c r="P15" s="3328">
        <v>179801.15630483971</v>
      </c>
      <c r="Q15" s="1048">
        <v>517995.56922643224</v>
      </c>
      <c r="R15" s="1048">
        <v>655821.10694773367</v>
      </c>
      <c r="S15" s="3328">
        <v>169298.04439953197</v>
      </c>
      <c r="T15" s="3328">
        <v>182182.20440962058</v>
      </c>
      <c r="U15" s="1048">
        <v>687293.61362596415</v>
      </c>
      <c r="V15" s="1048">
        <v>838003.31135735428</v>
      </c>
      <c r="W15" s="3328">
        <v>163654.77625288087</v>
      </c>
      <c r="X15" s="3328">
        <v>185922.71249035449</v>
      </c>
      <c r="Y15" s="3326">
        <v>401543.5074917468</v>
      </c>
      <c r="Z15" s="3326">
        <v>547906.07320481469</v>
      </c>
      <c r="AA15" s="3327">
        <v>850948.38987884508</v>
      </c>
      <c r="AB15" s="3327">
        <v>1023926.0238477087</v>
      </c>
      <c r="AC15" s="3328">
        <v>175043.87936338846</v>
      </c>
      <c r="AD15" s="3328">
        <v>173797.02985576578</v>
      </c>
      <c r="AE15" s="1048">
        <v>1025992.2692422336</v>
      </c>
      <c r="AF15" s="1048">
        <v>1197723.0537034746</v>
      </c>
      <c r="AG15" s="3328">
        <v>166445.36118766465</v>
      </c>
      <c r="AH15" s="3328">
        <v>14647.047794225877</v>
      </c>
      <c r="AI15" s="1048">
        <v>1192437.6304298982</v>
      </c>
      <c r="AJ15" s="1048">
        <v>1212370.1014977004</v>
      </c>
      <c r="AK15" s="3328">
        <v>171947.68717733948</v>
      </c>
      <c r="AL15" s="3328">
        <v>181693.84924677326</v>
      </c>
      <c r="AM15" s="926">
        <v>513436.92772839253</v>
      </c>
      <c r="AN15" s="926">
        <v>370137.9268967649</v>
      </c>
      <c r="AO15" s="1048">
        <v>1364385.3176072377</v>
      </c>
      <c r="AP15" s="1048">
        <v>1394063.9507444736</v>
      </c>
      <c r="AQ15" s="3328">
        <v>171947.68717733948</v>
      </c>
      <c r="AR15" s="3328">
        <v>170121.83543373039</v>
      </c>
      <c r="AS15" s="1048">
        <v>1536333.0047845773</v>
      </c>
      <c r="AT15" s="1048">
        <v>1564185.786178204</v>
      </c>
      <c r="AU15" s="3328">
        <v>154752.91845960557</v>
      </c>
      <c r="AV15" s="3328">
        <v>153459.80987034552</v>
      </c>
      <c r="AW15" s="1048">
        <v>1691085.923244183</v>
      </c>
      <c r="AX15" s="1048">
        <v>1717645.5960485495</v>
      </c>
      <c r="AY15" s="3328">
        <v>171947.68717733948</v>
      </c>
      <c r="AZ15" s="3328">
        <v>165418.29895665951</v>
      </c>
      <c r="BA15" s="3327">
        <v>498648.29281428456</v>
      </c>
      <c r="BB15" s="3327">
        <v>488999.94426073541</v>
      </c>
      <c r="BC15" s="3327">
        <v>1012085.2205426771</v>
      </c>
      <c r="BD15" s="3326">
        <v>859137.87115750031</v>
      </c>
      <c r="BE15" s="3328">
        <v>1863033.6104215225</v>
      </c>
      <c r="BF15" s="3328">
        <v>1883063.8950052089</v>
      </c>
      <c r="BG15" s="1972"/>
      <c r="BH15" s="1972"/>
      <c r="BI15" s="1972"/>
      <c r="BJ15" s="1972"/>
    </row>
    <row r="16" spans="2:62" x14ac:dyDescent="0.3">
      <c r="B16" s="1268" t="s">
        <v>1405</v>
      </c>
      <c r="C16" s="911" t="s">
        <v>66</v>
      </c>
      <c r="D16" s="3774"/>
      <c r="E16" s="3328">
        <v>170032.2746765443</v>
      </c>
      <c r="F16" s="3328">
        <v>182629.11492440887</v>
      </c>
      <c r="G16" s="3328">
        <v>175700.01716576246</v>
      </c>
      <c r="H16" s="3328">
        <v>166216.89997075172</v>
      </c>
      <c r="I16" s="1048">
        <v>345732.29184230673</v>
      </c>
      <c r="J16" s="1048">
        <v>348846.01489516057</v>
      </c>
      <c r="K16" s="3328">
        <v>115195.79265728124</v>
      </c>
      <c r="L16" s="3328">
        <v>139379.57550780757</v>
      </c>
      <c r="M16" s="3327">
        <v>460928.084499588</v>
      </c>
      <c r="N16" s="3326">
        <v>488225.59040296811</v>
      </c>
      <c r="O16" s="3328">
        <v>70349.422399316871</v>
      </c>
      <c r="P16" s="3328">
        <v>184411.44236393814</v>
      </c>
      <c r="Q16" s="1048">
        <v>531277.50689890492</v>
      </c>
      <c r="R16" s="1048">
        <v>672637.03276690631</v>
      </c>
      <c r="S16" s="3328">
        <v>173639.01989695587</v>
      </c>
      <c r="T16" s="3328">
        <v>186853.54298422622</v>
      </c>
      <c r="U16" s="1048">
        <v>704916.52679586085</v>
      </c>
      <c r="V16" s="1048">
        <v>859490.57575113256</v>
      </c>
      <c r="W16" s="3328">
        <v>167851.05256705728</v>
      </c>
      <c r="X16" s="3328">
        <v>190689.9615285687</v>
      </c>
      <c r="Y16" s="3326">
        <v>411839.49486332998</v>
      </c>
      <c r="Z16" s="3326">
        <v>561954.9468767331</v>
      </c>
      <c r="AA16" s="3327">
        <v>872767.57936291792</v>
      </c>
      <c r="AB16" s="3327">
        <v>1050180.5372797013</v>
      </c>
      <c r="AC16" s="3328">
        <v>179532.18396244969</v>
      </c>
      <c r="AD16" s="3328">
        <v>178253.36395463155</v>
      </c>
      <c r="AE16" s="1048">
        <v>1052299.7633253676</v>
      </c>
      <c r="AF16" s="1048">
        <v>1228433.9012343329</v>
      </c>
      <c r="AG16" s="3328">
        <v>170713.19096170733</v>
      </c>
      <c r="AH16" s="3328">
        <v>15022.613122282952</v>
      </c>
      <c r="AI16" s="1048">
        <v>1223012.954287075</v>
      </c>
      <c r="AJ16" s="1048">
        <v>1243456.514356616</v>
      </c>
      <c r="AK16" s="3328">
        <v>176356.6022331687</v>
      </c>
      <c r="AL16" s="3328">
        <v>186352.66589412643</v>
      </c>
      <c r="AM16" s="926">
        <v>526601.97715732572</v>
      </c>
      <c r="AN16" s="926">
        <v>379628.64297104091</v>
      </c>
      <c r="AO16" s="1048">
        <v>1399369.5565202436</v>
      </c>
      <c r="AP16" s="1048">
        <v>1429809.1802507425</v>
      </c>
      <c r="AQ16" s="3328">
        <v>176356.6022331687</v>
      </c>
      <c r="AR16" s="3328">
        <v>174483.93377818505</v>
      </c>
      <c r="AS16" s="1048">
        <v>1575726.1587534123</v>
      </c>
      <c r="AT16" s="1048">
        <v>1604293.1140289274</v>
      </c>
      <c r="AU16" s="3328">
        <v>158720.94200985186</v>
      </c>
      <c r="AV16" s="3328">
        <v>157394.67679009796</v>
      </c>
      <c r="AW16" s="1048">
        <v>1734447.1007632641</v>
      </c>
      <c r="AX16" s="1048">
        <v>1761687.7908190254</v>
      </c>
      <c r="AY16" s="3328">
        <v>176356.6022331687</v>
      </c>
      <c r="AZ16" s="3328">
        <v>169659.79380170206</v>
      </c>
      <c r="BA16" s="3327">
        <v>511434.14647618926</v>
      </c>
      <c r="BB16" s="3327">
        <v>501538.4043699851</v>
      </c>
      <c r="BC16" s="3327">
        <v>1038036.123633515</v>
      </c>
      <c r="BD16" s="3326">
        <v>881167.04734102602</v>
      </c>
      <c r="BE16" s="3328">
        <v>1910803.7029964328</v>
      </c>
      <c r="BF16" s="3328">
        <v>1931347.5846207275</v>
      </c>
      <c r="BG16" s="1972"/>
      <c r="BH16" s="1972"/>
      <c r="BI16" s="1972"/>
      <c r="BJ16" s="1972"/>
    </row>
    <row r="17" spans="2:62" x14ac:dyDescent="0.3">
      <c r="B17" s="1268" t="s">
        <v>966</v>
      </c>
      <c r="C17" s="911" t="s">
        <v>66</v>
      </c>
      <c r="D17" s="3774"/>
      <c r="E17" s="3328">
        <v>35868.131868131866</v>
      </c>
      <c r="F17" s="3328">
        <v>30912.85571428571</v>
      </c>
      <c r="G17" s="3328">
        <v>37063.73626373626</v>
      </c>
      <c r="H17" s="3328">
        <v>26278.196263736223</v>
      </c>
      <c r="I17" s="1048">
        <v>72931.868131868134</v>
      </c>
      <c r="J17" s="1048">
        <v>57191.051978021933</v>
      </c>
      <c r="K17" s="3328">
        <v>21121.978021978022</v>
      </c>
      <c r="L17" s="3328">
        <v>21880.394725274724</v>
      </c>
      <c r="M17" s="3327">
        <v>94053.846153846156</v>
      </c>
      <c r="N17" s="3326">
        <v>79071.44670329665</v>
      </c>
      <c r="O17" s="3328">
        <v>9107.6923076923067</v>
      </c>
      <c r="P17" s="3328">
        <v>35494.888461538467</v>
      </c>
      <c r="Q17" s="1048">
        <v>103161.53846153847</v>
      </c>
      <c r="R17" s="1048">
        <v>114566.33516483512</v>
      </c>
      <c r="S17" s="3328">
        <v>35868.131868131866</v>
      </c>
      <c r="T17" s="3328">
        <v>35193.788879120882</v>
      </c>
      <c r="U17" s="1048">
        <v>139029.67032967033</v>
      </c>
      <c r="V17" s="1048">
        <v>149760.12404395599</v>
      </c>
      <c r="W17" s="3328">
        <v>35947.252747252744</v>
      </c>
      <c r="X17" s="3328">
        <v>33030.989890109893</v>
      </c>
      <c r="Y17" s="3326">
        <v>80923.076923076922</v>
      </c>
      <c r="Z17" s="3326">
        <v>103719.66723076924</v>
      </c>
      <c r="AA17" s="3327">
        <v>174976.92307692306</v>
      </c>
      <c r="AB17" s="3327">
        <v>182791.11393406588</v>
      </c>
      <c r="AC17" s="3328">
        <v>40109.890109890111</v>
      </c>
      <c r="AD17" s="3328">
        <v>32957.071098901099</v>
      </c>
      <c r="AE17" s="1048">
        <v>215086.81318681317</v>
      </c>
      <c r="AF17" s="1048">
        <v>215748.18503296698</v>
      </c>
      <c r="AG17" s="3328">
        <v>38826.373626373628</v>
      </c>
      <c r="AH17" s="3328">
        <v>0</v>
      </c>
      <c r="AI17" s="1048">
        <v>253913.1868131868</v>
      </c>
      <c r="AJ17" s="1048">
        <v>215748.18503296698</v>
      </c>
      <c r="AK17" s="3328">
        <v>40109.890109890111</v>
      </c>
      <c r="AL17" s="3328">
        <v>39289.769230769234</v>
      </c>
      <c r="AM17" s="926">
        <v>119046.15384615384</v>
      </c>
      <c r="AN17" s="926">
        <v>72246.840329670333</v>
      </c>
      <c r="AO17" s="1048">
        <v>294023.07692307688</v>
      </c>
      <c r="AP17" s="1048">
        <v>255037.9542637362</v>
      </c>
      <c r="AQ17" s="3328">
        <v>40109.890109890111</v>
      </c>
      <c r="AR17" s="3328">
        <v>44202.49538461538</v>
      </c>
      <c r="AS17" s="1048">
        <v>334132.96703296702</v>
      </c>
      <c r="AT17" s="1048">
        <v>299240.44964835158</v>
      </c>
      <c r="AU17" s="3328">
        <v>36098.9010989011</v>
      </c>
      <c r="AV17" s="3328">
        <v>41164.667032967045</v>
      </c>
      <c r="AW17" s="1048">
        <v>370231.86813186813</v>
      </c>
      <c r="AX17" s="1048">
        <v>340405.11668131861</v>
      </c>
      <c r="AY17" s="3328">
        <v>40109.890109890111</v>
      </c>
      <c r="AZ17" s="3328">
        <v>45963.252857142848</v>
      </c>
      <c r="BA17" s="3327">
        <v>116318.68131868132</v>
      </c>
      <c r="BB17" s="3327">
        <v>131330.41527472527</v>
      </c>
      <c r="BC17" s="3327">
        <v>235364.83516483515</v>
      </c>
      <c r="BD17" s="3326">
        <v>203577.25560439558</v>
      </c>
      <c r="BE17" s="3328">
        <v>410341.75824175822</v>
      </c>
      <c r="BF17" s="3328">
        <v>386368.36953846144</v>
      </c>
      <c r="BG17" s="1972"/>
      <c r="BH17" s="1972"/>
      <c r="BI17" s="1972"/>
      <c r="BJ17" s="1972"/>
    </row>
    <row r="18" spans="2:62" x14ac:dyDescent="0.3">
      <c r="B18" s="1268" t="s">
        <v>1404</v>
      </c>
      <c r="C18" s="911" t="s">
        <v>66</v>
      </c>
      <c r="D18" s="3774"/>
      <c r="E18" s="3328">
        <v>36787.827557058328</v>
      </c>
      <c r="F18" s="3328">
        <v>31705.493040293037</v>
      </c>
      <c r="G18" s="3328">
        <v>38014.088475626937</v>
      </c>
      <c r="H18" s="3328">
        <v>26951.996167934587</v>
      </c>
      <c r="I18" s="1048">
        <v>74801.916032685258</v>
      </c>
      <c r="J18" s="1048">
        <v>58657.48920822762</v>
      </c>
      <c r="K18" s="3328">
        <v>21663.567202028742</v>
      </c>
      <c r="L18" s="3328">
        <v>22441.430487461257</v>
      </c>
      <c r="M18" s="3327">
        <v>96465.483234714004</v>
      </c>
      <c r="N18" s="3326">
        <v>81098.919695688877</v>
      </c>
      <c r="O18" s="3328">
        <v>9341.2228796844174</v>
      </c>
      <c r="P18" s="3328">
        <v>36405.01380670612</v>
      </c>
      <c r="Q18" s="1048">
        <v>105806.70611439842</v>
      </c>
      <c r="R18" s="1048">
        <v>117503.933502395</v>
      </c>
      <c r="S18" s="3328">
        <v>36787.827557058328</v>
      </c>
      <c r="T18" s="3328">
        <v>36096.193722175267</v>
      </c>
      <c r="U18" s="1048">
        <v>142594.53367145674</v>
      </c>
      <c r="V18" s="1048">
        <v>153600.12722457026</v>
      </c>
      <c r="W18" s="3328">
        <v>36868.977176669483</v>
      </c>
      <c r="X18" s="3328">
        <v>33877.938348830663</v>
      </c>
      <c r="Y18" s="3326">
        <v>82998.027613412225</v>
      </c>
      <c r="Z18" s="3326">
        <v>106379.14587771206</v>
      </c>
      <c r="AA18" s="3327">
        <v>179463.51084812623</v>
      </c>
      <c r="AB18" s="3327">
        <v>187478.06557340093</v>
      </c>
      <c r="AC18" s="3328">
        <v>41138.348830656527</v>
      </c>
      <c r="AD18" s="3328">
        <v>33802.124204001128</v>
      </c>
      <c r="AE18" s="1048">
        <v>220601.85967878276</v>
      </c>
      <c r="AF18" s="1048">
        <v>221280.18977740206</v>
      </c>
      <c r="AG18" s="3328">
        <v>39821.92166807552</v>
      </c>
      <c r="AH18" s="3328">
        <v>0</v>
      </c>
      <c r="AI18" s="1048">
        <v>260423.78134685828</v>
      </c>
      <c r="AJ18" s="1048">
        <v>221280.18977740206</v>
      </c>
      <c r="AK18" s="3328">
        <v>41138.348830656527</v>
      </c>
      <c r="AL18" s="3328">
        <v>40297.199211045372</v>
      </c>
      <c r="AM18" s="926">
        <v>122098.61932938857</v>
      </c>
      <c r="AN18" s="926">
        <v>74099.3234150465</v>
      </c>
      <c r="AO18" s="1048">
        <v>301562.1301775148</v>
      </c>
      <c r="AP18" s="1048">
        <v>261577.38898844743</v>
      </c>
      <c r="AQ18" s="3328">
        <v>41138.348830656527</v>
      </c>
      <c r="AR18" s="3328">
        <v>45335.892702169622</v>
      </c>
      <c r="AS18" s="1048">
        <v>342700.47900817136</v>
      </c>
      <c r="AT18" s="1048">
        <v>306913.28169061703</v>
      </c>
      <c r="AU18" s="3328">
        <v>37024.513947590873</v>
      </c>
      <c r="AV18" s="3328">
        <v>42220.171315863634</v>
      </c>
      <c r="AW18" s="1048">
        <v>379724.99295576225</v>
      </c>
      <c r="AX18" s="1048">
        <v>349133.45300648065</v>
      </c>
      <c r="AY18" s="3328">
        <v>41138.348830656527</v>
      </c>
      <c r="AZ18" s="3328">
        <v>47141.797802197798</v>
      </c>
      <c r="BA18" s="3327">
        <v>119301.21160890392</v>
      </c>
      <c r="BB18" s="3327">
        <v>134697.86182023105</v>
      </c>
      <c r="BC18" s="3327">
        <v>241399.83093829249</v>
      </c>
      <c r="BD18" s="3326">
        <v>208797.18523527755</v>
      </c>
      <c r="BE18" s="3328">
        <v>420863.34178641881</v>
      </c>
      <c r="BF18" s="3328">
        <v>396275.25080867845</v>
      </c>
      <c r="BG18" s="1972"/>
      <c r="BH18" s="1972"/>
      <c r="BI18" s="1972"/>
      <c r="BJ18" s="1972"/>
    </row>
    <row r="19" spans="2:62" ht="19.5" thickBot="1" x14ac:dyDescent="0.35">
      <c r="B19" s="1268" t="s">
        <v>967</v>
      </c>
      <c r="C19" s="911" t="s">
        <v>66</v>
      </c>
      <c r="D19" s="3774"/>
      <c r="E19" s="3333">
        <v>206820.10223360264</v>
      </c>
      <c r="F19" s="3333">
        <v>214334.60796470192</v>
      </c>
      <c r="G19" s="3333">
        <v>213714.10564138938</v>
      </c>
      <c r="H19" s="3333">
        <v>193168.89613868631</v>
      </c>
      <c r="I19" s="1048">
        <v>420534.20787499205</v>
      </c>
      <c r="J19" s="1048">
        <v>407503.50410338823</v>
      </c>
      <c r="K19" s="3333">
        <v>136859.35985930997</v>
      </c>
      <c r="L19" s="3333">
        <v>161821.00599526882</v>
      </c>
      <c r="M19" s="3334">
        <v>557393.56773430202</v>
      </c>
      <c r="N19" s="3326">
        <v>569324.51009865711</v>
      </c>
      <c r="O19" s="3333">
        <v>79690.645279001285</v>
      </c>
      <c r="P19" s="3333">
        <v>220816.45617064426</v>
      </c>
      <c r="Q19" s="1048">
        <v>637084.21301330335</v>
      </c>
      <c r="R19" s="1048">
        <v>790140.96626930137</v>
      </c>
      <c r="S19" s="3333">
        <v>210426.84745401421</v>
      </c>
      <c r="T19" s="3333">
        <v>222949.73670640148</v>
      </c>
      <c r="U19" s="1048">
        <v>847511.06046731758</v>
      </c>
      <c r="V19" s="1048">
        <v>1013090.7029757028</v>
      </c>
      <c r="W19" s="3333">
        <v>204720.02974372677</v>
      </c>
      <c r="X19" s="3333">
        <v>224567.89987739938</v>
      </c>
      <c r="Y19" s="3326">
        <v>494837.52247674222</v>
      </c>
      <c r="Z19" s="3326">
        <v>668334.09275444516</v>
      </c>
      <c r="AA19" s="3327">
        <v>1052231.0902110443</v>
      </c>
      <c r="AB19" s="3327">
        <v>1237658.6028531021</v>
      </c>
      <c r="AC19" s="3333">
        <v>220670.53279310622</v>
      </c>
      <c r="AD19" s="3333">
        <v>212055.48815863268</v>
      </c>
      <c r="AE19" s="1048">
        <v>1272901.6230041506</v>
      </c>
      <c r="AF19" s="1048">
        <v>1449714.0910117349</v>
      </c>
      <c r="AG19" s="3333">
        <v>210535.11262978285</v>
      </c>
      <c r="AH19" s="3333">
        <v>15022.613122282952</v>
      </c>
      <c r="AI19" s="1048">
        <v>1483436.7356339335</v>
      </c>
      <c r="AJ19" s="1048">
        <v>1464736.7041340179</v>
      </c>
      <c r="AK19" s="3333">
        <v>217494.95106382522</v>
      </c>
      <c r="AL19" s="3333">
        <v>226649.8651051718</v>
      </c>
      <c r="AM19" s="926">
        <v>648700.5964867142</v>
      </c>
      <c r="AN19" s="926">
        <v>453727.96638608747</v>
      </c>
      <c r="AO19" s="1048">
        <v>1700931.6866977587</v>
      </c>
      <c r="AP19" s="1048">
        <v>1691386.5692391898</v>
      </c>
      <c r="AQ19" s="3333">
        <v>217494.95106382522</v>
      </c>
      <c r="AR19" s="3333">
        <v>219819.82648035468</v>
      </c>
      <c r="AS19" s="1048">
        <v>1918426.637761584</v>
      </c>
      <c r="AT19" s="1048">
        <v>1911206.3957195445</v>
      </c>
      <c r="AU19" s="3333">
        <v>195745.45595744273</v>
      </c>
      <c r="AV19" s="3333">
        <v>199614.8481059616</v>
      </c>
      <c r="AW19" s="1048">
        <v>2114172.0937190265</v>
      </c>
      <c r="AX19" s="1048">
        <v>2110821.243825506</v>
      </c>
      <c r="AY19" s="3333">
        <v>217494.95106382522</v>
      </c>
      <c r="AZ19" s="3333">
        <v>216801.59160389987</v>
      </c>
      <c r="BA19" s="3327">
        <v>630735.35808509309</v>
      </c>
      <c r="BB19" s="3327">
        <v>636236.26619021618</v>
      </c>
      <c r="BC19" s="3327">
        <v>1279435.9545718073</v>
      </c>
      <c r="BD19" s="3326">
        <v>1089964.2325763036</v>
      </c>
      <c r="BE19" s="3328">
        <v>2331667.0447828518</v>
      </c>
      <c r="BF19" s="3328">
        <v>2327622.8354294058</v>
      </c>
      <c r="BG19" s="1972"/>
      <c r="BH19" s="1972"/>
      <c r="BI19" s="1972"/>
      <c r="BJ19" s="1972"/>
    </row>
    <row r="20" spans="2:62" ht="19.5" thickBot="1" x14ac:dyDescent="0.35">
      <c r="B20" s="3335" t="s">
        <v>968</v>
      </c>
      <c r="C20" s="3336" t="s">
        <v>240</v>
      </c>
      <c r="D20" s="3775"/>
      <c r="E20" s="3337">
        <v>861.75042597334436</v>
      </c>
      <c r="F20" s="3338">
        <v>907.6821125492387</v>
      </c>
      <c r="G20" s="3337">
        <v>861.75042597334425</v>
      </c>
      <c r="H20" s="3338">
        <v>923.49485369278932</v>
      </c>
      <c r="I20" s="3337">
        <v>861.75042597334436</v>
      </c>
      <c r="J20" s="3338">
        <v>915.10976754702517</v>
      </c>
      <c r="K20" s="3337">
        <v>918.51919368664414</v>
      </c>
      <c r="L20" s="3338">
        <v>966.95282680626599</v>
      </c>
      <c r="M20" s="3337">
        <v>875.0291487194695</v>
      </c>
      <c r="N20" s="3339">
        <v>929.27105569927699</v>
      </c>
      <c r="O20" s="3337">
        <v>1076.9006118783957</v>
      </c>
      <c r="P20" s="3338">
        <v>883.14642328614877</v>
      </c>
      <c r="Q20" s="3337">
        <v>896.03968075007515</v>
      </c>
      <c r="R20" s="3338">
        <v>915.90274833002377</v>
      </c>
      <c r="S20" s="3337">
        <v>876.77853105839256</v>
      </c>
      <c r="T20" s="3338">
        <v>908.50860040774546</v>
      </c>
      <c r="U20" s="3337">
        <v>891.17882278371985</v>
      </c>
      <c r="V20" s="3338">
        <v>914.26521585168962</v>
      </c>
      <c r="W20" s="3337">
        <v>882.41392130916711</v>
      </c>
      <c r="X20" s="3338">
        <v>913.7326875694223</v>
      </c>
      <c r="Y20" s="3337">
        <v>906.29582871198204</v>
      </c>
      <c r="Z20" s="3339">
        <v>901.68528532835387</v>
      </c>
      <c r="AA20" s="3337">
        <v>889.45992410062922</v>
      </c>
      <c r="AB20" s="3339">
        <v>914.16854476451488</v>
      </c>
      <c r="AC20" s="3337">
        <v>882.68213117242487</v>
      </c>
      <c r="AD20" s="3338">
        <v>891.41530285112128</v>
      </c>
      <c r="AE20" s="3337">
        <v>888.27747592753008</v>
      </c>
      <c r="AF20" s="3338">
        <v>910.76808095280307</v>
      </c>
      <c r="AG20" s="3337">
        <v>869.97980425530102</v>
      </c>
      <c r="AH20" s="3338">
        <v>1821.6956432768995</v>
      </c>
      <c r="AI20" s="3337">
        <v>885.63387202025888</v>
      </c>
      <c r="AJ20" s="3338">
        <v>915.46307204009349</v>
      </c>
      <c r="AK20" s="3337">
        <v>869.97980425530091</v>
      </c>
      <c r="AL20" s="3338">
        <v>880.90898319828568</v>
      </c>
      <c r="AM20" s="3337">
        <v>874.25956399826714</v>
      </c>
      <c r="AN20" s="3339">
        <v>901.28447744134314</v>
      </c>
      <c r="AO20" s="3338">
        <v>883.60087620662785</v>
      </c>
      <c r="AP20" s="3338">
        <v>910.67627497127944</v>
      </c>
      <c r="AQ20" s="3337">
        <v>869.97980425530091</v>
      </c>
      <c r="AR20" s="3338">
        <v>839.50234176485299</v>
      </c>
      <c r="AS20" s="3338">
        <v>882.03523575245242</v>
      </c>
      <c r="AT20" s="3338">
        <v>901.88183949093138</v>
      </c>
      <c r="AU20" s="3337">
        <v>869.97980425530102</v>
      </c>
      <c r="AV20" s="3338">
        <v>833.03361977916063</v>
      </c>
      <c r="AW20" s="3338">
        <v>880.90503904959439</v>
      </c>
      <c r="AX20" s="3338">
        <v>894.88760698087822</v>
      </c>
      <c r="AY20" s="3337">
        <v>869.97980425530091</v>
      </c>
      <c r="AZ20" s="3338">
        <v>821.74730547663194</v>
      </c>
      <c r="BA20" s="3337">
        <v>869.97980425530091</v>
      </c>
      <c r="BB20" s="3339">
        <v>831.35602378652857</v>
      </c>
      <c r="BC20" s="3337">
        <v>872.14448164404052</v>
      </c>
      <c r="BD20" s="3339">
        <v>859.10332410303215</v>
      </c>
      <c r="BE20" s="3338">
        <v>879.8743565218308</v>
      </c>
      <c r="BF20" s="3338">
        <v>887.52975181303168</v>
      </c>
      <c r="BG20" s="1972"/>
      <c r="BH20" s="1972"/>
      <c r="BI20" s="1972"/>
      <c r="BJ20" s="1972"/>
    </row>
    <row r="21" spans="2:62" x14ac:dyDescent="0.3">
      <c r="M21" s="3340"/>
      <c r="Y21" s="3340"/>
      <c r="Z21" s="3319"/>
    </row>
    <row r="22" spans="2:62" x14ac:dyDescent="0.3">
      <c r="H22" s="3340"/>
      <c r="I22" s="3340"/>
      <c r="L22" s="3340"/>
    </row>
    <row r="23" spans="2:62" x14ac:dyDescent="0.3">
      <c r="I23" s="3340"/>
      <c r="J23" s="3340"/>
    </row>
    <row r="24" spans="2:62" x14ac:dyDescent="0.3">
      <c r="B24" s="3319" t="s">
        <v>1456</v>
      </c>
      <c r="C24" s="3341">
        <v>9</v>
      </c>
    </row>
    <row r="25" spans="2:62" x14ac:dyDescent="0.3">
      <c r="B25" s="3319" t="s">
        <v>1457</v>
      </c>
      <c r="C25" s="3319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J525"/>
  <sheetViews>
    <sheetView topLeftCell="B1" zoomScale="95" zoomScaleNormal="95" workbookViewId="0">
      <pane xSplit="3" ySplit="12" topLeftCell="AZ407" activePane="bottomRight" state="frozen"/>
      <selection activeCell="BS12" sqref="BS12"/>
      <selection pane="topRight" activeCell="BS12" sqref="BS12"/>
      <selection pane="bottomLeft" activeCell="BS12" sqref="BS12"/>
      <selection pane="bottomRight" activeCell="BS12" sqref="BS12"/>
    </sheetView>
  </sheetViews>
  <sheetFormatPr defaultColWidth="9.140625" defaultRowHeight="15" x14ac:dyDescent="0.25"/>
  <cols>
    <col min="1" max="1" width="0.85546875" style="881" hidden="1" customWidth="1"/>
    <col min="2" max="2" width="55.28515625" style="881" bestFit="1" customWidth="1"/>
    <col min="3" max="3" width="38.5703125" style="881" customWidth="1"/>
    <col min="4" max="4" width="18.85546875" style="881" customWidth="1"/>
    <col min="5" max="8" width="7.85546875" style="881" customWidth="1"/>
    <col min="9" max="10" width="9.85546875" style="881" hidden="1" customWidth="1"/>
    <col min="11" max="14" width="7.85546875" style="881" customWidth="1"/>
    <col min="15" max="16" width="9.85546875" style="881" customWidth="1"/>
    <col min="17" max="18" width="9.85546875" style="881" hidden="1" customWidth="1"/>
    <col min="19" max="20" width="9.85546875" style="881" customWidth="1"/>
    <col min="21" max="22" width="9.85546875" style="881" hidden="1" customWidth="1"/>
    <col min="23" max="26" width="9.85546875" style="881" customWidth="1"/>
    <col min="27" max="28" width="11.28515625" style="881" customWidth="1"/>
    <col min="29" max="30" width="7.85546875" style="881" bestFit="1" customWidth="1"/>
    <col min="31" max="32" width="11.42578125" style="881" hidden="1" customWidth="1"/>
    <col min="33" max="33" width="7.85546875" style="881" bestFit="1" customWidth="1"/>
    <col min="34" max="34" width="6.7109375" style="881" bestFit="1" customWidth="1"/>
    <col min="35" max="36" width="9" style="881" hidden="1" customWidth="1"/>
    <col min="37" max="37" width="7.85546875" style="881" bestFit="1" customWidth="1"/>
    <col min="38" max="38" width="8.42578125" style="881" bestFit="1" customWidth="1"/>
    <col min="39" max="39" width="7.85546875" style="881" bestFit="1" customWidth="1"/>
    <col min="40" max="40" width="8" style="881" bestFit="1" customWidth="1"/>
    <col min="41" max="42" width="9" style="881" hidden="1" customWidth="1"/>
    <col min="43" max="44" width="10" style="881" customWidth="1"/>
    <col min="45" max="46" width="11.42578125" style="881" hidden="1" customWidth="1"/>
    <col min="47" max="48" width="10" style="881" customWidth="1"/>
    <col min="49" max="50" width="11.42578125" style="881" hidden="1" customWidth="1"/>
    <col min="51" max="54" width="10" style="881" customWidth="1"/>
    <col min="55" max="58" width="11.42578125" style="881" customWidth="1"/>
    <col min="59" max="16384" width="9.140625" style="881"/>
  </cols>
  <sheetData>
    <row r="1" spans="1:62" x14ac:dyDescent="0.25">
      <c r="A1" s="175"/>
      <c r="B1" s="2499" t="s">
        <v>371</v>
      </c>
      <c r="C1" s="1500"/>
      <c r="G1" s="3802"/>
      <c r="H1" s="3802"/>
    </row>
    <row r="2" spans="1:62" x14ac:dyDescent="0.25">
      <c r="A2" s="175"/>
      <c r="B2" s="1500"/>
      <c r="C2" s="1500"/>
    </row>
    <row r="3" spans="1:62" x14ac:dyDescent="0.25">
      <c r="A3" s="175"/>
      <c r="B3" s="3807" t="s">
        <v>169</v>
      </c>
      <c r="C3" s="3795" t="s">
        <v>170</v>
      </c>
      <c r="D3" s="3795" t="s">
        <v>1741</v>
      </c>
      <c r="E3" s="3795" t="s">
        <v>1742</v>
      </c>
      <c r="F3" s="3795"/>
      <c r="G3" s="3795" t="s">
        <v>1871</v>
      </c>
      <c r="H3" s="3795"/>
      <c r="I3" s="3795" t="s">
        <v>660</v>
      </c>
      <c r="J3" s="3795"/>
      <c r="K3" s="3795" t="s">
        <v>1916</v>
      </c>
      <c r="L3" s="3795"/>
      <c r="M3" s="3795" t="s">
        <v>1466</v>
      </c>
      <c r="N3" s="3795"/>
      <c r="O3" s="3795" t="s">
        <v>1941</v>
      </c>
      <c r="P3" s="3795"/>
      <c r="Q3" s="3795" t="s">
        <v>653</v>
      </c>
      <c r="R3" s="3795"/>
      <c r="S3" s="3795" t="s">
        <v>1964</v>
      </c>
      <c r="T3" s="3795"/>
      <c r="U3" s="3795" t="s">
        <v>839</v>
      </c>
      <c r="V3" s="3795"/>
      <c r="W3" s="3795" t="s">
        <v>1986</v>
      </c>
      <c r="X3" s="3795"/>
      <c r="Y3" s="3795" t="s">
        <v>1627</v>
      </c>
      <c r="Z3" s="3795"/>
      <c r="AA3" s="3795" t="s">
        <v>511</v>
      </c>
      <c r="AB3" s="3795"/>
      <c r="AC3" s="3795" t="s">
        <v>2004</v>
      </c>
      <c r="AD3" s="3795"/>
      <c r="AE3" s="3795" t="s">
        <v>1104</v>
      </c>
      <c r="AF3" s="3795"/>
      <c r="AG3" s="3800" t="s">
        <v>2020</v>
      </c>
      <c r="AH3" s="3801"/>
      <c r="AI3" s="3800" t="s">
        <v>1659</v>
      </c>
      <c r="AJ3" s="3801"/>
      <c r="AK3" s="3795" t="s">
        <v>2037</v>
      </c>
      <c r="AL3" s="3795"/>
      <c r="AM3" s="3795" t="s">
        <v>1677</v>
      </c>
      <c r="AN3" s="3795"/>
      <c r="AO3" s="3795" t="s">
        <v>921</v>
      </c>
      <c r="AP3" s="3795"/>
      <c r="AQ3" s="3800" t="s">
        <v>2142</v>
      </c>
      <c r="AR3" s="3801"/>
      <c r="AS3" s="3800" t="s">
        <v>1698</v>
      </c>
      <c r="AT3" s="3801"/>
      <c r="AU3" s="3800" t="s">
        <v>2156</v>
      </c>
      <c r="AV3" s="3801"/>
      <c r="AW3" s="3800" t="s">
        <v>1708</v>
      </c>
      <c r="AX3" s="3801"/>
      <c r="AY3" s="3800" t="s">
        <v>2168</v>
      </c>
      <c r="AZ3" s="3801"/>
      <c r="BA3" s="3795" t="s">
        <v>1728</v>
      </c>
      <c r="BB3" s="3795"/>
      <c r="BC3" s="3795" t="s">
        <v>549</v>
      </c>
      <c r="BD3" s="3795"/>
      <c r="BE3" s="3800" t="s">
        <v>1763</v>
      </c>
      <c r="BF3" s="3801"/>
    </row>
    <row r="4" spans="1:62" x14ac:dyDescent="0.25">
      <c r="A4" s="175"/>
      <c r="B4" s="3807"/>
      <c r="C4" s="3795"/>
      <c r="D4" s="3795"/>
      <c r="E4" s="1355" t="s">
        <v>171</v>
      </c>
      <c r="F4" s="1355" t="s">
        <v>172</v>
      </c>
      <c r="G4" s="1355" t="s">
        <v>171</v>
      </c>
      <c r="H4" s="1355" t="s">
        <v>172</v>
      </c>
      <c r="I4" s="1355" t="s">
        <v>171</v>
      </c>
      <c r="J4" s="1355" t="s">
        <v>172</v>
      </c>
      <c r="K4" s="1355" t="s">
        <v>171</v>
      </c>
      <c r="L4" s="1355" t="s">
        <v>172</v>
      </c>
      <c r="M4" s="1355" t="s">
        <v>171</v>
      </c>
      <c r="N4" s="1355" t="s">
        <v>172</v>
      </c>
      <c r="O4" s="1355" t="s">
        <v>171</v>
      </c>
      <c r="P4" s="1355" t="s">
        <v>172</v>
      </c>
      <c r="Q4" s="1355" t="s">
        <v>171</v>
      </c>
      <c r="R4" s="1355" t="s">
        <v>172</v>
      </c>
      <c r="S4" s="1355" t="s">
        <v>171</v>
      </c>
      <c r="T4" s="1355" t="s">
        <v>172</v>
      </c>
      <c r="U4" s="1355" t="s">
        <v>171</v>
      </c>
      <c r="V4" s="1355" t="s">
        <v>172</v>
      </c>
      <c r="W4" s="1355" t="s">
        <v>171</v>
      </c>
      <c r="X4" s="1355" t="s">
        <v>172</v>
      </c>
      <c r="Y4" s="1355" t="s">
        <v>171</v>
      </c>
      <c r="Z4" s="1355" t="s">
        <v>172</v>
      </c>
      <c r="AA4" s="1355" t="s">
        <v>171</v>
      </c>
      <c r="AB4" s="1355" t="s">
        <v>172</v>
      </c>
      <c r="AC4" s="1355" t="s">
        <v>171</v>
      </c>
      <c r="AD4" s="1355" t="s">
        <v>172</v>
      </c>
      <c r="AE4" s="1355" t="s">
        <v>171</v>
      </c>
      <c r="AF4" s="1355" t="s">
        <v>172</v>
      </c>
      <c r="AG4" s="1355" t="s">
        <v>171</v>
      </c>
      <c r="AH4" s="1355" t="s">
        <v>172</v>
      </c>
      <c r="AI4" s="1355" t="s">
        <v>171</v>
      </c>
      <c r="AJ4" s="1355" t="s">
        <v>172</v>
      </c>
      <c r="AK4" s="1355" t="s">
        <v>171</v>
      </c>
      <c r="AL4" s="1355" t="s">
        <v>172</v>
      </c>
      <c r="AM4" s="1355" t="s">
        <v>171</v>
      </c>
      <c r="AN4" s="1355" t="s">
        <v>172</v>
      </c>
      <c r="AO4" s="1355" t="s">
        <v>171</v>
      </c>
      <c r="AP4" s="1355" t="s">
        <v>172</v>
      </c>
      <c r="AQ4" s="1355" t="s">
        <v>171</v>
      </c>
      <c r="AR4" s="1355" t="s">
        <v>172</v>
      </c>
      <c r="AS4" s="1355" t="s">
        <v>171</v>
      </c>
      <c r="AT4" s="1355" t="s">
        <v>172</v>
      </c>
      <c r="AU4" s="1355" t="s">
        <v>171</v>
      </c>
      <c r="AV4" s="1355" t="s">
        <v>172</v>
      </c>
      <c r="AW4" s="1355" t="s">
        <v>171</v>
      </c>
      <c r="AX4" s="1355" t="s">
        <v>172</v>
      </c>
      <c r="AY4" s="1355" t="s">
        <v>171</v>
      </c>
      <c r="AZ4" s="1355" t="s">
        <v>172</v>
      </c>
      <c r="BA4" s="1355" t="s">
        <v>171</v>
      </c>
      <c r="BB4" s="1355" t="s">
        <v>172</v>
      </c>
      <c r="BC4" s="1355" t="s">
        <v>171</v>
      </c>
      <c r="BD4" s="1355" t="s">
        <v>172</v>
      </c>
      <c r="BE4" s="1355" t="s">
        <v>171</v>
      </c>
      <c r="BF4" s="1355" t="s">
        <v>172</v>
      </c>
    </row>
    <row r="5" spans="1:62" x14ac:dyDescent="0.25">
      <c r="A5" s="175"/>
      <c r="B5" s="2207" t="s">
        <v>316</v>
      </c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207"/>
      <c r="R5" s="2207"/>
      <c r="S5" s="2207"/>
      <c r="T5" s="2207"/>
      <c r="U5" s="2207"/>
      <c r="V5" s="2207"/>
      <c r="W5" s="2207"/>
      <c r="X5" s="2207"/>
      <c r="Y5" s="2207"/>
      <c r="Z5" s="2207"/>
      <c r="AA5" s="2207"/>
      <c r="AB5" s="2207"/>
      <c r="AC5" s="2207"/>
      <c r="AD5" s="2207"/>
      <c r="AE5" s="2207"/>
      <c r="AF5" s="2207"/>
      <c r="AG5" s="2207"/>
      <c r="AH5" s="2207"/>
      <c r="AI5" s="2207"/>
      <c r="AJ5" s="2207"/>
      <c r="AK5" s="2207"/>
      <c r="AL5" s="2207"/>
      <c r="AM5" s="2207"/>
      <c r="AN5" s="2207"/>
      <c r="AO5" s="2207"/>
      <c r="AP5" s="2207"/>
      <c r="AQ5" s="2207"/>
      <c r="AR5" s="2207"/>
      <c r="AS5" s="2207"/>
      <c r="AT5" s="2207"/>
      <c r="AU5" s="2207"/>
      <c r="AV5" s="2207"/>
      <c r="AW5" s="2207"/>
      <c r="AX5" s="2207"/>
      <c r="AY5" s="2207"/>
      <c r="AZ5" s="2207"/>
      <c r="BA5" s="2207"/>
      <c r="BB5" s="2207"/>
      <c r="BC5" s="2207"/>
      <c r="BD5" s="2207"/>
      <c r="BE5" s="2207"/>
      <c r="BF5" s="2207"/>
    </row>
    <row r="6" spans="1:62" x14ac:dyDescent="0.25">
      <c r="A6" s="175"/>
      <c r="B6" s="3214" t="s">
        <v>114</v>
      </c>
      <c r="C6" s="3214"/>
      <c r="D6" s="3214"/>
      <c r="E6" s="3214"/>
      <c r="F6" s="3214"/>
      <c r="G6" s="3214"/>
      <c r="H6" s="3214"/>
      <c r="I6" s="3214"/>
      <c r="J6" s="3214"/>
      <c r="K6" s="3214"/>
      <c r="L6" s="3214"/>
      <c r="M6" s="3214"/>
      <c r="N6" s="3214"/>
      <c r="O6" s="3214"/>
      <c r="P6" s="3214"/>
      <c r="Q6" s="3214"/>
      <c r="R6" s="3214"/>
      <c r="S6" s="3214"/>
      <c r="T6" s="3214"/>
      <c r="U6" s="3214"/>
      <c r="V6" s="3214"/>
      <c r="W6" s="3214"/>
      <c r="X6" s="3214"/>
      <c r="Y6" s="3214"/>
      <c r="Z6" s="3214"/>
      <c r="AA6" s="3214"/>
      <c r="AB6" s="3214"/>
      <c r="AC6" s="3214"/>
      <c r="AD6" s="3214"/>
      <c r="AE6" s="3214"/>
      <c r="AF6" s="3214"/>
      <c r="AG6" s="3214"/>
      <c r="AH6" s="3214"/>
      <c r="AI6" s="3214"/>
      <c r="AJ6" s="3214"/>
      <c r="AK6" s="3214"/>
      <c r="AL6" s="3214"/>
      <c r="AM6" s="3214"/>
      <c r="AN6" s="3214"/>
      <c r="AO6" s="3214"/>
      <c r="AP6" s="3214"/>
      <c r="AQ6" s="3214"/>
      <c r="AR6" s="3214"/>
      <c r="AS6" s="3214"/>
      <c r="AT6" s="3214"/>
      <c r="AU6" s="3214"/>
      <c r="AV6" s="3214"/>
      <c r="AW6" s="3214"/>
      <c r="AX6" s="3214"/>
      <c r="AY6" s="3214"/>
      <c r="AZ6" s="3214"/>
      <c r="BA6" s="3214"/>
      <c r="BB6" s="3214"/>
      <c r="BC6" s="3214"/>
      <c r="BD6" s="3214"/>
      <c r="BE6" s="3214"/>
      <c r="BF6" s="3214"/>
    </row>
    <row r="7" spans="1:62" x14ac:dyDescent="0.25">
      <c r="A7" s="175"/>
      <c r="B7" s="1427" t="s">
        <v>75</v>
      </c>
      <c r="C7" s="914" t="s">
        <v>50</v>
      </c>
      <c r="D7" s="3796">
        <v>448500</v>
      </c>
      <c r="E7" s="3796">
        <v>38300</v>
      </c>
      <c r="F7" s="542">
        <v>34791.499999999993</v>
      </c>
      <c r="G7" s="3796">
        <v>40400</v>
      </c>
      <c r="H7" s="542">
        <v>36596.11</v>
      </c>
      <c r="I7" s="3796">
        <v>78700</v>
      </c>
      <c r="J7" s="542">
        <v>71387.609999999986</v>
      </c>
      <c r="K7" s="3796">
        <v>29900</v>
      </c>
      <c r="L7" s="542">
        <v>34701.909999999989</v>
      </c>
      <c r="M7" s="3796">
        <v>108600</v>
      </c>
      <c r="N7" s="542">
        <v>106089.51999999997</v>
      </c>
      <c r="O7" s="3796">
        <v>24900</v>
      </c>
      <c r="P7" s="542">
        <v>34075.53</v>
      </c>
      <c r="Q7" s="3796">
        <v>133500</v>
      </c>
      <c r="R7" s="542">
        <v>140165.04999999999</v>
      </c>
      <c r="S7" s="3796">
        <v>40400</v>
      </c>
      <c r="T7" s="542">
        <v>38663.840000000011</v>
      </c>
      <c r="U7" s="3796">
        <v>173900</v>
      </c>
      <c r="V7" s="542">
        <v>178828.89</v>
      </c>
      <c r="W7" s="3796">
        <v>38800</v>
      </c>
      <c r="X7" s="542">
        <v>35763.300000000003</v>
      </c>
      <c r="Y7" s="3796">
        <v>104100</v>
      </c>
      <c r="Z7" s="542">
        <v>108502.67000000001</v>
      </c>
      <c r="AA7" s="3796">
        <v>212700</v>
      </c>
      <c r="AB7" s="542">
        <v>214592.19</v>
      </c>
      <c r="AC7" s="3796">
        <v>40400</v>
      </c>
      <c r="AD7" s="542">
        <v>36315.87000000001</v>
      </c>
      <c r="AE7" s="3796">
        <v>253100</v>
      </c>
      <c r="AF7" s="542">
        <v>250908.06</v>
      </c>
      <c r="AG7" s="3796">
        <v>38900</v>
      </c>
      <c r="AH7" s="542">
        <v>23772.86</v>
      </c>
      <c r="AI7" s="3799">
        <v>292000</v>
      </c>
      <c r="AJ7" s="542">
        <v>274680.92</v>
      </c>
      <c r="AK7" s="3796">
        <v>40400</v>
      </c>
      <c r="AL7" s="542">
        <v>32916.139999999992</v>
      </c>
      <c r="AM7" s="3796">
        <v>119700</v>
      </c>
      <c r="AN7" s="542">
        <v>93004.87</v>
      </c>
      <c r="AO7" s="3796">
        <v>332400</v>
      </c>
      <c r="AP7" s="542">
        <v>307597.06</v>
      </c>
      <c r="AQ7" s="3796">
        <v>40300</v>
      </c>
      <c r="AR7" s="542">
        <v>26457.329999999994</v>
      </c>
      <c r="AS7" s="3799">
        <v>372700</v>
      </c>
      <c r="AT7" s="542">
        <v>334054.39</v>
      </c>
      <c r="AU7" s="3796">
        <v>35400</v>
      </c>
      <c r="AV7" s="542">
        <v>26577.889999999992</v>
      </c>
      <c r="AW7" s="3799">
        <v>408100</v>
      </c>
      <c r="AX7" s="542">
        <v>360632.28</v>
      </c>
      <c r="AY7" s="3796">
        <v>40400</v>
      </c>
      <c r="AZ7" s="542">
        <v>38260.699999999997</v>
      </c>
      <c r="BA7" s="3796">
        <v>116100</v>
      </c>
      <c r="BB7" s="542">
        <v>91295.919999999984</v>
      </c>
      <c r="BC7" s="3796">
        <v>235800</v>
      </c>
      <c r="BD7" s="542">
        <v>184300.78999999998</v>
      </c>
      <c r="BE7" s="3799">
        <v>448500</v>
      </c>
      <c r="BF7" s="542">
        <v>398892.98000000004</v>
      </c>
      <c r="BG7" s="3215"/>
      <c r="BH7" s="3215"/>
      <c r="BI7" s="3215"/>
      <c r="BJ7" s="3215"/>
    </row>
    <row r="8" spans="1:62" x14ac:dyDescent="0.25">
      <c r="A8" s="175"/>
      <c r="B8" s="1427" t="s">
        <v>76</v>
      </c>
      <c r="C8" s="914" t="s">
        <v>50</v>
      </c>
      <c r="D8" s="3796"/>
      <c r="E8" s="3796"/>
      <c r="F8" s="542">
        <v>3815.2599999999998</v>
      </c>
      <c r="G8" s="3796"/>
      <c r="H8" s="542">
        <v>384.71999999999997</v>
      </c>
      <c r="I8" s="3796"/>
      <c r="J8" s="542">
        <v>4199.9799999999996</v>
      </c>
      <c r="K8" s="3796"/>
      <c r="L8" s="542">
        <v>3977.3399999999992</v>
      </c>
      <c r="M8" s="3796"/>
      <c r="N8" s="542">
        <v>8177.3199999999988</v>
      </c>
      <c r="O8" s="3796"/>
      <c r="P8" s="542">
        <v>7233.62</v>
      </c>
      <c r="Q8" s="3796"/>
      <c r="R8" s="542">
        <v>15410.939999999999</v>
      </c>
      <c r="S8" s="3796"/>
      <c r="T8" s="542">
        <v>1882.0400000000002</v>
      </c>
      <c r="U8" s="3796"/>
      <c r="V8" s="542">
        <v>17292.98</v>
      </c>
      <c r="W8" s="3796"/>
      <c r="X8" s="542">
        <v>5564.7199999999993</v>
      </c>
      <c r="Y8" s="3796"/>
      <c r="Z8" s="542">
        <v>14680.38</v>
      </c>
      <c r="AA8" s="3796"/>
      <c r="AB8" s="542">
        <v>22857.699999999997</v>
      </c>
      <c r="AC8" s="3796"/>
      <c r="AD8" s="542">
        <v>692.22</v>
      </c>
      <c r="AE8" s="3796"/>
      <c r="AF8" s="542">
        <v>23549.919999999998</v>
      </c>
      <c r="AG8" s="3796"/>
      <c r="AH8" s="542">
        <v>6201.8600000000006</v>
      </c>
      <c r="AI8" s="3798"/>
      <c r="AJ8" s="542">
        <v>29751.78</v>
      </c>
      <c r="AK8" s="3796"/>
      <c r="AL8" s="542">
        <v>4378.0600000000004</v>
      </c>
      <c r="AM8" s="3796"/>
      <c r="AN8" s="542">
        <v>11272.140000000001</v>
      </c>
      <c r="AO8" s="3796"/>
      <c r="AP8" s="542">
        <v>34129.839999999997</v>
      </c>
      <c r="AQ8" s="3796"/>
      <c r="AR8" s="542">
        <v>10447.059999999998</v>
      </c>
      <c r="AS8" s="3798"/>
      <c r="AT8" s="542">
        <v>44576.899999999994</v>
      </c>
      <c r="AU8" s="3796"/>
      <c r="AV8" s="542">
        <v>6389.4999999999991</v>
      </c>
      <c r="AW8" s="3798"/>
      <c r="AX8" s="542">
        <v>50966.399999999994</v>
      </c>
      <c r="AY8" s="3796"/>
      <c r="AZ8" s="542">
        <v>6576.7199999999993</v>
      </c>
      <c r="BA8" s="3796"/>
      <c r="BB8" s="542">
        <v>23413.279999999999</v>
      </c>
      <c r="BC8" s="3796"/>
      <c r="BD8" s="542">
        <v>34685.42</v>
      </c>
      <c r="BE8" s="3798"/>
      <c r="BF8" s="542">
        <v>57543.119999999995</v>
      </c>
      <c r="BG8" s="3215"/>
      <c r="BH8" s="3215"/>
      <c r="BI8" s="3215"/>
      <c r="BJ8" s="3215"/>
    </row>
    <row r="9" spans="1:62" x14ac:dyDescent="0.25">
      <c r="A9" s="175"/>
      <c r="B9" s="1427" t="s">
        <v>137</v>
      </c>
      <c r="C9" s="914" t="s">
        <v>50</v>
      </c>
      <c r="D9" s="542">
        <v>50000</v>
      </c>
      <c r="E9" s="542">
        <v>5000</v>
      </c>
      <c r="F9" s="542">
        <v>0</v>
      </c>
      <c r="G9" s="542">
        <v>5000</v>
      </c>
      <c r="H9" s="542">
        <v>1339.9399999999998</v>
      </c>
      <c r="I9" s="542">
        <v>10000</v>
      </c>
      <c r="J9" s="542">
        <v>1339.9399999999998</v>
      </c>
      <c r="K9" s="542">
        <v>0</v>
      </c>
      <c r="L9" s="542">
        <v>0</v>
      </c>
      <c r="M9" s="542">
        <v>10000</v>
      </c>
      <c r="N9" s="542">
        <v>1339.9399999999998</v>
      </c>
      <c r="O9" s="542">
        <v>0</v>
      </c>
      <c r="P9" s="542">
        <v>0</v>
      </c>
      <c r="Q9" s="542">
        <v>10000</v>
      </c>
      <c r="R9" s="542">
        <v>1339.9399999999998</v>
      </c>
      <c r="S9" s="542">
        <v>5000</v>
      </c>
      <c r="T9" s="542">
        <v>191.91</v>
      </c>
      <c r="U9" s="542">
        <v>15000</v>
      </c>
      <c r="V9" s="542">
        <v>1531.85</v>
      </c>
      <c r="W9" s="542">
        <v>5000</v>
      </c>
      <c r="X9" s="542">
        <v>806.2</v>
      </c>
      <c r="Y9" s="542">
        <v>10000</v>
      </c>
      <c r="Z9" s="542">
        <v>998.11</v>
      </c>
      <c r="AA9" s="542">
        <v>20000</v>
      </c>
      <c r="AB9" s="542">
        <v>2338.0499999999997</v>
      </c>
      <c r="AC9" s="542">
        <v>5000</v>
      </c>
      <c r="AD9" s="542">
        <v>40.049999999999997</v>
      </c>
      <c r="AE9" s="542">
        <v>25000</v>
      </c>
      <c r="AF9" s="542">
        <v>2378.1</v>
      </c>
      <c r="AG9" s="542">
        <v>5000</v>
      </c>
      <c r="AH9" s="542">
        <v>185.19</v>
      </c>
      <c r="AI9" s="542">
        <v>30000</v>
      </c>
      <c r="AJ9" s="542">
        <v>2563.29</v>
      </c>
      <c r="AK9" s="542">
        <v>5000</v>
      </c>
      <c r="AL9" s="542">
        <v>95.860000000000014</v>
      </c>
      <c r="AM9" s="542">
        <v>15000</v>
      </c>
      <c r="AN9" s="542">
        <v>321.10000000000002</v>
      </c>
      <c r="AO9" s="542">
        <v>35000</v>
      </c>
      <c r="AP9" s="542">
        <v>2659.15</v>
      </c>
      <c r="AQ9" s="542">
        <v>5000</v>
      </c>
      <c r="AR9" s="542">
        <v>121.22</v>
      </c>
      <c r="AS9" s="542">
        <v>40000</v>
      </c>
      <c r="AT9" s="542">
        <v>2780.37</v>
      </c>
      <c r="AU9" s="542">
        <v>5000</v>
      </c>
      <c r="AV9" s="542"/>
      <c r="AW9" s="542">
        <v>45000</v>
      </c>
      <c r="AX9" s="542">
        <v>2780.37</v>
      </c>
      <c r="AY9" s="542">
        <v>5000</v>
      </c>
      <c r="AZ9" s="542">
        <v>0</v>
      </c>
      <c r="BA9" s="542">
        <v>15000</v>
      </c>
      <c r="BB9" s="542">
        <v>121.22</v>
      </c>
      <c r="BC9" s="542">
        <v>30000</v>
      </c>
      <c r="BD9" s="542">
        <v>442.32000000000005</v>
      </c>
      <c r="BE9" s="542">
        <v>50000</v>
      </c>
      <c r="BF9" s="542">
        <v>2780.37</v>
      </c>
      <c r="BG9" s="3215"/>
      <c r="BH9" s="3215"/>
      <c r="BI9" s="3215"/>
      <c r="BJ9" s="3215"/>
    </row>
    <row r="10" spans="1:62" x14ac:dyDescent="0.25">
      <c r="A10" s="175"/>
      <c r="B10" s="1427" t="s">
        <v>77</v>
      </c>
      <c r="C10" s="914" t="s">
        <v>50</v>
      </c>
      <c r="D10" s="542">
        <v>0</v>
      </c>
      <c r="E10" s="542">
        <v>0</v>
      </c>
      <c r="F10" s="542">
        <v>0</v>
      </c>
      <c r="G10" s="542">
        <v>0</v>
      </c>
      <c r="H10" s="542">
        <v>322.72000000000003</v>
      </c>
      <c r="I10" s="542">
        <v>0</v>
      </c>
      <c r="J10" s="542">
        <v>322.72000000000003</v>
      </c>
      <c r="K10" s="542">
        <v>0</v>
      </c>
      <c r="L10" s="542">
        <v>0</v>
      </c>
      <c r="M10" s="542">
        <v>0</v>
      </c>
      <c r="N10" s="542">
        <v>322.72000000000003</v>
      </c>
      <c r="O10" s="542">
        <v>0</v>
      </c>
      <c r="P10" s="542">
        <v>0</v>
      </c>
      <c r="Q10" s="542">
        <v>0</v>
      </c>
      <c r="R10" s="542">
        <v>322.72000000000003</v>
      </c>
      <c r="S10" s="542">
        <v>0</v>
      </c>
      <c r="T10" s="542">
        <v>0</v>
      </c>
      <c r="U10" s="542">
        <v>0</v>
      </c>
      <c r="V10" s="542">
        <v>322.72000000000003</v>
      </c>
      <c r="W10" s="542">
        <v>0</v>
      </c>
      <c r="X10" s="542">
        <v>0</v>
      </c>
      <c r="Y10" s="542">
        <v>0</v>
      </c>
      <c r="Z10" s="542">
        <v>0</v>
      </c>
      <c r="AA10" s="542">
        <v>0</v>
      </c>
      <c r="AB10" s="542">
        <v>322.72000000000003</v>
      </c>
      <c r="AC10" s="542">
        <v>0</v>
      </c>
      <c r="AD10" s="542">
        <v>0</v>
      </c>
      <c r="AE10" s="542">
        <v>0</v>
      </c>
      <c r="AF10" s="542">
        <v>322.72000000000003</v>
      </c>
      <c r="AG10" s="542">
        <v>0</v>
      </c>
      <c r="AH10" s="542">
        <v>0</v>
      </c>
      <c r="AI10" s="542">
        <v>0</v>
      </c>
      <c r="AJ10" s="542">
        <v>322.72000000000003</v>
      </c>
      <c r="AK10" s="542">
        <v>0</v>
      </c>
      <c r="AL10" s="542">
        <v>0</v>
      </c>
      <c r="AM10" s="542">
        <v>0</v>
      </c>
      <c r="AN10" s="542">
        <v>0</v>
      </c>
      <c r="AO10" s="542">
        <v>0</v>
      </c>
      <c r="AP10" s="542">
        <v>322.72000000000003</v>
      </c>
      <c r="AQ10" s="542">
        <v>0</v>
      </c>
      <c r="AR10" s="542">
        <v>0</v>
      </c>
      <c r="AS10" s="542">
        <v>0</v>
      </c>
      <c r="AT10" s="542">
        <v>322.72000000000003</v>
      </c>
      <c r="AU10" s="542">
        <v>0</v>
      </c>
      <c r="AV10" s="542">
        <v>0</v>
      </c>
      <c r="AW10" s="542">
        <v>0</v>
      </c>
      <c r="AX10" s="542">
        <v>322.72000000000003</v>
      </c>
      <c r="AY10" s="542"/>
      <c r="AZ10" s="542">
        <v>0</v>
      </c>
      <c r="BA10" s="542">
        <v>0</v>
      </c>
      <c r="BB10" s="542">
        <v>0</v>
      </c>
      <c r="BC10" s="542">
        <v>0</v>
      </c>
      <c r="BD10" s="542">
        <v>0</v>
      </c>
      <c r="BE10" s="542">
        <v>0</v>
      </c>
      <c r="BF10" s="542">
        <v>322.72000000000003</v>
      </c>
      <c r="BG10" s="3215"/>
      <c r="BH10" s="3215"/>
      <c r="BI10" s="3215"/>
      <c r="BJ10" s="3215"/>
    </row>
    <row r="11" spans="1:62" x14ac:dyDescent="0.25">
      <c r="A11" s="175"/>
      <c r="B11" s="1427" t="s">
        <v>1873</v>
      </c>
      <c r="C11" s="914" t="s">
        <v>50</v>
      </c>
      <c r="D11" s="542">
        <v>1500</v>
      </c>
      <c r="E11" s="542">
        <v>200</v>
      </c>
      <c r="F11" s="542">
        <v>0</v>
      </c>
      <c r="G11" s="542">
        <v>100</v>
      </c>
      <c r="H11" s="542">
        <v>0</v>
      </c>
      <c r="I11" s="542">
        <v>300</v>
      </c>
      <c r="J11" s="542">
        <v>0</v>
      </c>
      <c r="K11" s="542">
        <v>100</v>
      </c>
      <c r="L11" s="542">
        <v>0</v>
      </c>
      <c r="M11" s="542">
        <v>400</v>
      </c>
      <c r="N11" s="542">
        <v>0</v>
      </c>
      <c r="O11" s="542">
        <v>100</v>
      </c>
      <c r="P11" s="542">
        <v>0</v>
      </c>
      <c r="Q11" s="542">
        <v>500</v>
      </c>
      <c r="R11" s="542">
        <v>0</v>
      </c>
      <c r="S11" s="542">
        <v>100</v>
      </c>
      <c r="T11" s="542">
        <v>0</v>
      </c>
      <c r="U11" s="542">
        <v>600</v>
      </c>
      <c r="V11" s="542">
        <v>0</v>
      </c>
      <c r="W11" s="542">
        <v>200</v>
      </c>
      <c r="X11" s="542">
        <v>0</v>
      </c>
      <c r="Y11" s="542">
        <v>400</v>
      </c>
      <c r="Z11" s="542">
        <v>0</v>
      </c>
      <c r="AA11" s="542">
        <v>800</v>
      </c>
      <c r="AB11" s="542">
        <v>0</v>
      </c>
      <c r="AC11" s="542">
        <v>100</v>
      </c>
      <c r="AD11" s="542">
        <v>0</v>
      </c>
      <c r="AE11" s="542">
        <v>900</v>
      </c>
      <c r="AF11" s="542">
        <v>0</v>
      </c>
      <c r="AG11" s="542">
        <v>100</v>
      </c>
      <c r="AH11" s="542">
        <v>0</v>
      </c>
      <c r="AI11" s="542">
        <v>1000</v>
      </c>
      <c r="AJ11" s="542">
        <v>0</v>
      </c>
      <c r="AK11" s="542">
        <v>100</v>
      </c>
      <c r="AL11" s="542">
        <v>0</v>
      </c>
      <c r="AM11" s="542">
        <v>300</v>
      </c>
      <c r="AN11" s="542">
        <v>0</v>
      </c>
      <c r="AO11" s="542">
        <v>1100</v>
      </c>
      <c r="AP11" s="542">
        <v>0</v>
      </c>
      <c r="AQ11" s="542">
        <v>200</v>
      </c>
      <c r="AR11" s="542">
        <v>0</v>
      </c>
      <c r="AS11" s="542">
        <v>1300</v>
      </c>
      <c r="AT11" s="542">
        <v>0</v>
      </c>
      <c r="AU11" s="542">
        <v>100</v>
      </c>
      <c r="AV11" s="542">
        <v>0</v>
      </c>
      <c r="AW11" s="542">
        <v>1400</v>
      </c>
      <c r="AX11" s="542">
        <v>0</v>
      </c>
      <c r="AY11" s="542">
        <v>100</v>
      </c>
      <c r="AZ11" s="542">
        <v>0</v>
      </c>
      <c r="BA11" s="542">
        <v>400</v>
      </c>
      <c r="BB11" s="542">
        <v>0</v>
      </c>
      <c r="BC11" s="542">
        <v>700</v>
      </c>
      <c r="BD11" s="542">
        <v>0</v>
      </c>
      <c r="BE11" s="542">
        <v>1500</v>
      </c>
      <c r="BF11" s="542">
        <v>0</v>
      </c>
      <c r="BG11" s="3215"/>
      <c r="BH11" s="3215"/>
      <c r="BI11" s="3215"/>
      <c r="BJ11" s="3215"/>
    </row>
    <row r="12" spans="1:62" ht="21.2" customHeight="1" x14ac:dyDescent="0.25">
      <c r="A12" s="175"/>
      <c r="B12" s="3216" t="s">
        <v>2</v>
      </c>
      <c r="C12" s="1355" t="s">
        <v>50</v>
      </c>
      <c r="D12" s="1094">
        <v>500000</v>
      </c>
      <c r="E12" s="1094">
        <v>43500</v>
      </c>
      <c r="F12" s="1094">
        <v>38606.759999999995</v>
      </c>
      <c r="G12" s="1094">
        <v>45500</v>
      </c>
      <c r="H12" s="1094">
        <v>38643.490000000005</v>
      </c>
      <c r="I12" s="1094">
        <v>89000</v>
      </c>
      <c r="J12" s="1094">
        <v>77250.25</v>
      </c>
      <c r="K12" s="1094">
        <v>30000</v>
      </c>
      <c r="L12" s="1094">
        <v>38679.249999999985</v>
      </c>
      <c r="M12" s="1094">
        <v>119000</v>
      </c>
      <c r="N12" s="1094">
        <v>115929.49999999999</v>
      </c>
      <c r="O12" s="1094">
        <v>25000</v>
      </c>
      <c r="P12" s="1094">
        <v>41309.15</v>
      </c>
      <c r="Q12" s="1094">
        <v>144000</v>
      </c>
      <c r="R12" s="1094">
        <v>157238.65</v>
      </c>
      <c r="S12" s="1094">
        <v>45500</v>
      </c>
      <c r="T12" s="1094">
        <v>40737.790000000015</v>
      </c>
      <c r="U12" s="1094">
        <v>189500</v>
      </c>
      <c r="V12" s="1094">
        <v>197976.44</v>
      </c>
      <c r="W12" s="1094">
        <v>44000</v>
      </c>
      <c r="X12" s="1094">
        <v>42134.22</v>
      </c>
      <c r="Y12" s="1094">
        <v>114500</v>
      </c>
      <c r="Z12" s="1094">
        <v>124181.16000000002</v>
      </c>
      <c r="AA12" s="1094">
        <v>233500</v>
      </c>
      <c r="AB12" s="1094">
        <v>240110.66</v>
      </c>
      <c r="AC12" s="1094">
        <v>45500</v>
      </c>
      <c r="AD12" s="1094">
        <v>37048.140000000014</v>
      </c>
      <c r="AE12" s="1094">
        <v>279000</v>
      </c>
      <c r="AF12" s="1094">
        <v>277158.80000000005</v>
      </c>
      <c r="AG12" s="1094">
        <v>44000</v>
      </c>
      <c r="AH12" s="1094">
        <v>30159.91</v>
      </c>
      <c r="AI12" s="1094">
        <v>323000</v>
      </c>
      <c r="AJ12" s="1094">
        <v>307318.71000000002</v>
      </c>
      <c r="AK12" s="1094">
        <v>45500</v>
      </c>
      <c r="AL12" s="1094">
        <v>37390.05999999999</v>
      </c>
      <c r="AM12" s="1094">
        <v>135000</v>
      </c>
      <c r="AN12" s="1094">
        <v>104598.11000000002</v>
      </c>
      <c r="AO12" s="1094">
        <v>368500</v>
      </c>
      <c r="AP12" s="1094">
        <v>344708.77</v>
      </c>
      <c r="AQ12" s="1094">
        <v>45500</v>
      </c>
      <c r="AR12" s="1094">
        <v>37025.609999999993</v>
      </c>
      <c r="AS12" s="1094">
        <v>414000</v>
      </c>
      <c r="AT12" s="1094">
        <v>381734.38</v>
      </c>
      <c r="AU12" s="1094">
        <v>40500</v>
      </c>
      <c r="AV12" s="1094">
        <v>32967.389999999992</v>
      </c>
      <c r="AW12" s="1094">
        <v>454500</v>
      </c>
      <c r="AX12" s="1094">
        <v>414701.77</v>
      </c>
      <c r="AY12" s="1094">
        <v>45500</v>
      </c>
      <c r="AZ12" s="1094">
        <v>44837.42</v>
      </c>
      <c r="BA12" s="1094">
        <v>131500</v>
      </c>
      <c r="BB12" s="1094">
        <v>114830.41999999998</v>
      </c>
      <c r="BC12" s="1094">
        <v>266500</v>
      </c>
      <c r="BD12" s="1094">
        <v>219428.53</v>
      </c>
      <c r="BE12" s="1094">
        <v>500000</v>
      </c>
      <c r="BF12" s="1094">
        <v>459539.19</v>
      </c>
      <c r="BG12" s="3215"/>
      <c r="BH12" s="3215"/>
      <c r="BI12" s="3215"/>
      <c r="BJ12" s="3215"/>
    </row>
    <row r="13" spans="1:62" x14ac:dyDescent="0.25">
      <c r="B13" s="3214" t="s">
        <v>95</v>
      </c>
      <c r="C13" s="2839"/>
      <c r="D13" s="2839"/>
      <c r="E13" s="2839"/>
      <c r="F13" s="2839"/>
      <c r="G13" s="2839"/>
      <c r="H13" s="2839"/>
      <c r="I13" s="2839"/>
      <c r="J13" s="2839"/>
      <c r="K13" s="2839"/>
      <c r="L13" s="2839"/>
      <c r="M13" s="2839"/>
      <c r="N13" s="2839"/>
      <c r="O13" s="2839"/>
      <c r="P13" s="2839"/>
      <c r="Q13" s="2839"/>
      <c r="R13" s="2839"/>
      <c r="S13" s="2839"/>
      <c r="T13" s="2839"/>
      <c r="U13" s="2839"/>
      <c r="V13" s="2839"/>
      <c r="W13" s="2839"/>
      <c r="X13" s="2839"/>
      <c r="Y13" s="2839"/>
      <c r="Z13" s="2839"/>
      <c r="AA13" s="2839"/>
      <c r="AB13" s="2839"/>
      <c r="AC13" s="2839"/>
      <c r="AD13" s="2839"/>
      <c r="AE13" s="2839"/>
      <c r="AF13" s="2839"/>
      <c r="AG13" s="2839"/>
      <c r="AH13" s="2839"/>
      <c r="AI13" s="2839"/>
      <c r="AJ13" s="2839"/>
      <c r="AK13" s="2839"/>
      <c r="AL13" s="2839"/>
      <c r="AM13" s="2839"/>
      <c r="AN13" s="2839"/>
      <c r="AO13" s="2839"/>
      <c r="AP13" s="2839"/>
      <c r="AQ13" s="2839"/>
      <c r="AR13" s="2839"/>
      <c r="AS13" s="2839"/>
      <c r="AT13" s="2839"/>
      <c r="AU13" s="2839"/>
      <c r="AV13" s="2839"/>
      <c r="AW13" s="2839"/>
      <c r="AX13" s="2839"/>
      <c r="AY13" s="2839"/>
      <c r="AZ13" s="2839"/>
      <c r="BA13" s="2839"/>
      <c r="BB13" s="2839"/>
      <c r="BC13" s="2839"/>
      <c r="BD13" s="2839"/>
      <c r="BE13" s="2839"/>
      <c r="BF13" s="2839"/>
      <c r="BG13" s="3215"/>
      <c r="BH13" s="3215"/>
      <c r="BI13" s="3215"/>
      <c r="BJ13" s="3215"/>
    </row>
    <row r="14" spans="1:62" x14ac:dyDescent="0.25">
      <c r="A14" s="175"/>
      <c r="B14" s="1427" t="s">
        <v>75</v>
      </c>
      <c r="C14" s="914" t="s">
        <v>50</v>
      </c>
      <c r="D14" s="3796">
        <v>865000</v>
      </c>
      <c r="E14" s="3796">
        <v>76500</v>
      </c>
      <c r="F14" s="542">
        <v>37737.810000000005</v>
      </c>
      <c r="G14" s="3796">
        <v>79500</v>
      </c>
      <c r="H14" s="542">
        <v>47631.51999999999</v>
      </c>
      <c r="I14" s="3796">
        <v>156000</v>
      </c>
      <c r="J14" s="542">
        <v>85369.329999999987</v>
      </c>
      <c r="K14" s="3796">
        <v>48000</v>
      </c>
      <c r="L14" s="542">
        <v>29101.510000000002</v>
      </c>
      <c r="M14" s="3796">
        <v>204000</v>
      </c>
      <c r="N14" s="542">
        <v>114470.84</v>
      </c>
      <c r="O14" s="3796">
        <v>37500</v>
      </c>
      <c r="P14" s="542">
        <v>21891.719999999998</v>
      </c>
      <c r="Q14" s="3796">
        <v>241500</v>
      </c>
      <c r="R14" s="542">
        <v>136362.56</v>
      </c>
      <c r="S14" s="3796">
        <v>79500</v>
      </c>
      <c r="T14" s="542">
        <v>27341.88</v>
      </c>
      <c r="U14" s="3796">
        <v>321000</v>
      </c>
      <c r="V14" s="542">
        <v>163704.44</v>
      </c>
      <c r="W14" s="3796">
        <v>77000</v>
      </c>
      <c r="X14" s="542">
        <v>32650.590000000004</v>
      </c>
      <c r="Y14" s="3796">
        <v>194000</v>
      </c>
      <c r="Z14" s="542">
        <v>81884.19</v>
      </c>
      <c r="AA14" s="3796">
        <v>398000</v>
      </c>
      <c r="AB14" s="542">
        <v>196355.03</v>
      </c>
      <c r="AC14" s="3796">
        <v>79500</v>
      </c>
      <c r="AD14" s="542">
        <v>33850.5</v>
      </c>
      <c r="AE14" s="3796">
        <v>477500</v>
      </c>
      <c r="AF14" s="542">
        <v>230205.53</v>
      </c>
      <c r="AG14" s="3796">
        <v>77000</v>
      </c>
      <c r="AH14" s="542">
        <v>5582.77</v>
      </c>
      <c r="AI14" s="3799">
        <v>554500</v>
      </c>
      <c r="AJ14" s="542">
        <v>235788.3</v>
      </c>
      <c r="AK14" s="3796">
        <v>79500</v>
      </c>
      <c r="AL14" s="542">
        <v>31956.660000000007</v>
      </c>
      <c r="AM14" s="3796">
        <v>236000</v>
      </c>
      <c r="AN14" s="542">
        <v>71389.930000000008</v>
      </c>
      <c r="AO14" s="3796">
        <v>634000</v>
      </c>
      <c r="AP14" s="542">
        <v>267744.96000000002</v>
      </c>
      <c r="AQ14" s="3796">
        <v>79500</v>
      </c>
      <c r="AR14" s="542">
        <v>37460.160000000003</v>
      </c>
      <c r="AS14" s="3799">
        <v>713500</v>
      </c>
      <c r="AT14" s="542">
        <v>305205.12</v>
      </c>
      <c r="AU14" s="3796">
        <v>72000</v>
      </c>
      <c r="AV14" s="542">
        <v>30832.160000000003</v>
      </c>
      <c r="AW14" s="3799">
        <v>785500</v>
      </c>
      <c r="AX14" s="542">
        <v>336037.28</v>
      </c>
      <c r="AY14" s="3796">
        <v>79500</v>
      </c>
      <c r="AZ14" s="542">
        <v>45659.229999999996</v>
      </c>
      <c r="BA14" s="3796">
        <v>231000</v>
      </c>
      <c r="BB14" s="542">
        <v>113951.55</v>
      </c>
      <c r="BC14" s="3796">
        <v>467000</v>
      </c>
      <c r="BD14" s="542">
        <v>185341.48</v>
      </c>
      <c r="BE14" s="3799">
        <v>865000</v>
      </c>
      <c r="BF14" s="542">
        <v>381696.51</v>
      </c>
      <c r="BG14" s="3215"/>
      <c r="BH14" s="3215"/>
      <c r="BI14" s="3215"/>
      <c r="BJ14" s="3215"/>
    </row>
    <row r="15" spans="1:62" x14ac:dyDescent="0.25">
      <c r="A15" s="175"/>
      <c r="B15" s="1427" t="s">
        <v>76</v>
      </c>
      <c r="C15" s="914" t="s">
        <v>50</v>
      </c>
      <c r="D15" s="3796"/>
      <c r="E15" s="3796"/>
      <c r="F15" s="542">
        <v>34422.140000000007</v>
      </c>
      <c r="G15" s="3796"/>
      <c r="H15" s="542">
        <v>19981.61</v>
      </c>
      <c r="I15" s="3796"/>
      <c r="J15" s="542">
        <v>54403.750000000007</v>
      </c>
      <c r="K15" s="3796"/>
      <c r="L15" s="542">
        <v>16244.7</v>
      </c>
      <c r="M15" s="3796"/>
      <c r="N15" s="542">
        <v>70648.450000000012</v>
      </c>
      <c r="O15" s="3796"/>
      <c r="P15" s="542">
        <v>47440.270000000004</v>
      </c>
      <c r="Q15" s="3796"/>
      <c r="R15" s="542">
        <v>118088.72000000002</v>
      </c>
      <c r="S15" s="3796"/>
      <c r="T15" s="542">
        <v>46372.01</v>
      </c>
      <c r="U15" s="3796"/>
      <c r="V15" s="542">
        <v>164460.73000000001</v>
      </c>
      <c r="W15" s="3796"/>
      <c r="X15" s="542">
        <v>33922.770000000004</v>
      </c>
      <c r="Y15" s="3796">
        <v>0</v>
      </c>
      <c r="Z15" s="542">
        <v>127735.05</v>
      </c>
      <c r="AA15" s="3796"/>
      <c r="AB15" s="542">
        <v>198383.5</v>
      </c>
      <c r="AC15" s="3796"/>
      <c r="AD15" s="542">
        <v>30225.97</v>
      </c>
      <c r="AE15" s="3796"/>
      <c r="AF15" s="542">
        <v>228609.47</v>
      </c>
      <c r="AG15" s="3796"/>
      <c r="AH15" s="542">
        <v>5230.46</v>
      </c>
      <c r="AI15" s="3798"/>
      <c r="AJ15" s="542">
        <v>233839.93</v>
      </c>
      <c r="AK15" s="3796"/>
      <c r="AL15" s="542">
        <v>35296.080000000009</v>
      </c>
      <c r="AM15" s="3796">
        <v>0</v>
      </c>
      <c r="AN15" s="542">
        <v>70752.510000000009</v>
      </c>
      <c r="AO15" s="3796"/>
      <c r="AP15" s="542">
        <v>269136.01</v>
      </c>
      <c r="AQ15" s="3796"/>
      <c r="AR15" s="542">
        <v>33364.089999999997</v>
      </c>
      <c r="AS15" s="3798"/>
      <c r="AT15" s="542">
        <v>302500.09999999998</v>
      </c>
      <c r="AU15" s="3796"/>
      <c r="AV15" s="542">
        <v>27384.699999999997</v>
      </c>
      <c r="AW15" s="3798"/>
      <c r="AX15" s="542">
        <v>329884.79999999999</v>
      </c>
      <c r="AY15" s="3796"/>
      <c r="AZ15" s="542">
        <v>38549.189999999995</v>
      </c>
      <c r="BA15" s="3796">
        <v>0</v>
      </c>
      <c r="BB15" s="542">
        <v>99297.979999999981</v>
      </c>
      <c r="BC15" s="3796"/>
      <c r="BD15" s="542">
        <v>170050.49</v>
      </c>
      <c r="BE15" s="3798"/>
      <c r="BF15" s="542">
        <v>368433.99</v>
      </c>
      <c r="BG15" s="3215"/>
      <c r="BH15" s="3215"/>
      <c r="BI15" s="3215"/>
      <c r="BJ15" s="3215"/>
    </row>
    <row r="16" spans="1:62" x14ac:dyDescent="0.25">
      <c r="A16" s="175"/>
      <c r="B16" s="1427" t="s">
        <v>137</v>
      </c>
      <c r="C16" s="914" t="s">
        <v>50</v>
      </c>
      <c r="D16" s="542">
        <v>5000</v>
      </c>
      <c r="E16" s="542">
        <v>500</v>
      </c>
      <c r="F16" s="542">
        <v>0</v>
      </c>
      <c r="G16" s="542">
        <v>500</v>
      </c>
      <c r="H16" s="542">
        <v>0</v>
      </c>
      <c r="I16" s="542">
        <v>1000</v>
      </c>
      <c r="J16" s="542">
        <v>0</v>
      </c>
      <c r="K16" s="542">
        <v>0</v>
      </c>
      <c r="L16" s="542">
        <v>0</v>
      </c>
      <c r="M16" s="542">
        <v>1000</v>
      </c>
      <c r="N16" s="542">
        <v>0</v>
      </c>
      <c r="O16" s="542">
        <v>0</v>
      </c>
      <c r="P16" s="542">
        <v>0</v>
      </c>
      <c r="Q16" s="542">
        <v>1000</v>
      </c>
      <c r="R16" s="542">
        <v>0</v>
      </c>
      <c r="S16" s="542">
        <v>500</v>
      </c>
      <c r="T16" s="542">
        <v>0</v>
      </c>
      <c r="U16" s="542">
        <v>1500</v>
      </c>
      <c r="V16" s="542">
        <v>0</v>
      </c>
      <c r="W16" s="542">
        <v>500</v>
      </c>
      <c r="X16" s="542">
        <v>0</v>
      </c>
      <c r="Y16" s="542">
        <v>1000</v>
      </c>
      <c r="Z16" s="542">
        <v>0</v>
      </c>
      <c r="AA16" s="542">
        <v>2000</v>
      </c>
      <c r="AB16" s="542">
        <v>0</v>
      </c>
      <c r="AC16" s="542">
        <v>500</v>
      </c>
      <c r="AD16" s="542">
        <v>0</v>
      </c>
      <c r="AE16" s="542">
        <v>2500</v>
      </c>
      <c r="AF16" s="542">
        <v>0</v>
      </c>
      <c r="AG16" s="542">
        <v>500</v>
      </c>
      <c r="AH16" s="542">
        <v>0</v>
      </c>
      <c r="AI16" s="542">
        <v>3000</v>
      </c>
      <c r="AJ16" s="542">
        <v>0</v>
      </c>
      <c r="AK16" s="542">
        <v>500</v>
      </c>
      <c r="AL16" s="542">
        <v>0</v>
      </c>
      <c r="AM16" s="542">
        <v>1500</v>
      </c>
      <c r="AN16" s="542">
        <v>0</v>
      </c>
      <c r="AO16" s="542">
        <v>3500</v>
      </c>
      <c r="AP16" s="542">
        <v>0</v>
      </c>
      <c r="AQ16" s="542">
        <v>500</v>
      </c>
      <c r="AR16" s="542">
        <v>53.43</v>
      </c>
      <c r="AS16" s="542">
        <v>4000</v>
      </c>
      <c r="AT16" s="542">
        <v>53.43</v>
      </c>
      <c r="AU16" s="542">
        <v>500</v>
      </c>
      <c r="AV16" s="542"/>
      <c r="AW16" s="542">
        <v>4500</v>
      </c>
      <c r="AX16" s="542">
        <v>53.43</v>
      </c>
      <c r="AY16" s="542">
        <v>500</v>
      </c>
      <c r="AZ16" s="542">
        <v>0</v>
      </c>
      <c r="BA16" s="542">
        <v>1500</v>
      </c>
      <c r="BB16" s="542">
        <v>53.43</v>
      </c>
      <c r="BC16" s="542">
        <v>3000</v>
      </c>
      <c r="BD16" s="542">
        <v>53.43</v>
      </c>
      <c r="BE16" s="542">
        <v>5000</v>
      </c>
      <c r="BF16" s="542">
        <v>53.43</v>
      </c>
      <c r="BG16" s="3215"/>
      <c r="BH16" s="3215"/>
      <c r="BI16" s="3215"/>
      <c r="BJ16" s="3215"/>
    </row>
    <row r="17" spans="1:62" x14ac:dyDescent="0.25">
      <c r="A17" s="175"/>
      <c r="B17" s="1427" t="s">
        <v>77</v>
      </c>
      <c r="C17" s="914" t="s">
        <v>50</v>
      </c>
      <c r="D17" s="542">
        <v>0</v>
      </c>
      <c r="E17" s="542">
        <v>0</v>
      </c>
      <c r="F17" s="542">
        <v>0</v>
      </c>
      <c r="G17" s="542">
        <v>0</v>
      </c>
      <c r="H17" s="542">
        <v>0</v>
      </c>
      <c r="I17" s="542">
        <v>0</v>
      </c>
      <c r="J17" s="542">
        <v>0</v>
      </c>
      <c r="K17" s="542">
        <v>0</v>
      </c>
      <c r="L17" s="542">
        <v>0</v>
      </c>
      <c r="M17" s="542">
        <v>0</v>
      </c>
      <c r="N17" s="542">
        <v>0</v>
      </c>
      <c r="O17" s="542">
        <v>0</v>
      </c>
      <c r="P17" s="542">
        <v>0</v>
      </c>
      <c r="Q17" s="542">
        <v>0</v>
      </c>
      <c r="R17" s="542">
        <v>0</v>
      </c>
      <c r="S17" s="542">
        <v>0</v>
      </c>
      <c r="T17" s="542">
        <v>0</v>
      </c>
      <c r="U17" s="542">
        <v>0</v>
      </c>
      <c r="V17" s="542">
        <v>0</v>
      </c>
      <c r="W17" s="542">
        <v>0</v>
      </c>
      <c r="X17" s="542">
        <v>0</v>
      </c>
      <c r="Y17" s="542">
        <v>0</v>
      </c>
      <c r="Z17" s="542">
        <v>0</v>
      </c>
      <c r="AA17" s="542">
        <v>0</v>
      </c>
      <c r="AB17" s="542">
        <v>0</v>
      </c>
      <c r="AC17" s="542">
        <v>0</v>
      </c>
      <c r="AD17" s="542">
        <v>0</v>
      </c>
      <c r="AE17" s="542">
        <v>0</v>
      </c>
      <c r="AF17" s="542">
        <v>0</v>
      </c>
      <c r="AG17" s="542">
        <v>0</v>
      </c>
      <c r="AH17" s="542">
        <v>0</v>
      </c>
      <c r="AI17" s="542">
        <v>0</v>
      </c>
      <c r="AJ17" s="542">
        <v>0</v>
      </c>
      <c r="AK17" s="542">
        <v>0</v>
      </c>
      <c r="AL17" s="542">
        <v>0</v>
      </c>
      <c r="AM17" s="542">
        <v>0</v>
      </c>
      <c r="AN17" s="542">
        <v>0</v>
      </c>
      <c r="AO17" s="542">
        <v>0</v>
      </c>
      <c r="AP17" s="542">
        <v>0</v>
      </c>
      <c r="AQ17" s="542">
        <v>0</v>
      </c>
      <c r="AR17" s="542">
        <v>0</v>
      </c>
      <c r="AS17" s="542">
        <v>0</v>
      </c>
      <c r="AT17" s="542">
        <v>0</v>
      </c>
      <c r="AU17" s="542">
        <v>0</v>
      </c>
      <c r="AV17" s="542"/>
      <c r="AW17" s="542">
        <v>0</v>
      </c>
      <c r="AX17" s="542">
        <v>0</v>
      </c>
      <c r="AY17" s="542">
        <v>0</v>
      </c>
      <c r="AZ17" s="542">
        <v>0</v>
      </c>
      <c r="BA17" s="542">
        <v>0</v>
      </c>
      <c r="BB17" s="542">
        <v>0</v>
      </c>
      <c r="BC17" s="542">
        <v>0</v>
      </c>
      <c r="BD17" s="542">
        <v>0</v>
      </c>
      <c r="BE17" s="542">
        <v>0</v>
      </c>
      <c r="BF17" s="542">
        <v>0</v>
      </c>
      <c r="BG17" s="3215"/>
      <c r="BH17" s="3215"/>
      <c r="BI17" s="3215"/>
      <c r="BJ17" s="3215"/>
    </row>
    <row r="18" spans="1:62" x14ac:dyDescent="0.25">
      <c r="A18" s="175"/>
      <c r="B18" s="1427" t="s">
        <v>1873</v>
      </c>
      <c r="C18" s="914" t="s">
        <v>50</v>
      </c>
      <c r="D18" s="542">
        <v>0</v>
      </c>
      <c r="E18" s="542">
        <v>0</v>
      </c>
      <c r="F18" s="542">
        <v>0</v>
      </c>
      <c r="G18" s="542">
        <v>0</v>
      </c>
      <c r="H18" s="542">
        <v>0</v>
      </c>
      <c r="I18" s="542">
        <v>0</v>
      </c>
      <c r="J18" s="542">
        <v>0</v>
      </c>
      <c r="K18" s="542">
        <v>0</v>
      </c>
      <c r="L18" s="542">
        <v>0</v>
      </c>
      <c r="M18" s="542">
        <v>0</v>
      </c>
      <c r="N18" s="542">
        <v>0</v>
      </c>
      <c r="O18" s="542">
        <v>0</v>
      </c>
      <c r="P18" s="542">
        <v>0</v>
      </c>
      <c r="Q18" s="542">
        <v>0</v>
      </c>
      <c r="R18" s="542">
        <v>0</v>
      </c>
      <c r="S18" s="542">
        <v>0</v>
      </c>
      <c r="T18" s="542">
        <v>0</v>
      </c>
      <c r="U18" s="542">
        <v>0</v>
      </c>
      <c r="V18" s="542">
        <v>0</v>
      </c>
      <c r="W18" s="542">
        <v>0</v>
      </c>
      <c r="X18" s="542">
        <v>0</v>
      </c>
      <c r="Y18" s="542">
        <v>0</v>
      </c>
      <c r="Z18" s="542">
        <v>0</v>
      </c>
      <c r="AA18" s="542">
        <v>0</v>
      </c>
      <c r="AB18" s="542">
        <v>0</v>
      </c>
      <c r="AC18" s="542"/>
      <c r="AD18" s="542">
        <v>0</v>
      </c>
      <c r="AE18" s="542">
        <v>0</v>
      </c>
      <c r="AF18" s="542">
        <v>0</v>
      </c>
      <c r="AG18" s="542">
        <v>0</v>
      </c>
      <c r="AH18" s="542">
        <v>0</v>
      </c>
      <c r="AI18" s="542">
        <v>0</v>
      </c>
      <c r="AJ18" s="542">
        <v>0</v>
      </c>
      <c r="AK18" s="542">
        <v>0</v>
      </c>
      <c r="AL18" s="542">
        <v>0</v>
      </c>
      <c r="AM18" s="542">
        <v>0</v>
      </c>
      <c r="AN18" s="542">
        <v>0</v>
      </c>
      <c r="AO18" s="542">
        <v>0</v>
      </c>
      <c r="AP18" s="542">
        <v>0</v>
      </c>
      <c r="AQ18" s="542">
        <v>0</v>
      </c>
      <c r="AR18" s="542">
        <v>0</v>
      </c>
      <c r="AS18" s="542">
        <v>0</v>
      </c>
      <c r="AT18" s="542">
        <v>0</v>
      </c>
      <c r="AU18" s="542">
        <v>0</v>
      </c>
      <c r="AV18" s="542"/>
      <c r="AW18" s="542">
        <v>0</v>
      </c>
      <c r="AX18" s="542">
        <v>0</v>
      </c>
      <c r="AY18" s="542">
        <v>0</v>
      </c>
      <c r="AZ18" s="542">
        <v>0</v>
      </c>
      <c r="BA18" s="542">
        <v>0</v>
      </c>
      <c r="BB18" s="542">
        <v>0</v>
      </c>
      <c r="BC18" s="542">
        <v>0</v>
      </c>
      <c r="BD18" s="542">
        <v>0</v>
      </c>
      <c r="BE18" s="542">
        <v>0</v>
      </c>
      <c r="BF18" s="542">
        <v>0</v>
      </c>
      <c r="BG18" s="3215"/>
      <c r="BH18" s="3215"/>
      <c r="BI18" s="3215"/>
      <c r="BJ18" s="3215"/>
    </row>
    <row r="19" spans="1:62" ht="21.2" customHeight="1" x14ac:dyDescent="0.25">
      <c r="A19" s="175"/>
      <c r="B19" s="3216" t="s">
        <v>2</v>
      </c>
      <c r="C19" s="1355" t="s">
        <v>50</v>
      </c>
      <c r="D19" s="1094">
        <v>870000</v>
      </c>
      <c r="E19" s="1094">
        <v>77000</v>
      </c>
      <c r="F19" s="1094">
        <v>72159.950000000012</v>
      </c>
      <c r="G19" s="1094">
        <v>80000</v>
      </c>
      <c r="H19" s="1094">
        <v>67613.12999999999</v>
      </c>
      <c r="I19" s="1094">
        <v>157000</v>
      </c>
      <c r="J19" s="1094">
        <v>139773.08000000002</v>
      </c>
      <c r="K19" s="1094">
        <v>48000</v>
      </c>
      <c r="L19" s="1094">
        <v>45346.210000000006</v>
      </c>
      <c r="M19" s="1094">
        <v>205000</v>
      </c>
      <c r="N19" s="1094">
        <v>185119.29000000004</v>
      </c>
      <c r="O19" s="1094">
        <v>37500</v>
      </c>
      <c r="P19" s="1094">
        <v>69331.990000000005</v>
      </c>
      <c r="Q19" s="1094">
        <v>242500</v>
      </c>
      <c r="R19" s="1094">
        <v>254451.28000000003</v>
      </c>
      <c r="S19" s="1094">
        <v>80000</v>
      </c>
      <c r="T19" s="1094">
        <v>73713.89</v>
      </c>
      <c r="U19" s="1094">
        <v>322500</v>
      </c>
      <c r="V19" s="1094">
        <v>328165.17000000004</v>
      </c>
      <c r="W19" s="1094">
        <v>77500</v>
      </c>
      <c r="X19" s="1094">
        <v>66573.360000000015</v>
      </c>
      <c r="Y19" s="1094">
        <v>195000</v>
      </c>
      <c r="Z19" s="1094">
        <v>209619.24000000002</v>
      </c>
      <c r="AA19" s="1094">
        <v>400000</v>
      </c>
      <c r="AB19" s="1094">
        <v>394738.53</v>
      </c>
      <c r="AC19" s="1094">
        <v>80000</v>
      </c>
      <c r="AD19" s="1094">
        <v>64076.47</v>
      </c>
      <c r="AE19" s="1094">
        <v>480000</v>
      </c>
      <c r="AF19" s="1094">
        <v>458815</v>
      </c>
      <c r="AG19" s="1094">
        <v>77500</v>
      </c>
      <c r="AH19" s="1094">
        <v>10813.23</v>
      </c>
      <c r="AI19" s="1094">
        <v>557500</v>
      </c>
      <c r="AJ19" s="1094">
        <v>469628.23</v>
      </c>
      <c r="AK19" s="1094">
        <v>80000</v>
      </c>
      <c r="AL19" s="1094">
        <v>67252.74000000002</v>
      </c>
      <c r="AM19" s="1094">
        <v>237500</v>
      </c>
      <c r="AN19" s="1094">
        <v>142142.44</v>
      </c>
      <c r="AO19" s="1094">
        <v>637500</v>
      </c>
      <c r="AP19" s="1094">
        <v>536880.97</v>
      </c>
      <c r="AQ19" s="1094">
        <v>80000</v>
      </c>
      <c r="AR19" s="1094">
        <v>70877.679999999993</v>
      </c>
      <c r="AS19" s="1094">
        <v>717500</v>
      </c>
      <c r="AT19" s="1094">
        <v>607758.64999999991</v>
      </c>
      <c r="AU19" s="1094">
        <v>72500</v>
      </c>
      <c r="AV19" s="1094">
        <v>58216.86</v>
      </c>
      <c r="AW19" s="1094">
        <v>790000</v>
      </c>
      <c r="AX19" s="1094">
        <v>665975.50999999989</v>
      </c>
      <c r="AY19" s="1094">
        <v>80000</v>
      </c>
      <c r="AZ19" s="1094">
        <v>84208.419999999984</v>
      </c>
      <c r="BA19" s="1094">
        <v>232500</v>
      </c>
      <c r="BB19" s="1094">
        <v>213302.95999999996</v>
      </c>
      <c r="BC19" s="1094">
        <v>470000</v>
      </c>
      <c r="BD19" s="1094">
        <v>355445.39999999997</v>
      </c>
      <c r="BE19" s="1094">
        <v>870000</v>
      </c>
      <c r="BF19" s="1094">
        <v>750183.92999999993</v>
      </c>
      <c r="BG19" s="3215"/>
      <c r="BH19" s="3215"/>
      <c r="BI19" s="3215"/>
      <c r="BJ19" s="3215"/>
    </row>
    <row r="20" spans="1:62" x14ac:dyDescent="0.25">
      <c r="A20" s="175"/>
      <c r="B20" s="3214" t="s">
        <v>115</v>
      </c>
      <c r="C20" s="3214"/>
      <c r="D20" s="3214"/>
      <c r="E20" s="3217"/>
      <c r="F20" s="3217"/>
      <c r="G20" s="3217"/>
      <c r="H20" s="3217"/>
      <c r="I20" s="3217"/>
      <c r="J20" s="3217"/>
      <c r="K20" s="3217"/>
      <c r="L20" s="3217"/>
      <c r="M20" s="3217"/>
      <c r="N20" s="3217"/>
      <c r="O20" s="3217"/>
      <c r="P20" s="3217"/>
      <c r="Q20" s="3217"/>
      <c r="R20" s="3217"/>
      <c r="S20" s="3217"/>
      <c r="T20" s="3217"/>
      <c r="U20" s="3217"/>
      <c r="V20" s="3217"/>
      <c r="W20" s="3217"/>
      <c r="X20" s="3217"/>
      <c r="Y20" s="3217"/>
      <c r="Z20" s="3217"/>
      <c r="AA20" s="3217"/>
      <c r="AB20" s="3217"/>
      <c r="AC20" s="3217"/>
      <c r="AD20" s="3217"/>
      <c r="AE20" s="3217"/>
      <c r="AF20" s="3217"/>
      <c r="AG20" s="3217"/>
      <c r="AH20" s="3217"/>
      <c r="AI20" s="3217"/>
      <c r="AJ20" s="3217"/>
      <c r="AK20" s="3217"/>
      <c r="AL20" s="3217"/>
      <c r="AM20" s="3217"/>
      <c r="AN20" s="3217"/>
      <c r="AO20" s="3217"/>
      <c r="AP20" s="3217"/>
      <c r="AQ20" s="3217"/>
      <c r="AR20" s="3217"/>
      <c r="AS20" s="3217"/>
      <c r="AT20" s="3217"/>
      <c r="AU20" s="3217"/>
      <c r="AV20" s="3217"/>
      <c r="AW20" s="3217"/>
      <c r="AX20" s="3217"/>
      <c r="AY20" s="3217"/>
      <c r="AZ20" s="3217"/>
      <c r="BA20" s="3217"/>
      <c r="BB20" s="3217"/>
      <c r="BC20" s="3217"/>
      <c r="BD20" s="3217"/>
      <c r="BE20" s="3217"/>
      <c r="BF20" s="3217"/>
      <c r="BG20" s="3215"/>
      <c r="BH20" s="3215"/>
      <c r="BI20" s="3215"/>
      <c r="BJ20" s="3215"/>
    </row>
    <row r="21" spans="1:62" x14ac:dyDescent="0.25">
      <c r="A21" s="175"/>
      <c r="B21" s="1427" t="s">
        <v>75</v>
      </c>
      <c r="C21" s="914" t="s">
        <v>50</v>
      </c>
      <c r="D21" s="3796">
        <v>552000</v>
      </c>
      <c r="E21" s="3796">
        <v>45200</v>
      </c>
      <c r="F21" s="542">
        <v>38437.299999999996</v>
      </c>
      <c r="G21" s="3796">
        <v>46700</v>
      </c>
      <c r="H21" s="542">
        <v>29984.59</v>
      </c>
      <c r="I21" s="3796">
        <v>91900</v>
      </c>
      <c r="J21" s="542">
        <v>68421.89</v>
      </c>
      <c r="K21" s="3796">
        <v>35000</v>
      </c>
      <c r="L21" s="542">
        <v>14348.759999999997</v>
      </c>
      <c r="M21" s="3796">
        <v>126900</v>
      </c>
      <c r="N21" s="542">
        <v>82770.649999999994</v>
      </c>
      <c r="O21" s="3796">
        <v>12500</v>
      </c>
      <c r="P21" s="542">
        <v>33706</v>
      </c>
      <c r="Q21" s="3796">
        <v>139400</v>
      </c>
      <c r="R21" s="542">
        <v>116476.65</v>
      </c>
      <c r="S21" s="3796">
        <v>48200</v>
      </c>
      <c r="T21" s="542">
        <v>25942.830000000005</v>
      </c>
      <c r="U21" s="3796">
        <v>187600</v>
      </c>
      <c r="V21" s="542">
        <v>142419.48000000001</v>
      </c>
      <c r="W21" s="3796">
        <v>47200</v>
      </c>
      <c r="X21" s="542">
        <v>38737.26999999999</v>
      </c>
      <c r="Y21" s="3796">
        <v>107900</v>
      </c>
      <c r="Z21" s="542">
        <v>98386.099999999991</v>
      </c>
      <c r="AA21" s="3796">
        <v>234800</v>
      </c>
      <c r="AB21" s="542">
        <v>181156.75</v>
      </c>
      <c r="AC21" s="3796">
        <v>53200</v>
      </c>
      <c r="AD21" s="542">
        <v>35057.120000000003</v>
      </c>
      <c r="AE21" s="3796">
        <v>288000</v>
      </c>
      <c r="AF21" s="542">
        <v>216213.87</v>
      </c>
      <c r="AG21" s="3796">
        <v>51200</v>
      </c>
      <c r="AH21" s="542">
        <v>13943.210000000001</v>
      </c>
      <c r="AI21" s="3799">
        <v>339200</v>
      </c>
      <c r="AJ21" s="542">
        <v>230157.08</v>
      </c>
      <c r="AK21" s="3796">
        <v>53200</v>
      </c>
      <c r="AL21" s="542">
        <v>27250.579999999991</v>
      </c>
      <c r="AM21" s="3796">
        <v>157600</v>
      </c>
      <c r="AN21" s="542">
        <v>76250.909999999989</v>
      </c>
      <c r="AO21" s="3796">
        <v>392400</v>
      </c>
      <c r="AP21" s="542">
        <v>257407.65999999997</v>
      </c>
      <c r="AQ21" s="3796">
        <v>53200</v>
      </c>
      <c r="AR21" s="542">
        <v>35993.919999999991</v>
      </c>
      <c r="AS21" s="3799">
        <v>445600</v>
      </c>
      <c r="AT21" s="542">
        <v>293401.57999999996</v>
      </c>
      <c r="AU21" s="3796">
        <v>47200</v>
      </c>
      <c r="AV21" s="542">
        <v>38039.80999999999</v>
      </c>
      <c r="AW21" s="3799">
        <v>492800</v>
      </c>
      <c r="AX21" s="542">
        <v>331441.38999999996</v>
      </c>
      <c r="AY21" s="3796">
        <v>59200</v>
      </c>
      <c r="AZ21" s="542">
        <v>54042.509999999987</v>
      </c>
      <c r="BA21" s="3796">
        <v>159600</v>
      </c>
      <c r="BB21" s="542">
        <v>128076.23999999996</v>
      </c>
      <c r="BC21" s="3796">
        <v>317200</v>
      </c>
      <c r="BD21" s="542">
        <v>204327.14999999997</v>
      </c>
      <c r="BE21" s="3799">
        <v>552000</v>
      </c>
      <c r="BF21" s="542">
        <v>385483.89999999997</v>
      </c>
      <c r="BG21" s="3215"/>
      <c r="BH21" s="3215"/>
      <c r="BI21" s="3215"/>
      <c r="BJ21" s="3215"/>
    </row>
    <row r="22" spans="1:62" x14ac:dyDescent="0.25">
      <c r="A22" s="175"/>
      <c r="B22" s="1427" t="s">
        <v>76</v>
      </c>
      <c r="C22" s="914" t="s">
        <v>50</v>
      </c>
      <c r="D22" s="3796"/>
      <c r="E22" s="3796"/>
      <c r="F22" s="542">
        <v>12960.480000000001</v>
      </c>
      <c r="G22" s="3796"/>
      <c r="H22" s="542">
        <v>15515.459999999997</v>
      </c>
      <c r="I22" s="3796"/>
      <c r="J22" s="542">
        <v>28475.94</v>
      </c>
      <c r="K22" s="3796"/>
      <c r="L22" s="542">
        <v>9471.77</v>
      </c>
      <c r="M22" s="3796"/>
      <c r="N22" s="542">
        <v>37947.71</v>
      </c>
      <c r="O22" s="3796"/>
      <c r="P22" s="542">
        <v>12044.59</v>
      </c>
      <c r="Q22" s="3796"/>
      <c r="R22" s="542">
        <v>49992.3</v>
      </c>
      <c r="S22" s="3796"/>
      <c r="T22" s="542">
        <v>12807.859999999999</v>
      </c>
      <c r="U22" s="3796"/>
      <c r="V22" s="542">
        <v>62800.160000000003</v>
      </c>
      <c r="W22" s="3796"/>
      <c r="X22" s="542">
        <v>4954.2700000000004</v>
      </c>
      <c r="Y22" s="3796"/>
      <c r="Z22" s="542">
        <v>29806.719999999998</v>
      </c>
      <c r="AA22" s="3796"/>
      <c r="AB22" s="542">
        <v>67754.429999999993</v>
      </c>
      <c r="AC22" s="3796"/>
      <c r="AD22" s="542">
        <v>8090.55</v>
      </c>
      <c r="AE22" s="3796"/>
      <c r="AF22" s="542">
        <v>75844.98</v>
      </c>
      <c r="AG22" s="3796"/>
      <c r="AH22" s="542">
        <v>1522.2100000000003</v>
      </c>
      <c r="AI22" s="3798"/>
      <c r="AJ22" s="542">
        <v>77367.19</v>
      </c>
      <c r="AK22" s="3796"/>
      <c r="AL22" s="542">
        <v>6079.9800000000005</v>
      </c>
      <c r="AM22" s="3796"/>
      <c r="AN22" s="542">
        <v>15692.740000000002</v>
      </c>
      <c r="AO22" s="3796"/>
      <c r="AP22" s="542">
        <v>83447.17</v>
      </c>
      <c r="AQ22" s="3796"/>
      <c r="AR22" s="542">
        <v>8410.1399999999976</v>
      </c>
      <c r="AS22" s="3798"/>
      <c r="AT22" s="542">
        <v>91857.31</v>
      </c>
      <c r="AU22" s="3796"/>
      <c r="AV22" s="542">
        <v>9299.1999999999989</v>
      </c>
      <c r="AW22" s="3798"/>
      <c r="AX22" s="542">
        <v>101156.51</v>
      </c>
      <c r="AY22" s="3796"/>
      <c r="AZ22" s="542">
        <v>13581.380000000003</v>
      </c>
      <c r="BA22" s="3796"/>
      <c r="BB22" s="542">
        <v>31290.720000000001</v>
      </c>
      <c r="BC22" s="3796"/>
      <c r="BD22" s="542">
        <v>46983.460000000006</v>
      </c>
      <c r="BE22" s="3798"/>
      <c r="BF22" s="542">
        <v>114737.89</v>
      </c>
      <c r="BG22" s="3215"/>
      <c r="BH22" s="3215"/>
      <c r="BI22" s="3215"/>
      <c r="BJ22" s="3215"/>
    </row>
    <row r="23" spans="1:62" x14ac:dyDescent="0.25">
      <c r="A23" s="175"/>
      <c r="B23" s="1427" t="s">
        <v>137</v>
      </c>
      <c r="C23" s="914" t="s">
        <v>50</v>
      </c>
      <c r="D23" s="542">
        <v>8000</v>
      </c>
      <c r="E23" s="542">
        <v>800</v>
      </c>
      <c r="F23" s="542"/>
      <c r="G23" s="542">
        <v>800</v>
      </c>
      <c r="H23" s="542">
        <v>78.290000000000006</v>
      </c>
      <c r="I23" s="542">
        <v>1600</v>
      </c>
      <c r="J23" s="542">
        <v>78.290000000000006</v>
      </c>
      <c r="K23" s="542">
        <v>0</v>
      </c>
      <c r="L23" s="542">
        <v>39.82</v>
      </c>
      <c r="M23" s="542">
        <v>1600</v>
      </c>
      <c r="N23" s="542">
        <v>118.11000000000001</v>
      </c>
      <c r="O23" s="542">
        <v>0</v>
      </c>
      <c r="P23" s="542">
        <v>39</v>
      </c>
      <c r="Q23" s="542">
        <v>1600</v>
      </c>
      <c r="R23" s="542">
        <v>157.11000000000001</v>
      </c>
      <c r="S23" s="542">
        <v>800</v>
      </c>
      <c r="T23" s="542">
        <v>103.74</v>
      </c>
      <c r="U23" s="542">
        <v>2400</v>
      </c>
      <c r="V23" s="542">
        <v>260.85000000000002</v>
      </c>
      <c r="W23" s="542">
        <v>800</v>
      </c>
      <c r="X23" s="542">
        <v>233.41</v>
      </c>
      <c r="Y23" s="542">
        <v>1600</v>
      </c>
      <c r="Z23" s="542">
        <v>376.15</v>
      </c>
      <c r="AA23" s="542">
        <v>3200</v>
      </c>
      <c r="AB23" s="542">
        <v>494.26</v>
      </c>
      <c r="AC23" s="542">
        <v>800</v>
      </c>
      <c r="AD23" s="542">
        <v>156.07999999999998</v>
      </c>
      <c r="AE23" s="542">
        <v>4000</v>
      </c>
      <c r="AF23" s="542">
        <v>650.33999999999992</v>
      </c>
      <c r="AG23" s="542">
        <v>800</v>
      </c>
      <c r="AH23" s="542">
        <v>0</v>
      </c>
      <c r="AI23" s="542">
        <v>4800</v>
      </c>
      <c r="AJ23" s="542">
        <v>650.33999999999992</v>
      </c>
      <c r="AK23" s="542">
        <v>800</v>
      </c>
      <c r="AL23" s="542">
        <v>132.44</v>
      </c>
      <c r="AM23" s="542">
        <v>2400</v>
      </c>
      <c r="AN23" s="542">
        <v>288.52</v>
      </c>
      <c r="AO23" s="542">
        <v>5600</v>
      </c>
      <c r="AP23" s="542">
        <v>782.78</v>
      </c>
      <c r="AQ23" s="542">
        <v>800</v>
      </c>
      <c r="AR23" s="542">
        <v>252.82</v>
      </c>
      <c r="AS23" s="542">
        <v>6400</v>
      </c>
      <c r="AT23" s="542">
        <v>1035.5999999999999</v>
      </c>
      <c r="AU23" s="542">
        <v>800</v>
      </c>
      <c r="AV23" s="542"/>
      <c r="AW23" s="542">
        <v>7200</v>
      </c>
      <c r="AX23" s="542">
        <v>1035.5999999999999</v>
      </c>
      <c r="AY23" s="542">
        <v>800</v>
      </c>
      <c r="AZ23" s="542">
        <v>794.61999999999989</v>
      </c>
      <c r="BA23" s="542">
        <v>2400</v>
      </c>
      <c r="BB23" s="542">
        <v>1047.4399999999998</v>
      </c>
      <c r="BC23" s="542">
        <v>4800</v>
      </c>
      <c r="BD23" s="542">
        <v>1335.9599999999998</v>
      </c>
      <c r="BE23" s="542">
        <v>8000</v>
      </c>
      <c r="BF23" s="542">
        <v>1830.2199999999998</v>
      </c>
      <c r="BG23" s="3215"/>
      <c r="BH23" s="3215"/>
      <c r="BI23" s="3215"/>
      <c r="BJ23" s="3215"/>
    </row>
    <row r="24" spans="1:62" x14ac:dyDescent="0.25">
      <c r="A24" s="175"/>
      <c r="B24" s="1427" t="s">
        <v>77</v>
      </c>
      <c r="C24" s="914" t="s">
        <v>50</v>
      </c>
      <c r="D24" s="542">
        <v>0</v>
      </c>
      <c r="E24" s="542">
        <v>0</v>
      </c>
      <c r="F24" s="542"/>
      <c r="G24" s="542">
        <v>0</v>
      </c>
      <c r="H24" s="542">
        <v>0</v>
      </c>
      <c r="I24" s="542">
        <v>0</v>
      </c>
      <c r="J24" s="542">
        <v>0</v>
      </c>
      <c r="K24" s="542">
        <v>0</v>
      </c>
      <c r="L24" s="542">
        <v>0</v>
      </c>
      <c r="M24" s="542">
        <v>0</v>
      </c>
      <c r="N24" s="542">
        <v>0</v>
      </c>
      <c r="O24" s="542">
        <v>0</v>
      </c>
      <c r="P24" s="542">
        <v>0</v>
      </c>
      <c r="Q24" s="542">
        <v>0</v>
      </c>
      <c r="R24" s="542">
        <v>0</v>
      </c>
      <c r="S24" s="542">
        <v>0</v>
      </c>
      <c r="T24" s="542">
        <v>0</v>
      </c>
      <c r="U24" s="542">
        <v>0</v>
      </c>
      <c r="V24" s="542">
        <v>0</v>
      </c>
      <c r="W24" s="542">
        <v>0</v>
      </c>
      <c r="X24" s="542">
        <v>0</v>
      </c>
      <c r="Y24" s="542">
        <v>0</v>
      </c>
      <c r="Z24" s="542">
        <v>0</v>
      </c>
      <c r="AA24" s="542">
        <v>0</v>
      </c>
      <c r="AB24" s="542">
        <v>0</v>
      </c>
      <c r="AC24" s="542">
        <v>0</v>
      </c>
      <c r="AD24" s="542">
        <v>0</v>
      </c>
      <c r="AE24" s="542">
        <v>0</v>
      </c>
      <c r="AF24" s="542">
        <v>0</v>
      </c>
      <c r="AG24" s="542">
        <v>0</v>
      </c>
      <c r="AH24" s="542">
        <v>0</v>
      </c>
      <c r="AI24" s="542">
        <v>0</v>
      </c>
      <c r="AJ24" s="542">
        <v>0</v>
      </c>
      <c r="AK24" s="542">
        <v>0</v>
      </c>
      <c r="AL24" s="542">
        <v>0</v>
      </c>
      <c r="AM24" s="542">
        <v>0</v>
      </c>
      <c r="AN24" s="542">
        <v>0</v>
      </c>
      <c r="AO24" s="542">
        <v>0</v>
      </c>
      <c r="AP24" s="542">
        <v>0</v>
      </c>
      <c r="AQ24" s="542">
        <v>0</v>
      </c>
      <c r="AR24" s="542">
        <v>0</v>
      </c>
      <c r="AS24" s="542">
        <v>0</v>
      </c>
      <c r="AT24" s="542">
        <v>0</v>
      </c>
      <c r="AU24" s="542">
        <v>0</v>
      </c>
      <c r="AV24" s="542"/>
      <c r="AW24" s="542">
        <v>0</v>
      </c>
      <c r="AX24" s="542">
        <v>0</v>
      </c>
      <c r="AY24" s="542">
        <v>0</v>
      </c>
      <c r="AZ24" s="542">
        <v>0</v>
      </c>
      <c r="BA24" s="542">
        <v>0</v>
      </c>
      <c r="BB24" s="542">
        <v>0</v>
      </c>
      <c r="BC24" s="542">
        <v>0</v>
      </c>
      <c r="BD24" s="542">
        <v>0</v>
      </c>
      <c r="BE24" s="542">
        <v>0</v>
      </c>
      <c r="BF24" s="542">
        <v>0</v>
      </c>
      <c r="BG24" s="3215"/>
      <c r="BH24" s="3215"/>
      <c r="BI24" s="3215"/>
      <c r="BJ24" s="3215"/>
    </row>
    <row r="25" spans="1:62" x14ac:dyDescent="0.25">
      <c r="A25" s="175"/>
      <c r="B25" s="1427" t="s">
        <v>1873</v>
      </c>
      <c r="C25" s="914" t="s">
        <v>50</v>
      </c>
      <c r="D25" s="542">
        <v>0</v>
      </c>
      <c r="E25" s="542">
        <v>0</v>
      </c>
      <c r="F25" s="542"/>
      <c r="G25" s="542">
        <v>0</v>
      </c>
      <c r="H25" s="542">
        <v>0</v>
      </c>
      <c r="I25" s="542">
        <v>0</v>
      </c>
      <c r="J25" s="542">
        <v>0</v>
      </c>
      <c r="K25" s="542">
        <v>0</v>
      </c>
      <c r="L25" s="542">
        <v>0</v>
      </c>
      <c r="M25" s="542">
        <v>0</v>
      </c>
      <c r="N25" s="542">
        <v>0</v>
      </c>
      <c r="O25" s="542">
        <v>0</v>
      </c>
      <c r="P25" s="542">
        <v>0</v>
      </c>
      <c r="Q25" s="542">
        <v>0</v>
      </c>
      <c r="R25" s="542">
        <v>0</v>
      </c>
      <c r="S25" s="542">
        <v>0</v>
      </c>
      <c r="T25" s="542">
        <v>0</v>
      </c>
      <c r="U25" s="542">
        <v>0</v>
      </c>
      <c r="V25" s="542">
        <v>0</v>
      </c>
      <c r="W25" s="542">
        <v>0</v>
      </c>
      <c r="X25" s="542">
        <v>0</v>
      </c>
      <c r="Y25" s="542">
        <v>0</v>
      </c>
      <c r="Z25" s="542">
        <v>0</v>
      </c>
      <c r="AA25" s="542">
        <v>0</v>
      </c>
      <c r="AB25" s="542">
        <v>0</v>
      </c>
      <c r="AC25" s="542"/>
      <c r="AD25" s="542">
        <v>0</v>
      </c>
      <c r="AE25" s="542">
        <v>0</v>
      </c>
      <c r="AF25" s="542">
        <v>0</v>
      </c>
      <c r="AG25" s="542">
        <v>0</v>
      </c>
      <c r="AH25" s="542">
        <v>0</v>
      </c>
      <c r="AI25" s="542">
        <v>0</v>
      </c>
      <c r="AJ25" s="542">
        <v>0</v>
      </c>
      <c r="AK25" s="542">
        <v>0</v>
      </c>
      <c r="AL25" s="542">
        <v>0</v>
      </c>
      <c r="AM25" s="542">
        <v>0</v>
      </c>
      <c r="AN25" s="542">
        <v>0</v>
      </c>
      <c r="AO25" s="542">
        <v>0</v>
      </c>
      <c r="AP25" s="542">
        <v>0</v>
      </c>
      <c r="AQ25" s="542">
        <v>0</v>
      </c>
      <c r="AR25" s="542">
        <v>0</v>
      </c>
      <c r="AS25" s="542">
        <v>0</v>
      </c>
      <c r="AT25" s="542">
        <v>0</v>
      </c>
      <c r="AU25" s="542">
        <v>0</v>
      </c>
      <c r="AV25" s="542"/>
      <c r="AW25" s="542">
        <v>0</v>
      </c>
      <c r="AX25" s="542">
        <v>0</v>
      </c>
      <c r="AY25" s="542">
        <v>0</v>
      </c>
      <c r="AZ25" s="542">
        <v>0</v>
      </c>
      <c r="BA25" s="542">
        <v>0</v>
      </c>
      <c r="BB25" s="542">
        <v>0</v>
      </c>
      <c r="BC25" s="542">
        <v>0</v>
      </c>
      <c r="BD25" s="542">
        <v>0</v>
      </c>
      <c r="BE25" s="542">
        <v>0</v>
      </c>
      <c r="BF25" s="542">
        <v>0</v>
      </c>
      <c r="BG25" s="3215"/>
      <c r="BH25" s="3215"/>
      <c r="BI25" s="3215"/>
      <c r="BJ25" s="3215"/>
    </row>
    <row r="26" spans="1:62" ht="21.2" customHeight="1" x14ac:dyDescent="0.25">
      <c r="A26" s="175"/>
      <c r="B26" s="3216" t="s">
        <v>2</v>
      </c>
      <c r="C26" s="1355" t="s">
        <v>50</v>
      </c>
      <c r="D26" s="1094">
        <v>560000</v>
      </c>
      <c r="E26" s="1094">
        <v>46000</v>
      </c>
      <c r="F26" s="1094">
        <v>51397.78</v>
      </c>
      <c r="G26" s="1094">
        <v>47500</v>
      </c>
      <c r="H26" s="1094">
        <v>45578.34</v>
      </c>
      <c r="I26" s="1094">
        <v>93500</v>
      </c>
      <c r="J26" s="1094">
        <v>96976.12</v>
      </c>
      <c r="K26" s="1094">
        <v>35000</v>
      </c>
      <c r="L26" s="1094">
        <v>23860.35</v>
      </c>
      <c r="M26" s="1094">
        <v>128500</v>
      </c>
      <c r="N26" s="1094">
        <v>120836.47</v>
      </c>
      <c r="O26" s="1094">
        <v>12500</v>
      </c>
      <c r="P26" s="1094">
        <v>45789.59</v>
      </c>
      <c r="Q26" s="1094">
        <v>141000</v>
      </c>
      <c r="R26" s="1094">
        <v>166626.06</v>
      </c>
      <c r="S26" s="1094">
        <v>49000</v>
      </c>
      <c r="T26" s="1094">
        <v>38854.43</v>
      </c>
      <c r="U26" s="1094">
        <v>190000</v>
      </c>
      <c r="V26" s="1094">
        <v>205480.49</v>
      </c>
      <c r="W26" s="1094">
        <v>48000</v>
      </c>
      <c r="X26" s="1094">
        <v>43924.95</v>
      </c>
      <c r="Y26" s="1094">
        <v>109500</v>
      </c>
      <c r="Z26" s="1094">
        <v>128568.96999999999</v>
      </c>
      <c r="AA26" s="1094">
        <v>238000</v>
      </c>
      <c r="AB26" s="1094">
        <v>249405.44</v>
      </c>
      <c r="AC26" s="1094">
        <v>54000</v>
      </c>
      <c r="AD26" s="1094">
        <v>43303.750000000007</v>
      </c>
      <c r="AE26" s="1094">
        <v>292000</v>
      </c>
      <c r="AF26" s="1094">
        <v>292709.19</v>
      </c>
      <c r="AG26" s="1094">
        <v>52000</v>
      </c>
      <c r="AH26" s="1094">
        <v>15465.420000000002</v>
      </c>
      <c r="AI26" s="1094">
        <v>344000</v>
      </c>
      <c r="AJ26" s="1094">
        <v>308174.61</v>
      </c>
      <c r="AK26" s="1094">
        <v>54000</v>
      </c>
      <c r="AL26" s="1094">
        <v>33462.999999999993</v>
      </c>
      <c r="AM26" s="1094">
        <v>160000</v>
      </c>
      <c r="AN26" s="1094">
        <v>92232.170000000013</v>
      </c>
      <c r="AO26" s="1094">
        <v>398000</v>
      </c>
      <c r="AP26" s="1094">
        <v>341637.61</v>
      </c>
      <c r="AQ26" s="1094">
        <v>54000</v>
      </c>
      <c r="AR26" s="1094">
        <v>44656.87999999999</v>
      </c>
      <c r="AS26" s="1094">
        <v>452000</v>
      </c>
      <c r="AT26" s="1094">
        <v>386294.49</v>
      </c>
      <c r="AU26" s="1094">
        <v>48000</v>
      </c>
      <c r="AV26" s="1094">
        <v>47339.009999999987</v>
      </c>
      <c r="AW26" s="1094">
        <v>500000</v>
      </c>
      <c r="AX26" s="1094">
        <v>433633.5</v>
      </c>
      <c r="AY26" s="1094">
        <v>60000</v>
      </c>
      <c r="AZ26" s="1094">
        <v>68418.50999999998</v>
      </c>
      <c r="BA26" s="1094">
        <v>162000</v>
      </c>
      <c r="BB26" s="1094">
        <v>160414.39999999997</v>
      </c>
      <c r="BC26" s="1094">
        <v>322000</v>
      </c>
      <c r="BD26" s="1094">
        <v>252646.56999999998</v>
      </c>
      <c r="BE26" s="1094">
        <v>560000</v>
      </c>
      <c r="BF26" s="1094">
        <v>502052.01</v>
      </c>
      <c r="BG26" s="3215"/>
      <c r="BH26" s="3215"/>
      <c r="BI26" s="3215"/>
      <c r="BJ26" s="3215"/>
    </row>
    <row r="27" spans="1:62" x14ac:dyDescent="0.25">
      <c r="A27" s="175"/>
      <c r="B27" s="3214" t="s">
        <v>512</v>
      </c>
      <c r="C27" s="3214"/>
      <c r="D27" s="3214"/>
      <c r="E27" s="3217"/>
      <c r="F27" s="3217"/>
      <c r="G27" s="3217"/>
      <c r="H27" s="3217"/>
      <c r="I27" s="3217"/>
      <c r="J27" s="3217"/>
      <c r="K27" s="3217"/>
      <c r="L27" s="3217"/>
      <c r="M27" s="3217"/>
      <c r="N27" s="3217"/>
      <c r="O27" s="3217"/>
      <c r="P27" s="3217"/>
      <c r="Q27" s="3217"/>
      <c r="R27" s="3217"/>
      <c r="S27" s="3217"/>
      <c r="T27" s="3217"/>
      <c r="U27" s="3217"/>
      <c r="V27" s="3217"/>
      <c r="W27" s="3217"/>
      <c r="X27" s="3217"/>
      <c r="Y27" s="3217"/>
      <c r="Z27" s="3217"/>
      <c r="AA27" s="3217"/>
      <c r="AB27" s="3217"/>
      <c r="AC27" s="3217"/>
      <c r="AD27" s="3217"/>
      <c r="AE27" s="3217"/>
      <c r="AF27" s="3217"/>
      <c r="AG27" s="3217"/>
      <c r="AH27" s="3217"/>
      <c r="AI27" s="3217"/>
      <c r="AJ27" s="3217"/>
      <c r="AK27" s="3217"/>
      <c r="AL27" s="3217"/>
      <c r="AM27" s="3217"/>
      <c r="AN27" s="3217"/>
      <c r="AO27" s="3217"/>
      <c r="AP27" s="3217"/>
      <c r="AQ27" s="3217"/>
      <c r="AR27" s="3217"/>
      <c r="AS27" s="3217"/>
      <c r="AT27" s="3217"/>
      <c r="AU27" s="3217"/>
      <c r="AV27" s="3217"/>
      <c r="AW27" s="3217"/>
      <c r="AX27" s="3217"/>
      <c r="AY27" s="3217"/>
      <c r="AZ27" s="3217"/>
      <c r="BA27" s="3217"/>
      <c r="BB27" s="3217"/>
      <c r="BC27" s="3217"/>
      <c r="BD27" s="3217"/>
      <c r="BE27" s="3217"/>
      <c r="BF27" s="3217"/>
      <c r="BG27" s="3215"/>
      <c r="BH27" s="3215"/>
      <c r="BI27" s="3215"/>
      <c r="BJ27" s="3215"/>
    </row>
    <row r="28" spans="1:62" x14ac:dyDescent="0.25">
      <c r="A28" s="175"/>
      <c r="B28" s="1427" t="s">
        <v>75</v>
      </c>
      <c r="C28" s="914" t="s">
        <v>50</v>
      </c>
      <c r="D28" s="3796">
        <v>460000</v>
      </c>
      <c r="E28" s="3796">
        <v>43719.544994687662</v>
      </c>
      <c r="F28" s="542">
        <v>52521.350000000006</v>
      </c>
      <c r="G28" s="3796">
        <v>34952.459726055204</v>
      </c>
      <c r="H28" s="542">
        <v>23219.919999999998</v>
      </c>
      <c r="I28" s="3796">
        <v>78672.004720742872</v>
      </c>
      <c r="J28" s="542">
        <v>75741.27</v>
      </c>
      <c r="K28" s="3796">
        <v>29529.067357512999</v>
      </c>
      <c r="L28" s="542">
        <v>15597.630000000003</v>
      </c>
      <c r="M28" s="3796">
        <v>108201.07207825588</v>
      </c>
      <c r="N28" s="542">
        <v>91338.900000000009</v>
      </c>
      <c r="O28" s="3796">
        <v>6183.2297063903206</v>
      </c>
      <c r="P28" s="542">
        <v>42780.710000000006</v>
      </c>
      <c r="Q28" s="3796">
        <v>114384.3017846462</v>
      </c>
      <c r="R28" s="542">
        <v>134119.61000000002</v>
      </c>
      <c r="S28" s="3796">
        <v>41452.1764582701</v>
      </c>
      <c r="T28" s="542">
        <v>38434.29</v>
      </c>
      <c r="U28" s="3796">
        <v>155836.47824291629</v>
      </c>
      <c r="V28" s="542">
        <v>172553.90000000002</v>
      </c>
      <c r="W28" s="3796">
        <v>33980.785837651099</v>
      </c>
      <c r="X28" s="542">
        <v>46246.80999999999</v>
      </c>
      <c r="Y28" s="3796">
        <v>81616.192002311524</v>
      </c>
      <c r="Z28" s="542">
        <v>127461.81</v>
      </c>
      <c r="AA28" s="3796">
        <v>189817.2640805674</v>
      </c>
      <c r="AB28" s="542">
        <v>218800.71000000002</v>
      </c>
      <c r="AC28" s="3796">
        <v>45341.093867539748</v>
      </c>
      <c r="AD28" s="542">
        <v>11308.41</v>
      </c>
      <c r="AE28" s="3796">
        <v>235158.35794810715</v>
      </c>
      <c r="AF28" s="542">
        <v>230109.12000000002</v>
      </c>
      <c r="AG28" s="3796">
        <v>47680.915573301019</v>
      </c>
      <c r="AH28" s="542">
        <v>11905.300000000003</v>
      </c>
      <c r="AI28" s="3799">
        <v>282839.27352140815</v>
      </c>
      <c r="AJ28" s="542">
        <v>242014.42000000004</v>
      </c>
      <c r="AK28" s="3796">
        <v>43710.062262521606</v>
      </c>
      <c r="AL28" s="542">
        <v>47281.829999999994</v>
      </c>
      <c r="AM28" s="3796">
        <v>136732.0717033624</v>
      </c>
      <c r="AN28" s="542">
        <v>70495.539999999994</v>
      </c>
      <c r="AO28" s="3796">
        <v>326549.33578392974</v>
      </c>
      <c r="AP28" s="542">
        <v>289296.25000000006</v>
      </c>
      <c r="AQ28" s="3796">
        <v>45339.612262521601</v>
      </c>
      <c r="AR28" s="542">
        <v>71854.17</v>
      </c>
      <c r="AS28" s="3799">
        <v>371888.94804645132</v>
      </c>
      <c r="AT28" s="542">
        <v>361150.42000000004</v>
      </c>
      <c r="AU28" s="3796">
        <v>44657.996091741836</v>
      </c>
      <c r="AV28" s="542">
        <v>41090.730000000003</v>
      </c>
      <c r="AW28" s="3799">
        <v>416546.94413819315</v>
      </c>
      <c r="AX28" s="542">
        <v>402241.15</v>
      </c>
      <c r="AY28" s="3796">
        <v>43452.612262521594</v>
      </c>
      <c r="AZ28" s="542">
        <v>51790.299999999996</v>
      </c>
      <c r="BA28" s="3796">
        <v>133450.22061678505</v>
      </c>
      <c r="BB28" s="542">
        <v>164735.19999999998</v>
      </c>
      <c r="BC28" s="3796">
        <v>270182.29232014745</v>
      </c>
      <c r="BD28" s="542">
        <v>235230.74</v>
      </c>
      <c r="BE28" s="3799">
        <v>459999.55640071473</v>
      </c>
      <c r="BF28" s="542">
        <v>454031.45</v>
      </c>
      <c r="BG28" s="3215"/>
      <c r="BH28" s="3215"/>
      <c r="BI28" s="3215"/>
      <c r="BJ28" s="3215"/>
    </row>
    <row r="29" spans="1:62" x14ac:dyDescent="0.25">
      <c r="A29" s="175"/>
      <c r="B29" s="1427" t="s">
        <v>76</v>
      </c>
      <c r="C29" s="914" t="s">
        <v>50</v>
      </c>
      <c r="D29" s="3796"/>
      <c r="E29" s="3796"/>
      <c r="F29" s="542">
        <v>12562.500000000004</v>
      </c>
      <c r="G29" s="3796"/>
      <c r="H29" s="542">
        <v>13311.820000000002</v>
      </c>
      <c r="I29" s="3796"/>
      <c r="J29" s="542">
        <v>25874.320000000007</v>
      </c>
      <c r="K29" s="3796"/>
      <c r="L29" s="542">
        <v>6930.880000000001</v>
      </c>
      <c r="M29" s="3796"/>
      <c r="N29" s="542">
        <v>32805.200000000012</v>
      </c>
      <c r="O29" s="3796"/>
      <c r="P29" s="542">
        <v>12348.679999999993</v>
      </c>
      <c r="Q29" s="3796"/>
      <c r="R29" s="542">
        <v>45153.880000000005</v>
      </c>
      <c r="S29" s="3796"/>
      <c r="T29" s="542">
        <v>16863.860000000004</v>
      </c>
      <c r="U29" s="3796"/>
      <c r="V29" s="542">
        <v>62017.740000000005</v>
      </c>
      <c r="W29" s="3796"/>
      <c r="X29" s="542">
        <v>7181.9099999999971</v>
      </c>
      <c r="Y29" s="3796"/>
      <c r="Z29" s="542">
        <v>36394.449999999997</v>
      </c>
      <c r="AA29" s="3796"/>
      <c r="AB29" s="542">
        <v>69199.650000000009</v>
      </c>
      <c r="AC29" s="3796"/>
      <c r="AD29" s="542">
        <v>17096.259999999995</v>
      </c>
      <c r="AE29" s="3796"/>
      <c r="AF29" s="542">
        <v>86295.91</v>
      </c>
      <c r="AG29" s="3796"/>
      <c r="AH29" s="542">
        <v>0</v>
      </c>
      <c r="AI29" s="3798"/>
      <c r="AJ29" s="542">
        <v>86295.91</v>
      </c>
      <c r="AK29" s="3796"/>
      <c r="AL29" s="542">
        <v>8818.2000000000007</v>
      </c>
      <c r="AM29" s="3796"/>
      <c r="AN29" s="542">
        <v>25914.459999999995</v>
      </c>
      <c r="AO29" s="3796"/>
      <c r="AP29" s="542">
        <v>95114.11</v>
      </c>
      <c r="AQ29" s="3796"/>
      <c r="AR29" s="542">
        <v>8316.82</v>
      </c>
      <c r="AS29" s="3798"/>
      <c r="AT29" s="542">
        <v>103430.93</v>
      </c>
      <c r="AU29" s="3796"/>
      <c r="AV29" s="542">
        <v>8045.44</v>
      </c>
      <c r="AW29" s="3798"/>
      <c r="AX29" s="542">
        <v>111476.37</v>
      </c>
      <c r="AY29" s="3796"/>
      <c r="AZ29" s="542">
        <v>9915.6600000000017</v>
      </c>
      <c r="BA29" s="3796"/>
      <c r="BB29" s="542">
        <v>26277.919999999998</v>
      </c>
      <c r="BC29" s="3796"/>
      <c r="BD29" s="542">
        <v>52192.37999999999</v>
      </c>
      <c r="BE29" s="3798"/>
      <c r="BF29" s="542">
        <v>121392.03</v>
      </c>
      <c r="BG29" s="3215"/>
      <c r="BH29" s="3215"/>
      <c r="BI29" s="3215"/>
      <c r="BJ29" s="3215"/>
    </row>
    <row r="30" spans="1:62" x14ac:dyDescent="0.25">
      <c r="A30" s="1498"/>
      <c r="B30" s="1427" t="s">
        <v>137</v>
      </c>
      <c r="C30" s="914" t="s">
        <v>50</v>
      </c>
      <c r="D30" s="542">
        <v>0</v>
      </c>
      <c r="E30" s="542">
        <v>0</v>
      </c>
      <c r="F30" s="542">
        <v>0</v>
      </c>
      <c r="G30" s="542">
        <v>0</v>
      </c>
      <c r="H30" s="542">
        <v>1341.14</v>
      </c>
      <c r="I30" s="542">
        <v>0</v>
      </c>
      <c r="J30" s="542">
        <v>1341.14</v>
      </c>
      <c r="K30" s="542">
        <v>0</v>
      </c>
      <c r="L30" s="542">
        <v>0</v>
      </c>
      <c r="M30" s="542">
        <v>0</v>
      </c>
      <c r="N30" s="542">
        <v>1341.14</v>
      </c>
      <c r="O30" s="542">
        <v>0</v>
      </c>
      <c r="P30" s="542">
        <v>0</v>
      </c>
      <c r="Q30" s="542">
        <v>0</v>
      </c>
      <c r="R30" s="542">
        <v>1341.14</v>
      </c>
      <c r="S30" s="542">
        <v>0</v>
      </c>
      <c r="T30" s="542">
        <v>2823.7400000000007</v>
      </c>
      <c r="U30" s="542">
        <v>0</v>
      </c>
      <c r="V30" s="542">
        <v>4164.880000000001</v>
      </c>
      <c r="W30" s="542">
        <v>0</v>
      </c>
      <c r="X30" s="542">
        <v>0</v>
      </c>
      <c r="Y30" s="542">
        <v>0</v>
      </c>
      <c r="Z30" s="542">
        <v>2823.7400000000007</v>
      </c>
      <c r="AA30" s="542">
        <v>0</v>
      </c>
      <c r="AB30" s="542">
        <v>4164.880000000001</v>
      </c>
      <c r="AC30" s="542">
        <v>0</v>
      </c>
      <c r="AD30" s="542">
        <v>2633.36</v>
      </c>
      <c r="AE30" s="542">
        <v>0</v>
      </c>
      <c r="AF30" s="542">
        <v>6798.2400000000016</v>
      </c>
      <c r="AG30" s="542">
        <v>0</v>
      </c>
      <c r="AH30" s="542">
        <v>0</v>
      </c>
      <c r="AI30" s="542">
        <v>0</v>
      </c>
      <c r="AJ30" s="542">
        <v>6798.2400000000016</v>
      </c>
      <c r="AK30" s="542">
        <v>0</v>
      </c>
      <c r="AL30" s="542">
        <v>0</v>
      </c>
      <c r="AM30" s="542">
        <v>0</v>
      </c>
      <c r="AN30" s="542">
        <v>2633.36</v>
      </c>
      <c r="AO30" s="542">
        <v>0</v>
      </c>
      <c r="AP30" s="542">
        <v>6798.2400000000016</v>
      </c>
      <c r="AQ30" s="542">
        <v>0</v>
      </c>
      <c r="AR30" s="542">
        <v>2758.7400000000007</v>
      </c>
      <c r="AS30" s="542">
        <v>0</v>
      </c>
      <c r="AT30" s="542">
        <v>9556.9800000000032</v>
      </c>
      <c r="AU30" s="542"/>
      <c r="AV30" s="542">
        <v>0</v>
      </c>
      <c r="AW30" s="542">
        <v>0</v>
      </c>
      <c r="AX30" s="542">
        <v>9556.9800000000032</v>
      </c>
      <c r="AY30" s="542"/>
      <c r="AZ30" s="542">
        <v>0</v>
      </c>
      <c r="BA30" s="542">
        <v>0</v>
      </c>
      <c r="BB30" s="542">
        <v>2758.7400000000007</v>
      </c>
      <c r="BC30" s="542">
        <v>0</v>
      </c>
      <c r="BD30" s="542">
        <v>5392.1</v>
      </c>
      <c r="BE30" s="542">
        <v>0</v>
      </c>
      <c r="BF30" s="542">
        <v>9556.9800000000032</v>
      </c>
      <c r="BG30" s="3215"/>
      <c r="BH30" s="3215"/>
      <c r="BI30" s="3215"/>
      <c r="BJ30" s="3215"/>
    </row>
    <row r="31" spans="1:62" x14ac:dyDescent="0.25">
      <c r="A31" s="175"/>
      <c r="B31" s="1427" t="s">
        <v>77</v>
      </c>
      <c r="C31" s="914" t="s">
        <v>50</v>
      </c>
      <c r="D31" s="542">
        <v>0</v>
      </c>
      <c r="E31" s="542">
        <v>0</v>
      </c>
      <c r="F31" s="542">
        <v>0</v>
      </c>
      <c r="G31" s="542">
        <v>0</v>
      </c>
      <c r="H31" s="542">
        <v>0</v>
      </c>
      <c r="I31" s="542">
        <v>0</v>
      </c>
      <c r="J31" s="542">
        <v>0</v>
      </c>
      <c r="K31" s="542">
        <v>0</v>
      </c>
      <c r="L31" s="542">
        <v>0</v>
      </c>
      <c r="M31" s="542">
        <v>0</v>
      </c>
      <c r="N31" s="542">
        <v>0</v>
      </c>
      <c r="O31" s="542">
        <v>0</v>
      </c>
      <c r="P31" s="542">
        <v>0</v>
      </c>
      <c r="Q31" s="542">
        <v>0</v>
      </c>
      <c r="R31" s="542">
        <v>0</v>
      </c>
      <c r="S31" s="542">
        <v>0</v>
      </c>
      <c r="T31" s="542">
        <v>0</v>
      </c>
      <c r="U31" s="542">
        <v>0</v>
      </c>
      <c r="V31" s="542">
        <v>0</v>
      </c>
      <c r="W31" s="542">
        <v>0</v>
      </c>
      <c r="X31" s="542">
        <v>0</v>
      </c>
      <c r="Y31" s="542">
        <v>0</v>
      </c>
      <c r="Z31" s="542">
        <v>0</v>
      </c>
      <c r="AA31" s="542">
        <v>0</v>
      </c>
      <c r="AB31" s="542">
        <v>0</v>
      </c>
      <c r="AC31" s="542">
        <v>0</v>
      </c>
      <c r="AD31" s="542">
        <v>0</v>
      </c>
      <c r="AE31" s="542">
        <v>0</v>
      </c>
      <c r="AF31" s="542">
        <v>0</v>
      </c>
      <c r="AG31" s="542">
        <v>0</v>
      </c>
      <c r="AH31" s="542">
        <v>0</v>
      </c>
      <c r="AI31" s="542">
        <v>0</v>
      </c>
      <c r="AJ31" s="542">
        <v>0</v>
      </c>
      <c r="AK31" s="542">
        <v>0</v>
      </c>
      <c r="AL31" s="542">
        <v>0</v>
      </c>
      <c r="AM31" s="542">
        <v>0</v>
      </c>
      <c r="AN31" s="542">
        <v>0</v>
      </c>
      <c r="AO31" s="542">
        <v>0</v>
      </c>
      <c r="AP31" s="542">
        <v>0</v>
      </c>
      <c r="AQ31" s="542">
        <v>0</v>
      </c>
      <c r="AR31" s="542">
        <v>0</v>
      </c>
      <c r="AS31" s="542">
        <v>0</v>
      </c>
      <c r="AT31" s="542">
        <v>0</v>
      </c>
      <c r="AU31" s="542"/>
      <c r="AV31" s="542">
        <v>0</v>
      </c>
      <c r="AW31" s="542">
        <v>0</v>
      </c>
      <c r="AX31" s="542">
        <v>0</v>
      </c>
      <c r="AY31" s="542"/>
      <c r="AZ31" s="542">
        <v>0</v>
      </c>
      <c r="BA31" s="542">
        <v>0</v>
      </c>
      <c r="BB31" s="542">
        <v>0</v>
      </c>
      <c r="BC31" s="542">
        <v>0</v>
      </c>
      <c r="BD31" s="542">
        <v>0</v>
      </c>
      <c r="BE31" s="542">
        <v>0</v>
      </c>
      <c r="BF31" s="542">
        <v>0</v>
      </c>
      <c r="BG31" s="3215"/>
      <c r="BH31" s="3215"/>
      <c r="BI31" s="3215"/>
      <c r="BJ31" s="3215"/>
    </row>
    <row r="32" spans="1:62" ht="21.2" customHeight="1" x14ac:dyDescent="0.25">
      <c r="A32" s="175"/>
      <c r="B32" s="1427" t="s">
        <v>1873</v>
      </c>
      <c r="C32" s="914" t="s">
        <v>50</v>
      </c>
      <c r="D32" s="542">
        <v>20000</v>
      </c>
      <c r="E32" s="542">
        <v>2000</v>
      </c>
      <c r="F32" s="542">
        <v>3578.8700000000003</v>
      </c>
      <c r="G32" s="542">
        <v>2000</v>
      </c>
      <c r="H32" s="542">
        <v>8742.4</v>
      </c>
      <c r="I32" s="542">
        <v>4000</v>
      </c>
      <c r="J32" s="542">
        <v>12321.27</v>
      </c>
      <c r="K32" s="542">
        <v>0</v>
      </c>
      <c r="L32" s="542">
        <v>4335</v>
      </c>
      <c r="M32" s="542">
        <v>4000</v>
      </c>
      <c r="N32" s="542">
        <v>16656.27</v>
      </c>
      <c r="O32" s="542">
        <v>0</v>
      </c>
      <c r="P32" s="542">
        <v>2363.09</v>
      </c>
      <c r="Q32" s="542">
        <v>4000</v>
      </c>
      <c r="R32" s="542">
        <v>19019.36</v>
      </c>
      <c r="S32" s="542">
        <v>2000</v>
      </c>
      <c r="T32" s="542">
        <v>4615.5</v>
      </c>
      <c r="U32" s="542">
        <v>6000</v>
      </c>
      <c r="V32" s="542">
        <v>23634.86</v>
      </c>
      <c r="W32" s="542">
        <v>2000</v>
      </c>
      <c r="X32" s="542">
        <v>5084.5200000000004</v>
      </c>
      <c r="Y32" s="542">
        <v>4000</v>
      </c>
      <c r="Z32" s="542">
        <v>12063.11</v>
      </c>
      <c r="AA32" s="542">
        <v>8000</v>
      </c>
      <c r="AB32" s="542">
        <v>28719.38</v>
      </c>
      <c r="AC32" s="542">
        <v>2000</v>
      </c>
      <c r="AD32" s="542">
        <v>4044.2099999999996</v>
      </c>
      <c r="AE32" s="542">
        <v>10000</v>
      </c>
      <c r="AF32" s="542">
        <v>32763.59</v>
      </c>
      <c r="AG32" s="542">
        <v>2000</v>
      </c>
      <c r="AH32" s="542">
        <v>5778.3499999999995</v>
      </c>
      <c r="AI32" s="542">
        <v>12000</v>
      </c>
      <c r="AJ32" s="542">
        <v>38541.94</v>
      </c>
      <c r="AK32" s="542">
        <v>2000</v>
      </c>
      <c r="AL32" s="542">
        <v>3912.49</v>
      </c>
      <c r="AM32" s="542">
        <v>6000</v>
      </c>
      <c r="AN32" s="542">
        <v>13735.05</v>
      </c>
      <c r="AO32" s="542">
        <v>14000</v>
      </c>
      <c r="AP32" s="542">
        <v>42454.43</v>
      </c>
      <c r="AQ32" s="542">
        <v>2000</v>
      </c>
      <c r="AR32" s="542">
        <v>3486.44</v>
      </c>
      <c r="AS32" s="542">
        <v>16000</v>
      </c>
      <c r="AT32" s="542">
        <v>45940.87</v>
      </c>
      <c r="AU32" s="542">
        <v>2000</v>
      </c>
      <c r="AV32" s="542">
        <v>1080.8899999999999</v>
      </c>
      <c r="AW32" s="542">
        <v>18000</v>
      </c>
      <c r="AX32" s="542">
        <v>47021.760000000002</v>
      </c>
      <c r="AY32" s="542">
        <v>2000</v>
      </c>
      <c r="AZ32" s="542">
        <v>6965.79</v>
      </c>
      <c r="BA32" s="542">
        <v>6000</v>
      </c>
      <c r="BB32" s="542">
        <v>11533.119999999999</v>
      </c>
      <c r="BC32" s="542">
        <v>12000</v>
      </c>
      <c r="BD32" s="542">
        <v>25268.17</v>
      </c>
      <c r="BE32" s="542">
        <v>20000</v>
      </c>
      <c r="BF32" s="542">
        <v>53987.55</v>
      </c>
      <c r="BG32" s="3215"/>
      <c r="BH32" s="3215"/>
      <c r="BI32" s="3215"/>
      <c r="BJ32" s="3215"/>
    </row>
    <row r="33" spans="1:62" ht="21.2" customHeight="1" x14ac:dyDescent="0.25">
      <c r="A33" s="175"/>
      <c r="B33" s="3216" t="s">
        <v>2</v>
      </c>
      <c r="C33" s="1355" t="s">
        <v>50</v>
      </c>
      <c r="D33" s="1094">
        <v>480000</v>
      </c>
      <c r="E33" s="1094">
        <v>45719.544994687662</v>
      </c>
      <c r="F33" s="1094">
        <v>68662.720000000001</v>
      </c>
      <c r="G33" s="1094">
        <v>36952.459726055204</v>
      </c>
      <c r="H33" s="1094">
        <v>46615.28</v>
      </c>
      <c r="I33" s="1094">
        <v>82672.004720742872</v>
      </c>
      <c r="J33" s="1094">
        <v>115278</v>
      </c>
      <c r="K33" s="1094">
        <v>29529.067357512999</v>
      </c>
      <c r="L33" s="1094">
        <v>26863.510000000002</v>
      </c>
      <c r="M33" s="1094">
        <v>112201.07207825588</v>
      </c>
      <c r="N33" s="1094">
        <v>142141.51</v>
      </c>
      <c r="O33" s="1094">
        <v>6183.2297063903206</v>
      </c>
      <c r="P33" s="1094">
        <v>57492.479999999996</v>
      </c>
      <c r="Q33" s="1094">
        <v>118384.3017846462</v>
      </c>
      <c r="R33" s="1094">
        <v>199633.99</v>
      </c>
      <c r="S33" s="1094">
        <v>43452.1764582701</v>
      </c>
      <c r="T33" s="1094">
        <v>62737.390000000007</v>
      </c>
      <c r="U33" s="1094">
        <v>161836.47824291629</v>
      </c>
      <c r="V33" s="1094">
        <v>262371.38</v>
      </c>
      <c r="W33" s="1094">
        <v>35980.785837651099</v>
      </c>
      <c r="X33" s="1094">
        <v>58513.239999999991</v>
      </c>
      <c r="Y33" s="1094">
        <v>85616.192002311524</v>
      </c>
      <c r="Z33" s="1094">
        <v>178743.11</v>
      </c>
      <c r="AA33" s="1094">
        <v>197817.2640805674</v>
      </c>
      <c r="AB33" s="1094">
        <v>320884.62</v>
      </c>
      <c r="AC33" s="1094">
        <v>47341.093867539748</v>
      </c>
      <c r="AD33" s="1094">
        <v>35082.239999999991</v>
      </c>
      <c r="AE33" s="1094">
        <v>245158.35794810715</v>
      </c>
      <c r="AF33" s="1094">
        <v>355966.86</v>
      </c>
      <c r="AG33" s="1094">
        <v>49680.915573301019</v>
      </c>
      <c r="AH33" s="1094">
        <v>17683.650000000001</v>
      </c>
      <c r="AI33" s="1094">
        <v>294839.27352140815</v>
      </c>
      <c r="AJ33" s="1094">
        <v>373650.51</v>
      </c>
      <c r="AK33" s="1094">
        <v>45710.062262521606</v>
      </c>
      <c r="AL33" s="1094">
        <v>60012.51999999999</v>
      </c>
      <c r="AM33" s="1094">
        <v>142732.0717033624</v>
      </c>
      <c r="AN33" s="1094">
        <v>112778.40999999997</v>
      </c>
      <c r="AO33" s="1094">
        <v>340549.33578392974</v>
      </c>
      <c r="AP33" s="1094">
        <v>433663.03</v>
      </c>
      <c r="AQ33" s="1094">
        <v>47339.612262521601</v>
      </c>
      <c r="AR33" s="1094">
        <v>86416.17</v>
      </c>
      <c r="AS33" s="1094">
        <v>387888.94804645132</v>
      </c>
      <c r="AT33" s="1094">
        <v>520079.2</v>
      </c>
      <c r="AU33" s="1094">
        <v>46657.996091741836</v>
      </c>
      <c r="AV33" s="1094">
        <v>50217.060000000005</v>
      </c>
      <c r="AW33" s="1094">
        <v>434546.94413819315</v>
      </c>
      <c r="AX33" s="1094">
        <v>570296.26</v>
      </c>
      <c r="AY33" s="1094">
        <v>45452.612262521594</v>
      </c>
      <c r="AZ33" s="1094">
        <v>68671.75</v>
      </c>
      <c r="BA33" s="1094">
        <v>139450.22061678505</v>
      </c>
      <c r="BB33" s="1094">
        <v>205304.98</v>
      </c>
      <c r="BC33" s="1094">
        <v>282182.29232014745</v>
      </c>
      <c r="BD33" s="1094">
        <v>318083.39</v>
      </c>
      <c r="BE33" s="1094">
        <v>479999.55640071473</v>
      </c>
      <c r="BF33" s="1094">
        <v>638968.01</v>
      </c>
      <c r="BG33" s="3215"/>
      <c r="BH33" s="3215"/>
      <c r="BI33" s="3215"/>
      <c r="BJ33" s="3215"/>
    </row>
    <row r="34" spans="1:62" x14ac:dyDescent="0.25">
      <c r="A34" s="175"/>
      <c r="B34" s="3214" t="s">
        <v>1399</v>
      </c>
      <c r="C34" s="3214"/>
      <c r="D34" s="3218"/>
      <c r="E34" s="3217"/>
      <c r="F34" s="3217"/>
      <c r="G34" s="3217"/>
      <c r="H34" s="3217"/>
      <c r="I34" s="3217"/>
      <c r="J34" s="3217"/>
      <c r="K34" s="3217"/>
      <c r="L34" s="3217"/>
      <c r="M34" s="3217"/>
      <c r="N34" s="3217"/>
      <c r="O34" s="3217"/>
      <c r="P34" s="3217"/>
      <c r="Q34" s="3217"/>
      <c r="R34" s="3217"/>
      <c r="S34" s="3217"/>
      <c r="T34" s="3217"/>
      <c r="U34" s="3217"/>
      <c r="V34" s="3217"/>
      <c r="W34" s="3217"/>
      <c r="X34" s="3217"/>
      <c r="Y34" s="3217"/>
      <c r="Z34" s="3217"/>
      <c r="AA34" s="3217"/>
      <c r="AB34" s="3217"/>
      <c r="AC34" s="3217"/>
      <c r="AD34" s="3217"/>
      <c r="AE34" s="3217"/>
      <c r="AF34" s="3217"/>
      <c r="AG34" s="3217"/>
      <c r="AH34" s="3217"/>
      <c r="AI34" s="3217"/>
      <c r="AJ34" s="3217"/>
      <c r="AK34" s="3217"/>
      <c r="AL34" s="3217"/>
      <c r="AM34" s="3217"/>
      <c r="AN34" s="3217"/>
      <c r="AO34" s="3217"/>
      <c r="AP34" s="3217"/>
      <c r="AQ34" s="3217"/>
      <c r="AR34" s="3217"/>
      <c r="AS34" s="3217"/>
      <c r="AT34" s="3217"/>
      <c r="AU34" s="3217"/>
      <c r="AV34" s="3217"/>
      <c r="AW34" s="3217"/>
      <c r="AX34" s="3217"/>
      <c r="AY34" s="3217"/>
      <c r="AZ34" s="3217"/>
      <c r="BA34" s="3217"/>
      <c r="BB34" s="3217"/>
      <c r="BC34" s="3217"/>
      <c r="BD34" s="3217"/>
      <c r="BE34" s="3217"/>
      <c r="BF34" s="3217"/>
      <c r="BG34" s="3215"/>
      <c r="BH34" s="3215"/>
      <c r="BI34" s="3215"/>
      <c r="BJ34" s="3215"/>
    </row>
    <row r="35" spans="1:62" x14ac:dyDescent="0.25">
      <c r="A35" s="175"/>
      <c r="B35" s="1427" t="s">
        <v>75</v>
      </c>
      <c r="C35" s="914" t="s">
        <v>50</v>
      </c>
      <c r="D35" s="3796">
        <v>447000</v>
      </c>
      <c r="E35" s="3796"/>
      <c r="F35" s="542">
        <v>50309.650000000009</v>
      </c>
      <c r="G35" s="3796"/>
      <c r="H35" s="542">
        <v>19481.3</v>
      </c>
      <c r="I35" s="3796"/>
      <c r="J35" s="542">
        <v>69790.950000000012</v>
      </c>
      <c r="K35" s="3796"/>
      <c r="L35" s="542">
        <v>14208.530000000002</v>
      </c>
      <c r="M35" s="3796"/>
      <c r="N35" s="542">
        <v>83999.48000000001</v>
      </c>
      <c r="O35" s="3796"/>
      <c r="P35" s="542">
        <v>35292.69</v>
      </c>
      <c r="Q35" s="3796"/>
      <c r="R35" s="542">
        <v>119292.17000000001</v>
      </c>
      <c r="S35" s="3796"/>
      <c r="T35" s="542">
        <v>30139.29</v>
      </c>
      <c r="U35" s="3796"/>
      <c r="V35" s="542">
        <v>149431.46000000002</v>
      </c>
      <c r="W35" s="3796"/>
      <c r="X35" s="542">
        <v>42884.709999999992</v>
      </c>
      <c r="Y35" s="3796"/>
      <c r="Z35" s="542">
        <v>108316.69</v>
      </c>
      <c r="AA35" s="3796"/>
      <c r="AB35" s="542">
        <v>192316.17</v>
      </c>
      <c r="AC35" s="3796"/>
      <c r="AD35" s="542">
        <v>7896.41</v>
      </c>
      <c r="AE35" s="3796"/>
      <c r="AF35" s="542">
        <v>200212.58000000002</v>
      </c>
      <c r="AG35" s="3796"/>
      <c r="AH35" s="542">
        <v>6021.4100000000017</v>
      </c>
      <c r="AI35" s="3799"/>
      <c r="AJ35" s="542">
        <v>206233.99000000002</v>
      </c>
      <c r="AK35" s="3796"/>
      <c r="AL35" s="542">
        <v>42817.819999999992</v>
      </c>
      <c r="AM35" s="3796"/>
      <c r="AN35" s="542">
        <v>56735.639999999992</v>
      </c>
      <c r="AO35" s="3796"/>
      <c r="AP35" s="542">
        <v>249051.81</v>
      </c>
      <c r="AQ35" s="3796"/>
      <c r="AR35" s="542">
        <v>61175.14</v>
      </c>
      <c r="AS35" s="3799"/>
      <c r="AT35" s="542">
        <v>310226.95</v>
      </c>
      <c r="AU35" s="3796"/>
      <c r="AV35" s="542">
        <v>35169.300000000003</v>
      </c>
      <c r="AW35" s="3799"/>
      <c r="AX35" s="542">
        <v>345396.25</v>
      </c>
      <c r="AY35" s="3796"/>
      <c r="AZ35" s="542">
        <v>51034.939999999995</v>
      </c>
      <c r="BA35" s="3796"/>
      <c r="BB35" s="542">
        <v>147379.38</v>
      </c>
      <c r="BC35" s="3796"/>
      <c r="BD35" s="542">
        <v>204115.02</v>
      </c>
      <c r="BE35" s="3797">
        <v>447000</v>
      </c>
      <c r="BF35" s="542">
        <v>396431.19</v>
      </c>
      <c r="BG35" s="3215"/>
      <c r="BH35" s="3215"/>
      <c r="BI35" s="3215"/>
      <c r="BJ35" s="3215"/>
    </row>
    <row r="36" spans="1:62" x14ac:dyDescent="0.25">
      <c r="A36" s="175"/>
      <c r="B36" s="1427" t="s">
        <v>76</v>
      </c>
      <c r="C36" s="914" t="s">
        <v>50</v>
      </c>
      <c r="D36" s="3796"/>
      <c r="E36" s="3796"/>
      <c r="F36" s="542">
        <v>12562.500000000004</v>
      </c>
      <c r="G36" s="3796"/>
      <c r="H36" s="542">
        <v>13311.820000000002</v>
      </c>
      <c r="I36" s="3796"/>
      <c r="J36" s="542">
        <v>25874.320000000007</v>
      </c>
      <c r="K36" s="3796"/>
      <c r="L36" s="542">
        <v>6930.880000000001</v>
      </c>
      <c r="M36" s="3796"/>
      <c r="N36" s="542">
        <v>32805.200000000012</v>
      </c>
      <c r="O36" s="3796"/>
      <c r="P36" s="542">
        <v>12348.679999999993</v>
      </c>
      <c r="Q36" s="3796"/>
      <c r="R36" s="542">
        <v>45153.880000000005</v>
      </c>
      <c r="S36" s="3796"/>
      <c r="T36" s="542">
        <v>16863.860000000004</v>
      </c>
      <c r="U36" s="3796"/>
      <c r="V36" s="542">
        <v>62017.740000000005</v>
      </c>
      <c r="W36" s="3796"/>
      <c r="X36" s="542">
        <v>6991.5499999999975</v>
      </c>
      <c r="Y36" s="3796"/>
      <c r="Z36" s="542">
        <v>36204.089999999997</v>
      </c>
      <c r="AA36" s="3796"/>
      <c r="AB36" s="542">
        <v>69009.290000000008</v>
      </c>
      <c r="AC36" s="3796"/>
      <c r="AD36" s="542">
        <v>17096.259999999995</v>
      </c>
      <c r="AE36" s="3796"/>
      <c r="AF36" s="542">
        <v>86105.55</v>
      </c>
      <c r="AG36" s="3796"/>
      <c r="AH36" s="542"/>
      <c r="AI36" s="3798"/>
      <c r="AJ36" s="542">
        <v>86105.55</v>
      </c>
      <c r="AK36" s="3796"/>
      <c r="AL36" s="542">
        <v>8818.2000000000007</v>
      </c>
      <c r="AM36" s="3796"/>
      <c r="AN36" s="542">
        <v>25914.459999999995</v>
      </c>
      <c r="AO36" s="3796"/>
      <c r="AP36" s="542">
        <v>94923.75</v>
      </c>
      <c r="AQ36" s="3796"/>
      <c r="AR36" s="542">
        <v>8316.82</v>
      </c>
      <c r="AS36" s="3798"/>
      <c r="AT36" s="542">
        <v>103240.57</v>
      </c>
      <c r="AU36" s="3796"/>
      <c r="AV36" s="542">
        <v>8045.44</v>
      </c>
      <c r="AW36" s="3798"/>
      <c r="AX36" s="542">
        <v>111286.01000000001</v>
      </c>
      <c r="AY36" s="3796"/>
      <c r="AZ36" s="542">
        <v>9915.6600000000017</v>
      </c>
      <c r="BA36" s="3796"/>
      <c r="BB36" s="542">
        <v>26277.919999999998</v>
      </c>
      <c r="BC36" s="3796"/>
      <c r="BD36" s="542">
        <v>52192.37999999999</v>
      </c>
      <c r="BE36" s="3798"/>
      <c r="BF36" s="542">
        <v>121201.67000000001</v>
      </c>
      <c r="BG36" s="3215"/>
      <c r="BH36" s="3215"/>
      <c r="BI36" s="3215"/>
      <c r="BJ36" s="3215"/>
    </row>
    <row r="37" spans="1:62" x14ac:dyDescent="0.25">
      <c r="A37" s="175"/>
      <c r="B37" s="1427" t="s">
        <v>137</v>
      </c>
      <c r="C37" s="914" t="s">
        <v>50</v>
      </c>
      <c r="D37" s="542">
        <v>0</v>
      </c>
      <c r="E37" s="542"/>
      <c r="F37" s="542"/>
      <c r="G37" s="542"/>
      <c r="H37" s="542">
        <v>1341.14</v>
      </c>
      <c r="I37" s="542"/>
      <c r="J37" s="542">
        <v>1341.14</v>
      </c>
      <c r="K37" s="542"/>
      <c r="L37" s="542">
        <v>0</v>
      </c>
      <c r="M37" s="542"/>
      <c r="N37" s="542">
        <v>1341.14</v>
      </c>
      <c r="O37" s="542"/>
      <c r="P37" s="542">
        <v>0</v>
      </c>
      <c r="Q37" s="542"/>
      <c r="R37" s="542">
        <v>1341.14</v>
      </c>
      <c r="S37" s="542"/>
      <c r="T37" s="542">
        <v>2823.7400000000007</v>
      </c>
      <c r="U37" s="542"/>
      <c r="V37" s="542">
        <v>4164.880000000001</v>
      </c>
      <c r="W37" s="542"/>
      <c r="X37" s="542">
        <v>0</v>
      </c>
      <c r="Y37" s="542"/>
      <c r="Z37" s="542">
        <v>2823.7400000000007</v>
      </c>
      <c r="AA37" s="542"/>
      <c r="AB37" s="542">
        <v>4164.880000000001</v>
      </c>
      <c r="AC37" s="542"/>
      <c r="AD37" s="542">
        <v>2633.36</v>
      </c>
      <c r="AE37" s="542"/>
      <c r="AF37" s="542">
        <v>6798.2400000000016</v>
      </c>
      <c r="AG37" s="542"/>
      <c r="AH37" s="542"/>
      <c r="AI37" s="542"/>
      <c r="AJ37" s="542">
        <v>6798.2400000000016</v>
      </c>
      <c r="AK37" s="542"/>
      <c r="AL37" s="542">
        <v>0</v>
      </c>
      <c r="AM37" s="542"/>
      <c r="AN37" s="542">
        <v>2633.36</v>
      </c>
      <c r="AO37" s="542"/>
      <c r="AP37" s="542">
        <v>6798.2400000000016</v>
      </c>
      <c r="AQ37" s="542"/>
      <c r="AR37" s="542">
        <v>2758.7400000000007</v>
      </c>
      <c r="AS37" s="542"/>
      <c r="AT37" s="542">
        <v>9556.9800000000032</v>
      </c>
      <c r="AU37" s="542"/>
      <c r="AV37" s="542"/>
      <c r="AW37" s="542"/>
      <c r="AX37" s="542">
        <v>9556.9800000000032</v>
      </c>
      <c r="AY37" s="542"/>
      <c r="AZ37" s="542">
        <v>0</v>
      </c>
      <c r="BA37" s="542"/>
      <c r="BB37" s="542">
        <v>2758.7400000000007</v>
      </c>
      <c r="BC37" s="542"/>
      <c r="BD37" s="542">
        <v>5392.1</v>
      </c>
      <c r="BE37" s="542">
        <v>0</v>
      </c>
      <c r="BF37" s="542">
        <v>9556.9800000000032</v>
      </c>
      <c r="BG37" s="3215"/>
      <c r="BH37" s="3215"/>
      <c r="BI37" s="3215"/>
      <c r="BJ37" s="3215"/>
    </row>
    <row r="38" spans="1:62" x14ac:dyDescent="0.25">
      <c r="A38" s="175"/>
      <c r="B38" s="1427" t="s">
        <v>77</v>
      </c>
      <c r="C38" s="914" t="s">
        <v>50</v>
      </c>
      <c r="D38" s="542">
        <v>0</v>
      </c>
      <c r="E38" s="542"/>
      <c r="F38" s="542"/>
      <c r="G38" s="542"/>
      <c r="H38" s="542">
        <v>0</v>
      </c>
      <c r="I38" s="542"/>
      <c r="J38" s="542">
        <v>0</v>
      </c>
      <c r="K38" s="542"/>
      <c r="L38" s="542">
        <v>0</v>
      </c>
      <c r="M38" s="542"/>
      <c r="N38" s="542">
        <v>0</v>
      </c>
      <c r="O38" s="542"/>
      <c r="P38" s="542">
        <v>0</v>
      </c>
      <c r="Q38" s="542"/>
      <c r="R38" s="542">
        <v>0</v>
      </c>
      <c r="S38" s="542"/>
      <c r="T38" s="542">
        <v>0</v>
      </c>
      <c r="U38" s="542"/>
      <c r="V38" s="542">
        <v>0</v>
      </c>
      <c r="W38" s="542"/>
      <c r="X38" s="542">
        <v>0</v>
      </c>
      <c r="Y38" s="542"/>
      <c r="Z38" s="542">
        <v>0</v>
      </c>
      <c r="AA38" s="542"/>
      <c r="AB38" s="542">
        <v>0</v>
      </c>
      <c r="AC38" s="542"/>
      <c r="AD38" s="542">
        <v>0</v>
      </c>
      <c r="AE38" s="542"/>
      <c r="AF38" s="542">
        <v>0</v>
      </c>
      <c r="AG38" s="542"/>
      <c r="AH38" s="542"/>
      <c r="AI38" s="542"/>
      <c r="AJ38" s="542">
        <v>0</v>
      </c>
      <c r="AK38" s="542"/>
      <c r="AL38" s="542">
        <v>0</v>
      </c>
      <c r="AM38" s="542"/>
      <c r="AN38" s="542">
        <v>0</v>
      </c>
      <c r="AO38" s="542"/>
      <c r="AP38" s="542">
        <v>0</v>
      </c>
      <c r="AQ38" s="542"/>
      <c r="AR38" s="542">
        <v>0</v>
      </c>
      <c r="AS38" s="542"/>
      <c r="AT38" s="542">
        <v>0</v>
      </c>
      <c r="AU38" s="542"/>
      <c r="AV38" s="542"/>
      <c r="AW38" s="542"/>
      <c r="AX38" s="542">
        <v>0</v>
      </c>
      <c r="AY38" s="542"/>
      <c r="AZ38" s="542">
        <v>0</v>
      </c>
      <c r="BA38" s="542"/>
      <c r="BB38" s="542">
        <v>0</v>
      </c>
      <c r="BC38" s="542"/>
      <c r="BD38" s="542">
        <v>0</v>
      </c>
      <c r="BE38" s="542">
        <v>0</v>
      </c>
      <c r="BF38" s="542">
        <v>0</v>
      </c>
      <c r="BG38" s="3215"/>
      <c r="BH38" s="3215"/>
      <c r="BI38" s="3215"/>
      <c r="BJ38" s="3215"/>
    </row>
    <row r="39" spans="1:62" x14ac:dyDescent="0.25">
      <c r="A39" s="175"/>
      <c r="B39" s="1427" t="s">
        <v>1873</v>
      </c>
      <c r="C39" s="914" t="s">
        <v>50</v>
      </c>
      <c r="D39" s="542">
        <v>15000</v>
      </c>
      <c r="E39" s="542"/>
      <c r="F39" s="542">
        <v>3578.8700000000003</v>
      </c>
      <c r="G39" s="542"/>
      <c r="H39" s="542">
        <v>7520.0999999999995</v>
      </c>
      <c r="I39" s="542"/>
      <c r="J39" s="542">
        <v>2406.12</v>
      </c>
      <c r="K39" s="542"/>
      <c r="L39" s="542">
        <v>2866.62</v>
      </c>
      <c r="M39" s="542"/>
      <c r="N39" s="542">
        <v>13965.59</v>
      </c>
      <c r="O39" s="542"/>
      <c r="P39" s="542">
        <v>2363.09</v>
      </c>
      <c r="Q39" s="542"/>
      <c r="R39" s="542">
        <v>16328.68</v>
      </c>
      <c r="S39" s="542"/>
      <c r="T39" s="542">
        <v>3766.74</v>
      </c>
      <c r="U39" s="542"/>
      <c r="V39" s="542">
        <v>20095.419999999998</v>
      </c>
      <c r="W39" s="542"/>
      <c r="X39" s="542">
        <v>4291.22</v>
      </c>
      <c r="Y39" s="542"/>
      <c r="Z39" s="542">
        <v>10421.049999999999</v>
      </c>
      <c r="AA39" s="542"/>
      <c r="AB39" s="542">
        <v>24386.639999999999</v>
      </c>
      <c r="AC39" s="542"/>
      <c r="AD39" s="542">
        <v>3411.6499999999996</v>
      </c>
      <c r="AE39" s="542"/>
      <c r="AF39" s="542">
        <v>27798.29</v>
      </c>
      <c r="AG39" s="542"/>
      <c r="AH39" s="542">
        <v>5141.4699999999993</v>
      </c>
      <c r="AI39" s="542"/>
      <c r="AJ39" s="542">
        <v>32939.760000000002</v>
      </c>
      <c r="AK39" s="542"/>
      <c r="AL39" s="542">
        <v>3545.0299999999997</v>
      </c>
      <c r="AM39" s="542"/>
      <c r="AN39" s="542">
        <v>12098.149999999998</v>
      </c>
      <c r="AO39" s="542"/>
      <c r="AP39" s="542">
        <v>36484.79</v>
      </c>
      <c r="AQ39" s="542"/>
      <c r="AR39" s="542">
        <v>3486.44</v>
      </c>
      <c r="AS39" s="542"/>
      <c r="AT39" s="542">
        <v>39971.230000000003</v>
      </c>
      <c r="AU39" s="542"/>
      <c r="AV39" s="542">
        <v>1080.8899999999999</v>
      </c>
      <c r="AW39" s="542"/>
      <c r="AX39" s="542">
        <v>41052.120000000003</v>
      </c>
      <c r="AY39" s="542"/>
      <c r="AZ39" s="542">
        <v>6449.17</v>
      </c>
      <c r="BA39" s="542"/>
      <c r="BB39" s="542">
        <v>11016.5</v>
      </c>
      <c r="BC39" s="542"/>
      <c r="BD39" s="542">
        <v>23114.649999999998</v>
      </c>
      <c r="BE39" s="542">
        <v>15000</v>
      </c>
      <c r="BF39" s="542">
        <v>47501.29</v>
      </c>
      <c r="BG39" s="3215"/>
      <c r="BH39" s="3215"/>
      <c r="BI39" s="3215"/>
      <c r="BJ39" s="3215"/>
    </row>
    <row r="40" spans="1:62" ht="21.2" customHeight="1" x14ac:dyDescent="0.25">
      <c r="A40" s="175"/>
      <c r="B40" s="3216" t="s">
        <v>2</v>
      </c>
      <c r="C40" s="1355" t="s">
        <v>50</v>
      </c>
      <c r="D40" s="1094">
        <v>462000</v>
      </c>
      <c r="E40" s="1094"/>
      <c r="F40" s="1094">
        <v>66451.02</v>
      </c>
      <c r="G40" s="1094"/>
      <c r="H40" s="1094">
        <v>41654.36</v>
      </c>
      <c r="I40" s="1094"/>
      <c r="J40" s="1094">
        <v>108105.38</v>
      </c>
      <c r="K40" s="1094"/>
      <c r="L40" s="1094">
        <v>24006.030000000002</v>
      </c>
      <c r="M40" s="1094"/>
      <c r="N40" s="1094">
        <v>132111.41</v>
      </c>
      <c r="O40" s="1094"/>
      <c r="P40" s="1094">
        <v>50004.459999999992</v>
      </c>
      <c r="Q40" s="1094"/>
      <c r="R40" s="1094">
        <v>182115.87</v>
      </c>
      <c r="S40" s="1094"/>
      <c r="T40" s="1094">
        <v>53593.630000000005</v>
      </c>
      <c r="U40" s="1094"/>
      <c r="V40" s="1094">
        <v>235709.5</v>
      </c>
      <c r="W40" s="1094"/>
      <c r="X40" s="1094">
        <v>54167.479999999989</v>
      </c>
      <c r="Y40" s="1094"/>
      <c r="Z40" s="1094">
        <v>157765.56999999998</v>
      </c>
      <c r="AA40" s="1094"/>
      <c r="AB40" s="1094">
        <v>289876.98</v>
      </c>
      <c r="AC40" s="1094"/>
      <c r="AD40" s="1094">
        <v>31037.679999999993</v>
      </c>
      <c r="AE40" s="1094"/>
      <c r="AF40" s="1094">
        <v>320914.65999999997</v>
      </c>
      <c r="AG40" s="1094"/>
      <c r="AH40" s="1094">
        <v>11162.880000000001</v>
      </c>
      <c r="AI40" s="1094"/>
      <c r="AJ40" s="1094">
        <v>332077.53999999998</v>
      </c>
      <c r="AK40" s="1094"/>
      <c r="AL40" s="1094">
        <v>55181.049999999988</v>
      </c>
      <c r="AM40" s="1094"/>
      <c r="AN40" s="1094">
        <v>97381.609999999986</v>
      </c>
      <c r="AO40" s="1094"/>
      <c r="AP40" s="1094">
        <v>387258.58999999997</v>
      </c>
      <c r="AQ40" s="1094"/>
      <c r="AR40" s="1094">
        <v>75737.14</v>
      </c>
      <c r="AS40" s="1094"/>
      <c r="AT40" s="1094">
        <v>462995.73</v>
      </c>
      <c r="AU40" s="1094"/>
      <c r="AV40" s="1094">
        <v>44295.630000000005</v>
      </c>
      <c r="AW40" s="1094"/>
      <c r="AX40" s="1094">
        <v>507291.36</v>
      </c>
      <c r="AY40" s="1094"/>
      <c r="AZ40" s="1094">
        <v>67399.77</v>
      </c>
      <c r="BA40" s="1094"/>
      <c r="BB40" s="1094">
        <v>187432.54</v>
      </c>
      <c r="BC40" s="1094"/>
      <c r="BD40" s="1094">
        <v>284814.15000000002</v>
      </c>
      <c r="BE40" s="1094">
        <v>462000</v>
      </c>
      <c r="BF40" s="1094">
        <v>574691.13</v>
      </c>
      <c r="BG40" s="3215"/>
      <c r="BH40" s="3215"/>
      <c r="BI40" s="3215"/>
      <c r="BJ40" s="3215"/>
    </row>
    <row r="41" spans="1:62" ht="21.2" customHeight="1" x14ac:dyDescent="0.25">
      <c r="A41" s="175"/>
      <c r="B41" s="3214" t="s">
        <v>1400</v>
      </c>
      <c r="C41" s="3214"/>
      <c r="D41" s="3218"/>
      <c r="E41" s="3217"/>
      <c r="F41" s="3217"/>
      <c r="G41" s="3217"/>
      <c r="H41" s="3217"/>
      <c r="I41" s="3217"/>
      <c r="J41" s="3217"/>
      <c r="K41" s="3217"/>
      <c r="L41" s="3217"/>
      <c r="M41" s="3217"/>
      <c r="N41" s="3217"/>
      <c r="O41" s="3217"/>
      <c r="P41" s="3217"/>
      <c r="Q41" s="3217"/>
      <c r="R41" s="3217"/>
      <c r="S41" s="3217"/>
      <c r="T41" s="3217"/>
      <c r="U41" s="3217"/>
      <c r="V41" s="3217"/>
      <c r="W41" s="3217"/>
      <c r="X41" s="3217"/>
      <c r="Y41" s="3217"/>
      <c r="Z41" s="3217"/>
      <c r="AA41" s="3217"/>
      <c r="AB41" s="3217"/>
      <c r="AC41" s="3217"/>
      <c r="AD41" s="3217"/>
      <c r="AE41" s="3217"/>
      <c r="AF41" s="3217"/>
      <c r="AG41" s="3217"/>
      <c r="AH41" s="3217"/>
      <c r="AI41" s="3217"/>
      <c r="AJ41" s="3217"/>
      <c r="AK41" s="3217"/>
      <c r="AL41" s="3217"/>
      <c r="AM41" s="3217"/>
      <c r="AN41" s="3217"/>
      <c r="AO41" s="3217"/>
      <c r="AP41" s="3217"/>
      <c r="AQ41" s="3217"/>
      <c r="AR41" s="3217"/>
      <c r="AS41" s="3217"/>
      <c r="AT41" s="3217"/>
      <c r="AU41" s="3217"/>
      <c r="AV41" s="3217"/>
      <c r="AW41" s="3217"/>
      <c r="AX41" s="3217"/>
      <c r="AY41" s="3217"/>
      <c r="AZ41" s="3217"/>
      <c r="BA41" s="3217"/>
      <c r="BB41" s="3217"/>
      <c r="BC41" s="3217"/>
      <c r="BD41" s="3217"/>
      <c r="BE41" s="3218"/>
      <c r="BF41" s="3217"/>
      <c r="BG41" s="3215"/>
      <c r="BH41" s="3215"/>
      <c r="BI41" s="3215"/>
      <c r="BJ41" s="3215"/>
    </row>
    <row r="42" spans="1:62" x14ac:dyDescent="0.25">
      <c r="A42" s="175"/>
      <c r="B42" s="1427" t="s">
        <v>75</v>
      </c>
      <c r="C42" s="914" t="s">
        <v>50</v>
      </c>
      <c r="D42" s="3796">
        <v>13000</v>
      </c>
      <c r="E42" s="3796"/>
      <c r="F42" s="542">
        <v>2211.6999999999998</v>
      </c>
      <c r="G42" s="3796"/>
      <c r="H42" s="542">
        <v>3738.6199999999994</v>
      </c>
      <c r="I42" s="3796"/>
      <c r="J42" s="542">
        <v>5950.32</v>
      </c>
      <c r="K42" s="3796"/>
      <c r="L42" s="542">
        <v>1389.1</v>
      </c>
      <c r="M42" s="3796"/>
      <c r="N42" s="542">
        <v>7339.42</v>
      </c>
      <c r="O42" s="3796"/>
      <c r="P42" s="542">
        <v>7488.02</v>
      </c>
      <c r="Q42" s="3796"/>
      <c r="R42" s="542">
        <v>14827.44</v>
      </c>
      <c r="S42" s="3796"/>
      <c r="T42" s="542">
        <v>8295</v>
      </c>
      <c r="U42" s="3796"/>
      <c r="V42" s="542">
        <v>23122.440000000002</v>
      </c>
      <c r="W42" s="3796"/>
      <c r="X42" s="542">
        <v>3362.1000000000004</v>
      </c>
      <c r="Y42" s="3796"/>
      <c r="Z42" s="542">
        <v>19145.120000000003</v>
      </c>
      <c r="AA42" s="3796"/>
      <c r="AB42" s="542">
        <v>26484.54</v>
      </c>
      <c r="AC42" s="3796"/>
      <c r="AD42" s="542">
        <v>3412</v>
      </c>
      <c r="AE42" s="3796"/>
      <c r="AF42" s="542">
        <v>29896.54</v>
      </c>
      <c r="AG42" s="3796"/>
      <c r="AH42" s="542">
        <v>5883.89</v>
      </c>
      <c r="AI42" s="3799"/>
      <c r="AJ42" s="542">
        <v>35780.43</v>
      </c>
      <c r="AK42" s="3796"/>
      <c r="AL42" s="542">
        <v>4464.0100000000011</v>
      </c>
      <c r="AM42" s="3796"/>
      <c r="AN42" s="542">
        <v>13759.900000000001</v>
      </c>
      <c r="AO42" s="3796"/>
      <c r="AP42" s="542">
        <v>40244.44</v>
      </c>
      <c r="AQ42" s="3796"/>
      <c r="AR42" s="542">
        <v>10679.03</v>
      </c>
      <c r="AS42" s="3799"/>
      <c r="AT42" s="542">
        <v>50923.47</v>
      </c>
      <c r="AU42" s="3796"/>
      <c r="AV42" s="542">
        <v>5921.4300000000021</v>
      </c>
      <c r="AW42" s="3799"/>
      <c r="AX42" s="542">
        <v>56844.9</v>
      </c>
      <c r="AY42" s="3796"/>
      <c r="AZ42" s="542">
        <v>755.36000000000013</v>
      </c>
      <c r="BA42" s="3796"/>
      <c r="BB42" s="542">
        <v>17355.820000000003</v>
      </c>
      <c r="BC42" s="3796"/>
      <c r="BD42" s="542">
        <v>31115.720000000005</v>
      </c>
      <c r="BE42" s="3796">
        <v>13000</v>
      </c>
      <c r="BF42" s="542">
        <v>57600.26</v>
      </c>
      <c r="BG42" s="3215"/>
      <c r="BH42" s="3215"/>
      <c r="BI42" s="3215"/>
      <c r="BJ42" s="3215"/>
    </row>
    <row r="43" spans="1:62" x14ac:dyDescent="0.25">
      <c r="A43" s="175"/>
      <c r="B43" s="1427" t="s">
        <v>76</v>
      </c>
      <c r="C43" s="914" t="s">
        <v>50</v>
      </c>
      <c r="D43" s="3796"/>
      <c r="E43" s="3796"/>
      <c r="F43" s="542"/>
      <c r="G43" s="3796"/>
      <c r="H43" s="542">
        <v>0</v>
      </c>
      <c r="I43" s="3796"/>
      <c r="J43" s="542">
        <v>0</v>
      </c>
      <c r="K43" s="3796"/>
      <c r="L43" s="542">
        <v>0</v>
      </c>
      <c r="M43" s="3796"/>
      <c r="N43" s="542">
        <v>0</v>
      </c>
      <c r="O43" s="3796"/>
      <c r="P43" s="542">
        <v>0</v>
      </c>
      <c r="Q43" s="3796"/>
      <c r="R43" s="542">
        <v>0</v>
      </c>
      <c r="S43" s="3796"/>
      <c r="T43" s="542">
        <v>0</v>
      </c>
      <c r="U43" s="3796"/>
      <c r="V43" s="542">
        <v>0</v>
      </c>
      <c r="W43" s="3796"/>
      <c r="X43" s="542">
        <v>190.36</v>
      </c>
      <c r="Y43" s="3796"/>
      <c r="Z43" s="542">
        <v>190.36</v>
      </c>
      <c r="AA43" s="3796"/>
      <c r="AB43" s="542">
        <v>190.36</v>
      </c>
      <c r="AC43" s="3796"/>
      <c r="AD43" s="542">
        <v>0</v>
      </c>
      <c r="AE43" s="3796"/>
      <c r="AF43" s="542">
        <v>190.36</v>
      </c>
      <c r="AG43" s="3796"/>
      <c r="AH43" s="542"/>
      <c r="AI43" s="3798"/>
      <c r="AJ43" s="542">
        <v>190.36</v>
      </c>
      <c r="AK43" s="3796"/>
      <c r="AL43" s="542"/>
      <c r="AM43" s="3796"/>
      <c r="AN43" s="542">
        <v>0</v>
      </c>
      <c r="AO43" s="3796"/>
      <c r="AP43" s="542">
        <v>190.36</v>
      </c>
      <c r="AQ43" s="3796"/>
      <c r="AR43" s="542">
        <v>0</v>
      </c>
      <c r="AS43" s="3798"/>
      <c r="AT43" s="542">
        <v>190.36</v>
      </c>
      <c r="AU43" s="3796"/>
      <c r="AV43" s="542"/>
      <c r="AW43" s="3798"/>
      <c r="AX43" s="542">
        <v>190.36</v>
      </c>
      <c r="AY43" s="3796"/>
      <c r="AZ43" s="542">
        <v>0</v>
      </c>
      <c r="BA43" s="3796"/>
      <c r="BB43" s="542">
        <v>0</v>
      </c>
      <c r="BC43" s="3796"/>
      <c r="BD43" s="542">
        <v>0</v>
      </c>
      <c r="BE43" s="3796"/>
      <c r="BF43" s="542">
        <v>190.36</v>
      </c>
      <c r="BG43" s="3215"/>
      <c r="BH43" s="3215"/>
      <c r="BI43" s="3215"/>
      <c r="BJ43" s="3215"/>
    </row>
    <row r="44" spans="1:62" x14ac:dyDescent="0.25">
      <c r="A44" s="175"/>
      <c r="B44" s="1427" t="s">
        <v>137</v>
      </c>
      <c r="C44" s="914" t="s">
        <v>50</v>
      </c>
      <c r="D44" s="542"/>
      <c r="E44" s="542"/>
      <c r="F44" s="542"/>
      <c r="G44" s="542"/>
      <c r="H44" s="542">
        <v>0</v>
      </c>
      <c r="I44" s="542"/>
      <c r="J44" s="542">
        <v>0</v>
      </c>
      <c r="K44" s="542"/>
      <c r="L44" s="542">
        <v>0</v>
      </c>
      <c r="M44" s="542"/>
      <c r="N44" s="542">
        <v>0</v>
      </c>
      <c r="O44" s="542"/>
      <c r="P44" s="542">
        <v>0</v>
      </c>
      <c r="Q44" s="542"/>
      <c r="R44" s="542">
        <v>0</v>
      </c>
      <c r="S44" s="542"/>
      <c r="T44" s="542">
        <v>0</v>
      </c>
      <c r="U44" s="542"/>
      <c r="V44" s="542">
        <v>0</v>
      </c>
      <c r="W44" s="542"/>
      <c r="X44" s="542">
        <v>0</v>
      </c>
      <c r="Y44" s="542"/>
      <c r="Z44" s="542">
        <v>0</v>
      </c>
      <c r="AA44" s="542"/>
      <c r="AB44" s="542">
        <v>0</v>
      </c>
      <c r="AC44" s="542"/>
      <c r="AD44" s="542">
        <v>0</v>
      </c>
      <c r="AE44" s="542"/>
      <c r="AF44" s="542">
        <v>0</v>
      </c>
      <c r="AG44" s="542"/>
      <c r="AH44" s="542"/>
      <c r="AI44" s="542"/>
      <c r="AJ44" s="542">
        <v>0</v>
      </c>
      <c r="AK44" s="542"/>
      <c r="AL44" s="542"/>
      <c r="AM44" s="542"/>
      <c r="AN44" s="542">
        <v>0</v>
      </c>
      <c r="AO44" s="542"/>
      <c r="AP44" s="542">
        <v>0</v>
      </c>
      <c r="AQ44" s="542"/>
      <c r="AR44" s="542">
        <v>0</v>
      </c>
      <c r="AS44" s="542"/>
      <c r="AT44" s="542">
        <v>0</v>
      </c>
      <c r="AU44" s="542"/>
      <c r="AV44" s="542"/>
      <c r="AW44" s="542"/>
      <c r="AX44" s="542">
        <v>0</v>
      </c>
      <c r="AY44" s="542"/>
      <c r="AZ44" s="542">
        <v>0</v>
      </c>
      <c r="BA44" s="542"/>
      <c r="BB44" s="542">
        <v>0</v>
      </c>
      <c r="BC44" s="542"/>
      <c r="BD44" s="542">
        <v>0</v>
      </c>
      <c r="BE44" s="542">
        <v>0</v>
      </c>
      <c r="BF44" s="542">
        <v>0</v>
      </c>
      <c r="BG44" s="3215"/>
      <c r="BH44" s="3215"/>
      <c r="BI44" s="3215"/>
      <c r="BJ44" s="3215"/>
    </row>
    <row r="45" spans="1:62" x14ac:dyDescent="0.25">
      <c r="A45" s="175"/>
      <c r="B45" s="1427" t="s">
        <v>1636</v>
      </c>
      <c r="C45" s="914" t="s">
        <v>50</v>
      </c>
      <c r="D45" s="542">
        <v>0</v>
      </c>
      <c r="E45" s="542"/>
      <c r="F45" s="542"/>
      <c r="G45" s="542"/>
      <c r="H45" s="542">
        <v>0</v>
      </c>
      <c r="I45" s="542"/>
      <c r="J45" s="542">
        <v>0</v>
      </c>
      <c r="K45" s="542"/>
      <c r="L45" s="542">
        <v>0</v>
      </c>
      <c r="M45" s="542"/>
      <c r="N45" s="542">
        <v>0</v>
      </c>
      <c r="O45" s="542"/>
      <c r="P45" s="542">
        <v>0</v>
      </c>
      <c r="Q45" s="542"/>
      <c r="R45" s="542">
        <v>0</v>
      </c>
      <c r="S45" s="542"/>
      <c r="T45" s="542">
        <v>0</v>
      </c>
      <c r="U45" s="542"/>
      <c r="V45" s="542">
        <v>0</v>
      </c>
      <c r="W45" s="542"/>
      <c r="X45" s="542">
        <v>0</v>
      </c>
      <c r="Y45" s="542"/>
      <c r="Z45" s="542">
        <v>0</v>
      </c>
      <c r="AA45" s="542"/>
      <c r="AB45" s="542">
        <v>0</v>
      </c>
      <c r="AC45" s="542"/>
      <c r="AD45" s="542">
        <v>0</v>
      </c>
      <c r="AE45" s="542"/>
      <c r="AF45" s="542">
        <v>0</v>
      </c>
      <c r="AG45" s="542"/>
      <c r="AH45" s="542"/>
      <c r="AI45" s="542"/>
      <c r="AJ45" s="542">
        <v>0</v>
      </c>
      <c r="AK45" s="542"/>
      <c r="AL45" s="542"/>
      <c r="AM45" s="542"/>
      <c r="AN45" s="542">
        <v>0</v>
      </c>
      <c r="AO45" s="542"/>
      <c r="AP45" s="542">
        <v>0</v>
      </c>
      <c r="AQ45" s="542"/>
      <c r="AR45" s="542">
        <v>0</v>
      </c>
      <c r="AS45" s="542"/>
      <c r="AT45" s="542">
        <v>0</v>
      </c>
      <c r="AU45" s="542"/>
      <c r="AV45" s="542"/>
      <c r="AW45" s="542"/>
      <c r="AX45" s="542">
        <v>0</v>
      </c>
      <c r="AY45" s="542"/>
      <c r="AZ45" s="542">
        <v>0</v>
      </c>
      <c r="BA45" s="542"/>
      <c r="BB45" s="542">
        <v>0</v>
      </c>
      <c r="BC45" s="542"/>
      <c r="BD45" s="542">
        <v>0</v>
      </c>
      <c r="BE45" s="542">
        <v>0</v>
      </c>
      <c r="BF45" s="542">
        <v>0</v>
      </c>
      <c r="BG45" s="3215"/>
      <c r="BH45" s="3215"/>
      <c r="BI45" s="3215"/>
      <c r="BJ45" s="3215"/>
    </row>
    <row r="46" spans="1:62" ht="21.2" customHeight="1" x14ac:dyDescent="0.25">
      <c r="A46" s="175"/>
      <c r="B46" s="1427" t="s">
        <v>1907</v>
      </c>
      <c r="C46" s="914" t="s">
        <v>50</v>
      </c>
      <c r="D46" s="542">
        <v>5000</v>
      </c>
      <c r="E46" s="542"/>
      <c r="F46" s="542"/>
      <c r="G46" s="542"/>
      <c r="H46" s="542">
        <v>1222.3</v>
      </c>
      <c r="I46" s="542"/>
      <c r="J46" s="542">
        <v>1222.3</v>
      </c>
      <c r="K46" s="542"/>
      <c r="L46" s="542">
        <v>1468.38</v>
      </c>
      <c r="M46" s="542"/>
      <c r="N46" s="542">
        <v>2690.6800000000003</v>
      </c>
      <c r="O46" s="542"/>
      <c r="P46" s="542">
        <v>0</v>
      </c>
      <c r="Q46" s="542"/>
      <c r="R46" s="542">
        <v>2690.6800000000003</v>
      </c>
      <c r="S46" s="542"/>
      <c r="T46" s="542">
        <v>848.76</v>
      </c>
      <c r="U46" s="542"/>
      <c r="V46" s="542">
        <v>3539.4400000000005</v>
      </c>
      <c r="W46" s="542"/>
      <c r="X46" s="542">
        <v>793.3</v>
      </c>
      <c r="Y46" s="542"/>
      <c r="Z46" s="542">
        <v>1642.06</v>
      </c>
      <c r="AA46" s="542"/>
      <c r="AB46" s="542">
        <v>4332.74</v>
      </c>
      <c r="AC46" s="542"/>
      <c r="AD46" s="542">
        <v>632.55999999999995</v>
      </c>
      <c r="AE46" s="542"/>
      <c r="AF46" s="542">
        <v>4965.2999999999993</v>
      </c>
      <c r="AG46" s="542"/>
      <c r="AH46" s="542">
        <v>636.88</v>
      </c>
      <c r="AI46" s="542"/>
      <c r="AJ46" s="542">
        <v>5602.1799999999994</v>
      </c>
      <c r="AK46" s="542"/>
      <c r="AL46" s="542">
        <v>367.46</v>
      </c>
      <c r="AM46" s="542"/>
      <c r="AN46" s="542">
        <v>1636.9</v>
      </c>
      <c r="AO46" s="542"/>
      <c r="AP46" s="542">
        <v>5969.6399999999994</v>
      </c>
      <c r="AQ46" s="542"/>
      <c r="AR46" s="542">
        <v>0</v>
      </c>
      <c r="AS46" s="542"/>
      <c r="AT46" s="542">
        <v>5969.6399999999994</v>
      </c>
      <c r="AU46" s="542"/>
      <c r="AV46" s="542"/>
      <c r="AW46" s="542"/>
      <c r="AX46" s="542">
        <v>5969.6399999999994</v>
      </c>
      <c r="AY46" s="542"/>
      <c r="AZ46" s="542">
        <v>516.62</v>
      </c>
      <c r="BA46" s="542"/>
      <c r="BB46" s="542">
        <v>516.62</v>
      </c>
      <c r="BC46" s="542"/>
      <c r="BD46" s="542">
        <v>2153.52</v>
      </c>
      <c r="BE46" s="542">
        <v>5000</v>
      </c>
      <c r="BF46" s="542">
        <v>6486.2599999999993</v>
      </c>
      <c r="BG46" s="3215"/>
      <c r="BH46" s="3215"/>
      <c r="BI46" s="3215"/>
      <c r="BJ46" s="3215"/>
    </row>
    <row r="47" spans="1:62" ht="21.2" customHeight="1" x14ac:dyDescent="0.25">
      <c r="A47" s="175"/>
      <c r="B47" s="3216" t="s">
        <v>2</v>
      </c>
      <c r="C47" s="1355" t="s">
        <v>50</v>
      </c>
      <c r="D47" s="1094">
        <v>18000</v>
      </c>
      <c r="E47" s="1094"/>
      <c r="F47" s="1094">
        <v>2211.6999999999998</v>
      </c>
      <c r="G47" s="1094"/>
      <c r="H47" s="1094">
        <v>4960.9199999999992</v>
      </c>
      <c r="I47" s="1094"/>
      <c r="J47" s="1094">
        <v>7172.619999999999</v>
      </c>
      <c r="K47" s="1094"/>
      <c r="L47" s="1094">
        <v>2857.48</v>
      </c>
      <c r="M47" s="1094"/>
      <c r="N47" s="1094">
        <v>10030.099999999999</v>
      </c>
      <c r="O47" s="1094"/>
      <c r="P47" s="1094">
        <v>7488.02</v>
      </c>
      <c r="Q47" s="1094"/>
      <c r="R47" s="1094">
        <v>17518.12</v>
      </c>
      <c r="S47" s="1094"/>
      <c r="T47" s="1094">
        <v>9143.76</v>
      </c>
      <c r="U47" s="1094"/>
      <c r="V47" s="1094">
        <v>26661.879999999997</v>
      </c>
      <c r="W47" s="1094"/>
      <c r="X47" s="1094">
        <v>4345.76</v>
      </c>
      <c r="Y47" s="1094"/>
      <c r="Z47" s="1094">
        <v>20977.54</v>
      </c>
      <c r="AA47" s="1094"/>
      <c r="AB47" s="1094">
        <v>31007.64</v>
      </c>
      <c r="AC47" s="1094"/>
      <c r="AD47" s="1094">
        <v>4044.56</v>
      </c>
      <c r="AE47" s="1094"/>
      <c r="AF47" s="1094">
        <v>35052.199999999997</v>
      </c>
      <c r="AG47" s="1094"/>
      <c r="AH47" s="1094">
        <v>6520.77</v>
      </c>
      <c r="AI47" s="1094"/>
      <c r="AJ47" s="1094">
        <v>41572.97</v>
      </c>
      <c r="AK47" s="1094"/>
      <c r="AL47" s="1094">
        <v>4831.4700000000012</v>
      </c>
      <c r="AM47" s="1094"/>
      <c r="AN47" s="1094">
        <v>15396.800000000001</v>
      </c>
      <c r="AO47" s="1094"/>
      <c r="AP47" s="1094">
        <v>46404.44</v>
      </c>
      <c r="AQ47" s="1094"/>
      <c r="AR47" s="1094">
        <v>10679.03</v>
      </c>
      <c r="AS47" s="1094"/>
      <c r="AT47" s="1094">
        <v>57083.47</v>
      </c>
      <c r="AU47" s="1094"/>
      <c r="AV47" s="1094">
        <v>5921.4300000000021</v>
      </c>
      <c r="AW47" s="1094"/>
      <c r="AX47" s="1094">
        <v>63004.9</v>
      </c>
      <c r="AY47" s="1094"/>
      <c r="AZ47" s="1094">
        <v>1271.98</v>
      </c>
      <c r="BA47" s="1094"/>
      <c r="BB47" s="1094">
        <v>17872.440000000002</v>
      </c>
      <c r="BC47" s="1094"/>
      <c r="BD47" s="1094">
        <v>33269.240000000005</v>
      </c>
      <c r="BE47" s="1094">
        <v>18000</v>
      </c>
      <c r="BF47" s="1094">
        <v>64276.880000000005</v>
      </c>
      <c r="BG47" s="3215"/>
      <c r="BH47" s="3215"/>
      <c r="BI47" s="3215"/>
      <c r="BJ47" s="3215"/>
    </row>
    <row r="48" spans="1:62" x14ac:dyDescent="0.25">
      <c r="A48" s="175"/>
      <c r="B48" s="3216"/>
      <c r="C48" s="1355"/>
      <c r="D48" s="1094"/>
      <c r="E48" s="1094"/>
      <c r="F48" s="1094"/>
      <c r="G48" s="1094"/>
      <c r="H48" s="1094"/>
      <c r="I48" s="1094"/>
      <c r="J48" s="1094"/>
      <c r="K48" s="1094"/>
      <c r="L48" s="1094"/>
      <c r="M48" s="1094"/>
      <c r="N48" s="1094"/>
      <c r="O48" s="1094"/>
      <c r="P48" s="1094"/>
      <c r="Q48" s="1094"/>
      <c r="R48" s="1094"/>
      <c r="S48" s="1094"/>
      <c r="T48" s="1094"/>
      <c r="U48" s="1094"/>
      <c r="V48" s="1094"/>
      <c r="W48" s="1094"/>
      <c r="X48" s="1094"/>
      <c r="Y48" s="1094"/>
      <c r="Z48" s="1094"/>
      <c r="AA48" s="1094"/>
      <c r="AB48" s="1094"/>
      <c r="AC48" s="1094"/>
      <c r="AD48" s="1094"/>
      <c r="AE48" s="1094"/>
      <c r="AF48" s="1094"/>
      <c r="AG48" s="1094"/>
      <c r="AH48" s="1094"/>
      <c r="AI48" s="1094"/>
      <c r="AJ48" s="1094"/>
      <c r="AK48" s="1094"/>
      <c r="AL48" s="1094"/>
      <c r="AM48" s="1094"/>
      <c r="AN48" s="1094"/>
      <c r="AO48" s="1094"/>
      <c r="AP48" s="1094"/>
      <c r="AQ48" s="1094"/>
      <c r="AR48" s="1094"/>
      <c r="AS48" s="1094"/>
      <c r="AT48" s="1094"/>
      <c r="AU48" s="1094"/>
      <c r="AV48" s="1094"/>
      <c r="AW48" s="1094"/>
      <c r="AX48" s="1094"/>
      <c r="AY48" s="1094"/>
      <c r="AZ48" s="1094"/>
      <c r="BA48" s="1094"/>
      <c r="BB48" s="1094"/>
      <c r="BC48" s="1094"/>
      <c r="BD48" s="1094"/>
      <c r="BE48" s="1094"/>
      <c r="BF48" s="1094"/>
      <c r="BG48" s="3215"/>
      <c r="BH48" s="3215"/>
      <c r="BI48" s="3215"/>
      <c r="BJ48" s="3215"/>
    </row>
    <row r="49" spans="1:62" x14ac:dyDescent="0.25">
      <c r="A49" s="175"/>
      <c r="B49" s="2207" t="s">
        <v>117</v>
      </c>
      <c r="C49" s="2207"/>
      <c r="D49" s="2207"/>
      <c r="E49" s="3219"/>
      <c r="F49" s="3219"/>
      <c r="G49" s="3219"/>
      <c r="H49" s="3219"/>
      <c r="I49" s="3219"/>
      <c r="J49" s="3219"/>
      <c r="K49" s="3219"/>
      <c r="L49" s="3219"/>
      <c r="M49" s="3219"/>
      <c r="N49" s="3219"/>
      <c r="O49" s="3219"/>
      <c r="P49" s="3219"/>
      <c r="Q49" s="3219"/>
      <c r="R49" s="3219"/>
      <c r="S49" s="3219"/>
      <c r="T49" s="3219"/>
      <c r="U49" s="3219"/>
      <c r="V49" s="3219"/>
      <c r="W49" s="3219"/>
      <c r="X49" s="3219"/>
      <c r="Y49" s="3219"/>
      <c r="Z49" s="3219"/>
      <c r="AA49" s="3219"/>
      <c r="AB49" s="3219"/>
      <c r="AC49" s="3219"/>
      <c r="AD49" s="3219"/>
      <c r="AE49" s="3219"/>
      <c r="AF49" s="3219"/>
      <c r="AG49" s="3219"/>
      <c r="AH49" s="3219"/>
      <c r="AI49" s="3219"/>
      <c r="AJ49" s="3219"/>
      <c r="AK49" s="3219"/>
      <c r="AL49" s="3219"/>
      <c r="AM49" s="3219"/>
      <c r="AN49" s="3219"/>
      <c r="AO49" s="3219"/>
      <c r="AP49" s="3219"/>
      <c r="AQ49" s="3219"/>
      <c r="AR49" s="3219"/>
      <c r="AS49" s="3219"/>
      <c r="AT49" s="3219"/>
      <c r="AU49" s="3219"/>
      <c r="AV49" s="3219"/>
      <c r="AW49" s="3219"/>
      <c r="AX49" s="3219"/>
      <c r="AY49" s="3219"/>
      <c r="AZ49" s="3219"/>
      <c r="BA49" s="3219"/>
      <c r="BB49" s="3219"/>
      <c r="BC49" s="3219"/>
      <c r="BD49" s="3219"/>
      <c r="BE49" s="3219"/>
      <c r="BF49" s="3219"/>
      <c r="BG49" s="3215"/>
      <c r="BH49" s="3215"/>
      <c r="BI49" s="3215"/>
      <c r="BJ49" s="3215"/>
    </row>
    <row r="50" spans="1:62" x14ac:dyDescent="0.25">
      <c r="A50" s="175"/>
      <c r="B50" s="3216" t="s">
        <v>75</v>
      </c>
      <c r="C50" s="1355" t="s">
        <v>50</v>
      </c>
      <c r="D50" s="3796">
        <v>2325500</v>
      </c>
      <c r="E50" s="3796">
        <v>203719.54499468766</v>
      </c>
      <c r="F50" s="542">
        <v>163487.96</v>
      </c>
      <c r="G50" s="3796">
        <v>201552.45972605521</v>
      </c>
      <c r="H50" s="542">
        <v>137432.13999999998</v>
      </c>
      <c r="I50" s="3796">
        <v>405272.00472074287</v>
      </c>
      <c r="J50" s="542">
        <v>300920.09999999998</v>
      </c>
      <c r="K50" s="3796">
        <v>142429.06735751301</v>
      </c>
      <c r="L50" s="542">
        <v>93749.809999999983</v>
      </c>
      <c r="M50" s="3796">
        <v>547701.07207825594</v>
      </c>
      <c r="N50" s="542">
        <v>394669.91</v>
      </c>
      <c r="O50" s="3796">
        <v>81083.229706390324</v>
      </c>
      <c r="P50" s="542">
        <v>132453.96000000002</v>
      </c>
      <c r="Q50" s="3796">
        <v>628784.30178464623</v>
      </c>
      <c r="R50" s="542">
        <v>527123.87</v>
      </c>
      <c r="S50" s="3796">
        <v>209552.17645827011</v>
      </c>
      <c r="T50" s="542">
        <v>130382.84000000001</v>
      </c>
      <c r="U50" s="3796">
        <v>838336.47824291629</v>
      </c>
      <c r="V50" s="542">
        <v>657506.71</v>
      </c>
      <c r="W50" s="3796">
        <v>196980.78583765111</v>
      </c>
      <c r="X50" s="542">
        <v>153397.97</v>
      </c>
      <c r="Y50" s="3796">
        <v>487616.19200231158</v>
      </c>
      <c r="Z50" s="542">
        <v>416234.77</v>
      </c>
      <c r="AA50" s="3796">
        <v>1035317.2640805675</v>
      </c>
      <c r="AB50" s="542">
        <v>810904.67999999993</v>
      </c>
      <c r="AC50" s="3796">
        <v>218441.09386753975</v>
      </c>
      <c r="AD50" s="542">
        <v>116531.90000000002</v>
      </c>
      <c r="AE50" s="3796">
        <v>1253758.3579481072</v>
      </c>
      <c r="AF50" s="542">
        <v>927436.58</v>
      </c>
      <c r="AG50" s="3796">
        <v>214780.91557330103</v>
      </c>
      <c r="AH50" s="542">
        <v>55204.140000000007</v>
      </c>
      <c r="AI50" s="3799">
        <v>1468539.2735214082</v>
      </c>
      <c r="AJ50" s="542">
        <v>982640.72</v>
      </c>
      <c r="AK50" s="3796">
        <v>216810.06226252159</v>
      </c>
      <c r="AL50" s="542">
        <v>139405.21</v>
      </c>
      <c r="AM50" s="3796">
        <v>650032.0717033624</v>
      </c>
      <c r="AN50" s="542">
        <v>311141.25</v>
      </c>
      <c r="AO50" s="3796">
        <v>1685349.3357839298</v>
      </c>
      <c r="AP50" s="542">
        <v>1122045.93</v>
      </c>
      <c r="AQ50" s="3796">
        <v>218339.61226252161</v>
      </c>
      <c r="AR50" s="542">
        <v>171765.58</v>
      </c>
      <c r="AS50" s="3799">
        <v>1903688.9480464514</v>
      </c>
      <c r="AT50" s="542">
        <v>1293811.51</v>
      </c>
      <c r="AU50" s="3796">
        <v>199257.99609174184</v>
      </c>
      <c r="AV50" s="542">
        <v>136540.59</v>
      </c>
      <c r="AW50" s="3799">
        <v>2102946.9441381935</v>
      </c>
      <c r="AX50" s="542">
        <v>1430352.1</v>
      </c>
      <c r="AY50" s="3796">
        <v>222552.61226252158</v>
      </c>
      <c r="AZ50" s="542">
        <v>189752.73999999996</v>
      </c>
      <c r="BA50" s="3796">
        <v>640150.22061678511</v>
      </c>
      <c r="BB50" s="542">
        <v>498058.90999999992</v>
      </c>
      <c r="BC50" s="3796">
        <v>1290182.2923201476</v>
      </c>
      <c r="BD50" s="542">
        <v>809200.15999999992</v>
      </c>
      <c r="BE50" s="3799">
        <v>2325499.5564007149</v>
      </c>
      <c r="BF50" s="542">
        <v>1620104.84</v>
      </c>
      <c r="BG50" s="3215"/>
      <c r="BH50" s="3215"/>
      <c r="BI50" s="3215"/>
      <c r="BJ50" s="3215"/>
    </row>
    <row r="51" spans="1:62" x14ac:dyDescent="0.25">
      <c r="A51" s="175"/>
      <c r="B51" s="3216" t="s">
        <v>76</v>
      </c>
      <c r="C51" s="1355" t="s">
        <v>50</v>
      </c>
      <c r="D51" s="3796"/>
      <c r="E51" s="3796"/>
      <c r="F51" s="542">
        <v>63760.380000000012</v>
      </c>
      <c r="G51" s="3796"/>
      <c r="H51" s="542">
        <v>49193.61</v>
      </c>
      <c r="I51" s="3796"/>
      <c r="J51" s="542">
        <v>112953.99000000002</v>
      </c>
      <c r="K51" s="3796"/>
      <c r="L51" s="542">
        <v>36624.69</v>
      </c>
      <c r="M51" s="3796"/>
      <c r="N51" s="542">
        <v>149578.68000000002</v>
      </c>
      <c r="O51" s="3796"/>
      <c r="P51" s="542">
        <v>79067.16</v>
      </c>
      <c r="Q51" s="3796"/>
      <c r="R51" s="542">
        <v>228645.84000000003</v>
      </c>
      <c r="S51" s="3796"/>
      <c r="T51" s="542">
        <v>77925.77</v>
      </c>
      <c r="U51" s="3796"/>
      <c r="V51" s="542">
        <v>306571.61000000004</v>
      </c>
      <c r="W51" s="3796"/>
      <c r="X51" s="542">
        <v>51623.67</v>
      </c>
      <c r="Y51" s="3796">
        <v>0</v>
      </c>
      <c r="Z51" s="542">
        <v>208616.59999999998</v>
      </c>
      <c r="AA51" s="3796"/>
      <c r="AB51" s="542">
        <v>358195.28</v>
      </c>
      <c r="AC51" s="3796"/>
      <c r="AD51" s="542">
        <v>56105</v>
      </c>
      <c r="AE51" s="3796"/>
      <c r="AF51" s="542">
        <v>414300.28</v>
      </c>
      <c r="AG51" s="3796"/>
      <c r="AH51" s="542">
        <v>12954.53</v>
      </c>
      <c r="AI51" s="3798"/>
      <c r="AJ51" s="542">
        <v>427254.81000000006</v>
      </c>
      <c r="AK51" s="3796"/>
      <c r="AL51" s="542">
        <v>54572.320000000014</v>
      </c>
      <c r="AM51" s="3796">
        <v>0</v>
      </c>
      <c r="AN51" s="542">
        <v>123631.85</v>
      </c>
      <c r="AO51" s="3796"/>
      <c r="AP51" s="542">
        <v>481827.13000000006</v>
      </c>
      <c r="AQ51" s="3796"/>
      <c r="AR51" s="542">
        <v>60538.109999999993</v>
      </c>
      <c r="AS51" s="3798"/>
      <c r="AT51" s="542">
        <v>542365.24000000011</v>
      </c>
      <c r="AU51" s="3796"/>
      <c r="AV51" s="542">
        <v>51118.84</v>
      </c>
      <c r="AW51" s="3798"/>
      <c r="AX51" s="542">
        <v>593484.08000000007</v>
      </c>
      <c r="AY51" s="3796"/>
      <c r="AZ51" s="542">
        <v>68622.95</v>
      </c>
      <c r="BA51" s="3796">
        <v>0</v>
      </c>
      <c r="BB51" s="542">
        <v>180279.89999999997</v>
      </c>
      <c r="BC51" s="3796"/>
      <c r="BD51" s="542">
        <v>303911.75</v>
      </c>
      <c r="BE51" s="3798"/>
      <c r="BF51" s="542">
        <v>662107.03</v>
      </c>
      <c r="BG51" s="3215"/>
      <c r="BH51" s="3215"/>
      <c r="BI51" s="3215"/>
      <c r="BJ51" s="3215"/>
    </row>
    <row r="52" spans="1:62" x14ac:dyDescent="0.25">
      <c r="A52" s="175"/>
      <c r="B52" s="3216" t="s">
        <v>137</v>
      </c>
      <c r="C52" s="1355" t="s">
        <v>50</v>
      </c>
      <c r="D52" s="542">
        <v>63000</v>
      </c>
      <c r="E52" s="542">
        <v>6300</v>
      </c>
      <c r="F52" s="542">
        <v>0</v>
      </c>
      <c r="G52" s="542">
        <v>6300</v>
      </c>
      <c r="H52" s="542">
        <v>2759.37</v>
      </c>
      <c r="I52" s="542">
        <v>12600</v>
      </c>
      <c r="J52" s="542">
        <v>2759.37</v>
      </c>
      <c r="K52" s="542">
        <v>0</v>
      </c>
      <c r="L52" s="542">
        <v>39.82</v>
      </c>
      <c r="M52" s="542">
        <v>12600</v>
      </c>
      <c r="N52" s="542">
        <v>2799.19</v>
      </c>
      <c r="O52" s="542">
        <v>0</v>
      </c>
      <c r="P52" s="542">
        <v>39</v>
      </c>
      <c r="Q52" s="542">
        <v>12600</v>
      </c>
      <c r="R52" s="542">
        <v>2838.19</v>
      </c>
      <c r="S52" s="542">
        <v>6300</v>
      </c>
      <c r="T52" s="542">
        <v>3119.3900000000003</v>
      </c>
      <c r="U52" s="542">
        <v>18900</v>
      </c>
      <c r="V52" s="542">
        <v>5957.58</v>
      </c>
      <c r="W52" s="542">
        <v>6300</v>
      </c>
      <c r="X52" s="542">
        <v>1039.6100000000001</v>
      </c>
      <c r="Y52" s="542">
        <v>12600</v>
      </c>
      <c r="Z52" s="542">
        <v>4198</v>
      </c>
      <c r="AA52" s="542">
        <v>25200</v>
      </c>
      <c r="AB52" s="542">
        <v>6997.1900000000005</v>
      </c>
      <c r="AC52" s="542">
        <v>6300</v>
      </c>
      <c r="AD52" s="542">
        <v>2829.4900000000002</v>
      </c>
      <c r="AE52" s="542">
        <v>31500</v>
      </c>
      <c r="AF52" s="542">
        <v>9826.68</v>
      </c>
      <c r="AG52" s="542">
        <v>6300</v>
      </c>
      <c r="AH52" s="542">
        <v>185.19</v>
      </c>
      <c r="AI52" s="542">
        <v>37800</v>
      </c>
      <c r="AJ52" s="542">
        <v>10011.870000000001</v>
      </c>
      <c r="AK52" s="542">
        <v>6300</v>
      </c>
      <c r="AL52" s="542">
        <v>228.3</v>
      </c>
      <c r="AM52" s="542">
        <v>18900</v>
      </c>
      <c r="AN52" s="542">
        <v>3242.9800000000005</v>
      </c>
      <c r="AO52" s="542">
        <v>44100</v>
      </c>
      <c r="AP52" s="542">
        <v>10240.17</v>
      </c>
      <c r="AQ52" s="542">
        <v>6300</v>
      </c>
      <c r="AR52" s="542">
        <v>3186.2100000000009</v>
      </c>
      <c r="AS52" s="542">
        <v>50400</v>
      </c>
      <c r="AT52" s="542">
        <v>13426.380000000001</v>
      </c>
      <c r="AU52" s="542">
        <v>6300</v>
      </c>
      <c r="AV52" s="542">
        <v>0</v>
      </c>
      <c r="AW52" s="542">
        <v>56700</v>
      </c>
      <c r="AX52" s="542">
        <v>13426.380000000001</v>
      </c>
      <c r="AY52" s="542">
        <v>6300</v>
      </c>
      <c r="AZ52" s="542">
        <v>794.61999999999989</v>
      </c>
      <c r="BA52" s="542">
        <v>18900</v>
      </c>
      <c r="BB52" s="542">
        <v>3980.8300000000008</v>
      </c>
      <c r="BC52" s="542">
        <v>37800</v>
      </c>
      <c r="BD52" s="542">
        <v>7223.8100000000013</v>
      </c>
      <c r="BE52" s="542">
        <v>63000</v>
      </c>
      <c r="BF52" s="542">
        <v>14221</v>
      </c>
      <c r="BG52" s="3215"/>
      <c r="BH52" s="3215"/>
      <c r="BI52" s="3215"/>
      <c r="BJ52" s="3215"/>
    </row>
    <row r="53" spans="1:62" x14ac:dyDescent="0.25">
      <c r="A53" s="175"/>
      <c r="B53" s="3216" t="s">
        <v>77</v>
      </c>
      <c r="C53" s="1355" t="s">
        <v>50</v>
      </c>
      <c r="D53" s="542">
        <v>0</v>
      </c>
      <c r="E53" s="542">
        <v>0</v>
      </c>
      <c r="F53" s="542">
        <v>0</v>
      </c>
      <c r="G53" s="542">
        <v>0</v>
      </c>
      <c r="H53" s="542">
        <v>322.72000000000003</v>
      </c>
      <c r="I53" s="542">
        <v>0</v>
      </c>
      <c r="J53" s="542">
        <v>322.72000000000003</v>
      </c>
      <c r="K53" s="542">
        <v>0</v>
      </c>
      <c r="L53" s="542">
        <v>0</v>
      </c>
      <c r="M53" s="542">
        <v>0</v>
      </c>
      <c r="N53" s="542">
        <v>322.72000000000003</v>
      </c>
      <c r="O53" s="542">
        <v>0</v>
      </c>
      <c r="P53" s="542">
        <v>0</v>
      </c>
      <c r="Q53" s="542">
        <v>0</v>
      </c>
      <c r="R53" s="542">
        <v>322.72000000000003</v>
      </c>
      <c r="S53" s="542">
        <v>0</v>
      </c>
      <c r="T53" s="542">
        <v>0</v>
      </c>
      <c r="U53" s="542">
        <v>0</v>
      </c>
      <c r="V53" s="542">
        <v>322.72000000000003</v>
      </c>
      <c r="W53" s="542">
        <v>0</v>
      </c>
      <c r="X53" s="542">
        <v>0</v>
      </c>
      <c r="Y53" s="542">
        <v>0</v>
      </c>
      <c r="Z53" s="542">
        <v>0</v>
      </c>
      <c r="AA53" s="542">
        <v>0</v>
      </c>
      <c r="AB53" s="542">
        <v>322.72000000000003</v>
      </c>
      <c r="AC53" s="542">
        <v>0</v>
      </c>
      <c r="AD53" s="542">
        <v>0</v>
      </c>
      <c r="AE53" s="542">
        <v>0</v>
      </c>
      <c r="AF53" s="542">
        <v>322.72000000000003</v>
      </c>
      <c r="AG53" s="542">
        <v>0</v>
      </c>
      <c r="AH53" s="542">
        <v>0</v>
      </c>
      <c r="AI53" s="542">
        <v>0</v>
      </c>
      <c r="AJ53" s="542">
        <v>322.72000000000003</v>
      </c>
      <c r="AK53" s="542">
        <v>0</v>
      </c>
      <c r="AL53" s="542">
        <v>0</v>
      </c>
      <c r="AM53" s="542">
        <v>0</v>
      </c>
      <c r="AN53" s="542">
        <v>0</v>
      </c>
      <c r="AO53" s="542">
        <v>0</v>
      </c>
      <c r="AP53" s="542">
        <v>322.72000000000003</v>
      </c>
      <c r="AQ53" s="542">
        <v>0</v>
      </c>
      <c r="AR53" s="542">
        <v>0</v>
      </c>
      <c r="AS53" s="542">
        <v>0</v>
      </c>
      <c r="AT53" s="542">
        <v>322.72000000000003</v>
      </c>
      <c r="AU53" s="542">
        <v>0</v>
      </c>
      <c r="AV53" s="542">
        <v>0</v>
      </c>
      <c r="AW53" s="542">
        <v>0</v>
      </c>
      <c r="AX53" s="542">
        <v>322.72000000000003</v>
      </c>
      <c r="AY53" s="542">
        <v>0</v>
      </c>
      <c r="AZ53" s="542">
        <v>0</v>
      </c>
      <c r="BA53" s="542">
        <v>0</v>
      </c>
      <c r="BB53" s="542">
        <v>0</v>
      </c>
      <c r="BC53" s="542">
        <v>0</v>
      </c>
      <c r="BD53" s="542">
        <v>0</v>
      </c>
      <c r="BE53" s="542">
        <v>0</v>
      </c>
      <c r="BF53" s="542">
        <v>322.72000000000003</v>
      </c>
      <c r="BG53" s="3215"/>
      <c r="BH53" s="3215"/>
      <c r="BI53" s="3215"/>
      <c r="BJ53" s="3215"/>
    </row>
    <row r="54" spans="1:62" x14ac:dyDescent="0.25">
      <c r="A54" s="175"/>
      <c r="B54" s="3216" t="s">
        <v>1873</v>
      </c>
      <c r="C54" s="1355" t="s">
        <v>50</v>
      </c>
      <c r="D54" s="542">
        <v>21500</v>
      </c>
      <c r="E54" s="542">
        <v>2200</v>
      </c>
      <c r="F54" s="542">
        <v>3578.8700000000003</v>
      </c>
      <c r="G54" s="542">
        <v>2100</v>
      </c>
      <c r="H54" s="542">
        <v>8742.4</v>
      </c>
      <c r="I54" s="542">
        <v>4300</v>
      </c>
      <c r="J54" s="542">
        <v>12321.27</v>
      </c>
      <c r="K54" s="542">
        <v>100</v>
      </c>
      <c r="L54" s="542">
        <v>4335</v>
      </c>
      <c r="M54" s="542">
        <v>4400</v>
      </c>
      <c r="N54" s="542">
        <v>16656.27</v>
      </c>
      <c r="O54" s="542">
        <v>100</v>
      </c>
      <c r="P54" s="542">
        <v>2363.09</v>
      </c>
      <c r="Q54" s="542">
        <v>4500</v>
      </c>
      <c r="R54" s="542">
        <v>19019.36</v>
      </c>
      <c r="S54" s="542">
        <v>2100</v>
      </c>
      <c r="T54" s="542">
        <v>4615.5</v>
      </c>
      <c r="U54" s="542">
        <v>6600</v>
      </c>
      <c r="V54" s="542">
        <v>23634.86</v>
      </c>
      <c r="W54" s="542">
        <v>2200</v>
      </c>
      <c r="X54" s="542">
        <v>5084.5200000000004</v>
      </c>
      <c r="Y54" s="542">
        <v>4400</v>
      </c>
      <c r="Z54" s="542">
        <v>12063.11</v>
      </c>
      <c r="AA54" s="542">
        <v>8800</v>
      </c>
      <c r="AB54" s="542">
        <v>28719.38</v>
      </c>
      <c r="AC54" s="542">
        <v>2100</v>
      </c>
      <c r="AD54" s="542">
        <v>4044.2099999999996</v>
      </c>
      <c r="AE54" s="542">
        <v>10900</v>
      </c>
      <c r="AF54" s="542">
        <v>32763.59</v>
      </c>
      <c r="AG54" s="542">
        <v>2100</v>
      </c>
      <c r="AH54" s="542">
        <v>5778.3499999999995</v>
      </c>
      <c r="AI54" s="542">
        <v>13000</v>
      </c>
      <c r="AJ54" s="542">
        <v>38541.94</v>
      </c>
      <c r="AK54" s="542">
        <v>2100</v>
      </c>
      <c r="AL54" s="542">
        <v>3912.49</v>
      </c>
      <c r="AM54" s="542">
        <v>6300</v>
      </c>
      <c r="AN54" s="542">
        <v>13735.05</v>
      </c>
      <c r="AO54" s="542">
        <v>15100</v>
      </c>
      <c r="AP54" s="542">
        <v>42454.43</v>
      </c>
      <c r="AQ54" s="542">
        <v>2200</v>
      </c>
      <c r="AR54" s="542">
        <v>3486.44</v>
      </c>
      <c r="AS54" s="542">
        <v>17300</v>
      </c>
      <c r="AT54" s="542">
        <v>45940.87</v>
      </c>
      <c r="AU54" s="542">
        <v>2100</v>
      </c>
      <c r="AV54" s="542">
        <v>1080.8899999999999</v>
      </c>
      <c r="AW54" s="542">
        <v>19400</v>
      </c>
      <c r="AX54" s="542">
        <v>47021.760000000002</v>
      </c>
      <c r="AY54" s="542">
        <v>2100</v>
      </c>
      <c r="AZ54" s="542">
        <v>6965.79</v>
      </c>
      <c r="BA54" s="542">
        <v>6400</v>
      </c>
      <c r="BB54" s="542">
        <v>11533.119999999999</v>
      </c>
      <c r="BC54" s="542">
        <v>12700</v>
      </c>
      <c r="BD54" s="542">
        <v>25268.17</v>
      </c>
      <c r="BE54" s="542">
        <v>21500</v>
      </c>
      <c r="BF54" s="542">
        <v>53987.55</v>
      </c>
      <c r="BG54" s="3215"/>
      <c r="BH54" s="3215"/>
      <c r="BI54" s="3215"/>
      <c r="BJ54" s="3215"/>
    </row>
    <row r="55" spans="1:62" x14ac:dyDescent="0.25">
      <c r="A55" s="175"/>
      <c r="B55" s="3216" t="s">
        <v>2</v>
      </c>
      <c r="C55" s="1355" t="s">
        <v>50</v>
      </c>
      <c r="D55" s="1094">
        <v>2410000</v>
      </c>
      <c r="E55" s="1094">
        <v>212219.54499468766</v>
      </c>
      <c r="F55" s="1094">
        <v>230827.21</v>
      </c>
      <c r="G55" s="1094">
        <v>209952.45972605521</v>
      </c>
      <c r="H55" s="1094">
        <v>198450.24</v>
      </c>
      <c r="I55" s="1094">
        <v>422172.00472074287</v>
      </c>
      <c r="J55" s="1094">
        <v>429277.44999999995</v>
      </c>
      <c r="K55" s="1094">
        <v>142529.06735751301</v>
      </c>
      <c r="L55" s="1094">
        <v>134749.32</v>
      </c>
      <c r="M55" s="1094">
        <v>564701.07207825594</v>
      </c>
      <c r="N55" s="1094">
        <v>564026.77</v>
      </c>
      <c r="O55" s="1094">
        <v>81183.229706390324</v>
      </c>
      <c r="P55" s="1094">
        <v>213923.21000000002</v>
      </c>
      <c r="Q55" s="1094">
        <v>645884.30178464623</v>
      </c>
      <c r="R55" s="1094">
        <v>777949.98</v>
      </c>
      <c r="S55" s="1094">
        <v>217952.17645827011</v>
      </c>
      <c r="T55" s="1094">
        <v>216043.50000000003</v>
      </c>
      <c r="U55" s="1094">
        <v>863836.47824291629</v>
      </c>
      <c r="V55" s="1094">
        <v>993993.48</v>
      </c>
      <c r="W55" s="1094">
        <v>205480.78583765111</v>
      </c>
      <c r="X55" s="1094">
        <v>211145.77</v>
      </c>
      <c r="Y55" s="1094">
        <v>504616.19200231158</v>
      </c>
      <c r="Z55" s="1094">
        <v>641112.4800000001</v>
      </c>
      <c r="AA55" s="1094">
        <v>1069317.2640805675</v>
      </c>
      <c r="AB55" s="1094">
        <v>1205139.25</v>
      </c>
      <c r="AC55" s="1094">
        <v>226841.09386753975</v>
      </c>
      <c r="AD55" s="1094">
        <v>179510.6</v>
      </c>
      <c r="AE55" s="1094">
        <v>1296158.3579481072</v>
      </c>
      <c r="AF55" s="1094">
        <v>1384649.85</v>
      </c>
      <c r="AG55" s="1094">
        <v>223180.91557330103</v>
      </c>
      <c r="AH55" s="1094">
        <v>74122.210000000021</v>
      </c>
      <c r="AI55" s="1094">
        <v>1519339.2735214082</v>
      </c>
      <c r="AJ55" s="1094">
        <v>1458772.06</v>
      </c>
      <c r="AK55" s="1094">
        <v>225210.06226252159</v>
      </c>
      <c r="AL55" s="1094">
        <v>198118.31999999998</v>
      </c>
      <c r="AM55" s="1094">
        <v>675232.0717033624</v>
      </c>
      <c r="AN55" s="1094">
        <v>451751.13</v>
      </c>
      <c r="AO55" s="1094">
        <v>1744549.3357839298</v>
      </c>
      <c r="AP55" s="1094">
        <v>1656890.3800000001</v>
      </c>
      <c r="AQ55" s="1094">
        <v>226839.61226252161</v>
      </c>
      <c r="AR55" s="1094">
        <v>238976.33999999997</v>
      </c>
      <c r="AS55" s="1094">
        <v>1971388.9480464514</v>
      </c>
      <c r="AT55" s="1094">
        <v>1895866.7200000002</v>
      </c>
      <c r="AU55" s="1094">
        <v>207657.99609174184</v>
      </c>
      <c r="AV55" s="1094">
        <v>188740.32</v>
      </c>
      <c r="AW55" s="1094">
        <v>2179046.9441381935</v>
      </c>
      <c r="AX55" s="1094">
        <v>2084607.0400000003</v>
      </c>
      <c r="AY55" s="1094">
        <v>230952.61226252158</v>
      </c>
      <c r="AZ55" s="1094">
        <v>266136.09999999992</v>
      </c>
      <c r="BA55" s="1094">
        <v>665450.22061678511</v>
      </c>
      <c r="BB55" s="1094">
        <v>693852.75999999989</v>
      </c>
      <c r="BC55" s="1094">
        <v>1340682.2923201476</v>
      </c>
      <c r="BD55" s="1094">
        <v>1145603.8899999999</v>
      </c>
      <c r="BE55" s="1094">
        <v>2409999.5564007149</v>
      </c>
      <c r="BF55" s="1094">
        <v>2350743.14</v>
      </c>
      <c r="BG55" s="3215"/>
      <c r="BH55" s="3215"/>
      <c r="BI55" s="3215"/>
      <c r="BJ55" s="3215"/>
    </row>
    <row r="56" spans="1:62" x14ac:dyDescent="0.25">
      <c r="A56" s="175"/>
      <c r="B56" s="3216" t="s">
        <v>1109</v>
      </c>
      <c r="C56" s="1355" t="s">
        <v>49</v>
      </c>
      <c r="D56" s="1355"/>
      <c r="E56" s="1114"/>
      <c r="F56" s="1114">
        <v>72.377441983551236</v>
      </c>
      <c r="G56" s="1114"/>
      <c r="H56" s="1114">
        <v>75.211110855799419</v>
      </c>
      <c r="I56" s="1114"/>
      <c r="J56" s="1114">
        <v>73.687415912482706</v>
      </c>
      <c r="K56" s="1114"/>
      <c r="L56" s="1114">
        <v>72.820130001398141</v>
      </c>
      <c r="M56" s="1114"/>
      <c r="N56" s="1114">
        <v>73.480216196121319</v>
      </c>
      <c r="O56" s="1114"/>
      <c r="P56" s="1114">
        <v>63.039466358045026</v>
      </c>
      <c r="Q56" s="1114"/>
      <c r="R56" s="1114">
        <v>70.609184924717127</v>
      </c>
      <c r="S56" s="1114"/>
      <c r="T56" s="1114">
        <v>63.930518622407064</v>
      </c>
      <c r="U56" s="1114"/>
      <c r="V56" s="1114">
        <v>69.157583407891153</v>
      </c>
      <c r="W56" s="1114"/>
      <c r="X56" s="1114">
        <v>75.550696563800443</v>
      </c>
      <c r="Y56" s="1114"/>
      <c r="Z56" s="1114">
        <v>67.460218525148647</v>
      </c>
      <c r="AA56" s="1114"/>
      <c r="AB56" s="1114">
        <v>70.277685338022138</v>
      </c>
      <c r="AC56" s="1114"/>
      <c r="AD56" s="1114">
        <v>68.745578255545922</v>
      </c>
      <c r="AE56" s="1114"/>
      <c r="AF56" s="1114">
        <v>70.079057893228381</v>
      </c>
      <c r="AG56" s="1114"/>
      <c r="AH56" s="1114">
        <v>82.522741834060255</v>
      </c>
      <c r="AI56" s="1114"/>
      <c r="AJ56" s="1114">
        <v>70.711338548669488</v>
      </c>
      <c r="AK56" s="1114"/>
      <c r="AL56" s="1114">
        <v>72.454682636113603</v>
      </c>
      <c r="AM56" s="1114"/>
      <c r="AN56" s="1114">
        <v>72.632752462622491</v>
      </c>
      <c r="AO56" s="1114"/>
      <c r="AP56" s="1114">
        <v>70.919794343908237</v>
      </c>
      <c r="AQ56" s="1114"/>
      <c r="AR56" s="1114">
        <v>74.667739074085745</v>
      </c>
      <c r="AS56" s="1114"/>
      <c r="AT56" s="1114">
        <v>71.39222740298959</v>
      </c>
      <c r="AU56" s="1114"/>
      <c r="AV56" s="1114">
        <v>72.915781853077291</v>
      </c>
      <c r="AW56" s="1114"/>
      <c r="AX56" s="1114">
        <v>71.530170021876145</v>
      </c>
      <c r="AY56" s="1114"/>
      <c r="AZ56" s="1114">
        <v>74.21509145132886</v>
      </c>
      <c r="BA56" s="1114"/>
      <c r="BB56" s="1114">
        <v>74.017556693152017</v>
      </c>
      <c r="BC56" s="1114"/>
      <c r="BD56" s="1114">
        <v>73.47148061796473</v>
      </c>
      <c r="BE56" s="1114"/>
      <c r="BF56" s="1114">
        <v>71.8341396499832</v>
      </c>
      <c r="BG56" s="3215"/>
      <c r="BH56" s="3215"/>
      <c r="BI56" s="3215"/>
      <c r="BJ56" s="3215"/>
    </row>
    <row r="57" spans="1:62" x14ac:dyDescent="0.25">
      <c r="A57" s="175"/>
      <c r="B57" s="2207" t="s">
        <v>140</v>
      </c>
      <c r="C57" s="2207"/>
      <c r="D57" s="2207"/>
      <c r="E57" s="2207"/>
      <c r="F57" s="2207"/>
      <c r="G57" s="2207"/>
      <c r="H57" s="2207"/>
      <c r="I57" s="2207"/>
      <c r="J57" s="2207"/>
      <c r="K57" s="2207"/>
      <c r="L57" s="2207"/>
      <c r="M57" s="2207"/>
      <c r="N57" s="2207"/>
      <c r="O57" s="2207"/>
      <c r="P57" s="2207"/>
      <c r="Q57" s="2207"/>
      <c r="R57" s="2207"/>
      <c r="S57" s="2207"/>
      <c r="T57" s="2207"/>
      <c r="U57" s="2207"/>
      <c r="V57" s="2207"/>
      <c r="W57" s="2207"/>
      <c r="X57" s="2207"/>
      <c r="Y57" s="2207"/>
      <c r="Z57" s="2207"/>
      <c r="AA57" s="2207"/>
      <c r="AB57" s="2207"/>
      <c r="AC57" s="2207"/>
      <c r="AD57" s="2207"/>
      <c r="AE57" s="2207"/>
      <c r="AF57" s="2207"/>
      <c r="AG57" s="2207"/>
      <c r="AH57" s="2207"/>
      <c r="AI57" s="2207"/>
      <c r="AJ57" s="2207"/>
      <c r="AK57" s="2207"/>
      <c r="AL57" s="2207"/>
      <c r="AM57" s="2207"/>
      <c r="AN57" s="2207"/>
      <c r="AO57" s="2207"/>
      <c r="AP57" s="2207"/>
      <c r="AQ57" s="2207"/>
      <c r="AR57" s="2207"/>
      <c r="AS57" s="2207"/>
      <c r="AT57" s="2207"/>
      <c r="AU57" s="2207"/>
      <c r="AV57" s="2207"/>
      <c r="AW57" s="2207"/>
      <c r="AX57" s="2207"/>
      <c r="AY57" s="2207"/>
      <c r="AZ57" s="2207"/>
      <c r="BA57" s="2207"/>
      <c r="BB57" s="2207"/>
      <c r="BC57" s="2207"/>
      <c r="BD57" s="2207"/>
      <c r="BE57" s="2207"/>
      <c r="BF57" s="2207"/>
      <c r="BG57" s="3215"/>
      <c r="BH57" s="3215"/>
      <c r="BI57" s="3215"/>
      <c r="BJ57" s="3215"/>
    </row>
    <row r="58" spans="1:62" x14ac:dyDescent="0.25">
      <c r="A58" s="175"/>
      <c r="B58" s="1427" t="s">
        <v>114</v>
      </c>
      <c r="C58" s="914" t="s">
        <v>50</v>
      </c>
      <c r="D58" s="914">
        <v>500000</v>
      </c>
      <c r="E58" s="542">
        <v>43500</v>
      </c>
      <c r="F58" s="542">
        <v>38606.759999999995</v>
      </c>
      <c r="G58" s="542">
        <v>45500</v>
      </c>
      <c r="H58" s="542">
        <v>38643.490000000005</v>
      </c>
      <c r="I58" s="542">
        <v>89000</v>
      </c>
      <c r="J58" s="542">
        <v>77250.25</v>
      </c>
      <c r="K58" s="542">
        <v>30000</v>
      </c>
      <c r="L58" s="542">
        <v>38679.249999999985</v>
      </c>
      <c r="M58" s="542">
        <v>119000</v>
      </c>
      <c r="N58" s="542">
        <v>115929.49999999999</v>
      </c>
      <c r="O58" s="542">
        <v>25000</v>
      </c>
      <c r="P58" s="542">
        <v>41309.15</v>
      </c>
      <c r="Q58" s="542">
        <v>144000</v>
      </c>
      <c r="R58" s="542">
        <v>157238.65</v>
      </c>
      <c r="S58" s="542">
        <v>45500</v>
      </c>
      <c r="T58" s="542">
        <v>40737.790000000015</v>
      </c>
      <c r="U58" s="542">
        <v>189500</v>
      </c>
      <c r="V58" s="542">
        <v>197976.44</v>
      </c>
      <c r="W58" s="542">
        <v>44000</v>
      </c>
      <c r="X58" s="542">
        <v>42134.22</v>
      </c>
      <c r="Y58" s="542">
        <v>114500</v>
      </c>
      <c r="Z58" s="542">
        <v>124181.16000000002</v>
      </c>
      <c r="AA58" s="542">
        <v>233500</v>
      </c>
      <c r="AB58" s="542">
        <v>240110.66</v>
      </c>
      <c r="AC58" s="542">
        <v>45500</v>
      </c>
      <c r="AD58" s="542">
        <v>37048.140000000014</v>
      </c>
      <c r="AE58" s="542">
        <v>279000</v>
      </c>
      <c r="AF58" s="542">
        <v>277158.80000000005</v>
      </c>
      <c r="AG58" s="542">
        <v>44000</v>
      </c>
      <c r="AH58" s="542">
        <v>30159.91</v>
      </c>
      <c r="AI58" s="542">
        <v>323000</v>
      </c>
      <c r="AJ58" s="542">
        <v>307318.71000000002</v>
      </c>
      <c r="AK58" s="542">
        <v>45500</v>
      </c>
      <c r="AL58" s="542">
        <v>37390.05999999999</v>
      </c>
      <c r="AM58" s="542">
        <v>135000</v>
      </c>
      <c r="AN58" s="542">
        <v>104598.11000000002</v>
      </c>
      <c r="AO58" s="542">
        <v>368500</v>
      </c>
      <c r="AP58" s="542">
        <v>344708.77</v>
      </c>
      <c r="AQ58" s="542">
        <v>45500</v>
      </c>
      <c r="AR58" s="542">
        <v>37025.609999999993</v>
      </c>
      <c r="AS58" s="542">
        <v>414000</v>
      </c>
      <c r="AT58" s="542">
        <v>381734.38</v>
      </c>
      <c r="AU58" s="542">
        <v>40500</v>
      </c>
      <c r="AV58" s="542">
        <v>32967.389999999992</v>
      </c>
      <c r="AW58" s="542">
        <v>454500</v>
      </c>
      <c r="AX58" s="542">
        <v>414701.77</v>
      </c>
      <c r="AY58" s="542">
        <v>45500</v>
      </c>
      <c r="AZ58" s="542">
        <v>44837.42</v>
      </c>
      <c r="BA58" s="542">
        <v>131500</v>
      </c>
      <c r="BB58" s="542">
        <v>114830.41999999998</v>
      </c>
      <c r="BC58" s="542">
        <v>266500</v>
      </c>
      <c r="BD58" s="542">
        <v>219428.53</v>
      </c>
      <c r="BE58" s="542">
        <v>500000</v>
      </c>
      <c r="BF58" s="542">
        <v>459539.19</v>
      </c>
      <c r="BG58" s="3215"/>
      <c r="BH58" s="3215"/>
      <c r="BI58" s="3215"/>
      <c r="BJ58" s="3215"/>
    </row>
    <row r="59" spans="1:62" x14ac:dyDescent="0.25">
      <c r="A59" s="175"/>
      <c r="B59" s="1427" t="s">
        <v>95</v>
      </c>
      <c r="C59" s="914" t="s">
        <v>50</v>
      </c>
      <c r="D59" s="914">
        <v>870000</v>
      </c>
      <c r="E59" s="542">
        <v>77000</v>
      </c>
      <c r="F59" s="542">
        <v>72159.950000000012</v>
      </c>
      <c r="G59" s="542">
        <v>80000</v>
      </c>
      <c r="H59" s="542">
        <v>67613.12999999999</v>
      </c>
      <c r="I59" s="542">
        <v>157000</v>
      </c>
      <c r="J59" s="542">
        <v>139773.08000000002</v>
      </c>
      <c r="K59" s="542">
        <v>48000</v>
      </c>
      <c r="L59" s="542">
        <v>45346.210000000006</v>
      </c>
      <c r="M59" s="542">
        <v>205000</v>
      </c>
      <c r="N59" s="542">
        <v>185119.29000000004</v>
      </c>
      <c r="O59" s="542">
        <v>37500</v>
      </c>
      <c r="P59" s="542">
        <v>69331.990000000005</v>
      </c>
      <c r="Q59" s="542">
        <v>242500</v>
      </c>
      <c r="R59" s="542">
        <v>254451.28000000003</v>
      </c>
      <c r="S59" s="542">
        <v>80000</v>
      </c>
      <c r="T59" s="542">
        <v>73713.89</v>
      </c>
      <c r="U59" s="542">
        <v>322500</v>
      </c>
      <c r="V59" s="542">
        <v>328165.17000000004</v>
      </c>
      <c r="W59" s="542">
        <v>77500</v>
      </c>
      <c r="X59" s="542">
        <v>66573.360000000015</v>
      </c>
      <c r="Y59" s="542">
        <v>195000</v>
      </c>
      <c r="Z59" s="542">
        <v>209619.24000000002</v>
      </c>
      <c r="AA59" s="542">
        <v>400000</v>
      </c>
      <c r="AB59" s="542">
        <v>394738.53</v>
      </c>
      <c r="AC59" s="542">
        <v>80000</v>
      </c>
      <c r="AD59" s="542">
        <v>64076.47</v>
      </c>
      <c r="AE59" s="542">
        <v>480000</v>
      </c>
      <c r="AF59" s="542">
        <v>458815</v>
      </c>
      <c r="AG59" s="542">
        <v>77500</v>
      </c>
      <c r="AH59" s="542">
        <v>10813.23</v>
      </c>
      <c r="AI59" s="542">
        <v>557500</v>
      </c>
      <c r="AJ59" s="542">
        <v>469628.23</v>
      </c>
      <c r="AK59" s="542">
        <v>80000</v>
      </c>
      <c r="AL59" s="542">
        <v>67252.74000000002</v>
      </c>
      <c r="AM59" s="542">
        <v>237500</v>
      </c>
      <c r="AN59" s="542">
        <v>142142.44</v>
      </c>
      <c r="AO59" s="542">
        <v>637500</v>
      </c>
      <c r="AP59" s="542">
        <v>536880.97</v>
      </c>
      <c r="AQ59" s="542">
        <v>80000</v>
      </c>
      <c r="AR59" s="542">
        <v>70877.679999999993</v>
      </c>
      <c r="AS59" s="542">
        <v>717500</v>
      </c>
      <c r="AT59" s="542">
        <v>607758.64999999991</v>
      </c>
      <c r="AU59" s="542">
        <v>72500</v>
      </c>
      <c r="AV59" s="542">
        <v>58216.86</v>
      </c>
      <c r="AW59" s="542">
        <v>790000</v>
      </c>
      <c r="AX59" s="542">
        <v>665975.50999999989</v>
      </c>
      <c r="AY59" s="542">
        <v>80000</v>
      </c>
      <c r="AZ59" s="542">
        <v>84208.419999999984</v>
      </c>
      <c r="BA59" s="542">
        <v>232500</v>
      </c>
      <c r="BB59" s="542">
        <v>213302.95999999996</v>
      </c>
      <c r="BC59" s="542">
        <v>470000</v>
      </c>
      <c r="BD59" s="542">
        <v>355445.39999999997</v>
      </c>
      <c r="BE59" s="542">
        <v>870000</v>
      </c>
      <c r="BF59" s="542">
        <v>750183.92999999993</v>
      </c>
      <c r="BG59" s="3215"/>
      <c r="BH59" s="3215"/>
      <c r="BI59" s="3215"/>
      <c r="BJ59" s="3215"/>
    </row>
    <row r="60" spans="1:62" x14ac:dyDescent="0.25">
      <c r="A60" s="175"/>
      <c r="B60" s="1427" t="s">
        <v>115</v>
      </c>
      <c r="C60" s="914" t="s">
        <v>50</v>
      </c>
      <c r="D60" s="914">
        <v>560000</v>
      </c>
      <c r="E60" s="542">
        <v>46000</v>
      </c>
      <c r="F60" s="542">
        <v>51397.78</v>
      </c>
      <c r="G60" s="542">
        <v>47500</v>
      </c>
      <c r="H60" s="542">
        <v>45578.34</v>
      </c>
      <c r="I60" s="542">
        <v>93500</v>
      </c>
      <c r="J60" s="542">
        <v>96976.12</v>
      </c>
      <c r="K60" s="542">
        <v>35000</v>
      </c>
      <c r="L60" s="542">
        <v>23860.35</v>
      </c>
      <c r="M60" s="542">
        <v>128500</v>
      </c>
      <c r="N60" s="542">
        <v>120836.47</v>
      </c>
      <c r="O60" s="542">
        <v>12500</v>
      </c>
      <c r="P60" s="542">
        <v>45789.59</v>
      </c>
      <c r="Q60" s="542">
        <v>141000</v>
      </c>
      <c r="R60" s="542">
        <v>166626.06</v>
      </c>
      <c r="S60" s="542">
        <v>49000</v>
      </c>
      <c r="T60" s="542">
        <v>38854.43</v>
      </c>
      <c r="U60" s="542">
        <v>190000</v>
      </c>
      <c r="V60" s="542">
        <v>205480.49</v>
      </c>
      <c r="W60" s="542">
        <v>48000</v>
      </c>
      <c r="X60" s="542">
        <v>43924.95</v>
      </c>
      <c r="Y60" s="542">
        <v>109500</v>
      </c>
      <c r="Z60" s="542">
        <v>128568.96999999999</v>
      </c>
      <c r="AA60" s="542">
        <v>238000</v>
      </c>
      <c r="AB60" s="542">
        <v>249405.44</v>
      </c>
      <c r="AC60" s="542">
        <v>54000</v>
      </c>
      <c r="AD60" s="542">
        <v>43303.750000000007</v>
      </c>
      <c r="AE60" s="542">
        <v>292000</v>
      </c>
      <c r="AF60" s="542">
        <v>292709.19</v>
      </c>
      <c r="AG60" s="542">
        <v>52000</v>
      </c>
      <c r="AH60" s="542">
        <v>15465.420000000002</v>
      </c>
      <c r="AI60" s="542">
        <v>344000</v>
      </c>
      <c r="AJ60" s="542">
        <v>308174.61</v>
      </c>
      <c r="AK60" s="542">
        <v>54000</v>
      </c>
      <c r="AL60" s="542">
        <v>33462.999999999993</v>
      </c>
      <c r="AM60" s="542">
        <v>160000</v>
      </c>
      <c r="AN60" s="542">
        <v>92232.170000000013</v>
      </c>
      <c r="AO60" s="542">
        <v>398000</v>
      </c>
      <c r="AP60" s="542">
        <v>341637.61</v>
      </c>
      <c r="AQ60" s="542">
        <v>54000</v>
      </c>
      <c r="AR60" s="542">
        <v>44656.87999999999</v>
      </c>
      <c r="AS60" s="542">
        <v>452000</v>
      </c>
      <c r="AT60" s="542">
        <v>386294.49</v>
      </c>
      <c r="AU60" s="542">
        <v>48000</v>
      </c>
      <c r="AV60" s="542">
        <v>47339.009999999987</v>
      </c>
      <c r="AW60" s="542">
        <v>500000</v>
      </c>
      <c r="AX60" s="542">
        <v>433633.5</v>
      </c>
      <c r="AY60" s="542">
        <v>60000</v>
      </c>
      <c r="AZ60" s="542">
        <v>68418.50999999998</v>
      </c>
      <c r="BA60" s="542">
        <v>162000</v>
      </c>
      <c r="BB60" s="542">
        <v>160414.39999999997</v>
      </c>
      <c r="BC60" s="542">
        <v>322000</v>
      </c>
      <c r="BD60" s="542">
        <v>252646.56999999998</v>
      </c>
      <c r="BE60" s="542">
        <v>560000</v>
      </c>
      <c r="BF60" s="542">
        <v>502052.01</v>
      </c>
      <c r="BG60" s="3215"/>
      <c r="BH60" s="3215"/>
      <c r="BI60" s="3215"/>
      <c r="BJ60" s="3215"/>
    </row>
    <row r="61" spans="1:62" x14ac:dyDescent="0.25">
      <c r="A61" s="175"/>
      <c r="B61" s="1427" t="s">
        <v>512</v>
      </c>
      <c r="C61" s="914" t="s">
        <v>50</v>
      </c>
      <c r="D61" s="542">
        <v>480000</v>
      </c>
      <c r="E61" s="542">
        <v>45719.544994687662</v>
      </c>
      <c r="F61" s="542">
        <v>68662.720000000001</v>
      </c>
      <c r="G61" s="542">
        <v>36952.459726055204</v>
      </c>
      <c r="H61" s="542">
        <v>46615.28</v>
      </c>
      <c r="I61" s="542">
        <v>82672.004720742872</v>
      </c>
      <c r="J61" s="542">
        <v>115278</v>
      </c>
      <c r="K61" s="542">
        <v>29529.067357512999</v>
      </c>
      <c r="L61" s="542">
        <v>26863.510000000002</v>
      </c>
      <c r="M61" s="542">
        <v>112201.07207825588</v>
      </c>
      <c r="N61" s="542">
        <v>142141.51</v>
      </c>
      <c r="O61" s="542">
        <v>6183.2297063903206</v>
      </c>
      <c r="P61" s="542">
        <v>57492.479999999996</v>
      </c>
      <c r="Q61" s="542">
        <v>118384.3017846462</v>
      </c>
      <c r="R61" s="542">
        <v>199633.99</v>
      </c>
      <c r="S61" s="542">
        <v>43452.1764582701</v>
      </c>
      <c r="T61" s="542">
        <v>62737.390000000007</v>
      </c>
      <c r="U61" s="542">
        <v>161836.47824291629</v>
      </c>
      <c r="V61" s="542">
        <v>262371.38</v>
      </c>
      <c r="W61" s="542">
        <v>35980.785837651099</v>
      </c>
      <c r="X61" s="542">
        <v>58513.239999999991</v>
      </c>
      <c r="Y61" s="542">
        <v>85616.192002311524</v>
      </c>
      <c r="Z61" s="542">
        <v>178743.11</v>
      </c>
      <c r="AA61" s="542">
        <v>197817.2640805674</v>
      </c>
      <c r="AB61" s="542">
        <v>320884.62</v>
      </c>
      <c r="AC61" s="542">
        <v>47341.093867539748</v>
      </c>
      <c r="AD61" s="542">
        <v>35082.239999999991</v>
      </c>
      <c r="AE61" s="542">
        <v>245158.35794810715</v>
      </c>
      <c r="AF61" s="542">
        <v>355966.86</v>
      </c>
      <c r="AG61" s="542">
        <v>49680.915573301019</v>
      </c>
      <c r="AH61" s="542">
        <v>17683.650000000001</v>
      </c>
      <c r="AI61" s="542">
        <v>294839.27352140815</v>
      </c>
      <c r="AJ61" s="542">
        <v>373650.51</v>
      </c>
      <c r="AK61" s="542">
        <v>45710.062262521606</v>
      </c>
      <c r="AL61" s="542">
        <v>60012.51999999999</v>
      </c>
      <c r="AM61" s="542">
        <v>142732.0717033624</v>
      </c>
      <c r="AN61" s="542">
        <v>112778.40999999997</v>
      </c>
      <c r="AO61" s="542">
        <v>340549.33578392974</v>
      </c>
      <c r="AP61" s="542">
        <v>433663.03</v>
      </c>
      <c r="AQ61" s="542">
        <v>47339.612262521601</v>
      </c>
      <c r="AR61" s="542">
        <v>86416.17</v>
      </c>
      <c r="AS61" s="542">
        <v>387888.94804645132</v>
      </c>
      <c r="AT61" s="542">
        <v>520079.2</v>
      </c>
      <c r="AU61" s="542">
        <v>46657.996091741836</v>
      </c>
      <c r="AV61" s="542">
        <v>50217.060000000005</v>
      </c>
      <c r="AW61" s="542">
        <v>434546.94413819315</v>
      </c>
      <c r="AX61" s="542">
        <v>570296.26</v>
      </c>
      <c r="AY61" s="542">
        <v>45452.612262521594</v>
      </c>
      <c r="AZ61" s="542">
        <v>68671.75</v>
      </c>
      <c r="BA61" s="542">
        <v>139450.22061678505</v>
      </c>
      <c r="BB61" s="542">
        <v>205304.98</v>
      </c>
      <c r="BC61" s="542">
        <v>282182.29232014745</v>
      </c>
      <c r="BD61" s="542">
        <v>318083.39</v>
      </c>
      <c r="BE61" s="542">
        <v>479999.55640071473</v>
      </c>
      <c r="BF61" s="542">
        <v>638968.01</v>
      </c>
      <c r="BG61" s="3215"/>
      <c r="BH61" s="3215"/>
      <c r="BI61" s="3215"/>
      <c r="BJ61" s="3215"/>
    </row>
    <row r="62" spans="1:62" x14ac:dyDescent="0.25">
      <c r="A62" s="175"/>
      <c r="B62" s="3216" t="s">
        <v>2</v>
      </c>
      <c r="C62" s="1355" t="s">
        <v>50</v>
      </c>
      <c r="D62" s="1094">
        <v>2410000</v>
      </c>
      <c r="E62" s="1094">
        <v>212219.54499468766</v>
      </c>
      <c r="F62" s="1094">
        <v>230827.21</v>
      </c>
      <c r="G62" s="1094">
        <v>209952.45972605521</v>
      </c>
      <c r="H62" s="1094">
        <v>198450.24</v>
      </c>
      <c r="I62" s="1094">
        <v>422172.00472074287</v>
      </c>
      <c r="J62" s="1094">
        <v>429277.44999999995</v>
      </c>
      <c r="K62" s="1094">
        <v>142529.06735751301</v>
      </c>
      <c r="L62" s="1094">
        <v>134749.32</v>
      </c>
      <c r="M62" s="1094">
        <v>564701.07207825594</v>
      </c>
      <c r="N62" s="1094">
        <v>564026.77</v>
      </c>
      <c r="O62" s="1094">
        <v>81183.229706390324</v>
      </c>
      <c r="P62" s="1094">
        <v>213923.21000000002</v>
      </c>
      <c r="Q62" s="1094">
        <v>645884.30178464623</v>
      </c>
      <c r="R62" s="1094">
        <v>777949.98</v>
      </c>
      <c r="S62" s="1094">
        <v>217952.17645827011</v>
      </c>
      <c r="T62" s="1094">
        <v>216043.50000000003</v>
      </c>
      <c r="U62" s="1094">
        <v>863836.47824291629</v>
      </c>
      <c r="V62" s="1094">
        <v>993993.48</v>
      </c>
      <c r="W62" s="1094">
        <v>205480.78583765111</v>
      </c>
      <c r="X62" s="1094">
        <v>211145.77000000002</v>
      </c>
      <c r="Y62" s="1094">
        <v>504616.19200231158</v>
      </c>
      <c r="Z62" s="1094">
        <v>641112.4800000001</v>
      </c>
      <c r="AA62" s="1094">
        <v>1069317.2640805675</v>
      </c>
      <c r="AB62" s="1094">
        <v>1205139.25</v>
      </c>
      <c r="AC62" s="1094">
        <v>226841.09386753975</v>
      </c>
      <c r="AD62" s="1094">
        <v>179510.6</v>
      </c>
      <c r="AE62" s="1094">
        <v>1296158.3579481072</v>
      </c>
      <c r="AF62" s="1094">
        <v>1384649.85</v>
      </c>
      <c r="AG62" s="1094">
        <v>223180.91557330103</v>
      </c>
      <c r="AH62" s="1094">
        <v>74122.209999999992</v>
      </c>
      <c r="AI62" s="1094">
        <v>1519339.2735214082</v>
      </c>
      <c r="AJ62" s="1094">
        <v>1458772.06</v>
      </c>
      <c r="AK62" s="1094">
        <v>225210.06226252159</v>
      </c>
      <c r="AL62" s="1094">
        <v>198118.32</v>
      </c>
      <c r="AM62" s="1094">
        <v>675232.0717033624</v>
      </c>
      <c r="AN62" s="1094">
        <v>451751.13</v>
      </c>
      <c r="AO62" s="1094">
        <v>1744549.3357839298</v>
      </c>
      <c r="AP62" s="1094">
        <v>1656890.3800000001</v>
      </c>
      <c r="AQ62" s="1094">
        <v>226839.61226252161</v>
      </c>
      <c r="AR62" s="1094">
        <v>238976.33999999997</v>
      </c>
      <c r="AS62" s="1094">
        <v>1971388.9480464514</v>
      </c>
      <c r="AT62" s="1094">
        <v>1895866.7200000002</v>
      </c>
      <c r="AU62" s="1094">
        <v>207657.99609174184</v>
      </c>
      <c r="AV62" s="1094">
        <v>188740.31999999998</v>
      </c>
      <c r="AW62" s="1094">
        <v>2179046.9441381935</v>
      </c>
      <c r="AX62" s="1094">
        <v>2084607.0400000003</v>
      </c>
      <c r="AY62" s="1094">
        <v>230952.61226252158</v>
      </c>
      <c r="AZ62" s="1094">
        <v>266136.09999999998</v>
      </c>
      <c r="BA62" s="1094">
        <v>665450.22061678511</v>
      </c>
      <c r="BB62" s="1094">
        <v>693852.75999999989</v>
      </c>
      <c r="BC62" s="1094">
        <v>1340682.2923201476</v>
      </c>
      <c r="BD62" s="1094">
        <v>1145603.8899999999</v>
      </c>
      <c r="BE62" s="1094">
        <v>2409999.5564007149</v>
      </c>
      <c r="BF62" s="1094">
        <v>2350743.14</v>
      </c>
      <c r="BG62" s="3215"/>
      <c r="BH62" s="3215"/>
      <c r="BI62" s="3215"/>
      <c r="BJ62" s="3215"/>
    </row>
    <row r="63" spans="1:62" x14ac:dyDescent="0.25">
      <c r="A63" s="175"/>
      <c r="B63" s="3220" t="s">
        <v>317</v>
      </c>
      <c r="C63" s="2207"/>
      <c r="D63" s="2207"/>
      <c r="E63" s="2207"/>
      <c r="F63" s="2207"/>
      <c r="G63" s="2207"/>
      <c r="H63" s="2207"/>
      <c r="I63" s="2207"/>
      <c r="J63" s="2207"/>
      <c r="K63" s="2207"/>
      <c r="L63" s="2207"/>
      <c r="M63" s="2207"/>
      <c r="N63" s="2207"/>
      <c r="O63" s="2207"/>
      <c r="P63" s="2207"/>
      <c r="Q63" s="2207"/>
      <c r="R63" s="2207"/>
      <c r="S63" s="2207"/>
      <c r="T63" s="2207"/>
      <c r="U63" s="2207"/>
      <c r="V63" s="2207"/>
      <c r="W63" s="2207"/>
      <c r="X63" s="2207"/>
      <c r="Y63" s="2207"/>
      <c r="Z63" s="2207"/>
      <c r="AA63" s="2207"/>
      <c r="AB63" s="2207"/>
      <c r="AC63" s="2207"/>
      <c r="AD63" s="2207"/>
      <c r="AE63" s="2207"/>
      <c r="AF63" s="2207"/>
      <c r="AG63" s="2207"/>
      <c r="AH63" s="2207"/>
      <c r="AI63" s="2207"/>
      <c r="AJ63" s="2207"/>
      <c r="AK63" s="2207"/>
      <c r="AL63" s="2207"/>
      <c r="AM63" s="2207"/>
      <c r="AN63" s="2207"/>
      <c r="AO63" s="2207"/>
      <c r="AP63" s="2207"/>
      <c r="AQ63" s="2207"/>
      <c r="AR63" s="2207"/>
      <c r="AS63" s="2207"/>
      <c r="AT63" s="2207"/>
      <c r="AU63" s="2207"/>
      <c r="AV63" s="2207"/>
      <c r="AW63" s="2207"/>
      <c r="AX63" s="2207"/>
      <c r="AY63" s="2207"/>
      <c r="AZ63" s="2207"/>
      <c r="BA63" s="2207"/>
      <c r="BB63" s="2207"/>
      <c r="BC63" s="2207"/>
      <c r="BD63" s="2207"/>
      <c r="BE63" s="2207"/>
      <c r="BF63" s="2207"/>
      <c r="BG63" s="3215"/>
      <c r="BH63" s="3215"/>
      <c r="BI63" s="3215"/>
      <c r="BJ63" s="3215"/>
    </row>
    <row r="64" spans="1:62" x14ac:dyDescent="0.25">
      <c r="A64" s="175"/>
      <c r="B64" s="3214" t="s">
        <v>114</v>
      </c>
      <c r="C64" s="3214"/>
      <c r="D64" s="3214"/>
      <c r="E64" s="3214"/>
      <c r="F64" s="3214"/>
      <c r="G64" s="3214"/>
      <c r="H64" s="3214"/>
      <c r="I64" s="3214"/>
      <c r="J64" s="3214"/>
      <c r="K64" s="3214"/>
      <c r="L64" s="3214"/>
      <c r="M64" s="3214"/>
      <c r="N64" s="3214"/>
      <c r="O64" s="3214"/>
      <c r="P64" s="3214"/>
      <c r="Q64" s="3214"/>
      <c r="R64" s="3214"/>
      <c r="S64" s="3214"/>
      <c r="T64" s="3214"/>
      <c r="U64" s="3214"/>
      <c r="V64" s="3214"/>
      <c r="W64" s="3214"/>
      <c r="X64" s="3214"/>
      <c r="Y64" s="3214"/>
      <c r="Z64" s="3214"/>
      <c r="AA64" s="3214"/>
      <c r="AB64" s="3214"/>
      <c r="AC64" s="3214"/>
      <c r="AD64" s="3214"/>
      <c r="AE64" s="3214"/>
      <c r="AF64" s="3214"/>
      <c r="AG64" s="3214"/>
      <c r="AH64" s="3214"/>
      <c r="AI64" s="3214"/>
      <c r="AJ64" s="3214"/>
      <c r="AK64" s="3214"/>
      <c r="AL64" s="3214"/>
      <c r="AM64" s="3214"/>
      <c r="AN64" s="3214"/>
      <c r="AO64" s="3214"/>
      <c r="AP64" s="3214"/>
      <c r="AQ64" s="3214"/>
      <c r="AR64" s="3214"/>
      <c r="AS64" s="3214"/>
      <c r="AT64" s="3214"/>
      <c r="AU64" s="3214"/>
      <c r="AV64" s="3214"/>
      <c r="AW64" s="3214"/>
      <c r="AX64" s="3214"/>
      <c r="AY64" s="3214"/>
      <c r="AZ64" s="3214"/>
      <c r="BA64" s="3214"/>
      <c r="BB64" s="3214"/>
      <c r="BC64" s="3214"/>
      <c r="BD64" s="3214"/>
      <c r="BE64" s="3214"/>
      <c r="BF64" s="3214"/>
      <c r="BG64" s="3215"/>
      <c r="BH64" s="3215"/>
      <c r="BI64" s="3215"/>
      <c r="BJ64" s="3215"/>
    </row>
    <row r="65" spans="1:62" x14ac:dyDescent="0.25">
      <c r="A65" s="175"/>
      <c r="B65" s="1427" t="s">
        <v>22</v>
      </c>
      <c r="C65" s="914" t="s">
        <v>50</v>
      </c>
      <c r="D65" s="3795">
        <v>500000</v>
      </c>
      <c r="E65" s="3781">
        <v>43500</v>
      </c>
      <c r="F65" s="542">
        <v>35854.679999999993</v>
      </c>
      <c r="G65" s="3781">
        <v>45500</v>
      </c>
      <c r="H65" s="542">
        <v>35452.380000000005</v>
      </c>
      <c r="I65" s="3781">
        <v>89000</v>
      </c>
      <c r="J65" s="542">
        <v>71307.06</v>
      </c>
      <c r="K65" s="3781">
        <v>30000</v>
      </c>
      <c r="L65" s="542">
        <v>35658.479999999996</v>
      </c>
      <c r="M65" s="3781">
        <v>119000</v>
      </c>
      <c r="N65" s="542">
        <v>106965.54</v>
      </c>
      <c r="O65" s="3781">
        <v>25000</v>
      </c>
      <c r="P65" s="542">
        <v>38792.820000000007</v>
      </c>
      <c r="Q65" s="3781">
        <v>144000</v>
      </c>
      <c r="R65" s="542">
        <v>145758.35999999999</v>
      </c>
      <c r="S65" s="3781">
        <v>45500</v>
      </c>
      <c r="T65" s="542">
        <v>34633.98000000001</v>
      </c>
      <c r="U65" s="3781">
        <v>189500</v>
      </c>
      <c r="V65" s="542">
        <v>180392.34</v>
      </c>
      <c r="W65" s="3781">
        <v>44000</v>
      </c>
      <c r="X65" s="542">
        <v>37195.620000000003</v>
      </c>
      <c r="Y65" s="3781">
        <v>114500</v>
      </c>
      <c r="Z65" s="542">
        <v>110622.42000000001</v>
      </c>
      <c r="AA65" s="3781">
        <v>233500</v>
      </c>
      <c r="AB65" s="542">
        <v>217587.96000000002</v>
      </c>
      <c r="AC65" s="3781">
        <v>45500</v>
      </c>
      <c r="AD65" s="542">
        <v>34277.94000000001</v>
      </c>
      <c r="AE65" s="3781">
        <v>279000</v>
      </c>
      <c r="AF65" s="542">
        <v>251865.90000000002</v>
      </c>
      <c r="AG65" s="3781">
        <v>44000</v>
      </c>
      <c r="AH65" s="542">
        <v>28358.48</v>
      </c>
      <c r="AI65" s="3787">
        <v>323000</v>
      </c>
      <c r="AJ65" s="542">
        <v>280224.38</v>
      </c>
      <c r="AK65" s="3781">
        <v>45500</v>
      </c>
      <c r="AL65" s="542">
        <v>35579.119999999988</v>
      </c>
      <c r="AM65" s="3781">
        <v>135000</v>
      </c>
      <c r="AN65" s="542">
        <v>98215.540000000008</v>
      </c>
      <c r="AO65" s="3781">
        <v>368500</v>
      </c>
      <c r="AP65" s="542">
        <v>315803.5</v>
      </c>
      <c r="AQ65" s="3781">
        <v>45500</v>
      </c>
      <c r="AR65" s="542">
        <v>34396.01999999999</v>
      </c>
      <c r="AS65" s="3787">
        <v>414000</v>
      </c>
      <c r="AT65" s="542">
        <v>350199.52</v>
      </c>
      <c r="AU65" s="3781">
        <v>40500</v>
      </c>
      <c r="AV65" s="542">
        <v>29760.54</v>
      </c>
      <c r="AW65" s="3787">
        <v>454500</v>
      </c>
      <c r="AX65" s="542">
        <v>379960.06</v>
      </c>
      <c r="AY65" s="3781">
        <v>45500</v>
      </c>
      <c r="AZ65" s="542">
        <v>42334.12</v>
      </c>
      <c r="BA65" s="3781">
        <v>131500</v>
      </c>
      <c r="BB65" s="542">
        <v>106490.68</v>
      </c>
      <c r="BC65" s="3781">
        <v>266500</v>
      </c>
      <c r="BD65" s="542">
        <v>204706.22</v>
      </c>
      <c r="BE65" s="3787">
        <v>500000</v>
      </c>
      <c r="BF65" s="542">
        <v>422294.18</v>
      </c>
      <c r="BG65" s="3215"/>
      <c r="BH65" s="3215"/>
      <c r="BI65" s="3215"/>
      <c r="BJ65" s="3215"/>
    </row>
    <row r="66" spans="1:62" x14ac:dyDescent="0.25">
      <c r="A66" s="175"/>
      <c r="B66" s="1427" t="s">
        <v>23</v>
      </c>
      <c r="C66" s="914" t="s">
        <v>50</v>
      </c>
      <c r="D66" s="3795"/>
      <c r="E66" s="3781"/>
      <c r="F66" s="542">
        <v>2752.08</v>
      </c>
      <c r="G66" s="3781"/>
      <c r="H66" s="542">
        <v>3191.11</v>
      </c>
      <c r="I66" s="3781"/>
      <c r="J66" s="542">
        <v>5943.1900000000005</v>
      </c>
      <c r="K66" s="3781"/>
      <c r="L66" s="542">
        <v>3020.77</v>
      </c>
      <c r="M66" s="3781"/>
      <c r="N66" s="542">
        <v>8963.9600000000009</v>
      </c>
      <c r="O66" s="3781"/>
      <c r="P66" s="542">
        <v>2516.33</v>
      </c>
      <c r="Q66" s="3781"/>
      <c r="R66" s="542">
        <v>11480.29</v>
      </c>
      <c r="S66" s="3781"/>
      <c r="T66" s="542">
        <v>6103.8099999999995</v>
      </c>
      <c r="U66" s="3781"/>
      <c r="V66" s="542">
        <v>17584.099999999999</v>
      </c>
      <c r="W66" s="3781"/>
      <c r="X66" s="542">
        <v>4938.5999999999995</v>
      </c>
      <c r="Y66" s="3781">
        <v>0</v>
      </c>
      <c r="Z66" s="542">
        <v>13558.739999999998</v>
      </c>
      <c r="AA66" s="3781"/>
      <c r="AB66" s="542">
        <v>22522.699999999997</v>
      </c>
      <c r="AC66" s="3781"/>
      <c r="AD66" s="542">
        <v>2770.2</v>
      </c>
      <c r="AE66" s="3781"/>
      <c r="AF66" s="542">
        <v>25292.899999999998</v>
      </c>
      <c r="AG66" s="3781"/>
      <c r="AH66" s="542">
        <v>1801.4300000000003</v>
      </c>
      <c r="AI66" s="3788"/>
      <c r="AJ66" s="542">
        <v>27094.329999999998</v>
      </c>
      <c r="AK66" s="3781"/>
      <c r="AL66" s="542">
        <v>1810.94</v>
      </c>
      <c r="AM66" s="3781">
        <v>0</v>
      </c>
      <c r="AN66" s="542">
        <v>6382.57</v>
      </c>
      <c r="AO66" s="3781"/>
      <c r="AP66" s="542">
        <v>28905.269999999997</v>
      </c>
      <c r="AQ66" s="3781"/>
      <c r="AR66" s="542">
        <v>2629.5899999999997</v>
      </c>
      <c r="AS66" s="3788"/>
      <c r="AT66" s="542">
        <v>31534.859999999997</v>
      </c>
      <c r="AU66" s="3781"/>
      <c r="AV66" s="542">
        <v>3206.8500000000004</v>
      </c>
      <c r="AW66" s="3788"/>
      <c r="AX66" s="542">
        <v>34741.71</v>
      </c>
      <c r="AY66" s="3781"/>
      <c r="AZ66" s="542">
        <v>2503.3000000000002</v>
      </c>
      <c r="BA66" s="3781">
        <v>0</v>
      </c>
      <c r="BB66" s="542">
        <v>8339.7400000000016</v>
      </c>
      <c r="BC66" s="3781"/>
      <c r="BD66" s="542">
        <v>14722.310000000001</v>
      </c>
      <c r="BE66" s="3788"/>
      <c r="BF66" s="542">
        <v>37245.01</v>
      </c>
      <c r="BG66" s="3215"/>
      <c r="BH66" s="3215"/>
      <c r="BI66" s="3215"/>
      <c r="BJ66" s="3215"/>
    </row>
    <row r="67" spans="1:62" x14ac:dyDescent="0.25">
      <c r="A67" s="175"/>
      <c r="B67" s="3216" t="s">
        <v>2</v>
      </c>
      <c r="C67" s="1355" t="s">
        <v>50</v>
      </c>
      <c r="D67" s="3795"/>
      <c r="E67" s="3781"/>
      <c r="F67" s="1094">
        <v>38606.759999999995</v>
      </c>
      <c r="G67" s="3781"/>
      <c r="H67" s="1094">
        <v>38643.490000000005</v>
      </c>
      <c r="I67" s="3781"/>
      <c r="J67" s="1094">
        <v>77250.25</v>
      </c>
      <c r="K67" s="3781"/>
      <c r="L67" s="1094">
        <v>38679.249999999993</v>
      </c>
      <c r="M67" s="3781"/>
      <c r="N67" s="1094">
        <v>115929.5</v>
      </c>
      <c r="O67" s="3781"/>
      <c r="P67" s="1094">
        <v>41309.150000000009</v>
      </c>
      <c r="Q67" s="3781"/>
      <c r="R67" s="1094">
        <v>157238.65000000002</v>
      </c>
      <c r="S67" s="3781"/>
      <c r="T67" s="1094">
        <v>40737.790000000008</v>
      </c>
      <c r="U67" s="3781"/>
      <c r="V67" s="1094">
        <v>197976.44000000003</v>
      </c>
      <c r="W67" s="3781"/>
      <c r="X67" s="1094">
        <v>42134.22</v>
      </c>
      <c r="Y67" s="3781">
        <v>0</v>
      </c>
      <c r="Z67" s="1094">
        <v>124181.16000000002</v>
      </c>
      <c r="AA67" s="3781"/>
      <c r="AB67" s="1094">
        <v>240110.66000000003</v>
      </c>
      <c r="AC67" s="3781"/>
      <c r="AD67" s="1094">
        <v>37048.140000000007</v>
      </c>
      <c r="AE67" s="3781"/>
      <c r="AF67" s="1094">
        <v>277158.80000000005</v>
      </c>
      <c r="AG67" s="3781"/>
      <c r="AH67" s="1094">
        <v>30159.91</v>
      </c>
      <c r="AI67" s="3789"/>
      <c r="AJ67" s="1094">
        <v>307318.71000000002</v>
      </c>
      <c r="AK67" s="3781"/>
      <c r="AL67" s="1094">
        <v>37390.05999999999</v>
      </c>
      <c r="AM67" s="3781">
        <v>0</v>
      </c>
      <c r="AN67" s="1094">
        <v>104598.10999999999</v>
      </c>
      <c r="AO67" s="3781"/>
      <c r="AP67" s="1094">
        <v>344708.77</v>
      </c>
      <c r="AQ67" s="3781"/>
      <c r="AR67" s="1094">
        <v>37025.609999999986</v>
      </c>
      <c r="AS67" s="3789"/>
      <c r="AT67" s="1094">
        <v>381734.38</v>
      </c>
      <c r="AU67" s="3781"/>
      <c r="AV67" s="1094">
        <v>32967.39</v>
      </c>
      <c r="AW67" s="3789"/>
      <c r="AX67" s="1094">
        <v>414701.77</v>
      </c>
      <c r="AY67" s="3781"/>
      <c r="AZ67" s="1094">
        <v>44837.420000000006</v>
      </c>
      <c r="BA67" s="3781">
        <v>0</v>
      </c>
      <c r="BB67" s="1094">
        <v>114830.41999999998</v>
      </c>
      <c r="BC67" s="3781"/>
      <c r="BD67" s="1094">
        <v>219428.52999999997</v>
      </c>
      <c r="BE67" s="3789"/>
      <c r="BF67" s="1094">
        <v>459539.19</v>
      </c>
      <c r="BG67" s="3215"/>
      <c r="BH67" s="3215"/>
      <c r="BI67" s="3215"/>
      <c r="BJ67" s="3215"/>
    </row>
    <row r="68" spans="1:62" x14ac:dyDescent="0.25">
      <c r="A68" s="175"/>
      <c r="B68" s="3214" t="s">
        <v>95</v>
      </c>
      <c r="C68" s="3214"/>
      <c r="D68" s="3214"/>
      <c r="E68" s="3221"/>
      <c r="F68" s="3221"/>
      <c r="G68" s="3221"/>
      <c r="H68" s="3221"/>
      <c r="I68" s="3221"/>
      <c r="J68" s="3221"/>
      <c r="K68" s="3221"/>
      <c r="L68" s="3221"/>
      <c r="M68" s="3221"/>
      <c r="N68" s="3221"/>
      <c r="O68" s="3221"/>
      <c r="P68" s="3221"/>
      <c r="Q68" s="3221"/>
      <c r="R68" s="3221"/>
      <c r="S68" s="3221"/>
      <c r="T68" s="3221"/>
      <c r="U68" s="3221"/>
      <c r="V68" s="3221"/>
      <c r="W68" s="3221"/>
      <c r="X68" s="3221"/>
      <c r="Y68" s="3221"/>
      <c r="Z68" s="3221"/>
      <c r="AA68" s="3221"/>
      <c r="AB68" s="3221"/>
      <c r="AC68" s="3221"/>
      <c r="AD68" s="3221"/>
      <c r="AE68" s="3221"/>
      <c r="AF68" s="3221"/>
      <c r="AG68" s="3221"/>
      <c r="AH68" s="3221"/>
      <c r="AI68" s="3221"/>
      <c r="AJ68" s="3221"/>
      <c r="AK68" s="3221"/>
      <c r="AL68" s="3221"/>
      <c r="AM68" s="3221"/>
      <c r="AN68" s="3221"/>
      <c r="AO68" s="3221"/>
      <c r="AP68" s="3221"/>
      <c r="AQ68" s="3221"/>
      <c r="AR68" s="3221"/>
      <c r="AS68" s="3221"/>
      <c r="AT68" s="3221"/>
      <c r="AU68" s="3221"/>
      <c r="AV68" s="3221"/>
      <c r="AW68" s="3221"/>
      <c r="AX68" s="3221"/>
      <c r="AY68" s="3221"/>
      <c r="AZ68" s="3221"/>
      <c r="BA68" s="3221"/>
      <c r="BB68" s="3221"/>
      <c r="BC68" s="3221"/>
      <c r="BD68" s="3221"/>
      <c r="BE68" s="3221"/>
      <c r="BF68" s="3221"/>
      <c r="BG68" s="3215"/>
      <c r="BH68" s="3215"/>
      <c r="BI68" s="3215"/>
      <c r="BJ68" s="3215"/>
    </row>
    <row r="69" spans="1:62" ht="21.2" customHeight="1" x14ac:dyDescent="0.25">
      <c r="A69" s="175"/>
      <c r="B69" s="1427" t="s">
        <v>22</v>
      </c>
      <c r="C69" s="914" t="s">
        <v>50</v>
      </c>
      <c r="D69" s="3781">
        <v>870000</v>
      </c>
      <c r="E69" s="3781">
        <v>77000</v>
      </c>
      <c r="F69" s="542">
        <v>51742.540000000008</v>
      </c>
      <c r="G69" s="3781">
        <v>80000</v>
      </c>
      <c r="H69" s="542">
        <v>50715.82</v>
      </c>
      <c r="I69" s="3781">
        <v>157000</v>
      </c>
      <c r="J69" s="542">
        <v>102458.36000000002</v>
      </c>
      <c r="K69" s="3781">
        <v>48000</v>
      </c>
      <c r="L69" s="542">
        <v>32970.339999999997</v>
      </c>
      <c r="M69" s="3781">
        <v>205000</v>
      </c>
      <c r="N69" s="542">
        <v>135428.70000000001</v>
      </c>
      <c r="O69" s="3781">
        <v>37500</v>
      </c>
      <c r="P69" s="542">
        <v>59349.799999999996</v>
      </c>
      <c r="Q69" s="3781">
        <v>242500</v>
      </c>
      <c r="R69" s="542">
        <v>194778.5</v>
      </c>
      <c r="S69" s="3781">
        <v>80000</v>
      </c>
      <c r="T69" s="542">
        <v>60189.100000000028</v>
      </c>
      <c r="U69" s="3781">
        <v>322500</v>
      </c>
      <c r="V69" s="542">
        <v>254967.60000000003</v>
      </c>
      <c r="W69" s="3781">
        <v>77500</v>
      </c>
      <c r="X69" s="542">
        <v>55792.500000000015</v>
      </c>
      <c r="Y69" s="3781">
        <v>195000</v>
      </c>
      <c r="Z69" s="542">
        <v>175331.40000000002</v>
      </c>
      <c r="AA69" s="3781">
        <v>400000</v>
      </c>
      <c r="AB69" s="542">
        <v>310760.10000000003</v>
      </c>
      <c r="AC69" s="3781">
        <v>80000</v>
      </c>
      <c r="AD69" s="542">
        <v>55737.339999999989</v>
      </c>
      <c r="AE69" s="3781">
        <v>480000</v>
      </c>
      <c r="AF69" s="542">
        <v>366497.44</v>
      </c>
      <c r="AG69" s="3781">
        <v>77500</v>
      </c>
      <c r="AH69" s="542">
        <v>9455.0400000000009</v>
      </c>
      <c r="AI69" s="3787">
        <v>557500</v>
      </c>
      <c r="AJ69" s="542">
        <v>375952.48</v>
      </c>
      <c r="AK69" s="3781">
        <v>80000</v>
      </c>
      <c r="AL69" s="542">
        <v>54931.460000000006</v>
      </c>
      <c r="AM69" s="3781">
        <v>237500</v>
      </c>
      <c r="AN69" s="542">
        <v>120123.84</v>
      </c>
      <c r="AO69" s="3781">
        <v>637500</v>
      </c>
      <c r="AP69" s="542">
        <v>430883.94</v>
      </c>
      <c r="AQ69" s="3781">
        <v>80000</v>
      </c>
      <c r="AR69" s="542">
        <v>59148.800000000003</v>
      </c>
      <c r="AS69" s="3787">
        <v>717500</v>
      </c>
      <c r="AT69" s="542">
        <v>490032.74</v>
      </c>
      <c r="AU69" s="3781">
        <v>72500</v>
      </c>
      <c r="AV69" s="542">
        <v>45091.399999999994</v>
      </c>
      <c r="AW69" s="3787">
        <v>790000</v>
      </c>
      <c r="AX69" s="542">
        <v>535124.14</v>
      </c>
      <c r="AY69" s="3781">
        <v>80000</v>
      </c>
      <c r="AZ69" s="542">
        <v>72967.439999999988</v>
      </c>
      <c r="BA69" s="3781">
        <v>232500</v>
      </c>
      <c r="BB69" s="542">
        <v>177207.63999999998</v>
      </c>
      <c r="BC69" s="3781">
        <v>470000</v>
      </c>
      <c r="BD69" s="542">
        <v>297331.48</v>
      </c>
      <c r="BE69" s="3787">
        <v>870000</v>
      </c>
      <c r="BF69" s="542">
        <v>608091.57999999996</v>
      </c>
      <c r="BG69" s="3215"/>
      <c r="BH69" s="3215"/>
      <c r="BI69" s="3215"/>
      <c r="BJ69" s="3215"/>
    </row>
    <row r="70" spans="1:62" x14ac:dyDescent="0.25">
      <c r="A70" s="175"/>
      <c r="B70" s="1427" t="s">
        <v>23</v>
      </c>
      <c r="C70" s="914" t="s">
        <v>50</v>
      </c>
      <c r="D70" s="3781"/>
      <c r="E70" s="3781"/>
      <c r="F70" s="542">
        <v>20417.410000000003</v>
      </c>
      <c r="G70" s="3781"/>
      <c r="H70" s="542">
        <v>16897.309999999998</v>
      </c>
      <c r="I70" s="3781"/>
      <c r="J70" s="542">
        <v>37314.720000000001</v>
      </c>
      <c r="K70" s="3781"/>
      <c r="L70" s="542">
        <v>12375.87</v>
      </c>
      <c r="M70" s="3781"/>
      <c r="N70" s="542">
        <v>49690.590000000004</v>
      </c>
      <c r="O70" s="3781"/>
      <c r="P70" s="542">
        <v>9982.1900000000023</v>
      </c>
      <c r="Q70" s="3781"/>
      <c r="R70" s="542">
        <v>59672.780000000006</v>
      </c>
      <c r="S70" s="3781"/>
      <c r="T70" s="542">
        <v>13524.790000000005</v>
      </c>
      <c r="U70" s="3781"/>
      <c r="V70" s="542">
        <v>73197.570000000007</v>
      </c>
      <c r="W70" s="3781"/>
      <c r="X70" s="542">
        <v>10780.859999999999</v>
      </c>
      <c r="Y70" s="3781">
        <v>0</v>
      </c>
      <c r="Z70" s="542">
        <v>34287.840000000004</v>
      </c>
      <c r="AA70" s="3781"/>
      <c r="AB70" s="542">
        <v>83978.430000000008</v>
      </c>
      <c r="AC70" s="3781"/>
      <c r="AD70" s="542">
        <v>8339.1299999999992</v>
      </c>
      <c r="AE70" s="3781"/>
      <c r="AF70" s="542">
        <v>92317.560000000012</v>
      </c>
      <c r="AG70" s="3781"/>
      <c r="AH70" s="542">
        <v>1358.1899999999998</v>
      </c>
      <c r="AI70" s="3788"/>
      <c r="AJ70" s="542">
        <v>93675.750000000015</v>
      </c>
      <c r="AK70" s="3781"/>
      <c r="AL70" s="542">
        <v>12321.280000000002</v>
      </c>
      <c r="AM70" s="3781">
        <v>0</v>
      </c>
      <c r="AN70" s="542">
        <v>22018.600000000002</v>
      </c>
      <c r="AO70" s="3781"/>
      <c r="AP70" s="542">
        <v>105997.03000000001</v>
      </c>
      <c r="AQ70" s="3781"/>
      <c r="AR70" s="542">
        <v>11728.880000000003</v>
      </c>
      <c r="AS70" s="3788"/>
      <c r="AT70" s="542">
        <v>117725.91000000002</v>
      </c>
      <c r="AU70" s="3781"/>
      <c r="AV70" s="542">
        <v>13125.460000000003</v>
      </c>
      <c r="AW70" s="3788"/>
      <c r="AX70" s="542">
        <v>130851.37000000002</v>
      </c>
      <c r="AY70" s="3781"/>
      <c r="AZ70" s="542">
        <v>11240.98</v>
      </c>
      <c r="BA70" s="3781">
        <v>0</v>
      </c>
      <c r="BB70" s="542">
        <v>36095.320000000007</v>
      </c>
      <c r="BC70" s="3781"/>
      <c r="BD70" s="542">
        <v>58113.920000000013</v>
      </c>
      <c r="BE70" s="3788"/>
      <c r="BF70" s="542">
        <v>142092.35000000003</v>
      </c>
      <c r="BG70" s="3215"/>
      <c r="BH70" s="3215"/>
      <c r="BI70" s="3215"/>
      <c r="BJ70" s="3215"/>
    </row>
    <row r="71" spans="1:62" x14ac:dyDescent="0.25">
      <c r="A71" s="175"/>
      <c r="B71" s="3216" t="s">
        <v>2</v>
      </c>
      <c r="C71" s="1355" t="s">
        <v>50</v>
      </c>
      <c r="D71" s="3781"/>
      <c r="E71" s="3781"/>
      <c r="F71" s="1094">
        <v>72159.950000000012</v>
      </c>
      <c r="G71" s="3781"/>
      <c r="H71" s="1094">
        <v>67613.13</v>
      </c>
      <c r="I71" s="3781"/>
      <c r="J71" s="1094">
        <v>139773.08000000002</v>
      </c>
      <c r="K71" s="3781"/>
      <c r="L71" s="1094">
        <v>45346.21</v>
      </c>
      <c r="M71" s="3781"/>
      <c r="N71" s="1094">
        <v>185119.29</v>
      </c>
      <c r="O71" s="3781"/>
      <c r="P71" s="1094">
        <v>69331.989999999991</v>
      </c>
      <c r="Q71" s="3781"/>
      <c r="R71" s="1094">
        <v>254451.28</v>
      </c>
      <c r="S71" s="3781"/>
      <c r="T71" s="1094">
        <v>73713.890000000029</v>
      </c>
      <c r="U71" s="3781"/>
      <c r="V71" s="1094">
        <v>328165.17000000004</v>
      </c>
      <c r="W71" s="3781"/>
      <c r="X71" s="1094">
        <v>66573.360000000015</v>
      </c>
      <c r="Y71" s="3781">
        <v>0</v>
      </c>
      <c r="Z71" s="1094">
        <v>209619.24000000002</v>
      </c>
      <c r="AA71" s="3781"/>
      <c r="AB71" s="1094">
        <v>394738.53</v>
      </c>
      <c r="AC71" s="3781"/>
      <c r="AD71" s="1094">
        <v>64076.469999999987</v>
      </c>
      <c r="AE71" s="3781"/>
      <c r="AF71" s="1094">
        <v>458815</v>
      </c>
      <c r="AG71" s="3781"/>
      <c r="AH71" s="1094">
        <v>10813.230000000001</v>
      </c>
      <c r="AI71" s="3789"/>
      <c r="AJ71" s="1094">
        <v>469628.23</v>
      </c>
      <c r="AK71" s="3781"/>
      <c r="AL71" s="1094">
        <v>67252.740000000005</v>
      </c>
      <c r="AM71" s="3781">
        <v>0</v>
      </c>
      <c r="AN71" s="1094">
        <v>142142.44</v>
      </c>
      <c r="AO71" s="3781"/>
      <c r="AP71" s="1094">
        <v>536880.97</v>
      </c>
      <c r="AQ71" s="3781"/>
      <c r="AR71" s="1094">
        <v>70877.680000000008</v>
      </c>
      <c r="AS71" s="3789"/>
      <c r="AT71" s="1094">
        <v>607758.65</v>
      </c>
      <c r="AU71" s="3781"/>
      <c r="AV71" s="1094">
        <v>58216.86</v>
      </c>
      <c r="AW71" s="3789"/>
      <c r="AX71" s="1094">
        <v>665975.51</v>
      </c>
      <c r="AY71" s="3781"/>
      <c r="AZ71" s="1094">
        <v>84208.419999999984</v>
      </c>
      <c r="BA71" s="3781">
        <v>0</v>
      </c>
      <c r="BB71" s="1094">
        <v>213302.96</v>
      </c>
      <c r="BC71" s="3781"/>
      <c r="BD71" s="1094">
        <v>355445.4</v>
      </c>
      <c r="BE71" s="3789"/>
      <c r="BF71" s="1094">
        <v>750183.92999999993</v>
      </c>
      <c r="BG71" s="3215"/>
      <c r="BH71" s="3215"/>
      <c r="BI71" s="3215"/>
      <c r="BJ71" s="3215"/>
    </row>
    <row r="72" spans="1:62" ht="20.25" customHeight="1" x14ac:dyDescent="0.25">
      <c r="A72" s="175"/>
      <c r="B72" s="3214" t="s">
        <v>115</v>
      </c>
      <c r="C72" s="3214"/>
      <c r="D72" s="3214"/>
      <c r="E72" s="3221"/>
      <c r="F72" s="3221"/>
      <c r="G72" s="3221"/>
      <c r="H72" s="3221"/>
      <c r="I72" s="3221"/>
      <c r="J72" s="3221"/>
      <c r="K72" s="3221"/>
      <c r="L72" s="3221"/>
      <c r="M72" s="3221"/>
      <c r="N72" s="3221"/>
      <c r="O72" s="3221"/>
      <c r="P72" s="3221"/>
      <c r="Q72" s="3221"/>
      <c r="R72" s="3221"/>
      <c r="S72" s="3221"/>
      <c r="T72" s="3221"/>
      <c r="U72" s="3221"/>
      <c r="V72" s="3221"/>
      <c r="W72" s="3221"/>
      <c r="X72" s="3221"/>
      <c r="Y72" s="3221"/>
      <c r="Z72" s="3221"/>
      <c r="AA72" s="3221"/>
      <c r="AB72" s="3221"/>
      <c r="AC72" s="3221"/>
      <c r="AD72" s="3221"/>
      <c r="AE72" s="3221"/>
      <c r="AF72" s="3221"/>
      <c r="AG72" s="3221"/>
      <c r="AH72" s="3221"/>
      <c r="AI72" s="3221"/>
      <c r="AJ72" s="3221"/>
      <c r="AK72" s="3221"/>
      <c r="AL72" s="3221"/>
      <c r="AM72" s="3221"/>
      <c r="AN72" s="3221"/>
      <c r="AO72" s="3221"/>
      <c r="AP72" s="3221"/>
      <c r="AQ72" s="3221"/>
      <c r="AR72" s="3221"/>
      <c r="AS72" s="3221"/>
      <c r="AT72" s="3221"/>
      <c r="AU72" s="3221"/>
      <c r="AV72" s="3221"/>
      <c r="AW72" s="3221"/>
      <c r="AX72" s="3221"/>
      <c r="AY72" s="3221"/>
      <c r="AZ72" s="3221"/>
      <c r="BA72" s="3221"/>
      <c r="BB72" s="3221"/>
      <c r="BC72" s="3221"/>
      <c r="BD72" s="3221"/>
      <c r="BE72" s="3221"/>
      <c r="BF72" s="3221"/>
      <c r="BG72" s="3215"/>
      <c r="BH72" s="3215"/>
      <c r="BI72" s="3215"/>
      <c r="BJ72" s="3215"/>
    </row>
    <row r="73" spans="1:62" ht="20.25" customHeight="1" x14ac:dyDescent="0.25">
      <c r="A73" s="175"/>
      <c r="B73" s="1427" t="s">
        <v>22</v>
      </c>
      <c r="C73" s="914" t="s">
        <v>50</v>
      </c>
      <c r="D73" s="3781">
        <v>560000</v>
      </c>
      <c r="E73" s="3781">
        <v>46000</v>
      </c>
      <c r="F73" s="542">
        <v>39920.639999999999</v>
      </c>
      <c r="G73" s="3781">
        <v>47500</v>
      </c>
      <c r="H73" s="542">
        <v>37944.06</v>
      </c>
      <c r="I73" s="3781">
        <v>93500</v>
      </c>
      <c r="J73" s="542">
        <v>77864.7</v>
      </c>
      <c r="K73" s="3781">
        <v>35000</v>
      </c>
      <c r="L73" s="542">
        <v>18490.460000000003</v>
      </c>
      <c r="M73" s="3781">
        <v>128500</v>
      </c>
      <c r="N73" s="542">
        <v>96355.16</v>
      </c>
      <c r="O73" s="3781">
        <v>12500</v>
      </c>
      <c r="P73" s="542">
        <v>33964.74</v>
      </c>
      <c r="Q73" s="3781">
        <v>141000</v>
      </c>
      <c r="R73" s="542">
        <v>130319.9</v>
      </c>
      <c r="S73" s="3781">
        <v>49000</v>
      </c>
      <c r="T73" s="542">
        <v>27307.740000000009</v>
      </c>
      <c r="U73" s="3781">
        <v>190000</v>
      </c>
      <c r="V73" s="542">
        <v>157627.64000000001</v>
      </c>
      <c r="W73" s="3781">
        <v>48000</v>
      </c>
      <c r="X73" s="542">
        <v>30956.959999999999</v>
      </c>
      <c r="Y73" s="3781">
        <v>109500</v>
      </c>
      <c r="Z73" s="542">
        <v>92229.440000000002</v>
      </c>
      <c r="AA73" s="3781">
        <v>238000</v>
      </c>
      <c r="AB73" s="542">
        <v>188584.6</v>
      </c>
      <c r="AC73" s="3781">
        <v>54000</v>
      </c>
      <c r="AD73" s="542">
        <v>31612.9</v>
      </c>
      <c r="AE73" s="3781">
        <v>292000</v>
      </c>
      <c r="AF73" s="542">
        <v>220197.5</v>
      </c>
      <c r="AG73" s="3781">
        <v>52000</v>
      </c>
      <c r="AH73" s="542">
        <v>10370.619999999999</v>
      </c>
      <c r="AI73" s="3787">
        <v>344000</v>
      </c>
      <c r="AJ73" s="542">
        <v>230568.12</v>
      </c>
      <c r="AK73" s="3781">
        <v>54000</v>
      </c>
      <c r="AL73" s="542">
        <v>21608.460000000003</v>
      </c>
      <c r="AM73" s="3781">
        <v>160000</v>
      </c>
      <c r="AN73" s="542">
        <v>63591.98000000001</v>
      </c>
      <c r="AO73" s="3781">
        <v>398000</v>
      </c>
      <c r="AP73" s="542">
        <v>252176.58</v>
      </c>
      <c r="AQ73" s="3781">
        <v>54000</v>
      </c>
      <c r="AR73" s="542">
        <v>29262.359999999993</v>
      </c>
      <c r="AS73" s="3787">
        <v>452000</v>
      </c>
      <c r="AT73" s="542">
        <v>281438.94</v>
      </c>
      <c r="AU73" s="3781">
        <v>48000</v>
      </c>
      <c r="AV73" s="542">
        <v>33557.55999999999</v>
      </c>
      <c r="AW73" s="3787">
        <v>500000</v>
      </c>
      <c r="AX73" s="542">
        <v>314996.5</v>
      </c>
      <c r="AY73" s="3781">
        <v>60000</v>
      </c>
      <c r="AZ73" s="542">
        <v>52368.86</v>
      </c>
      <c r="BA73" s="3781">
        <v>162000</v>
      </c>
      <c r="BB73" s="542">
        <v>115188.77999999998</v>
      </c>
      <c r="BC73" s="3781">
        <v>322000</v>
      </c>
      <c r="BD73" s="542">
        <v>178780.76</v>
      </c>
      <c r="BE73" s="3787">
        <v>560000</v>
      </c>
      <c r="BF73" s="542">
        <v>367365.36</v>
      </c>
      <c r="BG73" s="3215"/>
      <c r="BH73" s="3215"/>
      <c r="BI73" s="3215"/>
      <c r="BJ73" s="3215"/>
    </row>
    <row r="74" spans="1:62" ht="20.25" customHeight="1" x14ac:dyDescent="0.25">
      <c r="A74" s="175"/>
      <c r="B74" s="1427" t="s">
        <v>23</v>
      </c>
      <c r="C74" s="914" t="s">
        <v>50</v>
      </c>
      <c r="D74" s="3781"/>
      <c r="E74" s="3781"/>
      <c r="F74" s="542">
        <v>11477.139999999998</v>
      </c>
      <c r="G74" s="3781"/>
      <c r="H74" s="542">
        <v>7634.2800000000016</v>
      </c>
      <c r="I74" s="3781"/>
      <c r="J74" s="542">
        <v>19111.419999999998</v>
      </c>
      <c r="K74" s="3781"/>
      <c r="L74" s="542">
        <v>5369.89</v>
      </c>
      <c r="M74" s="3781"/>
      <c r="N74" s="542">
        <v>24481.309999999998</v>
      </c>
      <c r="O74" s="3781"/>
      <c r="P74" s="542">
        <v>11824.85</v>
      </c>
      <c r="Q74" s="3781"/>
      <c r="R74" s="542">
        <v>36306.159999999996</v>
      </c>
      <c r="S74" s="3781"/>
      <c r="T74" s="542">
        <v>11546.69000000001</v>
      </c>
      <c r="U74" s="3781"/>
      <c r="V74" s="542">
        <v>47852.850000000006</v>
      </c>
      <c r="W74" s="3781"/>
      <c r="X74" s="542">
        <v>12967.989999999998</v>
      </c>
      <c r="Y74" s="3781">
        <v>0</v>
      </c>
      <c r="Z74" s="542">
        <v>36339.530000000006</v>
      </c>
      <c r="AA74" s="3781"/>
      <c r="AB74" s="542">
        <v>60820.840000000004</v>
      </c>
      <c r="AC74" s="3781"/>
      <c r="AD74" s="542">
        <v>11690.85</v>
      </c>
      <c r="AE74" s="3781"/>
      <c r="AF74" s="542">
        <v>72511.69</v>
      </c>
      <c r="AG74" s="3781"/>
      <c r="AH74" s="542">
        <v>5094.8</v>
      </c>
      <c r="AI74" s="3788"/>
      <c r="AJ74" s="542">
        <v>77606.490000000005</v>
      </c>
      <c r="AK74" s="3781"/>
      <c r="AL74" s="542">
        <v>11854.54</v>
      </c>
      <c r="AM74" s="3781">
        <v>0</v>
      </c>
      <c r="AN74" s="542">
        <v>28640.190000000002</v>
      </c>
      <c r="AO74" s="3781"/>
      <c r="AP74" s="542">
        <v>89461.03</v>
      </c>
      <c r="AQ74" s="3781"/>
      <c r="AR74" s="542">
        <v>15394.519999999999</v>
      </c>
      <c r="AS74" s="3788"/>
      <c r="AT74" s="542">
        <v>104855.55</v>
      </c>
      <c r="AU74" s="3781"/>
      <c r="AV74" s="542">
        <v>13781.449999999999</v>
      </c>
      <c r="AW74" s="3788"/>
      <c r="AX74" s="542">
        <v>118637</v>
      </c>
      <c r="AY74" s="3781"/>
      <c r="AZ74" s="542">
        <v>16049.650000000001</v>
      </c>
      <c r="BA74" s="3781">
        <v>0</v>
      </c>
      <c r="BB74" s="542">
        <v>45225.619999999995</v>
      </c>
      <c r="BC74" s="3781"/>
      <c r="BD74" s="542">
        <v>73865.81</v>
      </c>
      <c r="BE74" s="3788"/>
      <c r="BF74" s="542">
        <v>134686.65</v>
      </c>
      <c r="BG74" s="3215"/>
      <c r="BH74" s="3215"/>
      <c r="BI74" s="3215"/>
      <c r="BJ74" s="3215"/>
    </row>
    <row r="75" spans="1:62" x14ac:dyDescent="0.25">
      <c r="A75" s="175"/>
      <c r="B75" s="3216" t="s">
        <v>2</v>
      </c>
      <c r="C75" s="1355" t="s">
        <v>50</v>
      </c>
      <c r="D75" s="3781"/>
      <c r="E75" s="3781"/>
      <c r="F75" s="1094">
        <v>51397.78</v>
      </c>
      <c r="G75" s="3781"/>
      <c r="H75" s="1094">
        <v>45578.34</v>
      </c>
      <c r="I75" s="3781"/>
      <c r="J75" s="1094">
        <v>96976.12</v>
      </c>
      <c r="K75" s="3781"/>
      <c r="L75" s="1094">
        <v>23860.350000000002</v>
      </c>
      <c r="M75" s="3781"/>
      <c r="N75" s="1094">
        <v>120836.47</v>
      </c>
      <c r="O75" s="3781"/>
      <c r="P75" s="1094">
        <v>45789.59</v>
      </c>
      <c r="Q75" s="3781"/>
      <c r="R75" s="1094">
        <v>166626.06</v>
      </c>
      <c r="S75" s="3781"/>
      <c r="T75" s="1094">
        <v>38854.430000000022</v>
      </c>
      <c r="U75" s="3781"/>
      <c r="V75" s="1094">
        <v>205480.49000000002</v>
      </c>
      <c r="W75" s="3781"/>
      <c r="X75" s="1094">
        <v>43924.95</v>
      </c>
      <c r="Y75" s="3781">
        <v>0</v>
      </c>
      <c r="Z75" s="1094">
        <v>128568.97000000002</v>
      </c>
      <c r="AA75" s="3781"/>
      <c r="AB75" s="1094">
        <v>249405.44</v>
      </c>
      <c r="AC75" s="3781"/>
      <c r="AD75" s="1094">
        <v>43303.75</v>
      </c>
      <c r="AE75" s="3781"/>
      <c r="AF75" s="1094">
        <v>292709.19</v>
      </c>
      <c r="AG75" s="3781"/>
      <c r="AH75" s="1094">
        <v>15465.419999999998</v>
      </c>
      <c r="AI75" s="3789"/>
      <c r="AJ75" s="1094">
        <v>308174.61</v>
      </c>
      <c r="AK75" s="3781"/>
      <c r="AL75" s="1094">
        <v>33463</v>
      </c>
      <c r="AM75" s="3781">
        <v>0</v>
      </c>
      <c r="AN75" s="1094">
        <v>92232.17</v>
      </c>
      <c r="AO75" s="3781"/>
      <c r="AP75" s="1094">
        <v>341637.61</v>
      </c>
      <c r="AQ75" s="3781"/>
      <c r="AR75" s="1094">
        <v>44656.87999999999</v>
      </c>
      <c r="AS75" s="3789"/>
      <c r="AT75" s="1094">
        <v>386294.49</v>
      </c>
      <c r="AU75" s="3781"/>
      <c r="AV75" s="1094">
        <v>47339.009999999987</v>
      </c>
      <c r="AW75" s="3789"/>
      <c r="AX75" s="1094">
        <v>433633.5</v>
      </c>
      <c r="AY75" s="3781"/>
      <c r="AZ75" s="1094">
        <v>68418.510000000009</v>
      </c>
      <c r="BA75" s="3781">
        <v>0</v>
      </c>
      <c r="BB75" s="1094">
        <v>160414.39999999999</v>
      </c>
      <c r="BC75" s="3781"/>
      <c r="BD75" s="1094">
        <v>252646.57</v>
      </c>
      <c r="BE75" s="3789"/>
      <c r="BF75" s="1094">
        <v>502052.01</v>
      </c>
      <c r="BG75" s="3215"/>
      <c r="BH75" s="3215"/>
      <c r="BI75" s="3215"/>
      <c r="BJ75" s="3215"/>
    </row>
    <row r="76" spans="1:62" x14ac:dyDescent="0.25">
      <c r="A76" s="175"/>
      <c r="B76" s="3214" t="s">
        <v>512</v>
      </c>
      <c r="C76" s="3214"/>
      <c r="D76" s="3214"/>
      <c r="E76" s="3221"/>
      <c r="F76" s="3221"/>
      <c r="G76" s="3221"/>
      <c r="H76" s="3221"/>
      <c r="I76" s="3221"/>
      <c r="J76" s="3221"/>
      <c r="K76" s="3221"/>
      <c r="L76" s="3221"/>
      <c r="M76" s="3221"/>
      <c r="N76" s="3221"/>
      <c r="O76" s="3221"/>
      <c r="P76" s="3221"/>
      <c r="Q76" s="3221"/>
      <c r="R76" s="3221"/>
      <c r="S76" s="3221"/>
      <c r="T76" s="3221"/>
      <c r="U76" s="3221"/>
      <c r="V76" s="3221"/>
      <c r="W76" s="3221"/>
      <c r="X76" s="3221"/>
      <c r="Y76" s="3221"/>
      <c r="Z76" s="3221"/>
      <c r="AA76" s="3221"/>
      <c r="AB76" s="3221"/>
      <c r="AC76" s="3221"/>
      <c r="AD76" s="3221"/>
      <c r="AE76" s="3221"/>
      <c r="AF76" s="3221"/>
      <c r="AG76" s="3221"/>
      <c r="AH76" s="3221"/>
      <c r="AI76" s="3221"/>
      <c r="AJ76" s="3221"/>
      <c r="AK76" s="3221"/>
      <c r="AL76" s="3221"/>
      <c r="AM76" s="3221"/>
      <c r="AN76" s="3221"/>
      <c r="AO76" s="3221"/>
      <c r="AP76" s="3221"/>
      <c r="AQ76" s="3221"/>
      <c r="AR76" s="3221"/>
      <c r="AS76" s="3221"/>
      <c r="AT76" s="3221"/>
      <c r="AU76" s="3221"/>
      <c r="AV76" s="3221"/>
      <c r="AW76" s="3221"/>
      <c r="AX76" s="3221"/>
      <c r="AY76" s="3221"/>
      <c r="AZ76" s="3221"/>
      <c r="BA76" s="3221"/>
      <c r="BB76" s="3221"/>
      <c r="BC76" s="3221"/>
      <c r="BD76" s="3221"/>
      <c r="BE76" s="3221"/>
      <c r="BF76" s="3221"/>
      <c r="BG76" s="3215"/>
      <c r="BH76" s="3215"/>
      <c r="BI76" s="3215"/>
      <c r="BJ76" s="3215"/>
    </row>
    <row r="77" spans="1:62" ht="20.25" customHeight="1" x14ac:dyDescent="0.25">
      <c r="A77" s="175"/>
      <c r="B77" s="1427" t="s">
        <v>22</v>
      </c>
      <c r="C77" s="914" t="s">
        <v>50</v>
      </c>
      <c r="D77" s="3781">
        <v>480000</v>
      </c>
      <c r="E77" s="3781">
        <v>45719.544994687662</v>
      </c>
      <c r="F77" s="542">
        <v>50136.54</v>
      </c>
      <c r="G77" s="3781">
        <v>36952.459726055204</v>
      </c>
      <c r="H77" s="542">
        <v>35862.959999999999</v>
      </c>
      <c r="I77" s="3781">
        <v>82672.004720742872</v>
      </c>
      <c r="J77" s="542">
        <v>85999.5</v>
      </c>
      <c r="K77" s="3781">
        <v>29529.067357512999</v>
      </c>
      <c r="L77" s="542">
        <v>22973.680000000004</v>
      </c>
      <c r="M77" s="3781">
        <v>112201.07207825588</v>
      </c>
      <c r="N77" s="542">
        <v>108973.18000000001</v>
      </c>
      <c r="O77" s="3781">
        <v>6183.2297063903206</v>
      </c>
      <c r="P77" s="542">
        <v>48313.200000000004</v>
      </c>
      <c r="Q77" s="3781">
        <v>118384.3017846462</v>
      </c>
      <c r="R77" s="542">
        <v>157286.38</v>
      </c>
      <c r="S77" s="3781">
        <v>43452.1764582701</v>
      </c>
      <c r="T77" s="542">
        <v>51302.960000000021</v>
      </c>
      <c r="U77" s="3781">
        <v>161836.47824291629</v>
      </c>
      <c r="V77" s="542">
        <v>208589.34000000003</v>
      </c>
      <c r="W77" s="3781">
        <v>35980.785837651099</v>
      </c>
      <c r="X77" s="542">
        <v>46399.600000000006</v>
      </c>
      <c r="Y77" s="3781">
        <v>85616.192002311524</v>
      </c>
      <c r="Z77" s="542">
        <v>146015.76000000004</v>
      </c>
      <c r="AA77" s="3781">
        <v>197817.2640805674</v>
      </c>
      <c r="AB77" s="542">
        <v>254988.94000000006</v>
      </c>
      <c r="AC77" s="3781">
        <v>47341.093867539748</v>
      </c>
      <c r="AD77" s="542">
        <v>26529.88</v>
      </c>
      <c r="AE77" s="3781">
        <v>245158.35794810715</v>
      </c>
      <c r="AF77" s="542">
        <v>281518.82000000007</v>
      </c>
      <c r="AG77" s="3781">
        <v>49680.915573301019</v>
      </c>
      <c r="AH77" s="542">
        <v>14619.7</v>
      </c>
      <c r="AI77" s="3787">
        <v>294839.27352140815</v>
      </c>
      <c r="AJ77" s="542">
        <v>296138.52000000008</v>
      </c>
      <c r="AK77" s="3781">
        <v>45710.062262521606</v>
      </c>
      <c r="AL77" s="542">
        <v>45877.759999999995</v>
      </c>
      <c r="AM77" s="3781">
        <v>142732.0717033624</v>
      </c>
      <c r="AN77" s="542">
        <v>87027.34</v>
      </c>
      <c r="AO77" s="3781">
        <v>340549.33578392974</v>
      </c>
      <c r="AP77" s="542">
        <v>342016.28000000009</v>
      </c>
      <c r="AQ77" s="3781">
        <v>47339.612262521601</v>
      </c>
      <c r="AR77" s="542">
        <v>71516.819999999992</v>
      </c>
      <c r="AS77" s="3787">
        <v>387888.94804645132</v>
      </c>
      <c r="AT77" s="542">
        <v>413533.10000000009</v>
      </c>
      <c r="AU77" s="3781">
        <v>46657.996091741836</v>
      </c>
      <c r="AV77" s="542">
        <v>32673.4</v>
      </c>
      <c r="AW77" s="3787">
        <v>434546.94413819315</v>
      </c>
      <c r="AX77" s="542">
        <v>446206.50000000012</v>
      </c>
      <c r="AY77" s="3781">
        <v>45452.612262521594</v>
      </c>
      <c r="AZ77" s="542">
        <v>50946.879999999997</v>
      </c>
      <c r="BA77" s="3781">
        <v>139450.22061678505</v>
      </c>
      <c r="BB77" s="542">
        <v>155137.1</v>
      </c>
      <c r="BC77" s="3781">
        <v>282182.29232014745</v>
      </c>
      <c r="BD77" s="542">
        <v>242164.44</v>
      </c>
      <c r="BE77" s="3787">
        <v>479999.55640071473</v>
      </c>
      <c r="BF77" s="542">
        <v>497153.38000000012</v>
      </c>
      <c r="BG77" s="3215"/>
      <c r="BH77" s="3215"/>
      <c r="BI77" s="3215"/>
      <c r="BJ77" s="3215"/>
    </row>
    <row r="78" spans="1:62" ht="20.25" customHeight="1" x14ac:dyDescent="0.25">
      <c r="A78" s="175"/>
      <c r="B78" s="1427" t="s">
        <v>23</v>
      </c>
      <c r="C78" s="914" t="s">
        <v>50</v>
      </c>
      <c r="D78" s="3781"/>
      <c r="E78" s="3781"/>
      <c r="F78" s="542">
        <v>18526.180000000004</v>
      </c>
      <c r="G78" s="3781"/>
      <c r="H78" s="542">
        <v>10752.32</v>
      </c>
      <c r="I78" s="3781"/>
      <c r="J78" s="542">
        <v>29278.500000000004</v>
      </c>
      <c r="K78" s="3781"/>
      <c r="L78" s="542">
        <v>3889.8300000000008</v>
      </c>
      <c r="M78" s="3781"/>
      <c r="N78" s="542">
        <v>33168.33</v>
      </c>
      <c r="O78" s="3781"/>
      <c r="P78" s="542">
        <v>9179.2799999999934</v>
      </c>
      <c r="Q78" s="3781"/>
      <c r="R78" s="542">
        <v>42347.609999999993</v>
      </c>
      <c r="S78" s="3781"/>
      <c r="T78" s="542">
        <v>11434.429999999998</v>
      </c>
      <c r="U78" s="3781"/>
      <c r="V78" s="542">
        <v>53782.039999999994</v>
      </c>
      <c r="W78" s="3781"/>
      <c r="X78" s="542">
        <v>12113.639999999996</v>
      </c>
      <c r="Y78" s="3781">
        <v>0</v>
      </c>
      <c r="Z78" s="542">
        <v>32727.349999999988</v>
      </c>
      <c r="AA78" s="3781"/>
      <c r="AB78" s="542">
        <v>65895.679999999993</v>
      </c>
      <c r="AC78" s="3781"/>
      <c r="AD78" s="542">
        <v>8552.3999999999978</v>
      </c>
      <c r="AE78" s="3781"/>
      <c r="AF78" s="542">
        <v>74448.079999999987</v>
      </c>
      <c r="AG78" s="3781"/>
      <c r="AH78" s="542">
        <v>3063.95</v>
      </c>
      <c r="AI78" s="3788"/>
      <c r="AJ78" s="542">
        <v>77512.029999999984</v>
      </c>
      <c r="AK78" s="3781"/>
      <c r="AL78" s="542">
        <v>14134.760000000002</v>
      </c>
      <c r="AM78" s="3781">
        <v>0</v>
      </c>
      <c r="AN78" s="542">
        <v>25751.11</v>
      </c>
      <c r="AO78" s="3781"/>
      <c r="AP78" s="542">
        <v>91646.789999999979</v>
      </c>
      <c r="AQ78" s="3781"/>
      <c r="AR78" s="542">
        <v>14898.910000000002</v>
      </c>
      <c r="AS78" s="3788"/>
      <c r="AT78" s="542">
        <v>106545.69999999998</v>
      </c>
      <c r="AU78" s="3781"/>
      <c r="AV78" s="542">
        <v>17543.660000000003</v>
      </c>
      <c r="AW78" s="3788"/>
      <c r="AX78" s="542">
        <v>124089.35999999999</v>
      </c>
      <c r="AY78" s="3781"/>
      <c r="AZ78" s="542">
        <v>17724.870000000006</v>
      </c>
      <c r="BA78" s="3781">
        <v>0</v>
      </c>
      <c r="BB78" s="542">
        <v>50167.440000000017</v>
      </c>
      <c r="BC78" s="3781"/>
      <c r="BD78" s="542">
        <v>75918.550000000017</v>
      </c>
      <c r="BE78" s="3788"/>
      <c r="BF78" s="542">
        <v>141814.22999999998</v>
      </c>
      <c r="BG78" s="3215"/>
      <c r="BH78" s="3215"/>
      <c r="BI78" s="3215"/>
      <c r="BJ78" s="3215"/>
    </row>
    <row r="79" spans="1:62" x14ac:dyDescent="0.25">
      <c r="A79" s="175"/>
      <c r="B79" s="3216" t="s">
        <v>2</v>
      </c>
      <c r="C79" s="1355" t="s">
        <v>50</v>
      </c>
      <c r="D79" s="3781"/>
      <c r="E79" s="3781"/>
      <c r="F79" s="1094">
        <v>68662.720000000001</v>
      </c>
      <c r="G79" s="3781"/>
      <c r="H79" s="1094">
        <v>46615.28</v>
      </c>
      <c r="I79" s="3781"/>
      <c r="J79" s="1094">
        <v>115278</v>
      </c>
      <c r="K79" s="3781"/>
      <c r="L79" s="1094">
        <v>26863.510000000006</v>
      </c>
      <c r="M79" s="3781"/>
      <c r="N79" s="1094">
        <v>142141.51</v>
      </c>
      <c r="O79" s="3781"/>
      <c r="P79" s="1094">
        <v>57492.479999999996</v>
      </c>
      <c r="Q79" s="3781"/>
      <c r="R79" s="1094">
        <v>199633.99</v>
      </c>
      <c r="S79" s="3781"/>
      <c r="T79" s="1094">
        <v>62737.390000000021</v>
      </c>
      <c r="U79" s="3781"/>
      <c r="V79" s="1094">
        <v>262371.38</v>
      </c>
      <c r="W79" s="3781"/>
      <c r="X79" s="1094">
        <v>58513.240000000005</v>
      </c>
      <c r="Y79" s="3781">
        <v>0</v>
      </c>
      <c r="Z79" s="1094">
        <v>178743.11000000004</v>
      </c>
      <c r="AA79" s="3781"/>
      <c r="AB79" s="1094">
        <v>320884.62000000005</v>
      </c>
      <c r="AC79" s="3781"/>
      <c r="AD79" s="1094">
        <v>35082.28</v>
      </c>
      <c r="AE79" s="3781"/>
      <c r="AF79" s="1094">
        <v>355966.9</v>
      </c>
      <c r="AG79" s="3781"/>
      <c r="AH79" s="1094">
        <v>17683.650000000001</v>
      </c>
      <c r="AI79" s="3789"/>
      <c r="AJ79" s="1094">
        <v>373650.55000000005</v>
      </c>
      <c r="AK79" s="3781"/>
      <c r="AL79" s="1094">
        <v>60012.52</v>
      </c>
      <c r="AM79" s="3781">
        <v>0</v>
      </c>
      <c r="AN79" s="1094">
        <v>112778.45</v>
      </c>
      <c r="AO79" s="3781"/>
      <c r="AP79" s="1094">
        <v>433663.07000000007</v>
      </c>
      <c r="AQ79" s="3781"/>
      <c r="AR79" s="1094">
        <v>86415.73</v>
      </c>
      <c r="AS79" s="3789"/>
      <c r="AT79" s="1094">
        <v>520078.80000000005</v>
      </c>
      <c r="AU79" s="3781"/>
      <c r="AV79" s="1094">
        <v>50217.060000000005</v>
      </c>
      <c r="AW79" s="3789"/>
      <c r="AX79" s="1094">
        <v>570295.8600000001</v>
      </c>
      <c r="AY79" s="3781"/>
      <c r="AZ79" s="1094">
        <v>68671.75</v>
      </c>
      <c r="BA79" s="3781">
        <v>0</v>
      </c>
      <c r="BB79" s="1094">
        <v>205304.54</v>
      </c>
      <c r="BC79" s="3781"/>
      <c r="BD79" s="1094">
        <v>318082.99</v>
      </c>
      <c r="BE79" s="3789"/>
      <c r="BF79" s="1094">
        <v>638967.6100000001</v>
      </c>
      <c r="BG79" s="3215"/>
      <c r="BH79" s="3215"/>
      <c r="BI79" s="3215"/>
      <c r="BJ79" s="3215"/>
    </row>
    <row r="80" spans="1:62" x14ac:dyDescent="0.25">
      <c r="A80" s="175"/>
      <c r="B80" s="2207" t="s">
        <v>116</v>
      </c>
      <c r="C80" s="2207"/>
      <c r="D80" s="2207"/>
      <c r="E80" s="3219"/>
      <c r="F80" s="3219"/>
      <c r="G80" s="3219"/>
      <c r="H80" s="3219"/>
      <c r="I80" s="3219"/>
      <c r="J80" s="3219"/>
      <c r="K80" s="3219"/>
      <c r="L80" s="3219"/>
      <c r="M80" s="3219"/>
      <c r="N80" s="3219"/>
      <c r="O80" s="3219"/>
      <c r="P80" s="3219"/>
      <c r="Q80" s="3219"/>
      <c r="R80" s="3219"/>
      <c r="S80" s="3219"/>
      <c r="T80" s="3219"/>
      <c r="U80" s="3219"/>
      <c r="V80" s="3219"/>
      <c r="W80" s="3219"/>
      <c r="X80" s="3219"/>
      <c r="Y80" s="3219"/>
      <c r="Z80" s="3219"/>
      <c r="AA80" s="3219"/>
      <c r="AB80" s="3219"/>
      <c r="AC80" s="3219"/>
      <c r="AD80" s="3219"/>
      <c r="AE80" s="3219"/>
      <c r="AF80" s="3219"/>
      <c r="AG80" s="3219"/>
      <c r="AH80" s="3219"/>
      <c r="AI80" s="3219"/>
      <c r="AJ80" s="3219"/>
      <c r="AK80" s="3219"/>
      <c r="AL80" s="3219"/>
      <c r="AM80" s="3219"/>
      <c r="AN80" s="3219"/>
      <c r="AO80" s="3219"/>
      <c r="AP80" s="3219"/>
      <c r="AQ80" s="3219"/>
      <c r="AR80" s="3219"/>
      <c r="AS80" s="3219"/>
      <c r="AT80" s="3219"/>
      <c r="AU80" s="3219"/>
      <c r="AV80" s="3219"/>
      <c r="AW80" s="3219"/>
      <c r="AX80" s="3219"/>
      <c r="AY80" s="3219"/>
      <c r="AZ80" s="3219"/>
      <c r="BA80" s="3219"/>
      <c r="BB80" s="3219"/>
      <c r="BC80" s="3219"/>
      <c r="BD80" s="3219"/>
      <c r="BE80" s="3219"/>
      <c r="BF80" s="3219"/>
      <c r="BG80" s="3215"/>
      <c r="BH80" s="3215"/>
      <c r="BI80" s="3215"/>
      <c r="BJ80" s="3215"/>
    </row>
    <row r="81" spans="1:62" x14ac:dyDescent="0.25">
      <c r="A81" s="175"/>
      <c r="B81" s="3216" t="s">
        <v>22</v>
      </c>
      <c r="C81" s="1355" t="s">
        <v>50</v>
      </c>
      <c r="D81" s="3781">
        <v>2410000</v>
      </c>
      <c r="E81" s="3781">
        <v>212219.54499468766</v>
      </c>
      <c r="F81" s="1094">
        <v>177654.39999999999</v>
      </c>
      <c r="G81" s="3781">
        <v>209952.45972605521</v>
      </c>
      <c r="H81" s="1094">
        <v>159975.22</v>
      </c>
      <c r="I81" s="3781">
        <v>422172.00472074287</v>
      </c>
      <c r="J81" s="1094">
        <v>337629.62</v>
      </c>
      <c r="K81" s="3781">
        <v>142529.06735751301</v>
      </c>
      <c r="L81" s="1094">
        <v>110092.96</v>
      </c>
      <c r="M81" s="3781">
        <v>564701.07207825594</v>
      </c>
      <c r="N81" s="1094">
        <v>447722.58</v>
      </c>
      <c r="O81" s="3781">
        <v>81183.229706390324</v>
      </c>
      <c r="P81" s="1094">
        <v>180420.56</v>
      </c>
      <c r="Q81" s="3781">
        <v>645884.30178464623</v>
      </c>
      <c r="R81" s="1094">
        <v>628143.14</v>
      </c>
      <c r="S81" s="3781">
        <v>217952.17645827011</v>
      </c>
      <c r="T81" s="1094">
        <v>173433.78000000009</v>
      </c>
      <c r="U81" s="3781">
        <v>863836.47824291629</v>
      </c>
      <c r="V81" s="1094">
        <v>801576.92000000016</v>
      </c>
      <c r="W81" s="3781">
        <v>205480.78583765111</v>
      </c>
      <c r="X81" s="1094">
        <v>170344.68000000002</v>
      </c>
      <c r="Y81" s="3781">
        <v>504616.19200231158</v>
      </c>
      <c r="Z81" s="1094">
        <v>524199.02000000014</v>
      </c>
      <c r="AA81" s="3781">
        <v>1069317.2640805675</v>
      </c>
      <c r="AB81" s="1094">
        <v>971921.60000000009</v>
      </c>
      <c r="AC81" s="3781">
        <v>226841.09386753975</v>
      </c>
      <c r="AD81" s="1094">
        <v>148158.06</v>
      </c>
      <c r="AE81" s="3781">
        <v>1296158.3579481072</v>
      </c>
      <c r="AF81" s="1094">
        <v>1120079.6600000001</v>
      </c>
      <c r="AG81" s="3781">
        <v>223180.91557330103</v>
      </c>
      <c r="AH81" s="1094">
        <v>62803.839999999997</v>
      </c>
      <c r="AI81" s="3787">
        <v>1519339.2735214082</v>
      </c>
      <c r="AJ81" s="1094">
        <v>1182883.5000000002</v>
      </c>
      <c r="AK81" s="3781">
        <v>225210.06226252159</v>
      </c>
      <c r="AL81" s="1094">
        <v>157996.79999999999</v>
      </c>
      <c r="AM81" s="3781">
        <v>675232.0717033624</v>
      </c>
      <c r="AN81" s="1094">
        <v>368958.69999999995</v>
      </c>
      <c r="AO81" s="3781">
        <v>1744549.3357839298</v>
      </c>
      <c r="AP81" s="1094">
        <v>1340880.3000000003</v>
      </c>
      <c r="AQ81" s="3781">
        <v>226839.61226252161</v>
      </c>
      <c r="AR81" s="1094">
        <v>194324</v>
      </c>
      <c r="AS81" s="3787">
        <v>1971388.9480464514</v>
      </c>
      <c r="AT81" s="1094">
        <v>1535204.3000000003</v>
      </c>
      <c r="AU81" s="3781">
        <v>207657.99609174184</v>
      </c>
      <c r="AV81" s="1094">
        <v>141082.9</v>
      </c>
      <c r="AW81" s="3787">
        <v>2179046.9441381935</v>
      </c>
      <c r="AX81" s="1094">
        <v>1676287.2000000002</v>
      </c>
      <c r="AY81" s="3781">
        <v>230952.61226252158</v>
      </c>
      <c r="AZ81" s="1094">
        <v>218617.3</v>
      </c>
      <c r="BA81" s="3781">
        <v>665450.22061678511</v>
      </c>
      <c r="BB81" s="1094">
        <v>554024.19999999995</v>
      </c>
      <c r="BC81" s="3781">
        <v>1340682.2923201476</v>
      </c>
      <c r="BD81" s="1094">
        <v>922982.89999999991</v>
      </c>
      <c r="BE81" s="3787">
        <v>2409999.5564007149</v>
      </c>
      <c r="BF81" s="1094">
        <v>1894904.5000000002</v>
      </c>
      <c r="BG81" s="3215"/>
      <c r="BH81" s="3215"/>
      <c r="BI81" s="3215"/>
      <c r="BJ81" s="3215"/>
    </row>
    <row r="82" spans="1:62" x14ac:dyDescent="0.25">
      <c r="A82" s="175"/>
      <c r="B82" s="3216" t="s">
        <v>23</v>
      </c>
      <c r="C82" s="1355" t="s">
        <v>50</v>
      </c>
      <c r="D82" s="3781"/>
      <c r="E82" s="3781"/>
      <c r="F82" s="1094">
        <v>53172.810000000012</v>
      </c>
      <c r="G82" s="3781"/>
      <c r="H82" s="1094">
        <v>38475.020000000004</v>
      </c>
      <c r="I82" s="3781"/>
      <c r="J82" s="1094">
        <v>91647.830000000016</v>
      </c>
      <c r="K82" s="3781"/>
      <c r="L82" s="1094">
        <v>24656.360000000004</v>
      </c>
      <c r="M82" s="3781"/>
      <c r="N82" s="1094">
        <v>116304.19000000002</v>
      </c>
      <c r="O82" s="3781"/>
      <c r="P82" s="1094">
        <v>33502.649999999994</v>
      </c>
      <c r="Q82" s="3781"/>
      <c r="R82" s="1094">
        <v>149806.84000000003</v>
      </c>
      <c r="S82" s="3781"/>
      <c r="T82" s="1094">
        <v>42609.720000000016</v>
      </c>
      <c r="U82" s="3781"/>
      <c r="V82" s="1094">
        <v>192416.56000000006</v>
      </c>
      <c r="W82" s="3781"/>
      <c r="X82" s="1094">
        <v>40801.089999999997</v>
      </c>
      <c r="Y82" s="3781">
        <v>0</v>
      </c>
      <c r="Z82" s="1094">
        <v>116913.46</v>
      </c>
      <c r="AA82" s="3781"/>
      <c r="AB82" s="1094">
        <v>233217.65000000002</v>
      </c>
      <c r="AC82" s="3781"/>
      <c r="AD82" s="1094">
        <v>31352.579999999998</v>
      </c>
      <c r="AE82" s="3781"/>
      <c r="AF82" s="1094">
        <v>264570.23000000004</v>
      </c>
      <c r="AG82" s="3781"/>
      <c r="AH82" s="1094">
        <v>11318.369999999999</v>
      </c>
      <c r="AI82" s="3788"/>
      <c r="AJ82" s="1094">
        <v>275888.60000000003</v>
      </c>
      <c r="AK82" s="3781"/>
      <c r="AL82" s="1094">
        <v>40121.520000000004</v>
      </c>
      <c r="AM82" s="3781">
        <v>0</v>
      </c>
      <c r="AN82" s="1094">
        <v>82792.47</v>
      </c>
      <c r="AO82" s="3781"/>
      <c r="AP82" s="1094">
        <v>316010.12000000005</v>
      </c>
      <c r="AQ82" s="3781"/>
      <c r="AR82" s="1094">
        <v>44651.9</v>
      </c>
      <c r="AS82" s="3788"/>
      <c r="AT82" s="1094">
        <v>360662.02000000008</v>
      </c>
      <c r="AU82" s="3781"/>
      <c r="AV82" s="1094">
        <v>47657.420000000006</v>
      </c>
      <c r="AW82" s="3788"/>
      <c r="AX82" s="1094">
        <v>408319.44000000006</v>
      </c>
      <c r="AY82" s="3781"/>
      <c r="AZ82" s="1094">
        <v>47518.8</v>
      </c>
      <c r="BA82" s="3781">
        <v>0</v>
      </c>
      <c r="BB82" s="1094">
        <v>139828.12</v>
      </c>
      <c r="BC82" s="3781"/>
      <c r="BD82" s="1094">
        <v>222620.59</v>
      </c>
      <c r="BE82" s="3788"/>
      <c r="BF82" s="1094">
        <v>455838.24000000005</v>
      </c>
      <c r="BG82" s="3215"/>
      <c r="BH82" s="3215"/>
      <c r="BI82" s="3215"/>
      <c r="BJ82" s="3215"/>
    </row>
    <row r="83" spans="1:62" ht="20.25" customHeight="1" x14ac:dyDescent="0.25">
      <c r="A83" s="175"/>
      <c r="B83" s="3216" t="s">
        <v>2</v>
      </c>
      <c r="C83" s="1355" t="s">
        <v>50</v>
      </c>
      <c r="D83" s="3781"/>
      <c r="E83" s="3781"/>
      <c r="F83" s="1094">
        <v>230827.21000000002</v>
      </c>
      <c r="G83" s="3781"/>
      <c r="H83" s="1094">
        <v>198450.24</v>
      </c>
      <c r="I83" s="3781"/>
      <c r="J83" s="1094">
        <v>429277.45</v>
      </c>
      <c r="K83" s="3781"/>
      <c r="L83" s="1094">
        <v>134749.32</v>
      </c>
      <c r="M83" s="3781"/>
      <c r="N83" s="1094">
        <v>564026.77</v>
      </c>
      <c r="O83" s="3781"/>
      <c r="P83" s="1094">
        <v>213923.21</v>
      </c>
      <c r="Q83" s="3781"/>
      <c r="R83" s="1094">
        <v>777949.98</v>
      </c>
      <c r="S83" s="3781"/>
      <c r="T83" s="1094">
        <v>216043.50000000012</v>
      </c>
      <c r="U83" s="3781"/>
      <c r="V83" s="1094">
        <v>993993.4800000001</v>
      </c>
      <c r="W83" s="3781"/>
      <c r="X83" s="1094">
        <v>211145.77000000002</v>
      </c>
      <c r="Y83" s="3781">
        <v>0</v>
      </c>
      <c r="Z83" s="1094">
        <v>641112.4800000001</v>
      </c>
      <c r="AA83" s="3781"/>
      <c r="AB83" s="1094">
        <v>1205139.25</v>
      </c>
      <c r="AC83" s="3781"/>
      <c r="AD83" s="1094">
        <v>179510.63999999998</v>
      </c>
      <c r="AE83" s="3781"/>
      <c r="AF83" s="1094">
        <v>1384649.89</v>
      </c>
      <c r="AG83" s="3781"/>
      <c r="AH83" s="1094">
        <v>74122.209999999992</v>
      </c>
      <c r="AI83" s="3789"/>
      <c r="AJ83" s="1094">
        <v>1458772.0999999999</v>
      </c>
      <c r="AK83" s="3781"/>
      <c r="AL83" s="1094">
        <v>198118.32</v>
      </c>
      <c r="AM83" s="3781">
        <v>0</v>
      </c>
      <c r="AN83" s="1094">
        <v>451751.17</v>
      </c>
      <c r="AO83" s="3781"/>
      <c r="AP83" s="1094">
        <v>1656890.42</v>
      </c>
      <c r="AQ83" s="3781"/>
      <c r="AR83" s="1094">
        <v>238975.9</v>
      </c>
      <c r="AS83" s="3789"/>
      <c r="AT83" s="1094">
        <v>1895866.3199999998</v>
      </c>
      <c r="AU83" s="3781"/>
      <c r="AV83" s="1094">
        <v>188740.32</v>
      </c>
      <c r="AW83" s="3789"/>
      <c r="AX83" s="1094">
        <v>2084606.64</v>
      </c>
      <c r="AY83" s="3781"/>
      <c r="AZ83" s="1094">
        <v>266136.09999999998</v>
      </c>
      <c r="BA83" s="3781">
        <v>0</v>
      </c>
      <c r="BB83" s="1094">
        <v>693852.32</v>
      </c>
      <c r="BC83" s="3781"/>
      <c r="BD83" s="1094">
        <v>1145603.49</v>
      </c>
      <c r="BE83" s="3789"/>
      <c r="BF83" s="1094">
        <v>2350742.7399999998</v>
      </c>
      <c r="BG83" s="3215"/>
      <c r="BH83" s="3215"/>
      <c r="BI83" s="3215"/>
      <c r="BJ83" s="3215"/>
    </row>
    <row r="84" spans="1:62" x14ac:dyDescent="0.25">
      <c r="A84" s="175"/>
      <c r="B84" s="3216" t="s">
        <v>658</v>
      </c>
      <c r="C84" s="1355" t="s">
        <v>49</v>
      </c>
      <c r="D84" s="1355"/>
      <c r="E84" s="1355"/>
      <c r="F84" s="1114">
        <v>23.035763418012984</v>
      </c>
      <c r="G84" s="1355"/>
      <c r="H84" s="1114">
        <v>19.387741733141773</v>
      </c>
      <c r="I84" s="1355"/>
      <c r="J84" s="1114">
        <v>21.349323147535472</v>
      </c>
      <c r="K84" s="1355"/>
      <c r="L84" s="1114">
        <v>18.297947626006575</v>
      </c>
      <c r="M84" s="1355"/>
      <c r="N84" s="1114">
        <v>20.620331549156791</v>
      </c>
      <c r="O84" s="1355"/>
      <c r="P84" s="1114">
        <v>15.661063612499081</v>
      </c>
      <c r="Q84" s="1355"/>
      <c r="R84" s="1114">
        <v>19.256615958779257</v>
      </c>
      <c r="S84" s="1355"/>
      <c r="T84" s="1114">
        <v>19.722750279457607</v>
      </c>
      <c r="U84" s="1355"/>
      <c r="V84" s="1114">
        <v>19.357929792456993</v>
      </c>
      <c r="W84" s="1355"/>
      <c r="X84" s="1114">
        <v>19.323659668862884</v>
      </c>
      <c r="Y84" s="1355"/>
      <c r="Z84" s="1114">
        <v>18.236029346987596</v>
      </c>
      <c r="AA84" s="1355"/>
      <c r="AB84" s="1114">
        <v>19.35192551400181</v>
      </c>
      <c r="AC84" s="1355"/>
      <c r="AD84" s="1114">
        <v>17.465583098584016</v>
      </c>
      <c r="AE84" s="1355"/>
      <c r="AF84" s="1114">
        <v>19.107373778074692</v>
      </c>
      <c r="AG84" s="1355"/>
      <c r="AH84" s="1114">
        <v>15.26987659973981</v>
      </c>
      <c r="AI84" s="1355"/>
      <c r="AJ84" s="1114">
        <v>18.912385286228059</v>
      </c>
      <c r="AK84" s="1355"/>
      <c r="AL84" s="1114">
        <v>20.25129225808093</v>
      </c>
      <c r="AM84" s="1355"/>
      <c r="AN84" s="1114">
        <v>18.327007321309207</v>
      </c>
      <c r="AO84" s="1355"/>
      <c r="AP84" s="1114">
        <v>19.072481570627954</v>
      </c>
      <c r="AQ84" s="1355"/>
      <c r="AR84" s="1114">
        <v>18.68468745174723</v>
      </c>
      <c r="AS84" s="1355"/>
      <c r="AT84" s="1114">
        <v>19.023599723001571</v>
      </c>
      <c r="AU84" s="1355"/>
      <c r="AV84" s="1114">
        <v>25.250259192100554</v>
      </c>
      <c r="AW84" s="1355"/>
      <c r="AX84" s="1114">
        <v>19.587361575323396</v>
      </c>
      <c r="AY84" s="1355"/>
      <c r="AZ84" s="1114">
        <v>17.855074903404688</v>
      </c>
      <c r="BA84" s="1355"/>
      <c r="BB84" s="1114">
        <v>20.152432436919717</v>
      </c>
      <c r="BC84" s="1355"/>
      <c r="BD84" s="1114">
        <v>19.432604033006218</v>
      </c>
      <c r="BE84" s="1355"/>
      <c r="BF84" s="1114">
        <v>19.391243126842543</v>
      </c>
      <c r="BG84" s="3215"/>
      <c r="BH84" s="3215"/>
      <c r="BI84" s="3215"/>
      <c r="BJ84" s="3215"/>
    </row>
    <row r="85" spans="1:62" ht="49.5" customHeight="1" thickBot="1" x14ac:dyDescent="0.3">
      <c r="A85" s="175"/>
      <c r="B85" s="3222" t="s">
        <v>318</v>
      </c>
      <c r="C85" s="3223" t="s">
        <v>1268</v>
      </c>
      <c r="D85" s="3223"/>
      <c r="E85" s="3223"/>
      <c r="F85" s="3223"/>
      <c r="G85" s="3223"/>
      <c r="H85" s="3223"/>
      <c r="I85" s="3223"/>
      <c r="J85" s="3223"/>
      <c r="K85" s="3223"/>
      <c r="L85" s="3223"/>
      <c r="M85" s="3223"/>
      <c r="N85" s="3223"/>
      <c r="O85" s="3223"/>
      <c r="P85" s="3223"/>
      <c r="Q85" s="3223"/>
      <c r="R85" s="3223"/>
      <c r="S85" s="3223"/>
      <c r="T85" s="3223"/>
      <c r="U85" s="3223"/>
      <c r="V85" s="3223"/>
      <c r="W85" s="3223"/>
      <c r="X85" s="3223"/>
      <c r="Y85" s="3223"/>
      <c r="Z85" s="3223"/>
      <c r="AA85" s="3223"/>
      <c r="AB85" s="3223"/>
      <c r="AC85" s="3223"/>
      <c r="AD85" s="3223"/>
      <c r="AE85" s="3223"/>
      <c r="AF85" s="3223"/>
      <c r="AG85" s="3223"/>
      <c r="AH85" s="3223"/>
      <c r="AI85" s="3223"/>
      <c r="AJ85" s="3223"/>
      <c r="AK85" s="3223"/>
      <c r="AL85" s="3223"/>
      <c r="AM85" s="3223"/>
      <c r="AN85" s="3223"/>
      <c r="AO85" s="3223"/>
      <c r="AP85" s="3223"/>
      <c r="AQ85" s="3223"/>
      <c r="AR85" s="3223"/>
      <c r="AS85" s="3223"/>
      <c r="AT85" s="3223"/>
      <c r="AU85" s="3223"/>
      <c r="AV85" s="3223"/>
      <c r="AW85" s="3223"/>
      <c r="AX85" s="3223"/>
      <c r="AY85" s="3223"/>
      <c r="AZ85" s="3223"/>
      <c r="BA85" s="3223"/>
      <c r="BB85" s="3223"/>
      <c r="BC85" s="3223"/>
      <c r="BD85" s="3223"/>
      <c r="BE85" s="3223"/>
      <c r="BF85" s="3223"/>
      <c r="BG85" s="3215"/>
      <c r="BH85" s="3215"/>
      <c r="BI85" s="3215"/>
      <c r="BJ85" s="3215"/>
    </row>
    <row r="86" spans="1:62" ht="15.75" thickBot="1" x14ac:dyDescent="0.3">
      <c r="A86" s="175"/>
      <c r="B86" s="3224" t="s">
        <v>868</v>
      </c>
      <c r="C86" s="2407" t="s">
        <v>910</v>
      </c>
      <c r="D86" s="2407"/>
      <c r="E86" s="3225"/>
      <c r="F86" s="968">
        <v>379.04</v>
      </c>
      <c r="G86" s="3225"/>
      <c r="H86" s="968"/>
      <c r="I86" s="3225"/>
      <c r="J86" s="968"/>
      <c r="K86" s="3225"/>
      <c r="L86" s="968"/>
      <c r="M86" s="3225"/>
      <c r="N86" s="968">
        <v>379.04</v>
      </c>
      <c r="O86" s="3225"/>
      <c r="P86" s="968">
        <v>1023.96</v>
      </c>
      <c r="Q86" s="3225"/>
      <c r="R86" s="968">
        <v>1403</v>
      </c>
      <c r="S86" s="3225"/>
      <c r="T86" s="968"/>
      <c r="U86" s="3225"/>
      <c r="V86" s="968">
        <v>1403</v>
      </c>
      <c r="W86" s="3225"/>
      <c r="X86" s="968">
        <v>497.84000000000003</v>
      </c>
      <c r="Y86" s="3225"/>
      <c r="Z86" s="968">
        <v>1521.8000000000002</v>
      </c>
      <c r="AA86" s="3225"/>
      <c r="AB86" s="968">
        <v>1900.8400000000001</v>
      </c>
      <c r="AC86" s="3225"/>
      <c r="AD86" s="968"/>
      <c r="AE86" s="3225"/>
      <c r="AF86" s="968">
        <v>1900.8400000000001</v>
      </c>
      <c r="AG86" s="3225"/>
      <c r="AH86" s="968">
        <v>632.56000000000006</v>
      </c>
      <c r="AI86" s="3225"/>
      <c r="AJ86" s="968">
        <v>2533.4</v>
      </c>
      <c r="AK86" s="3225"/>
      <c r="AL86" s="968">
        <v>505.24</v>
      </c>
      <c r="AM86" s="3225"/>
      <c r="AN86" s="968">
        <v>1137.8000000000002</v>
      </c>
      <c r="AO86" s="3225"/>
      <c r="AP86" s="968">
        <v>3038.6400000000003</v>
      </c>
      <c r="AQ86" s="3225"/>
      <c r="AR86" s="968"/>
      <c r="AS86" s="3225"/>
      <c r="AT86" s="1073">
        <v>3038.6400000000003</v>
      </c>
      <c r="AU86" s="3225"/>
      <c r="AV86" s="968"/>
      <c r="AW86" s="3225"/>
      <c r="AX86" s="1073">
        <v>3038.6400000000003</v>
      </c>
      <c r="AY86" s="3225"/>
      <c r="AZ86" s="968">
        <v>324.8</v>
      </c>
      <c r="BA86" s="3225"/>
      <c r="BB86" s="968">
        <v>324.8</v>
      </c>
      <c r="BC86" s="3225"/>
      <c r="BD86" s="542">
        <v>1462.6000000000001</v>
      </c>
      <c r="BE86" s="3225"/>
      <c r="BF86" s="1073">
        <v>3363.4400000000005</v>
      </c>
      <c r="BG86" s="3215"/>
      <c r="BH86" s="3215"/>
      <c r="BI86" s="3215"/>
      <c r="BJ86" s="3215"/>
    </row>
    <row r="87" spans="1:62" ht="15.75" thickBot="1" x14ac:dyDescent="0.3">
      <c r="A87" s="175"/>
      <c r="B87" s="3226" t="s">
        <v>868</v>
      </c>
      <c r="C87" s="3227" t="s">
        <v>912</v>
      </c>
      <c r="D87" s="3227"/>
      <c r="E87" s="3228"/>
      <c r="F87" s="953"/>
      <c r="G87" s="3228"/>
      <c r="H87" s="953">
        <v>74.25</v>
      </c>
      <c r="I87" s="3228"/>
      <c r="J87" s="968"/>
      <c r="K87" s="3228"/>
      <c r="L87" s="953">
        <v>41.14</v>
      </c>
      <c r="M87" s="3228"/>
      <c r="N87" s="968">
        <v>115.39</v>
      </c>
      <c r="O87" s="3228"/>
      <c r="P87" s="953"/>
      <c r="Q87" s="3228"/>
      <c r="R87" s="968">
        <v>115.39</v>
      </c>
      <c r="S87" s="3228"/>
      <c r="T87" s="953"/>
      <c r="U87" s="3228"/>
      <c r="V87" s="968">
        <v>115.39</v>
      </c>
      <c r="W87" s="3228"/>
      <c r="X87" s="953"/>
      <c r="Y87" s="3228"/>
      <c r="Z87" s="968">
        <v>0</v>
      </c>
      <c r="AA87" s="3228"/>
      <c r="AB87" s="968">
        <v>115.39</v>
      </c>
      <c r="AC87" s="3228"/>
      <c r="AD87" s="953"/>
      <c r="AE87" s="3228"/>
      <c r="AF87" s="968">
        <v>115.39</v>
      </c>
      <c r="AG87" s="3228"/>
      <c r="AH87" s="953"/>
      <c r="AI87" s="3228"/>
      <c r="AJ87" s="968">
        <v>115.39</v>
      </c>
      <c r="AK87" s="3228"/>
      <c r="AL87" s="953"/>
      <c r="AM87" s="3228"/>
      <c r="AN87" s="968">
        <v>0</v>
      </c>
      <c r="AO87" s="3228"/>
      <c r="AP87" s="968">
        <v>115.39</v>
      </c>
      <c r="AQ87" s="3228"/>
      <c r="AR87" s="953"/>
      <c r="AS87" s="3228"/>
      <c r="AT87" s="1073">
        <v>115.39</v>
      </c>
      <c r="AU87" s="3228"/>
      <c r="AV87" s="953"/>
      <c r="AW87" s="3228"/>
      <c r="AX87" s="1073">
        <v>115.39</v>
      </c>
      <c r="AY87" s="3228"/>
      <c r="AZ87" s="953"/>
      <c r="BA87" s="3228"/>
      <c r="BB87" s="968">
        <v>0</v>
      </c>
      <c r="BC87" s="3228"/>
      <c r="BD87" s="542">
        <v>0</v>
      </c>
      <c r="BE87" s="3225"/>
      <c r="BF87" s="1073">
        <v>115.39</v>
      </c>
      <c r="BG87" s="3215"/>
      <c r="BH87" s="3215"/>
      <c r="BI87" s="3215"/>
      <c r="BJ87" s="3215"/>
    </row>
    <row r="88" spans="1:62" ht="15.75" thickBot="1" x14ac:dyDescent="0.3">
      <c r="A88" s="175"/>
      <c r="B88" s="3229" t="s">
        <v>868</v>
      </c>
      <c r="C88" s="3230" t="s">
        <v>1536</v>
      </c>
      <c r="D88" s="3230"/>
      <c r="E88" s="542"/>
      <c r="F88" s="542"/>
      <c r="G88" s="542"/>
      <c r="H88" s="542"/>
      <c r="I88" s="542"/>
      <c r="J88" s="968">
        <v>0</v>
      </c>
      <c r="K88" s="542"/>
      <c r="L88" s="542"/>
      <c r="M88" s="542"/>
      <c r="N88" s="542">
        <v>0</v>
      </c>
      <c r="O88" s="542"/>
      <c r="P88" s="542"/>
      <c r="Q88" s="542"/>
      <c r="R88" s="968">
        <v>0</v>
      </c>
      <c r="S88" s="542"/>
      <c r="T88" s="542"/>
      <c r="U88" s="542"/>
      <c r="V88" s="968">
        <v>0</v>
      </c>
      <c r="W88" s="542"/>
      <c r="X88" s="542">
        <v>972.19999999999993</v>
      </c>
      <c r="Y88" s="542"/>
      <c r="Z88" s="968">
        <v>972.19999999999993</v>
      </c>
      <c r="AA88" s="542"/>
      <c r="AB88" s="542">
        <v>972.19999999999993</v>
      </c>
      <c r="AC88" s="542"/>
      <c r="AD88" s="542"/>
      <c r="AE88" s="542"/>
      <c r="AF88" s="968">
        <v>972.19999999999993</v>
      </c>
      <c r="AG88" s="542"/>
      <c r="AH88" s="542"/>
      <c r="AI88" s="542"/>
      <c r="AJ88" s="968">
        <v>972.19999999999993</v>
      </c>
      <c r="AK88" s="542"/>
      <c r="AL88" s="542"/>
      <c r="AM88" s="542"/>
      <c r="AN88" s="968">
        <v>0</v>
      </c>
      <c r="AO88" s="542"/>
      <c r="AP88" s="968">
        <v>972.19999999999993</v>
      </c>
      <c r="AQ88" s="542"/>
      <c r="AR88" s="542"/>
      <c r="AS88" s="542"/>
      <c r="AT88" s="1073">
        <v>972.19999999999993</v>
      </c>
      <c r="AU88" s="542"/>
      <c r="AV88" s="542"/>
      <c r="AW88" s="542"/>
      <c r="AX88" s="1073">
        <v>972.19999999999993</v>
      </c>
      <c r="AY88" s="542"/>
      <c r="AZ88" s="542"/>
      <c r="BA88" s="542"/>
      <c r="BB88" s="968">
        <v>0</v>
      </c>
      <c r="BC88" s="542"/>
      <c r="BD88" s="542">
        <v>0</v>
      </c>
      <c r="BE88" s="3225"/>
      <c r="BF88" s="1073">
        <v>972.19999999999993</v>
      </c>
      <c r="BG88" s="3215"/>
      <c r="BH88" s="3215"/>
      <c r="BI88" s="3215"/>
      <c r="BJ88" s="3215"/>
    </row>
    <row r="89" spans="1:62" ht="15.75" thickBot="1" x14ac:dyDescent="0.3">
      <c r="A89" s="175"/>
      <c r="B89" s="3229" t="s">
        <v>868</v>
      </c>
      <c r="C89" s="3231" t="s">
        <v>1469</v>
      </c>
      <c r="D89" s="3231"/>
      <c r="E89" s="463"/>
      <c r="F89" s="463"/>
      <c r="G89" s="463"/>
      <c r="H89" s="463"/>
      <c r="I89" s="463"/>
      <c r="J89" s="968"/>
      <c r="K89" s="463"/>
      <c r="L89" s="463"/>
      <c r="M89" s="463"/>
      <c r="N89" s="463"/>
      <c r="O89" s="463"/>
      <c r="P89" s="463"/>
      <c r="Q89" s="463"/>
      <c r="R89" s="968">
        <v>0</v>
      </c>
      <c r="S89" s="463"/>
      <c r="T89" s="463"/>
      <c r="U89" s="463"/>
      <c r="V89" s="968">
        <v>0</v>
      </c>
      <c r="W89" s="463"/>
      <c r="X89" s="463">
        <v>238.90000000000003</v>
      </c>
      <c r="Y89" s="463"/>
      <c r="Z89" s="968">
        <v>238.90000000000003</v>
      </c>
      <c r="AA89" s="542"/>
      <c r="AB89" s="542">
        <v>238.90000000000003</v>
      </c>
      <c r="AC89" s="463"/>
      <c r="AD89" s="463"/>
      <c r="AE89" s="463"/>
      <c r="AF89" s="968">
        <v>238.90000000000003</v>
      </c>
      <c r="AG89" s="463"/>
      <c r="AH89" s="463"/>
      <c r="AI89" s="463"/>
      <c r="AJ89" s="968">
        <v>238.90000000000003</v>
      </c>
      <c r="AK89" s="463"/>
      <c r="AL89" s="463"/>
      <c r="AM89" s="463"/>
      <c r="AN89" s="968">
        <v>0</v>
      </c>
      <c r="AO89" s="463"/>
      <c r="AP89" s="968">
        <v>238.90000000000003</v>
      </c>
      <c r="AQ89" s="463"/>
      <c r="AR89" s="463"/>
      <c r="AS89" s="463"/>
      <c r="AT89" s="1073">
        <v>238.90000000000003</v>
      </c>
      <c r="AU89" s="463"/>
      <c r="AV89" s="463"/>
      <c r="AW89" s="463"/>
      <c r="AX89" s="1073">
        <v>238.90000000000003</v>
      </c>
      <c r="AY89" s="463"/>
      <c r="AZ89" s="463"/>
      <c r="BA89" s="463"/>
      <c r="BB89" s="968">
        <v>0</v>
      </c>
      <c r="BC89" s="463"/>
      <c r="BD89" s="542">
        <v>0</v>
      </c>
      <c r="BE89" s="3225"/>
      <c r="BF89" s="1073">
        <v>238.90000000000003</v>
      </c>
      <c r="BG89" s="3215"/>
      <c r="BH89" s="3215"/>
      <c r="BI89" s="3215"/>
      <c r="BJ89" s="3215"/>
    </row>
    <row r="90" spans="1:62" ht="15.75" thickBot="1" x14ac:dyDescent="0.3">
      <c r="A90" s="175"/>
      <c r="B90" s="3229" t="s">
        <v>868</v>
      </c>
      <c r="C90" s="3230" t="s">
        <v>911</v>
      </c>
      <c r="D90" s="3230"/>
      <c r="E90" s="542"/>
      <c r="F90" s="542">
        <v>315.7</v>
      </c>
      <c r="G90" s="542"/>
      <c r="H90" s="542">
        <v>39.22</v>
      </c>
      <c r="I90" s="542"/>
      <c r="J90" s="968">
        <v>354.91999999999996</v>
      </c>
      <c r="K90" s="542"/>
      <c r="L90" s="542">
        <v>12.33</v>
      </c>
      <c r="M90" s="542"/>
      <c r="N90" s="542">
        <v>367.24999999999994</v>
      </c>
      <c r="O90" s="542"/>
      <c r="P90" s="542">
        <v>1550.3899999999999</v>
      </c>
      <c r="Q90" s="542"/>
      <c r="R90" s="542">
        <v>1917.6399999999999</v>
      </c>
      <c r="S90" s="542"/>
      <c r="T90" s="542"/>
      <c r="U90" s="542"/>
      <c r="V90" s="968">
        <v>1917.6399999999999</v>
      </c>
      <c r="W90" s="542"/>
      <c r="X90" s="542">
        <v>1288.03</v>
      </c>
      <c r="Y90" s="542"/>
      <c r="Z90" s="968">
        <v>2838.42</v>
      </c>
      <c r="AA90" s="542"/>
      <c r="AB90" s="542">
        <v>3205.67</v>
      </c>
      <c r="AC90" s="542"/>
      <c r="AD90" s="542">
        <v>64.739999999999995</v>
      </c>
      <c r="AE90" s="542"/>
      <c r="AF90" s="968">
        <v>3270.41</v>
      </c>
      <c r="AG90" s="542"/>
      <c r="AH90" s="542">
        <v>442.36</v>
      </c>
      <c r="AI90" s="542"/>
      <c r="AJ90" s="968">
        <v>3712.77</v>
      </c>
      <c r="AK90" s="542"/>
      <c r="AL90" s="542">
        <v>1145.54</v>
      </c>
      <c r="AM90" s="542"/>
      <c r="AN90" s="968">
        <v>1652.6399999999999</v>
      </c>
      <c r="AO90" s="542"/>
      <c r="AP90" s="968">
        <v>4858.3099999999995</v>
      </c>
      <c r="AQ90" s="542"/>
      <c r="AR90" s="542">
        <v>63.84</v>
      </c>
      <c r="AS90" s="542"/>
      <c r="AT90" s="1073">
        <v>4922.1499999999996</v>
      </c>
      <c r="AU90" s="542"/>
      <c r="AV90" s="542"/>
      <c r="AW90" s="542"/>
      <c r="AX90" s="1073">
        <v>4922.1499999999996</v>
      </c>
      <c r="AY90" s="542"/>
      <c r="AZ90" s="542">
        <v>914.81999999999994</v>
      </c>
      <c r="BA90" s="542"/>
      <c r="BB90" s="968">
        <v>978.66</v>
      </c>
      <c r="BC90" s="542"/>
      <c r="BD90" s="542">
        <v>2631.2999999999997</v>
      </c>
      <c r="BE90" s="3225"/>
      <c r="BF90" s="1073">
        <v>5836.9699999999993</v>
      </c>
      <c r="BG90" s="3215"/>
      <c r="BH90" s="3215"/>
      <c r="BI90" s="3215"/>
      <c r="BJ90" s="3215"/>
    </row>
    <row r="91" spans="1:62" ht="15.75" thickBot="1" x14ac:dyDescent="0.3">
      <c r="A91" s="175"/>
      <c r="B91" s="3232" t="s">
        <v>868</v>
      </c>
      <c r="C91" s="2411" t="s">
        <v>955</v>
      </c>
      <c r="D91" s="2411"/>
      <c r="E91" s="1049"/>
      <c r="F91" s="1049"/>
      <c r="G91" s="1049"/>
      <c r="H91" s="1049"/>
      <c r="I91" s="1049"/>
      <c r="J91" s="968">
        <v>0</v>
      </c>
      <c r="K91" s="1049"/>
      <c r="L91" s="1049"/>
      <c r="M91" s="1049"/>
      <c r="N91" s="1049">
        <v>0</v>
      </c>
      <c r="O91" s="1049"/>
      <c r="P91" s="1049"/>
      <c r="Q91" s="1049"/>
      <c r="R91" s="1049">
        <v>0</v>
      </c>
      <c r="S91" s="1049"/>
      <c r="T91" s="1049"/>
      <c r="U91" s="1049"/>
      <c r="V91" s="1049">
        <v>0</v>
      </c>
      <c r="W91" s="1049"/>
      <c r="X91" s="1049"/>
      <c r="Y91" s="1049"/>
      <c r="Z91" s="968">
        <v>0</v>
      </c>
      <c r="AA91" s="1049"/>
      <c r="AB91" s="1049">
        <v>0</v>
      </c>
      <c r="AC91" s="1049"/>
      <c r="AD91" s="1049"/>
      <c r="AE91" s="1049"/>
      <c r="AF91" s="968">
        <v>0</v>
      </c>
      <c r="AG91" s="1049"/>
      <c r="AH91" s="1049">
        <v>245</v>
      </c>
      <c r="AI91" s="1049"/>
      <c r="AJ91" s="968">
        <v>245</v>
      </c>
      <c r="AK91" s="1049"/>
      <c r="AL91" s="1049"/>
      <c r="AM91" s="1049"/>
      <c r="AN91" s="968">
        <v>245</v>
      </c>
      <c r="AO91" s="1049"/>
      <c r="AP91" s="968">
        <v>245</v>
      </c>
      <c r="AQ91" s="1049"/>
      <c r="AR91" s="1049"/>
      <c r="AS91" s="1049"/>
      <c r="AT91" s="1073">
        <v>245</v>
      </c>
      <c r="AU91" s="1049"/>
      <c r="AV91" s="1049"/>
      <c r="AW91" s="1049"/>
      <c r="AX91" s="1073">
        <v>245</v>
      </c>
      <c r="AY91" s="1049"/>
      <c r="AZ91" s="1049"/>
      <c r="BA91" s="1049"/>
      <c r="BB91" s="968">
        <v>0</v>
      </c>
      <c r="BC91" s="1049"/>
      <c r="BD91" s="542">
        <v>245</v>
      </c>
      <c r="BE91" s="1049"/>
      <c r="BF91" s="1073">
        <v>245</v>
      </c>
      <c r="BG91" s="3215"/>
      <c r="BH91" s="3215"/>
      <c r="BI91" s="3215"/>
      <c r="BJ91" s="3215"/>
    </row>
    <row r="92" spans="1:62" ht="15.75" thickBot="1" x14ac:dyDescent="0.3">
      <c r="A92" s="175"/>
      <c r="B92" s="3224" t="s">
        <v>885</v>
      </c>
      <c r="C92" s="2407" t="s">
        <v>1536</v>
      </c>
      <c r="D92" s="2407"/>
      <c r="E92" s="968"/>
      <c r="F92" s="968"/>
      <c r="G92" s="968"/>
      <c r="H92" s="968"/>
      <c r="I92" s="968"/>
      <c r="J92" s="968">
        <v>0</v>
      </c>
      <c r="K92" s="968"/>
      <c r="L92" s="968">
        <v>12.16</v>
      </c>
      <c r="M92" s="968"/>
      <c r="N92" s="968">
        <v>12.16</v>
      </c>
      <c r="O92" s="968"/>
      <c r="P92" s="968">
        <v>496.74</v>
      </c>
      <c r="Q92" s="968"/>
      <c r="R92" s="968">
        <v>508.90000000000003</v>
      </c>
      <c r="S92" s="968"/>
      <c r="T92" s="968"/>
      <c r="U92" s="968"/>
      <c r="V92" s="968">
        <v>508.90000000000003</v>
      </c>
      <c r="W92" s="968"/>
      <c r="X92" s="968">
        <v>978.65999999999985</v>
      </c>
      <c r="Y92" s="968"/>
      <c r="Z92" s="968">
        <v>1475.3999999999999</v>
      </c>
      <c r="AA92" s="968"/>
      <c r="AB92" s="968">
        <v>1487.56</v>
      </c>
      <c r="AC92" s="968"/>
      <c r="AD92" s="968"/>
      <c r="AE92" s="968"/>
      <c r="AF92" s="968">
        <v>1487.56</v>
      </c>
      <c r="AG92" s="968"/>
      <c r="AH92" s="968"/>
      <c r="AI92" s="968"/>
      <c r="AJ92" s="968">
        <v>1487.56</v>
      </c>
      <c r="AK92" s="968"/>
      <c r="AL92" s="968">
        <v>190.5</v>
      </c>
      <c r="AM92" s="968"/>
      <c r="AN92" s="968">
        <v>190.5</v>
      </c>
      <c r="AO92" s="968"/>
      <c r="AP92" s="968">
        <v>1678.06</v>
      </c>
      <c r="AQ92" s="968"/>
      <c r="AR92" s="968"/>
      <c r="AS92" s="968"/>
      <c r="AT92" s="1073">
        <v>1678.06</v>
      </c>
      <c r="AU92" s="968"/>
      <c r="AV92" s="968"/>
      <c r="AW92" s="968"/>
      <c r="AX92" s="1073">
        <v>1678.06</v>
      </c>
      <c r="AY92" s="968"/>
      <c r="AZ92" s="968"/>
      <c r="BA92" s="968"/>
      <c r="BB92" s="968">
        <v>0</v>
      </c>
      <c r="BC92" s="968"/>
      <c r="BD92" s="542">
        <v>190.5</v>
      </c>
      <c r="BE92" s="968"/>
      <c r="BF92" s="1073">
        <v>1678.06</v>
      </c>
      <c r="BG92" s="3215"/>
      <c r="BH92" s="3215"/>
      <c r="BI92" s="3215"/>
      <c r="BJ92" s="3215"/>
    </row>
    <row r="93" spans="1:62" ht="15.75" thickBot="1" x14ac:dyDescent="0.3">
      <c r="A93" s="175"/>
      <c r="B93" s="3226" t="s">
        <v>885</v>
      </c>
      <c r="C93" s="3227" t="s">
        <v>1469</v>
      </c>
      <c r="D93" s="3227"/>
      <c r="E93" s="953"/>
      <c r="F93" s="953"/>
      <c r="G93" s="953"/>
      <c r="H93" s="953"/>
      <c r="I93" s="953"/>
      <c r="J93" s="968"/>
      <c r="K93" s="953"/>
      <c r="L93" s="953"/>
      <c r="M93" s="953"/>
      <c r="N93" s="953"/>
      <c r="O93" s="953"/>
      <c r="P93" s="953"/>
      <c r="Q93" s="953"/>
      <c r="R93" s="953"/>
      <c r="S93" s="953"/>
      <c r="T93" s="953"/>
      <c r="U93" s="953"/>
      <c r="V93" s="953"/>
      <c r="W93" s="953"/>
      <c r="X93" s="953">
        <v>130.80000000000001</v>
      </c>
      <c r="Y93" s="953"/>
      <c r="Z93" s="968">
        <v>130.80000000000001</v>
      </c>
      <c r="AA93" s="968"/>
      <c r="AB93" s="968">
        <v>130.80000000000001</v>
      </c>
      <c r="AC93" s="953"/>
      <c r="AD93" s="953"/>
      <c r="AE93" s="953"/>
      <c r="AF93" s="968">
        <v>130.80000000000001</v>
      </c>
      <c r="AG93" s="953"/>
      <c r="AH93" s="953"/>
      <c r="AI93" s="953"/>
      <c r="AJ93" s="968">
        <v>130.80000000000001</v>
      </c>
      <c r="AK93" s="953"/>
      <c r="AL93" s="953">
        <v>191</v>
      </c>
      <c r="AM93" s="953"/>
      <c r="AN93" s="968">
        <v>191</v>
      </c>
      <c r="AO93" s="953"/>
      <c r="AP93" s="968">
        <v>321.8</v>
      </c>
      <c r="AQ93" s="953"/>
      <c r="AR93" s="953">
        <v>227.22000000000003</v>
      </c>
      <c r="AS93" s="953"/>
      <c r="AT93" s="1073">
        <v>549.02</v>
      </c>
      <c r="AU93" s="953"/>
      <c r="AV93" s="953"/>
      <c r="AW93" s="953"/>
      <c r="AX93" s="1073">
        <v>549.02</v>
      </c>
      <c r="AY93" s="953"/>
      <c r="AZ93" s="953"/>
      <c r="BA93" s="953"/>
      <c r="BB93" s="968">
        <v>227.22000000000003</v>
      </c>
      <c r="BC93" s="968"/>
      <c r="BD93" s="542">
        <v>418.22</v>
      </c>
      <c r="BE93" s="968"/>
      <c r="BF93" s="1073">
        <v>549.02</v>
      </c>
      <c r="BG93" s="3215"/>
      <c r="BH93" s="3215"/>
      <c r="BI93" s="3215"/>
      <c r="BJ93" s="3215"/>
    </row>
    <row r="94" spans="1:62" ht="20.25" customHeight="1" thickBot="1" x14ac:dyDescent="0.3">
      <c r="A94" s="175"/>
      <c r="B94" s="3229" t="s">
        <v>885</v>
      </c>
      <c r="C94" s="3230" t="s">
        <v>910</v>
      </c>
      <c r="D94" s="3230"/>
      <c r="E94" s="542"/>
      <c r="F94" s="542">
        <v>446.78</v>
      </c>
      <c r="G94" s="542"/>
      <c r="H94" s="542"/>
      <c r="I94" s="542"/>
      <c r="J94" s="968">
        <v>446.78</v>
      </c>
      <c r="K94" s="542"/>
      <c r="L94" s="542"/>
      <c r="M94" s="542"/>
      <c r="N94" s="542">
        <v>446.78</v>
      </c>
      <c r="O94" s="542"/>
      <c r="P94" s="542">
        <v>960.81999999999994</v>
      </c>
      <c r="Q94" s="542"/>
      <c r="R94" s="542">
        <v>1407.6</v>
      </c>
      <c r="S94" s="542"/>
      <c r="T94" s="542">
        <v>66.06</v>
      </c>
      <c r="U94" s="542"/>
      <c r="V94" s="542">
        <v>1473.6599999999999</v>
      </c>
      <c r="W94" s="542"/>
      <c r="X94" s="542">
        <v>554.83999999999992</v>
      </c>
      <c r="Y94" s="542"/>
      <c r="Z94" s="968">
        <v>1581.7199999999998</v>
      </c>
      <c r="AA94" s="542"/>
      <c r="AB94" s="542">
        <v>2028.4999999999998</v>
      </c>
      <c r="AC94" s="542"/>
      <c r="AD94" s="542"/>
      <c r="AE94" s="542"/>
      <c r="AF94" s="968">
        <v>2028.4999999999998</v>
      </c>
      <c r="AG94" s="542"/>
      <c r="AH94" s="542"/>
      <c r="AI94" s="542"/>
      <c r="AJ94" s="968">
        <v>2028.4999999999998</v>
      </c>
      <c r="AK94" s="542"/>
      <c r="AL94" s="542">
        <v>636.12</v>
      </c>
      <c r="AM94" s="542"/>
      <c r="AN94" s="968">
        <v>636.12</v>
      </c>
      <c r="AO94" s="542"/>
      <c r="AP94" s="968">
        <v>2664.62</v>
      </c>
      <c r="AQ94" s="542"/>
      <c r="AR94" s="542"/>
      <c r="AS94" s="542"/>
      <c r="AT94" s="1073">
        <v>2664.62</v>
      </c>
      <c r="AU94" s="542"/>
      <c r="AV94" s="542"/>
      <c r="AW94" s="542"/>
      <c r="AX94" s="1073">
        <v>2664.62</v>
      </c>
      <c r="AY94" s="542"/>
      <c r="AZ94" s="542">
        <v>198.06</v>
      </c>
      <c r="BA94" s="542"/>
      <c r="BB94" s="968">
        <v>198.06</v>
      </c>
      <c r="BC94" s="542"/>
      <c r="BD94" s="542">
        <v>834.18000000000006</v>
      </c>
      <c r="BE94" s="542"/>
      <c r="BF94" s="1073">
        <v>2862.68</v>
      </c>
      <c r="BG94" s="3215"/>
      <c r="BH94" s="3215"/>
      <c r="BI94" s="3215"/>
      <c r="BJ94" s="3215"/>
    </row>
    <row r="95" spans="1:62" ht="20.25" customHeight="1" thickBot="1" x14ac:dyDescent="0.3">
      <c r="A95" s="175"/>
      <c r="B95" s="3229" t="s">
        <v>885</v>
      </c>
      <c r="C95" s="3230" t="s">
        <v>911</v>
      </c>
      <c r="D95" s="3230"/>
      <c r="E95" s="542"/>
      <c r="F95" s="542">
        <v>454.04</v>
      </c>
      <c r="G95" s="542"/>
      <c r="H95" s="542"/>
      <c r="I95" s="542"/>
      <c r="J95" s="968">
        <v>454.04</v>
      </c>
      <c r="K95" s="542"/>
      <c r="L95" s="542"/>
      <c r="M95" s="542"/>
      <c r="N95" s="542">
        <v>454.04</v>
      </c>
      <c r="O95" s="542"/>
      <c r="P95" s="542">
        <v>1028.94</v>
      </c>
      <c r="Q95" s="542"/>
      <c r="R95" s="542">
        <v>1482.98</v>
      </c>
      <c r="S95" s="542"/>
      <c r="T95" s="542"/>
      <c r="U95" s="542"/>
      <c r="V95" s="542">
        <v>1482.98</v>
      </c>
      <c r="W95" s="542"/>
      <c r="X95" s="542">
        <v>916.8</v>
      </c>
      <c r="Y95" s="542"/>
      <c r="Z95" s="968">
        <v>1945.74</v>
      </c>
      <c r="AA95" s="542"/>
      <c r="AB95" s="542">
        <v>2399.7800000000002</v>
      </c>
      <c r="AC95" s="542"/>
      <c r="AD95" s="542">
        <v>64.88</v>
      </c>
      <c r="AE95" s="542"/>
      <c r="AF95" s="968">
        <v>2464.6600000000003</v>
      </c>
      <c r="AG95" s="542"/>
      <c r="AH95" s="542"/>
      <c r="AI95" s="542"/>
      <c r="AJ95" s="968">
        <v>2464.6600000000003</v>
      </c>
      <c r="AK95" s="542"/>
      <c r="AL95" s="542">
        <v>693.28</v>
      </c>
      <c r="AM95" s="542"/>
      <c r="AN95" s="968">
        <v>758.16</v>
      </c>
      <c r="AO95" s="542"/>
      <c r="AP95" s="968">
        <v>3157.9400000000005</v>
      </c>
      <c r="AQ95" s="542"/>
      <c r="AR95" s="542">
        <v>251.54000000000002</v>
      </c>
      <c r="AS95" s="542"/>
      <c r="AT95" s="1073">
        <v>3409.4800000000005</v>
      </c>
      <c r="AU95" s="542"/>
      <c r="AV95" s="542"/>
      <c r="AW95" s="542"/>
      <c r="AX95" s="1073">
        <v>3409.4800000000005</v>
      </c>
      <c r="AY95" s="542"/>
      <c r="AZ95" s="542">
        <v>716.34</v>
      </c>
      <c r="BA95" s="542"/>
      <c r="BB95" s="968">
        <v>967.88000000000011</v>
      </c>
      <c r="BC95" s="542"/>
      <c r="BD95" s="542">
        <v>1726.04</v>
      </c>
      <c r="BE95" s="542"/>
      <c r="BF95" s="1073">
        <v>4125.8200000000006</v>
      </c>
      <c r="BG95" s="3215"/>
      <c r="BH95" s="3215"/>
      <c r="BI95" s="3215"/>
      <c r="BJ95" s="3215"/>
    </row>
    <row r="96" spans="1:62" ht="15.75" thickBot="1" x14ac:dyDescent="0.3">
      <c r="A96" s="175"/>
      <c r="B96" s="3232" t="s">
        <v>885</v>
      </c>
      <c r="C96" s="2411" t="s">
        <v>955</v>
      </c>
      <c r="D96" s="2411"/>
      <c r="E96" s="1049"/>
      <c r="F96" s="1049">
        <v>128.84</v>
      </c>
      <c r="G96" s="1049"/>
      <c r="H96" s="1049"/>
      <c r="I96" s="1049"/>
      <c r="J96" s="968">
        <v>128.84</v>
      </c>
      <c r="K96" s="1049"/>
      <c r="L96" s="1049"/>
      <c r="M96" s="1049"/>
      <c r="N96" s="1049">
        <v>128.84</v>
      </c>
      <c r="O96" s="1049"/>
      <c r="P96" s="1049"/>
      <c r="Q96" s="1049"/>
      <c r="R96" s="1049">
        <v>128.84</v>
      </c>
      <c r="S96" s="1049"/>
      <c r="T96" s="1049">
        <v>41.55</v>
      </c>
      <c r="U96" s="1049"/>
      <c r="V96" s="1049">
        <v>170.39</v>
      </c>
      <c r="W96" s="1049"/>
      <c r="X96" s="1049"/>
      <c r="Y96" s="1049"/>
      <c r="Z96" s="968">
        <v>41.55</v>
      </c>
      <c r="AA96" s="1049"/>
      <c r="AB96" s="1049">
        <v>170.39</v>
      </c>
      <c r="AC96" s="1049"/>
      <c r="AD96" s="1049">
        <v>65.38</v>
      </c>
      <c r="AE96" s="1049"/>
      <c r="AF96" s="968">
        <v>235.76999999999998</v>
      </c>
      <c r="AG96" s="1049"/>
      <c r="AH96" s="1049">
        <v>313.28000000000003</v>
      </c>
      <c r="AI96" s="1049"/>
      <c r="AJ96" s="968">
        <v>549.04999999999995</v>
      </c>
      <c r="AK96" s="1049"/>
      <c r="AL96" s="1049"/>
      <c r="AM96" s="1049"/>
      <c r="AN96" s="968">
        <v>378.66</v>
      </c>
      <c r="AO96" s="1049"/>
      <c r="AP96" s="968">
        <v>549.04999999999995</v>
      </c>
      <c r="AQ96" s="1049"/>
      <c r="AR96" s="1049"/>
      <c r="AS96" s="1049"/>
      <c r="AT96" s="1073">
        <v>549.04999999999995</v>
      </c>
      <c r="AU96" s="1049"/>
      <c r="AV96" s="1049"/>
      <c r="AW96" s="1049"/>
      <c r="AX96" s="1073">
        <v>549.04999999999995</v>
      </c>
      <c r="AY96" s="1049"/>
      <c r="AZ96" s="1049"/>
      <c r="BA96" s="1049"/>
      <c r="BB96" s="968">
        <v>0</v>
      </c>
      <c r="BC96" s="1049"/>
      <c r="BD96" s="542">
        <v>378.66</v>
      </c>
      <c r="BE96" s="1049"/>
      <c r="BF96" s="1073">
        <v>549.04999999999995</v>
      </c>
      <c r="BG96" s="3215"/>
      <c r="BH96" s="3215"/>
      <c r="BI96" s="3215"/>
      <c r="BJ96" s="3215"/>
    </row>
    <row r="97" spans="1:62" ht="15.75" thickBot="1" x14ac:dyDescent="0.3">
      <c r="A97" s="175"/>
      <c r="B97" s="3224" t="s">
        <v>1329</v>
      </c>
      <c r="C97" s="2407" t="s">
        <v>911</v>
      </c>
      <c r="D97" s="2407"/>
      <c r="E97" s="968"/>
      <c r="F97" s="968"/>
      <c r="G97" s="968"/>
      <c r="H97" s="968"/>
      <c r="I97" s="968"/>
      <c r="J97" s="968">
        <v>0</v>
      </c>
      <c r="K97" s="968"/>
      <c r="L97" s="968"/>
      <c r="M97" s="968"/>
      <c r="N97" s="968">
        <v>0</v>
      </c>
      <c r="O97" s="968"/>
      <c r="P97" s="968"/>
      <c r="Q97" s="968"/>
      <c r="R97" s="968">
        <v>0</v>
      </c>
      <c r="S97" s="968"/>
      <c r="T97" s="968"/>
      <c r="U97" s="968"/>
      <c r="V97" s="968">
        <v>0</v>
      </c>
      <c r="W97" s="968"/>
      <c r="X97" s="968"/>
      <c r="Y97" s="968"/>
      <c r="Z97" s="968">
        <v>0</v>
      </c>
      <c r="AA97" s="968"/>
      <c r="AB97" s="968">
        <v>0</v>
      </c>
      <c r="AC97" s="968"/>
      <c r="AD97" s="968"/>
      <c r="AE97" s="968"/>
      <c r="AF97" s="968">
        <v>0</v>
      </c>
      <c r="AG97" s="968"/>
      <c r="AH97" s="968"/>
      <c r="AI97" s="968"/>
      <c r="AJ97" s="968">
        <v>0</v>
      </c>
      <c r="AK97" s="968"/>
      <c r="AL97" s="968"/>
      <c r="AM97" s="968"/>
      <c r="AN97" s="968">
        <v>0</v>
      </c>
      <c r="AO97" s="968"/>
      <c r="AP97" s="968">
        <v>0</v>
      </c>
      <c r="AQ97" s="968"/>
      <c r="AR97" s="968"/>
      <c r="AS97" s="968"/>
      <c r="AT97" s="1073">
        <v>0</v>
      </c>
      <c r="AU97" s="968"/>
      <c r="AV97" s="968"/>
      <c r="AW97" s="968"/>
      <c r="AX97" s="1073">
        <v>0</v>
      </c>
      <c r="AY97" s="968"/>
      <c r="AZ97" s="968"/>
      <c r="BA97" s="968"/>
      <c r="BB97" s="968">
        <v>0</v>
      </c>
      <c r="BC97" s="968"/>
      <c r="BD97" s="542">
        <v>0</v>
      </c>
      <c r="BE97" s="968"/>
      <c r="BF97" s="1073">
        <v>0</v>
      </c>
      <c r="BG97" s="3215"/>
      <c r="BH97" s="3215"/>
      <c r="BI97" s="3215"/>
      <c r="BJ97" s="3215"/>
    </row>
    <row r="98" spans="1:62" ht="15.75" thickBot="1" x14ac:dyDescent="0.3">
      <c r="A98" s="175"/>
      <c r="B98" s="3232" t="s">
        <v>1329</v>
      </c>
      <c r="C98" s="2411" t="s">
        <v>910</v>
      </c>
      <c r="D98" s="2411"/>
      <c r="E98" s="1049"/>
      <c r="F98" s="1049"/>
      <c r="G98" s="1049"/>
      <c r="H98" s="1049"/>
      <c r="I98" s="1049"/>
      <c r="J98" s="968">
        <v>0</v>
      </c>
      <c r="K98" s="1049"/>
      <c r="L98" s="1049"/>
      <c r="M98" s="1049"/>
      <c r="N98" s="1049">
        <v>0</v>
      </c>
      <c r="O98" s="1049"/>
      <c r="P98" s="1049"/>
      <c r="Q98" s="1049"/>
      <c r="R98" s="1049">
        <v>0</v>
      </c>
      <c r="S98" s="1049"/>
      <c r="T98" s="1049"/>
      <c r="U98" s="1049"/>
      <c r="V98" s="1049">
        <v>0</v>
      </c>
      <c r="W98" s="1049"/>
      <c r="X98" s="1049"/>
      <c r="Y98" s="1049"/>
      <c r="Z98" s="968">
        <v>0</v>
      </c>
      <c r="AA98" s="1049"/>
      <c r="AB98" s="1049">
        <v>0</v>
      </c>
      <c r="AC98" s="1049"/>
      <c r="AD98" s="1049"/>
      <c r="AE98" s="1049"/>
      <c r="AF98" s="968">
        <v>0</v>
      </c>
      <c r="AG98" s="1049"/>
      <c r="AH98" s="1049"/>
      <c r="AI98" s="1049"/>
      <c r="AJ98" s="968">
        <v>0</v>
      </c>
      <c r="AK98" s="1049"/>
      <c r="AL98" s="1049"/>
      <c r="AM98" s="1049"/>
      <c r="AN98" s="968">
        <v>0</v>
      </c>
      <c r="AO98" s="1049"/>
      <c r="AP98" s="968">
        <v>0</v>
      </c>
      <c r="AQ98" s="1049"/>
      <c r="AR98" s="1049"/>
      <c r="AS98" s="1049"/>
      <c r="AT98" s="1073">
        <v>0</v>
      </c>
      <c r="AU98" s="1049"/>
      <c r="AV98" s="1049"/>
      <c r="AW98" s="1049"/>
      <c r="AX98" s="1073">
        <v>0</v>
      </c>
      <c r="AY98" s="1049"/>
      <c r="AZ98" s="1049"/>
      <c r="BA98" s="1049"/>
      <c r="BB98" s="968">
        <v>0</v>
      </c>
      <c r="BC98" s="1049"/>
      <c r="BD98" s="542">
        <v>0</v>
      </c>
      <c r="BE98" s="1049"/>
      <c r="BF98" s="1073">
        <v>0</v>
      </c>
      <c r="BG98" s="3215"/>
      <c r="BH98" s="3215"/>
      <c r="BI98" s="3215"/>
      <c r="BJ98" s="3215"/>
    </row>
    <row r="99" spans="1:62" ht="15.75" thickBot="1" x14ac:dyDescent="0.3">
      <c r="A99" s="175"/>
      <c r="B99" s="3224" t="s">
        <v>869</v>
      </c>
      <c r="C99" s="2407" t="s">
        <v>910</v>
      </c>
      <c r="D99" s="2407"/>
      <c r="E99" s="968"/>
      <c r="F99" s="968">
        <v>2910.87</v>
      </c>
      <c r="G99" s="968"/>
      <c r="H99" s="968">
        <v>2031.57</v>
      </c>
      <c r="I99" s="968"/>
      <c r="J99" s="968">
        <v>4942.4399999999996</v>
      </c>
      <c r="K99" s="968"/>
      <c r="L99" s="968">
        <v>6144.7299999999977</v>
      </c>
      <c r="M99" s="968"/>
      <c r="N99" s="968">
        <v>11087.169999999998</v>
      </c>
      <c r="O99" s="968"/>
      <c r="P99" s="968">
        <v>2337.3199999999997</v>
      </c>
      <c r="Q99" s="968"/>
      <c r="R99" s="968">
        <v>13424.489999999998</v>
      </c>
      <c r="S99" s="968"/>
      <c r="T99" s="968"/>
      <c r="U99" s="968"/>
      <c r="V99" s="968">
        <v>13424.489999999998</v>
      </c>
      <c r="W99" s="968"/>
      <c r="X99" s="968">
        <v>1502.0399999999997</v>
      </c>
      <c r="Y99" s="968"/>
      <c r="Z99" s="968">
        <v>3839.3599999999997</v>
      </c>
      <c r="AA99" s="968"/>
      <c r="AB99" s="968">
        <v>14926.529999999999</v>
      </c>
      <c r="AC99" s="968"/>
      <c r="AD99" s="968">
        <v>40.75</v>
      </c>
      <c r="AE99" s="968"/>
      <c r="AF99" s="968">
        <v>14967.279999999999</v>
      </c>
      <c r="AG99" s="968"/>
      <c r="AH99" s="968">
        <v>2053.3599999999997</v>
      </c>
      <c r="AI99" s="968"/>
      <c r="AJ99" s="968">
        <v>17020.64</v>
      </c>
      <c r="AK99" s="968"/>
      <c r="AL99" s="968">
        <v>2921.42</v>
      </c>
      <c r="AM99" s="968"/>
      <c r="AN99" s="968">
        <v>5015.53</v>
      </c>
      <c r="AO99" s="968"/>
      <c r="AP99" s="968">
        <v>19942.059999999998</v>
      </c>
      <c r="AQ99" s="968"/>
      <c r="AR99" s="968">
        <v>1789.08</v>
      </c>
      <c r="AS99" s="968"/>
      <c r="AT99" s="1073">
        <v>21731.14</v>
      </c>
      <c r="AU99" s="968"/>
      <c r="AV99" s="968">
        <v>514.14</v>
      </c>
      <c r="AW99" s="968"/>
      <c r="AX99" s="1073">
        <v>22245.279999999999</v>
      </c>
      <c r="AY99" s="968"/>
      <c r="AZ99" s="968">
        <v>1680.4099999999999</v>
      </c>
      <c r="BA99" s="968"/>
      <c r="BB99" s="968">
        <v>3983.6299999999997</v>
      </c>
      <c r="BC99" s="968"/>
      <c r="BD99" s="542">
        <v>8999.16</v>
      </c>
      <c r="BE99" s="968"/>
      <c r="BF99" s="1073">
        <v>23925.69</v>
      </c>
      <c r="BG99" s="3215"/>
      <c r="BH99" s="3215"/>
      <c r="BI99" s="3215"/>
      <c r="BJ99" s="3215"/>
    </row>
    <row r="100" spans="1:62" ht="15.75" thickBot="1" x14ac:dyDescent="0.3">
      <c r="A100" s="175"/>
      <c r="B100" s="3229" t="s">
        <v>869</v>
      </c>
      <c r="C100" s="3230" t="s">
        <v>955</v>
      </c>
      <c r="D100" s="3230"/>
      <c r="E100" s="2090"/>
      <c r="F100" s="542">
        <v>63.7</v>
      </c>
      <c r="G100" s="2090"/>
      <c r="H100" s="542"/>
      <c r="I100" s="2090"/>
      <c r="J100" s="968">
        <v>63.7</v>
      </c>
      <c r="K100" s="2090"/>
      <c r="L100" s="542"/>
      <c r="M100" s="2090"/>
      <c r="N100" s="542">
        <v>63.7</v>
      </c>
      <c r="O100" s="2090"/>
      <c r="P100" s="542"/>
      <c r="Q100" s="2090"/>
      <c r="R100" s="542">
        <v>63.7</v>
      </c>
      <c r="S100" s="2090"/>
      <c r="T100" s="542"/>
      <c r="U100" s="2090"/>
      <c r="V100" s="542">
        <v>63.7</v>
      </c>
      <c r="W100" s="2090"/>
      <c r="X100" s="542"/>
      <c r="Y100" s="2090"/>
      <c r="Z100" s="968">
        <v>0</v>
      </c>
      <c r="AA100" s="2090"/>
      <c r="AB100" s="542">
        <v>63.7</v>
      </c>
      <c r="AC100" s="2090"/>
      <c r="AD100" s="542">
        <v>63.36</v>
      </c>
      <c r="AE100" s="2090"/>
      <c r="AF100" s="968">
        <v>127.06</v>
      </c>
      <c r="AG100" s="2090"/>
      <c r="AH100" s="542">
        <v>254.28</v>
      </c>
      <c r="AI100" s="2090"/>
      <c r="AJ100" s="968">
        <v>381.34000000000003</v>
      </c>
      <c r="AK100" s="2090"/>
      <c r="AL100" s="542"/>
      <c r="AM100" s="2090"/>
      <c r="AN100" s="968">
        <v>317.64</v>
      </c>
      <c r="AO100" s="2090"/>
      <c r="AP100" s="968">
        <v>381.34000000000003</v>
      </c>
      <c r="AQ100" s="2090"/>
      <c r="AR100" s="542"/>
      <c r="AS100" s="2090"/>
      <c r="AT100" s="1073">
        <v>381.34000000000003</v>
      </c>
      <c r="AU100" s="2090"/>
      <c r="AV100" s="542"/>
      <c r="AW100" s="2090"/>
      <c r="AX100" s="1073">
        <v>381.34000000000003</v>
      </c>
      <c r="AY100" s="2090"/>
      <c r="AZ100" s="542"/>
      <c r="BA100" s="2090"/>
      <c r="BB100" s="968">
        <v>0</v>
      </c>
      <c r="BC100" s="2090"/>
      <c r="BD100" s="542">
        <v>317.64</v>
      </c>
      <c r="BE100" s="2090"/>
      <c r="BF100" s="1073">
        <v>381.34000000000003</v>
      </c>
      <c r="BG100" s="3215"/>
      <c r="BH100" s="3215"/>
      <c r="BI100" s="3215"/>
      <c r="BJ100" s="3215"/>
    </row>
    <row r="101" spans="1:62" ht="15.75" thickBot="1" x14ac:dyDescent="0.3">
      <c r="A101" s="175"/>
      <c r="B101" s="3229" t="s">
        <v>869</v>
      </c>
      <c r="C101" s="3230" t="s">
        <v>922</v>
      </c>
      <c r="D101" s="3230"/>
      <c r="E101" s="2090"/>
      <c r="F101" s="542"/>
      <c r="G101" s="2090"/>
      <c r="H101" s="542"/>
      <c r="I101" s="2090"/>
      <c r="J101" s="968">
        <v>0</v>
      </c>
      <c r="K101" s="2090"/>
      <c r="L101" s="542"/>
      <c r="M101" s="2090"/>
      <c r="N101" s="542">
        <v>0</v>
      </c>
      <c r="O101" s="2090"/>
      <c r="P101" s="542"/>
      <c r="Q101" s="2090"/>
      <c r="R101" s="542">
        <v>0</v>
      </c>
      <c r="S101" s="2090"/>
      <c r="T101" s="542"/>
      <c r="U101" s="2090"/>
      <c r="V101" s="542">
        <v>0</v>
      </c>
      <c r="W101" s="2090"/>
      <c r="X101" s="542"/>
      <c r="Y101" s="2090"/>
      <c r="Z101" s="968">
        <v>0</v>
      </c>
      <c r="AA101" s="2090"/>
      <c r="AB101" s="542">
        <v>0</v>
      </c>
      <c r="AC101" s="2090"/>
      <c r="AD101" s="542"/>
      <c r="AE101" s="2090"/>
      <c r="AF101" s="968">
        <v>0</v>
      </c>
      <c r="AG101" s="2090"/>
      <c r="AH101" s="542"/>
      <c r="AI101" s="2090"/>
      <c r="AJ101" s="968">
        <v>0</v>
      </c>
      <c r="AK101" s="2090"/>
      <c r="AL101" s="542"/>
      <c r="AM101" s="2090"/>
      <c r="AN101" s="968">
        <v>0</v>
      </c>
      <c r="AO101" s="2090"/>
      <c r="AP101" s="968">
        <v>0</v>
      </c>
      <c r="AQ101" s="2090"/>
      <c r="AR101" s="542"/>
      <c r="AS101" s="2090"/>
      <c r="AT101" s="1073">
        <v>0</v>
      </c>
      <c r="AU101" s="2090"/>
      <c r="AV101" s="542"/>
      <c r="AW101" s="2090"/>
      <c r="AX101" s="1073">
        <v>0</v>
      </c>
      <c r="AY101" s="2090"/>
      <c r="AZ101" s="542"/>
      <c r="BA101" s="2090"/>
      <c r="BB101" s="968">
        <v>0</v>
      </c>
      <c r="BC101" s="2090"/>
      <c r="BD101" s="542">
        <v>0</v>
      </c>
      <c r="BE101" s="2090"/>
      <c r="BF101" s="1073">
        <v>0</v>
      </c>
      <c r="BG101" s="3215"/>
      <c r="BH101" s="3215"/>
      <c r="BI101" s="3215"/>
      <c r="BJ101" s="3215"/>
    </row>
    <row r="102" spans="1:62" ht="15.75" thickBot="1" x14ac:dyDescent="0.3">
      <c r="A102" s="175"/>
      <c r="B102" s="3229" t="s">
        <v>869</v>
      </c>
      <c r="C102" s="3230" t="s">
        <v>1536</v>
      </c>
      <c r="D102" s="3230"/>
      <c r="E102" s="2090"/>
      <c r="F102" s="542">
        <v>507.86</v>
      </c>
      <c r="G102" s="2090"/>
      <c r="H102" s="542"/>
      <c r="I102" s="2090"/>
      <c r="J102" s="968">
        <v>507.86</v>
      </c>
      <c r="K102" s="2090"/>
      <c r="L102" s="542">
        <v>702.90000000000009</v>
      </c>
      <c r="M102" s="2090"/>
      <c r="N102" s="542">
        <v>1210.7600000000002</v>
      </c>
      <c r="O102" s="2090"/>
      <c r="P102" s="542">
        <v>313.18</v>
      </c>
      <c r="Q102" s="2090"/>
      <c r="R102" s="542">
        <v>1523.9400000000003</v>
      </c>
      <c r="S102" s="2090"/>
      <c r="T102" s="542"/>
      <c r="U102" s="2090"/>
      <c r="V102" s="542">
        <v>1523.9400000000003</v>
      </c>
      <c r="W102" s="2090"/>
      <c r="X102" s="542">
        <v>914.90000000000009</v>
      </c>
      <c r="Y102" s="2090"/>
      <c r="Z102" s="968">
        <v>1228.0800000000002</v>
      </c>
      <c r="AA102" s="2090"/>
      <c r="AB102" s="542">
        <v>2438.84</v>
      </c>
      <c r="AC102" s="2090"/>
      <c r="AD102" s="542"/>
      <c r="AE102" s="2090"/>
      <c r="AF102" s="968">
        <v>2438.84</v>
      </c>
      <c r="AG102" s="2090"/>
      <c r="AH102" s="542">
        <v>187.4</v>
      </c>
      <c r="AI102" s="2090"/>
      <c r="AJ102" s="968">
        <v>2626.2400000000002</v>
      </c>
      <c r="AK102" s="2090"/>
      <c r="AL102" s="542"/>
      <c r="AM102" s="2090"/>
      <c r="AN102" s="968">
        <v>187.4</v>
      </c>
      <c r="AO102" s="2090"/>
      <c r="AP102" s="968">
        <v>2626.2400000000002</v>
      </c>
      <c r="AQ102" s="2090"/>
      <c r="AR102" s="542">
        <v>318.47999999999996</v>
      </c>
      <c r="AS102" s="2090"/>
      <c r="AT102" s="1073">
        <v>2944.7200000000003</v>
      </c>
      <c r="AU102" s="2090"/>
      <c r="AV102" s="542"/>
      <c r="AW102" s="2090"/>
      <c r="AX102" s="1073">
        <v>2944.7200000000003</v>
      </c>
      <c r="AY102" s="2090"/>
      <c r="AZ102" s="542"/>
      <c r="BA102" s="2090"/>
      <c r="BB102" s="968">
        <v>318.47999999999996</v>
      </c>
      <c r="BC102" s="2090"/>
      <c r="BD102" s="542">
        <v>505.88</v>
      </c>
      <c r="BE102" s="2090"/>
      <c r="BF102" s="1073">
        <v>2944.7200000000003</v>
      </c>
      <c r="BG102" s="3215"/>
      <c r="BH102" s="3215"/>
      <c r="BI102" s="3215"/>
      <c r="BJ102" s="3215"/>
    </row>
    <row r="103" spans="1:62" ht="15.75" thickBot="1" x14ac:dyDescent="0.3">
      <c r="A103" s="175"/>
      <c r="B103" s="3229" t="s">
        <v>869</v>
      </c>
      <c r="C103" s="3230" t="s">
        <v>1469</v>
      </c>
      <c r="D103" s="3230"/>
      <c r="E103" s="2090"/>
      <c r="F103" s="542">
        <v>231.65</v>
      </c>
      <c r="G103" s="2090"/>
      <c r="H103" s="542"/>
      <c r="I103" s="2090"/>
      <c r="J103" s="968">
        <v>231.65</v>
      </c>
      <c r="K103" s="2090"/>
      <c r="L103" s="542">
        <v>182.22</v>
      </c>
      <c r="M103" s="2090"/>
      <c r="N103" s="542">
        <v>413.87</v>
      </c>
      <c r="O103" s="2090"/>
      <c r="P103" s="542">
        <v>190.68</v>
      </c>
      <c r="Q103" s="2090"/>
      <c r="R103" s="542">
        <v>604.54999999999995</v>
      </c>
      <c r="S103" s="2090"/>
      <c r="T103" s="542"/>
      <c r="U103" s="2090"/>
      <c r="V103" s="542">
        <v>604.54999999999995</v>
      </c>
      <c r="W103" s="2090"/>
      <c r="X103" s="542">
        <v>256.82</v>
      </c>
      <c r="Y103" s="2090"/>
      <c r="Z103" s="968">
        <v>447.5</v>
      </c>
      <c r="AA103" s="2090"/>
      <c r="AB103" s="542">
        <v>861.37</v>
      </c>
      <c r="AC103" s="2090"/>
      <c r="AD103" s="542"/>
      <c r="AE103" s="2090"/>
      <c r="AF103" s="968">
        <v>861.37</v>
      </c>
      <c r="AG103" s="2090"/>
      <c r="AH103" s="542"/>
      <c r="AI103" s="2090"/>
      <c r="AJ103" s="968">
        <v>861.37</v>
      </c>
      <c r="AK103" s="2090"/>
      <c r="AL103" s="542"/>
      <c r="AM103" s="2090"/>
      <c r="AN103" s="968">
        <v>0</v>
      </c>
      <c r="AO103" s="2090"/>
      <c r="AP103" s="968">
        <v>861.37</v>
      </c>
      <c r="AQ103" s="2090"/>
      <c r="AR103" s="542">
        <v>190.29999999999998</v>
      </c>
      <c r="AS103" s="2090"/>
      <c r="AT103" s="1073">
        <v>1051.67</v>
      </c>
      <c r="AU103" s="2090"/>
      <c r="AV103" s="542"/>
      <c r="AW103" s="2090"/>
      <c r="AX103" s="1073">
        <v>1051.67</v>
      </c>
      <c r="AY103" s="2090"/>
      <c r="AZ103" s="542"/>
      <c r="BA103" s="2090"/>
      <c r="BB103" s="968">
        <v>190.29999999999998</v>
      </c>
      <c r="BC103" s="2090"/>
      <c r="BD103" s="542">
        <v>190.29999999999998</v>
      </c>
      <c r="BE103" s="2090"/>
      <c r="BF103" s="1073">
        <v>1051.67</v>
      </c>
      <c r="BG103" s="3215"/>
      <c r="BH103" s="3215"/>
      <c r="BI103" s="3215"/>
      <c r="BJ103" s="3215"/>
    </row>
    <row r="104" spans="1:62" ht="15.75" thickBot="1" x14ac:dyDescent="0.3">
      <c r="A104" s="175"/>
      <c r="B104" s="3232" t="s">
        <v>869</v>
      </c>
      <c r="C104" s="2411" t="s">
        <v>911</v>
      </c>
      <c r="D104" s="2411"/>
      <c r="E104" s="2154"/>
      <c r="F104" s="1049">
        <v>501.7000000000001</v>
      </c>
      <c r="G104" s="2154"/>
      <c r="H104" s="1049"/>
      <c r="I104" s="2154"/>
      <c r="J104" s="968">
        <v>501.7000000000001</v>
      </c>
      <c r="K104" s="2154"/>
      <c r="L104" s="1049">
        <v>1473.6399999999999</v>
      </c>
      <c r="M104" s="2154"/>
      <c r="N104" s="1049">
        <v>1975.34</v>
      </c>
      <c r="O104" s="2154"/>
      <c r="P104" s="1049">
        <v>386.5</v>
      </c>
      <c r="Q104" s="2154"/>
      <c r="R104" s="1049">
        <v>2361.84</v>
      </c>
      <c r="S104" s="2154"/>
      <c r="T104" s="1049"/>
      <c r="U104" s="2154"/>
      <c r="V104" s="1049">
        <v>2361.84</v>
      </c>
      <c r="W104" s="2154"/>
      <c r="X104" s="1049">
        <v>939.8</v>
      </c>
      <c r="Y104" s="2154"/>
      <c r="Z104" s="968">
        <v>1326.3</v>
      </c>
      <c r="AA104" s="2154"/>
      <c r="AB104" s="1049">
        <v>3301.64</v>
      </c>
      <c r="AC104" s="2154"/>
      <c r="AD104" s="1049"/>
      <c r="AE104" s="2154"/>
      <c r="AF104" s="968">
        <v>3301.64</v>
      </c>
      <c r="AG104" s="2154"/>
      <c r="AH104" s="1049">
        <v>507.02</v>
      </c>
      <c r="AI104" s="2154"/>
      <c r="AJ104" s="968">
        <v>3808.66</v>
      </c>
      <c r="AK104" s="2154"/>
      <c r="AL104" s="1049">
        <v>826.59999999999991</v>
      </c>
      <c r="AM104" s="2154"/>
      <c r="AN104" s="968">
        <v>1333.62</v>
      </c>
      <c r="AO104" s="2154"/>
      <c r="AP104" s="968">
        <v>4635.26</v>
      </c>
      <c r="AQ104" s="2154"/>
      <c r="AR104" s="1049">
        <v>639.86</v>
      </c>
      <c r="AS104" s="2154"/>
      <c r="AT104" s="1073">
        <v>5275.12</v>
      </c>
      <c r="AU104" s="2154"/>
      <c r="AV104" s="1049"/>
      <c r="AW104" s="2154"/>
      <c r="AX104" s="1073">
        <v>5275.12</v>
      </c>
      <c r="AY104" s="2154"/>
      <c r="AZ104" s="1049">
        <v>613.70000000000005</v>
      </c>
      <c r="BA104" s="2154"/>
      <c r="BB104" s="968">
        <v>1253.56</v>
      </c>
      <c r="BC104" s="2154"/>
      <c r="BD104" s="542">
        <v>2587.1799999999998</v>
      </c>
      <c r="BE104" s="2154"/>
      <c r="BF104" s="1073">
        <v>5888.82</v>
      </c>
      <c r="BG104" s="3215"/>
      <c r="BH104" s="3215"/>
      <c r="BI104" s="3215"/>
      <c r="BJ104" s="3215"/>
    </row>
    <row r="105" spans="1:62" ht="15.75" thickBot="1" x14ac:dyDescent="0.3">
      <c r="A105" s="175"/>
      <c r="B105" s="3224" t="s">
        <v>881</v>
      </c>
      <c r="C105" s="2407" t="s">
        <v>910</v>
      </c>
      <c r="D105" s="2407"/>
      <c r="E105" s="2137"/>
      <c r="F105" s="968">
        <v>32.99</v>
      </c>
      <c r="G105" s="2137"/>
      <c r="H105" s="968"/>
      <c r="I105" s="2137"/>
      <c r="J105" s="968">
        <v>32.99</v>
      </c>
      <c r="K105" s="2137"/>
      <c r="L105" s="968"/>
      <c r="M105" s="2137"/>
      <c r="N105" s="968">
        <v>32.99</v>
      </c>
      <c r="O105" s="2137"/>
      <c r="P105" s="968"/>
      <c r="Q105" s="2137"/>
      <c r="R105" s="968">
        <v>32.99</v>
      </c>
      <c r="S105" s="2137"/>
      <c r="T105" s="968"/>
      <c r="U105" s="2137"/>
      <c r="V105" s="968">
        <v>32.99</v>
      </c>
      <c r="W105" s="2137"/>
      <c r="X105" s="968">
        <v>131.18</v>
      </c>
      <c r="Y105" s="2137"/>
      <c r="Z105" s="968">
        <v>131.18</v>
      </c>
      <c r="AA105" s="2137"/>
      <c r="AB105" s="968">
        <v>164.17000000000002</v>
      </c>
      <c r="AC105" s="2137"/>
      <c r="AD105" s="968"/>
      <c r="AE105" s="2137"/>
      <c r="AF105" s="968">
        <v>164.17000000000002</v>
      </c>
      <c r="AG105" s="2137"/>
      <c r="AH105" s="968"/>
      <c r="AI105" s="2137"/>
      <c r="AJ105" s="968">
        <v>164.17000000000002</v>
      </c>
      <c r="AK105" s="2137"/>
      <c r="AL105" s="968"/>
      <c r="AM105" s="2137"/>
      <c r="AN105" s="968">
        <v>0</v>
      </c>
      <c r="AO105" s="2137"/>
      <c r="AP105" s="968">
        <v>164.17000000000002</v>
      </c>
      <c r="AQ105" s="2137"/>
      <c r="AR105" s="968"/>
      <c r="AS105" s="2137"/>
      <c r="AT105" s="1073">
        <v>164.17000000000002</v>
      </c>
      <c r="AU105" s="2137"/>
      <c r="AV105" s="968"/>
      <c r="AW105" s="2137"/>
      <c r="AX105" s="1073">
        <v>164.17000000000002</v>
      </c>
      <c r="AY105" s="2137"/>
      <c r="AZ105" s="968"/>
      <c r="BA105" s="2137"/>
      <c r="BB105" s="968">
        <v>0</v>
      </c>
      <c r="BC105" s="2137"/>
      <c r="BD105" s="542">
        <v>0</v>
      </c>
      <c r="BE105" s="2137"/>
      <c r="BF105" s="1073">
        <v>164.17000000000002</v>
      </c>
      <c r="BG105" s="3215"/>
      <c r="BH105" s="3215"/>
      <c r="BI105" s="3215"/>
      <c r="BJ105" s="3215"/>
    </row>
    <row r="106" spans="1:62" ht="15.75" thickBot="1" x14ac:dyDescent="0.3">
      <c r="A106" s="175"/>
      <c r="B106" s="3226" t="s">
        <v>881</v>
      </c>
      <c r="C106" s="3227" t="s">
        <v>912</v>
      </c>
      <c r="D106" s="3227"/>
      <c r="E106" s="2151"/>
      <c r="F106" s="953"/>
      <c r="G106" s="2151"/>
      <c r="H106" s="953"/>
      <c r="I106" s="2151"/>
      <c r="J106" s="968">
        <v>0</v>
      </c>
      <c r="K106" s="2151"/>
      <c r="L106" s="953"/>
      <c r="M106" s="2151"/>
      <c r="N106" s="968">
        <v>0</v>
      </c>
      <c r="O106" s="2151"/>
      <c r="P106" s="953"/>
      <c r="Q106" s="2151"/>
      <c r="R106" s="968">
        <v>0</v>
      </c>
      <c r="S106" s="2151"/>
      <c r="T106" s="953"/>
      <c r="U106" s="2151"/>
      <c r="V106" s="968">
        <v>0</v>
      </c>
      <c r="W106" s="2151"/>
      <c r="X106" s="953"/>
      <c r="Y106" s="2151"/>
      <c r="Z106" s="968">
        <v>0</v>
      </c>
      <c r="AA106" s="2151"/>
      <c r="AB106" s="968">
        <v>0</v>
      </c>
      <c r="AC106" s="2151"/>
      <c r="AD106" s="953"/>
      <c r="AE106" s="2151"/>
      <c r="AF106" s="968">
        <v>0</v>
      </c>
      <c r="AG106" s="2151"/>
      <c r="AH106" s="953"/>
      <c r="AI106" s="2151"/>
      <c r="AJ106" s="968">
        <v>0</v>
      </c>
      <c r="AK106" s="2151"/>
      <c r="AL106" s="953"/>
      <c r="AM106" s="2151"/>
      <c r="AN106" s="968">
        <v>0</v>
      </c>
      <c r="AO106" s="2151"/>
      <c r="AP106" s="968">
        <v>0</v>
      </c>
      <c r="AQ106" s="2151"/>
      <c r="AR106" s="953"/>
      <c r="AS106" s="2151"/>
      <c r="AT106" s="1073">
        <v>0</v>
      </c>
      <c r="AU106" s="2151"/>
      <c r="AV106" s="953"/>
      <c r="AW106" s="2151"/>
      <c r="AX106" s="1073">
        <v>0</v>
      </c>
      <c r="AY106" s="2151"/>
      <c r="AZ106" s="953"/>
      <c r="BA106" s="2151"/>
      <c r="BB106" s="968">
        <v>0</v>
      </c>
      <c r="BC106" s="2151"/>
      <c r="BD106" s="542">
        <v>0</v>
      </c>
      <c r="BE106" s="2151"/>
      <c r="BF106" s="1073">
        <v>0</v>
      </c>
      <c r="BG106" s="3215"/>
      <c r="BH106" s="3215"/>
      <c r="BI106" s="3215"/>
      <c r="BJ106" s="3215"/>
    </row>
    <row r="107" spans="1:62" ht="15.75" thickBot="1" x14ac:dyDescent="0.3">
      <c r="A107" s="175"/>
      <c r="B107" s="3226" t="s">
        <v>881</v>
      </c>
      <c r="C107" s="3227" t="s">
        <v>955</v>
      </c>
      <c r="D107" s="3227"/>
      <c r="E107" s="2151"/>
      <c r="F107" s="953"/>
      <c r="G107" s="2151"/>
      <c r="H107" s="953"/>
      <c r="I107" s="2151"/>
      <c r="J107" s="968">
        <v>0</v>
      </c>
      <c r="K107" s="2151"/>
      <c r="L107" s="953">
        <v>61.4</v>
      </c>
      <c r="M107" s="2151"/>
      <c r="N107" s="968">
        <v>61.4</v>
      </c>
      <c r="O107" s="2151"/>
      <c r="P107" s="953"/>
      <c r="Q107" s="2151"/>
      <c r="R107" s="968">
        <v>61.4</v>
      </c>
      <c r="S107" s="2151"/>
      <c r="T107" s="953"/>
      <c r="U107" s="2151"/>
      <c r="V107" s="968">
        <v>61.4</v>
      </c>
      <c r="W107" s="2151"/>
      <c r="X107" s="953"/>
      <c r="Y107" s="2151"/>
      <c r="Z107" s="968">
        <v>0</v>
      </c>
      <c r="AA107" s="2151"/>
      <c r="AB107" s="968">
        <v>61.4</v>
      </c>
      <c r="AC107" s="2151"/>
      <c r="AD107" s="953"/>
      <c r="AE107" s="2151"/>
      <c r="AF107" s="968">
        <v>61.4</v>
      </c>
      <c r="AG107" s="2151"/>
      <c r="AH107" s="953">
        <v>186.57999999999998</v>
      </c>
      <c r="AI107" s="2151"/>
      <c r="AJ107" s="968">
        <v>247.98</v>
      </c>
      <c r="AK107" s="2151"/>
      <c r="AL107" s="953"/>
      <c r="AM107" s="2151"/>
      <c r="AN107" s="968">
        <v>186.57999999999998</v>
      </c>
      <c r="AO107" s="2151"/>
      <c r="AP107" s="968">
        <v>247.98</v>
      </c>
      <c r="AQ107" s="2151"/>
      <c r="AR107" s="953"/>
      <c r="AS107" s="2151"/>
      <c r="AT107" s="1073">
        <v>247.98</v>
      </c>
      <c r="AU107" s="2151"/>
      <c r="AV107" s="953"/>
      <c r="AW107" s="2151"/>
      <c r="AX107" s="1073">
        <v>247.98</v>
      </c>
      <c r="AY107" s="2151"/>
      <c r="AZ107" s="953"/>
      <c r="BA107" s="2151"/>
      <c r="BB107" s="968">
        <v>0</v>
      </c>
      <c r="BC107" s="2151"/>
      <c r="BD107" s="542">
        <v>186.57999999999998</v>
      </c>
      <c r="BE107" s="2151"/>
      <c r="BF107" s="1073">
        <v>247.98</v>
      </c>
      <c r="BG107" s="3215"/>
      <c r="BH107" s="3215"/>
      <c r="BI107" s="3215"/>
      <c r="BJ107" s="3215"/>
    </row>
    <row r="108" spans="1:62" ht="15.75" thickBot="1" x14ac:dyDescent="0.3">
      <c r="A108" s="175"/>
      <c r="B108" s="3229" t="s">
        <v>881</v>
      </c>
      <c r="C108" s="3230" t="s">
        <v>1409</v>
      </c>
      <c r="D108" s="3230"/>
      <c r="E108" s="2090"/>
      <c r="F108" s="542"/>
      <c r="G108" s="2090"/>
      <c r="H108" s="542"/>
      <c r="I108" s="2090"/>
      <c r="J108" s="968">
        <v>0</v>
      </c>
      <c r="K108" s="2090"/>
      <c r="L108" s="542"/>
      <c r="M108" s="2090"/>
      <c r="N108" s="968">
        <v>0</v>
      </c>
      <c r="O108" s="2090"/>
      <c r="P108" s="542"/>
      <c r="Q108" s="2090"/>
      <c r="R108" s="968">
        <v>0</v>
      </c>
      <c r="S108" s="2090"/>
      <c r="T108" s="542"/>
      <c r="U108" s="2090"/>
      <c r="V108" s="968">
        <v>0</v>
      </c>
      <c r="W108" s="2090"/>
      <c r="X108" s="542"/>
      <c r="Y108" s="2090"/>
      <c r="Z108" s="968">
        <v>0</v>
      </c>
      <c r="AA108" s="2090"/>
      <c r="AB108" s="968">
        <v>0</v>
      </c>
      <c r="AC108" s="2090"/>
      <c r="AD108" s="542"/>
      <c r="AE108" s="2090"/>
      <c r="AF108" s="968">
        <v>0</v>
      </c>
      <c r="AG108" s="2090"/>
      <c r="AH108" s="542"/>
      <c r="AI108" s="2090"/>
      <c r="AJ108" s="968">
        <v>0</v>
      </c>
      <c r="AK108" s="2090"/>
      <c r="AL108" s="542"/>
      <c r="AM108" s="2090"/>
      <c r="AN108" s="968">
        <v>0</v>
      </c>
      <c r="AO108" s="2090"/>
      <c r="AP108" s="968">
        <v>0</v>
      </c>
      <c r="AQ108" s="2090"/>
      <c r="AR108" s="542"/>
      <c r="AS108" s="2090"/>
      <c r="AT108" s="1073">
        <v>0</v>
      </c>
      <c r="AU108" s="2090"/>
      <c r="AV108" s="542"/>
      <c r="AW108" s="2090"/>
      <c r="AX108" s="1073">
        <v>0</v>
      </c>
      <c r="AY108" s="2090"/>
      <c r="AZ108" s="542"/>
      <c r="BA108" s="2090"/>
      <c r="BB108" s="968">
        <v>0</v>
      </c>
      <c r="BC108" s="2090"/>
      <c r="BD108" s="542">
        <v>0</v>
      </c>
      <c r="BE108" s="2090"/>
      <c r="BF108" s="1073">
        <v>0</v>
      </c>
      <c r="BG108" s="3215"/>
      <c r="BH108" s="3215"/>
      <c r="BI108" s="3215"/>
      <c r="BJ108" s="3215"/>
    </row>
    <row r="109" spans="1:62" ht="15.75" thickBot="1" x14ac:dyDescent="0.3">
      <c r="A109" s="175"/>
      <c r="B109" s="3229" t="s">
        <v>881</v>
      </c>
      <c r="C109" s="3230" t="s">
        <v>1469</v>
      </c>
      <c r="D109" s="3230"/>
      <c r="E109" s="2090"/>
      <c r="F109" s="542"/>
      <c r="G109" s="2090"/>
      <c r="H109" s="542"/>
      <c r="I109" s="2090"/>
      <c r="J109" s="968">
        <v>0</v>
      </c>
      <c r="K109" s="2090"/>
      <c r="L109" s="542"/>
      <c r="M109" s="2090"/>
      <c r="N109" s="968">
        <v>0</v>
      </c>
      <c r="O109" s="2090"/>
      <c r="P109" s="542"/>
      <c r="Q109" s="2090"/>
      <c r="R109" s="968">
        <v>0</v>
      </c>
      <c r="S109" s="2090"/>
      <c r="T109" s="542"/>
      <c r="U109" s="2090"/>
      <c r="V109" s="968">
        <v>0</v>
      </c>
      <c r="W109" s="2090"/>
      <c r="X109" s="542"/>
      <c r="Y109" s="2090"/>
      <c r="Z109" s="968">
        <v>0</v>
      </c>
      <c r="AA109" s="2090"/>
      <c r="AB109" s="968">
        <v>0</v>
      </c>
      <c r="AC109" s="2090"/>
      <c r="AD109" s="542"/>
      <c r="AE109" s="2090"/>
      <c r="AF109" s="968">
        <v>0</v>
      </c>
      <c r="AG109" s="2090"/>
      <c r="AH109" s="542"/>
      <c r="AI109" s="2090"/>
      <c r="AJ109" s="968">
        <v>0</v>
      </c>
      <c r="AK109" s="2090"/>
      <c r="AL109" s="542"/>
      <c r="AM109" s="2090"/>
      <c r="AN109" s="968">
        <v>0</v>
      </c>
      <c r="AO109" s="2090"/>
      <c r="AP109" s="968">
        <v>0</v>
      </c>
      <c r="AQ109" s="2090"/>
      <c r="AR109" s="542"/>
      <c r="AS109" s="2090"/>
      <c r="AT109" s="1073">
        <v>0</v>
      </c>
      <c r="AU109" s="2090"/>
      <c r="AV109" s="542"/>
      <c r="AW109" s="2090"/>
      <c r="AX109" s="1073">
        <v>0</v>
      </c>
      <c r="AY109" s="2090"/>
      <c r="AZ109" s="542"/>
      <c r="BA109" s="2090"/>
      <c r="BB109" s="968">
        <v>0</v>
      </c>
      <c r="BC109" s="2090"/>
      <c r="BD109" s="542">
        <v>0</v>
      </c>
      <c r="BE109" s="2090"/>
      <c r="BF109" s="1073">
        <v>0</v>
      </c>
      <c r="BG109" s="3215"/>
      <c r="BH109" s="3215"/>
      <c r="BI109" s="3215"/>
      <c r="BJ109" s="3215"/>
    </row>
    <row r="110" spans="1:62" ht="15.75" thickBot="1" x14ac:dyDescent="0.3">
      <c r="A110" s="175"/>
      <c r="B110" s="3229" t="s">
        <v>881</v>
      </c>
      <c r="C110" s="3230" t="s">
        <v>882</v>
      </c>
      <c r="D110" s="3230"/>
      <c r="E110" s="2090"/>
      <c r="F110" s="542"/>
      <c r="G110" s="2090"/>
      <c r="H110" s="542"/>
      <c r="I110" s="2090"/>
      <c r="J110" s="968">
        <v>0</v>
      </c>
      <c r="K110" s="2090"/>
      <c r="L110" s="542"/>
      <c r="M110" s="2090"/>
      <c r="N110" s="968">
        <v>0</v>
      </c>
      <c r="O110" s="2090"/>
      <c r="P110" s="542"/>
      <c r="Q110" s="2090"/>
      <c r="R110" s="968">
        <v>0</v>
      </c>
      <c r="S110" s="2090"/>
      <c r="T110" s="542"/>
      <c r="U110" s="2090"/>
      <c r="V110" s="968">
        <v>0</v>
      </c>
      <c r="W110" s="2090"/>
      <c r="X110" s="542"/>
      <c r="Y110" s="2090"/>
      <c r="Z110" s="968">
        <v>0</v>
      </c>
      <c r="AA110" s="2090"/>
      <c r="AB110" s="968">
        <v>0</v>
      </c>
      <c r="AC110" s="2090"/>
      <c r="AD110" s="542"/>
      <c r="AE110" s="2090"/>
      <c r="AF110" s="968">
        <v>0</v>
      </c>
      <c r="AG110" s="2090"/>
      <c r="AH110" s="542"/>
      <c r="AI110" s="2090"/>
      <c r="AJ110" s="968">
        <v>0</v>
      </c>
      <c r="AK110" s="2090"/>
      <c r="AL110" s="542"/>
      <c r="AM110" s="2090"/>
      <c r="AN110" s="968">
        <v>0</v>
      </c>
      <c r="AO110" s="2090"/>
      <c r="AP110" s="968">
        <v>0</v>
      </c>
      <c r="AQ110" s="2090"/>
      <c r="AR110" s="542"/>
      <c r="AS110" s="2090"/>
      <c r="AT110" s="1073">
        <v>0</v>
      </c>
      <c r="AU110" s="2090"/>
      <c r="AV110" s="542"/>
      <c r="AW110" s="2090"/>
      <c r="AX110" s="1073">
        <v>0</v>
      </c>
      <c r="AY110" s="2090"/>
      <c r="AZ110" s="542"/>
      <c r="BA110" s="2090"/>
      <c r="BB110" s="968">
        <v>0</v>
      </c>
      <c r="BC110" s="2090"/>
      <c r="BD110" s="542">
        <v>0</v>
      </c>
      <c r="BE110" s="2090"/>
      <c r="BF110" s="1073">
        <v>0</v>
      </c>
      <c r="BG110" s="3215"/>
      <c r="BH110" s="3215"/>
      <c r="BI110" s="3215"/>
      <c r="BJ110" s="3215"/>
    </row>
    <row r="111" spans="1:62" ht="15.75" thickBot="1" x14ac:dyDescent="0.3">
      <c r="A111" s="175"/>
      <c r="B111" s="3229" t="s">
        <v>881</v>
      </c>
      <c r="C111" s="3230" t="s">
        <v>922</v>
      </c>
      <c r="D111" s="3230"/>
      <c r="E111" s="2090"/>
      <c r="F111" s="542"/>
      <c r="G111" s="2090"/>
      <c r="H111" s="542"/>
      <c r="I111" s="2090"/>
      <c r="J111" s="968">
        <v>0</v>
      </c>
      <c r="K111" s="2090"/>
      <c r="L111" s="542"/>
      <c r="M111" s="2090"/>
      <c r="N111" s="968">
        <v>0</v>
      </c>
      <c r="O111" s="2090"/>
      <c r="P111" s="542"/>
      <c r="Q111" s="2090"/>
      <c r="R111" s="968">
        <v>0</v>
      </c>
      <c r="S111" s="2090"/>
      <c r="T111" s="542"/>
      <c r="U111" s="2090"/>
      <c r="V111" s="968">
        <v>0</v>
      </c>
      <c r="W111" s="2090"/>
      <c r="X111" s="542"/>
      <c r="Y111" s="2090"/>
      <c r="Z111" s="968">
        <v>0</v>
      </c>
      <c r="AA111" s="2090"/>
      <c r="AB111" s="968">
        <v>0</v>
      </c>
      <c r="AC111" s="2090"/>
      <c r="AD111" s="542"/>
      <c r="AE111" s="2090"/>
      <c r="AF111" s="968">
        <v>0</v>
      </c>
      <c r="AG111" s="2090"/>
      <c r="AH111" s="542"/>
      <c r="AI111" s="2090"/>
      <c r="AJ111" s="968">
        <v>0</v>
      </c>
      <c r="AK111" s="2090"/>
      <c r="AL111" s="542"/>
      <c r="AM111" s="2090"/>
      <c r="AN111" s="968">
        <v>0</v>
      </c>
      <c r="AO111" s="2090"/>
      <c r="AP111" s="968">
        <v>0</v>
      </c>
      <c r="AQ111" s="2090"/>
      <c r="AR111" s="542"/>
      <c r="AS111" s="2090"/>
      <c r="AT111" s="1073">
        <v>0</v>
      </c>
      <c r="AU111" s="2090"/>
      <c r="AV111" s="542"/>
      <c r="AW111" s="2090"/>
      <c r="AX111" s="1073">
        <v>0</v>
      </c>
      <c r="AY111" s="2090"/>
      <c r="AZ111" s="542"/>
      <c r="BA111" s="2090"/>
      <c r="BB111" s="968">
        <v>0</v>
      </c>
      <c r="BC111" s="2090"/>
      <c r="BD111" s="542">
        <v>0</v>
      </c>
      <c r="BE111" s="2090"/>
      <c r="BF111" s="1073">
        <v>0</v>
      </c>
      <c r="BG111" s="3215"/>
      <c r="BH111" s="3215"/>
      <c r="BI111" s="3215"/>
      <c r="BJ111" s="3215"/>
    </row>
    <row r="112" spans="1:62" ht="15.75" thickBot="1" x14ac:dyDescent="0.3">
      <c r="A112" s="175"/>
      <c r="B112" s="3233" t="s">
        <v>881</v>
      </c>
      <c r="C112" s="3234" t="s">
        <v>1988</v>
      </c>
      <c r="D112" s="3234"/>
      <c r="E112" s="3235"/>
      <c r="F112" s="3236"/>
      <c r="G112" s="3235"/>
      <c r="H112" s="3236"/>
      <c r="I112" s="3235"/>
      <c r="J112" s="968"/>
      <c r="K112" s="3235"/>
      <c r="L112" s="3236"/>
      <c r="M112" s="3235"/>
      <c r="N112" s="968"/>
      <c r="O112" s="3235"/>
      <c r="P112" s="3236"/>
      <c r="Q112" s="3235"/>
      <c r="R112" s="968"/>
      <c r="S112" s="3235"/>
      <c r="T112" s="3236"/>
      <c r="U112" s="3235"/>
      <c r="V112" s="968"/>
      <c r="W112" s="3235"/>
      <c r="X112" s="3236">
        <v>1044.96</v>
      </c>
      <c r="Y112" s="3235"/>
      <c r="Z112" s="968">
        <v>1044.96</v>
      </c>
      <c r="AA112" s="2090"/>
      <c r="AB112" s="968">
        <v>1044.96</v>
      </c>
      <c r="AC112" s="3235"/>
      <c r="AD112" s="3236"/>
      <c r="AE112" s="3235"/>
      <c r="AF112" s="968">
        <v>1044.96</v>
      </c>
      <c r="AG112" s="3235"/>
      <c r="AH112" s="3236"/>
      <c r="AI112" s="3235"/>
      <c r="AJ112" s="968">
        <v>1044.96</v>
      </c>
      <c r="AK112" s="3235"/>
      <c r="AL112" s="3236"/>
      <c r="AM112" s="3235"/>
      <c r="AN112" s="968">
        <v>0</v>
      </c>
      <c r="AO112" s="3235"/>
      <c r="AP112" s="968">
        <v>1044.96</v>
      </c>
      <c r="AQ112" s="3235"/>
      <c r="AR112" s="3236"/>
      <c r="AS112" s="3235"/>
      <c r="AT112" s="1073">
        <v>1044.96</v>
      </c>
      <c r="AU112" s="3235"/>
      <c r="AV112" s="3236"/>
      <c r="AW112" s="3235"/>
      <c r="AX112" s="1073">
        <v>1044.96</v>
      </c>
      <c r="AY112" s="3235"/>
      <c r="AZ112" s="3236"/>
      <c r="BA112" s="3235"/>
      <c r="BB112" s="968">
        <v>0</v>
      </c>
      <c r="BC112" s="3235"/>
      <c r="BD112" s="542">
        <v>0</v>
      </c>
      <c r="BE112" s="2090"/>
      <c r="BF112" s="1073">
        <v>1044.96</v>
      </c>
      <c r="BG112" s="3215"/>
      <c r="BH112" s="3215"/>
      <c r="BI112" s="3215"/>
      <c r="BJ112" s="3215"/>
    </row>
    <row r="113" spans="1:62" ht="15.75" thickBot="1" x14ac:dyDescent="0.3">
      <c r="A113" s="175"/>
      <c r="B113" s="3232" t="s">
        <v>881</v>
      </c>
      <c r="C113" s="2411" t="s">
        <v>911</v>
      </c>
      <c r="D113" s="2411"/>
      <c r="E113" s="2154"/>
      <c r="F113" s="1049"/>
      <c r="G113" s="2154"/>
      <c r="H113" s="1049"/>
      <c r="I113" s="2154"/>
      <c r="J113" s="968">
        <v>0</v>
      </c>
      <c r="K113" s="2154"/>
      <c r="L113" s="1049"/>
      <c r="M113" s="2154"/>
      <c r="N113" s="968">
        <v>0</v>
      </c>
      <c r="O113" s="2154"/>
      <c r="P113" s="1049"/>
      <c r="Q113" s="2154"/>
      <c r="R113" s="968">
        <v>0</v>
      </c>
      <c r="S113" s="2154"/>
      <c r="T113" s="1049"/>
      <c r="U113" s="2154"/>
      <c r="V113" s="968">
        <v>0</v>
      </c>
      <c r="W113" s="2154"/>
      <c r="X113" s="1049">
        <v>65.48</v>
      </c>
      <c r="Y113" s="2154"/>
      <c r="Z113" s="968">
        <v>65.48</v>
      </c>
      <c r="AA113" s="2154"/>
      <c r="AB113" s="968">
        <v>65.48</v>
      </c>
      <c r="AC113" s="2154"/>
      <c r="AD113" s="1049">
        <v>128.78</v>
      </c>
      <c r="AE113" s="2154"/>
      <c r="AF113" s="968">
        <v>194.26</v>
      </c>
      <c r="AG113" s="2154"/>
      <c r="AH113" s="1049"/>
      <c r="AI113" s="2154"/>
      <c r="AJ113" s="968">
        <v>194.26</v>
      </c>
      <c r="AK113" s="2154"/>
      <c r="AL113" s="1049"/>
      <c r="AM113" s="2154"/>
      <c r="AN113" s="968">
        <v>128.78</v>
      </c>
      <c r="AO113" s="2154"/>
      <c r="AP113" s="968">
        <v>194.26</v>
      </c>
      <c r="AQ113" s="2154"/>
      <c r="AR113" s="1049"/>
      <c r="AS113" s="2154"/>
      <c r="AT113" s="1073">
        <v>194.26</v>
      </c>
      <c r="AU113" s="2154"/>
      <c r="AV113" s="1049"/>
      <c r="AW113" s="2154"/>
      <c r="AX113" s="1073">
        <v>194.26</v>
      </c>
      <c r="AY113" s="2154"/>
      <c r="AZ113" s="1049"/>
      <c r="BA113" s="2154"/>
      <c r="BB113" s="968">
        <v>0</v>
      </c>
      <c r="BC113" s="2154"/>
      <c r="BD113" s="542">
        <v>128.78</v>
      </c>
      <c r="BE113" s="2090"/>
      <c r="BF113" s="1073">
        <v>194.26</v>
      </c>
      <c r="BG113" s="3215"/>
      <c r="BH113" s="3215"/>
      <c r="BI113" s="3215"/>
      <c r="BJ113" s="3215"/>
    </row>
    <row r="114" spans="1:62" ht="20.25" customHeight="1" thickBot="1" x14ac:dyDescent="0.3">
      <c r="A114" s="175"/>
      <c r="B114" s="3237" t="s">
        <v>1769</v>
      </c>
      <c r="C114" s="3238" t="s">
        <v>910</v>
      </c>
      <c r="D114" s="3238"/>
      <c r="E114" s="3239"/>
      <c r="F114" s="2289">
        <v>31.55</v>
      </c>
      <c r="G114" s="3239"/>
      <c r="H114" s="2289"/>
      <c r="I114" s="3239"/>
      <c r="J114" s="968">
        <v>31.55</v>
      </c>
      <c r="K114" s="3239"/>
      <c r="L114" s="2289"/>
      <c r="M114" s="3239"/>
      <c r="N114" s="1049">
        <v>31.55</v>
      </c>
      <c r="O114" s="3239"/>
      <c r="P114" s="2289"/>
      <c r="Q114" s="3239"/>
      <c r="R114" s="968">
        <v>31.55</v>
      </c>
      <c r="S114" s="3239"/>
      <c r="T114" s="2289"/>
      <c r="U114" s="3239"/>
      <c r="V114" s="968">
        <v>31.55</v>
      </c>
      <c r="W114" s="3239"/>
      <c r="X114" s="2289"/>
      <c r="Y114" s="3239"/>
      <c r="Z114" s="968">
        <v>0</v>
      </c>
      <c r="AA114" s="3239"/>
      <c r="AB114" s="968">
        <v>31.55</v>
      </c>
      <c r="AC114" s="3239"/>
      <c r="AD114" s="2289"/>
      <c r="AE114" s="3239"/>
      <c r="AF114" s="968">
        <v>31.55</v>
      </c>
      <c r="AG114" s="3239"/>
      <c r="AH114" s="2289"/>
      <c r="AI114" s="3239"/>
      <c r="AJ114" s="968">
        <v>31.55</v>
      </c>
      <c r="AK114" s="3239"/>
      <c r="AL114" s="2289"/>
      <c r="AM114" s="3239"/>
      <c r="AN114" s="968">
        <v>0</v>
      </c>
      <c r="AO114" s="3239"/>
      <c r="AP114" s="968">
        <v>31.55</v>
      </c>
      <c r="AQ114" s="3239"/>
      <c r="AR114" s="2289"/>
      <c r="AS114" s="3239"/>
      <c r="AT114" s="1073">
        <v>31.55</v>
      </c>
      <c r="AU114" s="3239"/>
      <c r="AV114" s="2289"/>
      <c r="AW114" s="3239"/>
      <c r="AX114" s="1073">
        <v>31.55</v>
      </c>
      <c r="AY114" s="3239"/>
      <c r="AZ114" s="2289"/>
      <c r="BA114" s="3239"/>
      <c r="BB114" s="968">
        <v>0</v>
      </c>
      <c r="BC114" s="3239"/>
      <c r="BD114" s="542">
        <v>0</v>
      </c>
      <c r="BE114" s="2090"/>
      <c r="BF114" s="1073">
        <v>31.55</v>
      </c>
      <c r="BG114" s="3215"/>
      <c r="BH114" s="3215"/>
      <c r="BI114" s="3215"/>
      <c r="BJ114" s="3215"/>
    </row>
    <row r="115" spans="1:62" ht="20.25" customHeight="1" thickBot="1" x14ac:dyDescent="0.3">
      <c r="A115" s="175"/>
      <c r="B115" s="3224" t="s">
        <v>870</v>
      </c>
      <c r="C115" s="2407" t="s">
        <v>912</v>
      </c>
      <c r="D115" s="2407"/>
      <c r="E115" s="2137"/>
      <c r="F115" s="968">
        <v>16.440000000000001</v>
      </c>
      <c r="G115" s="2137"/>
      <c r="H115" s="968"/>
      <c r="I115" s="2137"/>
      <c r="J115" s="968">
        <v>16.440000000000001</v>
      </c>
      <c r="K115" s="2137"/>
      <c r="L115" s="968"/>
      <c r="M115" s="2137"/>
      <c r="N115" s="1049">
        <v>16.440000000000001</v>
      </c>
      <c r="O115" s="2137"/>
      <c r="P115" s="968">
        <v>3323.4799999999987</v>
      </c>
      <c r="Q115" s="2137"/>
      <c r="R115" s="968">
        <v>3339.9199999999987</v>
      </c>
      <c r="S115" s="2137"/>
      <c r="T115" s="968"/>
      <c r="U115" s="2137"/>
      <c r="V115" s="968">
        <v>3339.9199999999987</v>
      </c>
      <c r="W115" s="2137"/>
      <c r="X115" s="968"/>
      <c r="Y115" s="2137"/>
      <c r="Z115" s="968">
        <v>3323.4799999999987</v>
      </c>
      <c r="AA115" s="2137"/>
      <c r="AB115" s="968">
        <v>3339.9199999999987</v>
      </c>
      <c r="AC115" s="2137"/>
      <c r="AD115" s="968">
        <v>1162.96</v>
      </c>
      <c r="AE115" s="2137"/>
      <c r="AF115" s="968">
        <v>4502.8799999999992</v>
      </c>
      <c r="AG115" s="2137"/>
      <c r="AH115" s="968"/>
      <c r="AI115" s="2137"/>
      <c r="AJ115" s="968">
        <v>4502.8799999999992</v>
      </c>
      <c r="AK115" s="2137"/>
      <c r="AL115" s="968"/>
      <c r="AM115" s="2137"/>
      <c r="AN115" s="968">
        <v>1162.96</v>
      </c>
      <c r="AO115" s="2137"/>
      <c r="AP115" s="968">
        <v>4502.8799999999992</v>
      </c>
      <c r="AQ115" s="2137"/>
      <c r="AR115" s="968">
        <v>1101.2400000000002</v>
      </c>
      <c r="AS115" s="2137"/>
      <c r="AT115" s="1073">
        <v>5604.119999999999</v>
      </c>
      <c r="AU115" s="2137"/>
      <c r="AV115" s="968"/>
      <c r="AW115" s="2137"/>
      <c r="AX115" s="1073">
        <v>5604.119999999999</v>
      </c>
      <c r="AY115" s="2137"/>
      <c r="AZ115" s="968"/>
      <c r="BA115" s="2137"/>
      <c r="BB115" s="968">
        <v>1101.2400000000002</v>
      </c>
      <c r="BC115" s="2137"/>
      <c r="BD115" s="542">
        <v>2264.2000000000003</v>
      </c>
      <c r="BE115" s="2137"/>
      <c r="BF115" s="1073">
        <v>5604.119999999999</v>
      </c>
      <c r="BG115" s="3215"/>
      <c r="BH115" s="3215"/>
      <c r="BI115" s="3215"/>
      <c r="BJ115" s="3215"/>
    </row>
    <row r="116" spans="1:62" ht="20.25" customHeight="1" thickBot="1" x14ac:dyDescent="0.3">
      <c r="A116" s="175"/>
      <c r="B116" s="3224" t="s">
        <v>870</v>
      </c>
      <c r="C116" s="3238" t="s">
        <v>910</v>
      </c>
      <c r="D116" s="3227"/>
      <c r="E116" s="2151"/>
      <c r="F116" s="953"/>
      <c r="G116" s="2151"/>
      <c r="H116" s="953"/>
      <c r="I116" s="2151"/>
      <c r="J116" s="968"/>
      <c r="K116" s="2151"/>
      <c r="L116" s="953"/>
      <c r="M116" s="2151"/>
      <c r="N116" s="1049"/>
      <c r="O116" s="2151"/>
      <c r="P116" s="953">
        <v>128.74</v>
      </c>
      <c r="Q116" s="2151"/>
      <c r="R116" s="968">
        <v>128.74</v>
      </c>
      <c r="S116" s="2151"/>
      <c r="T116" s="953"/>
      <c r="U116" s="2151"/>
      <c r="V116" s="968">
        <v>128.74</v>
      </c>
      <c r="W116" s="2151"/>
      <c r="X116" s="953"/>
      <c r="Y116" s="2151"/>
      <c r="Z116" s="968">
        <v>128.74</v>
      </c>
      <c r="AA116" s="2151"/>
      <c r="AB116" s="968">
        <v>128.74</v>
      </c>
      <c r="AC116" s="2151"/>
      <c r="AD116" s="953"/>
      <c r="AE116" s="2151"/>
      <c r="AF116" s="968">
        <v>128.74</v>
      </c>
      <c r="AG116" s="2151"/>
      <c r="AH116" s="953"/>
      <c r="AI116" s="2151"/>
      <c r="AJ116" s="968">
        <v>128.74</v>
      </c>
      <c r="AK116" s="2151"/>
      <c r="AL116" s="953"/>
      <c r="AM116" s="2151"/>
      <c r="AN116" s="968">
        <v>0</v>
      </c>
      <c r="AO116" s="2151"/>
      <c r="AP116" s="968">
        <v>128.74</v>
      </c>
      <c r="AQ116" s="2151"/>
      <c r="AR116" s="953"/>
      <c r="AS116" s="2151"/>
      <c r="AT116" s="1073">
        <v>128.74</v>
      </c>
      <c r="AU116" s="2151"/>
      <c r="AV116" s="953"/>
      <c r="AW116" s="2151"/>
      <c r="AX116" s="1073">
        <v>128.74</v>
      </c>
      <c r="AY116" s="2151"/>
      <c r="AZ116" s="953"/>
      <c r="BA116" s="2151"/>
      <c r="BB116" s="968">
        <v>0</v>
      </c>
      <c r="BC116" s="2151"/>
      <c r="BD116" s="542">
        <v>0</v>
      </c>
      <c r="BE116" s="2137"/>
      <c r="BF116" s="1073">
        <v>128.74</v>
      </c>
      <c r="BG116" s="3215"/>
      <c r="BH116" s="3215"/>
      <c r="BI116" s="3215"/>
      <c r="BJ116" s="3215"/>
    </row>
    <row r="117" spans="1:62" ht="15.75" thickBot="1" x14ac:dyDescent="0.3">
      <c r="A117" s="175"/>
      <c r="B117" s="3229" t="s">
        <v>870</v>
      </c>
      <c r="C117" s="3230" t="s">
        <v>1154</v>
      </c>
      <c r="D117" s="3230"/>
      <c r="E117" s="2090"/>
      <c r="F117" s="542">
        <v>16.32</v>
      </c>
      <c r="G117" s="2090"/>
      <c r="H117" s="542">
        <v>61.38</v>
      </c>
      <c r="I117" s="2090"/>
      <c r="J117" s="968">
        <v>77.7</v>
      </c>
      <c r="K117" s="2090"/>
      <c r="L117" s="542"/>
      <c r="M117" s="2090"/>
      <c r="N117" s="1049">
        <v>77.7</v>
      </c>
      <c r="O117" s="2090"/>
      <c r="P117" s="542">
        <v>1181.3999999999999</v>
      </c>
      <c r="Q117" s="2090"/>
      <c r="R117" s="968">
        <v>1259.0999999999999</v>
      </c>
      <c r="S117" s="2090"/>
      <c r="T117" s="542"/>
      <c r="U117" s="2090"/>
      <c r="V117" s="968">
        <v>1259.0999999999999</v>
      </c>
      <c r="W117" s="2090"/>
      <c r="X117" s="542"/>
      <c r="Y117" s="2090"/>
      <c r="Z117" s="968">
        <v>1181.3999999999999</v>
      </c>
      <c r="AA117" s="2090"/>
      <c r="AB117" s="968">
        <v>1259.0999999999999</v>
      </c>
      <c r="AC117" s="2090"/>
      <c r="AD117" s="542">
        <v>301.43</v>
      </c>
      <c r="AE117" s="2090"/>
      <c r="AF117" s="968">
        <v>1560.53</v>
      </c>
      <c r="AG117" s="2090"/>
      <c r="AH117" s="542"/>
      <c r="AI117" s="2090"/>
      <c r="AJ117" s="968">
        <v>1560.53</v>
      </c>
      <c r="AK117" s="2090"/>
      <c r="AL117" s="542"/>
      <c r="AM117" s="2090"/>
      <c r="AN117" s="968">
        <v>301.43</v>
      </c>
      <c r="AO117" s="2090"/>
      <c r="AP117" s="968">
        <v>1560.53</v>
      </c>
      <c r="AQ117" s="2090"/>
      <c r="AR117" s="542">
        <v>382.9</v>
      </c>
      <c r="AS117" s="2090"/>
      <c r="AT117" s="1073">
        <v>1943.4299999999998</v>
      </c>
      <c r="AU117" s="2090"/>
      <c r="AV117" s="542"/>
      <c r="AW117" s="2090"/>
      <c r="AX117" s="1073">
        <v>1943.4299999999998</v>
      </c>
      <c r="AY117" s="2090"/>
      <c r="AZ117" s="542"/>
      <c r="BA117" s="2090"/>
      <c r="BB117" s="968">
        <v>382.9</v>
      </c>
      <c r="BC117" s="2090"/>
      <c r="BD117" s="542">
        <v>684.32999999999993</v>
      </c>
      <c r="BE117" s="2137"/>
      <c r="BF117" s="1073">
        <v>1943.4299999999998</v>
      </c>
      <c r="BG117" s="3215"/>
      <c r="BH117" s="3215"/>
      <c r="BI117" s="3215"/>
      <c r="BJ117" s="3215"/>
    </row>
    <row r="118" spans="1:62" ht="15.75" thickBot="1" x14ac:dyDescent="0.3">
      <c r="A118" s="175"/>
      <c r="B118" s="3229" t="s">
        <v>870</v>
      </c>
      <c r="C118" s="3230" t="s">
        <v>887</v>
      </c>
      <c r="D118" s="3230"/>
      <c r="E118" s="2090"/>
      <c r="F118" s="542"/>
      <c r="G118" s="2090"/>
      <c r="H118" s="542"/>
      <c r="I118" s="2090"/>
      <c r="J118" s="968">
        <v>0</v>
      </c>
      <c r="K118" s="2090"/>
      <c r="L118" s="542"/>
      <c r="M118" s="2090"/>
      <c r="N118" s="1049">
        <v>0</v>
      </c>
      <c r="O118" s="2090"/>
      <c r="P118" s="542"/>
      <c r="Q118" s="2090"/>
      <c r="R118" s="968">
        <v>0</v>
      </c>
      <c r="S118" s="2090"/>
      <c r="T118" s="542"/>
      <c r="U118" s="2090"/>
      <c r="V118" s="968">
        <v>0</v>
      </c>
      <c r="W118" s="2090"/>
      <c r="X118" s="542"/>
      <c r="Y118" s="2090"/>
      <c r="Z118" s="968">
        <v>0</v>
      </c>
      <c r="AA118" s="2090"/>
      <c r="AB118" s="968">
        <v>0</v>
      </c>
      <c r="AC118" s="2090"/>
      <c r="AD118" s="542"/>
      <c r="AE118" s="2090"/>
      <c r="AF118" s="968">
        <v>0</v>
      </c>
      <c r="AG118" s="2090"/>
      <c r="AH118" s="542"/>
      <c r="AI118" s="2090"/>
      <c r="AJ118" s="968">
        <v>0</v>
      </c>
      <c r="AK118" s="2090"/>
      <c r="AL118" s="542"/>
      <c r="AM118" s="2090"/>
      <c r="AN118" s="968">
        <v>0</v>
      </c>
      <c r="AO118" s="2090"/>
      <c r="AP118" s="968">
        <v>0</v>
      </c>
      <c r="AQ118" s="2090"/>
      <c r="AR118" s="542"/>
      <c r="AS118" s="2090"/>
      <c r="AT118" s="1073">
        <v>0</v>
      </c>
      <c r="AU118" s="2090"/>
      <c r="AV118" s="542"/>
      <c r="AW118" s="2090"/>
      <c r="AX118" s="1073">
        <v>0</v>
      </c>
      <c r="AY118" s="2090"/>
      <c r="AZ118" s="542"/>
      <c r="BA118" s="2090"/>
      <c r="BB118" s="968">
        <v>0</v>
      </c>
      <c r="BC118" s="2090"/>
      <c r="BD118" s="542">
        <v>0</v>
      </c>
      <c r="BE118" s="2137"/>
      <c r="BF118" s="1073">
        <v>0</v>
      </c>
      <c r="BG118" s="3215"/>
      <c r="BH118" s="3215"/>
      <c r="BI118" s="3215"/>
      <c r="BJ118" s="3215"/>
    </row>
    <row r="119" spans="1:62" ht="15.75" thickBot="1" x14ac:dyDescent="0.3">
      <c r="A119" s="175"/>
      <c r="B119" s="3229" t="s">
        <v>870</v>
      </c>
      <c r="C119" s="3231" t="s">
        <v>1959</v>
      </c>
      <c r="D119" s="3231"/>
      <c r="E119" s="2095"/>
      <c r="F119" s="463"/>
      <c r="G119" s="2095"/>
      <c r="H119" s="463"/>
      <c r="I119" s="2095"/>
      <c r="J119" s="968"/>
      <c r="K119" s="2095"/>
      <c r="L119" s="463"/>
      <c r="M119" s="2095"/>
      <c r="N119" s="1049"/>
      <c r="O119" s="2095"/>
      <c r="P119" s="463">
        <v>39.85</v>
      </c>
      <c r="Q119" s="2095"/>
      <c r="R119" s="968">
        <v>39.85</v>
      </c>
      <c r="S119" s="2095"/>
      <c r="T119" s="463">
        <v>38.299999999999997</v>
      </c>
      <c r="U119" s="2095"/>
      <c r="V119" s="968">
        <v>78.150000000000006</v>
      </c>
      <c r="W119" s="2095"/>
      <c r="X119" s="463"/>
      <c r="Y119" s="2095"/>
      <c r="Z119" s="968">
        <v>78.150000000000006</v>
      </c>
      <c r="AA119" s="2095"/>
      <c r="AB119" s="968">
        <v>78.150000000000006</v>
      </c>
      <c r="AC119" s="2095"/>
      <c r="AD119" s="463"/>
      <c r="AE119" s="2095"/>
      <c r="AF119" s="968">
        <v>78.150000000000006</v>
      </c>
      <c r="AG119" s="2095"/>
      <c r="AH119" s="463"/>
      <c r="AI119" s="2095"/>
      <c r="AJ119" s="968">
        <v>78.150000000000006</v>
      </c>
      <c r="AK119" s="2095"/>
      <c r="AL119" s="463"/>
      <c r="AM119" s="2095"/>
      <c r="AN119" s="968">
        <v>0</v>
      </c>
      <c r="AO119" s="2095"/>
      <c r="AP119" s="968">
        <v>78.150000000000006</v>
      </c>
      <c r="AQ119" s="2095"/>
      <c r="AR119" s="463"/>
      <c r="AS119" s="2095"/>
      <c r="AT119" s="1073">
        <v>78.150000000000006</v>
      </c>
      <c r="AU119" s="2095"/>
      <c r="AV119" s="463"/>
      <c r="AW119" s="2095"/>
      <c r="AX119" s="1073">
        <v>78.150000000000006</v>
      </c>
      <c r="AY119" s="2095"/>
      <c r="AZ119" s="463"/>
      <c r="BA119" s="2095"/>
      <c r="BB119" s="968">
        <v>0</v>
      </c>
      <c r="BC119" s="2095"/>
      <c r="BD119" s="542">
        <v>0</v>
      </c>
      <c r="BE119" s="2137"/>
      <c r="BF119" s="1073">
        <v>78.150000000000006</v>
      </c>
      <c r="BG119" s="3215"/>
      <c r="BH119" s="3215"/>
      <c r="BI119" s="3215"/>
      <c r="BJ119" s="3215"/>
    </row>
    <row r="120" spans="1:62" ht="20.25" customHeight="1" thickBot="1" x14ac:dyDescent="0.3">
      <c r="A120" s="175"/>
      <c r="B120" s="3229" t="s">
        <v>870</v>
      </c>
      <c r="C120" s="3230" t="s">
        <v>955</v>
      </c>
      <c r="D120" s="3230"/>
      <c r="E120" s="2090"/>
      <c r="F120" s="542"/>
      <c r="G120" s="2090"/>
      <c r="H120" s="542"/>
      <c r="I120" s="2090"/>
      <c r="J120" s="968">
        <v>0</v>
      </c>
      <c r="K120" s="2090"/>
      <c r="L120" s="542"/>
      <c r="M120" s="2090"/>
      <c r="N120" s="1049">
        <v>0</v>
      </c>
      <c r="O120" s="2090"/>
      <c r="P120" s="542"/>
      <c r="Q120" s="2090"/>
      <c r="R120" s="968">
        <v>0</v>
      </c>
      <c r="S120" s="2090"/>
      <c r="T120" s="542"/>
      <c r="U120" s="2090"/>
      <c r="V120" s="968">
        <v>0</v>
      </c>
      <c r="W120" s="2090"/>
      <c r="X120" s="542"/>
      <c r="Y120" s="2090"/>
      <c r="Z120" s="968">
        <v>0</v>
      </c>
      <c r="AA120" s="2090"/>
      <c r="AB120" s="968">
        <v>0</v>
      </c>
      <c r="AC120" s="2090"/>
      <c r="AD120" s="542"/>
      <c r="AE120" s="2090"/>
      <c r="AF120" s="968">
        <v>0</v>
      </c>
      <c r="AG120" s="2090"/>
      <c r="AH120" s="542">
        <v>371.79999999999995</v>
      </c>
      <c r="AI120" s="2090"/>
      <c r="AJ120" s="968">
        <v>371.79999999999995</v>
      </c>
      <c r="AK120" s="2090"/>
      <c r="AL120" s="542"/>
      <c r="AM120" s="2090"/>
      <c r="AN120" s="968">
        <v>371.79999999999995</v>
      </c>
      <c r="AO120" s="2090"/>
      <c r="AP120" s="968">
        <v>371.79999999999995</v>
      </c>
      <c r="AQ120" s="2090"/>
      <c r="AR120" s="542"/>
      <c r="AS120" s="2090"/>
      <c r="AT120" s="1073">
        <v>371.79999999999995</v>
      </c>
      <c r="AU120" s="2090"/>
      <c r="AV120" s="542"/>
      <c r="AW120" s="2090"/>
      <c r="AX120" s="1073">
        <v>371.79999999999995</v>
      </c>
      <c r="AY120" s="2090"/>
      <c r="AZ120" s="542"/>
      <c r="BA120" s="2090"/>
      <c r="BB120" s="968">
        <v>0</v>
      </c>
      <c r="BC120" s="2090"/>
      <c r="BD120" s="542">
        <v>371.79999999999995</v>
      </c>
      <c r="BE120" s="2090"/>
      <c r="BF120" s="1073">
        <v>371.79999999999995</v>
      </c>
      <c r="BG120" s="3215"/>
      <c r="BH120" s="3215"/>
      <c r="BI120" s="3215"/>
      <c r="BJ120" s="3215"/>
    </row>
    <row r="121" spans="1:62" ht="15.75" thickBot="1" x14ac:dyDescent="0.3">
      <c r="A121" s="175"/>
      <c r="B121" s="3229" t="s">
        <v>870</v>
      </c>
      <c r="C121" s="3230" t="s">
        <v>1469</v>
      </c>
      <c r="D121" s="3230"/>
      <c r="E121" s="2090"/>
      <c r="F121" s="542"/>
      <c r="G121" s="2090"/>
      <c r="H121" s="542"/>
      <c r="I121" s="2090"/>
      <c r="J121" s="968">
        <v>0</v>
      </c>
      <c r="K121" s="2090"/>
      <c r="L121" s="542"/>
      <c r="M121" s="2090"/>
      <c r="N121" s="1049">
        <v>0</v>
      </c>
      <c r="O121" s="2090"/>
      <c r="P121" s="542">
        <v>291.84000000000003</v>
      </c>
      <c r="Q121" s="2090"/>
      <c r="R121" s="968">
        <v>291.84000000000003</v>
      </c>
      <c r="S121" s="2090"/>
      <c r="T121" s="542"/>
      <c r="U121" s="2090"/>
      <c r="V121" s="968">
        <v>291.84000000000003</v>
      </c>
      <c r="W121" s="2090"/>
      <c r="X121" s="542"/>
      <c r="Y121" s="2090"/>
      <c r="Z121" s="968">
        <v>291.84000000000003</v>
      </c>
      <c r="AA121" s="2090"/>
      <c r="AB121" s="968">
        <v>291.84000000000003</v>
      </c>
      <c r="AC121" s="2090"/>
      <c r="AD121" s="542"/>
      <c r="AE121" s="2090"/>
      <c r="AF121" s="968">
        <v>291.84000000000003</v>
      </c>
      <c r="AG121" s="2090"/>
      <c r="AH121" s="542"/>
      <c r="AI121" s="2090"/>
      <c r="AJ121" s="968">
        <v>291.84000000000003</v>
      </c>
      <c r="AK121" s="2090"/>
      <c r="AL121" s="542"/>
      <c r="AM121" s="2090"/>
      <c r="AN121" s="968">
        <v>0</v>
      </c>
      <c r="AO121" s="2090"/>
      <c r="AP121" s="968">
        <v>291.84000000000003</v>
      </c>
      <c r="AQ121" s="2090"/>
      <c r="AR121" s="542"/>
      <c r="AS121" s="2090"/>
      <c r="AT121" s="1073">
        <v>291.84000000000003</v>
      </c>
      <c r="AU121" s="2090"/>
      <c r="AV121" s="542"/>
      <c r="AW121" s="2090"/>
      <c r="AX121" s="1073">
        <v>291.84000000000003</v>
      </c>
      <c r="AY121" s="2090"/>
      <c r="AZ121" s="542"/>
      <c r="BA121" s="2090"/>
      <c r="BB121" s="968">
        <v>0</v>
      </c>
      <c r="BC121" s="2090"/>
      <c r="BD121" s="542">
        <v>0</v>
      </c>
      <c r="BE121" s="2090"/>
      <c r="BF121" s="1073">
        <v>291.84000000000003</v>
      </c>
      <c r="BG121" s="3215"/>
      <c r="BH121" s="3215"/>
      <c r="BI121" s="3215"/>
      <c r="BJ121" s="3215"/>
    </row>
    <row r="122" spans="1:62" ht="15.75" thickBot="1" x14ac:dyDescent="0.3">
      <c r="A122" s="175"/>
      <c r="B122" s="3229" t="s">
        <v>870</v>
      </c>
      <c r="C122" s="2407" t="s">
        <v>882</v>
      </c>
      <c r="D122" s="3240"/>
      <c r="E122" s="2418"/>
      <c r="F122" s="934"/>
      <c r="G122" s="2418"/>
      <c r="H122" s="934"/>
      <c r="I122" s="2418"/>
      <c r="J122" s="968"/>
      <c r="K122" s="2418"/>
      <c r="L122" s="934"/>
      <c r="M122" s="2418"/>
      <c r="N122" s="1049"/>
      <c r="O122" s="2418"/>
      <c r="P122" s="934">
        <v>30.73</v>
      </c>
      <c r="Q122" s="2418"/>
      <c r="R122" s="968">
        <v>30.73</v>
      </c>
      <c r="S122" s="2418"/>
      <c r="T122" s="934"/>
      <c r="U122" s="2418"/>
      <c r="V122" s="968">
        <v>30.73</v>
      </c>
      <c r="W122" s="2418"/>
      <c r="X122" s="934"/>
      <c r="Y122" s="2418"/>
      <c r="Z122" s="968">
        <v>30.73</v>
      </c>
      <c r="AA122" s="2418"/>
      <c r="AB122" s="968">
        <v>30.73</v>
      </c>
      <c r="AC122" s="2418"/>
      <c r="AD122" s="934"/>
      <c r="AE122" s="2418"/>
      <c r="AF122" s="968">
        <v>30.73</v>
      </c>
      <c r="AG122" s="2418"/>
      <c r="AH122" s="934"/>
      <c r="AI122" s="2418"/>
      <c r="AJ122" s="968">
        <v>30.73</v>
      </c>
      <c r="AK122" s="2418"/>
      <c r="AL122" s="934"/>
      <c r="AM122" s="2418"/>
      <c r="AN122" s="968">
        <v>0</v>
      </c>
      <c r="AO122" s="2418"/>
      <c r="AP122" s="968">
        <v>30.73</v>
      </c>
      <c r="AQ122" s="2418"/>
      <c r="AR122" s="934"/>
      <c r="AS122" s="2418"/>
      <c r="AT122" s="1073">
        <v>30.73</v>
      </c>
      <c r="AU122" s="2418"/>
      <c r="AV122" s="934"/>
      <c r="AW122" s="2418"/>
      <c r="AX122" s="1073">
        <v>30.73</v>
      </c>
      <c r="AY122" s="2418"/>
      <c r="AZ122" s="934"/>
      <c r="BA122" s="2418"/>
      <c r="BB122" s="968">
        <v>0</v>
      </c>
      <c r="BC122" s="2418"/>
      <c r="BD122" s="542">
        <v>0</v>
      </c>
      <c r="BE122" s="2090"/>
      <c r="BF122" s="1073">
        <v>30.73</v>
      </c>
      <c r="BG122" s="3215"/>
      <c r="BH122" s="3215"/>
      <c r="BI122" s="3215"/>
      <c r="BJ122" s="3215"/>
    </row>
    <row r="123" spans="1:62" ht="15.75" thickBot="1" x14ac:dyDescent="0.3">
      <c r="A123" s="175"/>
      <c r="B123" s="3232" t="s">
        <v>870</v>
      </c>
      <c r="C123" s="2411" t="s">
        <v>1536</v>
      </c>
      <c r="D123" s="2411"/>
      <c r="E123" s="2154"/>
      <c r="F123" s="1049"/>
      <c r="G123" s="2154"/>
      <c r="H123" s="1049"/>
      <c r="I123" s="2154"/>
      <c r="J123" s="968">
        <v>0</v>
      </c>
      <c r="K123" s="2154"/>
      <c r="L123" s="1049"/>
      <c r="M123" s="2154"/>
      <c r="N123" s="1049">
        <v>0</v>
      </c>
      <c r="O123" s="2154"/>
      <c r="P123" s="1049">
        <v>374.72</v>
      </c>
      <c r="Q123" s="2154"/>
      <c r="R123" s="968">
        <v>374.72</v>
      </c>
      <c r="S123" s="2154"/>
      <c r="T123" s="1049"/>
      <c r="U123" s="2154"/>
      <c r="V123" s="968">
        <v>374.72</v>
      </c>
      <c r="W123" s="2154"/>
      <c r="X123" s="1049"/>
      <c r="Y123" s="2154"/>
      <c r="Z123" s="968">
        <v>374.72</v>
      </c>
      <c r="AA123" s="2154"/>
      <c r="AB123" s="968">
        <v>374.72</v>
      </c>
      <c r="AC123" s="2154"/>
      <c r="AD123" s="1049">
        <v>433.38</v>
      </c>
      <c r="AE123" s="2154"/>
      <c r="AF123" s="968">
        <v>808.1</v>
      </c>
      <c r="AG123" s="2154"/>
      <c r="AH123" s="1049"/>
      <c r="AI123" s="2154"/>
      <c r="AJ123" s="968">
        <v>808.1</v>
      </c>
      <c r="AK123" s="2154"/>
      <c r="AL123" s="1049"/>
      <c r="AM123" s="2154"/>
      <c r="AN123" s="968">
        <v>433.38</v>
      </c>
      <c r="AO123" s="2154"/>
      <c r="AP123" s="968">
        <v>808.1</v>
      </c>
      <c r="AQ123" s="2154"/>
      <c r="AR123" s="1049">
        <v>63.1</v>
      </c>
      <c r="AS123" s="2154"/>
      <c r="AT123" s="1073">
        <v>871.2</v>
      </c>
      <c r="AU123" s="2154"/>
      <c r="AV123" s="1049"/>
      <c r="AW123" s="2154"/>
      <c r="AX123" s="1073">
        <v>871.2</v>
      </c>
      <c r="AY123" s="2154"/>
      <c r="AZ123" s="1049"/>
      <c r="BA123" s="2154"/>
      <c r="BB123" s="968">
        <v>63.1</v>
      </c>
      <c r="BC123" s="2154"/>
      <c r="BD123" s="542">
        <v>496.48</v>
      </c>
      <c r="BE123" s="2090"/>
      <c r="BF123" s="1073">
        <v>871.2</v>
      </c>
      <c r="BG123" s="3215"/>
      <c r="BH123" s="3215"/>
      <c r="BI123" s="3215"/>
      <c r="BJ123" s="3215"/>
    </row>
    <row r="124" spans="1:62" ht="15.75" thickBot="1" x14ac:dyDescent="0.3">
      <c r="A124" s="175"/>
      <c r="B124" s="3229" t="s">
        <v>2011</v>
      </c>
      <c r="C124" s="3230" t="s">
        <v>2027</v>
      </c>
      <c r="D124" s="3238"/>
      <c r="E124" s="3239"/>
      <c r="F124" s="2289"/>
      <c r="G124" s="3239"/>
      <c r="H124" s="2289"/>
      <c r="I124" s="3239"/>
      <c r="J124" s="968"/>
      <c r="K124" s="3239"/>
      <c r="L124" s="2289"/>
      <c r="M124" s="3239"/>
      <c r="N124" s="1049"/>
      <c r="O124" s="3239"/>
      <c r="P124" s="2289"/>
      <c r="Q124" s="3239"/>
      <c r="R124" s="968"/>
      <c r="S124" s="3239"/>
      <c r="T124" s="2289"/>
      <c r="U124" s="3239"/>
      <c r="V124" s="968"/>
      <c r="W124" s="3239"/>
      <c r="X124" s="2289"/>
      <c r="Y124" s="3239"/>
      <c r="Z124" s="968"/>
      <c r="AA124" s="3239"/>
      <c r="AB124" s="968"/>
      <c r="AC124" s="3239"/>
      <c r="AD124" s="2289"/>
      <c r="AE124" s="3239"/>
      <c r="AF124" s="968"/>
      <c r="AG124" s="3239"/>
      <c r="AH124" s="2289">
        <v>119.82</v>
      </c>
      <c r="AI124" s="3239"/>
      <c r="AJ124" s="968">
        <v>119.82</v>
      </c>
      <c r="AK124" s="3239"/>
      <c r="AL124" s="2289"/>
      <c r="AM124" s="3239"/>
      <c r="AN124" s="968">
        <v>119.82</v>
      </c>
      <c r="AO124" s="3239"/>
      <c r="AP124" s="968">
        <v>119.82</v>
      </c>
      <c r="AQ124" s="3239"/>
      <c r="AR124" s="2289"/>
      <c r="AS124" s="3239"/>
      <c r="AT124" s="1073">
        <v>119.82</v>
      </c>
      <c r="AU124" s="3239"/>
      <c r="AV124" s="2289">
        <v>394.28</v>
      </c>
      <c r="AW124" s="3239"/>
      <c r="AX124" s="1073">
        <v>514.09999999999991</v>
      </c>
      <c r="AY124" s="3239"/>
      <c r="AZ124" s="2289"/>
      <c r="BA124" s="3239"/>
      <c r="BB124" s="968">
        <v>394.28</v>
      </c>
      <c r="BC124" s="3239"/>
      <c r="BD124" s="542">
        <v>514.09999999999991</v>
      </c>
      <c r="BE124" s="2090"/>
      <c r="BF124" s="1073">
        <v>514.09999999999991</v>
      </c>
      <c r="BG124" s="3215"/>
      <c r="BH124" s="3215"/>
      <c r="BI124" s="3215"/>
      <c r="BJ124" s="3215"/>
    </row>
    <row r="125" spans="1:62" ht="15.75" thickBot="1" x14ac:dyDescent="0.3">
      <c r="A125" s="175"/>
      <c r="B125" s="3229" t="s">
        <v>2011</v>
      </c>
      <c r="C125" s="2407" t="s">
        <v>2028</v>
      </c>
      <c r="D125" s="3238"/>
      <c r="E125" s="3239"/>
      <c r="F125" s="2289"/>
      <c r="G125" s="3239"/>
      <c r="H125" s="2289"/>
      <c r="I125" s="3239"/>
      <c r="J125" s="968"/>
      <c r="K125" s="3239"/>
      <c r="L125" s="2289"/>
      <c r="M125" s="3239"/>
      <c r="N125" s="1049"/>
      <c r="O125" s="3239"/>
      <c r="P125" s="2289"/>
      <c r="Q125" s="3239"/>
      <c r="R125" s="968"/>
      <c r="S125" s="3239"/>
      <c r="T125" s="2289"/>
      <c r="U125" s="3239"/>
      <c r="V125" s="968"/>
      <c r="W125" s="3239"/>
      <c r="X125" s="2289"/>
      <c r="Y125" s="3239"/>
      <c r="Z125" s="968"/>
      <c r="AA125" s="3239"/>
      <c r="AB125" s="968"/>
      <c r="AC125" s="3239"/>
      <c r="AD125" s="2289"/>
      <c r="AE125" s="3239"/>
      <c r="AF125" s="968"/>
      <c r="AG125" s="3239"/>
      <c r="AH125" s="2289">
        <v>40.25</v>
      </c>
      <c r="AI125" s="3239"/>
      <c r="AJ125" s="968">
        <v>40.25</v>
      </c>
      <c r="AK125" s="3239"/>
      <c r="AL125" s="2289"/>
      <c r="AM125" s="3239"/>
      <c r="AN125" s="968">
        <v>40.25</v>
      </c>
      <c r="AO125" s="3239"/>
      <c r="AP125" s="968">
        <v>40.25</v>
      </c>
      <c r="AQ125" s="3239"/>
      <c r="AR125" s="2289"/>
      <c r="AS125" s="3239"/>
      <c r="AT125" s="1073">
        <v>40.25</v>
      </c>
      <c r="AU125" s="3239"/>
      <c r="AV125" s="2289"/>
      <c r="AW125" s="3239"/>
      <c r="AX125" s="1073">
        <v>40.25</v>
      </c>
      <c r="AY125" s="3239"/>
      <c r="AZ125" s="2289">
        <v>391.16</v>
      </c>
      <c r="BA125" s="3239"/>
      <c r="BB125" s="968">
        <v>391.16</v>
      </c>
      <c r="BC125" s="3239"/>
      <c r="BD125" s="542">
        <v>431.41</v>
      </c>
      <c r="BE125" s="2090"/>
      <c r="BF125" s="1073">
        <v>431.41</v>
      </c>
      <c r="BG125" s="3215"/>
      <c r="BH125" s="3215"/>
      <c r="BI125" s="3215"/>
      <c r="BJ125" s="3215"/>
    </row>
    <row r="126" spans="1:62" ht="15.75" thickBot="1" x14ac:dyDescent="0.3">
      <c r="A126" s="175"/>
      <c r="B126" s="3229" t="s">
        <v>871</v>
      </c>
      <c r="C126" s="2407" t="s">
        <v>882</v>
      </c>
      <c r="D126" s="2407"/>
      <c r="E126" s="2137"/>
      <c r="F126" s="968"/>
      <c r="G126" s="2137"/>
      <c r="H126" s="968"/>
      <c r="I126" s="2137"/>
      <c r="J126" s="968">
        <v>0</v>
      </c>
      <c r="K126" s="2137"/>
      <c r="L126" s="968"/>
      <c r="M126" s="2137"/>
      <c r="N126" s="1049">
        <v>0</v>
      </c>
      <c r="O126" s="2137"/>
      <c r="P126" s="968"/>
      <c r="Q126" s="2137"/>
      <c r="R126" s="968">
        <v>0</v>
      </c>
      <c r="S126" s="2137"/>
      <c r="T126" s="968"/>
      <c r="U126" s="2137"/>
      <c r="V126" s="968">
        <v>0</v>
      </c>
      <c r="W126" s="2137"/>
      <c r="X126" s="968"/>
      <c r="Y126" s="2137"/>
      <c r="Z126" s="968">
        <v>0</v>
      </c>
      <c r="AA126" s="2137"/>
      <c r="AB126" s="968">
        <v>0</v>
      </c>
      <c r="AC126" s="2137"/>
      <c r="AD126" s="968"/>
      <c r="AE126" s="2137"/>
      <c r="AF126" s="968">
        <v>0</v>
      </c>
      <c r="AG126" s="2137"/>
      <c r="AH126" s="968"/>
      <c r="AI126" s="2137"/>
      <c r="AJ126" s="968">
        <v>0</v>
      </c>
      <c r="AK126" s="2137"/>
      <c r="AL126" s="968"/>
      <c r="AM126" s="2137"/>
      <c r="AN126" s="968">
        <v>0</v>
      </c>
      <c r="AO126" s="2137"/>
      <c r="AP126" s="968">
        <v>0</v>
      </c>
      <c r="AQ126" s="2137"/>
      <c r="AR126" s="968"/>
      <c r="AS126" s="2137"/>
      <c r="AT126" s="1073">
        <v>0</v>
      </c>
      <c r="AU126" s="2137"/>
      <c r="AV126" s="968"/>
      <c r="AW126" s="2137"/>
      <c r="AX126" s="1073">
        <v>0</v>
      </c>
      <c r="AY126" s="2137"/>
      <c r="AZ126" s="968"/>
      <c r="BA126" s="2137"/>
      <c r="BB126" s="968">
        <v>0</v>
      </c>
      <c r="BC126" s="2137"/>
      <c r="BD126" s="542">
        <v>0</v>
      </c>
      <c r="BE126" s="2090"/>
      <c r="BF126" s="1073">
        <v>0</v>
      </c>
      <c r="BG126" s="3215"/>
      <c r="BH126" s="3215"/>
      <c r="BI126" s="3215"/>
      <c r="BJ126" s="3215"/>
    </row>
    <row r="127" spans="1:62" ht="15.75" thickBot="1" x14ac:dyDescent="0.3">
      <c r="A127" s="175"/>
      <c r="B127" s="3241" t="s">
        <v>871</v>
      </c>
      <c r="C127" s="3227" t="s">
        <v>1988</v>
      </c>
      <c r="D127" s="3227"/>
      <c r="E127" s="2151"/>
      <c r="F127" s="953"/>
      <c r="G127" s="2151"/>
      <c r="H127" s="953"/>
      <c r="I127" s="2151"/>
      <c r="J127" s="968"/>
      <c r="K127" s="2151"/>
      <c r="L127" s="953"/>
      <c r="M127" s="2151"/>
      <c r="N127" s="1049"/>
      <c r="O127" s="2151"/>
      <c r="P127" s="953"/>
      <c r="Q127" s="2151"/>
      <c r="R127" s="968"/>
      <c r="S127" s="2151"/>
      <c r="T127" s="953"/>
      <c r="U127" s="2151"/>
      <c r="V127" s="968"/>
      <c r="W127" s="2151"/>
      <c r="X127" s="953">
        <v>571.34</v>
      </c>
      <c r="Y127" s="2151"/>
      <c r="Z127" s="968">
        <v>571.34</v>
      </c>
      <c r="AA127" s="2151"/>
      <c r="AB127" s="968">
        <v>571.34</v>
      </c>
      <c r="AC127" s="2151"/>
      <c r="AD127" s="953"/>
      <c r="AE127" s="2151"/>
      <c r="AF127" s="968">
        <v>571.34</v>
      </c>
      <c r="AG127" s="2151"/>
      <c r="AH127" s="953"/>
      <c r="AI127" s="2151"/>
      <c r="AJ127" s="968">
        <v>571.34</v>
      </c>
      <c r="AK127" s="2151"/>
      <c r="AL127" s="953"/>
      <c r="AM127" s="2151"/>
      <c r="AN127" s="968">
        <v>0</v>
      </c>
      <c r="AO127" s="2151"/>
      <c r="AP127" s="968">
        <v>571.34</v>
      </c>
      <c r="AQ127" s="2151"/>
      <c r="AR127" s="953"/>
      <c r="AS127" s="2151"/>
      <c r="AT127" s="1073">
        <v>571.34</v>
      </c>
      <c r="AU127" s="2151"/>
      <c r="AV127" s="953">
        <v>519.08000000000004</v>
      </c>
      <c r="AW127" s="2151"/>
      <c r="AX127" s="1073">
        <v>1090.42</v>
      </c>
      <c r="AY127" s="2151"/>
      <c r="AZ127" s="953">
        <v>121.88</v>
      </c>
      <c r="BA127" s="2151"/>
      <c r="BB127" s="968">
        <v>640.96</v>
      </c>
      <c r="BC127" s="2151"/>
      <c r="BD127" s="542">
        <v>640.96</v>
      </c>
      <c r="BE127" s="2090"/>
      <c r="BF127" s="1073">
        <v>1212.3000000000002</v>
      </c>
      <c r="BG127" s="3215"/>
      <c r="BH127" s="3215"/>
      <c r="BI127" s="3215"/>
      <c r="BJ127" s="3215"/>
    </row>
    <row r="128" spans="1:62" ht="15.75" thickBot="1" x14ac:dyDescent="0.3">
      <c r="A128" s="175"/>
      <c r="B128" s="3242" t="s">
        <v>871</v>
      </c>
      <c r="C128" s="3231" t="s">
        <v>1159</v>
      </c>
      <c r="D128" s="3227"/>
      <c r="E128" s="2151"/>
      <c r="F128" s="953"/>
      <c r="G128" s="2151"/>
      <c r="H128" s="953"/>
      <c r="I128" s="2151"/>
      <c r="J128" s="968"/>
      <c r="K128" s="2151"/>
      <c r="L128" s="953"/>
      <c r="M128" s="2151"/>
      <c r="N128" s="1049"/>
      <c r="O128" s="2151"/>
      <c r="P128" s="953">
        <v>40.06</v>
      </c>
      <c r="Q128" s="2151"/>
      <c r="R128" s="968">
        <v>40.06</v>
      </c>
      <c r="S128" s="2151"/>
      <c r="T128" s="953"/>
      <c r="U128" s="2151"/>
      <c r="V128" s="968">
        <v>40.06</v>
      </c>
      <c r="W128" s="2151"/>
      <c r="X128" s="953"/>
      <c r="Y128" s="2151"/>
      <c r="Z128" s="968">
        <v>40.06</v>
      </c>
      <c r="AA128" s="2151"/>
      <c r="AB128" s="968">
        <v>40.06</v>
      </c>
      <c r="AC128" s="2151"/>
      <c r="AD128" s="953"/>
      <c r="AE128" s="2151"/>
      <c r="AF128" s="968">
        <v>40.06</v>
      </c>
      <c r="AG128" s="2151"/>
      <c r="AH128" s="953"/>
      <c r="AI128" s="2151"/>
      <c r="AJ128" s="968">
        <v>40.06</v>
      </c>
      <c r="AK128" s="2151"/>
      <c r="AL128" s="953"/>
      <c r="AM128" s="2151"/>
      <c r="AN128" s="968">
        <v>0</v>
      </c>
      <c r="AO128" s="2151"/>
      <c r="AP128" s="968">
        <v>40.06</v>
      </c>
      <c r="AQ128" s="2151"/>
      <c r="AR128" s="953"/>
      <c r="AS128" s="2151"/>
      <c r="AT128" s="1073">
        <v>40.06</v>
      </c>
      <c r="AU128" s="2151"/>
      <c r="AV128" s="953"/>
      <c r="AW128" s="2151"/>
      <c r="AX128" s="1073">
        <v>40.06</v>
      </c>
      <c r="AY128" s="2151"/>
      <c r="AZ128" s="953"/>
      <c r="BA128" s="2151"/>
      <c r="BB128" s="968">
        <v>0</v>
      </c>
      <c r="BC128" s="2151"/>
      <c r="BD128" s="542">
        <v>0</v>
      </c>
      <c r="BE128" s="2090"/>
      <c r="BF128" s="1073">
        <v>40.06</v>
      </c>
      <c r="BG128" s="3215"/>
      <c r="BH128" s="3215"/>
      <c r="BI128" s="3215"/>
      <c r="BJ128" s="3215"/>
    </row>
    <row r="129" spans="1:62" ht="15.75" thickBot="1" x14ac:dyDescent="0.3">
      <c r="A129" s="175"/>
      <c r="B129" s="3241" t="s">
        <v>871</v>
      </c>
      <c r="C129" s="3231" t="s">
        <v>918</v>
      </c>
      <c r="D129" s="3227"/>
      <c r="E129" s="2151"/>
      <c r="F129" s="953"/>
      <c r="G129" s="2151"/>
      <c r="H129" s="953"/>
      <c r="I129" s="2151"/>
      <c r="J129" s="968"/>
      <c r="K129" s="2151"/>
      <c r="L129" s="953"/>
      <c r="M129" s="2151"/>
      <c r="N129" s="1049"/>
      <c r="O129" s="2151"/>
      <c r="P129" s="953"/>
      <c r="Q129" s="2151"/>
      <c r="R129" s="968"/>
      <c r="S129" s="2151"/>
      <c r="T129" s="953">
        <v>39.6</v>
      </c>
      <c r="U129" s="2151"/>
      <c r="V129" s="968">
        <v>39.6</v>
      </c>
      <c r="W129" s="2151"/>
      <c r="X129" s="953">
        <v>39.75</v>
      </c>
      <c r="Y129" s="2151"/>
      <c r="Z129" s="968">
        <v>79.349999999999994</v>
      </c>
      <c r="AA129" s="2151"/>
      <c r="AB129" s="968">
        <v>79.349999999999994</v>
      </c>
      <c r="AC129" s="2151"/>
      <c r="AD129" s="953"/>
      <c r="AE129" s="2151"/>
      <c r="AF129" s="968">
        <v>79.349999999999994</v>
      </c>
      <c r="AG129" s="2151"/>
      <c r="AH129" s="953"/>
      <c r="AI129" s="2151"/>
      <c r="AJ129" s="968">
        <v>79.349999999999994</v>
      </c>
      <c r="AK129" s="2151"/>
      <c r="AL129" s="953"/>
      <c r="AM129" s="2151"/>
      <c r="AN129" s="968">
        <v>0</v>
      </c>
      <c r="AO129" s="2151"/>
      <c r="AP129" s="968">
        <v>79.349999999999994</v>
      </c>
      <c r="AQ129" s="2151"/>
      <c r="AR129" s="953"/>
      <c r="AS129" s="2151"/>
      <c r="AT129" s="1073">
        <v>79.349999999999994</v>
      </c>
      <c r="AU129" s="2151"/>
      <c r="AV129" s="953"/>
      <c r="AW129" s="2151"/>
      <c r="AX129" s="1073">
        <v>79.349999999999994</v>
      </c>
      <c r="AY129" s="2151"/>
      <c r="AZ129" s="953"/>
      <c r="BA129" s="2151"/>
      <c r="BB129" s="968">
        <v>0</v>
      </c>
      <c r="BC129" s="2151"/>
      <c r="BD129" s="542">
        <v>0</v>
      </c>
      <c r="BE129" s="2090"/>
      <c r="BF129" s="1073">
        <v>79.349999999999994</v>
      </c>
      <c r="BG129" s="3215"/>
      <c r="BH129" s="3215"/>
      <c r="BI129" s="3215"/>
      <c r="BJ129" s="3215"/>
    </row>
    <row r="130" spans="1:62" ht="15.75" thickBot="1" x14ac:dyDescent="0.3">
      <c r="A130" s="175"/>
      <c r="B130" s="3242" t="s">
        <v>871</v>
      </c>
      <c r="C130" s="3227" t="s">
        <v>955</v>
      </c>
      <c r="D130" s="3227"/>
      <c r="E130" s="2151"/>
      <c r="F130" s="953"/>
      <c r="G130" s="2151"/>
      <c r="H130" s="953"/>
      <c r="I130" s="2151"/>
      <c r="J130" s="968">
        <v>0</v>
      </c>
      <c r="K130" s="2151"/>
      <c r="L130" s="953">
        <v>65.36</v>
      </c>
      <c r="M130" s="2151"/>
      <c r="N130" s="1049">
        <v>65.36</v>
      </c>
      <c r="O130" s="2151"/>
      <c r="P130" s="953"/>
      <c r="Q130" s="2151"/>
      <c r="R130" s="968">
        <v>65.36</v>
      </c>
      <c r="S130" s="2151"/>
      <c r="T130" s="953"/>
      <c r="U130" s="2151"/>
      <c r="V130" s="968">
        <v>65.36</v>
      </c>
      <c r="W130" s="2151"/>
      <c r="X130" s="953"/>
      <c r="Y130" s="2151"/>
      <c r="Z130" s="968">
        <v>0</v>
      </c>
      <c r="AA130" s="2151"/>
      <c r="AB130" s="968">
        <v>65.36</v>
      </c>
      <c r="AC130" s="2151"/>
      <c r="AD130" s="953"/>
      <c r="AE130" s="2151"/>
      <c r="AF130" s="968">
        <v>65.36</v>
      </c>
      <c r="AG130" s="2151"/>
      <c r="AH130" s="953">
        <v>312.47999999999996</v>
      </c>
      <c r="AI130" s="2151"/>
      <c r="AJ130" s="968">
        <v>377.84</v>
      </c>
      <c r="AK130" s="2151"/>
      <c r="AL130" s="953"/>
      <c r="AM130" s="2151"/>
      <c r="AN130" s="968">
        <v>312.47999999999996</v>
      </c>
      <c r="AO130" s="2151"/>
      <c r="AP130" s="968">
        <v>377.84</v>
      </c>
      <c r="AQ130" s="2151"/>
      <c r="AR130" s="953"/>
      <c r="AS130" s="2151"/>
      <c r="AT130" s="1073">
        <v>377.84</v>
      </c>
      <c r="AU130" s="2151"/>
      <c r="AV130" s="953"/>
      <c r="AW130" s="2151"/>
      <c r="AX130" s="1073">
        <v>377.84</v>
      </c>
      <c r="AY130" s="2151"/>
      <c r="AZ130" s="953"/>
      <c r="BA130" s="2151"/>
      <c r="BB130" s="968">
        <v>0</v>
      </c>
      <c r="BC130" s="2151"/>
      <c r="BD130" s="542">
        <v>312.47999999999996</v>
      </c>
      <c r="BE130" s="2090"/>
      <c r="BF130" s="1073">
        <v>377.84</v>
      </c>
      <c r="BG130" s="3215"/>
      <c r="BH130" s="3215"/>
      <c r="BI130" s="3215"/>
      <c r="BJ130" s="3215"/>
    </row>
    <row r="131" spans="1:62" ht="15.75" thickBot="1" x14ac:dyDescent="0.3">
      <c r="A131" s="175"/>
      <c r="B131" s="3241" t="s">
        <v>871</v>
      </c>
      <c r="C131" s="3230" t="s">
        <v>1537</v>
      </c>
      <c r="D131" s="3230"/>
      <c r="E131" s="2090"/>
      <c r="F131" s="542"/>
      <c r="G131" s="2090"/>
      <c r="H131" s="542"/>
      <c r="I131" s="2090"/>
      <c r="J131" s="968">
        <v>0</v>
      </c>
      <c r="K131" s="2090"/>
      <c r="L131" s="542"/>
      <c r="M131" s="2090"/>
      <c r="N131" s="542">
        <v>0</v>
      </c>
      <c r="O131" s="2090"/>
      <c r="P131" s="542"/>
      <c r="Q131" s="2090"/>
      <c r="R131" s="968">
        <v>0</v>
      </c>
      <c r="S131" s="2090"/>
      <c r="T131" s="542"/>
      <c r="U131" s="2090"/>
      <c r="V131" s="968">
        <v>0</v>
      </c>
      <c r="W131" s="2090"/>
      <c r="X131" s="542"/>
      <c r="Y131" s="2090"/>
      <c r="Z131" s="968">
        <v>0</v>
      </c>
      <c r="AA131" s="2090"/>
      <c r="AB131" s="968">
        <v>0</v>
      </c>
      <c r="AC131" s="2090"/>
      <c r="AD131" s="542"/>
      <c r="AE131" s="2090"/>
      <c r="AF131" s="968">
        <v>0</v>
      </c>
      <c r="AG131" s="2090"/>
      <c r="AH131" s="542"/>
      <c r="AI131" s="2090"/>
      <c r="AJ131" s="968">
        <v>0</v>
      </c>
      <c r="AK131" s="2090"/>
      <c r="AL131" s="542"/>
      <c r="AM131" s="2090"/>
      <c r="AN131" s="968">
        <v>0</v>
      </c>
      <c r="AO131" s="2090"/>
      <c r="AP131" s="968">
        <v>0</v>
      </c>
      <c r="AQ131" s="2090"/>
      <c r="AR131" s="542"/>
      <c r="AS131" s="2090"/>
      <c r="AT131" s="1073">
        <v>0</v>
      </c>
      <c r="AU131" s="2090"/>
      <c r="AV131" s="542"/>
      <c r="AW131" s="2090"/>
      <c r="AX131" s="1073">
        <v>0</v>
      </c>
      <c r="AY131" s="2090"/>
      <c r="AZ131" s="542"/>
      <c r="BA131" s="2090"/>
      <c r="BB131" s="968">
        <v>0</v>
      </c>
      <c r="BC131" s="2090"/>
      <c r="BD131" s="542">
        <v>0</v>
      </c>
      <c r="BE131" s="2090"/>
      <c r="BF131" s="1073">
        <v>0</v>
      </c>
      <c r="BG131" s="3215"/>
      <c r="BH131" s="3215"/>
      <c r="BI131" s="3215"/>
      <c r="BJ131" s="3215"/>
    </row>
    <row r="132" spans="1:62" ht="15.75" thickBot="1" x14ac:dyDescent="0.3">
      <c r="A132" s="175"/>
      <c r="B132" s="3242" t="s">
        <v>871</v>
      </c>
      <c r="C132" s="3230" t="s">
        <v>1469</v>
      </c>
      <c r="D132" s="3230"/>
      <c r="E132" s="2090"/>
      <c r="F132" s="542"/>
      <c r="G132" s="2090"/>
      <c r="H132" s="542"/>
      <c r="I132" s="2090"/>
      <c r="J132" s="968">
        <v>0</v>
      </c>
      <c r="K132" s="2090"/>
      <c r="L132" s="542"/>
      <c r="M132" s="2090"/>
      <c r="N132" s="542">
        <v>0</v>
      </c>
      <c r="O132" s="2090"/>
      <c r="P132" s="542"/>
      <c r="Q132" s="2090"/>
      <c r="R132" s="968">
        <v>0</v>
      </c>
      <c r="S132" s="2090"/>
      <c r="T132" s="542"/>
      <c r="U132" s="2090"/>
      <c r="V132" s="968">
        <v>0</v>
      </c>
      <c r="W132" s="2090"/>
      <c r="X132" s="542">
        <v>260.03999999999996</v>
      </c>
      <c r="Y132" s="2090"/>
      <c r="Z132" s="968">
        <v>260.03999999999996</v>
      </c>
      <c r="AA132" s="2090"/>
      <c r="AB132" s="968">
        <v>260.03999999999996</v>
      </c>
      <c r="AC132" s="2090"/>
      <c r="AD132" s="542"/>
      <c r="AE132" s="2090"/>
      <c r="AF132" s="968">
        <v>260.03999999999996</v>
      </c>
      <c r="AG132" s="2090"/>
      <c r="AH132" s="542"/>
      <c r="AI132" s="2090"/>
      <c r="AJ132" s="968">
        <v>260.03999999999996</v>
      </c>
      <c r="AK132" s="2090"/>
      <c r="AL132" s="542"/>
      <c r="AM132" s="2090"/>
      <c r="AN132" s="968">
        <v>0</v>
      </c>
      <c r="AO132" s="2090"/>
      <c r="AP132" s="968">
        <v>260.03999999999996</v>
      </c>
      <c r="AQ132" s="2090"/>
      <c r="AR132" s="542">
        <v>184.66000000000003</v>
      </c>
      <c r="AS132" s="2090"/>
      <c r="AT132" s="1073">
        <v>444.7</v>
      </c>
      <c r="AU132" s="2090"/>
      <c r="AV132" s="542"/>
      <c r="AW132" s="2090"/>
      <c r="AX132" s="1073">
        <v>444.7</v>
      </c>
      <c r="AY132" s="2090"/>
      <c r="AZ132" s="542">
        <v>227.77</v>
      </c>
      <c r="BA132" s="2090"/>
      <c r="BB132" s="968">
        <v>412.43000000000006</v>
      </c>
      <c r="BC132" s="2090"/>
      <c r="BD132" s="542">
        <v>412.43000000000006</v>
      </c>
      <c r="BE132" s="2090"/>
      <c r="BF132" s="1073">
        <v>672.47</v>
      </c>
      <c r="BG132" s="3215"/>
      <c r="BH132" s="3215"/>
      <c r="BI132" s="3215"/>
      <c r="BJ132" s="3215"/>
    </row>
    <row r="133" spans="1:62" ht="15.75" thickBot="1" x14ac:dyDescent="0.3">
      <c r="A133" s="175"/>
      <c r="B133" s="3241" t="s">
        <v>871</v>
      </c>
      <c r="C133" s="3230" t="s">
        <v>1536</v>
      </c>
      <c r="D133" s="3230"/>
      <c r="E133" s="2090"/>
      <c r="F133" s="542"/>
      <c r="G133" s="2090"/>
      <c r="H133" s="542"/>
      <c r="I133" s="2090"/>
      <c r="J133" s="968">
        <v>0</v>
      </c>
      <c r="K133" s="2090"/>
      <c r="L133" s="542"/>
      <c r="M133" s="2090"/>
      <c r="N133" s="542">
        <v>0</v>
      </c>
      <c r="O133" s="2090"/>
      <c r="P133" s="542"/>
      <c r="Q133" s="2090"/>
      <c r="R133" s="968">
        <v>0</v>
      </c>
      <c r="S133" s="2090"/>
      <c r="T133" s="542"/>
      <c r="U133" s="2090"/>
      <c r="V133" s="968">
        <v>0</v>
      </c>
      <c r="W133" s="2090"/>
      <c r="X133" s="542">
        <v>260.27999999999997</v>
      </c>
      <c r="Y133" s="2090"/>
      <c r="Z133" s="968">
        <v>260.27999999999997</v>
      </c>
      <c r="AA133" s="2090"/>
      <c r="AB133" s="968">
        <v>260.27999999999997</v>
      </c>
      <c r="AC133" s="2090"/>
      <c r="AD133" s="542"/>
      <c r="AE133" s="2090"/>
      <c r="AF133" s="968">
        <v>260.27999999999997</v>
      </c>
      <c r="AG133" s="2090"/>
      <c r="AH133" s="542"/>
      <c r="AI133" s="2090"/>
      <c r="AJ133" s="968">
        <v>260.27999999999997</v>
      </c>
      <c r="AK133" s="2090"/>
      <c r="AL133" s="542"/>
      <c r="AM133" s="2090"/>
      <c r="AN133" s="968">
        <v>0</v>
      </c>
      <c r="AO133" s="2090"/>
      <c r="AP133" s="968">
        <v>260.27999999999997</v>
      </c>
      <c r="AQ133" s="2090"/>
      <c r="AR133" s="542">
        <v>189.22</v>
      </c>
      <c r="AS133" s="2090"/>
      <c r="AT133" s="1073">
        <v>449.5</v>
      </c>
      <c r="AU133" s="2090"/>
      <c r="AV133" s="542"/>
      <c r="AW133" s="2090"/>
      <c r="AX133" s="1073">
        <v>449.5</v>
      </c>
      <c r="AY133" s="2090"/>
      <c r="AZ133" s="542">
        <v>126.1</v>
      </c>
      <c r="BA133" s="2090"/>
      <c r="BB133" s="968">
        <v>315.32</v>
      </c>
      <c r="BC133" s="2090"/>
      <c r="BD133" s="542">
        <v>315.32</v>
      </c>
      <c r="BE133" s="2090"/>
      <c r="BF133" s="1073">
        <v>575.6</v>
      </c>
      <c r="BG133" s="3215"/>
      <c r="BH133" s="3215"/>
      <c r="BI133" s="3215"/>
      <c r="BJ133" s="3215"/>
    </row>
    <row r="134" spans="1:62" ht="20.25" customHeight="1" thickBot="1" x14ac:dyDescent="0.3">
      <c r="A134" s="175"/>
      <c r="B134" s="3242" t="s">
        <v>871</v>
      </c>
      <c r="C134" s="3230" t="s">
        <v>1154</v>
      </c>
      <c r="D134" s="3230"/>
      <c r="E134" s="2090"/>
      <c r="F134" s="542">
        <v>33.07</v>
      </c>
      <c r="G134" s="2090"/>
      <c r="H134" s="542"/>
      <c r="I134" s="2090"/>
      <c r="J134" s="968">
        <v>33.07</v>
      </c>
      <c r="K134" s="2090"/>
      <c r="L134" s="542"/>
      <c r="M134" s="2090"/>
      <c r="N134" s="542">
        <v>33.07</v>
      </c>
      <c r="O134" s="2090"/>
      <c r="P134" s="542">
        <v>194.2</v>
      </c>
      <c r="Q134" s="2090"/>
      <c r="R134" s="968">
        <v>227.26999999999998</v>
      </c>
      <c r="S134" s="2090"/>
      <c r="T134" s="542"/>
      <c r="U134" s="2090"/>
      <c r="V134" s="968">
        <v>227.26999999999998</v>
      </c>
      <c r="W134" s="2090"/>
      <c r="X134" s="542">
        <v>328.64</v>
      </c>
      <c r="Y134" s="2090"/>
      <c r="Z134" s="968">
        <v>522.83999999999992</v>
      </c>
      <c r="AA134" s="2090"/>
      <c r="AB134" s="968">
        <v>555.91</v>
      </c>
      <c r="AC134" s="2090"/>
      <c r="AD134" s="542"/>
      <c r="AE134" s="2090"/>
      <c r="AF134" s="968">
        <v>555.91</v>
      </c>
      <c r="AG134" s="2090"/>
      <c r="AH134" s="542"/>
      <c r="AI134" s="2090"/>
      <c r="AJ134" s="968">
        <v>555.91</v>
      </c>
      <c r="AK134" s="2090"/>
      <c r="AL134" s="542"/>
      <c r="AM134" s="2090"/>
      <c r="AN134" s="968">
        <v>0</v>
      </c>
      <c r="AO134" s="2090"/>
      <c r="AP134" s="968">
        <v>555.91</v>
      </c>
      <c r="AQ134" s="2090"/>
      <c r="AR134" s="542">
        <v>63.14</v>
      </c>
      <c r="AS134" s="2090"/>
      <c r="AT134" s="1073">
        <v>619.04999999999995</v>
      </c>
      <c r="AU134" s="2090"/>
      <c r="AV134" s="542">
        <v>173</v>
      </c>
      <c r="AW134" s="2090"/>
      <c r="AX134" s="1073">
        <v>792.05</v>
      </c>
      <c r="AY134" s="2090"/>
      <c r="AZ134" s="542">
        <v>446.42999999999995</v>
      </c>
      <c r="BA134" s="2090"/>
      <c r="BB134" s="968">
        <v>682.56999999999994</v>
      </c>
      <c r="BC134" s="2090"/>
      <c r="BD134" s="542">
        <v>682.56999999999994</v>
      </c>
      <c r="BE134" s="2090"/>
      <c r="BF134" s="1073">
        <v>1238.48</v>
      </c>
      <c r="BG134" s="3215"/>
      <c r="BH134" s="3215"/>
      <c r="BI134" s="3215"/>
      <c r="BJ134" s="3215"/>
    </row>
    <row r="135" spans="1:62" ht="15.75" thickBot="1" x14ac:dyDescent="0.3">
      <c r="A135" s="175"/>
      <c r="B135" s="3241" t="s">
        <v>871</v>
      </c>
      <c r="C135" s="2411" t="s">
        <v>912</v>
      </c>
      <c r="D135" s="2411"/>
      <c r="E135" s="2154"/>
      <c r="F135" s="1049">
        <v>32.78</v>
      </c>
      <c r="G135" s="2154"/>
      <c r="H135" s="1049"/>
      <c r="I135" s="2154"/>
      <c r="J135" s="968">
        <v>32.78</v>
      </c>
      <c r="K135" s="2154"/>
      <c r="L135" s="1049"/>
      <c r="M135" s="2154"/>
      <c r="N135" s="1049">
        <v>32.78</v>
      </c>
      <c r="O135" s="2154"/>
      <c r="P135" s="1049">
        <v>1438</v>
      </c>
      <c r="Q135" s="2154"/>
      <c r="R135" s="968">
        <v>1470.78</v>
      </c>
      <c r="S135" s="2154"/>
      <c r="T135" s="1049"/>
      <c r="U135" s="2154"/>
      <c r="V135" s="968">
        <v>1470.78</v>
      </c>
      <c r="W135" s="2154"/>
      <c r="X135" s="1049">
        <v>457.58000000000004</v>
      </c>
      <c r="Y135" s="2154"/>
      <c r="Z135" s="968">
        <v>1895.58</v>
      </c>
      <c r="AA135" s="2154"/>
      <c r="AB135" s="968">
        <v>1928.36</v>
      </c>
      <c r="AC135" s="2154"/>
      <c r="AD135" s="1049"/>
      <c r="AE135" s="2154"/>
      <c r="AF135" s="968">
        <v>1928.36</v>
      </c>
      <c r="AG135" s="2154"/>
      <c r="AH135" s="1049">
        <v>38.840000000000003</v>
      </c>
      <c r="AI135" s="2154"/>
      <c r="AJ135" s="968">
        <v>1967.1999999999998</v>
      </c>
      <c r="AK135" s="2154"/>
      <c r="AL135" s="1049"/>
      <c r="AM135" s="2154"/>
      <c r="AN135" s="968">
        <v>38.840000000000003</v>
      </c>
      <c r="AO135" s="2154"/>
      <c r="AP135" s="968">
        <v>1967.1999999999998</v>
      </c>
      <c r="AQ135" s="2154"/>
      <c r="AR135" s="1049">
        <v>159.08000000000001</v>
      </c>
      <c r="AS135" s="2154"/>
      <c r="AT135" s="1073">
        <v>2126.2799999999997</v>
      </c>
      <c r="AU135" s="2154"/>
      <c r="AV135" s="1049">
        <v>65.239999999999995</v>
      </c>
      <c r="AW135" s="2154"/>
      <c r="AX135" s="1073">
        <v>2191.5199999999995</v>
      </c>
      <c r="AY135" s="2154"/>
      <c r="AZ135" s="1049">
        <v>652.78</v>
      </c>
      <c r="BA135" s="2154"/>
      <c r="BB135" s="968">
        <v>877.09999999999991</v>
      </c>
      <c r="BC135" s="2154"/>
      <c r="BD135" s="542">
        <v>915.93999999999994</v>
      </c>
      <c r="BE135" s="2090"/>
      <c r="BF135" s="1073">
        <v>2844.2999999999993</v>
      </c>
      <c r="BG135" s="3215"/>
      <c r="BH135" s="3215"/>
      <c r="BI135" s="3215"/>
      <c r="BJ135" s="3215"/>
    </row>
    <row r="136" spans="1:62" ht="15.75" thickBot="1" x14ac:dyDescent="0.3">
      <c r="A136" s="175"/>
      <c r="B136" s="3242" t="s">
        <v>871</v>
      </c>
      <c r="C136" s="3238" t="s">
        <v>910</v>
      </c>
      <c r="D136" s="3238"/>
      <c r="E136" s="3239"/>
      <c r="F136" s="2289"/>
      <c r="G136" s="3239"/>
      <c r="H136" s="2289"/>
      <c r="I136" s="3239"/>
      <c r="J136" s="968"/>
      <c r="K136" s="3239"/>
      <c r="L136" s="2289"/>
      <c r="M136" s="3239"/>
      <c r="N136" s="2289"/>
      <c r="O136" s="3239"/>
      <c r="P136" s="2289"/>
      <c r="Q136" s="3239"/>
      <c r="R136" s="968"/>
      <c r="S136" s="3239"/>
      <c r="T136" s="2289"/>
      <c r="U136" s="3239"/>
      <c r="V136" s="968"/>
      <c r="W136" s="3239"/>
      <c r="X136" s="2289"/>
      <c r="Y136" s="3239"/>
      <c r="Z136" s="968"/>
      <c r="AA136" s="3239"/>
      <c r="AB136" s="968"/>
      <c r="AC136" s="3239"/>
      <c r="AD136" s="2289"/>
      <c r="AE136" s="3239"/>
      <c r="AF136" s="968"/>
      <c r="AG136" s="3239"/>
      <c r="AH136" s="2289"/>
      <c r="AI136" s="3239"/>
      <c r="AJ136" s="968"/>
      <c r="AK136" s="3239"/>
      <c r="AL136" s="2289"/>
      <c r="AM136" s="3239"/>
      <c r="AN136" s="968"/>
      <c r="AO136" s="3239"/>
      <c r="AP136" s="968"/>
      <c r="AQ136" s="3239"/>
      <c r="AR136" s="2289"/>
      <c r="AS136" s="3239"/>
      <c r="AT136" s="1073">
        <v>0</v>
      </c>
      <c r="AU136" s="3239"/>
      <c r="AV136" s="2289">
        <v>32.32</v>
      </c>
      <c r="AW136" s="3239"/>
      <c r="AX136" s="1073">
        <v>32.32</v>
      </c>
      <c r="AY136" s="3239"/>
      <c r="AZ136" s="2289">
        <v>63.26</v>
      </c>
      <c r="BA136" s="3239"/>
      <c r="BB136" s="968">
        <v>95.58</v>
      </c>
      <c r="BC136" s="3239"/>
      <c r="BD136" s="542">
        <v>95.58</v>
      </c>
      <c r="BE136" s="2090"/>
      <c r="BF136" s="1073">
        <v>95.58</v>
      </c>
      <c r="BG136" s="3215"/>
      <c r="BH136" s="3215"/>
      <c r="BI136" s="3215"/>
      <c r="BJ136" s="3215"/>
    </row>
    <row r="137" spans="1:62" ht="20.25" customHeight="1" thickBot="1" x14ac:dyDescent="0.3">
      <c r="A137" s="175"/>
      <c r="B137" s="3243" t="s">
        <v>872</v>
      </c>
      <c r="C137" s="2407" t="s">
        <v>912</v>
      </c>
      <c r="D137" s="2407"/>
      <c r="E137" s="2137"/>
      <c r="F137" s="968"/>
      <c r="G137" s="2137"/>
      <c r="H137" s="968"/>
      <c r="I137" s="2137"/>
      <c r="J137" s="968">
        <v>0</v>
      </c>
      <c r="K137" s="2137"/>
      <c r="L137" s="968"/>
      <c r="M137" s="2137"/>
      <c r="N137" s="968">
        <v>0</v>
      </c>
      <c r="O137" s="2137"/>
      <c r="P137" s="968"/>
      <c r="Q137" s="2137"/>
      <c r="R137" s="968">
        <v>0</v>
      </c>
      <c r="S137" s="2137"/>
      <c r="T137" s="968"/>
      <c r="U137" s="2137"/>
      <c r="V137" s="968">
        <v>0</v>
      </c>
      <c r="W137" s="2137"/>
      <c r="X137" s="968"/>
      <c r="Y137" s="2137"/>
      <c r="Z137" s="968">
        <v>0</v>
      </c>
      <c r="AA137" s="2137"/>
      <c r="AB137" s="968">
        <v>0</v>
      </c>
      <c r="AC137" s="2137"/>
      <c r="AD137" s="968"/>
      <c r="AE137" s="2137"/>
      <c r="AF137" s="968">
        <v>0</v>
      </c>
      <c r="AG137" s="2137"/>
      <c r="AH137" s="968"/>
      <c r="AI137" s="2137"/>
      <c r="AJ137" s="968">
        <v>0</v>
      </c>
      <c r="AK137" s="2137"/>
      <c r="AL137" s="968"/>
      <c r="AM137" s="2137"/>
      <c r="AN137" s="968">
        <v>0</v>
      </c>
      <c r="AO137" s="2137"/>
      <c r="AP137" s="968">
        <v>0</v>
      </c>
      <c r="AQ137" s="2137"/>
      <c r="AR137" s="968"/>
      <c r="AS137" s="2137"/>
      <c r="AT137" s="1073">
        <v>0</v>
      </c>
      <c r="AU137" s="2137"/>
      <c r="AV137" s="968"/>
      <c r="AW137" s="2137"/>
      <c r="AX137" s="1073">
        <v>0</v>
      </c>
      <c r="AY137" s="2137"/>
      <c r="AZ137" s="968"/>
      <c r="BA137" s="2137"/>
      <c r="BB137" s="968">
        <v>0</v>
      </c>
      <c r="BC137" s="2137"/>
      <c r="BD137" s="542">
        <v>0</v>
      </c>
      <c r="BE137" s="2090"/>
      <c r="BF137" s="1073">
        <v>0</v>
      </c>
      <c r="BG137" s="3215"/>
      <c r="BH137" s="3215"/>
      <c r="BI137" s="3215"/>
      <c r="BJ137" s="3215"/>
    </row>
    <row r="138" spans="1:62" ht="15.75" thickBot="1" x14ac:dyDescent="0.3">
      <c r="A138" s="175"/>
      <c r="B138" s="3241" t="s">
        <v>872</v>
      </c>
      <c r="C138" s="3230" t="s">
        <v>887</v>
      </c>
      <c r="D138" s="3230"/>
      <c r="E138" s="542"/>
      <c r="F138" s="542"/>
      <c r="G138" s="542"/>
      <c r="H138" s="542">
        <v>32.72</v>
      </c>
      <c r="I138" s="542"/>
      <c r="J138" s="968">
        <v>32.72</v>
      </c>
      <c r="K138" s="542"/>
      <c r="L138" s="542">
        <v>40.590000000000003</v>
      </c>
      <c r="M138" s="542"/>
      <c r="N138" s="542">
        <v>73.31</v>
      </c>
      <c r="O138" s="542"/>
      <c r="P138" s="542"/>
      <c r="Q138" s="542"/>
      <c r="R138" s="968">
        <v>73.31</v>
      </c>
      <c r="S138" s="542"/>
      <c r="T138" s="542"/>
      <c r="U138" s="542"/>
      <c r="V138" s="968">
        <v>73.31</v>
      </c>
      <c r="W138" s="542"/>
      <c r="X138" s="542"/>
      <c r="Y138" s="542"/>
      <c r="Z138" s="968">
        <v>0</v>
      </c>
      <c r="AA138" s="542"/>
      <c r="AB138" s="968">
        <v>73.31</v>
      </c>
      <c r="AC138" s="542"/>
      <c r="AD138" s="542"/>
      <c r="AE138" s="542"/>
      <c r="AF138" s="968">
        <v>73.31</v>
      </c>
      <c r="AG138" s="542"/>
      <c r="AH138" s="542"/>
      <c r="AI138" s="542"/>
      <c r="AJ138" s="968">
        <v>73.31</v>
      </c>
      <c r="AK138" s="542"/>
      <c r="AL138" s="542"/>
      <c r="AM138" s="542"/>
      <c r="AN138" s="968">
        <v>0</v>
      </c>
      <c r="AO138" s="542"/>
      <c r="AP138" s="968">
        <v>73.31</v>
      </c>
      <c r="AQ138" s="542"/>
      <c r="AR138" s="542"/>
      <c r="AS138" s="542"/>
      <c r="AT138" s="1073">
        <v>73.31</v>
      </c>
      <c r="AU138" s="542"/>
      <c r="AV138" s="542"/>
      <c r="AW138" s="542"/>
      <c r="AX138" s="1073">
        <v>73.31</v>
      </c>
      <c r="AY138" s="542"/>
      <c r="AZ138" s="542"/>
      <c r="BA138" s="542"/>
      <c r="BB138" s="968">
        <v>0</v>
      </c>
      <c r="BC138" s="542"/>
      <c r="BD138" s="542">
        <v>0</v>
      </c>
      <c r="BE138" s="2090"/>
      <c r="BF138" s="1073">
        <v>73.31</v>
      </c>
      <c r="BG138" s="3215"/>
      <c r="BH138" s="3215"/>
      <c r="BI138" s="3215"/>
      <c r="BJ138" s="3215"/>
    </row>
    <row r="139" spans="1:62" ht="15.75" thickBot="1" x14ac:dyDescent="0.3">
      <c r="A139" s="175"/>
      <c r="B139" s="3241" t="s">
        <v>872</v>
      </c>
      <c r="C139" s="3230" t="s">
        <v>913</v>
      </c>
      <c r="D139" s="3230"/>
      <c r="E139" s="542"/>
      <c r="F139" s="542"/>
      <c r="G139" s="542"/>
      <c r="H139" s="542"/>
      <c r="I139" s="542"/>
      <c r="J139" s="968">
        <v>0</v>
      </c>
      <c r="K139" s="542"/>
      <c r="L139" s="542"/>
      <c r="M139" s="542"/>
      <c r="N139" s="542">
        <v>0</v>
      </c>
      <c r="O139" s="542"/>
      <c r="P139" s="542"/>
      <c r="Q139" s="542"/>
      <c r="R139" s="968">
        <v>0</v>
      </c>
      <c r="S139" s="542"/>
      <c r="T139" s="542"/>
      <c r="U139" s="542"/>
      <c r="V139" s="968">
        <v>0</v>
      </c>
      <c r="W139" s="542"/>
      <c r="X139" s="542"/>
      <c r="Y139" s="542"/>
      <c r="Z139" s="968">
        <v>0</v>
      </c>
      <c r="AA139" s="542"/>
      <c r="AB139" s="968">
        <v>0</v>
      </c>
      <c r="AC139" s="542"/>
      <c r="AD139" s="542"/>
      <c r="AE139" s="542"/>
      <c r="AF139" s="968">
        <v>0</v>
      </c>
      <c r="AG139" s="542"/>
      <c r="AH139" s="542"/>
      <c r="AI139" s="542"/>
      <c r="AJ139" s="968">
        <v>0</v>
      </c>
      <c r="AK139" s="542"/>
      <c r="AL139" s="542"/>
      <c r="AM139" s="542"/>
      <c r="AN139" s="968">
        <v>0</v>
      </c>
      <c r="AO139" s="542"/>
      <c r="AP139" s="968">
        <v>0</v>
      </c>
      <c r="AQ139" s="542"/>
      <c r="AR139" s="542"/>
      <c r="AS139" s="542"/>
      <c r="AT139" s="1073">
        <v>0</v>
      </c>
      <c r="AU139" s="542"/>
      <c r="AV139" s="542"/>
      <c r="AW139" s="542"/>
      <c r="AX139" s="1073">
        <v>0</v>
      </c>
      <c r="AY139" s="542"/>
      <c r="AZ139" s="542"/>
      <c r="BA139" s="542"/>
      <c r="BB139" s="968">
        <v>0</v>
      </c>
      <c r="BC139" s="542"/>
      <c r="BD139" s="542">
        <v>0</v>
      </c>
      <c r="BE139" s="2090"/>
      <c r="BF139" s="1073">
        <v>0</v>
      </c>
      <c r="BG139" s="3215"/>
      <c r="BH139" s="3215"/>
      <c r="BI139" s="3215"/>
      <c r="BJ139" s="3215"/>
    </row>
    <row r="140" spans="1:62" ht="15.75" thickBot="1" x14ac:dyDescent="0.3">
      <c r="A140" s="175"/>
      <c r="B140" s="3241" t="s">
        <v>872</v>
      </c>
      <c r="C140" s="3231" t="s">
        <v>1157</v>
      </c>
      <c r="D140" s="3231"/>
      <c r="E140" s="463"/>
      <c r="F140" s="463">
        <v>1483.76</v>
      </c>
      <c r="G140" s="463"/>
      <c r="H140" s="463"/>
      <c r="I140" s="463"/>
      <c r="J140" s="968">
        <v>1483.76</v>
      </c>
      <c r="K140" s="463"/>
      <c r="L140" s="463"/>
      <c r="M140" s="463"/>
      <c r="N140" s="542">
        <v>1483.76</v>
      </c>
      <c r="O140" s="463"/>
      <c r="P140" s="463"/>
      <c r="Q140" s="463"/>
      <c r="R140" s="968">
        <v>1483.76</v>
      </c>
      <c r="S140" s="463"/>
      <c r="T140" s="463"/>
      <c r="U140" s="463"/>
      <c r="V140" s="968">
        <v>1483.76</v>
      </c>
      <c r="W140" s="463"/>
      <c r="X140" s="463"/>
      <c r="Y140" s="463"/>
      <c r="Z140" s="968">
        <v>0</v>
      </c>
      <c r="AA140" s="463"/>
      <c r="AB140" s="968">
        <v>1483.76</v>
      </c>
      <c r="AC140" s="463"/>
      <c r="AD140" s="463"/>
      <c r="AE140" s="463"/>
      <c r="AF140" s="968">
        <v>1483.76</v>
      </c>
      <c r="AG140" s="463"/>
      <c r="AH140" s="463"/>
      <c r="AI140" s="463"/>
      <c r="AJ140" s="968">
        <v>1483.76</v>
      </c>
      <c r="AK140" s="463"/>
      <c r="AL140" s="463"/>
      <c r="AM140" s="463"/>
      <c r="AN140" s="968">
        <v>0</v>
      </c>
      <c r="AO140" s="463"/>
      <c r="AP140" s="968">
        <v>1483.76</v>
      </c>
      <c r="AQ140" s="463"/>
      <c r="AR140" s="463"/>
      <c r="AS140" s="463"/>
      <c r="AT140" s="1073">
        <v>1483.76</v>
      </c>
      <c r="AU140" s="463"/>
      <c r="AV140" s="463"/>
      <c r="AW140" s="463"/>
      <c r="AX140" s="1073">
        <v>1483.76</v>
      </c>
      <c r="AY140" s="463"/>
      <c r="AZ140" s="463"/>
      <c r="BA140" s="463"/>
      <c r="BB140" s="968">
        <v>0</v>
      </c>
      <c r="BC140" s="463"/>
      <c r="BD140" s="542">
        <v>0</v>
      </c>
      <c r="BE140" s="2090"/>
      <c r="BF140" s="1073">
        <v>1483.76</v>
      </c>
      <c r="BG140" s="3215"/>
      <c r="BH140" s="3215"/>
      <c r="BI140" s="3215"/>
      <c r="BJ140" s="3215"/>
    </row>
    <row r="141" spans="1:62" ht="15.75" thickBot="1" x14ac:dyDescent="0.3">
      <c r="A141" s="175"/>
      <c r="B141" s="3241" t="s">
        <v>872</v>
      </c>
      <c r="C141" s="3231" t="s">
        <v>909</v>
      </c>
      <c r="D141" s="3231"/>
      <c r="E141" s="463"/>
      <c r="F141" s="463">
        <v>60.64</v>
      </c>
      <c r="G141" s="463"/>
      <c r="H141" s="463"/>
      <c r="I141" s="463"/>
      <c r="J141" s="968">
        <v>60.64</v>
      </c>
      <c r="K141" s="463"/>
      <c r="L141" s="463"/>
      <c r="M141" s="463"/>
      <c r="N141" s="542">
        <v>60.64</v>
      </c>
      <c r="O141" s="463"/>
      <c r="P141" s="463"/>
      <c r="Q141" s="463"/>
      <c r="R141" s="968">
        <v>60.64</v>
      </c>
      <c r="S141" s="463"/>
      <c r="T141" s="463"/>
      <c r="U141" s="463"/>
      <c r="V141" s="968">
        <v>60.64</v>
      </c>
      <c r="W141" s="463"/>
      <c r="X141" s="463"/>
      <c r="Y141" s="463"/>
      <c r="Z141" s="968">
        <v>0</v>
      </c>
      <c r="AA141" s="463"/>
      <c r="AB141" s="968">
        <v>60.64</v>
      </c>
      <c r="AC141" s="463"/>
      <c r="AD141" s="463"/>
      <c r="AE141" s="463"/>
      <c r="AF141" s="968">
        <v>60.64</v>
      </c>
      <c r="AG141" s="463"/>
      <c r="AH141" s="463"/>
      <c r="AI141" s="463"/>
      <c r="AJ141" s="968">
        <v>60.64</v>
      </c>
      <c r="AK141" s="463"/>
      <c r="AL141" s="463"/>
      <c r="AM141" s="463"/>
      <c r="AN141" s="968">
        <v>0</v>
      </c>
      <c r="AO141" s="463"/>
      <c r="AP141" s="968">
        <v>60.64</v>
      </c>
      <c r="AQ141" s="463"/>
      <c r="AR141" s="463"/>
      <c r="AS141" s="463"/>
      <c r="AT141" s="1073">
        <v>60.64</v>
      </c>
      <c r="AU141" s="463"/>
      <c r="AV141" s="463"/>
      <c r="AW141" s="463"/>
      <c r="AX141" s="1073">
        <v>60.64</v>
      </c>
      <c r="AY141" s="463"/>
      <c r="AZ141" s="463"/>
      <c r="BA141" s="463"/>
      <c r="BB141" s="968">
        <v>0</v>
      </c>
      <c r="BC141" s="463"/>
      <c r="BD141" s="542">
        <v>0</v>
      </c>
      <c r="BE141" s="2090"/>
      <c r="BF141" s="1073">
        <v>60.64</v>
      </c>
      <c r="BG141" s="3215"/>
      <c r="BH141" s="3215"/>
      <c r="BI141" s="3215"/>
      <c r="BJ141" s="3215"/>
    </row>
    <row r="142" spans="1:62" ht="15.75" thickBot="1" x14ac:dyDescent="0.3">
      <c r="A142" s="175"/>
      <c r="B142" s="3241" t="s">
        <v>872</v>
      </c>
      <c r="C142" s="3231" t="s">
        <v>955</v>
      </c>
      <c r="D142" s="3231"/>
      <c r="E142" s="463"/>
      <c r="F142" s="463">
        <v>64.680000000000007</v>
      </c>
      <c r="G142" s="463"/>
      <c r="H142" s="463"/>
      <c r="I142" s="463"/>
      <c r="J142" s="968">
        <v>64.680000000000007</v>
      </c>
      <c r="K142" s="463"/>
      <c r="L142" s="463">
        <v>61.26</v>
      </c>
      <c r="M142" s="463"/>
      <c r="N142" s="542">
        <v>125.94</v>
      </c>
      <c r="O142" s="463"/>
      <c r="P142" s="463"/>
      <c r="Q142" s="463"/>
      <c r="R142" s="968">
        <v>125.94</v>
      </c>
      <c r="S142" s="463"/>
      <c r="T142" s="463"/>
      <c r="U142" s="463"/>
      <c r="V142" s="968">
        <v>125.94</v>
      </c>
      <c r="W142" s="463"/>
      <c r="X142" s="463"/>
      <c r="Y142" s="463"/>
      <c r="Z142" s="968">
        <v>0</v>
      </c>
      <c r="AA142" s="463"/>
      <c r="AB142" s="968">
        <v>125.94</v>
      </c>
      <c r="AC142" s="463"/>
      <c r="AD142" s="463"/>
      <c r="AE142" s="463"/>
      <c r="AF142" s="968">
        <v>125.94</v>
      </c>
      <c r="AG142" s="463"/>
      <c r="AH142" s="463">
        <v>63.26</v>
      </c>
      <c r="AI142" s="463"/>
      <c r="AJ142" s="968">
        <v>189.2</v>
      </c>
      <c r="AK142" s="463"/>
      <c r="AL142" s="463"/>
      <c r="AM142" s="463"/>
      <c r="AN142" s="968">
        <v>63.26</v>
      </c>
      <c r="AO142" s="463"/>
      <c r="AP142" s="968">
        <v>189.2</v>
      </c>
      <c r="AQ142" s="463"/>
      <c r="AR142" s="463"/>
      <c r="AS142" s="463"/>
      <c r="AT142" s="1073">
        <v>189.2</v>
      </c>
      <c r="AU142" s="463"/>
      <c r="AV142" s="463"/>
      <c r="AW142" s="463"/>
      <c r="AX142" s="1073">
        <v>189.2</v>
      </c>
      <c r="AY142" s="463"/>
      <c r="AZ142" s="463"/>
      <c r="BA142" s="463"/>
      <c r="BB142" s="968">
        <v>0</v>
      </c>
      <c r="BC142" s="463"/>
      <c r="BD142" s="542">
        <v>63.26</v>
      </c>
      <c r="BE142" s="2090"/>
      <c r="BF142" s="1073">
        <v>189.2</v>
      </c>
      <c r="BG142" s="3215"/>
      <c r="BH142" s="3215"/>
      <c r="BI142" s="3215"/>
      <c r="BJ142" s="3215"/>
    </row>
    <row r="143" spans="1:62" ht="15.75" thickBot="1" x14ac:dyDescent="0.3">
      <c r="A143" s="175"/>
      <c r="B143" s="3241" t="s">
        <v>872</v>
      </c>
      <c r="C143" s="3230" t="s">
        <v>1469</v>
      </c>
      <c r="D143" s="3230"/>
      <c r="E143" s="542"/>
      <c r="F143" s="542"/>
      <c r="G143" s="542"/>
      <c r="H143" s="542"/>
      <c r="I143" s="542"/>
      <c r="J143" s="968">
        <v>0</v>
      </c>
      <c r="K143" s="542"/>
      <c r="L143" s="542"/>
      <c r="M143" s="542"/>
      <c r="N143" s="542">
        <v>0</v>
      </c>
      <c r="O143" s="542"/>
      <c r="P143" s="542"/>
      <c r="Q143" s="542"/>
      <c r="R143" s="968">
        <v>0</v>
      </c>
      <c r="S143" s="542"/>
      <c r="T143" s="542"/>
      <c r="U143" s="542"/>
      <c r="V143" s="968">
        <v>0</v>
      </c>
      <c r="W143" s="542"/>
      <c r="X143" s="542"/>
      <c r="Y143" s="542"/>
      <c r="Z143" s="968">
        <v>0</v>
      </c>
      <c r="AA143" s="542"/>
      <c r="AB143" s="968">
        <v>0</v>
      </c>
      <c r="AC143" s="542"/>
      <c r="AD143" s="542"/>
      <c r="AE143" s="542"/>
      <c r="AF143" s="968">
        <v>0</v>
      </c>
      <c r="AG143" s="542"/>
      <c r="AH143" s="542"/>
      <c r="AI143" s="542"/>
      <c r="AJ143" s="968">
        <v>0</v>
      </c>
      <c r="AK143" s="542"/>
      <c r="AL143" s="542"/>
      <c r="AM143" s="542"/>
      <c r="AN143" s="968">
        <v>0</v>
      </c>
      <c r="AO143" s="542"/>
      <c r="AP143" s="968">
        <v>0</v>
      </c>
      <c r="AQ143" s="542"/>
      <c r="AR143" s="542"/>
      <c r="AS143" s="542"/>
      <c r="AT143" s="1073">
        <v>0</v>
      </c>
      <c r="AU143" s="542"/>
      <c r="AV143" s="542"/>
      <c r="AW143" s="542"/>
      <c r="AX143" s="1073">
        <v>0</v>
      </c>
      <c r="AY143" s="542"/>
      <c r="AZ143" s="542"/>
      <c r="BA143" s="542"/>
      <c r="BB143" s="968">
        <v>0</v>
      </c>
      <c r="BC143" s="542"/>
      <c r="BD143" s="542">
        <v>0</v>
      </c>
      <c r="BE143" s="2090"/>
      <c r="BF143" s="1073">
        <v>0</v>
      </c>
      <c r="BG143" s="3215"/>
      <c r="BH143" s="3215"/>
      <c r="BI143" s="3215"/>
      <c r="BJ143" s="3215"/>
    </row>
    <row r="144" spans="1:62" ht="15.75" thickBot="1" x14ac:dyDescent="0.3">
      <c r="A144" s="175"/>
      <c r="B144" s="3244" t="s">
        <v>872</v>
      </c>
      <c r="C144" s="2411" t="s">
        <v>1156</v>
      </c>
      <c r="D144" s="2411"/>
      <c r="E144" s="1049"/>
      <c r="F144" s="1049"/>
      <c r="G144" s="1049"/>
      <c r="H144" s="1049"/>
      <c r="I144" s="1049"/>
      <c r="J144" s="968">
        <v>0</v>
      </c>
      <c r="K144" s="1049"/>
      <c r="L144" s="1049"/>
      <c r="M144" s="1049"/>
      <c r="N144" s="542">
        <v>0</v>
      </c>
      <c r="O144" s="1049"/>
      <c r="P144" s="1049"/>
      <c r="Q144" s="1049"/>
      <c r="R144" s="968">
        <v>0</v>
      </c>
      <c r="S144" s="1049"/>
      <c r="T144" s="1049"/>
      <c r="U144" s="1049"/>
      <c r="V144" s="968">
        <v>0</v>
      </c>
      <c r="W144" s="1049"/>
      <c r="X144" s="1049"/>
      <c r="Y144" s="1049"/>
      <c r="Z144" s="968">
        <v>0</v>
      </c>
      <c r="AA144" s="1049"/>
      <c r="AB144" s="968">
        <v>0</v>
      </c>
      <c r="AC144" s="1049"/>
      <c r="AD144" s="1049"/>
      <c r="AE144" s="1049"/>
      <c r="AF144" s="968">
        <v>0</v>
      </c>
      <c r="AG144" s="1049"/>
      <c r="AH144" s="1049"/>
      <c r="AI144" s="1049"/>
      <c r="AJ144" s="968">
        <v>0</v>
      </c>
      <c r="AK144" s="1049"/>
      <c r="AL144" s="1049"/>
      <c r="AM144" s="1049"/>
      <c r="AN144" s="968">
        <v>0</v>
      </c>
      <c r="AO144" s="1049"/>
      <c r="AP144" s="968">
        <v>0</v>
      </c>
      <c r="AQ144" s="1049"/>
      <c r="AR144" s="1049"/>
      <c r="AS144" s="1049"/>
      <c r="AT144" s="1073">
        <v>0</v>
      </c>
      <c r="AU144" s="1049"/>
      <c r="AV144" s="1049"/>
      <c r="AW144" s="1049"/>
      <c r="AX144" s="1073">
        <v>0</v>
      </c>
      <c r="AY144" s="1049"/>
      <c r="AZ144" s="1049"/>
      <c r="BA144" s="1049"/>
      <c r="BB144" s="968">
        <v>0</v>
      </c>
      <c r="BC144" s="1049"/>
      <c r="BD144" s="542">
        <v>0</v>
      </c>
      <c r="BE144" s="2090"/>
      <c r="BF144" s="1073">
        <v>0</v>
      </c>
      <c r="BG144" s="3215"/>
      <c r="BH144" s="3215"/>
      <c r="BI144" s="3215"/>
      <c r="BJ144" s="3215"/>
    </row>
    <row r="145" spans="1:62" ht="20.25" customHeight="1" thickBot="1" x14ac:dyDescent="0.3">
      <c r="A145" s="175"/>
      <c r="B145" s="3243" t="s">
        <v>873</v>
      </c>
      <c r="C145" s="2407" t="s">
        <v>955</v>
      </c>
      <c r="D145" s="2407"/>
      <c r="E145" s="968"/>
      <c r="F145" s="968">
        <v>130.26</v>
      </c>
      <c r="G145" s="968"/>
      <c r="H145" s="968"/>
      <c r="I145" s="968"/>
      <c r="J145" s="968">
        <v>130.26</v>
      </c>
      <c r="K145" s="968"/>
      <c r="L145" s="968"/>
      <c r="M145" s="968"/>
      <c r="N145" s="968">
        <v>130.26</v>
      </c>
      <c r="O145" s="968"/>
      <c r="P145" s="968"/>
      <c r="Q145" s="968"/>
      <c r="R145" s="968">
        <v>130.26</v>
      </c>
      <c r="S145" s="968"/>
      <c r="T145" s="968"/>
      <c r="U145" s="968"/>
      <c r="V145" s="968">
        <v>130.26</v>
      </c>
      <c r="W145" s="968"/>
      <c r="X145" s="968"/>
      <c r="Y145" s="968"/>
      <c r="Z145" s="968">
        <v>0</v>
      </c>
      <c r="AA145" s="968"/>
      <c r="AB145" s="968">
        <v>130.26</v>
      </c>
      <c r="AC145" s="968"/>
      <c r="AD145" s="968"/>
      <c r="AE145" s="968"/>
      <c r="AF145" s="968">
        <v>130.26</v>
      </c>
      <c r="AG145" s="968"/>
      <c r="AH145" s="968">
        <v>685.33999999999992</v>
      </c>
      <c r="AI145" s="968"/>
      <c r="AJ145" s="968">
        <v>815.59999999999991</v>
      </c>
      <c r="AK145" s="968"/>
      <c r="AL145" s="968"/>
      <c r="AM145" s="968"/>
      <c r="AN145" s="968">
        <v>685.33999999999992</v>
      </c>
      <c r="AO145" s="968"/>
      <c r="AP145" s="968">
        <v>815.59999999999991</v>
      </c>
      <c r="AQ145" s="968"/>
      <c r="AR145" s="968"/>
      <c r="AS145" s="968"/>
      <c r="AT145" s="1073">
        <v>815.59999999999991</v>
      </c>
      <c r="AU145" s="968"/>
      <c r="AV145" s="968"/>
      <c r="AW145" s="968"/>
      <c r="AX145" s="1073">
        <v>815.59999999999991</v>
      </c>
      <c r="AY145" s="968"/>
      <c r="AZ145" s="968"/>
      <c r="BA145" s="968"/>
      <c r="BB145" s="968">
        <v>0</v>
      </c>
      <c r="BC145" s="968"/>
      <c r="BD145" s="542">
        <v>685.33999999999992</v>
      </c>
      <c r="BE145" s="2090"/>
      <c r="BF145" s="1073">
        <v>815.59999999999991</v>
      </c>
      <c r="BG145" s="3215"/>
      <c r="BH145" s="3215"/>
      <c r="BI145" s="3215"/>
      <c r="BJ145" s="3215"/>
    </row>
    <row r="146" spans="1:62" ht="15.75" thickBot="1" x14ac:dyDescent="0.3">
      <c r="A146" s="175"/>
      <c r="B146" s="3241" t="s">
        <v>873</v>
      </c>
      <c r="C146" s="3230" t="s">
        <v>886</v>
      </c>
      <c r="D146" s="3230"/>
      <c r="E146" s="2090"/>
      <c r="F146" s="542">
        <v>34.25</v>
      </c>
      <c r="G146" s="2090"/>
      <c r="H146" s="542">
        <v>622.84</v>
      </c>
      <c r="I146" s="2090"/>
      <c r="J146" s="968">
        <v>657.09</v>
      </c>
      <c r="K146" s="2090"/>
      <c r="L146" s="542"/>
      <c r="M146" s="2090"/>
      <c r="N146" s="542">
        <v>657.09</v>
      </c>
      <c r="O146" s="2090"/>
      <c r="P146" s="542">
        <v>624.62</v>
      </c>
      <c r="Q146" s="2090"/>
      <c r="R146" s="968">
        <v>1281.71</v>
      </c>
      <c r="S146" s="2090"/>
      <c r="T146" s="542">
        <v>569.6</v>
      </c>
      <c r="U146" s="2090"/>
      <c r="V146" s="968">
        <v>1851.31</v>
      </c>
      <c r="W146" s="2090"/>
      <c r="X146" s="542"/>
      <c r="Y146" s="2090"/>
      <c r="Z146" s="968">
        <v>1194.22</v>
      </c>
      <c r="AA146" s="2090"/>
      <c r="AB146" s="968">
        <v>1851.31</v>
      </c>
      <c r="AC146" s="2090"/>
      <c r="AD146" s="542">
        <v>1748.0400000000002</v>
      </c>
      <c r="AE146" s="2090"/>
      <c r="AF146" s="968">
        <v>3599.3500000000004</v>
      </c>
      <c r="AG146" s="2090"/>
      <c r="AH146" s="542">
        <v>185.28</v>
      </c>
      <c r="AI146" s="2090"/>
      <c r="AJ146" s="968">
        <v>3784.6300000000006</v>
      </c>
      <c r="AK146" s="2090"/>
      <c r="AL146" s="542">
        <v>1081.1199999999999</v>
      </c>
      <c r="AM146" s="2090"/>
      <c r="AN146" s="968">
        <v>3014.44</v>
      </c>
      <c r="AO146" s="2090"/>
      <c r="AP146" s="968">
        <v>4865.75</v>
      </c>
      <c r="AQ146" s="2090"/>
      <c r="AR146" s="542"/>
      <c r="AS146" s="2090"/>
      <c r="AT146" s="1073">
        <v>4865.75</v>
      </c>
      <c r="AU146" s="2090"/>
      <c r="AV146" s="542">
        <v>811.83999999999992</v>
      </c>
      <c r="AW146" s="2090"/>
      <c r="AX146" s="1073">
        <v>5677.59</v>
      </c>
      <c r="AY146" s="2090"/>
      <c r="AZ146" s="542">
        <v>1729.9199999999998</v>
      </c>
      <c r="BA146" s="2090"/>
      <c r="BB146" s="968">
        <v>2541.7599999999998</v>
      </c>
      <c r="BC146" s="2090"/>
      <c r="BD146" s="542">
        <v>5556.2</v>
      </c>
      <c r="BE146" s="2090"/>
      <c r="BF146" s="1073">
        <v>7407.51</v>
      </c>
      <c r="BG146" s="3215"/>
      <c r="BH146" s="3215"/>
      <c r="BI146" s="3215"/>
      <c r="BJ146" s="3215"/>
    </row>
    <row r="147" spans="1:62" ht="15.75" thickBot="1" x14ac:dyDescent="0.3">
      <c r="A147" s="175"/>
      <c r="B147" s="3241" t="s">
        <v>873</v>
      </c>
      <c r="C147" s="3230" t="s">
        <v>1154</v>
      </c>
      <c r="D147" s="914"/>
      <c r="E147" s="914"/>
      <c r="F147" s="542">
        <v>118.5</v>
      </c>
      <c r="G147" s="914"/>
      <c r="H147" s="542">
        <v>919.1400000000001</v>
      </c>
      <c r="I147" s="914"/>
      <c r="J147" s="968">
        <v>1037.6400000000001</v>
      </c>
      <c r="K147" s="914"/>
      <c r="L147" s="542"/>
      <c r="M147" s="914"/>
      <c r="N147" s="542">
        <v>1037.6400000000001</v>
      </c>
      <c r="O147" s="914"/>
      <c r="P147" s="542">
        <v>329.48</v>
      </c>
      <c r="Q147" s="914"/>
      <c r="R147" s="968">
        <v>1367.1200000000001</v>
      </c>
      <c r="S147" s="914"/>
      <c r="T147" s="542"/>
      <c r="U147" s="914"/>
      <c r="V147" s="968">
        <v>1367.1200000000001</v>
      </c>
      <c r="W147" s="914"/>
      <c r="X147" s="542">
        <v>696.66</v>
      </c>
      <c r="Y147" s="914"/>
      <c r="Z147" s="968">
        <v>1026.1399999999999</v>
      </c>
      <c r="AA147" s="914"/>
      <c r="AB147" s="968">
        <v>2063.7799999999997</v>
      </c>
      <c r="AC147" s="914"/>
      <c r="AD147" s="542"/>
      <c r="AE147" s="914"/>
      <c r="AF147" s="968">
        <v>2063.7799999999997</v>
      </c>
      <c r="AG147" s="914"/>
      <c r="AH147" s="542"/>
      <c r="AI147" s="914"/>
      <c r="AJ147" s="968">
        <v>2063.7799999999997</v>
      </c>
      <c r="AK147" s="914"/>
      <c r="AL147" s="542"/>
      <c r="AM147" s="914"/>
      <c r="AN147" s="968">
        <v>0</v>
      </c>
      <c r="AO147" s="914"/>
      <c r="AP147" s="968">
        <v>2063.7799999999997</v>
      </c>
      <c r="AQ147" s="914"/>
      <c r="AR147" s="542"/>
      <c r="AS147" s="914"/>
      <c r="AT147" s="1073">
        <v>2063.7799999999997</v>
      </c>
      <c r="AU147" s="914"/>
      <c r="AV147" s="542">
        <v>130.42000000000002</v>
      </c>
      <c r="AW147" s="914"/>
      <c r="AX147" s="1073">
        <v>2194.1999999999998</v>
      </c>
      <c r="AY147" s="914"/>
      <c r="AZ147" s="542">
        <v>254.26000000000002</v>
      </c>
      <c r="BA147" s="914"/>
      <c r="BB147" s="968">
        <v>384.68000000000006</v>
      </c>
      <c r="BC147" s="914"/>
      <c r="BD147" s="542">
        <v>384.68000000000006</v>
      </c>
      <c r="BE147" s="2090"/>
      <c r="BF147" s="1073">
        <v>2448.46</v>
      </c>
      <c r="BG147" s="3215"/>
      <c r="BH147" s="3215"/>
      <c r="BI147" s="3215"/>
      <c r="BJ147" s="3215"/>
    </row>
    <row r="148" spans="1:62" ht="15.75" thickBot="1" x14ac:dyDescent="0.3">
      <c r="A148" s="175"/>
      <c r="B148" s="3245" t="s">
        <v>873</v>
      </c>
      <c r="C148" s="3246" t="s">
        <v>2158</v>
      </c>
      <c r="D148" s="3247"/>
      <c r="E148" s="3247"/>
      <c r="F148" s="2291"/>
      <c r="G148" s="3247"/>
      <c r="H148" s="2291"/>
      <c r="I148" s="3247"/>
      <c r="J148" s="968"/>
      <c r="K148" s="3247"/>
      <c r="L148" s="2291"/>
      <c r="M148" s="3247"/>
      <c r="N148" s="2291"/>
      <c r="O148" s="3247"/>
      <c r="P148" s="2291"/>
      <c r="Q148" s="3247"/>
      <c r="R148" s="968"/>
      <c r="S148" s="3247"/>
      <c r="T148" s="2291"/>
      <c r="U148" s="3247"/>
      <c r="V148" s="968"/>
      <c r="W148" s="3247"/>
      <c r="X148" s="2291"/>
      <c r="Y148" s="3247"/>
      <c r="Z148" s="968"/>
      <c r="AA148" s="3247"/>
      <c r="AB148" s="968"/>
      <c r="AC148" s="3247"/>
      <c r="AD148" s="2291"/>
      <c r="AE148" s="3247"/>
      <c r="AF148" s="968"/>
      <c r="AG148" s="3247"/>
      <c r="AH148" s="2291"/>
      <c r="AI148" s="3247"/>
      <c r="AJ148" s="968"/>
      <c r="AK148" s="3247"/>
      <c r="AL148" s="2291"/>
      <c r="AM148" s="3247"/>
      <c r="AN148" s="968"/>
      <c r="AO148" s="3247"/>
      <c r="AP148" s="968"/>
      <c r="AQ148" s="3247"/>
      <c r="AR148" s="2291"/>
      <c r="AS148" s="3247"/>
      <c r="AT148" s="1073"/>
      <c r="AU148" s="3247"/>
      <c r="AV148" s="2291"/>
      <c r="AW148" s="3247"/>
      <c r="AX148" s="1073"/>
      <c r="AY148" s="3247"/>
      <c r="AZ148" s="2291">
        <v>81.449999999999989</v>
      </c>
      <c r="BA148" s="3247"/>
      <c r="BB148" s="968">
        <v>81.449999999999989</v>
      </c>
      <c r="BC148" s="3247"/>
      <c r="BD148" s="542">
        <v>81.449999999999989</v>
      </c>
      <c r="BE148" s="2090"/>
      <c r="BF148" s="1073">
        <v>81.449999999999989</v>
      </c>
      <c r="BG148" s="3215"/>
      <c r="BH148" s="3215"/>
      <c r="BI148" s="3215"/>
      <c r="BJ148" s="3215"/>
    </row>
    <row r="149" spans="1:62" ht="15.75" thickBot="1" x14ac:dyDescent="0.3">
      <c r="A149" s="175"/>
      <c r="B149" s="3241" t="s">
        <v>873</v>
      </c>
      <c r="C149" s="3230" t="s">
        <v>912</v>
      </c>
      <c r="D149" s="3230"/>
      <c r="E149" s="2090"/>
      <c r="F149" s="542">
        <v>32.299999999999997</v>
      </c>
      <c r="G149" s="2090"/>
      <c r="H149" s="542"/>
      <c r="I149" s="2090"/>
      <c r="J149" s="968">
        <v>32.299999999999997</v>
      </c>
      <c r="K149" s="2090"/>
      <c r="L149" s="542"/>
      <c r="M149" s="2090"/>
      <c r="N149" s="542">
        <v>32.299999999999997</v>
      </c>
      <c r="O149" s="2090"/>
      <c r="P149" s="542"/>
      <c r="Q149" s="2090"/>
      <c r="R149" s="968">
        <v>32.299999999999997</v>
      </c>
      <c r="S149" s="2090"/>
      <c r="T149" s="542"/>
      <c r="U149" s="2090"/>
      <c r="V149" s="968">
        <v>32.299999999999997</v>
      </c>
      <c r="W149" s="2090"/>
      <c r="X149" s="542">
        <v>302.93</v>
      </c>
      <c r="Y149" s="2090"/>
      <c r="Z149" s="968">
        <v>302.93</v>
      </c>
      <c r="AA149" s="2090"/>
      <c r="AB149" s="968">
        <v>335.23</v>
      </c>
      <c r="AC149" s="2090"/>
      <c r="AD149" s="542"/>
      <c r="AE149" s="2090"/>
      <c r="AF149" s="968">
        <v>335.23</v>
      </c>
      <c r="AG149" s="2090"/>
      <c r="AH149" s="542"/>
      <c r="AI149" s="2090"/>
      <c r="AJ149" s="968">
        <v>335.23</v>
      </c>
      <c r="AK149" s="2090"/>
      <c r="AL149" s="542"/>
      <c r="AM149" s="2090"/>
      <c r="AN149" s="968">
        <v>0</v>
      </c>
      <c r="AO149" s="2090"/>
      <c r="AP149" s="968">
        <v>335.23</v>
      </c>
      <c r="AQ149" s="2090"/>
      <c r="AR149" s="542"/>
      <c r="AS149" s="2090"/>
      <c r="AT149" s="1073">
        <v>335.23</v>
      </c>
      <c r="AU149" s="2090"/>
      <c r="AV149" s="542">
        <v>32.11</v>
      </c>
      <c r="AW149" s="2090"/>
      <c r="AX149" s="1073">
        <v>367.34000000000003</v>
      </c>
      <c r="AY149" s="2090"/>
      <c r="AZ149" s="542"/>
      <c r="BA149" s="2090"/>
      <c r="BB149" s="968">
        <v>32.11</v>
      </c>
      <c r="BC149" s="2090"/>
      <c r="BD149" s="542">
        <v>32.11</v>
      </c>
      <c r="BE149" s="2090"/>
      <c r="BF149" s="1073">
        <v>367.34000000000003</v>
      </c>
      <c r="BG149" s="3215"/>
      <c r="BH149" s="3215"/>
      <c r="BI149" s="3215"/>
      <c r="BJ149" s="3215"/>
    </row>
    <row r="150" spans="1:62" ht="15.75" thickBot="1" x14ac:dyDescent="0.3">
      <c r="A150" s="175"/>
      <c r="B150" s="3241" t="s">
        <v>873</v>
      </c>
      <c r="C150" s="3230" t="s">
        <v>1002</v>
      </c>
      <c r="D150" s="3230"/>
      <c r="E150" s="2090"/>
      <c r="F150" s="542"/>
      <c r="G150" s="2090"/>
      <c r="H150" s="542">
        <v>105.28</v>
      </c>
      <c r="I150" s="2090"/>
      <c r="J150" s="968">
        <v>105.28</v>
      </c>
      <c r="K150" s="2090"/>
      <c r="L150" s="542"/>
      <c r="M150" s="2090"/>
      <c r="N150" s="542">
        <v>105.28</v>
      </c>
      <c r="O150" s="2090"/>
      <c r="P150" s="542">
        <v>310.94</v>
      </c>
      <c r="Q150" s="2090"/>
      <c r="R150" s="968">
        <v>416.22</v>
      </c>
      <c r="S150" s="2090"/>
      <c r="T150" s="542">
        <v>369.74</v>
      </c>
      <c r="U150" s="2090"/>
      <c r="V150" s="968">
        <v>785.96</v>
      </c>
      <c r="W150" s="2090"/>
      <c r="X150" s="542"/>
      <c r="Y150" s="2090"/>
      <c r="Z150" s="968">
        <v>680.68000000000006</v>
      </c>
      <c r="AA150" s="2090"/>
      <c r="AB150" s="968">
        <v>785.96</v>
      </c>
      <c r="AC150" s="2090"/>
      <c r="AD150" s="542"/>
      <c r="AE150" s="2090"/>
      <c r="AF150" s="968">
        <v>785.96</v>
      </c>
      <c r="AG150" s="2090"/>
      <c r="AH150" s="542"/>
      <c r="AI150" s="2090"/>
      <c r="AJ150" s="968">
        <v>785.96</v>
      </c>
      <c r="AK150" s="2090"/>
      <c r="AL150" s="542"/>
      <c r="AM150" s="2090"/>
      <c r="AN150" s="968">
        <v>0</v>
      </c>
      <c r="AO150" s="2090"/>
      <c r="AP150" s="968">
        <v>785.96</v>
      </c>
      <c r="AQ150" s="2090"/>
      <c r="AR150" s="542">
        <v>176.72</v>
      </c>
      <c r="AS150" s="2090"/>
      <c r="AT150" s="1073">
        <v>962.68000000000006</v>
      </c>
      <c r="AU150" s="2090"/>
      <c r="AV150" s="542"/>
      <c r="AW150" s="2090"/>
      <c r="AX150" s="1073">
        <v>962.68000000000006</v>
      </c>
      <c r="AY150" s="2090"/>
      <c r="AZ150" s="542">
        <v>62.48</v>
      </c>
      <c r="BA150" s="2090"/>
      <c r="BB150" s="968">
        <v>239.2</v>
      </c>
      <c r="BC150" s="2090"/>
      <c r="BD150" s="542">
        <v>239.2</v>
      </c>
      <c r="BE150" s="2090"/>
      <c r="BF150" s="1073">
        <v>1025.1600000000001</v>
      </c>
      <c r="BG150" s="3215"/>
      <c r="BH150" s="3215"/>
      <c r="BI150" s="3215"/>
      <c r="BJ150" s="3215"/>
    </row>
    <row r="151" spans="1:62" ht="15.75" thickBot="1" x14ac:dyDescent="0.3">
      <c r="A151" s="175"/>
      <c r="B151" s="3241" t="s">
        <v>873</v>
      </c>
      <c r="C151" s="3248" t="s">
        <v>909</v>
      </c>
      <c r="D151" s="3248"/>
      <c r="E151" s="2120"/>
      <c r="F151" s="2400"/>
      <c r="G151" s="2120"/>
      <c r="H151" s="2400"/>
      <c r="I151" s="2120"/>
      <c r="J151" s="968"/>
      <c r="K151" s="2120"/>
      <c r="L151" s="2400"/>
      <c r="M151" s="2120"/>
      <c r="N151" s="2400"/>
      <c r="O151" s="2120"/>
      <c r="P151" s="2400"/>
      <c r="Q151" s="2120"/>
      <c r="R151" s="968"/>
      <c r="S151" s="2120"/>
      <c r="T151" s="2400"/>
      <c r="U151" s="2120"/>
      <c r="V151" s="968"/>
      <c r="W151" s="2120"/>
      <c r="X151" s="2400"/>
      <c r="Y151" s="2120"/>
      <c r="Z151" s="968"/>
      <c r="AA151" s="2120"/>
      <c r="AB151" s="968"/>
      <c r="AC151" s="2120"/>
      <c r="AD151" s="2400"/>
      <c r="AE151" s="2120"/>
      <c r="AF151" s="968"/>
      <c r="AG151" s="2120"/>
      <c r="AH151" s="2400"/>
      <c r="AI151" s="2120"/>
      <c r="AJ151" s="968"/>
      <c r="AK151" s="2120"/>
      <c r="AL151" s="2400"/>
      <c r="AM151" s="2120"/>
      <c r="AN151" s="968">
        <v>0</v>
      </c>
      <c r="AO151" s="2120"/>
      <c r="AP151" s="968">
        <v>0</v>
      </c>
      <c r="AQ151" s="2120"/>
      <c r="AR151" s="2400">
        <v>82.13</v>
      </c>
      <c r="AS151" s="2120"/>
      <c r="AT151" s="1073">
        <v>82.13</v>
      </c>
      <c r="AU151" s="2120"/>
      <c r="AV151" s="2400">
        <v>60.2</v>
      </c>
      <c r="AW151" s="2120"/>
      <c r="AX151" s="1073">
        <v>142.32999999999998</v>
      </c>
      <c r="AY151" s="2120"/>
      <c r="AZ151" s="2400"/>
      <c r="BA151" s="2120"/>
      <c r="BB151" s="968">
        <v>142.32999999999998</v>
      </c>
      <c r="BC151" s="2120"/>
      <c r="BD151" s="542">
        <v>142.32999999999998</v>
      </c>
      <c r="BE151" s="2090"/>
      <c r="BF151" s="1073">
        <v>142.32999999999998</v>
      </c>
      <c r="BG151" s="3215"/>
      <c r="BH151" s="3215"/>
      <c r="BI151" s="3215"/>
      <c r="BJ151" s="3215"/>
    </row>
    <row r="152" spans="1:62" ht="15.75" thickBot="1" x14ac:dyDescent="0.3">
      <c r="A152" s="175"/>
      <c r="B152" s="3241" t="s">
        <v>873</v>
      </c>
      <c r="C152" s="3231" t="s">
        <v>1159</v>
      </c>
      <c r="D152" s="3231"/>
      <c r="E152" s="2095"/>
      <c r="F152" s="463"/>
      <c r="G152" s="2095"/>
      <c r="H152" s="463">
        <v>127.28</v>
      </c>
      <c r="I152" s="2095"/>
      <c r="J152" s="968">
        <v>127.28</v>
      </c>
      <c r="K152" s="2095"/>
      <c r="L152" s="463"/>
      <c r="M152" s="2095"/>
      <c r="N152" s="542">
        <v>127.28</v>
      </c>
      <c r="O152" s="2095"/>
      <c r="P152" s="463"/>
      <c r="Q152" s="2095"/>
      <c r="R152" s="968">
        <v>127.28</v>
      </c>
      <c r="S152" s="2095"/>
      <c r="T152" s="463"/>
      <c r="U152" s="2095"/>
      <c r="V152" s="968">
        <v>127.28</v>
      </c>
      <c r="W152" s="2095"/>
      <c r="X152" s="463"/>
      <c r="Y152" s="2095"/>
      <c r="Z152" s="968">
        <v>0</v>
      </c>
      <c r="AA152" s="2095"/>
      <c r="AB152" s="968">
        <v>127.28</v>
      </c>
      <c r="AC152" s="2095"/>
      <c r="AD152" s="463"/>
      <c r="AE152" s="2095"/>
      <c r="AF152" s="968">
        <v>127.28</v>
      </c>
      <c r="AG152" s="2095"/>
      <c r="AH152" s="463"/>
      <c r="AI152" s="2095"/>
      <c r="AJ152" s="968">
        <v>127.28</v>
      </c>
      <c r="AK152" s="2095"/>
      <c r="AL152" s="463"/>
      <c r="AM152" s="2095"/>
      <c r="AN152" s="968">
        <v>0</v>
      </c>
      <c r="AO152" s="2095"/>
      <c r="AP152" s="968">
        <v>127.28</v>
      </c>
      <c r="AQ152" s="2095"/>
      <c r="AR152" s="463">
        <v>100</v>
      </c>
      <c r="AS152" s="2095"/>
      <c r="AT152" s="1073">
        <v>227.28</v>
      </c>
      <c r="AU152" s="2095"/>
      <c r="AV152" s="463"/>
      <c r="AW152" s="2095"/>
      <c r="AX152" s="1073">
        <v>227.28</v>
      </c>
      <c r="AY152" s="2095"/>
      <c r="AZ152" s="463"/>
      <c r="BA152" s="2095"/>
      <c r="BB152" s="968">
        <v>100</v>
      </c>
      <c r="BC152" s="2095"/>
      <c r="BD152" s="542">
        <v>100</v>
      </c>
      <c r="BE152" s="2090"/>
      <c r="BF152" s="1073">
        <v>227.28</v>
      </c>
      <c r="BG152" s="3215"/>
      <c r="BH152" s="3215"/>
      <c r="BI152" s="3215"/>
      <c r="BJ152" s="3215"/>
    </row>
    <row r="153" spans="1:62" ht="15.75" thickBot="1" x14ac:dyDescent="0.3">
      <c r="A153" s="175"/>
      <c r="B153" s="3241" t="s">
        <v>873</v>
      </c>
      <c r="C153" s="3230" t="s">
        <v>918</v>
      </c>
      <c r="D153" s="3230"/>
      <c r="E153" s="2090"/>
      <c r="F153" s="542">
        <v>479.42</v>
      </c>
      <c r="G153" s="2090"/>
      <c r="H153" s="542">
        <v>62.54</v>
      </c>
      <c r="I153" s="2090"/>
      <c r="J153" s="968">
        <v>541.96</v>
      </c>
      <c r="K153" s="2090"/>
      <c r="L153" s="542">
        <v>65.52</v>
      </c>
      <c r="M153" s="2090"/>
      <c r="N153" s="542">
        <v>607.48</v>
      </c>
      <c r="O153" s="2090"/>
      <c r="P153" s="542"/>
      <c r="Q153" s="2090"/>
      <c r="R153" s="968">
        <v>607.48</v>
      </c>
      <c r="S153" s="2090"/>
      <c r="T153" s="542"/>
      <c r="U153" s="2090"/>
      <c r="V153" s="968">
        <v>607.48</v>
      </c>
      <c r="W153" s="2090"/>
      <c r="X153" s="542"/>
      <c r="Y153" s="2090"/>
      <c r="Z153" s="968">
        <v>0</v>
      </c>
      <c r="AA153" s="2090"/>
      <c r="AB153" s="968">
        <v>607.48</v>
      </c>
      <c r="AC153" s="2090"/>
      <c r="AD153" s="542">
        <v>39.979999999999997</v>
      </c>
      <c r="AE153" s="2090"/>
      <c r="AF153" s="968">
        <v>647.46</v>
      </c>
      <c r="AG153" s="2090"/>
      <c r="AH153" s="542">
        <v>120.86</v>
      </c>
      <c r="AI153" s="2090"/>
      <c r="AJ153" s="968">
        <v>768.32</v>
      </c>
      <c r="AK153" s="2090"/>
      <c r="AL153" s="542"/>
      <c r="AM153" s="2090"/>
      <c r="AN153" s="968">
        <v>160.84</v>
      </c>
      <c r="AO153" s="2090"/>
      <c r="AP153" s="968">
        <v>768.32</v>
      </c>
      <c r="AQ153" s="2090"/>
      <c r="AR153" s="542"/>
      <c r="AS153" s="2090"/>
      <c r="AT153" s="1073">
        <v>768.32</v>
      </c>
      <c r="AU153" s="2090"/>
      <c r="AV153" s="542">
        <v>180.62</v>
      </c>
      <c r="AW153" s="2090"/>
      <c r="AX153" s="1073">
        <v>948.94</v>
      </c>
      <c r="AY153" s="2090"/>
      <c r="AZ153" s="542"/>
      <c r="BA153" s="2090"/>
      <c r="BB153" s="968">
        <v>180.62</v>
      </c>
      <c r="BC153" s="2090"/>
      <c r="BD153" s="542">
        <v>341.46000000000004</v>
      </c>
      <c r="BE153" s="2090"/>
      <c r="BF153" s="1073">
        <v>948.94</v>
      </c>
      <c r="BG153" s="3215"/>
      <c r="BH153" s="3215"/>
      <c r="BI153" s="3215"/>
      <c r="BJ153" s="3215"/>
    </row>
    <row r="154" spans="1:62" ht="15.75" thickBot="1" x14ac:dyDescent="0.3">
      <c r="A154" s="175"/>
      <c r="B154" s="3241" t="s">
        <v>873</v>
      </c>
      <c r="C154" s="3230" t="s">
        <v>1155</v>
      </c>
      <c r="D154" s="3230"/>
      <c r="E154" s="2090"/>
      <c r="F154" s="542"/>
      <c r="G154" s="2090"/>
      <c r="H154" s="542"/>
      <c r="I154" s="2090"/>
      <c r="J154" s="968">
        <v>0</v>
      </c>
      <c r="K154" s="2090"/>
      <c r="L154" s="542"/>
      <c r="M154" s="2090"/>
      <c r="N154" s="542">
        <v>0</v>
      </c>
      <c r="O154" s="2090"/>
      <c r="P154" s="542"/>
      <c r="Q154" s="2090"/>
      <c r="R154" s="968">
        <v>0</v>
      </c>
      <c r="S154" s="2090"/>
      <c r="T154" s="542"/>
      <c r="U154" s="2090"/>
      <c r="V154" s="968">
        <v>0</v>
      </c>
      <c r="W154" s="2090"/>
      <c r="X154" s="542">
        <v>80.83</v>
      </c>
      <c r="Y154" s="2090"/>
      <c r="Z154" s="968">
        <v>80.83</v>
      </c>
      <c r="AA154" s="2090"/>
      <c r="AB154" s="968">
        <v>80.83</v>
      </c>
      <c r="AC154" s="2090"/>
      <c r="AD154" s="542"/>
      <c r="AE154" s="2090"/>
      <c r="AF154" s="968">
        <v>80.83</v>
      </c>
      <c r="AG154" s="2090"/>
      <c r="AH154" s="542"/>
      <c r="AI154" s="2090"/>
      <c r="AJ154" s="968">
        <v>80.83</v>
      </c>
      <c r="AK154" s="2090"/>
      <c r="AL154" s="542">
        <v>95.860000000000014</v>
      </c>
      <c r="AM154" s="2090"/>
      <c r="AN154" s="968">
        <v>95.860000000000014</v>
      </c>
      <c r="AO154" s="2090"/>
      <c r="AP154" s="968">
        <v>176.69</v>
      </c>
      <c r="AQ154" s="2090"/>
      <c r="AR154" s="542"/>
      <c r="AS154" s="2090"/>
      <c r="AT154" s="1073">
        <v>176.69</v>
      </c>
      <c r="AU154" s="2090"/>
      <c r="AV154" s="542"/>
      <c r="AW154" s="2090"/>
      <c r="AX154" s="1073">
        <v>176.69</v>
      </c>
      <c r="AY154" s="2090"/>
      <c r="AZ154" s="542"/>
      <c r="BA154" s="2090"/>
      <c r="BB154" s="968">
        <v>0</v>
      </c>
      <c r="BC154" s="2090"/>
      <c r="BD154" s="542">
        <v>95.860000000000014</v>
      </c>
      <c r="BE154" s="2090"/>
      <c r="BF154" s="1073">
        <v>176.69</v>
      </c>
      <c r="BG154" s="3215"/>
      <c r="BH154" s="3215"/>
      <c r="BI154" s="3215"/>
      <c r="BJ154" s="3215"/>
    </row>
    <row r="155" spans="1:62" ht="15.75" thickBot="1" x14ac:dyDescent="0.3">
      <c r="A155" s="175"/>
      <c r="B155" s="3241" t="s">
        <v>873</v>
      </c>
      <c r="C155" s="3231" t="s">
        <v>882</v>
      </c>
      <c r="D155" s="3231"/>
      <c r="E155" s="2095"/>
      <c r="F155" s="463">
        <v>61.26</v>
      </c>
      <c r="G155" s="2095"/>
      <c r="H155" s="463"/>
      <c r="I155" s="2095"/>
      <c r="J155" s="968">
        <v>61.26</v>
      </c>
      <c r="K155" s="2095"/>
      <c r="L155" s="463"/>
      <c r="M155" s="2095"/>
      <c r="N155" s="542">
        <v>61.26</v>
      </c>
      <c r="O155" s="2095"/>
      <c r="P155" s="463"/>
      <c r="Q155" s="2095"/>
      <c r="R155" s="968">
        <v>61.26</v>
      </c>
      <c r="S155" s="2095"/>
      <c r="T155" s="463"/>
      <c r="U155" s="2095"/>
      <c r="V155" s="968">
        <v>61.26</v>
      </c>
      <c r="W155" s="2095"/>
      <c r="X155" s="463"/>
      <c r="Y155" s="2095"/>
      <c r="Z155" s="968">
        <v>0</v>
      </c>
      <c r="AA155" s="2095"/>
      <c r="AB155" s="968">
        <v>61.26</v>
      </c>
      <c r="AC155" s="2095"/>
      <c r="AD155" s="463"/>
      <c r="AE155" s="2095"/>
      <c r="AF155" s="968">
        <v>61.26</v>
      </c>
      <c r="AG155" s="2095"/>
      <c r="AH155" s="463"/>
      <c r="AI155" s="2095"/>
      <c r="AJ155" s="968">
        <v>61.26</v>
      </c>
      <c r="AK155" s="2095"/>
      <c r="AL155" s="463"/>
      <c r="AM155" s="2095"/>
      <c r="AN155" s="968">
        <v>0</v>
      </c>
      <c r="AO155" s="2095"/>
      <c r="AP155" s="968">
        <v>61.26</v>
      </c>
      <c r="AQ155" s="2095"/>
      <c r="AR155" s="463"/>
      <c r="AS155" s="2095"/>
      <c r="AT155" s="1073">
        <v>61.26</v>
      </c>
      <c r="AU155" s="2095"/>
      <c r="AV155" s="463"/>
      <c r="AW155" s="2095"/>
      <c r="AX155" s="1073">
        <v>61.26</v>
      </c>
      <c r="AY155" s="2095"/>
      <c r="AZ155" s="463"/>
      <c r="BA155" s="2095"/>
      <c r="BB155" s="968">
        <v>0</v>
      </c>
      <c r="BC155" s="2095"/>
      <c r="BD155" s="542">
        <v>0</v>
      </c>
      <c r="BE155" s="2090"/>
      <c r="BF155" s="1073">
        <v>61.26</v>
      </c>
      <c r="BG155" s="3215"/>
      <c r="BH155" s="3215"/>
      <c r="BI155" s="3215"/>
      <c r="BJ155" s="3215"/>
    </row>
    <row r="156" spans="1:62" ht="15.75" thickBot="1" x14ac:dyDescent="0.3">
      <c r="A156" s="175"/>
      <c r="B156" s="3241" t="s">
        <v>873</v>
      </c>
      <c r="C156" s="3230" t="s">
        <v>1296</v>
      </c>
      <c r="D156" s="3230"/>
      <c r="E156" s="2090"/>
      <c r="F156" s="542"/>
      <c r="G156" s="2090"/>
      <c r="H156" s="542"/>
      <c r="I156" s="2090"/>
      <c r="J156" s="968">
        <v>0</v>
      </c>
      <c r="K156" s="2090"/>
      <c r="L156" s="542">
        <v>128.98000000000002</v>
      </c>
      <c r="M156" s="2090"/>
      <c r="N156" s="542">
        <v>128.98000000000002</v>
      </c>
      <c r="O156" s="2090"/>
      <c r="P156" s="542"/>
      <c r="Q156" s="2090"/>
      <c r="R156" s="968">
        <v>128.98000000000002</v>
      </c>
      <c r="S156" s="2090"/>
      <c r="T156" s="542"/>
      <c r="U156" s="2090"/>
      <c r="V156" s="968">
        <v>128.98000000000002</v>
      </c>
      <c r="W156" s="2090"/>
      <c r="X156" s="542"/>
      <c r="Y156" s="2090"/>
      <c r="Z156" s="968">
        <v>0</v>
      </c>
      <c r="AA156" s="2090"/>
      <c r="AB156" s="968">
        <v>128.98000000000002</v>
      </c>
      <c r="AC156" s="2090"/>
      <c r="AD156" s="542"/>
      <c r="AE156" s="2090"/>
      <c r="AF156" s="968">
        <v>128.98000000000002</v>
      </c>
      <c r="AG156" s="2090"/>
      <c r="AH156" s="542"/>
      <c r="AI156" s="2090"/>
      <c r="AJ156" s="968">
        <v>128.98000000000002</v>
      </c>
      <c r="AK156" s="2090"/>
      <c r="AL156" s="542"/>
      <c r="AM156" s="2090"/>
      <c r="AN156" s="968">
        <v>0</v>
      </c>
      <c r="AO156" s="2090"/>
      <c r="AP156" s="968">
        <v>128.98000000000002</v>
      </c>
      <c r="AQ156" s="2090"/>
      <c r="AR156" s="542"/>
      <c r="AS156" s="2090"/>
      <c r="AT156" s="1073">
        <v>128.98000000000002</v>
      </c>
      <c r="AU156" s="2090"/>
      <c r="AV156" s="542"/>
      <c r="AW156" s="2090"/>
      <c r="AX156" s="1073">
        <v>128.98000000000002</v>
      </c>
      <c r="AY156" s="2090"/>
      <c r="AZ156" s="542"/>
      <c r="BA156" s="2090"/>
      <c r="BB156" s="968">
        <v>0</v>
      </c>
      <c r="BC156" s="2090"/>
      <c r="BD156" s="542">
        <v>0</v>
      </c>
      <c r="BE156" s="2090"/>
      <c r="BF156" s="1073">
        <v>128.98000000000002</v>
      </c>
      <c r="BG156" s="3215"/>
      <c r="BH156" s="3215"/>
      <c r="BI156" s="3215"/>
      <c r="BJ156" s="3215"/>
    </row>
    <row r="157" spans="1:62" ht="15.75" thickBot="1" x14ac:dyDescent="0.3">
      <c r="A157" s="175"/>
      <c r="B157" s="3241" t="s">
        <v>873</v>
      </c>
      <c r="C157" s="3231" t="s">
        <v>1157</v>
      </c>
      <c r="D157" s="3231"/>
      <c r="E157" s="2095"/>
      <c r="F157" s="463"/>
      <c r="G157" s="2095"/>
      <c r="H157" s="463">
        <v>1501.12</v>
      </c>
      <c r="I157" s="2095"/>
      <c r="J157" s="968">
        <v>1501.12</v>
      </c>
      <c r="K157" s="2095"/>
      <c r="L157" s="463">
        <v>60.1</v>
      </c>
      <c r="M157" s="2095"/>
      <c r="N157" s="542">
        <v>1561.2199999999998</v>
      </c>
      <c r="O157" s="2095"/>
      <c r="P157" s="463"/>
      <c r="Q157" s="2095"/>
      <c r="R157" s="968">
        <v>1561.2199999999998</v>
      </c>
      <c r="S157" s="2095"/>
      <c r="T157" s="463"/>
      <c r="U157" s="2095"/>
      <c r="V157" s="968">
        <v>1561.2199999999998</v>
      </c>
      <c r="W157" s="2095"/>
      <c r="X157" s="463"/>
      <c r="Y157" s="2095"/>
      <c r="Z157" s="968">
        <v>0</v>
      </c>
      <c r="AA157" s="2095"/>
      <c r="AB157" s="968">
        <v>1561.2199999999998</v>
      </c>
      <c r="AC157" s="2095"/>
      <c r="AD157" s="463"/>
      <c r="AE157" s="2095"/>
      <c r="AF157" s="968">
        <v>1561.2199999999998</v>
      </c>
      <c r="AG157" s="2095"/>
      <c r="AH157" s="463"/>
      <c r="AI157" s="2095"/>
      <c r="AJ157" s="968">
        <v>1561.2199999999998</v>
      </c>
      <c r="AK157" s="2095"/>
      <c r="AL157" s="463"/>
      <c r="AM157" s="2095"/>
      <c r="AN157" s="968">
        <v>0</v>
      </c>
      <c r="AO157" s="2095"/>
      <c r="AP157" s="968">
        <v>1561.2199999999998</v>
      </c>
      <c r="AQ157" s="2095"/>
      <c r="AR157" s="463"/>
      <c r="AS157" s="2095"/>
      <c r="AT157" s="1073">
        <v>1561.2199999999998</v>
      </c>
      <c r="AU157" s="2095"/>
      <c r="AV157" s="463"/>
      <c r="AW157" s="2095"/>
      <c r="AX157" s="1073">
        <v>1561.2199999999998</v>
      </c>
      <c r="AY157" s="2095"/>
      <c r="AZ157" s="463"/>
      <c r="BA157" s="2095"/>
      <c r="BB157" s="968">
        <v>0</v>
      </c>
      <c r="BC157" s="2095"/>
      <c r="BD157" s="542">
        <v>0</v>
      </c>
      <c r="BE157" s="2090"/>
      <c r="BF157" s="1073">
        <v>1561.2199999999998</v>
      </c>
      <c r="BG157" s="3215"/>
      <c r="BH157" s="3215"/>
      <c r="BI157" s="3215"/>
      <c r="BJ157" s="3215"/>
    </row>
    <row r="158" spans="1:62" ht="15.75" thickBot="1" x14ac:dyDescent="0.3">
      <c r="A158" s="175"/>
      <c r="B158" s="3241" t="s">
        <v>873</v>
      </c>
      <c r="C158" s="3230" t="s">
        <v>1158</v>
      </c>
      <c r="D158" s="3230"/>
      <c r="E158" s="2090"/>
      <c r="F158" s="542"/>
      <c r="G158" s="2090"/>
      <c r="H158" s="542">
        <v>1476.9199999999996</v>
      </c>
      <c r="I158" s="2090"/>
      <c r="J158" s="968">
        <v>1476.9199999999996</v>
      </c>
      <c r="K158" s="2090"/>
      <c r="L158" s="542">
        <v>1821.1800000000005</v>
      </c>
      <c r="M158" s="2090"/>
      <c r="N158" s="542">
        <v>3298.1000000000004</v>
      </c>
      <c r="O158" s="2090"/>
      <c r="P158" s="542">
        <v>130.92000000000002</v>
      </c>
      <c r="Q158" s="2090"/>
      <c r="R158" s="968">
        <v>3429.0200000000004</v>
      </c>
      <c r="S158" s="2090"/>
      <c r="T158" s="542">
        <v>3397.2799999999993</v>
      </c>
      <c r="U158" s="2090"/>
      <c r="V158" s="968">
        <v>6826.2999999999993</v>
      </c>
      <c r="W158" s="2090"/>
      <c r="X158" s="542">
        <v>1305.4199999999998</v>
      </c>
      <c r="Y158" s="2090"/>
      <c r="Z158" s="968">
        <v>4833.619999999999</v>
      </c>
      <c r="AA158" s="2090"/>
      <c r="AB158" s="968">
        <v>8131.7199999999993</v>
      </c>
      <c r="AC158" s="2090"/>
      <c r="AD158" s="542">
        <v>4023.360000000001</v>
      </c>
      <c r="AE158" s="2090"/>
      <c r="AF158" s="968">
        <v>12155.08</v>
      </c>
      <c r="AG158" s="2090"/>
      <c r="AH158" s="542">
        <v>1370.14</v>
      </c>
      <c r="AI158" s="2090"/>
      <c r="AJ158" s="968">
        <v>13525.22</v>
      </c>
      <c r="AK158" s="2090"/>
      <c r="AL158" s="542">
        <v>1811.2199999999991</v>
      </c>
      <c r="AM158" s="2090"/>
      <c r="AN158" s="968">
        <v>7204.72</v>
      </c>
      <c r="AO158" s="2090"/>
      <c r="AP158" s="968">
        <v>15336.439999999999</v>
      </c>
      <c r="AQ158" s="2090"/>
      <c r="AR158" s="542"/>
      <c r="AS158" s="2090"/>
      <c r="AT158" s="1073">
        <v>15336.439999999999</v>
      </c>
      <c r="AU158" s="2090"/>
      <c r="AV158" s="542">
        <v>973.66</v>
      </c>
      <c r="AW158" s="2090"/>
      <c r="AX158" s="1073">
        <v>16310.099999999999</v>
      </c>
      <c r="AY158" s="2090"/>
      <c r="AZ158" s="542">
        <v>1531.5800000000002</v>
      </c>
      <c r="BA158" s="2090"/>
      <c r="BB158" s="968">
        <v>2505.2400000000002</v>
      </c>
      <c r="BC158" s="2090"/>
      <c r="BD158" s="542">
        <v>9709.9600000000009</v>
      </c>
      <c r="BE158" s="2090"/>
      <c r="BF158" s="1073">
        <v>17841.68</v>
      </c>
      <c r="BG158" s="3215"/>
      <c r="BH158" s="3215"/>
      <c r="BI158" s="3215"/>
      <c r="BJ158" s="3215"/>
    </row>
    <row r="159" spans="1:62" ht="15.75" thickBot="1" x14ac:dyDescent="0.3">
      <c r="A159" s="175"/>
      <c r="B159" s="3241" t="s">
        <v>873</v>
      </c>
      <c r="C159" s="3230" t="s">
        <v>913</v>
      </c>
      <c r="D159" s="914"/>
      <c r="E159" s="914"/>
      <c r="F159" s="914">
        <v>60.04</v>
      </c>
      <c r="G159" s="914"/>
      <c r="H159" s="914"/>
      <c r="I159" s="914"/>
      <c r="J159" s="968">
        <v>60.04</v>
      </c>
      <c r="K159" s="914"/>
      <c r="L159" s="914"/>
      <c r="M159" s="914"/>
      <c r="N159" s="542">
        <v>60.04</v>
      </c>
      <c r="O159" s="914"/>
      <c r="P159" s="914"/>
      <c r="Q159" s="914"/>
      <c r="R159" s="968">
        <v>60.04</v>
      </c>
      <c r="S159" s="914"/>
      <c r="T159" s="914">
        <v>64.040000000000006</v>
      </c>
      <c r="U159" s="914"/>
      <c r="V159" s="968">
        <v>124.08000000000001</v>
      </c>
      <c r="W159" s="914"/>
      <c r="X159" s="542">
        <v>65.34</v>
      </c>
      <c r="Y159" s="914"/>
      <c r="Z159" s="968">
        <v>129.38</v>
      </c>
      <c r="AA159" s="914"/>
      <c r="AB159" s="968">
        <v>189.42</v>
      </c>
      <c r="AC159" s="914"/>
      <c r="AD159" s="542"/>
      <c r="AE159" s="914"/>
      <c r="AF159" s="968">
        <v>189.42</v>
      </c>
      <c r="AG159" s="914"/>
      <c r="AH159" s="542">
        <v>285.33000000000004</v>
      </c>
      <c r="AI159" s="914"/>
      <c r="AJ159" s="968">
        <v>474.75</v>
      </c>
      <c r="AK159" s="914"/>
      <c r="AL159" s="542">
        <v>131.47999999999999</v>
      </c>
      <c r="AM159" s="914"/>
      <c r="AN159" s="968">
        <v>416.81000000000006</v>
      </c>
      <c r="AO159" s="914"/>
      <c r="AP159" s="968">
        <v>606.23</v>
      </c>
      <c r="AQ159" s="914"/>
      <c r="AR159" s="542">
        <v>193.44</v>
      </c>
      <c r="AS159" s="914"/>
      <c r="AT159" s="1073">
        <v>799.67000000000007</v>
      </c>
      <c r="AU159" s="914"/>
      <c r="AV159" s="542"/>
      <c r="AW159" s="914"/>
      <c r="AX159" s="1073">
        <v>799.67000000000007</v>
      </c>
      <c r="AY159" s="914"/>
      <c r="AZ159" s="542"/>
      <c r="BA159" s="914"/>
      <c r="BB159" s="968">
        <v>193.44</v>
      </c>
      <c r="BC159" s="914"/>
      <c r="BD159" s="542">
        <v>610.25</v>
      </c>
      <c r="BE159" s="914"/>
      <c r="BF159" s="1073">
        <v>799.67000000000007</v>
      </c>
      <c r="BG159" s="3215"/>
      <c r="BH159" s="3215"/>
      <c r="BI159" s="3215"/>
      <c r="BJ159" s="3215"/>
    </row>
    <row r="160" spans="1:62" ht="15.75" thickBot="1" x14ac:dyDescent="0.3">
      <c r="A160" s="175"/>
      <c r="B160" s="3241" t="s">
        <v>873</v>
      </c>
      <c r="C160" s="3230" t="s">
        <v>887</v>
      </c>
      <c r="D160" s="3230"/>
      <c r="E160" s="2090"/>
      <c r="F160" s="542">
        <v>3128.7</v>
      </c>
      <c r="G160" s="2090"/>
      <c r="H160" s="542">
        <v>10319.829999999998</v>
      </c>
      <c r="I160" s="2090"/>
      <c r="J160" s="968">
        <v>13448.529999999999</v>
      </c>
      <c r="K160" s="2090"/>
      <c r="L160" s="542">
        <v>7116.6099999999988</v>
      </c>
      <c r="M160" s="2090"/>
      <c r="N160" s="542">
        <v>20565.14</v>
      </c>
      <c r="O160" s="2090"/>
      <c r="P160" s="542">
        <v>4183.83</v>
      </c>
      <c r="Q160" s="2090"/>
      <c r="R160" s="968">
        <v>24748.97</v>
      </c>
      <c r="S160" s="2090"/>
      <c r="T160" s="542">
        <v>14033.62</v>
      </c>
      <c r="U160" s="2090"/>
      <c r="V160" s="968">
        <v>38782.590000000004</v>
      </c>
      <c r="W160" s="2090"/>
      <c r="X160" s="542">
        <v>6963.8699999999972</v>
      </c>
      <c r="Y160" s="2090"/>
      <c r="Z160" s="968">
        <v>25181.32</v>
      </c>
      <c r="AA160" s="2090"/>
      <c r="AB160" s="968">
        <v>45746.46</v>
      </c>
      <c r="AC160" s="2090"/>
      <c r="AD160" s="542">
        <v>12198.93</v>
      </c>
      <c r="AE160" s="2090"/>
      <c r="AF160" s="968">
        <v>57945.39</v>
      </c>
      <c r="AG160" s="2090"/>
      <c r="AH160" s="542">
        <v>7534.6400000000012</v>
      </c>
      <c r="AI160" s="2090"/>
      <c r="AJ160" s="968">
        <v>65480.03</v>
      </c>
      <c r="AK160" s="2090"/>
      <c r="AL160" s="542">
        <v>8494.83</v>
      </c>
      <c r="AM160" s="2090"/>
      <c r="AN160" s="968">
        <v>28228.400000000001</v>
      </c>
      <c r="AO160" s="2090"/>
      <c r="AP160" s="968">
        <v>73974.86</v>
      </c>
      <c r="AQ160" s="2090"/>
      <c r="AR160" s="542">
        <v>10615.149999999998</v>
      </c>
      <c r="AS160" s="2090"/>
      <c r="AT160" s="1073">
        <v>84590.01</v>
      </c>
      <c r="AU160" s="2090"/>
      <c r="AV160" s="542">
        <v>6072.32</v>
      </c>
      <c r="AW160" s="2090"/>
      <c r="AX160" s="1073">
        <v>90662.329999999987</v>
      </c>
      <c r="AY160" s="2090"/>
      <c r="AZ160" s="542">
        <v>5573.04</v>
      </c>
      <c r="BA160" s="2090"/>
      <c r="BB160" s="968">
        <v>22260.51</v>
      </c>
      <c r="BC160" s="2090"/>
      <c r="BD160" s="542">
        <v>50488.91</v>
      </c>
      <c r="BE160" s="2090"/>
      <c r="BF160" s="1073">
        <v>96235.369999999981</v>
      </c>
      <c r="BG160" s="3215"/>
      <c r="BH160" s="3215"/>
      <c r="BI160" s="3215"/>
      <c r="BJ160" s="3215"/>
    </row>
    <row r="161" spans="1:62" ht="15.75" thickBot="1" x14ac:dyDescent="0.3">
      <c r="A161" s="175"/>
      <c r="B161" s="3241" t="s">
        <v>873</v>
      </c>
      <c r="C161" s="3230" t="s">
        <v>1161</v>
      </c>
      <c r="D161" s="3230"/>
      <c r="E161" s="2090"/>
      <c r="F161" s="542"/>
      <c r="G161" s="2090"/>
      <c r="H161" s="542">
        <v>1180.31</v>
      </c>
      <c r="I161" s="2090"/>
      <c r="J161" s="968">
        <v>1180.31</v>
      </c>
      <c r="K161" s="2090"/>
      <c r="L161" s="542">
        <v>932.99000000000012</v>
      </c>
      <c r="M161" s="2090"/>
      <c r="N161" s="542">
        <v>2113.3000000000002</v>
      </c>
      <c r="O161" s="2090"/>
      <c r="P161" s="542">
        <v>1220.47</v>
      </c>
      <c r="Q161" s="2090"/>
      <c r="R161" s="968">
        <v>3333.7700000000004</v>
      </c>
      <c r="S161" s="2090"/>
      <c r="T161" s="542">
        <v>1256.31</v>
      </c>
      <c r="U161" s="2090"/>
      <c r="V161" s="968">
        <v>4590.08</v>
      </c>
      <c r="W161" s="2090"/>
      <c r="X161" s="542">
        <v>818.53000000000009</v>
      </c>
      <c r="Y161" s="2090"/>
      <c r="Z161" s="968">
        <v>3295.31</v>
      </c>
      <c r="AA161" s="2090"/>
      <c r="AB161" s="968">
        <v>5408.6100000000006</v>
      </c>
      <c r="AC161" s="2090"/>
      <c r="AD161" s="542">
        <v>1188.3200000000002</v>
      </c>
      <c r="AE161" s="2090"/>
      <c r="AF161" s="968">
        <v>6596.93</v>
      </c>
      <c r="AG161" s="2090"/>
      <c r="AH161" s="542">
        <v>614.15</v>
      </c>
      <c r="AI161" s="2090"/>
      <c r="AJ161" s="968">
        <v>7211.08</v>
      </c>
      <c r="AK161" s="2090"/>
      <c r="AL161" s="542">
        <v>1312.9499999999998</v>
      </c>
      <c r="AM161" s="2090"/>
      <c r="AN161" s="968">
        <v>3115.42</v>
      </c>
      <c r="AO161" s="2090"/>
      <c r="AP161" s="968">
        <v>8524.0299999999988</v>
      </c>
      <c r="AQ161" s="2090"/>
      <c r="AR161" s="542">
        <v>893.05000000000007</v>
      </c>
      <c r="AS161" s="2090"/>
      <c r="AT161" s="1073">
        <v>9417.0799999999981</v>
      </c>
      <c r="AU161" s="2090"/>
      <c r="AV161" s="542">
        <v>2012.5900000000001</v>
      </c>
      <c r="AW161" s="2090"/>
      <c r="AX161" s="1073">
        <v>11429.669999999998</v>
      </c>
      <c r="AY161" s="2090"/>
      <c r="AZ161" s="542">
        <v>584.04</v>
      </c>
      <c r="BA161" s="2090"/>
      <c r="BB161" s="968">
        <v>3489.6800000000003</v>
      </c>
      <c r="BC161" s="2090"/>
      <c r="BD161" s="542">
        <v>6605.1</v>
      </c>
      <c r="BE161" s="2090"/>
      <c r="BF161" s="1073">
        <v>12013.71</v>
      </c>
      <c r="BG161" s="3215"/>
      <c r="BH161" s="3215"/>
      <c r="BI161" s="3215"/>
      <c r="BJ161" s="3215"/>
    </row>
    <row r="162" spans="1:62" ht="15.75" thickBot="1" x14ac:dyDescent="0.3">
      <c r="A162" s="175"/>
      <c r="B162" s="3243" t="s">
        <v>1008</v>
      </c>
      <c r="C162" s="2407" t="s">
        <v>1157</v>
      </c>
      <c r="D162" s="2407"/>
      <c r="E162" s="2137"/>
      <c r="F162" s="968">
        <v>1116.2</v>
      </c>
      <c r="G162" s="2137"/>
      <c r="H162" s="968">
        <v>65.5</v>
      </c>
      <c r="I162" s="2137"/>
      <c r="J162" s="968">
        <v>1181.7</v>
      </c>
      <c r="K162" s="2137"/>
      <c r="L162" s="968"/>
      <c r="M162" s="2137"/>
      <c r="N162" s="968">
        <v>1181.7</v>
      </c>
      <c r="O162" s="2137"/>
      <c r="P162" s="968"/>
      <c r="Q162" s="2137"/>
      <c r="R162" s="968">
        <v>1181.7</v>
      </c>
      <c r="S162" s="2137"/>
      <c r="T162" s="968"/>
      <c r="U162" s="2137"/>
      <c r="V162" s="968">
        <v>1181.7</v>
      </c>
      <c r="W162" s="2137"/>
      <c r="X162" s="968"/>
      <c r="Y162" s="2137"/>
      <c r="Z162" s="968">
        <v>0</v>
      </c>
      <c r="AA162" s="2137"/>
      <c r="AB162" s="968">
        <v>1181.7</v>
      </c>
      <c r="AC162" s="2137"/>
      <c r="AD162" s="968"/>
      <c r="AE162" s="2137"/>
      <c r="AF162" s="968">
        <v>1181.7</v>
      </c>
      <c r="AG162" s="2137"/>
      <c r="AH162" s="968">
        <v>63.98</v>
      </c>
      <c r="AI162" s="2137"/>
      <c r="AJ162" s="968">
        <v>1245.68</v>
      </c>
      <c r="AK162" s="2137"/>
      <c r="AL162" s="968"/>
      <c r="AM162" s="2137"/>
      <c r="AN162" s="968">
        <v>63.98</v>
      </c>
      <c r="AO162" s="2137"/>
      <c r="AP162" s="968">
        <v>1245.68</v>
      </c>
      <c r="AQ162" s="2137"/>
      <c r="AR162" s="968"/>
      <c r="AS162" s="2137"/>
      <c r="AT162" s="1073">
        <v>1245.68</v>
      </c>
      <c r="AU162" s="2137"/>
      <c r="AV162" s="968"/>
      <c r="AW162" s="2137"/>
      <c r="AX162" s="1073">
        <v>1245.68</v>
      </c>
      <c r="AY162" s="2137"/>
      <c r="AZ162" s="968"/>
      <c r="BA162" s="2137"/>
      <c r="BB162" s="968">
        <v>0</v>
      </c>
      <c r="BC162" s="2137"/>
      <c r="BD162" s="542">
        <v>63.98</v>
      </c>
      <c r="BE162" s="2137"/>
      <c r="BF162" s="1073">
        <v>1245.68</v>
      </c>
      <c r="BG162" s="3215"/>
      <c r="BH162" s="3215"/>
      <c r="BI162" s="3215"/>
      <c r="BJ162" s="3215"/>
    </row>
    <row r="163" spans="1:62" ht="15.75" thickBot="1" x14ac:dyDescent="0.3">
      <c r="A163" s="175"/>
      <c r="B163" s="3241" t="s">
        <v>1008</v>
      </c>
      <c r="C163" s="3230" t="s">
        <v>1154</v>
      </c>
      <c r="D163" s="3230"/>
      <c r="E163" s="2090"/>
      <c r="F163" s="542">
        <v>639.05999999999995</v>
      </c>
      <c r="G163" s="2090"/>
      <c r="H163" s="542"/>
      <c r="I163" s="2090"/>
      <c r="J163" s="968">
        <v>639.05999999999995</v>
      </c>
      <c r="K163" s="2090"/>
      <c r="L163" s="542"/>
      <c r="M163" s="2090"/>
      <c r="N163" s="542">
        <v>639.05999999999995</v>
      </c>
      <c r="O163" s="2090"/>
      <c r="P163" s="542"/>
      <c r="Q163" s="2090"/>
      <c r="R163" s="968">
        <v>639.05999999999995</v>
      </c>
      <c r="S163" s="2090"/>
      <c r="T163" s="542"/>
      <c r="U163" s="2090"/>
      <c r="V163" s="968">
        <v>639.05999999999995</v>
      </c>
      <c r="W163" s="2090"/>
      <c r="X163" s="542"/>
      <c r="Y163" s="2090"/>
      <c r="Z163" s="968">
        <v>0</v>
      </c>
      <c r="AA163" s="2090"/>
      <c r="AB163" s="968">
        <v>639.05999999999995</v>
      </c>
      <c r="AC163" s="2090"/>
      <c r="AD163" s="542"/>
      <c r="AE163" s="2090"/>
      <c r="AF163" s="968">
        <v>639.05999999999995</v>
      </c>
      <c r="AG163" s="2090"/>
      <c r="AH163" s="542"/>
      <c r="AI163" s="2090"/>
      <c r="AJ163" s="968">
        <v>639.05999999999995</v>
      </c>
      <c r="AK163" s="2090"/>
      <c r="AL163" s="542"/>
      <c r="AM163" s="2090"/>
      <c r="AN163" s="968">
        <v>0</v>
      </c>
      <c r="AO163" s="2090"/>
      <c r="AP163" s="968">
        <v>639.05999999999995</v>
      </c>
      <c r="AQ163" s="2090"/>
      <c r="AR163" s="542"/>
      <c r="AS163" s="2090"/>
      <c r="AT163" s="1073">
        <v>639.05999999999995</v>
      </c>
      <c r="AU163" s="2090"/>
      <c r="AV163" s="542"/>
      <c r="AW163" s="2090"/>
      <c r="AX163" s="1073">
        <v>639.05999999999995</v>
      </c>
      <c r="AY163" s="2090"/>
      <c r="AZ163" s="542"/>
      <c r="BA163" s="2090"/>
      <c r="BB163" s="968">
        <v>0</v>
      </c>
      <c r="BC163" s="2090"/>
      <c r="BD163" s="542">
        <v>0</v>
      </c>
      <c r="BE163" s="2090"/>
      <c r="BF163" s="1073">
        <v>639.05999999999995</v>
      </c>
      <c r="BG163" s="3215"/>
      <c r="BH163" s="3215"/>
      <c r="BI163" s="3215"/>
      <c r="BJ163" s="3215"/>
    </row>
    <row r="164" spans="1:62" ht="15.75" thickBot="1" x14ac:dyDescent="0.3">
      <c r="A164" s="175"/>
      <c r="B164" s="3241" t="s">
        <v>1008</v>
      </c>
      <c r="C164" s="3230" t="s">
        <v>887</v>
      </c>
      <c r="D164" s="3230"/>
      <c r="E164" s="2090"/>
      <c r="F164" s="542">
        <v>488.43999999999994</v>
      </c>
      <c r="G164" s="2090"/>
      <c r="H164" s="542">
        <v>62.16</v>
      </c>
      <c r="I164" s="2090"/>
      <c r="J164" s="968">
        <v>550.59999999999991</v>
      </c>
      <c r="K164" s="2090"/>
      <c r="L164" s="542"/>
      <c r="M164" s="2090"/>
      <c r="N164" s="542">
        <v>550.59999999999991</v>
      </c>
      <c r="O164" s="2090"/>
      <c r="P164" s="542"/>
      <c r="Q164" s="2090"/>
      <c r="R164" s="968">
        <v>550.59999999999991</v>
      </c>
      <c r="S164" s="2090"/>
      <c r="T164" s="542"/>
      <c r="U164" s="2090"/>
      <c r="V164" s="968">
        <v>550.59999999999991</v>
      </c>
      <c r="W164" s="2090"/>
      <c r="X164" s="542"/>
      <c r="Y164" s="2090"/>
      <c r="Z164" s="968">
        <v>0</v>
      </c>
      <c r="AA164" s="2090"/>
      <c r="AB164" s="968">
        <v>550.59999999999991</v>
      </c>
      <c r="AC164" s="2090"/>
      <c r="AD164" s="542">
        <v>62.36</v>
      </c>
      <c r="AE164" s="2090"/>
      <c r="AF164" s="968">
        <v>612.95999999999992</v>
      </c>
      <c r="AG164" s="2090"/>
      <c r="AH164" s="542">
        <v>59.74</v>
      </c>
      <c r="AI164" s="2090"/>
      <c r="AJ164" s="968">
        <v>672.69999999999993</v>
      </c>
      <c r="AK164" s="2090"/>
      <c r="AL164" s="542"/>
      <c r="AM164" s="2090"/>
      <c r="AN164" s="968">
        <v>122.1</v>
      </c>
      <c r="AO164" s="2090"/>
      <c r="AP164" s="968">
        <v>672.69999999999993</v>
      </c>
      <c r="AQ164" s="2090"/>
      <c r="AR164" s="542"/>
      <c r="AS164" s="2090"/>
      <c r="AT164" s="1073">
        <v>672.69999999999993</v>
      </c>
      <c r="AU164" s="2090"/>
      <c r="AV164" s="542"/>
      <c r="AW164" s="2090"/>
      <c r="AX164" s="1073">
        <v>672.69999999999993</v>
      </c>
      <c r="AY164" s="2090"/>
      <c r="AZ164" s="542"/>
      <c r="BA164" s="2090"/>
      <c r="BB164" s="968">
        <v>0</v>
      </c>
      <c r="BC164" s="2090"/>
      <c r="BD164" s="542">
        <v>122.1</v>
      </c>
      <c r="BE164" s="2090"/>
      <c r="BF164" s="1073">
        <v>672.69999999999993</v>
      </c>
      <c r="BG164" s="3215"/>
      <c r="BH164" s="3215"/>
      <c r="BI164" s="3215"/>
      <c r="BJ164" s="3215"/>
    </row>
    <row r="165" spans="1:62" ht="15.75" thickBot="1" x14ac:dyDescent="0.3">
      <c r="A165" s="175"/>
      <c r="B165" s="3241" t="s">
        <v>1008</v>
      </c>
      <c r="C165" s="3230" t="s">
        <v>1296</v>
      </c>
      <c r="D165" s="3230"/>
      <c r="E165" s="2090"/>
      <c r="F165" s="542">
        <v>1445.52</v>
      </c>
      <c r="G165" s="2090"/>
      <c r="H165" s="542">
        <v>65.58</v>
      </c>
      <c r="I165" s="2090"/>
      <c r="J165" s="968">
        <v>1511.1</v>
      </c>
      <c r="K165" s="2090"/>
      <c r="L165" s="542"/>
      <c r="M165" s="2090"/>
      <c r="N165" s="542">
        <v>1511.1</v>
      </c>
      <c r="O165" s="2090"/>
      <c r="P165" s="542"/>
      <c r="Q165" s="2090"/>
      <c r="R165" s="968">
        <v>1511.1</v>
      </c>
      <c r="S165" s="2090"/>
      <c r="T165" s="542"/>
      <c r="U165" s="2090"/>
      <c r="V165" s="968">
        <v>1511.1</v>
      </c>
      <c r="W165" s="2090"/>
      <c r="X165" s="542"/>
      <c r="Y165" s="2090"/>
      <c r="Z165" s="968">
        <v>0</v>
      </c>
      <c r="AA165" s="2090"/>
      <c r="AB165" s="968">
        <v>1511.1</v>
      </c>
      <c r="AC165" s="2090"/>
      <c r="AD165" s="542"/>
      <c r="AE165" s="2090"/>
      <c r="AF165" s="968">
        <v>1511.1</v>
      </c>
      <c r="AG165" s="2090"/>
      <c r="AH165" s="542"/>
      <c r="AI165" s="2090"/>
      <c r="AJ165" s="968">
        <v>1511.1</v>
      </c>
      <c r="AK165" s="2090"/>
      <c r="AL165" s="542"/>
      <c r="AM165" s="2090"/>
      <c r="AN165" s="968">
        <v>0</v>
      </c>
      <c r="AO165" s="2090"/>
      <c r="AP165" s="968">
        <v>1511.1</v>
      </c>
      <c r="AQ165" s="2090"/>
      <c r="AR165" s="542"/>
      <c r="AS165" s="2090"/>
      <c r="AT165" s="1073">
        <v>1511.1</v>
      </c>
      <c r="AU165" s="2090"/>
      <c r="AV165" s="542"/>
      <c r="AW165" s="2090"/>
      <c r="AX165" s="1073">
        <v>1511.1</v>
      </c>
      <c r="AY165" s="2090"/>
      <c r="AZ165" s="542"/>
      <c r="BA165" s="2090"/>
      <c r="BB165" s="968">
        <v>0</v>
      </c>
      <c r="BC165" s="2090"/>
      <c r="BD165" s="542">
        <v>0</v>
      </c>
      <c r="BE165" s="2090"/>
      <c r="BF165" s="1073">
        <v>1511.1</v>
      </c>
      <c r="BG165" s="3215"/>
      <c r="BH165" s="3215"/>
      <c r="BI165" s="3215"/>
      <c r="BJ165" s="3215"/>
    </row>
    <row r="166" spans="1:62" ht="15.75" thickBot="1" x14ac:dyDescent="0.3">
      <c r="A166" s="175"/>
      <c r="B166" s="3241" t="s">
        <v>1008</v>
      </c>
      <c r="C166" s="3230" t="s">
        <v>918</v>
      </c>
      <c r="D166" s="3230"/>
      <c r="E166" s="2090"/>
      <c r="F166" s="542"/>
      <c r="G166" s="2090"/>
      <c r="H166" s="542"/>
      <c r="I166" s="2090"/>
      <c r="J166" s="968">
        <v>0</v>
      </c>
      <c r="K166" s="2090"/>
      <c r="L166" s="542"/>
      <c r="M166" s="2090"/>
      <c r="N166" s="542">
        <v>0</v>
      </c>
      <c r="O166" s="2090"/>
      <c r="P166" s="542"/>
      <c r="Q166" s="2090"/>
      <c r="R166" s="968">
        <v>0</v>
      </c>
      <c r="S166" s="2090"/>
      <c r="T166" s="542"/>
      <c r="U166" s="2090"/>
      <c r="V166" s="968">
        <v>0</v>
      </c>
      <c r="W166" s="2090"/>
      <c r="X166" s="542"/>
      <c r="Y166" s="2090"/>
      <c r="Z166" s="968">
        <v>0</v>
      </c>
      <c r="AA166" s="2090"/>
      <c r="AB166" s="968">
        <v>0</v>
      </c>
      <c r="AC166" s="2090"/>
      <c r="AD166" s="542"/>
      <c r="AE166" s="2090"/>
      <c r="AF166" s="968">
        <v>0</v>
      </c>
      <c r="AG166" s="2090"/>
      <c r="AH166" s="542"/>
      <c r="AI166" s="2090"/>
      <c r="AJ166" s="968">
        <v>0</v>
      </c>
      <c r="AK166" s="2090"/>
      <c r="AL166" s="542"/>
      <c r="AM166" s="2090"/>
      <c r="AN166" s="968">
        <v>0</v>
      </c>
      <c r="AO166" s="2090"/>
      <c r="AP166" s="968">
        <v>0</v>
      </c>
      <c r="AQ166" s="2090"/>
      <c r="AR166" s="542"/>
      <c r="AS166" s="2090"/>
      <c r="AT166" s="1073">
        <v>0</v>
      </c>
      <c r="AU166" s="2090"/>
      <c r="AV166" s="542"/>
      <c r="AW166" s="2090"/>
      <c r="AX166" s="1073">
        <v>0</v>
      </c>
      <c r="AY166" s="2090"/>
      <c r="AZ166" s="542"/>
      <c r="BA166" s="2090"/>
      <c r="BB166" s="968">
        <v>0</v>
      </c>
      <c r="BC166" s="2090"/>
      <c r="BD166" s="542">
        <v>0</v>
      </c>
      <c r="BE166" s="2090"/>
      <c r="BF166" s="1073">
        <v>0</v>
      </c>
      <c r="BG166" s="3215"/>
      <c r="BH166" s="3215"/>
      <c r="BI166" s="3215"/>
      <c r="BJ166" s="3215"/>
    </row>
    <row r="167" spans="1:62" ht="15.75" thickBot="1" x14ac:dyDescent="0.3">
      <c r="A167" s="175"/>
      <c r="B167" s="3241" t="s">
        <v>1008</v>
      </c>
      <c r="C167" s="3249" t="s">
        <v>955</v>
      </c>
      <c r="D167" s="3249"/>
      <c r="E167" s="2112"/>
      <c r="F167" s="2397">
        <v>126</v>
      </c>
      <c r="G167" s="2112"/>
      <c r="H167" s="2397"/>
      <c r="I167" s="2112"/>
      <c r="J167" s="968">
        <v>126</v>
      </c>
      <c r="K167" s="2112"/>
      <c r="L167" s="2397">
        <v>64.38</v>
      </c>
      <c r="M167" s="2112"/>
      <c r="N167" s="542">
        <v>190.38</v>
      </c>
      <c r="O167" s="2112"/>
      <c r="P167" s="2397"/>
      <c r="Q167" s="2112"/>
      <c r="R167" s="968">
        <v>190.38</v>
      </c>
      <c r="S167" s="2112"/>
      <c r="T167" s="2397"/>
      <c r="U167" s="2112"/>
      <c r="V167" s="968">
        <v>190.38</v>
      </c>
      <c r="W167" s="2112"/>
      <c r="X167" s="2397"/>
      <c r="Y167" s="2112"/>
      <c r="Z167" s="968">
        <v>0</v>
      </c>
      <c r="AA167" s="2112"/>
      <c r="AB167" s="968">
        <v>190.38</v>
      </c>
      <c r="AC167" s="2112"/>
      <c r="AD167" s="2397"/>
      <c r="AE167" s="2112"/>
      <c r="AF167" s="968">
        <v>190.38</v>
      </c>
      <c r="AG167" s="2112"/>
      <c r="AH167" s="2397">
        <v>247.88</v>
      </c>
      <c r="AI167" s="2112"/>
      <c r="AJ167" s="968">
        <v>438.26</v>
      </c>
      <c r="AK167" s="2112"/>
      <c r="AL167" s="2397"/>
      <c r="AM167" s="2112"/>
      <c r="AN167" s="968">
        <v>247.88</v>
      </c>
      <c r="AO167" s="2112"/>
      <c r="AP167" s="968">
        <v>438.26</v>
      </c>
      <c r="AQ167" s="2112"/>
      <c r="AR167" s="2397"/>
      <c r="AS167" s="2112"/>
      <c r="AT167" s="1073">
        <v>438.26</v>
      </c>
      <c r="AU167" s="2112"/>
      <c r="AV167" s="2397"/>
      <c r="AW167" s="2112"/>
      <c r="AX167" s="1073">
        <v>438.26</v>
      </c>
      <c r="AY167" s="2112"/>
      <c r="AZ167" s="2397"/>
      <c r="BA167" s="2112"/>
      <c r="BB167" s="968">
        <v>0</v>
      </c>
      <c r="BC167" s="2112"/>
      <c r="BD167" s="542">
        <v>247.88</v>
      </c>
      <c r="BE167" s="2112"/>
      <c r="BF167" s="1073">
        <v>438.26</v>
      </c>
      <c r="BG167" s="3215"/>
      <c r="BH167" s="3215"/>
      <c r="BI167" s="3215"/>
      <c r="BJ167" s="3215"/>
    </row>
    <row r="168" spans="1:62" ht="15.75" thickBot="1" x14ac:dyDescent="0.3">
      <c r="A168" s="175"/>
      <c r="B168" s="3241" t="s">
        <v>1008</v>
      </c>
      <c r="C168" s="3230" t="s">
        <v>913</v>
      </c>
      <c r="D168" s="914"/>
      <c r="E168" s="914"/>
      <c r="F168" s="542">
        <v>190.92</v>
      </c>
      <c r="G168" s="914"/>
      <c r="H168" s="542"/>
      <c r="I168" s="914"/>
      <c r="J168" s="968">
        <v>190.92</v>
      </c>
      <c r="K168" s="914"/>
      <c r="L168" s="542"/>
      <c r="M168" s="914"/>
      <c r="N168" s="542">
        <v>190.92</v>
      </c>
      <c r="O168" s="914"/>
      <c r="P168" s="542"/>
      <c r="Q168" s="914"/>
      <c r="R168" s="968">
        <v>190.92</v>
      </c>
      <c r="S168" s="914"/>
      <c r="T168" s="542"/>
      <c r="U168" s="914"/>
      <c r="V168" s="968">
        <v>190.92</v>
      </c>
      <c r="W168" s="914"/>
      <c r="X168" s="542"/>
      <c r="Y168" s="914"/>
      <c r="Z168" s="968">
        <v>0</v>
      </c>
      <c r="AA168" s="914"/>
      <c r="AB168" s="968">
        <v>190.92</v>
      </c>
      <c r="AC168" s="914"/>
      <c r="AD168" s="542"/>
      <c r="AE168" s="914"/>
      <c r="AF168" s="968">
        <v>190.92</v>
      </c>
      <c r="AG168" s="914"/>
      <c r="AH168" s="542"/>
      <c r="AI168" s="914"/>
      <c r="AJ168" s="968">
        <v>190.92</v>
      </c>
      <c r="AK168" s="914"/>
      <c r="AL168" s="542"/>
      <c r="AM168" s="914"/>
      <c r="AN168" s="968">
        <v>0</v>
      </c>
      <c r="AO168" s="914"/>
      <c r="AP168" s="968">
        <v>190.92</v>
      </c>
      <c r="AQ168" s="914"/>
      <c r="AR168" s="542"/>
      <c r="AS168" s="914"/>
      <c r="AT168" s="1073">
        <v>190.92</v>
      </c>
      <c r="AU168" s="914"/>
      <c r="AV168" s="542"/>
      <c r="AW168" s="914"/>
      <c r="AX168" s="1073">
        <v>190.92</v>
      </c>
      <c r="AY168" s="914"/>
      <c r="AZ168" s="542"/>
      <c r="BA168" s="914"/>
      <c r="BB168" s="968">
        <v>0</v>
      </c>
      <c r="BC168" s="914"/>
      <c r="BD168" s="542">
        <v>0</v>
      </c>
      <c r="BE168" s="914"/>
      <c r="BF168" s="1073">
        <v>190.92</v>
      </c>
      <c r="BG168" s="3215"/>
      <c r="BH168" s="3215"/>
      <c r="BI168" s="3215"/>
      <c r="BJ168" s="3215"/>
    </row>
    <row r="169" spans="1:62" ht="15.75" thickBot="1" x14ac:dyDescent="0.3">
      <c r="A169" s="175"/>
      <c r="B169" s="3241" t="s">
        <v>1008</v>
      </c>
      <c r="C169" s="3230" t="s">
        <v>1158</v>
      </c>
      <c r="D169" s="914"/>
      <c r="E169" s="914"/>
      <c r="F169" s="542">
        <v>1938.1199999999994</v>
      </c>
      <c r="G169" s="914"/>
      <c r="H169" s="542">
        <v>51.4</v>
      </c>
      <c r="I169" s="914"/>
      <c r="J169" s="968">
        <v>1989.5199999999995</v>
      </c>
      <c r="K169" s="914"/>
      <c r="L169" s="542"/>
      <c r="M169" s="914"/>
      <c r="N169" s="542">
        <v>1989.5199999999995</v>
      </c>
      <c r="O169" s="914"/>
      <c r="P169" s="542"/>
      <c r="Q169" s="914"/>
      <c r="R169" s="968">
        <v>1989.5199999999995</v>
      </c>
      <c r="S169" s="914"/>
      <c r="T169" s="542"/>
      <c r="U169" s="914"/>
      <c r="V169" s="968">
        <v>1989.5199999999995</v>
      </c>
      <c r="W169" s="914"/>
      <c r="X169" s="542"/>
      <c r="Y169" s="914"/>
      <c r="Z169" s="968">
        <v>0</v>
      </c>
      <c r="AA169" s="914"/>
      <c r="AB169" s="968">
        <v>1989.5199999999995</v>
      </c>
      <c r="AC169" s="914"/>
      <c r="AD169" s="542"/>
      <c r="AE169" s="914"/>
      <c r="AF169" s="968">
        <v>1989.5199999999995</v>
      </c>
      <c r="AG169" s="914"/>
      <c r="AH169" s="542"/>
      <c r="AI169" s="914"/>
      <c r="AJ169" s="968">
        <v>1989.5199999999995</v>
      </c>
      <c r="AK169" s="914"/>
      <c r="AL169" s="542"/>
      <c r="AM169" s="914"/>
      <c r="AN169" s="968">
        <v>0</v>
      </c>
      <c r="AO169" s="914"/>
      <c r="AP169" s="968">
        <v>1989.5199999999995</v>
      </c>
      <c r="AQ169" s="914"/>
      <c r="AR169" s="542"/>
      <c r="AS169" s="914"/>
      <c r="AT169" s="1073">
        <v>1989.5199999999995</v>
      </c>
      <c r="AU169" s="914"/>
      <c r="AV169" s="542"/>
      <c r="AW169" s="914"/>
      <c r="AX169" s="1073">
        <v>1989.5199999999995</v>
      </c>
      <c r="AY169" s="914"/>
      <c r="AZ169" s="542"/>
      <c r="BA169" s="914"/>
      <c r="BB169" s="968">
        <v>0</v>
      </c>
      <c r="BC169" s="914"/>
      <c r="BD169" s="542">
        <v>0</v>
      </c>
      <c r="BE169" s="914"/>
      <c r="BF169" s="1073">
        <v>1989.5199999999995</v>
      </c>
      <c r="BG169" s="3215"/>
      <c r="BH169" s="3215"/>
      <c r="BI169" s="3215"/>
      <c r="BJ169" s="3215"/>
    </row>
    <row r="170" spans="1:62" ht="15.75" thickBot="1" x14ac:dyDescent="0.3">
      <c r="A170" s="175"/>
      <c r="B170" s="3244" t="s">
        <v>1008</v>
      </c>
      <c r="C170" s="2411" t="s">
        <v>1161</v>
      </c>
      <c r="D170" s="1543"/>
      <c r="E170" s="1543"/>
      <c r="F170" s="1049"/>
      <c r="G170" s="1543"/>
      <c r="H170" s="1049"/>
      <c r="I170" s="1543"/>
      <c r="J170" s="968">
        <v>0</v>
      </c>
      <c r="K170" s="1543"/>
      <c r="L170" s="1049"/>
      <c r="M170" s="1543"/>
      <c r="N170" s="1049">
        <v>0</v>
      </c>
      <c r="O170" s="1543"/>
      <c r="P170" s="1049"/>
      <c r="Q170" s="1543"/>
      <c r="R170" s="968">
        <v>0</v>
      </c>
      <c r="S170" s="1543"/>
      <c r="T170" s="1049"/>
      <c r="U170" s="1543"/>
      <c r="V170" s="968">
        <v>0</v>
      </c>
      <c r="W170" s="1543"/>
      <c r="X170" s="1049"/>
      <c r="Y170" s="1543"/>
      <c r="Z170" s="968">
        <v>0</v>
      </c>
      <c r="AA170" s="1543"/>
      <c r="AB170" s="968">
        <v>0</v>
      </c>
      <c r="AC170" s="1543"/>
      <c r="AD170" s="1049"/>
      <c r="AE170" s="1543"/>
      <c r="AF170" s="968">
        <v>0</v>
      </c>
      <c r="AG170" s="1543"/>
      <c r="AH170" s="1049"/>
      <c r="AI170" s="1543"/>
      <c r="AJ170" s="968">
        <v>0</v>
      </c>
      <c r="AK170" s="1543"/>
      <c r="AL170" s="1049"/>
      <c r="AM170" s="1543"/>
      <c r="AN170" s="968">
        <v>0</v>
      </c>
      <c r="AO170" s="1543"/>
      <c r="AP170" s="968">
        <v>0</v>
      </c>
      <c r="AQ170" s="1543"/>
      <c r="AR170" s="1049"/>
      <c r="AS170" s="1543"/>
      <c r="AT170" s="1073">
        <v>0</v>
      </c>
      <c r="AU170" s="1543"/>
      <c r="AV170" s="1049"/>
      <c r="AW170" s="1543"/>
      <c r="AX170" s="1073">
        <v>0</v>
      </c>
      <c r="AY170" s="1543"/>
      <c r="AZ170" s="1049"/>
      <c r="BA170" s="1543"/>
      <c r="BB170" s="968">
        <v>0</v>
      </c>
      <c r="BC170" s="1543"/>
      <c r="BD170" s="542">
        <v>0</v>
      </c>
      <c r="BE170" s="1543"/>
      <c r="BF170" s="1073">
        <v>0</v>
      </c>
      <c r="BG170" s="3215"/>
      <c r="BH170" s="3215"/>
      <c r="BI170" s="3215"/>
      <c r="BJ170" s="3215"/>
    </row>
    <row r="171" spans="1:62" ht="15.75" thickBot="1" x14ac:dyDescent="0.3">
      <c r="A171" s="1498"/>
      <c r="B171" s="3243" t="s">
        <v>874</v>
      </c>
      <c r="C171" s="2407" t="s">
        <v>1159</v>
      </c>
      <c r="D171" s="2407"/>
      <c r="E171" s="2137"/>
      <c r="F171" s="968"/>
      <c r="G171" s="2137"/>
      <c r="H171" s="968">
        <v>126.19999999999999</v>
      </c>
      <c r="I171" s="2137"/>
      <c r="J171" s="968">
        <v>126.19999999999999</v>
      </c>
      <c r="K171" s="2137"/>
      <c r="L171" s="968">
        <v>160.18</v>
      </c>
      <c r="M171" s="2137"/>
      <c r="N171" s="968">
        <v>286.38</v>
      </c>
      <c r="O171" s="2137"/>
      <c r="P171" s="968">
        <v>430.08000000000004</v>
      </c>
      <c r="Q171" s="2137"/>
      <c r="R171" s="968">
        <v>716.46</v>
      </c>
      <c r="S171" s="2137"/>
      <c r="T171" s="968">
        <v>1362.3000000000002</v>
      </c>
      <c r="U171" s="2137"/>
      <c r="V171" s="968">
        <v>2078.7600000000002</v>
      </c>
      <c r="W171" s="2137"/>
      <c r="X171" s="968">
        <v>324.69</v>
      </c>
      <c r="Y171" s="2137"/>
      <c r="Z171" s="968">
        <v>2117.0700000000002</v>
      </c>
      <c r="AA171" s="2137"/>
      <c r="AB171" s="968">
        <v>2403.4500000000003</v>
      </c>
      <c r="AC171" s="2137"/>
      <c r="AD171" s="968">
        <v>190.73999999999998</v>
      </c>
      <c r="AE171" s="2137"/>
      <c r="AF171" s="968">
        <v>2594.19</v>
      </c>
      <c r="AG171" s="2137"/>
      <c r="AH171" s="968">
        <v>61.94</v>
      </c>
      <c r="AI171" s="2137"/>
      <c r="AJ171" s="968">
        <v>2656.13</v>
      </c>
      <c r="AK171" s="2137"/>
      <c r="AL171" s="968">
        <v>1012.9100000000001</v>
      </c>
      <c r="AM171" s="2137"/>
      <c r="AN171" s="968">
        <v>1265.5900000000001</v>
      </c>
      <c r="AO171" s="2137"/>
      <c r="AP171" s="968">
        <v>3669.04</v>
      </c>
      <c r="AQ171" s="2137"/>
      <c r="AR171" s="968">
        <v>437.58</v>
      </c>
      <c r="AS171" s="2137"/>
      <c r="AT171" s="1073">
        <v>4106.62</v>
      </c>
      <c r="AU171" s="2137"/>
      <c r="AV171" s="968">
        <v>863.45999999999992</v>
      </c>
      <c r="AW171" s="2137"/>
      <c r="AX171" s="1073">
        <v>4970.08</v>
      </c>
      <c r="AY171" s="2137"/>
      <c r="AZ171" s="968">
        <v>850.54000000000019</v>
      </c>
      <c r="BA171" s="2137"/>
      <c r="BB171" s="968">
        <v>2151.58</v>
      </c>
      <c r="BC171" s="2137"/>
      <c r="BD171" s="542">
        <v>3417.17</v>
      </c>
      <c r="BE171" s="2137"/>
      <c r="BF171" s="1073">
        <v>5820.62</v>
      </c>
      <c r="BG171" s="3215"/>
      <c r="BH171" s="3215"/>
      <c r="BI171" s="3215"/>
      <c r="BJ171" s="3215"/>
    </row>
    <row r="172" spans="1:62" ht="15.75" thickBot="1" x14ac:dyDescent="0.3">
      <c r="A172" s="1498"/>
      <c r="B172" s="3243" t="s">
        <v>874</v>
      </c>
      <c r="C172" s="3227" t="s">
        <v>1160</v>
      </c>
      <c r="D172" s="3227"/>
      <c r="E172" s="2151"/>
      <c r="F172" s="953"/>
      <c r="G172" s="2151"/>
      <c r="H172" s="953"/>
      <c r="I172" s="2151"/>
      <c r="J172" s="968"/>
      <c r="K172" s="2151"/>
      <c r="L172" s="953"/>
      <c r="M172" s="2151"/>
      <c r="N172" s="953"/>
      <c r="O172" s="2151"/>
      <c r="P172" s="953"/>
      <c r="Q172" s="2151"/>
      <c r="R172" s="968"/>
      <c r="S172" s="2151"/>
      <c r="T172" s="953">
        <v>113.5</v>
      </c>
      <c r="U172" s="2151"/>
      <c r="V172" s="968">
        <v>113.5</v>
      </c>
      <c r="W172" s="2151"/>
      <c r="X172" s="953"/>
      <c r="Y172" s="2151"/>
      <c r="Z172" s="968">
        <v>113.5</v>
      </c>
      <c r="AA172" s="2151"/>
      <c r="AB172" s="968">
        <v>113.5</v>
      </c>
      <c r="AC172" s="2151"/>
      <c r="AD172" s="953"/>
      <c r="AE172" s="2151"/>
      <c r="AF172" s="968">
        <v>113.5</v>
      </c>
      <c r="AG172" s="2151"/>
      <c r="AH172" s="953"/>
      <c r="AI172" s="2151"/>
      <c r="AJ172" s="968">
        <v>113.5</v>
      </c>
      <c r="AK172" s="2151"/>
      <c r="AL172" s="953"/>
      <c r="AM172" s="2151"/>
      <c r="AN172" s="968">
        <v>0</v>
      </c>
      <c r="AO172" s="2151"/>
      <c r="AP172" s="968">
        <v>113.5</v>
      </c>
      <c r="AQ172" s="2151"/>
      <c r="AR172" s="953"/>
      <c r="AS172" s="2151"/>
      <c r="AT172" s="1073">
        <v>113.5</v>
      </c>
      <c r="AU172" s="2151"/>
      <c r="AV172" s="953"/>
      <c r="AW172" s="2151"/>
      <c r="AX172" s="1073">
        <v>113.5</v>
      </c>
      <c r="AY172" s="2151"/>
      <c r="AZ172" s="953"/>
      <c r="BA172" s="2151"/>
      <c r="BB172" s="968">
        <v>0</v>
      </c>
      <c r="BC172" s="2151"/>
      <c r="BD172" s="542">
        <v>0</v>
      </c>
      <c r="BE172" s="2151"/>
      <c r="BF172" s="1073">
        <v>113.5</v>
      </c>
      <c r="BG172" s="3215"/>
      <c r="BH172" s="3215"/>
      <c r="BI172" s="3215"/>
      <c r="BJ172" s="3215"/>
    </row>
    <row r="173" spans="1:62" ht="15.75" thickBot="1" x14ac:dyDescent="0.3">
      <c r="A173" s="175"/>
      <c r="B173" s="3241" t="s">
        <v>874</v>
      </c>
      <c r="C173" s="3230" t="s">
        <v>886</v>
      </c>
      <c r="D173" s="3230"/>
      <c r="E173" s="2090"/>
      <c r="F173" s="542"/>
      <c r="G173" s="2090"/>
      <c r="H173" s="542">
        <v>311.77999999999997</v>
      </c>
      <c r="I173" s="2090"/>
      <c r="J173" s="968">
        <v>311.77999999999997</v>
      </c>
      <c r="K173" s="2090"/>
      <c r="L173" s="542">
        <v>553.16</v>
      </c>
      <c r="M173" s="2090"/>
      <c r="N173" s="542">
        <v>864.93999999999994</v>
      </c>
      <c r="O173" s="2090"/>
      <c r="P173" s="542">
        <v>433.11999999999995</v>
      </c>
      <c r="Q173" s="2090"/>
      <c r="R173" s="968">
        <v>1298.06</v>
      </c>
      <c r="S173" s="2090"/>
      <c r="T173" s="542">
        <v>855.78</v>
      </c>
      <c r="U173" s="2090"/>
      <c r="V173" s="968">
        <v>2153.84</v>
      </c>
      <c r="W173" s="2090"/>
      <c r="X173" s="542">
        <v>64.87</v>
      </c>
      <c r="Y173" s="2090"/>
      <c r="Z173" s="968">
        <v>1353.77</v>
      </c>
      <c r="AA173" s="2090"/>
      <c r="AB173" s="968">
        <v>2218.71</v>
      </c>
      <c r="AC173" s="2090"/>
      <c r="AD173" s="542">
        <v>192.32</v>
      </c>
      <c r="AE173" s="2090"/>
      <c r="AF173" s="968">
        <v>2411.0300000000002</v>
      </c>
      <c r="AG173" s="2090"/>
      <c r="AH173" s="542"/>
      <c r="AI173" s="2090"/>
      <c r="AJ173" s="968">
        <v>2411.0300000000002</v>
      </c>
      <c r="AK173" s="2090"/>
      <c r="AL173" s="542">
        <v>57.32</v>
      </c>
      <c r="AM173" s="2090"/>
      <c r="AN173" s="968">
        <v>249.64</v>
      </c>
      <c r="AO173" s="2090"/>
      <c r="AP173" s="968">
        <v>2468.3500000000004</v>
      </c>
      <c r="AQ173" s="2090"/>
      <c r="AR173" s="542">
        <v>308.5</v>
      </c>
      <c r="AS173" s="2090"/>
      <c r="AT173" s="1073">
        <v>2776.8500000000004</v>
      </c>
      <c r="AU173" s="2090"/>
      <c r="AV173" s="542">
        <v>332.37</v>
      </c>
      <c r="AW173" s="2090"/>
      <c r="AX173" s="1073">
        <v>3109.2200000000003</v>
      </c>
      <c r="AY173" s="2090"/>
      <c r="AZ173" s="542">
        <v>688.99</v>
      </c>
      <c r="BA173" s="2090"/>
      <c r="BB173" s="968">
        <v>1329.8600000000001</v>
      </c>
      <c r="BC173" s="2090"/>
      <c r="BD173" s="542">
        <v>1579.5</v>
      </c>
      <c r="BE173" s="2090"/>
      <c r="BF173" s="1073">
        <v>3798.21</v>
      </c>
      <c r="BG173" s="3215"/>
      <c r="BH173" s="3215"/>
      <c r="BI173" s="3215"/>
      <c r="BJ173" s="3215"/>
    </row>
    <row r="174" spans="1:62" ht="15.75" thickBot="1" x14ac:dyDescent="0.3">
      <c r="A174" s="175"/>
      <c r="B174" s="3241" t="s">
        <v>874</v>
      </c>
      <c r="C174" s="3230" t="s">
        <v>909</v>
      </c>
      <c r="D174" s="3231"/>
      <c r="E174" s="2095"/>
      <c r="F174" s="463"/>
      <c r="G174" s="2095"/>
      <c r="H174" s="463"/>
      <c r="I174" s="2095"/>
      <c r="J174" s="968"/>
      <c r="K174" s="2095"/>
      <c r="L174" s="463"/>
      <c r="M174" s="2095"/>
      <c r="N174" s="463"/>
      <c r="O174" s="2095"/>
      <c r="P174" s="463">
        <v>62.28</v>
      </c>
      <c r="Q174" s="2095"/>
      <c r="R174" s="968">
        <v>62.28</v>
      </c>
      <c r="S174" s="2095"/>
      <c r="T174" s="463">
        <v>178.34</v>
      </c>
      <c r="U174" s="2095"/>
      <c r="V174" s="968">
        <v>240.62</v>
      </c>
      <c r="W174" s="2095"/>
      <c r="X174" s="463">
        <v>1076.06</v>
      </c>
      <c r="Y174" s="2095"/>
      <c r="Z174" s="968">
        <v>1316.6799999999998</v>
      </c>
      <c r="AA174" s="2095"/>
      <c r="AB174" s="968">
        <v>1316.6799999999998</v>
      </c>
      <c r="AC174" s="2095"/>
      <c r="AD174" s="463"/>
      <c r="AE174" s="2095"/>
      <c r="AF174" s="968">
        <v>1316.6799999999998</v>
      </c>
      <c r="AG174" s="2095"/>
      <c r="AH174" s="463"/>
      <c r="AI174" s="2095"/>
      <c r="AJ174" s="968">
        <v>1316.6799999999998</v>
      </c>
      <c r="AK174" s="2095"/>
      <c r="AL174" s="463"/>
      <c r="AM174" s="2095"/>
      <c r="AN174" s="968">
        <v>0</v>
      </c>
      <c r="AO174" s="2095"/>
      <c r="AP174" s="968">
        <v>1316.6799999999998</v>
      </c>
      <c r="AQ174" s="2095"/>
      <c r="AR174" s="463">
        <v>140.68</v>
      </c>
      <c r="AS174" s="2095"/>
      <c r="AT174" s="1073">
        <v>1457.36</v>
      </c>
      <c r="AU174" s="2095"/>
      <c r="AV174" s="463">
        <v>687.06000000000006</v>
      </c>
      <c r="AW174" s="2095"/>
      <c r="AX174" s="1073">
        <v>2144.42</v>
      </c>
      <c r="AY174" s="2095"/>
      <c r="AZ174" s="463">
        <v>432.4</v>
      </c>
      <c r="BA174" s="2095"/>
      <c r="BB174" s="968">
        <v>1260.1399999999999</v>
      </c>
      <c r="BC174" s="2095"/>
      <c r="BD174" s="542">
        <v>1260.1399999999999</v>
      </c>
      <c r="BE174" s="2095"/>
      <c r="BF174" s="1073">
        <v>2576.8200000000002</v>
      </c>
      <c r="BG174" s="3215"/>
      <c r="BH174" s="3215"/>
      <c r="BI174" s="3215"/>
      <c r="BJ174" s="3215"/>
    </row>
    <row r="175" spans="1:62" ht="15.75" thickBot="1" x14ac:dyDescent="0.3">
      <c r="A175" s="175"/>
      <c r="B175" s="3241" t="s">
        <v>874</v>
      </c>
      <c r="C175" s="3230" t="s">
        <v>1002</v>
      </c>
      <c r="D175" s="3230"/>
      <c r="E175" s="2090"/>
      <c r="F175" s="542"/>
      <c r="G175" s="2090"/>
      <c r="H175" s="542"/>
      <c r="I175" s="2090"/>
      <c r="J175" s="968">
        <v>0</v>
      </c>
      <c r="K175" s="2090"/>
      <c r="L175" s="542"/>
      <c r="M175" s="2090"/>
      <c r="N175" s="542">
        <v>0</v>
      </c>
      <c r="O175" s="2090"/>
      <c r="P175" s="542"/>
      <c r="Q175" s="2090"/>
      <c r="R175" s="968">
        <v>0</v>
      </c>
      <c r="S175" s="2090"/>
      <c r="T175" s="542"/>
      <c r="U175" s="2090"/>
      <c r="V175" s="968">
        <v>0</v>
      </c>
      <c r="W175" s="2090"/>
      <c r="X175" s="542">
        <v>312.68</v>
      </c>
      <c r="Y175" s="2090"/>
      <c r="Z175" s="968">
        <v>312.68</v>
      </c>
      <c r="AA175" s="2090"/>
      <c r="AB175" s="968">
        <v>312.68</v>
      </c>
      <c r="AC175" s="2090"/>
      <c r="AD175" s="542"/>
      <c r="AE175" s="2090"/>
      <c r="AF175" s="968">
        <v>312.68</v>
      </c>
      <c r="AG175" s="2090"/>
      <c r="AH175" s="542"/>
      <c r="AI175" s="2090"/>
      <c r="AJ175" s="968">
        <v>312.68</v>
      </c>
      <c r="AK175" s="2090"/>
      <c r="AL175" s="542"/>
      <c r="AM175" s="2090"/>
      <c r="AN175" s="968">
        <v>0</v>
      </c>
      <c r="AO175" s="2090"/>
      <c r="AP175" s="968">
        <v>312.68</v>
      </c>
      <c r="AQ175" s="2090"/>
      <c r="AR175" s="542">
        <v>64.959999999999994</v>
      </c>
      <c r="AS175" s="2090"/>
      <c r="AT175" s="1073">
        <v>377.64</v>
      </c>
      <c r="AU175" s="2090"/>
      <c r="AV175" s="542"/>
      <c r="AW175" s="2090"/>
      <c r="AX175" s="1073">
        <v>377.64</v>
      </c>
      <c r="AY175" s="2090"/>
      <c r="AZ175" s="542"/>
      <c r="BA175" s="2090"/>
      <c r="BB175" s="968">
        <v>64.959999999999994</v>
      </c>
      <c r="BC175" s="2090"/>
      <c r="BD175" s="542">
        <v>64.959999999999994</v>
      </c>
      <c r="BE175" s="2090"/>
      <c r="BF175" s="1073">
        <v>377.64</v>
      </c>
      <c r="BG175" s="3215"/>
      <c r="BH175" s="3215"/>
      <c r="BI175" s="3215"/>
      <c r="BJ175" s="3215"/>
    </row>
    <row r="176" spans="1:62" ht="15.75" thickBot="1" x14ac:dyDescent="0.3">
      <c r="A176" s="175"/>
      <c r="B176" s="3241" t="s">
        <v>874</v>
      </c>
      <c r="C176" s="3230" t="s">
        <v>918</v>
      </c>
      <c r="D176" s="3230"/>
      <c r="E176" s="2090"/>
      <c r="F176" s="542"/>
      <c r="G176" s="2090"/>
      <c r="H176" s="542"/>
      <c r="I176" s="2090"/>
      <c r="J176" s="968">
        <v>0</v>
      </c>
      <c r="K176" s="2090"/>
      <c r="L176" s="542"/>
      <c r="M176" s="2090"/>
      <c r="N176" s="542">
        <v>0</v>
      </c>
      <c r="O176" s="2090"/>
      <c r="P176" s="542"/>
      <c r="Q176" s="2090"/>
      <c r="R176" s="968">
        <v>0</v>
      </c>
      <c r="S176" s="2090"/>
      <c r="T176" s="542"/>
      <c r="U176" s="2090"/>
      <c r="V176" s="968">
        <v>0</v>
      </c>
      <c r="W176" s="2090"/>
      <c r="X176" s="542">
        <v>120.97</v>
      </c>
      <c r="Y176" s="2090"/>
      <c r="Z176" s="968">
        <v>120.97</v>
      </c>
      <c r="AA176" s="2090"/>
      <c r="AB176" s="968">
        <v>120.97</v>
      </c>
      <c r="AC176" s="2090"/>
      <c r="AD176" s="542"/>
      <c r="AE176" s="2090"/>
      <c r="AF176" s="968">
        <v>120.97</v>
      </c>
      <c r="AG176" s="2090"/>
      <c r="AH176" s="542"/>
      <c r="AI176" s="2090"/>
      <c r="AJ176" s="968">
        <v>120.97</v>
      </c>
      <c r="AK176" s="2090"/>
      <c r="AL176" s="542"/>
      <c r="AM176" s="2090"/>
      <c r="AN176" s="968">
        <v>0</v>
      </c>
      <c r="AO176" s="2090"/>
      <c r="AP176" s="968">
        <v>120.97</v>
      </c>
      <c r="AQ176" s="2090"/>
      <c r="AR176" s="542">
        <v>125.5</v>
      </c>
      <c r="AS176" s="2090"/>
      <c r="AT176" s="1073">
        <v>246.47</v>
      </c>
      <c r="AU176" s="2090"/>
      <c r="AV176" s="542"/>
      <c r="AW176" s="2090"/>
      <c r="AX176" s="1073">
        <v>246.47</v>
      </c>
      <c r="AY176" s="2090"/>
      <c r="AZ176" s="542"/>
      <c r="BA176" s="2090"/>
      <c r="BB176" s="968">
        <v>125.5</v>
      </c>
      <c r="BC176" s="2090"/>
      <c r="BD176" s="542">
        <v>125.5</v>
      </c>
      <c r="BE176" s="2090"/>
      <c r="BF176" s="1073">
        <v>246.47</v>
      </c>
      <c r="BG176" s="3215"/>
      <c r="BH176" s="3215"/>
      <c r="BI176" s="3215"/>
      <c r="BJ176" s="3215"/>
    </row>
    <row r="177" spans="1:62" ht="15.75" thickBot="1" x14ac:dyDescent="0.3">
      <c r="A177" s="175"/>
      <c r="B177" s="3241" t="s">
        <v>874</v>
      </c>
      <c r="C177" s="3230" t="s">
        <v>1334</v>
      </c>
      <c r="D177" s="3230"/>
      <c r="E177" s="2090"/>
      <c r="F177" s="542"/>
      <c r="G177" s="2090"/>
      <c r="H177" s="542"/>
      <c r="I177" s="2090"/>
      <c r="J177" s="968">
        <v>0</v>
      </c>
      <c r="K177" s="2090"/>
      <c r="L177" s="542"/>
      <c r="M177" s="2090"/>
      <c r="N177" s="542">
        <v>0</v>
      </c>
      <c r="O177" s="2090"/>
      <c r="P177" s="542"/>
      <c r="Q177" s="2090"/>
      <c r="R177" s="968">
        <v>0</v>
      </c>
      <c r="S177" s="2090"/>
      <c r="T177" s="542"/>
      <c r="U177" s="2090"/>
      <c r="V177" s="968">
        <v>0</v>
      </c>
      <c r="W177" s="2090"/>
      <c r="X177" s="542"/>
      <c r="Y177" s="2090"/>
      <c r="Z177" s="968">
        <v>0</v>
      </c>
      <c r="AA177" s="2090"/>
      <c r="AB177" s="968">
        <v>0</v>
      </c>
      <c r="AC177" s="2090"/>
      <c r="AD177" s="542"/>
      <c r="AE177" s="2090"/>
      <c r="AF177" s="968">
        <v>0</v>
      </c>
      <c r="AG177" s="2090"/>
      <c r="AH177" s="542"/>
      <c r="AI177" s="2090"/>
      <c r="AJ177" s="968">
        <v>0</v>
      </c>
      <c r="AK177" s="2090"/>
      <c r="AL177" s="542"/>
      <c r="AM177" s="2090"/>
      <c r="AN177" s="968">
        <v>0</v>
      </c>
      <c r="AO177" s="2090"/>
      <c r="AP177" s="968">
        <v>0</v>
      </c>
      <c r="AQ177" s="2090"/>
      <c r="AR177" s="542">
        <v>55.42</v>
      </c>
      <c r="AS177" s="2090"/>
      <c r="AT177" s="1073">
        <v>55.42</v>
      </c>
      <c r="AU177" s="2090"/>
      <c r="AV177" s="542"/>
      <c r="AW177" s="2090"/>
      <c r="AX177" s="1073">
        <v>55.42</v>
      </c>
      <c r="AY177" s="2090"/>
      <c r="AZ177" s="542"/>
      <c r="BA177" s="2090"/>
      <c r="BB177" s="968">
        <v>55.42</v>
      </c>
      <c r="BC177" s="2090"/>
      <c r="BD177" s="542">
        <v>55.42</v>
      </c>
      <c r="BE177" s="2090"/>
      <c r="BF177" s="1073">
        <v>55.42</v>
      </c>
      <c r="BG177" s="3215"/>
      <c r="BH177" s="3215"/>
      <c r="BI177" s="3215"/>
      <c r="BJ177" s="3215"/>
    </row>
    <row r="178" spans="1:62" ht="15.75" thickBot="1" x14ac:dyDescent="0.3">
      <c r="A178" s="175"/>
      <c r="B178" s="3241" t="s">
        <v>874</v>
      </c>
      <c r="C178" s="3230" t="s">
        <v>912</v>
      </c>
      <c r="D178" s="914"/>
      <c r="E178" s="914"/>
      <c r="F178" s="542">
        <v>1260.0800000000002</v>
      </c>
      <c r="G178" s="914"/>
      <c r="H178" s="542">
        <v>303.96000000000004</v>
      </c>
      <c r="I178" s="914"/>
      <c r="J178" s="968">
        <v>1564.0400000000002</v>
      </c>
      <c r="K178" s="914"/>
      <c r="L178" s="542">
        <v>716.16</v>
      </c>
      <c r="M178" s="914"/>
      <c r="N178" s="542">
        <v>2280.2000000000003</v>
      </c>
      <c r="O178" s="914"/>
      <c r="P178" s="542"/>
      <c r="Q178" s="914"/>
      <c r="R178" s="968">
        <v>2280.2000000000003</v>
      </c>
      <c r="S178" s="914"/>
      <c r="T178" s="542">
        <v>322.56</v>
      </c>
      <c r="U178" s="914"/>
      <c r="V178" s="968">
        <v>2602.7600000000002</v>
      </c>
      <c r="W178" s="914"/>
      <c r="X178" s="542">
        <v>652.02</v>
      </c>
      <c r="Y178" s="914"/>
      <c r="Z178" s="968">
        <v>974.57999999999993</v>
      </c>
      <c r="AA178" s="914"/>
      <c r="AB178" s="968">
        <v>3254.78</v>
      </c>
      <c r="AC178" s="914"/>
      <c r="AD178" s="542">
        <v>183.01999999999998</v>
      </c>
      <c r="AE178" s="914"/>
      <c r="AF178" s="968">
        <v>3437.8</v>
      </c>
      <c r="AG178" s="914"/>
      <c r="AH178" s="542"/>
      <c r="AI178" s="914"/>
      <c r="AJ178" s="968">
        <v>3437.8</v>
      </c>
      <c r="AK178" s="914"/>
      <c r="AL178" s="542"/>
      <c r="AM178" s="914"/>
      <c r="AN178" s="968">
        <v>183.01999999999998</v>
      </c>
      <c r="AO178" s="914"/>
      <c r="AP178" s="968">
        <v>3437.8</v>
      </c>
      <c r="AQ178" s="914"/>
      <c r="AR178" s="542"/>
      <c r="AS178" s="914"/>
      <c r="AT178" s="1073">
        <v>3437.8</v>
      </c>
      <c r="AU178" s="914"/>
      <c r="AV178" s="542">
        <v>81.88</v>
      </c>
      <c r="AW178" s="914"/>
      <c r="AX178" s="1073">
        <v>3519.6800000000003</v>
      </c>
      <c r="AY178" s="914"/>
      <c r="AZ178" s="542">
        <v>373.19000000000005</v>
      </c>
      <c r="BA178" s="914"/>
      <c r="BB178" s="968">
        <v>455.07000000000005</v>
      </c>
      <c r="BC178" s="914"/>
      <c r="BD178" s="542">
        <v>638.09</v>
      </c>
      <c r="BE178" s="914"/>
      <c r="BF178" s="1073">
        <v>3892.8700000000003</v>
      </c>
      <c r="BG178" s="3215"/>
      <c r="BH178" s="3215"/>
      <c r="BI178" s="3215"/>
      <c r="BJ178" s="3215"/>
    </row>
    <row r="179" spans="1:62" ht="15.75" thickBot="1" x14ac:dyDescent="0.3">
      <c r="A179" s="175"/>
      <c r="B179" s="3241" t="s">
        <v>874</v>
      </c>
      <c r="C179" s="3230" t="s">
        <v>955</v>
      </c>
      <c r="D179" s="3230"/>
      <c r="E179" s="2090"/>
      <c r="F179" s="542">
        <v>129.24</v>
      </c>
      <c r="G179" s="2090"/>
      <c r="H179" s="542">
        <v>64.64</v>
      </c>
      <c r="I179" s="2090"/>
      <c r="J179" s="968">
        <v>193.88</v>
      </c>
      <c r="K179" s="2090"/>
      <c r="L179" s="542">
        <v>128.06</v>
      </c>
      <c r="M179" s="2090"/>
      <c r="N179" s="542">
        <v>321.94</v>
      </c>
      <c r="O179" s="2090"/>
      <c r="P179" s="542"/>
      <c r="Q179" s="2090"/>
      <c r="R179" s="968">
        <v>321.94</v>
      </c>
      <c r="S179" s="2090"/>
      <c r="T179" s="542"/>
      <c r="U179" s="2090"/>
      <c r="V179" s="968">
        <v>321.94</v>
      </c>
      <c r="W179" s="2090"/>
      <c r="X179" s="542">
        <v>64.540000000000006</v>
      </c>
      <c r="Y179" s="2090"/>
      <c r="Z179" s="968">
        <v>64.540000000000006</v>
      </c>
      <c r="AA179" s="2090"/>
      <c r="AB179" s="968">
        <v>386.48</v>
      </c>
      <c r="AC179" s="2090"/>
      <c r="AD179" s="542"/>
      <c r="AE179" s="2090"/>
      <c r="AF179" s="968">
        <v>386.48</v>
      </c>
      <c r="AG179" s="2090"/>
      <c r="AH179" s="542">
        <v>934.34000000000015</v>
      </c>
      <c r="AI179" s="2090"/>
      <c r="AJ179" s="968">
        <v>1320.8200000000002</v>
      </c>
      <c r="AK179" s="2090"/>
      <c r="AL179" s="542"/>
      <c r="AM179" s="2090"/>
      <c r="AN179" s="968">
        <v>934.34000000000015</v>
      </c>
      <c r="AO179" s="2090"/>
      <c r="AP179" s="968">
        <v>1320.8200000000002</v>
      </c>
      <c r="AQ179" s="2090"/>
      <c r="AR179" s="542"/>
      <c r="AS179" s="2090"/>
      <c r="AT179" s="1073">
        <v>1320.8200000000002</v>
      </c>
      <c r="AU179" s="2090"/>
      <c r="AV179" s="542"/>
      <c r="AW179" s="2090"/>
      <c r="AX179" s="1073">
        <v>1320.8200000000002</v>
      </c>
      <c r="AY179" s="2090"/>
      <c r="AZ179" s="542"/>
      <c r="BA179" s="2090"/>
      <c r="BB179" s="968">
        <v>0</v>
      </c>
      <c r="BC179" s="2090"/>
      <c r="BD179" s="542">
        <v>934.34000000000015</v>
      </c>
      <c r="BE179" s="2090"/>
      <c r="BF179" s="1073">
        <v>1320.8200000000002</v>
      </c>
      <c r="BG179" s="3215"/>
      <c r="BH179" s="3215"/>
      <c r="BI179" s="3215"/>
      <c r="BJ179" s="3215"/>
    </row>
    <row r="180" spans="1:62" ht="15.75" thickBot="1" x14ac:dyDescent="0.3">
      <c r="A180" s="175"/>
      <c r="B180" s="3241" t="s">
        <v>874</v>
      </c>
      <c r="C180" s="3230" t="s">
        <v>1537</v>
      </c>
      <c r="D180" s="3230"/>
      <c r="E180" s="2090"/>
      <c r="F180" s="542"/>
      <c r="G180" s="2090"/>
      <c r="H180" s="542"/>
      <c r="I180" s="2090"/>
      <c r="J180" s="968">
        <v>0</v>
      </c>
      <c r="K180" s="2090"/>
      <c r="L180" s="542"/>
      <c r="M180" s="2090"/>
      <c r="N180" s="542">
        <v>0</v>
      </c>
      <c r="O180" s="2090"/>
      <c r="P180" s="542"/>
      <c r="Q180" s="2090"/>
      <c r="R180" s="968">
        <v>0</v>
      </c>
      <c r="S180" s="2090"/>
      <c r="T180" s="542"/>
      <c r="U180" s="2090"/>
      <c r="V180" s="968">
        <v>0</v>
      </c>
      <c r="W180" s="2090"/>
      <c r="X180" s="542"/>
      <c r="Y180" s="2090"/>
      <c r="Z180" s="968">
        <v>0</v>
      </c>
      <c r="AA180" s="2090"/>
      <c r="AB180" s="968">
        <v>0</v>
      </c>
      <c r="AC180" s="2090"/>
      <c r="AD180" s="542"/>
      <c r="AE180" s="2090"/>
      <c r="AF180" s="968">
        <v>0</v>
      </c>
      <c r="AG180" s="2090"/>
      <c r="AH180" s="542"/>
      <c r="AI180" s="2090"/>
      <c r="AJ180" s="968">
        <v>0</v>
      </c>
      <c r="AK180" s="2090"/>
      <c r="AL180" s="542"/>
      <c r="AM180" s="2090"/>
      <c r="AN180" s="968">
        <v>0</v>
      </c>
      <c r="AO180" s="2090"/>
      <c r="AP180" s="968">
        <v>0</v>
      </c>
      <c r="AQ180" s="2090"/>
      <c r="AR180" s="542"/>
      <c r="AS180" s="2090"/>
      <c r="AT180" s="1073">
        <v>0</v>
      </c>
      <c r="AU180" s="2090"/>
      <c r="AV180" s="542"/>
      <c r="AW180" s="2090"/>
      <c r="AX180" s="1073">
        <v>0</v>
      </c>
      <c r="AY180" s="2090"/>
      <c r="AZ180" s="542"/>
      <c r="BA180" s="2090"/>
      <c r="BB180" s="968">
        <v>0</v>
      </c>
      <c r="BC180" s="2090"/>
      <c r="BD180" s="542">
        <v>0</v>
      </c>
      <c r="BE180" s="2090"/>
      <c r="BF180" s="1073">
        <v>0</v>
      </c>
      <c r="BG180" s="3215"/>
      <c r="BH180" s="3215"/>
      <c r="BI180" s="3215"/>
      <c r="BJ180" s="3215"/>
    </row>
    <row r="181" spans="1:62" ht="15.75" thickBot="1" x14ac:dyDescent="0.3">
      <c r="A181" s="175"/>
      <c r="B181" s="3241" t="s">
        <v>874</v>
      </c>
      <c r="C181" s="3230" t="s">
        <v>1469</v>
      </c>
      <c r="D181" s="3230"/>
      <c r="E181" s="2090"/>
      <c r="F181" s="542"/>
      <c r="G181" s="2090"/>
      <c r="H181" s="542"/>
      <c r="I181" s="2090"/>
      <c r="J181" s="968">
        <v>0</v>
      </c>
      <c r="K181" s="2090"/>
      <c r="L181" s="542"/>
      <c r="M181" s="2090"/>
      <c r="N181" s="542">
        <v>0</v>
      </c>
      <c r="O181" s="2090"/>
      <c r="P181" s="542"/>
      <c r="Q181" s="2090"/>
      <c r="R181" s="968">
        <v>0</v>
      </c>
      <c r="S181" s="2090"/>
      <c r="T181" s="542"/>
      <c r="U181" s="2090"/>
      <c r="V181" s="968">
        <v>0</v>
      </c>
      <c r="W181" s="2090"/>
      <c r="X181" s="542"/>
      <c r="Y181" s="2090"/>
      <c r="Z181" s="968">
        <v>0</v>
      </c>
      <c r="AA181" s="2090"/>
      <c r="AB181" s="968">
        <v>0</v>
      </c>
      <c r="AC181" s="2090"/>
      <c r="AD181" s="542"/>
      <c r="AE181" s="2090"/>
      <c r="AF181" s="968">
        <v>0</v>
      </c>
      <c r="AG181" s="2090"/>
      <c r="AH181" s="542"/>
      <c r="AI181" s="2090"/>
      <c r="AJ181" s="968">
        <v>0</v>
      </c>
      <c r="AK181" s="2090"/>
      <c r="AL181" s="542"/>
      <c r="AM181" s="2090"/>
      <c r="AN181" s="968">
        <v>0</v>
      </c>
      <c r="AO181" s="2090"/>
      <c r="AP181" s="968">
        <v>0</v>
      </c>
      <c r="AQ181" s="2090"/>
      <c r="AR181" s="542"/>
      <c r="AS181" s="2090"/>
      <c r="AT181" s="1073">
        <v>0</v>
      </c>
      <c r="AU181" s="2090"/>
      <c r="AV181" s="542"/>
      <c r="AW181" s="2090"/>
      <c r="AX181" s="1073">
        <v>0</v>
      </c>
      <c r="AY181" s="2090"/>
      <c r="AZ181" s="542"/>
      <c r="BA181" s="2090"/>
      <c r="BB181" s="968">
        <v>0</v>
      </c>
      <c r="BC181" s="2090"/>
      <c r="BD181" s="542">
        <v>0</v>
      </c>
      <c r="BE181" s="2090"/>
      <c r="BF181" s="1073">
        <v>0</v>
      </c>
      <c r="BG181" s="3215"/>
      <c r="BH181" s="3215"/>
      <c r="BI181" s="3215"/>
      <c r="BJ181" s="3215"/>
    </row>
    <row r="182" spans="1:62" ht="15.75" thickBot="1" x14ac:dyDescent="0.3">
      <c r="A182" s="175"/>
      <c r="B182" s="3241" t="s">
        <v>874</v>
      </c>
      <c r="C182" s="3230" t="s">
        <v>1536</v>
      </c>
      <c r="D182" s="3230"/>
      <c r="E182" s="2090"/>
      <c r="F182" s="542"/>
      <c r="G182" s="2090"/>
      <c r="H182" s="542"/>
      <c r="I182" s="2090"/>
      <c r="J182" s="968">
        <v>0</v>
      </c>
      <c r="K182" s="2090"/>
      <c r="L182" s="542"/>
      <c r="M182" s="2090"/>
      <c r="N182" s="542">
        <v>0</v>
      </c>
      <c r="O182" s="2090"/>
      <c r="P182" s="542"/>
      <c r="Q182" s="2090"/>
      <c r="R182" s="968">
        <v>0</v>
      </c>
      <c r="S182" s="2090"/>
      <c r="T182" s="542"/>
      <c r="U182" s="2090"/>
      <c r="V182" s="968">
        <v>0</v>
      </c>
      <c r="W182" s="2090"/>
      <c r="X182" s="542"/>
      <c r="Y182" s="2090"/>
      <c r="Z182" s="968">
        <v>0</v>
      </c>
      <c r="AA182" s="2090"/>
      <c r="AB182" s="968">
        <v>0</v>
      </c>
      <c r="AC182" s="2090"/>
      <c r="AD182" s="542"/>
      <c r="AE182" s="2090"/>
      <c r="AF182" s="968">
        <v>0</v>
      </c>
      <c r="AG182" s="2090"/>
      <c r="AH182" s="542"/>
      <c r="AI182" s="2090"/>
      <c r="AJ182" s="968">
        <v>0</v>
      </c>
      <c r="AK182" s="2090"/>
      <c r="AL182" s="542"/>
      <c r="AM182" s="2090"/>
      <c r="AN182" s="968">
        <v>0</v>
      </c>
      <c r="AO182" s="2090"/>
      <c r="AP182" s="968">
        <v>0</v>
      </c>
      <c r="AQ182" s="2090"/>
      <c r="AR182" s="542"/>
      <c r="AS182" s="2090"/>
      <c r="AT182" s="1073">
        <v>0</v>
      </c>
      <c r="AU182" s="2090"/>
      <c r="AV182" s="542"/>
      <c r="AW182" s="2090"/>
      <c r="AX182" s="1073">
        <v>0</v>
      </c>
      <c r="AY182" s="2090"/>
      <c r="AZ182" s="542"/>
      <c r="BA182" s="2090"/>
      <c r="BB182" s="968">
        <v>0</v>
      </c>
      <c r="BC182" s="2090"/>
      <c r="BD182" s="542">
        <v>0</v>
      </c>
      <c r="BE182" s="2090"/>
      <c r="BF182" s="1073">
        <v>0</v>
      </c>
      <c r="BG182" s="3215"/>
      <c r="BH182" s="3215"/>
      <c r="BI182" s="3215"/>
      <c r="BJ182" s="3215"/>
    </row>
    <row r="183" spans="1:62" ht="15.75" thickBot="1" x14ac:dyDescent="0.3">
      <c r="A183" s="175"/>
      <c r="B183" s="3241" t="s">
        <v>874</v>
      </c>
      <c r="C183" s="3230" t="s">
        <v>1157</v>
      </c>
      <c r="D183" s="914"/>
      <c r="E183" s="914"/>
      <c r="F183" s="542">
        <v>6258.5000000000009</v>
      </c>
      <c r="G183" s="914"/>
      <c r="H183" s="542">
        <v>4740.1699999999983</v>
      </c>
      <c r="I183" s="914"/>
      <c r="J183" s="968">
        <v>10998.669999999998</v>
      </c>
      <c r="K183" s="914"/>
      <c r="L183" s="542">
        <v>8626.7000000000007</v>
      </c>
      <c r="M183" s="914"/>
      <c r="N183" s="542">
        <v>19625.37</v>
      </c>
      <c r="O183" s="914"/>
      <c r="P183" s="542">
        <v>5771.9100000000008</v>
      </c>
      <c r="Q183" s="914"/>
      <c r="R183" s="968">
        <v>25397.279999999999</v>
      </c>
      <c r="S183" s="914"/>
      <c r="T183" s="542">
        <v>4085.7299999999996</v>
      </c>
      <c r="U183" s="914"/>
      <c r="V183" s="968">
        <v>29483.01</v>
      </c>
      <c r="W183" s="914"/>
      <c r="X183" s="542">
        <v>2403.62</v>
      </c>
      <c r="Y183" s="914"/>
      <c r="Z183" s="968">
        <v>12261.259999999998</v>
      </c>
      <c r="AA183" s="914"/>
      <c r="AB183" s="968">
        <v>31886.629999999997</v>
      </c>
      <c r="AC183" s="914"/>
      <c r="AD183" s="542">
        <v>2640.4500000000003</v>
      </c>
      <c r="AE183" s="914"/>
      <c r="AF183" s="968">
        <v>34527.079999999994</v>
      </c>
      <c r="AG183" s="914"/>
      <c r="AH183" s="542">
        <v>2340.5000000000005</v>
      </c>
      <c r="AI183" s="914"/>
      <c r="AJ183" s="968">
        <v>36867.579999999994</v>
      </c>
      <c r="AK183" s="914"/>
      <c r="AL183" s="542">
        <v>2136.37</v>
      </c>
      <c r="AM183" s="914"/>
      <c r="AN183" s="968">
        <v>7117.3200000000006</v>
      </c>
      <c r="AO183" s="914"/>
      <c r="AP183" s="968">
        <v>39003.949999999997</v>
      </c>
      <c r="AQ183" s="914"/>
      <c r="AR183" s="542">
        <v>4184.92</v>
      </c>
      <c r="AS183" s="914"/>
      <c r="AT183" s="1073">
        <v>43188.869999999995</v>
      </c>
      <c r="AU183" s="914"/>
      <c r="AV183" s="542">
        <v>7144.16</v>
      </c>
      <c r="AW183" s="914"/>
      <c r="AX183" s="1073">
        <v>50333.03</v>
      </c>
      <c r="AY183" s="914"/>
      <c r="AZ183" s="542">
        <v>8528.6999999999989</v>
      </c>
      <c r="BA183" s="914"/>
      <c r="BB183" s="968">
        <v>19857.78</v>
      </c>
      <c r="BC183" s="914"/>
      <c r="BD183" s="542">
        <v>26975.1</v>
      </c>
      <c r="BE183" s="914"/>
      <c r="BF183" s="1073">
        <v>58861.729999999996</v>
      </c>
      <c r="BG183" s="3215"/>
      <c r="BH183" s="3215"/>
      <c r="BI183" s="3215"/>
      <c r="BJ183" s="3215"/>
    </row>
    <row r="184" spans="1:62" ht="15.75" thickBot="1" x14ac:dyDescent="0.3">
      <c r="A184" s="175"/>
      <c r="B184" s="3241" t="s">
        <v>874</v>
      </c>
      <c r="C184" s="3230" t="s">
        <v>913</v>
      </c>
      <c r="D184" s="914"/>
      <c r="E184" s="914"/>
      <c r="F184" s="542">
        <v>2693.06</v>
      </c>
      <c r="G184" s="914"/>
      <c r="H184" s="542">
        <v>4495.8500000000004</v>
      </c>
      <c r="I184" s="914"/>
      <c r="J184" s="968">
        <v>7188.91</v>
      </c>
      <c r="K184" s="914"/>
      <c r="L184" s="542">
        <v>3766.42</v>
      </c>
      <c r="M184" s="914"/>
      <c r="N184" s="542">
        <v>10955.33</v>
      </c>
      <c r="O184" s="914"/>
      <c r="P184" s="542">
        <v>2063.0200000000004</v>
      </c>
      <c r="Q184" s="914"/>
      <c r="R184" s="968">
        <v>13018.35</v>
      </c>
      <c r="S184" s="914"/>
      <c r="T184" s="542">
        <v>1632.07</v>
      </c>
      <c r="U184" s="914"/>
      <c r="V184" s="968">
        <v>14650.42</v>
      </c>
      <c r="W184" s="914"/>
      <c r="X184" s="542">
        <v>2150.8000000000002</v>
      </c>
      <c r="Y184" s="914"/>
      <c r="Z184" s="968">
        <v>5845.89</v>
      </c>
      <c r="AA184" s="914"/>
      <c r="AB184" s="968">
        <v>16801.22</v>
      </c>
      <c r="AC184" s="914"/>
      <c r="AD184" s="542">
        <v>653.20000000000005</v>
      </c>
      <c r="AE184" s="914"/>
      <c r="AF184" s="968">
        <v>17454.420000000002</v>
      </c>
      <c r="AG184" s="914"/>
      <c r="AH184" s="542">
        <v>1596.17</v>
      </c>
      <c r="AI184" s="914"/>
      <c r="AJ184" s="968">
        <v>19050.590000000004</v>
      </c>
      <c r="AK184" s="914"/>
      <c r="AL184" s="542">
        <v>1603.98</v>
      </c>
      <c r="AM184" s="914"/>
      <c r="AN184" s="968">
        <v>3853.35</v>
      </c>
      <c r="AO184" s="914"/>
      <c r="AP184" s="968">
        <v>20654.570000000003</v>
      </c>
      <c r="AQ184" s="914"/>
      <c r="AR184" s="542">
        <v>1728.0500000000002</v>
      </c>
      <c r="AS184" s="914"/>
      <c r="AT184" s="1073">
        <v>22382.620000000003</v>
      </c>
      <c r="AU184" s="914"/>
      <c r="AV184" s="542">
        <v>2406.33</v>
      </c>
      <c r="AW184" s="914"/>
      <c r="AX184" s="1073">
        <v>24788.950000000004</v>
      </c>
      <c r="AY184" s="914"/>
      <c r="AZ184" s="542">
        <v>8212.5900000000038</v>
      </c>
      <c r="BA184" s="914"/>
      <c r="BB184" s="968">
        <v>12346.970000000005</v>
      </c>
      <c r="BC184" s="914"/>
      <c r="BD184" s="542">
        <v>16200.320000000005</v>
      </c>
      <c r="BE184" s="914"/>
      <c r="BF184" s="1073">
        <v>33001.540000000008</v>
      </c>
      <c r="BG184" s="3215"/>
      <c r="BH184" s="3215"/>
      <c r="BI184" s="3215"/>
      <c r="BJ184" s="3215"/>
    </row>
    <row r="185" spans="1:62" ht="15.75" thickBot="1" x14ac:dyDescent="0.3">
      <c r="A185" s="175"/>
      <c r="B185" s="3241" t="s">
        <v>874</v>
      </c>
      <c r="C185" s="3230" t="s">
        <v>2158</v>
      </c>
      <c r="D185" s="914"/>
      <c r="E185" s="914"/>
      <c r="F185" s="542"/>
      <c r="G185" s="914"/>
      <c r="H185" s="542"/>
      <c r="I185" s="914"/>
      <c r="J185" s="968">
        <v>0</v>
      </c>
      <c r="K185" s="914"/>
      <c r="L185" s="542"/>
      <c r="M185" s="914"/>
      <c r="N185" s="542">
        <v>0</v>
      </c>
      <c r="O185" s="914"/>
      <c r="P185" s="542"/>
      <c r="Q185" s="914"/>
      <c r="R185" s="968">
        <v>0</v>
      </c>
      <c r="S185" s="914"/>
      <c r="T185" s="542"/>
      <c r="U185" s="914"/>
      <c r="V185" s="968">
        <v>0</v>
      </c>
      <c r="W185" s="914"/>
      <c r="X185" s="542"/>
      <c r="Y185" s="914"/>
      <c r="Z185" s="968">
        <v>0</v>
      </c>
      <c r="AA185" s="914"/>
      <c r="AB185" s="968">
        <v>0</v>
      </c>
      <c r="AC185" s="914"/>
      <c r="AD185" s="542"/>
      <c r="AE185" s="914"/>
      <c r="AF185" s="968">
        <v>0</v>
      </c>
      <c r="AG185" s="914"/>
      <c r="AH185" s="542"/>
      <c r="AI185" s="914"/>
      <c r="AJ185" s="968">
        <v>0</v>
      </c>
      <c r="AK185" s="914"/>
      <c r="AL185" s="542"/>
      <c r="AM185" s="914"/>
      <c r="AN185" s="968">
        <v>0</v>
      </c>
      <c r="AO185" s="914"/>
      <c r="AP185" s="968">
        <v>0</v>
      </c>
      <c r="AQ185" s="914"/>
      <c r="AR185" s="542"/>
      <c r="AS185" s="914"/>
      <c r="AT185" s="1073">
        <v>0</v>
      </c>
      <c r="AU185" s="914"/>
      <c r="AV185" s="542">
        <v>82.43</v>
      </c>
      <c r="AW185" s="914"/>
      <c r="AX185" s="1073">
        <v>82.43</v>
      </c>
      <c r="AY185" s="914"/>
      <c r="AZ185" s="542"/>
      <c r="BA185" s="914"/>
      <c r="BB185" s="968">
        <v>82.43</v>
      </c>
      <c r="BC185" s="914"/>
      <c r="BD185" s="542">
        <v>82.43</v>
      </c>
      <c r="BE185" s="914"/>
      <c r="BF185" s="1073">
        <v>82.43</v>
      </c>
      <c r="BG185" s="3215"/>
      <c r="BH185" s="3215"/>
      <c r="BI185" s="3215"/>
      <c r="BJ185" s="3215"/>
    </row>
    <row r="186" spans="1:62" ht="15.75" thickBot="1" x14ac:dyDescent="0.3">
      <c r="A186" s="175"/>
      <c r="B186" s="3241" t="s">
        <v>874</v>
      </c>
      <c r="C186" s="3230" t="s">
        <v>1154</v>
      </c>
      <c r="D186" s="3230"/>
      <c r="E186" s="2090"/>
      <c r="F186" s="542"/>
      <c r="G186" s="2090"/>
      <c r="H186" s="542"/>
      <c r="I186" s="2090"/>
      <c r="J186" s="968">
        <v>0</v>
      </c>
      <c r="K186" s="2090"/>
      <c r="L186" s="542">
        <v>181.88</v>
      </c>
      <c r="M186" s="2090"/>
      <c r="N186" s="542">
        <v>181.88</v>
      </c>
      <c r="O186" s="2090"/>
      <c r="P186" s="542"/>
      <c r="Q186" s="2090"/>
      <c r="R186" s="968">
        <v>181.88</v>
      </c>
      <c r="S186" s="2090"/>
      <c r="T186" s="542"/>
      <c r="U186" s="2090"/>
      <c r="V186" s="968">
        <v>181.88</v>
      </c>
      <c r="W186" s="2090"/>
      <c r="X186" s="542"/>
      <c r="Y186" s="2090"/>
      <c r="Z186" s="968">
        <v>0</v>
      </c>
      <c r="AA186" s="2090"/>
      <c r="AB186" s="968">
        <v>181.88</v>
      </c>
      <c r="AC186" s="2090"/>
      <c r="AD186" s="542"/>
      <c r="AE186" s="2090"/>
      <c r="AF186" s="968">
        <v>181.88</v>
      </c>
      <c r="AG186" s="2090"/>
      <c r="AH186" s="542"/>
      <c r="AI186" s="2090"/>
      <c r="AJ186" s="968">
        <v>181.88</v>
      </c>
      <c r="AK186" s="2090"/>
      <c r="AL186" s="542"/>
      <c r="AM186" s="2090"/>
      <c r="AN186" s="968">
        <v>0</v>
      </c>
      <c r="AO186" s="2090"/>
      <c r="AP186" s="968">
        <v>181.88</v>
      </c>
      <c r="AQ186" s="2090"/>
      <c r="AR186" s="542"/>
      <c r="AS186" s="2090"/>
      <c r="AT186" s="1073">
        <v>181.88</v>
      </c>
      <c r="AU186" s="2090"/>
      <c r="AV186" s="542">
        <v>131.38</v>
      </c>
      <c r="AW186" s="2090"/>
      <c r="AX186" s="1073">
        <v>313.26</v>
      </c>
      <c r="AY186" s="2090"/>
      <c r="AZ186" s="542"/>
      <c r="BA186" s="2090"/>
      <c r="BB186" s="968">
        <v>131.38</v>
      </c>
      <c r="BC186" s="2090"/>
      <c r="BD186" s="542">
        <v>131.38</v>
      </c>
      <c r="BE186" s="2090"/>
      <c r="BF186" s="1073">
        <v>313.26</v>
      </c>
      <c r="BG186" s="3215"/>
      <c r="BH186" s="3215"/>
      <c r="BI186" s="3215"/>
      <c r="BJ186" s="3215"/>
    </row>
    <row r="187" spans="1:62" ht="15.75" thickBot="1" x14ac:dyDescent="0.3">
      <c r="A187" s="175"/>
      <c r="B187" s="3241" t="s">
        <v>874</v>
      </c>
      <c r="C187" s="3250" t="s">
        <v>2030</v>
      </c>
      <c r="D187" s="3250"/>
      <c r="E187" s="3251"/>
      <c r="F187" s="1085"/>
      <c r="G187" s="3251"/>
      <c r="H187" s="1085"/>
      <c r="I187" s="3251"/>
      <c r="J187" s="968"/>
      <c r="K187" s="3251"/>
      <c r="L187" s="1085"/>
      <c r="M187" s="3251"/>
      <c r="N187" s="1085"/>
      <c r="O187" s="3251"/>
      <c r="P187" s="1085"/>
      <c r="Q187" s="3251"/>
      <c r="R187" s="968"/>
      <c r="S187" s="3251"/>
      <c r="T187" s="1085"/>
      <c r="U187" s="3251"/>
      <c r="V187" s="968"/>
      <c r="W187" s="3251"/>
      <c r="X187" s="1085"/>
      <c r="Y187" s="3251"/>
      <c r="Z187" s="968"/>
      <c r="AA187" s="3251"/>
      <c r="AB187" s="968"/>
      <c r="AC187" s="3251"/>
      <c r="AD187" s="1085"/>
      <c r="AE187" s="3251"/>
      <c r="AF187" s="968"/>
      <c r="AG187" s="3251"/>
      <c r="AH187" s="1085">
        <v>185.19</v>
      </c>
      <c r="AI187" s="3251"/>
      <c r="AJ187" s="968">
        <v>185.19</v>
      </c>
      <c r="AK187" s="3251"/>
      <c r="AL187" s="1085"/>
      <c r="AM187" s="3251"/>
      <c r="AN187" s="968">
        <v>185.19</v>
      </c>
      <c r="AO187" s="3251"/>
      <c r="AP187" s="968">
        <v>185.19</v>
      </c>
      <c r="AQ187" s="3251"/>
      <c r="AR187" s="1085">
        <v>121.22</v>
      </c>
      <c r="AS187" s="3251"/>
      <c r="AT187" s="1073">
        <v>306.40999999999997</v>
      </c>
      <c r="AU187" s="3251"/>
      <c r="AV187" s="1085"/>
      <c r="AW187" s="3251"/>
      <c r="AX187" s="1073">
        <v>306.40999999999997</v>
      </c>
      <c r="AY187" s="3251"/>
      <c r="AZ187" s="1085"/>
      <c r="BA187" s="3251"/>
      <c r="BB187" s="968">
        <v>121.22</v>
      </c>
      <c r="BC187" s="3251"/>
      <c r="BD187" s="542">
        <v>306.40999999999997</v>
      </c>
      <c r="BE187" s="3251"/>
      <c r="BF187" s="1073">
        <v>306.40999999999997</v>
      </c>
      <c r="BG187" s="3215"/>
      <c r="BH187" s="3215"/>
      <c r="BI187" s="3215"/>
      <c r="BJ187" s="3215"/>
    </row>
    <row r="188" spans="1:62" ht="15.75" thickBot="1" x14ac:dyDescent="0.3">
      <c r="A188" s="175"/>
      <c r="B188" s="3241" t="s">
        <v>874</v>
      </c>
      <c r="C188" s="3230" t="s">
        <v>1158</v>
      </c>
      <c r="D188" s="3230"/>
      <c r="E188" s="2090"/>
      <c r="F188" s="542"/>
      <c r="G188" s="2090"/>
      <c r="H188" s="542"/>
      <c r="I188" s="2090"/>
      <c r="J188" s="968">
        <v>0</v>
      </c>
      <c r="K188" s="2090"/>
      <c r="L188" s="542"/>
      <c r="M188" s="2090"/>
      <c r="N188" s="542">
        <v>0</v>
      </c>
      <c r="O188" s="2090"/>
      <c r="P188" s="542"/>
      <c r="Q188" s="2090"/>
      <c r="R188" s="968">
        <v>0</v>
      </c>
      <c r="S188" s="2090"/>
      <c r="T188" s="542"/>
      <c r="U188" s="2090"/>
      <c r="V188" s="968">
        <v>0</v>
      </c>
      <c r="W188" s="2090"/>
      <c r="X188" s="542"/>
      <c r="Y188" s="2090"/>
      <c r="Z188" s="968">
        <v>0</v>
      </c>
      <c r="AA188" s="2090"/>
      <c r="AB188" s="968">
        <v>0</v>
      </c>
      <c r="AC188" s="2090"/>
      <c r="AD188" s="542"/>
      <c r="AE188" s="2090"/>
      <c r="AF188" s="968">
        <v>0</v>
      </c>
      <c r="AG188" s="2090"/>
      <c r="AH188" s="542"/>
      <c r="AI188" s="2090"/>
      <c r="AJ188" s="968">
        <v>0</v>
      </c>
      <c r="AK188" s="2090"/>
      <c r="AL188" s="542"/>
      <c r="AM188" s="2090"/>
      <c r="AN188" s="968">
        <v>0</v>
      </c>
      <c r="AO188" s="2090"/>
      <c r="AP188" s="968">
        <v>0</v>
      </c>
      <c r="AQ188" s="2090"/>
      <c r="AR188" s="542"/>
      <c r="AS188" s="2090"/>
      <c r="AT188" s="1073">
        <v>0</v>
      </c>
      <c r="AU188" s="2090"/>
      <c r="AV188" s="542"/>
      <c r="AW188" s="2090"/>
      <c r="AX188" s="1073">
        <v>0</v>
      </c>
      <c r="AY188" s="2090"/>
      <c r="AZ188" s="542"/>
      <c r="BA188" s="2090"/>
      <c r="BB188" s="968">
        <v>0</v>
      </c>
      <c r="BC188" s="2090"/>
      <c r="BD188" s="542">
        <v>0</v>
      </c>
      <c r="BE188" s="2090"/>
      <c r="BF188" s="1073">
        <v>0</v>
      </c>
      <c r="BG188" s="3215"/>
      <c r="BH188" s="3215"/>
      <c r="BI188" s="3215"/>
      <c r="BJ188" s="3215"/>
    </row>
    <row r="189" spans="1:62" ht="15.75" thickBot="1" x14ac:dyDescent="0.3">
      <c r="A189" s="175"/>
      <c r="B189" s="3241" t="s">
        <v>874</v>
      </c>
      <c r="C189" s="3230" t="s">
        <v>887</v>
      </c>
      <c r="D189" s="3230"/>
      <c r="E189" s="2090"/>
      <c r="F189" s="542">
        <v>489.81999999999994</v>
      </c>
      <c r="G189" s="2090"/>
      <c r="H189" s="542">
        <v>607.38</v>
      </c>
      <c r="I189" s="2090"/>
      <c r="J189" s="968">
        <v>1097.1999999999998</v>
      </c>
      <c r="K189" s="2090"/>
      <c r="L189" s="542">
        <v>745.18000000000006</v>
      </c>
      <c r="M189" s="2090"/>
      <c r="N189" s="542">
        <v>1842.3799999999999</v>
      </c>
      <c r="O189" s="2090"/>
      <c r="P189" s="542">
        <v>424.38</v>
      </c>
      <c r="Q189" s="2090"/>
      <c r="R189" s="968">
        <v>2266.7599999999998</v>
      </c>
      <c r="S189" s="2090"/>
      <c r="T189" s="542">
        <v>688.63</v>
      </c>
      <c r="U189" s="2090"/>
      <c r="V189" s="968">
        <v>2955.39</v>
      </c>
      <c r="W189" s="2090"/>
      <c r="X189" s="542">
        <v>895.92000000000007</v>
      </c>
      <c r="Y189" s="2090"/>
      <c r="Z189" s="968">
        <v>2008.93</v>
      </c>
      <c r="AA189" s="2090"/>
      <c r="AB189" s="968">
        <v>3851.31</v>
      </c>
      <c r="AC189" s="2090"/>
      <c r="AD189" s="542">
        <v>1248.6500000000001</v>
      </c>
      <c r="AE189" s="2090"/>
      <c r="AF189" s="968">
        <v>5099.96</v>
      </c>
      <c r="AG189" s="2090"/>
      <c r="AH189" s="542">
        <v>39.85</v>
      </c>
      <c r="AI189" s="2090"/>
      <c r="AJ189" s="968">
        <v>5139.8100000000004</v>
      </c>
      <c r="AK189" s="2090"/>
      <c r="AL189" s="542">
        <v>729.93999999999994</v>
      </c>
      <c r="AM189" s="2090"/>
      <c r="AN189" s="968">
        <v>2018.44</v>
      </c>
      <c r="AO189" s="2090"/>
      <c r="AP189" s="968">
        <v>5869.75</v>
      </c>
      <c r="AQ189" s="2090"/>
      <c r="AR189" s="542">
        <v>645.76</v>
      </c>
      <c r="AS189" s="2090"/>
      <c r="AT189" s="1073">
        <v>6515.51</v>
      </c>
      <c r="AU189" s="2090"/>
      <c r="AV189" s="542">
        <v>690.54</v>
      </c>
      <c r="AW189" s="2090"/>
      <c r="AX189" s="1073">
        <v>7206.05</v>
      </c>
      <c r="AY189" s="2090"/>
      <c r="AZ189" s="542">
        <v>920.21999999999991</v>
      </c>
      <c r="BA189" s="2090"/>
      <c r="BB189" s="968">
        <v>2256.52</v>
      </c>
      <c r="BC189" s="2090"/>
      <c r="BD189" s="542">
        <v>4274.96</v>
      </c>
      <c r="BE189" s="2090"/>
      <c r="BF189" s="1073">
        <v>8126.27</v>
      </c>
      <c r="BG189" s="3215"/>
      <c r="BH189" s="3215"/>
      <c r="BI189" s="3215"/>
      <c r="BJ189" s="3215"/>
    </row>
    <row r="190" spans="1:62" ht="15.75" thickBot="1" x14ac:dyDescent="0.3">
      <c r="A190" s="175"/>
      <c r="B190" s="3241" t="s">
        <v>874</v>
      </c>
      <c r="C190" s="3230" t="s">
        <v>1161</v>
      </c>
      <c r="D190" s="3230"/>
      <c r="E190" s="2090"/>
      <c r="F190" s="542">
        <v>3981.29</v>
      </c>
      <c r="G190" s="2090"/>
      <c r="H190" s="542">
        <v>3538.48</v>
      </c>
      <c r="I190" s="2090"/>
      <c r="J190" s="968">
        <v>7519.77</v>
      </c>
      <c r="K190" s="2090"/>
      <c r="L190" s="542">
        <v>3433.1899999999991</v>
      </c>
      <c r="M190" s="2090"/>
      <c r="N190" s="542">
        <v>10952.96</v>
      </c>
      <c r="O190" s="2090"/>
      <c r="P190" s="542">
        <v>4785.2700000000013</v>
      </c>
      <c r="Q190" s="2090"/>
      <c r="R190" s="968">
        <v>15738.23</v>
      </c>
      <c r="S190" s="2090"/>
      <c r="T190" s="542">
        <v>4557.8200000000024</v>
      </c>
      <c r="U190" s="2090"/>
      <c r="V190" s="968">
        <v>20296.050000000003</v>
      </c>
      <c r="W190" s="2090"/>
      <c r="X190" s="542">
        <v>5390.16</v>
      </c>
      <c r="Y190" s="2090"/>
      <c r="Z190" s="968">
        <v>14733.250000000004</v>
      </c>
      <c r="AA190" s="2090"/>
      <c r="AB190" s="968">
        <v>25686.210000000003</v>
      </c>
      <c r="AC190" s="2090"/>
      <c r="AD190" s="542">
        <v>4397.7600000000011</v>
      </c>
      <c r="AE190" s="2090"/>
      <c r="AF190" s="968">
        <v>30083.970000000005</v>
      </c>
      <c r="AG190" s="2090"/>
      <c r="AH190" s="542">
        <v>4163.4500000000016</v>
      </c>
      <c r="AI190" s="2090"/>
      <c r="AJ190" s="968">
        <v>34247.420000000006</v>
      </c>
      <c r="AK190" s="2090"/>
      <c r="AL190" s="542">
        <v>3943.8000000000011</v>
      </c>
      <c r="AM190" s="2090"/>
      <c r="AN190" s="968">
        <v>12505.010000000004</v>
      </c>
      <c r="AO190" s="2090"/>
      <c r="AP190" s="968">
        <v>38191.220000000008</v>
      </c>
      <c r="AQ190" s="2090"/>
      <c r="AR190" s="542">
        <v>6510.62</v>
      </c>
      <c r="AS190" s="2090"/>
      <c r="AT190" s="1073">
        <v>44701.840000000011</v>
      </c>
      <c r="AU190" s="2090"/>
      <c r="AV190" s="542">
        <v>4972.5600000000004</v>
      </c>
      <c r="AW190" s="2090"/>
      <c r="AX190" s="1073">
        <v>49674.400000000009</v>
      </c>
      <c r="AY190" s="2090"/>
      <c r="AZ190" s="542">
        <v>4257.66</v>
      </c>
      <c r="BA190" s="2090"/>
      <c r="BB190" s="968">
        <v>15740.84</v>
      </c>
      <c r="BC190" s="2090"/>
      <c r="BD190" s="542">
        <v>28245.850000000006</v>
      </c>
      <c r="BE190" s="2090"/>
      <c r="BF190" s="1073">
        <v>53932.060000000012</v>
      </c>
      <c r="BG190" s="3215"/>
      <c r="BH190" s="3215"/>
      <c r="BI190" s="3215"/>
      <c r="BJ190" s="3215"/>
    </row>
    <row r="191" spans="1:62" ht="15.75" thickBot="1" x14ac:dyDescent="0.3">
      <c r="A191" s="175"/>
      <c r="B191" s="3244" t="s">
        <v>874</v>
      </c>
      <c r="C191" s="2411" t="s">
        <v>1296</v>
      </c>
      <c r="D191" s="2411"/>
      <c r="E191" s="2154"/>
      <c r="F191" s="1049">
        <v>748.35</v>
      </c>
      <c r="G191" s="2154"/>
      <c r="H191" s="1049">
        <v>1112.0800000000002</v>
      </c>
      <c r="I191" s="2154"/>
      <c r="J191" s="968">
        <v>1860.4300000000003</v>
      </c>
      <c r="K191" s="2154"/>
      <c r="L191" s="1049">
        <v>1124.3499999999999</v>
      </c>
      <c r="M191" s="2154"/>
      <c r="N191" s="1049">
        <v>2984.78</v>
      </c>
      <c r="O191" s="2154"/>
      <c r="P191" s="1049">
        <v>901.04</v>
      </c>
      <c r="Q191" s="2154"/>
      <c r="R191" s="968">
        <v>3885.82</v>
      </c>
      <c r="S191" s="2154"/>
      <c r="T191" s="1049">
        <v>2000.5500000000002</v>
      </c>
      <c r="U191" s="2154"/>
      <c r="V191" s="968">
        <v>5886.3700000000008</v>
      </c>
      <c r="W191" s="2154"/>
      <c r="X191" s="1049">
        <v>1645.17</v>
      </c>
      <c r="Y191" s="2154"/>
      <c r="Z191" s="968">
        <v>4546.76</v>
      </c>
      <c r="AA191" s="2154"/>
      <c r="AB191" s="1049">
        <v>7531.5400000000009</v>
      </c>
      <c r="AC191" s="2154"/>
      <c r="AD191" s="1049">
        <v>1436.6799999999998</v>
      </c>
      <c r="AE191" s="2154"/>
      <c r="AF191" s="968">
        <v>8968.2200000000012</v>
      </c>
      <c r="AG191" s="2154"/>
      <c r="AH191" s="1049">
        <v>1030.8200000000002</v>
      </c>
      <c r="AI191" s="2154"/>
      <c r="AJ191" s="968">
        <v>9999.0400000000009</v>
      </c>
      <c r="AK191" s="2154"/>
      <c r="AL191" s="1049">
        <v>3230.6899999999991</v>
      </c>
      <c r="AM191" s="2154"/>
      <c r="AN191" s="968">
        <v>5698.1899999999987</v>
      </c>
      <c r="AO191" s="2154"/>
      <c r="AP191" s="968">
        <v>13229.73</v>
      </c>
      <c r="AQ191" s="2154"/>
      <c r="AR191" s="1049">
        <v>1111.52</v>
      </c>
      <c r="AS191" s="2154"/>
      <c r="AT191" s="1073">
        <v>14341.25</v>
      </c>
      <c r="AU191" s="2154"/>
      <c r="AV191" s="1049">
        <v>1046.6200000000001</v>
      </c>
      <c r="AW191" s="2154"/>
      <c r="AX191" s="1073">
        <v>15387.87</v>
      </c>
      <c r="AY191" s="2154"/>
      <c r="AZ191" s="1049">
        <v>1559.98</v>
      </c>
      <c r="BA191" s="2154"/>
      <c r="BB191" s="968">
        <v>3718.1200000000003</v>
      </c>
      <c r="BC191" s="2154"/>
      <c r="BD191" s="542">
        <v>9416.31</v>
      </c>
      <c r="BE191" s="2154"/>
      <c r="BF191" s="1073">
        <v>16947.850000000002</v>
      </c>
      <c r="BG191" s="3215"/>
      <c r="BH191" s="3215"/>
      <c r="BI191" s="3215"/>
      <c r="BJ191" s="3215"/>
    </row>
    <row r="192" spans="1:62" ht="15.75" thickBot="1" x14ac:dyDescent="0.3">
      <c r="A192" s="175"/>
      <c r="B192" s="3243" t="s">
        <v>875</v>
      </c>
      <c r="C192" s="2407" t="s">
        <v>955</v>
      </c>
      <c r="D192" s="2407"/>
      <c r="E192" s="2137"/>
      <c r="F192" s="968">
        <v>123.64</v>
      </c>
      <c r="G192" s="2137"/>
      <c r="H192" s="968">
        <v>63.28</v>
      </c>
      <c r="I192" s="2137"/>
      <c r="J192" s="968">
        <v>186.92000000000002</v>
      </c>
      <c r="K192" s="2137"/>
      <c r="L192" s="968"/>
      <c r="M192" s="2137"/>
      <c r="N192" s="968">
        <v>186.92000000000002</v>
      </c>
      <c r="O192" s="2137"/>
      <c r="P192" s="968">
        <v>64.239999999999995</v>
      </c>
      <c r="Q192" s="2137"/>
      <c r="R192" s="968">
        <v>251.16000000000003</v>
      </c>
      <c r="S192" s="2137"/>
      <c r="T192" s="968"/>
      <c r="U192" s="2137"/>
      <c r="V192" s="968">
        <v>251.16000000000003</v>
      </c>
      <c r="W192" s="2137"/>
      <c r="X192" s="968"/>
      <c r="Y192" s="2137"/>
      <c r="Z192" s="968">
        <v>64.239999999999995</v>
      </c>
      <c r="AA192" s="2137"/>
      <c r="AB192" s="968">
        <v>251.16000000000003</v>
      </c>
      <c r="AC192" s="2137"/>
      <c r="AD192" s="968"/>
      <c r="AE192" s="2137"/>
      <c r="AF192" s="968">
        <v>251.16000000000003</v>
      </c>
      <c r="AG192" s="2137"/>
      <c r="AH192" s="968">
        <v>433.49999999999994</v>
      </c>
      <c r="AI192" s="2137"/>
      <c r="AJ192" s="968">
        <v>684.66</v>
      </c>
      <c r="AK192" s="2137"/>
      <c r="AL192" s="968"/>
      <c r="AM192" s="2137"/>
      <c r="AN192" s="968">
        <v>433.49999999999994</v>
      </c>
      <c r="AO192" s="2137"/>
      <c r="AP192" s="968">
        <v>684.66</v>
      </c>
      <c r="AQ192" s="2137"/>
      <c r="AR192" s="968"/>
      <c r="AS192" s="2137"/>
      <c r="AT192" s="1073">
        <v>684.66</v>
      </c>
      <c r="AU192" s="2137"/>
      <c r="AV192" s="968"/>
      <c r="AW192" s="2137"/>
      <c r="AX192" s="1073">
        <v>684.66</v>
      </c>
      <c r="AY192" s="2137"/>
      <c r="AZ192" s="968"/>
      <c r="BA192" s="2137"/>
      <c r="BB192" s="968">
        <v>0</v>
      </c>
      <c r="BC192" s="2137"/>
      <c r="BD192" s="542">
        <v>433.49999999999994</v>
      </c>
      <c r="BE192" s="2137"/>
      <c r="BF192" s="1073">
        <v>684.66</v>
      </c>
      <c r="BG192" s="3215"/>
      <c r="BH192" s="3215"/>
      <c r="BI192" s="3215"/>
      <c r="BJ192" s="3215"/>
    </row>
    <row r="193" spans="1:62" ht="20.25" customHeight="1" thickBot="1" x14ac:dyDescent="0.3">
      <c r="A193" s="175"/>
      <c r="B193" s="3241" t="s">
        <v>875</v>
      </c>
      <c r="C193" s="3230" t="s">
        <v>1002</v>
      </c>
      <c r="D193" s="3230"/>
      <c r="E193" s="2090"/>
      <c r="F193" s="542">
        <v>32.15</v>
      </c>
      <c r="G193" s="2090"/>
      <c r="H193" s="542">
        <v>549.40000000000009</v>
      </c>
      <c r="I193" s="2090"/>
      <c r="J193" s="968">
        <v>581.55000000000007</v>
      </c>
      <c r="K193" s="2090"/>
      <c r="L193" s="542">
        <v>107.8</v>
      </c>
      <c r="M193" s="2090"/>
      <c r="N193" s="542">
        <v>689.35</v>
      </c>
      <c r="O193" s="2090"/>
      <c r="P193" s="542">
        <v>485.34000000000003</v>
      </c>
      <c r="Q193" s="2090"/>
      <c r="R193" s="968">
        <v>1174.69</v>
      </c>
      <c r="S193" s="2090"/>
      <c r="T193" s="542">
        <v>585.44000000000005</v>
      </c>
      <c r="U193" s="2090"/>
      <c r="V193" s="968">
        <v>1760.13</v>
      </c>
      <c r="W193" s="2090"/>
      <c r="X193" s="542">
        <v>669.6</v>
      </c>
      <c r="Y193" s="2090"/>
      <c r="Z193" s="968">
        <v>1740.38</v>
      </c>
      <c r="AA193" s="2090"/>
      <c r="AB193" s="542">
        <v>2429.73</v>
      </c>
      <c r="AC193" s="2090"/>
      <c r="AD193" s="542">
        <v>711</v>
      </c>
      <c r="AE193" s="2090"/>
      <c r="AF193" s="968">
        <v>3140.73</v>
      </c>
      <c r="AG193" s="2090"/>
      <c r="AH193" s="542">
        <v>39.729999999999997</v>
      </c>
      <c r="AI193" s="2090"/>
      <c r="AJ193" s="968">
        <v>3180.46</v>
      </c>
      <c r="AK193" s="2090"/>
      <c r="AL193" s="542">
        <v>906.32000000000016</v>
      </c>
      <c r="AM193" s="2090"/>
      <c r="AN193" s="968">
        <v>1657.0500000000002</v>
      </c>
      <c r="AO193" s="2090"/>
      <c r="AP193" s="968">
        <v>4086.78</v>
      </c>
      <c r="AQ193" s="2090"/>
      <c r="AR193" s="542">
        <v>775.00000000000011</v>
      </c>
      <c r="AS193" s="2090"/>
      <c r="AT193" s="1073">
        <v>4861.7800000000007</v>
      </c>
      <c r="AU193" s="2090"/>
      <c r="AV193" s="542">
        <v>254.14000000000001</v>
      </c>
      <c r="AW193" s="2090"/>
      <c r="AX193" s="1073">
        <v>5115.920000000001</v>
      </c>
      <c r="AY193" s="2090"/>
      <c r="AZ193" s="542">
        <v>344.85</v>
      </c>
      <c r="BA193" s="2090"/>
      <c r="BB193" s="968">
        <v>1373.9900000000002</v>
      </c>
      <c r="BC193" s="2090"/>
      <c r="BD193" s="542">
        <v>3031.0400000000004</v>
      </c>
      <c r="BE193" s="2090"/>
      <c r="BF193" s="1073">
        <v>5460.7700000000013</v>
      </c>
      <c r="BG193" s="3215"/>
      <c r="BH193" s="3215"/>
      <c r="BI193" s="3215"/>
      <c r="BJ193" s="3215"/>
    </row>
    <row r="194" spans="1:62" ht="20.25" customHeight="1" thickBot="1" x14ac:dyDescent="0.3">
      <c r="A194" s="175"/>
      <c r="B194" s="3241" t="s">
        <v>875</v>
      </c>
      <c r="C194" s="3230" t="s">
        <v>1644</v>
      </c>
      <c r="D194" s="3230"/>
      <c r="E194" s="2090"/>
      <c r="F194" s="542"/>
      <c r="G194" s="2090"/>
      <c r="H194" s="542"/>
      <c r="I194" s="2090"/>
      <c r="J194" s="968">
        <v>0</v>
      </c>
      <c r="K194" s="2090"/>
      <c r="L194" s="542"/>
      <c r="M194" s="2090"/>
      <c r="N194" s="542">
        <v>0</v>
      </c>
      <c r="O194" s="2090"/>
      <c r="P194" s="542"/>
      <c r="Q194" s="2090"/>
      <c r="R194" s="968">
        <v>0</v>
      </c>
      <c r="S194" s="2090"/>
      <c r="T194" s="542"/>
      <c r="U194" s="2090"/>
      <c r="V194" s="968">
        <v>0</v>
      </c>
      <c r="W194" s="2090"/>
      <c r="X194" s="542"/>
      <c r="Y194" s="2090"/>
      <c r="Z194" s="968">
        <v>0</v>
      </c>
      <c r="AA194" s="2090"/>
      <c r="AB194" s="542">
        <v>0</v>
      </c>
      <c r="AC194" s="2090"/>
      <c r="AD194" s="542"/>
      <c r="AE194" s="2090"/>
      <c r="AF194" s="968">
        <v>0</v>
      </c>
      <c r="AG194" s="2090"/>
      <c r="AH194" s="542"/>
      <c r="AI194" s="2090"/>
      <c r="AJ194" s="968">
        <v>0</v>
      </c>
      <c r="AK194" s="2090"/>
      <c r="AL194" s="542"/>
      <c r="AM194" s="2090"/>
      <c r="AN194" s="968">
        <v>0</v>
      </c>
      <c r="AO194" s="2090"/>
      <c r="AP194" s="968">
        <v>0</v>
      </c>
      <c r="AQ194" s="2090"/>
      <c r="AR194" s="542"/>
      <c r="AS194" s="2090"/>
      <c r="AT194" s="1073">
        <v>0</v>
      </c>
      <c r="AU194" s="2090"/>
      <c r="AV194" s="542"/>
      <c r="AW194" s="2090"/>
      <c r="AX194" s="1073">
        <v>0</v>
      </c>
      <c r="AY194" s="2090"/>
      <c r="AZ194" s="542"/>
      <c r="BA194" s="2090"/>
      <c r="BB194" s="968">
        <v>0</v>
      </c>
      <c r="BC194" s="2090"/>
      <c r="BD194" s="542">
        <v>0</v>
      </c>
      <c r="BE194" s="2090"/>
      <c r="BF194" s="1073">
        <v>0</v>
      </c>
      <c r="BG194" s="3215"/>
      <c r="BH194" s="3215"/>
      <c r="BI194" s="3215"/>
      <c r="BJ194" s="3215"/>
    </row>
    <row r="195" spans="1:62" ht="19.5" customHeight="1" thickBot="1" x14ac:dyDescent="0.3">
      <c r="A195" s="175"/>
      <c r="B195" s="3241" t="s">
        <v>875</v>
      </c>
      <c r="C195" s="3230" t="s">
        <v>909</v>
      </c>
      <c r="D195" s="3230"/>
      <c r="E195" s="2090"/>
      <c r="F195" s="542">
        <v>125.3</v>
      </c>
      <c r="G195" s="2090"/>
      <c r="H195" s="542">
        <v>338.38</v>
      </c>
      <c r="I195" s="2090"/>
      <c r="J195" s="968">
        <v>463.68</v>
      </c>
      <c r="K195" s="2090"/>
      <c r="L195" s="542"/>
      <c r="M195" s="2090"/>
      <c r="N195" s="542">
        <v>463.68</v>
      </c>
      <c r="O195" s="2090"/>
      <c r="P195" s="542"/>
      <c r="Q195" s="2090"/>
      <c r="R195" s="968">
        <v>463.68</v>
      </c>
      <c r="S195" s="2090"/>
      <c r="T195" s="542">
        <v>383.58</v>
      </c>
      <c r="U195" s="2090"/>
      <c r="V195" s="968">
        <v>847.26</v>
      </c>
      <c r="W195" s="2090"/>
      <c r="X195" s="542">
        <v>255.86</v>
      </c>
      <c r="Y195" s="2090"/>
      <c r="Z195" s="968">
        <v>639.44000000000005</v>
      </c>
      <c r="AA195" s="2090"/>
      <c r="AB195" s="542">
        <v>1103.1200000000001</v>
      </c>
      <c r="AC195" s="2090"/>
      <c r="AD195" s="542">
        <v>289.92</v>
      </c>
      <c r="AE195" s="2090"/>
      <c r="AF195" s="968">
        <v>1393.0400000000002</v>
      </c>
      <c r="AG195" s="2090"/>
      <c r="AH195" s="542"/>
      <c r="AI195" s="2090"/>
      <c r="AJ195" s="968">
        <v>1393.0400000000002</v>
      </c>
      <c r="AK195" s="2090"/>
      <c r="AL195" s="542">
        <v>492.53999999999996</v>
      </c>
      <c r="AM195" s="2090"/>
      <c r="AN195" s="968">
        <v>782.46</v>
      </c>
      <c r="AO195" s="2090"/>
      <c r="AP195" s="968">
        <v>1885.5800000000002</v>
      </c>
      <c r="AQ195" s="2090"/>
      <c r="AR195" s="542">
        <v>419.46000000000004</v>
      </c>
      <c r="AS195" s="2090"/>
      <c r="AT195" s="1073">
        <v>2305.04</v>
      </c>
      <c r="AU195" s="2090"/>
      <c r="AV195" s="542"/>
      <c r="AW195" s="2090"/>
      <c r="AX195" s="1073">
        <v>2305.04</v>
      </c>
      <c r="AY195" s="2090"/>
      <c r="AZ195" s="542">
        <v>546</v>
      </c>
      <c r="BA195" s="2090"/>
      <c r="BB195" s="968">
        <v>965.46</v>
      </c>
      <c r="BC195" s="2090"/>
      <c r="BD195" s="542">
        <v>1747.92</v>
      </c>
      <c r="BE195" s="2090"/>
      <c r="BF195" s="1073">
        <v>2851.04</v>
      </c>
      <c r="BG195" s="3215"/>
      <c r="BH195" s="3215"/>
      <c r="BI195" s="3215"/>
      <c r="BJ195" s="3215"/>
    </row>
    <row r="196" spans="1:62" ht="15.75" thickBot="1" x14ac:dyDescent="0.3">
      <c r="A196" s="175"/>
      <c r="B196" s="3241" t="s">
        <v>875</v>
      </c>
      <c r="C196" s="3230" t="s">
        <v>1652</v>
      </c>
      <c r="D196" s="3230"/>
      <c r="E196" s="2090"/>
      <c r="F196" s="542"/>
      <c r="G196" s="2090"/>
      <c r="H196" s="542"/>
      <c r="I196" s="2090"/>
      <c r="J196" s="968">
        <v>0</v>
      </c>
      <c r="K196" s="2090"/>
      <c r="L196" s="542"/>
      <c r="M196" s="2090"/>
      <c r="N196" s="542"/>
      <c r="O196" s="2090"/>
      <c r="P196" s="542"/>
      <c r="Q196" s="2090"/>
      <c r="R196" s="968">
        <v>0</v>
      </c>
      <c r="S196" s="2090"/>
      <c r="T196" s="542"/>
      <c r="U196" s="2090"/>
      <c r="V196" s="968">
        <v>0</v>
      </c>
      <c r="W196" s="2090"/>
      <c r="X196" s="542"/>
      <c r="Y196" s="2090"/>
      <c r="Z196" s="968">
        <v>0</v>
      </c>
      <c r="AA196" s="2090"/>
      <c r="AB196" s="542">
        <v>0</v>
      </c>
      <c r="AC196" s="2090"/>
      <c r="AD196" s="542"/>
      <c r="AE196" s="2090"/>
      <c r="AF196" s="968">
        <v>0</v>
      </c>
      <c r="AG196" s="2090"/>
      <c r="AH196" s="542"/>
      <c r="AI196" s="2090"/>
      <c r="AJ196" s="968">
        <v>0</v>
      </c>
      <c r="AK196" s="2090"/>
      <c r="AL196" s="542"/>
      <c r="AM196" s="2090"/>
      <c r="AN196" s="968">
        <v>0</v>
      </c>
      <c r="AO196" s="2090"/>
      <c r="AP196" s="968">
        <v>0</v>
      </c>
      <c r="AQ196" s="2090"/>
      <c r="AR196" s="542"/>
      <c r="AS196" s="2090"/>
      <c r="AT196" s="1073">
        <v>0</v>
      </c>
      <c r="AU196" s="2090"/>
      <c r="AV196" s="542"/>
      <c r="AW196" s="2090"/>
      <c r="AX196" s="1073">
        <v>0</v>
      </c>
      <c r="AY196" s="2090"/>
      <c r="AZ196" s="542"/>
      <c r="BA196" s="2090"/>
      <c r="BB196" s="968">
        <v>0</v>
      </c>
      <c r="BC196" s="2090"/>
      <c r="BD196" s="542">
        <v>0</v>
      </c>
      <c r="BE196" s="2090"/>
      <c r="BF196" s="1073">
        <v>0</v>
      </c>
      <c r="BG196" s="3215"/>
      <c r="BH196" s="3215"/>
      <c r="BI196" s="3215"/>
      <c r="BJ196" s="3215"/>
    </row>
    <row r="197" spans="1:62" ht="15.75" thickBot="1" x14ac:dyDescent="0.3">
      <c r="A197" s="175"/>
      <c r="B197" s="3241" t="s">
        <v>875</v>
      </c>
      <c r="C197" s="3230" t="s">
        <v>886</v>
      </c>
      <c r="D197" s="3230"/>
      <c r="E197" s="2090"/>
      <c r="F197" s="542">
        <v>641.53</v>
      </c>
      <c r="G197" s="2090"/>
      <c r="H197" s="542">
        <v>390.26</v>
      </c>
      <c r="I197" s="2090"/>
      <c r="J197" s="968">
        <v>1031.79</v>
      </c>
      <c r="K197" s="2090"/>
      <c r="L197" s="542">
        <v>62.54</v>
      </c>
      <c r="M197" s="2090"/>
      <c r="N197" s="542">
        <v>1094.33</v>
      </c>
      <c r="O197" s="2090"/>
      <c r="P197" s="542">
        <v>160.47</v>
      </c>
      <c r="Q197" s="2090"/>
      <c r="R197" s="968">
        <v>1254.8</v>
      </c>
      <c r="S197" s="2090"/>
      <c r="T197" s="542">
        <v>741.23</v>
      </c>
      <c r="U197" s="2090"/>
      <c r="V197" s="968">
        <v>1996.03</v>
      </c>
      <c r="W197" s="2090"/>
      <c r="X197" s="542">
        <v>554.55999999999995</v>
      </c>
      <c r="Y197" s="2090"/>
      <c r="Z197" s="968">
        <v>1456.26</v>
      </c>
      <c r="AA197" s="2090"/>
      <c r="AB197" s="542">
        <v>2550.59</v>
      </c>
      <c r="AC197" s="2090"/>
      <c r="AD197" s="542">
        <v>546.56999999999994</v>
      </c>
      <c r="AE197" s="2090"/>
      <c r="AF197" s="968">
        <v>3097.16</v>
      </c>
      <c r="AG197" s="2090"/>
      <c r="AH197" s="542">
        <v>1267.3300000000002</v>
      </c>
      <c r="AI197" s="2090"/>
      <c r="AJ197" s="968">
        <v>4364.49</v>
      </c>
      <c r="AK197" s="2090"/>
      <c r="AL197" s="542">
        <v>880.46</v>
      </c>
      <c r="AM197" s="2090"/>
      <c r="AN197" s="968">
        <v>2694.36</v>
      </c>
      <c r="AO197" s="2090"/>
      <c r="AP197" s="968">
        <v>5244.95</v>
      </c>
      <c r="AQ197" s="2090"/>
      <c r="AR197" s="542">
        <v>769.52</v>
      </c>
      <c r="AS197" s="2090"/>
      <c r="AT197" s="1073">
        <v>6014.4699999999993</v>
      </c>
      <c r="AU197" s="2090"/>
      <c r="AV197" s="542">
        <v>362.7</v>
      </c>
      <c r="AW197" s="2090"/>
      <c r="AX197" s="1073">
        <v>6377.1699999999992</v>
      </c>
      <c r="AY197" s="2090"/>
      <c r="AZ197" s="542">
        <v>624.48</v>
      </c>
      <c r="BA197" s="2090"/>
      <c r="BB197" s="968">
        <v>1756.7</v>
      </c>
      <c r="BC197" s="2090"/>
      <c r="BD197" s="542">
        <v>4451.0600000000004</v>
      </c>
      <c r="BE197" s="2090"/>
      <c r="BF197" s="1073">
        <v>7001.65</v>
      </c>
      <c r="BG197" s="3215"/>
      <c r="BH197" s="3215"/>
      <c r="BI197" s="3215"/>
      <c r="BJ197" s="3215"/>
    </row>
    <row r="198" spans="1:62" ht="15.75" thickBot="1" x14ac:dyDescent="0.3">
      <c r="A198" s="175"/>
      <c r="B198" s="3241" t="s">
        <v>875</v>
      </c>
      <c r="C198" s="3230" t="s">
        <v>1160</v>
      </c>
      <c r="D198" s="3230"/>
      <c r="E198" s="2090"/>
      <c r="F198" s="542">
        <v>122.91999999999999</v>
      </c>
      <c r="G198" s="2090"/>
      <c r="H198" s="542">
        <v>241.28</v>
      </c>
      <c r="I198" s="2090"/>
      <c r="J198" s="968">
        <v>364.2</v>
      </c>
      <c r="K198" s="2090"/>
      <c r="L198" s="542"/>
      <c r="M198" s="2090"/>
      <c r="N198" s="542">
        <v>364.2</v>
      </c>
      <c r="O198" s="2090"/>
      <c r="P198" s="542"/>
      <c r="Q198" s="2090"/>
      <c r="R198" s="968">
        <v>364.2</v>
      </c>
      <c r="S198" s="2090"/>
      <c r="T198" s="542"/>
      <c r="U198" s="2090"/>
      <c r="V198" s="968">
        <v>364.2</v>
      </c>
      <c r="W198" s="2090"/>
      <c r="X198" s="542">
        <v>198.07000000000002</v>
      </c>
      <c r="Y198" s="2090"/>
      <c r="Z198" s="968">
        <v>198.07000000000002</v>
      </c>
      <c r="AA198" s="2090"/>
      <c r="AB198" s="542">
        <v>562.27</v>
      </c>
      <c r="AC198" s="2090"/>
      <c r="AD198" s="542"/>
      <c r="AE198" s="2090"/>
      <c r="AF198" s="968">
        <v>562.27</v>
      </c>
      <c r="AG198" s="2090"/>
      <c r="AH198" s="542"/>
      <c r="AI198" s="2090"/>
      <c r="AJ198" s="968">
        <v>562.27</v>
      </c>
      <c r="AK198" s="2090"/>
      <c r="AL198" s="542"/>
      <c r="AM198" s="2090"/>
      <c r="AN198" s="968">
        <v>0</v>
      </c>
      <c r="AO198" s="2090"/>
      <c r="AP198" s="968">
        <v>562.27</v>
      </c>
      <c r="AQ198" s="2090"/>
      <c r="AR198" s="542">
        <v>185.46</v>
      </c>
      <c r="AS198" s="2090"/>
      <c r="AT198" s="1073">
        <v>747.73</v>
      </c>
      <c r="AU198" s="2090"/>
      <c r="AV198" s="542"/>
      <c r="AW198" s="2090"/>
      <c r="AX198" s="1073">
        <v>747.73</v>
      </c>
      <c r="AY198" s="2090"/>
      <c r="AZ198" s="542"/>
      <c r="BA198" s="2090"/>
      <c r="BB198" s="968">
        <v>185.46</v>
      </c>
      <c r="BC198" s="2090"/>
      <c r="BD198" s="542">
        <v>185.46</v>
      </c>
      <c r="BE198" s="2090"/>
      <c r="BF198" s="1073">
        <v>747.73</v>
      </c>
      <c r="BG198" s="3215"/>
      <c r="BH198" s="3215"/>
      <c r="BI198" s="3215"/>
      <c r="BJ198" s="3215"/>
    </row>
    <row r="199" spans="1:62" ht="20.25" customHeight="1" thickBot="1" x14ac:dyDescent="0.3">
      <c r="A199" s="175"/>
      <c r="B199" s="3241" t="s">
        <v>875</v>
      </c>
      <c r="C199" s="3230" t="s">
        <v>1159</v>
      </c>
      <c r="D199" s="3230"/>
      <c r="E199" s="2090"/>
      <c r="F199" s="542">
        <v>1342.0099999999998</v>
      </c>
      <c r="G199" s="2090"/>
      <c r="H199" s="542">
        <v>933.55</v>
      </c>
      <c r="I199" s="2090"/>
      <c r="J199" s="968">
        <v>2275.5599999999995</v>
      </c>
      <c r="K199" s="2090"/>
      <c r="L199" s="542">
        <v>61.86</v>
      </c>
      <c r="M199" s="2090"/>
      <c r="N199" s="542">
        <v>2337.4199999999996</v>
      </c>
      <c r="O199" s="2090"/>
      <c r="P199" s="542">
        <v>509.9</v>
      </c>
      <c r="Q199" s="2090"/>
      <c r="R199" s="968">
        <v>2847.3199999999997</v>
      </c>
      <c r="S199" s="2090"/>
      <c r="T199" s="542">
        <v>1041.43</v>
      </c>
      <c r="U199" s="2090"/>
      <c r="V199" s="968">
        <v>3888.75</v>
      </c>
      <c r="W199" s="2090"/>
      <c r="X199" s="542">
        <v>1434.28</v>
      </c>
      <c r="Y199" s="2090"/>
      <c r="Z199" s="968">
        <v>2985.6099999999997</v>
      </c>
      <c r="AA199" s="2090"/>
      <c r="AB199" s="542">
        <v>5323.0299999999988</v>
      </c>
      <c r="AC199" s="2090"/>
      <c r="AD199" s="542">
        <v>796.43999999999994</v>
      </c>
      <c r="AE199" s="2090"/>
      <c r="AF199" s="968">
        <v>6119.4699999999984</v>
      </c>
      <c r="AG199" s="2090"/>
      <c r="AH199" s="542">
        <v>165.21</v>
      </c>
      <c r="AI199" s="2090"/>
      <c r="AJ199" s="968">
        <v>6284.6799999999985</v>
      </c>
      <c r="AK199" s="2090"/>
      <c r="AL199" s="542">
        <v>1049.3699999999999</v>
      </c>
      <c r="AM199" s="2090"/>
      <c r="AN199" s="968">
        <v>2011.02</v>
      </c>
      <c r="AO199" s="2090"/>
      <c r="AP199" s="968">
        <v>7334.0499999999984</v>
      </c>
      <c r="AQ199" s="2090"/>
      <c r="AR199" s="542">
        <v>1399.73</v>
      </c>
      <c r="AS199" s="2090"/>
      <c r="AT199" s="1073">
        <v>8733.7799999999988</v>
      </c>
      <c r="AU199" s="2090"/>
      <c r="AV199" s="542">
        <v>1069.0700000000002</v>
      </c>
      <c r="AW199" s="2090"/>
      <c r="AX199" s="1073">
        <v>9802.8499999999985</v>
      </c>
      <c r="AY199" s="2090"/>
      <c r="AZ199" s="542">
        <v>569.04</v>
      </c>
      <c r="BA199" s="2090"/>
      <c r="BB199" s="968">
        <v>3037.84</v>
      </c>
      <c r="BC199" s="2090"/>
      <c r="BD199" s="542">
        <v>5048.8600000000006</v>
      </c>
      <c r="BE199" s="2090"/>
      <c r="BF199" s="1073">
        <v>10371.89</v>
      </c>
      <c r="BG199" s="3215"/>
      <c r="BH199" s="3215"/>
      <c r="BI199" s="3215"/>
      <c r="BJ199" s="3215"/>
    </row>
    <row r="200" spans="1:62" ht="19.5" customHeight="1" thickBot="1" x14ac:dyDescent="0.3">
      <c r="A200" s="175"/>
      <c r="B200" s="3241" t="s">
        <v>875</v>
      </c>
      <c r="C200" s="3230" t="s">
        <v>1334</v>
      </c>
      <c r="D200" s="3230"/>
      <c r="E200" s="2090"/>
      <c r="F200" s="542">
        <v>394.24</v>
      </c>
      <c r="G200" s="2090"/>
      <c r="H200" s="542">
        <v>542.38</v>
      </c>
      <c r="I200" s="2090"/>
      <c r="J200" s="968">
        <v>936.62</v>
      </c>
      <c r="K200" s="2090"/>
      <c r="L200" s="542"/>
      <c r="M200" s="2090"/>
      <c r="N200" s="542">
        <v>936.62</v>
      </c>
      <c r="O200" s="2090"/>
      <c r="P200" s="542">
        <v>595.42999999999995</v>
      </c>
      <c r="Q200" s="2090"/>
      <c r="R200" s="968">
        <v>1532.05</v>
      </c>
      <c r="S200" s="2090"/>
      <c r="T200" s="542">
        <v>847.8599999999999</v>
      </c>
      <c r="U200" s="2090"/>
      <c r="V200" s="968">
        <v>2379.91</v>
      </c>
      <c r="W200" s="2090"/>
      <c r="X200" s="542">
        <v>593.98</v>
      </c>
      <c r="Y200" s="2090"/>
      <c r="Z200" s="968">
        <v>2037.27</v>
      </c>
      <c r="AA200" s="2090"/>
      <c r="AB200" s="542">
        <v>2973.89</v>
      </c>
      <c r="AC200" s="2090"/>
      <c r="AD200" s="542">
        <v>661.85</v>
      </c>
      <c r="AE200" s="2090"/>
      <c r="AF200" s="968">
        <v>3635.74</v>
      </c>
      <c r="AG200" s="2090"/>
      <c r="AH200" s="542">
        <v>191.98000000000002</v>
      </c>
      <c r="AI200" s="2090"/>
      <c r="AJ200" s="968">
        <v>3827.72</v>
      </c>
      <c r="AK200" s="2090"/>
      <c r="AL200" s="542">
        <v>526.78</v>
      </c>
      <c r="AM200" s="2090"/>
      <c r="AN200" s="968">
        <v>1380.6100000000001</v>
      </c>
      <c r="AO200" s="2090"/>
      <c r="AP200" s="968">
        <v>4354.5</v>
      </c>
      <c r="AQ200" s="2090"/>
      <c r="AR200" s="542">
        <v>231.32000000000002</v>
      </c>
      <c r="AS200" s="2090"/>
      <c r="AT200" s="1073">
        <v>4585.82</v>
      </c>
      <c r="AU200" s="2090"/>
      <c r="AV200" s="542">
        <v>559.91</v>
      </c>
      <c r="AW200" s="2090"/>
      <c r="AX200" s="1073">
        <v>5145.7299999999996</v>
      </c>
      <c r="AY200" s="2090"/>
      <c r="AZ200" s="542"/>
      <c r="BA200" s="2090"/>
      <c r="BB200" s="968">
        <v>791.23</v>
      </c>
      <c r="BC200" s="2090"/>
      <c r="BD200" s="542">
        <v>2171.84</v>
      </c>
      <c r="BE200" s="2090"/>
      <c r="BF200" s="1073">
        <v>5145.7299999999996</v>
      </c>
      <c r="BG200" s="3215"/>
      <c r="BH200" s="3215"/>
      <c r="BI200" s="3215"/>
      <c r="BJ200" s="3215"/>
    </row>
    <row r="201" spans="1:62" ht="15.75" thickBot="1" x14ac:dyDescent="0.3">
      <c r="A201" s="175"/>
      <c r="B201" s="3241" t="s">
        <v>875</v>
      </c>
      <c r="C201" s="3230" t="s">
        <v>1007</v>
      </c>
      <c r="D201" s="914"/>
      <c r="E201" s="914"/>
      <c r="F201" s="542">
        <v>851.2700000000001</v>
      </c>
      <c r="G201" s="914"/>
      <c r="H201" s="542">
        <v>1162.6599999999999</v>
      </c>
      <c r="I201" s="914"/>
      <c r="J201" s="968">
        <v>2013.9299999999998</v>
      </c>
      <c r="K201" s="914"/>
      <c r="L201" s="542">
        <v>24.28</v>
      </c>
      <c r="M201" s="914"/>
      <c r="N201" s="542">
        <v>2038.2099999999998</v>
      </c>
      <c r="O201" s="914"/>
      <c r="P201" s="542">
        <v>1509.0600000000002</v>
      </c>
      <c r="Q201" s="914"/>
      <c r="R201" s="968">
        <v>3547.27</v>
      </c>
      <c r="S201" s="914"/>
      <c r="T201" s="542">
        <v>1423.76</v>
      </c>
      <c r="U201" s="914"/>
      <c r="V201" s="968">
        <v>4971.03</v>
      </c>
      <c r="W201" s="914"/>
      <c r="X201" s="542">
        <v>741.9100000000002</v>
      </c>
      <c r="Y201" s="914"/>
      <c r="Z201" s="968">
        <v>3674.7300000000005</v>
      </c>
      <c r="AA201" s="914"/>
      <c r="AB201" s="542">
        <v>5712.9400000000005</v>
      </c>
      <c r="AC201" s="914"/>
      <c r="AD201" s="542">
        <v>1316.0699999999997</v>
      </c>
      <c r="AE201" s="914"/>
      <c r="AF201" s="968">
        <v>7029.01</v>
      </c>
      <c r="AG201" s="914"/>
      <c r="AH201" s="542">
        <v>774.27</v>
      </c>
      <c r="AI201" s="914"/>
      <c r="AJ201" s="968">
        <v>7803.2800000000007</v>
      </c>
      <c r="AK201" s="914"/>
      <c r="AL201" s="542">
        <v>782.41999999999985</v>
      </c>
      <c r="AM201" s="914"/>
      <c r="AN201" s="968">
        <v>2872.7599999999993</v>
      </c>
      <c r="AO201" s="914"/>
      <c r="AP201" s="968">
        <v>8585.7000000000007</v>
      </c>
      <c r="AQ201" s="914"/>
      <c r="AR201" s="542">
        <v>126.24</v>
      </c>
      <c r="AS201" s="914"/>
      <c r="AT201" s="1073">
        <v>8711.94</v>
      </c>
      <c r="AU201" s="914"/>
      <c r="AV201" s="542">
        <v>180.76</v>
      </c>
      <c r="AW201" s="914"/>
      <c r="AX201" s="1073">
        <v>8892.7000000000007</v>
      </c>
      <c r="AY201" s="914"/>
      <c r="AZ201" s="542"/>
      <c r="BA201" s="914"/>
      <c r="BB201" s="968">
        <v>307</v>
      </c>
      <c r="BC201" s="914"/>
      <c r="BD201" s="542">
        <v>3179.7599999999993</v>
      </c>
      <c r="BE201" s="914"/>
      <c r="BF201" s="1073">
        <v>8892.7000000000007</v>
      </c>
      <c r="BG201" s="3215"/>
      <c r="BH201" s="3215"/>
      <c r="BI201" s="3215"/>
      <c r="BJ201" s="3215"/>
    </row>
    <row r="202" spans="1:62" ht="15.75" thickBot="1" x14ac:dyDescent="0.3">
      <c r="A202" s="175"/>
      <c r="B202" s="3241" t="s">
        <v>875</v>
      </c>
      <c r="C202" s="3231" t="s">
        <v>1154</v>
      </c>
      <c r="D202" s="1363"/>
      <c r="E202" s="1363"/>
      <c r="F202" s="463">
        <v>637.43999999999994</v>
      </c>
      <c r="G202" s="1363"/>
      <c r="H202" s="463"/>
      <c r="I202" s="1363"/>
      <c r="J202" s="968">
        <v>637.43999999999994</v>
      </c>
      <c r="K202" s="1363"/>
      <c r="L202" s="463"/>
      <c r="M202" s="1363"/>
      <c r="N202" s="542">
        <v>637.43999999999994</v>
      </c>
      <c r="O202" s="1363"/>
      <c r="P202" s="463"/>
      <c r="Q202" s="1363"/>
      <c r="R202" s="968">
        <v>637.43999999999994</v>
      </c>
      <c r="S202" s="1363"/>
      <c r="T202" s="463"/>
      <c r="U202" s="1363"/>
      <c r="V202" s="968">
        <v>637.43999999999994</v>
      </c>
      <c r="W202" s="1363"/>
      <c r="X202" s="463"/>
      <c r="Y202" s="1363"/>
      <c r="Z202" s="968">
        <v>0</v>
      </c>
      <c r="AA202" s="1363"/>
      <c r="AB202" s="542">
        <v>637.43999999999994</v>
      </c>
      <c r="AC202" s="1363"/>
      <c r="AD202" s="463"/>
      <c r="AE202" s="1363"/>
      <c r="AF202" s="968">
        <v>637.43999999999994</v>
      </c>
      <c r="AG202" s="1363"/>
      <c r="AH202" s="463"/>
      <c r="AI202" s="1363"/>
      <c r="AJ202" s="968">
        <v>637.43999999999994</v>
      </c>
      <c r="AK202" s="1363"/>
      <c r="AL202" s="463"/>
      <c r="AM202" s="1363"/>
      <c r="AN202" s="968">
        <v>0</v>
      </c>
      <c r="AO202" s="1363"/>
      <c r="AP202" s="968">
        <v>637.43999999999994</v>
      </c>
      <c r="AQ202" s="1363"/>
      <c r="AR202" s="463"/>
      <c r="AS202" s="1363"/>
      <c r="AT202" s="1073">
        <v>637.43999999999994</v>
      </c>
      <c r="AU202" s="1363"/>
      <c r="AV202" s="463"/>
      <c r="AW202" s="1363"/>
      <c r="AX202" s="1073">
        <v>637.43999999999994</v>
      </c>
      <c r="AY202" s="1363"/>
      <c r="AZ202" s="463"/>
      <c r="BA202" s="1363"/>
      <c r="BB202" s="968">
        <v>0</v>
      </c>
      <c r="BC202" s="1363"/>
      <c r="BD202" s="542">
        <v>0</v>
      </c>
      <c r="BE202" s="1363"/>
      <c r="BF202" s="1073">
        <v>637.43999999999994</v>
      </c>
      <c r="BG202" s="3215"/>
      <c r="BH202" s="3215"/>
      <c r="BI202" s="3215"/>
      <c r="BJ202" s="3215"/>
    </row>
    <row r="203" spans="1:62" ht="15.75" thickBot="1" x14ac:dyDescent="0.3">
      <c r="A203" s="175"/>
      <c r="B203" s="3241" t="s">
        <v>875</v>
      </c>
      <c r="C203" s="3230" t="s">
        <v>913</v>
      </c>
      <c r="D203" s="914"/>
      <c r="E203" s="914"/>
      <c r="F203" s="542"/>
      <c r="G203" s="914"/>
      <c r="H203" s="542"/>
      <c r="I203" s="914"/>
      <c r="J203" s="968">
        <v>0</v>
      </c>
      <c r="K203" s="914"/>
      <c r="L203" s="542"/>
      <c r="M203" s="914"/>
      <c r="N203" s="542">
        <v>0</v>
      </c>
      <c r="O203" s="914"/>
      <c r="P203" s="542"/>
      <c r="Q203" s="914"/>
      <c r="R203" s="968">
        <v>0</v>
      </c>
      <c r="S203" s="914"/>
      <c r="T203" s="542"/>
      <c r="U203" s="914"/>
      <c r="V203" s="968">
        <v>0</v>
      </c>
      <c r="W203" s="914"/>
      <c r="X203" s="542"/>
      <c r="Y203" s="914"/>
      <c r="Z203" s="968">
        <v>0</v>
      </c>
      <c r="AA203" s="914"/>
      <c r="AB203" s="542">
        <v>0</v>
      </c>
      <c r="AC203" s="914"/>
      <c r="AD203" s="542"/>
      <c r="AE203" s="914"/>
      <c r="AF203" s="968">
        <v>0</v>
      </c>
      <c r="AG203" s="914"/>
      <c r="AH203" s="542"/>
      <c r="AI203" s="914"/>
      <c r="AJ203" s="968">
        <v>0</v>
      </c>
      <c r="AK203" s="914"/>
      <c r="AL203" s="542"/>
      <c r="AM203" s="914"/>
      <c r="AN203" s="968">
        <v>0</v>
      </c>
      <c r="AO203" s="914"/>
      <c r="AP203" s="968">
        <v>0</v>
      </c>
      <c r="AQ203" s="914"/>
      <c r="AR203" s="542"/>
      <c r="AS203" s="914"/>
      <c r="AT203" s="1073">
        <v>0</v>
      </c>
      <c r="AU203" s="914"/>
      <c r="AV203" s="542"/>
      <c r="AW203" s="914"/>
      <c r="AX203" s="1073">
        <v>0</v>
      </c>
      <c r="AY203" s="914"/>
      <c r="AZ203" s="542"/>
      <c r="BA203" s="914"/>
      <c r="BB203" s="968">
        <v>0</v>
      </c>
      <c r="BC203" s="914"/>
      <c r="BD203" s="542">
        <v>0</v>
      </c>
      <c r="BE203" s="914"/>
      <c r="BF203" s="1073">
        <v>0</v>
      </c>
      <c r="BG203" s="3215"/>
      <c r="BH203" s="3215"/>
      <c r="BI203" s="3215"/>
      <c r="BJ203" s="3215"/>
    </row>
    <row r="204" spans="1:62" ht="15.75" thickBot="1" x14ac:dyDescent="0.3">
      <c r="A204" s="175"/>
      <c r="B204" s="3241" t="s">
        <v>875</v>
      </c>
      <c r="C204" s="3230" t="s">
        <v>1158</v>
      </c>
      <c r="D204" s="914"/>
      <c r="E204" s="914"/>
      <c r="F204" s="542"/>
      <c r="G204" s="914"/>
      <c r="H204" s="542"/>
      <c r="I204" s="914"/>
      <c r="J204" s="968">
        <v>0</v>
      </c>
      <c r="K204" s="914"/>
      <c r="L204" s="542"/>
      <c r="M204" s="914"/>
      <c r="N204" s="542">
        <v>0</v>
      </c>
      <c r="O204" s="914"/>
      <c r="P204" s="542"/>
      <c r="Q204" s="914"/>
      <c r="R204" s="968">
        <v>0</v>
      </c>
      <c r="S204" s="914"/>
      <c r="T204" s="542"/>
      <c r="U204" s="914"/>
      <c r="V204" s="968">
        <v>0</v>
      </c>
      <c r="W204" s="914"/>
      <c r="X204" s="542"/>
      <c r="Y204" s="914"/>
      <c r="Z204" s="968">
        <v>0</v>
      </c>
      <c r="AA204" s="914"/>
      <c r="AB204" s="542">
        <v>0</v>
      </c>
      <c r="AC204" s="914"/>
      <c r="AD204" s="542"/>
      <c r="AE204" s="914"/>
      <c r="AF204" s="968">
        <v>0</v>
      </c>
      <c r="AG204" s="914"/>
      <c r="AH204" s="542"/>
      <c r="AI204" s="914"/>
      <c r="AJ204" s="542">
        <v>0</v>
      </c>
      <c r="AK204" s="914"/>
      <c r="AL204" s="542"/>
      <c r="AM204" s="914"/>
      <c r="AN204" s="968">
        <v>0</v>
      </c>
      <c r="AO204" s="914"/>
      <c r="AP204" s="968">
        <v>0</v>
      </c>
      <c r="AQ204" s="914"/>
      <c r="AR204" s="542"/>
      <c r="AS204" s="914"/>
      <c r="AT204" s="1073">
        <v>0</v>
      </c>
      <c r="AU204" s="914"/>
      <c r="AV204" s="542"/>
      <c r="AW204" s="914"/>
      <c r="AX204" s="1073">
        <v>0</v>
      </c>
      <c r="AY204" s="914"/>
      <c r="AZ204" s="542"/>
      <c r="BA204" s="914"/>
      <c r="BB204" s="968">
        <v>0</v>
      </c>
      <c r="BC204" s="914"/>
      <c r="BD204" s="542">
        <v>0</v>
      </c>
      <c r="BE204" s="914"/>
      <c r="BF204" s="1073">
        <v>0</v>
      </c>
      <c r="BG204" s="3215"/>
      <c r="BH204" s="3215"/>
      <c r="BI204" s="3215"/>
      <c r="BJ204" s="3215"/>
    </row>
    <row r="205" spans="1:62" ht="15.75" thickBot="1" x14ac:dyDescent="0.3">
      <c r="A205" s="175"/>
      <c r="B205" s="3241" t="s">
        <v>875</v>
      </c>
      <c r="C205" s="3230" t="s">
        <v>1157</v>
      </c>
      <c r="D205" s="3230"/>
      <c r="E205" s="2090"/>
      <c r="F205" s="542">
        <v>694.08</v>
      </c>
      <c r="G205" s="2090"/>
      <c r="H205" s="542"/>
      <c r="I205" s="2090"/>
      <c r="J205" s="968">
        <v>694.08</v>
      </c>
      <c r="K205" s="2090"/>
      <c r="L205" s="542"/>
      <c r="M205" s="2090"/>
      <c r="N205" s="542">
        <v>694.08</v>
      </c>
      <c r="O205" s="2090"/>
      <c r="P205" s="542"/>
      <c r="Q205" s="2090"/>
      <c r="R205" s="968">
        <v>694.08</v>
      </c>
      <c r="S205" s="2090"/>
      <c r="T205" s="542"/>
      <c r="U205" s="2090"/>
      <c r="V205" s="968">
        <v>694.08</v>
      </c>
      <c r="W205" s="2090"/>
      <c r="X205" s="542"/>
      <c r="Y205" s="2090"/>
      <c r="Z205" s="968">
        <v>0</v>
      </c>
      <c r="AA205" s="2090"/>
      <c r="AB205" s="542">
        <v>694.08</v>
      </c>
      <c r="AC205" s="2090"/>
      <c r="AD205" s="542"/>
      <c r="AE205" s="2090"/>
      <c r="AF205" s="968">
        <v>694.08</v>
      </c>
      <c r="AG205" s="2090"/>
      <c r="AH205" s="542"/>
      <c r="AI205" s="2090"/>
      <c r="AJ205" s="542">
        <v>694.08</v>
      </c>
      <c r="AK205" s="2090"/>
      <c r="AL205" s="542"/>
      <c r="AM205" s="2090"/>
      <c r="AN205" s="968">
        <v>0</v>
      </c>
      <c r="AO205" s="2090"/>
      <c r="AP205" s="968">
        <v>694.08</v>
      </c>
      <c r="AQ205" s="2090"/>
      <c r="AR205" s="542"/>
      <c r="AS205" s="2090"/>
      <c r="AT205" s="1073">
        <v>694.08</v>
      </c>
      <c r="AU205" s="2090"/>
      <c r="AV205" s="542"/>
      <c r="AW205" s="2090"/>
      <c r="AX205" s="1073">
        <v>694.08</v>
      </c>
      <c r="AY205" s="2090"/>
      <c r="AZ205" s="542">
        <v>64.64</v>
      </c>
      <c r="BA205" s="2090"/>
      <c r="BB205" s="968">
        <v>64.64</v>
      </c>
      <c r="BC205" s="2090"/>
      <c r="BD205" s="542">
        <v>64.64</v>
      </c>
      <c r="BE205" s="2090"/>
      <c r="BF205" s="1073">
        <v>758.72</v>
      </c>
      <c r="BG205" s="3215"/>
      <c r="BH205" s="3215"/>
      <c r="BI205" s="3215"/>
      <c r="BJ205" s="3215"/>
    </row>
    <row r="206" spans="1:62" ht="15.75" thickBot="1" x14ac:dyDescent="0.3">
      <c r="A206" s="175"/>
      <c r="B206" s="3241" t="s">
        <v>875</v>
      </c>
      <c r="C206" s="3230" t="s">
        <v>1296</v>
      </c>
      <c r="D206" s="3230"/>
      <c r="E206" s="2090"/>
      <c r="F206" s="542"/>
      <c r="G206" s="2090"/>
      <c r="H206" s="542"/>
      <c r="I206" s="2090"/>
      <c r="J206" s="968">
        <v>0</v>
      </c>
      <c r="K206" s="2090"/>
      <c r="L206" s="542"/>
      <c r="M206" s="2090"/>
      <c r="N206" s="542">
        <v>0</v>
      </c>
      <c r="O206" s="2090"/>
      <c r="P206" s="542"/>
      <c r="Q206" s="2090"/>
      <c r="R206" s="968">
        <v>0</v>
      </c>
      <c r="S206" s="2090"/>
      <c r="T206" s="542"/>
      <c r="U206" s="2090"/>
      <c r="V206" s="968">
        <v>0</v>
      </c>
      <c r="W206" s="2090"/>
      <c r="X206" s="542"/>
      <c r="Y206" s="2090"/>
      <c r="Z206" s="968">
        <v>0</v>
      </c>
      <c r="AA206" s="2090"/>
      <c r="AB206" s="542">
        <v>0</v>
      </c>
      <c r="AC206" s="2090"/>
      <c r="AD206" s="542"/>
      <c r="AE206" s="2090"/>
      <c r="AF206" s="968">
        <v>0</v>
      </c>
      <c r="AG206" s="2090"/>
      <c r="AH206" s="542"/>
      <c r="AI206" s="2090"/>
      <c r="AJ206" s="542">
        <v>0</v>
      </c>
      <c r="AK206" s="2090"/>
      <c r="AL206" s="542"/>
      <c r="AM206" s="2090"/>
      <c r="AN206" s="968">
        <v>0</v>
      </c>
      <c r="AO206" s="2090"/>
      <c r="AP206" s="542">
        <v>0</v>
      </c>
      <c r="AQ206" s="2090"/>
      <c r="AR206" s="542"/>
      <c r="AS206" s="2090"/>
      <c r="AT206" s="1073">
        <v>0</v>
      </c>
      <c r="AU206" s="2090"/>
      <c r="AV206" s="542"/>
      <c r="AW206" s="2090"/>
      <c r="AX206" s="1073">
        <v>0</v>
      </c>
      <c r="AY206" s="2090"/>
      <c r="AZ206" s="542"/>
      <c r="BA206" s="2090"/>
      <c r="BB206" s="968">
        <v>0</v>
      </c>
      <c r="BC206" s="2090"/>
      <c r="BD206" s="542">
        <v>0</v>
      </c>
      <c r="BE206" s="2090"/>
      <c r="BF206" s="1073">
        <v>0</v>
      </c>
      <c r="BG206" s="3215"/>
      <c r="BH206" s="3215"/>
      <c r="BI206" s="3215"/>
      <c r="BJ206" s="3215"/>
    </row>
    <row r="207" spans="1:62" ht="15.75" thickBot="1" x14ac:dyDescent="0.3">
      <c r="A207" s="175"/>
      <c r="B207" s="3244" t="s">
        <v>875</v>
      </c>
      <c r="C207" s="2411" t="s">
        <v>1161</v>
      </c>
      <c r="D207" s="2411"/>
      <c r="E207" s="2154"/>
      <c r="F207" s="1049">
        <v>380.44000000000005</v>
      </c>
      <c r="G207" s="2154"/>
      <c r="H207" s="1049"/>
      <c r="I207" s="2154"/>
      <c r="J207" s="968">
        <v>380.44000000000005</v>
      </c>
      <c r="K207" s="2154"/>
      <c r="L207" s="1049"/>
      <c r="M207" s="2154"/>
      <c r="N207" s="1049">
        <v>380.44000000000005</v>
      </c>
      <c r="O207" s="2154"/>
      <c r="P207" s="1049">
        <v>981.80000000000007</v>
      </c>
      <c r="Q207" s="2154"/>
      <c r="R207" s="968">
        <v>1362.2400000000002</v>
      </c>
      <c r="S207" s="2154"/>
      <c r="T207" s="1049">
        <v>41.11</v>
      </c>
      <c r="U207" s="2154"/>
      <c r="V207" s="968">
        <v>1403.3500000000001</v>
      </c>
      <c r="W207" s="2154"/>
      <c r="X207" s="1049"/>
      <c r="Y207" s="2154"/>
      <c r="Z207" s="968">
        <v>1022.9100000000001</v>
      </c>
      <c r="AA207" s="2154"/>
      <c r="AB207" s="1049">
        <v>1403.3500000000001</v>
      </c>
      <c r="AC207" s="2154"/>
      <c r="AD207" s="1049">
        <v>196.82</v>
      </c>
      <c r="AE207" s="2154"/>
      <c r="AF207" s="968">
        <v>1600.17</v>
      </c>
      <c r="AG207" s="2154"/>
      <c r="AH207" s="1049"/>
      <c r="AI207" s="2154"/>
      <c r="AJ207" s="1049">
        <v>1600.17</v>
      </c>
      <c r="AK207" s="2154"/>
      <c r="AL207" s="1049"/>
      <c r="AM207" s="2154"/>
      <c r="AN207" s="1049">
        <v>196.82</v>
      </c>
      <c r="AO207" s="2154"/>
      <c r="AP207" s="1049">
        <v>1600.17</v>
      </c>
      <c r="AQ207" s="2154"/>
      <c r="AR207" s="1049"/>
      <c r="AS207" s="2154"/>
      <c r="AT207" s="1073">
        <v>1600.17</v>
      </c>
      <c r="AU207" s="2154"/>
      <c r="AV207" s="1049">
        <v>130.19999999999999</v>
      </c>
      <c r="AW207" s="2154"/>
      <c r="AX207" s="1073">
        <v>1730.3700000000001</v>
      </c>
      <c r="AY207" s="2154"/>
      <c r="AZ207" s="1049">
        <v>569.86</v>
      </c>
      <c r="BA207" s="2154"/>
      <c r="BB207" s="968">
        <v>700.06</v>
      </c>
      <c r="BC207" s="2154"/>
      <c r="BD207" s="542">
        <v>896.87999999999988</v>
      </c>
      <c r="BE207" s="2154"/>
      <c r="BF207" s="1073">
        <v>2300.23</v>
      </c>
      <c r="BG207" s="3215"/>
      <c r="BH207" s="3215"/>
      <c r="BI207" s="3215"/>
      <c r="BJ207" s="3215"/>
    </row>
    <row r="208" spans="1:62" ht="15.75" thickBot="1" x14ac:dyDescent="0.3">
      <c r="A208" s="175"/>
      <c r="B208" s="3243" t="s">
        <v>876</v>
      </c>
      <c r="C208" s="2407" t="s">
        <v>879</v>
      </c>
      <c r="D208" s="2407"/>
      <c r="E208" s="2137"/>
      <c r="F208" s="968"/>
      <c r="G208" s="2137"/>
      <c r="H208" s="968"/>
      <c r="I208" s="2137"/>
      <c r="J208" s="968">
        <v>0</v>
      </c>
      <c r="K208" s="2137"/>
      <c r="L208" s="968"/>
      <c r="M208" s="2137"/>
      <c r="N208" s="968">
        <v>0</v>
      </c>
      <c r="O208" s="2137"/>
      <c r="P208" s="968"/>
      <c r="Q208" s="2137"/>
      <c r="R208" s="968">
        <v>0</v>
      </c>
      <c r="S208" s="2137"/>
      <c r="T208" s="968"/>
      <c r="U208" s="2137"/>
      <c r="V208" s="968">
        <v>0</v>
      </c>
      <c r="W208" s="2137"/>
      <c r="X208" s="968"/>
      <c r="Y208" s="2137"/>
      <c r="Z208" s="968">
        <v>0</v>
      </c>
      <c r="AA208" s="2137"/>
      <c r="AB208" s="968">
        <v>0</v>
      </c>
      <c r="AC208" s="2137"/>
      <c r="AD208" s="968"/>
      <c r="AE208" s="2137"/>
      <c r="AF208" s="968">
        <v>0</v>
      </c>
      <c r="AG208" s="2137"/>
      <c r="AH208" s="968"/>
      <c r="AI208" s="2137"/>
      <c r="AJ208" s="968">
        <v>0</v>
      </c>
      <c r="AK208" s="2137"/>
      <c r="AL208" s="968"/>
      <c r="AM208" s="2137"/>
      <c r="AN208" s="968">
        <v>0</v>
      </c>
      <c r="AO208" s="2137"/>
      <c r="AP208" s="968">
        <v>0</v>
      </c>
      <c r="AQ208" s="2137"/>
      <c r="AR208" s="968"/>
      <c r="AS208" s="2137"/>
      <c r="AT208" s="1073">
        <v>0</v>
      </c>
      <c r="AU208" s="2137"/>
      <c r="AV208" s="968"/>
      <c r="AW208" s="2137"/>
      <c r="AX208" s="1073">
        <v>0</v>
      </c>
      <c r="AY208" s="2137"/>
      <c r="AZ208" s="968"/>
      <c r="BA208" s="2137"/>
      <c r="BB208" s="968">
        <v>0</v>
      </c>
      <c r="BC208" s="2137"/>
      <c r="BD208" s="542">
        <v>0</v>
      </c>
      <c r="BE208" s="2137"/>
      <c r="BF208" s="1073">
        <v>0</v>
      </c>
      <c r="BG208" s="3215"/>
      <c r="BH208" s="3215"/>
      <c r="BI208" s="3215"/>
      <c r="BJ208" s="3215"/>
    </row>
    <row r="209" spans="1:62" ht="15.75" thickBot="1" x14ac:dyDescent="0.3">
      <c r="A209" s="175"/>
      <c r="B209" s="3244" t="s">
        <v>876</v>
      </c>
      <c r="C209" s="2411" t="s">
        <v>867</v>
      </c>
      <c r="D209" s="2411"/>
      <c r="E209" s="2154"/>
      <c r="F209" s="1049"/>
      <c r="G209" s="2154"/>
      <c r="H209" s="1049"/>
      <c r="I209" s="2154"/>
      <c r="J209" s="968">
        <v>0</v>
      </c>
      <c r="K209" s="2154"/>
      <c r="L209" s="1049"/>
      <c r="M209" s="2154"/>
      <c r="N209" s="1049">
        <v>0</v>
      </c>
      <c r="O209" s="2154"/>
      <c r="P209" s="1049"/>
      <c r="Q209" s="2154"/>
      <c r="R209" s="1049">
        <v>0</v>
      </c>
      <c r="S209" s="2154"/>
      <c r="T209" s="1049"/>
      <c r="U209" s="2154"/>
      <c r="V209" s="1049">
        <v>0</v>
      </c>
      <c r="W209" s="2154"/>
      <c r="X209" s="1049"/>
      <c r="Y209" s="2154"/>
      <c r="Z209" s="1049">
        <v>0</v>
      </c>
      <c r="AA209" s="2154"/>
      <c r="AB209" s="1049">
        <v>0</v>
      </c>
      <c r="AC209" s="2154"/>
      <c r="AD209" s="1049"/>
      <c r="AE209" s="2154"/>
      <c r="AF209" s="968">
        <v>0</v>
      </c>
      <c r="AG209" s="2154"/>
      <c r="AH209" s="1049"/>
      <c r="AI209" s="2154"/>
      <c r="AJ209" s="1049">
        <v>0</v>
      </c>
      <c r="AK209" s="2154"/>
      <c r="AL209" s="1049"/>
      <c r="AM209" s="2154"/>
      <c r="AN209" s="1049">
        <v>0</v>
      </c>
      <c r="AO209" s="2154"/>
      <c r="AP209" s="1049">
        <v>0</v>
      </c>
      <c r="AQ209" s="2154"/>
      <c r="AR209" s="1049"/>
      <c r="AS209" s="2154"/>
      <c r="AT209" s="1073">
        <v>0</v>
      </c>
      <c r="AU209" s="2154"/>
      <c r="AV209" s="1049"/>
      <c r="AW209" s="2154"/>
      <c r="AX209" s="1073">
        <v>0</v>
      </c>
      <c r="AY209" s="2154"/>
      <c r="AZ209" s="1049"/>
      <c r="BA209" s="2154"/>
      <c r="BB209" s="968">
        <v>0</v>
      </c>
      <c r="BC209" s="2154"/>
      <c r="BD209" s="542">
        <v>0</v>
      </c>
      <c r="BE209" s="2154"/>
      <c r="BF209" s="1073">
        <v>0</v>
      </c>
      <c r="BG209" s="3215"/>
      <c r="BH209" s="3215"/>
      <c r="BI209" s="3215"/>
      <c r="BJ209" s="3215"/>
    </row>
    <row r="210" spans="1:62" ht="15.75" thickBot="1" x14ac:dyDescent="0.3">
      <c r="A210" s="175"/>
      <c r="B210" s="3252" t="s">
        <v>77</v>
      </c>
      <c r="C210" s="3227" t="s">
        <v>1904</v>
      </c>
      <c r="D210" s="3227"/>
      <c r="E210" s="2151"/>
      <c r="F210" s="953">
        <v>0</v>
      </c>
      <c r="G210" s="2151"/>
      <c r="H210" s="953">
        <v>322.72000000000003</v>
      </c>
      <c r="I210" s="2151"/>
      <c r="J210" s="953">
        <v>322.72000000000003</v>
      </c>
      <c r="K210" s="2151"/>
      <c r="L210" s="953">
        <v>0</v>
      </c>
      <c r="M210" s="2151"/>
      <c r="N210" s="953">
        <v>322.72000000000003</v>
      </c>
      <c r="O210" s="2151"/>
      <c r="P210" s="953">
        <v>0</v>
      </c>
      <c r="Q210" s="2151"/>
      <c r="R210" s="953">
        <v>322.72000000000003</v>
      </c>
      <c r="S210" s="2151"/>
      <c r="T210" s="953">
        <v>0</v>
      </c>
      <c r="U210" s="2151"/>
      <c r="V210" s="953">
        <v>322.72000000000003</v>
      </c>
      <c r="W210" s="2151"/>
      <c r="X210" s="953">
        <v>0</v>
      </c>
      <c r="Y210" s="2151"/>
      <c r="Z210" s="953">
        <v>0</v>
      </c>
      <c r="AA210" s="2151"/>
      <c r="AB210" s="953">
        <v>322.72000000000003</v>
      </c>
      <c r="AC210" s="2151"/>
      <c r="AD210" s="953">
        <v>0</v>
      </c>
      <c r="AE210" s="2151"/>
      <c r="AF210" s="968">
        <v>322.72000000000003</v>
      </c>
      <c r="AG210" s="2151"/>
      <c r="AH210" s="953">
        <v>0</v>
      </c>
      <c r="AI210" s="2151"/>
      <c r="AJ210" s="953">
        <v>322.72000000000003</v>
      </c>
      <c r="AK210" s="2151"/>
      <c r="AL210" s="953">
        <v>0</v>
      </c>
      <c r="AM210" s="2151"/>
      <c r="AN210" s="953">
        <v>0</v>
      </c>
      <c r="AO210" s="2151"/>
      <c r="AP210" s="953">
        <v>322.72000000000003</v>
      </c>
      <c r="AQ210" s="2151"/>
      <c r="AR210" s="953">
        <v>0</v>
      </c>
      <c r="AS210" s="2151"/>
      <c r="AT210" s="953">
        <v>322.72000000000003</v>
      </c>
      <c r="AU210" s="2151"/>
      <c r="AV210" s="953">
        <v>0</v>
      </c>
      <c r="AW210" s="2151"/>
      <c r="AX210" s="953">
        <v>322.72000000000003</v>
      </c>
      <c r="AY210" s="2151"/>
      <c r="AZ210" s="953">
        <v>0</v>
      </c>
      <c r="BA210" s="2151"/>
      <c r="BB210" s="968">
        <v>0</v>
      </c>
      <c r="BC210" s="2151"/>
      <c r="BD210" s="542">
        <v>0</v>
      </c>
      <c r="BE210" s="2151"/>
      <c r="BF210" s="1073">
        <v>322.72000000000003</v>
      </c>
      <c r="BG210" s="3215"/>
      <c r="BH210" s="3215"/>
      <c r="BI210" s="3215"/>
      <c r="BJ210" s="3215"/>
    </row>
    <row r="211" spans="1:62" x14ac:dyDescent="0.25">
      <c r="A211" s="175"/>
      <c r="B211" s="3253" t="s">
        <v>552</v>
      </c>
      <c r="C211" s="914"/>
      <c r="D211" s="914"/>
      <c r="E211" s="2090"/>
      <c r="F211" s="542">
        <v>0</v>
      </c>
      <c r="G211" s="2090"/>
      <c r="H211" s="542">
        <v>0</v>
      </c>
      <c r="I211" s="2090"/>
      <c r="J211" s="542">
        <v>0</v>
      </c>
      <c r="K211" s="2090"/>
      <c r="L211" s="542">
        <v>0</v>
      </c>
      <c r="M211" s="2090"/>
      <c r="N211" s="542">
        <v>0</v>
      </c>
      <c r="O211" s="2090"/>
      <c r="P211" s="542">
        <v>0</v>
      </c>
      <c r="Q211" s="2090"/>
      <c r="R211" s="542">
        <v>0</v>
      </c>
      <c r="S211" s="2090"/>
      <c r="T211" s="542">
        <v>0</v>
      </c>
      <c r="U211" s="2090"/>
      <c r="V211" s="542">
        <v>0</v>
      </c>
      <c r="W211" s="2090"/>
      <c r="X211" s="542">
        <v>0</v>
      </c>
      <c r="Y211" s="2090"/>
      <c r="Z211" s="542">
        <v>0</v>
      </c>
      <c r="AA211" s="2090"/>
      <c r="AB211" s="542">
        <v>0</v>
      </c>
      <c r="AC211" s="2090"/>
      <c r="AD211" s="542">
        <v>0</v>
      </c>
      <c r="AE211" s="2090"/>
      <c r="AF211" s="968">
        <v>0</v>
      </c>
      <c r="AG211" s="2090"/>
      <c r="AH211" s="542">
        <v>0</v>
      </c>
      <c r="AI211" s="2090"/>
      <c r="AJ211" s="542">
        <v>0</v>
      </c>
      <c r="AK211" s="2090"/>
      <c r="AL211" s="542">
        <v>0</v>
      </c>
      <c r="AM211" s="2090"/>
      <c r="AN211" s="542">
        <v>0</v>
      </c>
      <c r="AO211" s="2090"/>
      <c r="AP211" s="542">
        <v>0</v>
      </c>
      <c r="AQ211" s="2090"/>
      <c r="AR211" s="542">
        <v>0</v>
      </c>
      <c r="AS211" s="2090"/>
      <c r="AT211" s="542">
        <v>0</v>
      </c>
      <c r="AU211" s="2090"/>
      <c r="AV211" s="542">
        <v>0</v>
      </c>
      <c r="AW211" s="2090"/>
      <c r="AX211" s="542">
        <v>0</v>
      </c>
      <c r="AY211" s="2090"/>
      <c r="AZ211" s="542">
        <v>0</v>
      </c>
      <c r="BA211" s="2090"/>
      <c r="BB211" s="968">
        <v>0</v>
      </c>
      <c r="BC211" s="2090"/>
      <c r="BD211" s="542">
        <v>0</v>
      </c>
      <c r="BE211" s="2090"/>
      <c r="BF211" s="1073">
        <v>0</v>
      </c>
      <c r="BG211" s="3215"/>
      <c r="BH211" s="3215"/>
      <c r="BI211" s="3215"/>
      <c r="BJ211" s="3215"/>
    </row>
    <row r="212" spans="1:62" x14ac:dyDescent="0.25">
      <c r="A212" s="175"/>
      <c r="B212" s="3254" t="s">
        <v>33</v>
      </c>
      <c r="C212" s="1355"/>
      <c r="D212" s="1094">
        <v>500000</v>
      </c>
      <c r="E212" s="1094">
        <v>43500</v>
      </c>
      <c r="F212" s="1094">
        <v>38606.760000000009</v>
      </c>
      <c r="G212" s="1094">
        <v>45500</v>
      </c>
      <c r="H212" s="1094">
        <v>38643.490000000005</v>
      </c>
      <c r="I212" s="1094">
        <v>89000</v>
      </c>
      <c r="J212" s="1094">
        <v>77250.250000000015</v>
      </c>
      <c r="K212" s="1094">
        <v>30000</v>
      </c>
      <c r="L212" s="1094">
        <v>38679.250000000007</v>
      </c>
      <c r="M212" s="1094">
        <v>119000</v>
      </c>
      <c r="N212" s="1094">
        <v>115929.50000000003</v>
      </c>
      <c r="O212" s="1094">
        <v>25000</v>
      </c>
      <c r="P212" s="1094">
        <v>41309.15</v>
      </c>
      <c r="Q212" s="1094">
        <v>144000</v>
      </c>
      <c r="R212" s="1094">
        <v>157238.65000000002</v>
      </c>
      <c r="S212" s="1094">
        <v>45500</v>
      </c>
      <c r="T212" s="1094">
        <v>40737.790000000015</v>
      </c>
      <c r="U212" s="1094">
        <v>189500</v>
      </c>
      <c r="V212" s="1094">
        <v>197976.44000000003</v>
      </c>
      <c r="W212" s="1094">
        <v>44000</v>
      </c>
      <c r="X212" s="1094">
        <v>42134.219999999994</v>
      </c>
      <c r="Y212" s="1094">
        <v>114500</v>
      </c>
      <c r="Z212" s="1094">
        <v>124181.16</v>
      </c>
      <c r="AA212" s="1094">
        <v>233500</v>
      </c>
      <c r="AB212" s="1094">
        <v>240110.66000000003</v>
      </c>
      <c r="AC212" s="1094">
        <v>45500</v>
      </c>
      <c r="AD212" s="1094">
        <v>37048.140000000007</v>
      </c>
      <c r="AE212" s="1094">
        <v>279000</v>
      </c>
      <c r="AF212" s="1094">
        <v>277158.80000000005</v>
      </c>
      <c r="AG212" s="1094">
        <v>44000</v>
      </c>
      <c r="AH212" s="1094">
        <v>30159.91</v>
      </c>
      <c r="AI212" s="1094">
        <v>323000</v>
      </c>
      <c r="AJ212" s="1094">
        <v>307318.71000000002</v>
      </c>
      <c r="AK212" s="1094">
        <v>45500</v>
      </c>
      <c r="AL212" s="1094">
        <v>37390.06</v>
      </c>
      <c r="AM212" s="1094">
        <v>135000</v>
      </c>
      <c r="AN212" s="1094">
        <v>104598.11</v>
      </c>
      <c r="AO212" s="1094">
        <v>368500</v>
      </c>
      <c r="AP212" s="1094">
        <v>344708.77</v>
      </c>
      <c r="AQ212" s="1094">
        <v>45500</v>
      </c>
      <c r="AR212" s="1094">
        <v>37025.609999999993</v>
      </c>
      <c r="AS212" s="1094">
        <v>414000</v>
      </c>
      <c r="AT212" s="1094">
        <v>381734.38</v>
      </c>
      <c r="AU212" s="1094">
        <v>40500</v>
      </c>
      <c r="AV212" s="1094">
        <v>32967.39</v>
      </c>
      <c r="AW212" s="1094">
        <v>454500</v>
      </c>
      <c r="AX212" s="1094">
        <v>414701.77</v>
      </c>
      <c r="AY212" s="1094">
        <v>45500</v>
      </c>
      <c r="AZ212" s="1094">
        <v>44837.420000000013</v>
      </c>
      <c r="BA212" s="1094">
        <v>131500</v>
      </c>
      <c r="BB212" s="1094">
        <v>114830.42000000001</v>
      </c>
      <c r="BC212" s="1094">
        <v>266500</v>
      </c>
      <c r="BD212" s="1094">
        <v>219428.53000000003</v>
      </c>
      <c r="BE212" s="1094">
        <v>500000</v>
      </c>
      <c r="BF212" s="1094">
        <v>459539.19000000006</v>
      </c>
      <c r="BG212" s="3215"/>
      <c r="BH212" s="3215"/>
      <c r="BI212" s="3215"/>
      <c r="BJ212" s="3215"/>
    </row>
    <row r="213" spans="1:62" x14ac:dyDescent="0.25">
      <c r="A213" s="175"/>
      <c r="B213" s="3255" t="s">
        <v>634</v>
      </c>
      <c r="C213" s="3256"/>
      <c r="D213" s="3256"/>
      <c r="E213" s="3256"/>
      <c r="F213" s="3256"/>
      <c r="G213" s="3256"/>
      <c r="H213" s="3256"/>
      <c r="I213" s="3256"/>
      <c r="J213" s="3256"/>
      <c r="K213" s="3215"/>
      <c r="L213" s="3215"/>
      <c r="M213" s="3215"/>
      <c r="N213" s="3215"/>
      <c r="O213" s="3215"/>
      <c r="P213" s="3215"/>
      <c r="Q213" s="3215"/>
      <c r="R213" s="3215"/>
      <c r="S213" s="3215"/>
      <c r="T213" s="3215"/>
      <c r="U213" s="3215"/>
      <c r="V213" s="3215"/>
      <c r="W213" s="3215"/>
      <c r="X213" s="3215"/>
      <c r="Y213" s="3215"/>
      <c r="Z213" s="3215"/>
      <c r="AA213" s="3215"/>
      <c r="AB213" s="3215"/>
      <c r="AC213" s="3215"/>
      <c r="AD213" s="3215"/>
      <c r="AE213" s="3215"/>
      <c r="AF213" s="3215"/>
      <c r="AG213" s="3215"/>
      <c r="AH213" s="3215"/>
      <c r="AI213" s="3215"/>
      <c r="AJ213" s="3215"/>
      <c r="AK213" s="3215"/>
      <c r="AL213" s="3215"/>
      <c r="AM213" s="3215"/>
      <c r="AN213" s="3215"/>
      <c r="AO213" s="3215"/>
      <c r="AP213" s="3215"/>
      <c r="AQ213" s="3215"/>
      <c r="AR213" s="3215"/>
      <c r="AS213" s="3215"/>
      <c r="AT213" s="3215"/>
      <c r="AU213" s="3215"/>
      <c r="AV213" s="3215"/>
      <c r="AW213" s="3215"/>
      <c r="AX213" s="3215"/>
      <c r="AY213" s="3215"/>
      <c r="AZ213" s="3215"/>
      <c r="BA213" s="3215"/>
      <c r="BB213" s="3215"/>
      <c r="BC213" s="3215"/>
      <c r="BD213" s="3215"/>
      <c r="BE213" s="3215"/>
      <c r="BF213" s="3215"/>
      <c r="BG213" s="3215"/>
      <c r="BH213" s="3215"/>
      <c r="BI213" s="3215"/>
      <c r="BJ213" s="3215"/>
    </row>
    <row r="214" spans="1:62" x14ac:dyDescent="0.25">
      <c r="A214" s="175"/>
      <c r="B214" s="3257" t="s">
        <v>1993</v>
      </c>
      <c r="C214" s="914" t="s">
        <v>50</v>
      </c>
      <c r="D214" s="914"/>
      <c r="E214" s="3258"/>
      <c r="F214" s="542"/>
      <c r="G214" s="3258"/>
      <c r="H214" s="542"/>
      <c r="I214" s="3258"/>
      <c r="J214" s="542"/>
      <c r="K214" s="3258"/>
      <c r="L214" s="542"/>
      <c r="M214" s="3258"/>
      <c r="N214" s="542"/>
      <c r="O214" s="3258"/>
      <c r="P214" s="542"/>
      <c r="Q214" s="3258"/>
      <c r="R214" s="542"/>
      <c r="S214" s="3258"/>
      <c r="T214" s="542"/>
      <c r="U214" s="3258"/>
      <c r="V214" s="542"/>
      <c r="W214" s="3258"/>
      <c r="X214" s="542"/>
      <c r="Y214" s="3258"/>
      <c r="Z214" s="542"/>
      <c r="AA214" s="3258"/>
      <c r="AB214" s="542"/>
      <c r="AC214" s="3258"/>
      <c r="AD214" s="542"/>
      <c r="AE214" s="3258"/>
      <c r="AF214" s="542"/>
      <c r="AG214" s="3258"/>
      <c r="AH214" s="542"/>
      <c r="AI214" s="3258"/>
      <c r="AJ214" s="542"/>
      <c r="AK214" s="3258"/>
      <c r="AL214" s="542"/>
      <c r="AM214" s="3258"/>
      <c r="AN214" s="542"/>
      <c r="AO214" s="3258"/>
      <c r="AP214" s="542"/>
      <c r="AQ214" s="3258"/>
      <c r="AR214" s="542"/>
      <c r="AS214" s="3258"/>
      <c r="AT214" s="542"/>
      <c r="AU214" s="3258"/>
      <c r="AV214" s="542"/>
      <c r="AW214" s="3258"/>
      <c r="AX214" s="542"/>
      <c r="AY214" s="3258"/>
      <c r="AZ214" s="542"/>
      <c r="BA214" s="3258"/>
      <c r="BB214" s="542"/>
      <c r="BC214" s="3258"/>
      <c r="BD214" s="542"/>
      <c r="BE214" s="3258"/>
      <c r="BF214" s="542"/>
      <c r="BG214" s="3215"/>
      <c r="BH214" s="3215"/>
      <c r="BI214" s="3215"/>
      <c r="BJ214" s="3215"/>
    </row>
    <row r="215" spans="1:62" x14ac:dyDescent="0.25">
      <c r="A215" s="175"/>
      <c r="B215" s="3259" t="s">
        <v>698</v>
      </c>
      <c r="C215" s="914" t="s">
        <v>50</v>
      </c>
      <c r="D215" s="914"/>
      <c r="E215" s="3258"/>
      <c r="F215" s="542"/>
      <c r="G215" s="3258"/>
      <c r="H215" s="542"/>
      <c r="I215" s="3258"/>
      <c r="J215" s="542">
        <v>0</v>
      </c>
      <c r="K215" s="3258"/>
      <c r="L215" s="542"/>
      <c r="M215" s="3258"/>
      <c r="N215" s="542">
        <v>0</v>
      </c>
      <c r="O215" s="3258"/>
      <c r="P215" s="542"/>
      <c r="Q215" s="3258"/>
      <c r="R215" s="542">
        <v>0</v>
      </c>
      <c r="S215" s="3258"/>
      <c r="T215" s="542"/>
      <c r="U215" s="3258"/>
      <c r="V215" s="542">
        <v>0</v>
      </c>
      <c r="W215" s="3258"/>
      <c r="X215" s="542">
        <v>143.73000000000002</v>
      </c>
      <c r="Y215" s="3258"/>
      <c r="Z215" s="542">
        <v>143.73000000000002</v>
      </c>
      <c r="AA215" s="3258"/>
      <c r="AB215" s="542">
        <v>143.73000000000002</v>
      </c>
      <c r="AC215" s="3258"/>
      <c r="AD215" s="542"/>
      <c r="AE215" s="3258"/>
      <c r="AF215" s="542">
        <v>143.73000000000002</v>
      </c>
      <c r="AG215" s="3258"/>
      <c r="AH215" s="542"/>
      <c r="AI215" s="3258"/>
      <c r="AJ215" s="542">
        <v>143.73000000000002</v>
      </c>
      <c r="AK215" s="3258"/>
      <c r="AL215" s="542"/>
      <c r="AM215" s="3258"/>
      <c r="AN215" s="542">
        <v>0</v>
      </c>
      <c r="AO215" s="3258"/>
      <c r="AP215" s="542">
        <v>143.73000000000002</v>
      </c>
      <c r="AQ215" s="3258"/>
      <c r="AR215" s="542"/>
      <c r="AS215" s="3258"/>
      <c r="AT215" s="542">
        <v>143.73000000000002</v>
      </c>
      <c r="AU215" s="3258"/>
      <c r="AV215" s="542"/>
      <c r="AW215" s="3258"/>
      <c r="AX215" s="542">
        <v>143.73000000000002</v>
      </c>
      <c r="AY215" s="3258"/>
      <c r="AZ215" s="542"/>
      <c r="BA215" s="3258"/>
      <c r="BB215" s="542">
        <v>0</v>
      </c>
      <c r="BC215" s="3258"/>
      <c r="BD215" s="542">
        <v>0</v>
      </c>
      <c r="BE215" s="3258"/>
      <c r="BF215" s="542">
        <v>143.73000000000002</v>
      </c>
      <c r="BG215" s="3215"/>
      <c r="BH215" s="3215"/>
      <c r="BI215" s="3215"/>
      <c r="BJ215" s="3215"/>
    </row>
    <row r="216" spans="1:62" x14ac:dyDescent="0.25">
      <c r="A216" s="175"/>
      <c r="B216" s="3257" t="s">
        <v>1135</v>
      </c>
      <c r="C216" s="914" t="s">
        <v>50</v>
      </c>
      <c r="D216" s="914"/>
      <c r="E216" s="3258"/>
      <c r="F216" s="542"/>
      <c r="G216" s="3258"/>
      <c r="H216" s="542"/>
      <c r="I216" s="3258"/>
      <c r="J216" s="542"/>
      <c r="K216" s="3258"/>
      <c r="L216" s="542"/>
      <c r="M216" s="3258"/>
      <c r="N216" s="542"/>
      <c r="O216" s="3258"/>
      <c r="P216" s="542"/>
      <c r="Q216" s="3258"/>
      <c r="R216" s="542">
        <v>0</v>
      </c>
      <c r="S216" s="3258"/>
      <c r="T216" s="542"/>
      <c r="U216" s="3258"/>
      <c r="V216" s="542">
        <v>0</v>
      </c>
      <c r="W216" s="3258"/>
      <c r="X216" s="542"/>
      <c r="Y216" s="3258"/>
      <c r="Z216" s="542">
        <v>0</v>
      </c>
      <c r="AA216" s="3258"/>
      <c r="AB216" s="542">
        <v>0</v>
      </c>
      <c r="AC216" s="3258"/>
      <c r="AD216" s="542"/>
      <c r="AE216" s="3258"/>
      <c r="AF216" s="542">
        <v>0</v>
      </c>
      <c r="AG216" s="3258"/>
      <c r="AH216" s="542"/>
      <c r="AI216" s="3258"/>
      <c r="AJ216" s="542"/>
      <c r="AK216" s="3258"/>
      <c r="AL216" s="542"/>
      <c r="AM216" s="3258"/>
      <c r="AN216" s="542">
        <v>0</v>
      </c>
      <c r="AO216" s="3258"/>
      <c r="AP216" s="542">
        <v>0</v>
      </c>
      <c r="AQ216" s="3258"/>
      <c r="AR216" s="542"/>
      <c r="AS216" s="3258"/>
      <c r="AT216" s="542">
        <v>0</v>
      </c>
      <c r="AU216" s="3258"/>
      <c r="AV216" s="542"/>
      <c r="AW216" s="3258"/>
      <c r="AX216" s="542">
        <v>0</v>
      </c>
      <c r="AY216" s="3258"/>
      <c r="AZ216" s="542"/>
      <c r="BA216" s="3258"/>
      <c r="BB216" s="542"/>
      <c r="BC216" s="3258"/>
      <c r="BD216" s="542"/>
      <c r="BE216" s="3258"/>
      <c r="BF216" s="542"/>
      <c r="BG216" s="3215"/>
      <c r="BH216" s="3215"/>
      <c r="BI216" s="3215"/>
      <c r="BJ216" s="3215"/>
    </row>
    <row r="217" spans="1:62" x14ac:dyDescent="0.25">
      <c r="A217" s="175"/>
      <c r="B217" s="3259" t="s">
        <v>698</v>
      </c>
      <c r="C217" s="914" t="s">
        <v>50</v>
      </c>
      <c r="D217" s="914"/>
      <c r="E217" s="3258"/>
      <c r="F217" s="542"/>
      <c r="G217" s="3258"/>
      <c r="H217" s="542"/>
      <c r="I217" s="3258"/>
      <c r="J217" s="542"/>
      <c r="K217" s="3258"/>
      <c r="L217" s="542"/>
      <c r="M217" s="3258"/>
      <c r="N217" s="542"/>
      <c r="O217" s="3258"/>
      <c r="P217" s="542"/>
      <c r="Q217" s="3258"/>
      <c r="R217" s="542">
        <v>0</v>
      </c>
      <c r="S217" s="3258"/>
      <c r="T217" s="542"/>
      <c r="U217" s="3258"/>
      <c r="V217" s="542">
        <v>0</v>
      </c>
      <c r="W217" s="3258"/>
      <c r="X217" s="542">
        <v>80.83</v>
      </c>
      <c r="Y217" s="3258"/>
      <c r="Z217" s="542">
        <v>80.83</v>
      </c>
      <c r="AA217" s="3258"/>
      <c r="AB217" s="542">
        <v>80.83</v>
      </c>
      <c r="AC217" s="3258"/>
      <c r="AD217" s="542"/>
      <c r="AE217" s="3258"/>
      <c r="AF217" s="542">
        <v>80.83</v>
      </c>
      <c r="AG217" s="3258"/>
      <c r="AH217" s="542"/>
      <c r="AI217" s="3258"/>
      <c r="AJ217" s="542">
        <v>80.83</v>
      </c>
      <c r="AK217" s="3258"/>
      <c r="AL217" s="542">
        <v>95.860000000000014</v>
      </c>
      <c r="AM217" s="3258"/>
      <c r="AN217" s="542">
        <v>95.860000000000014</v>
      </c>
      <c r="AO217" s="3258"/>
      <c r="AP217" s="542">
        <v>176.69</v>
      </c>
      <c r="AQ217" s="3258"/>
      <c r="AR217" s="542"/>
      <c r="AS217" s="3258"/>
      <c r="AT217" s="542">
        <v>176.69</v>
      </c>
      <c r="AU217" s="3258"/>
      <c r="AV217" s="542"/>
      <c r="AW217" s="3258"/>
      <c r="AX217" s="542">
        <v>176.69</v>
      </c>
      <c r="AY217" s="3258"/>
      <c r="AZ217" s="542"/>
      <c r="BA217" s="3258"/>
      <c r="BB217" s="542">
        <v>0</v>
      </c>
      <c r="BC217" s="3258"/>
      <c r="BD217" s="542">
        <v>95.860000000000014</v>
      </c>
      <c r="BE217" s="3258"/>
      <c r="BF217" s="542">
        <v>176.69</v>
      </c>
      <c r="BG217" s="3215"/>
      <c r="BH217" s="3215"/>
      <c r="BI217" s="3215"/>
      <c r="BJ217" s="3215"/>
    </row>
    <row r="218" spans="1:62" x14ac:dyDescent="0.25">
      <c r="A218" s="175"/>
      <c r="B218" s="3257" t="s">
        <v>1476</v>
      </c>
      <c r="C218" s="914" t="s">
        <v>50</v>
      </c>
      <c r="D218" s="914"/>
      <c r="E218" s="3258"/>
      <c r="F218" s="542"/>
      <c r="G218" s="3258"/>
      <c r="H218" s="542"/>
      <c r="I218" s="3258"/>
      <c r="J218" s="542"/>
      <c r="K218" s="3258"/>
      <c r="L218" s="542"/>
      <c r="M218" s="3258"/>
      <c r="N218" s="542"/>
      <c r="O218" s="3258"/>
      <c r="P218" s="542"/>
      <c r="Q218" s="3258"/>
      <c r="R218" s="542">
        <v>0</v>
      </c>
      <c r="S218" s="3258"/>
      <c r="T218" s="542"/>
      <c r="U218" s="3258"/>
      <c r="V218" s="542">
        <v>0</v>
      </c>
      <c r="W218" s="3258"/>
      <c r="X218" s="542"/>
      <c r="Y218" s="3258"/>
      <c r="Z218" s="542">
        <v>0</v>
      </c>
      <c r="AA218" s="3258"/>
      <c r="AB218" s="542">
        <v>0</v>
      </c>
      <c r="AC218" s="3258"/>
      <c r="AD218" s="542"/>
      <c r="AE218" s="3258"/>
      <c r="AF218" s="542">
        <v>0</v>
      </c>
      <c r="AG218" s="3258"/>
      <c r="AH218" s="542"/>
      <c r="AI218" s="3258"/>
      <c r="AJ218" s="542"/>
      <c r="AK218" s="3258"/>
      <c r="AL218" s="542"/>
      <c r="AM218" s="3258"/>
      <c r="AN218" s="542">
        <v>0</v>
      </c>
      <c r="AO218" s="3258"/>
      <c r="AP218" s="542">
        <v>0</v>
      </c>
      <c r="AQ218" s="3258"/>
      <c r="AR218" s="542"/>
      <c r="AS218" s="3258"/>
      <c r="AT218" s="542">
        <v>0</v>
      </c>
      <c r="AU218" s="3258"/>
      <c r="AV218" s="542"/>
      <c r="AW218" s="3258"/>
      <c r="AX218" s="542">
        <v>0</v>
      </c>
      <c r="AY218" s="3258"/>
      <c r="AZ218" s="542"/>
      <c r="BA218" s="3258"/>
      <c r="BB218" s="542"/>
      <c r="BC218" s="3258"/>
      <c r="BD218" s="542"/>
      <c r="BE218" s="3258"/>
      <c r="BF218" s="542"/>
      <c r="BG218" s="3215"/>
      <c r="BH218" s="3215"/>
      <c r="BI218" s="3215"/>
      <c r="BJ218" s="3215"/>
    </row>
    <row r="219" spans="1:62" x14ac:dyDescent="0.25">
      <c r="A219" s="175"/>
      <c r="B219" s="3259" t="s">
        <v>698</v>
      </c>
      <c r="C219" s="914" t="s">
        <v>50</v>
      </c>
      <c r="D219" s="914"/>
      <c r="E219" s="3258"/>
      <c r="F219" s="542"/>
      <c r="G219" s="3258"/>
      <c r="H219" s="542">
        <v>1339.9399999999998</v>
      </c>
      <c r="I219" s="3258"/>
      <c r="J219" s="542">
        <v>1339.9399999999998</v>
      </c>
      <c r="K219" s="3258"/>
      <c r="L219" s="542"/>
      <c r="M219" s="3258"/>
      <c r="N219" s="542">
        <v>1339.9399999999998</v>
      </c>
      <c r="O219" s="3258"/>
      <c r="P219" s="542"/>
      <c r="Q219" s="3258"/>
      <c r="R219" s="542">
        <v>1339.9399999999998</v>
      </c>
      <c r="S219" s="3258"/>
      <c r="T219" s="542"/>
      <c r="U219" s="3258"/>
      <c r="V219" s="542">
        <v>1339.9399999999998</v>
      </c>
      <c r="W219" s="3258"/>
      <c r="X219" s="542">
        <v>288.23999999999995</v>
      </c>
      <c r="Y219" s="3258"/>
      <c r="Z219" s="542">
        <v>288.23999999999995</v>
      </c>
      <c r="AA219" s="3258"/>
      <c r="AB219" s="542">
        <v>1628.1799999999998</v>
      </c>
      <c r="AC219" s="3258"/>
      <c r="AD219" s="542"/>
      <c r="AE219" s="3258"/>
      <c r="AF219" s="542">
        <v>1628.1799999999998</v>
      </c>
      <c r="AG219" s="3258"/>
      <c r="AH219" s="542"/>
      <c r="AI219" s="3258"/>
      <c r="AJ219" s="542">
        <v>1628.1799999999998</v>
      </c>
      <c r="AK219" s="3258"/>
      <c r="AL219" s="542"/>
      <c r="AM219" s="3258"/>
      <c r="AN219" s="542">
        <v>0</v>
      </c>
      <c r="AO219" s="3258"/>
      <c r="AP219" s="542">
        <v>1628.1799999999998</v>
      </c>
      <c r="AQ219" s="3258"/>
      <c r="AR219" s="542"/>
      <c r="AS219" s="3258"/>
      <c r="AT219" s="542">
        <v>1628.1799999999998</v>
      </c>
      <c r="AU219" s="3258"/>
      <c r="AV219" s="542"/>
      <c r="AW219" s="3258"/>
      <c r="AX219" s="542">
        <v>1628.1799999999998</v>
      </c>
      <c r="AY219" s="3258"/>
      <c r="AZ219" s="542"/>
      <c r="BA219" s="3258"/>
      <c r="BB219" s="542">
        <v>0</v>
      </c>
      <c r="BC219" s="3258"/>
      <c r="BD219" s="542">
        <v>0</v>
      </c>
      <c r="BE219" s="3258"/>
      <c r="BF219" s="542">
        <v>1628.1799999999998</v>
      </c>
      <c r="BG219" s="3215"/>
      <c r="BH219" s="3215"/>
      <c r="BI219" s="3215"/>
      <c r="BJ219" s="3215"/>
    </row>
    <row r="220" spans="1:62" x14ac:dyDescent="0.25">
      <c r="A220" s="175"/>
      <c r="B220" s="3257" t="s">
        <v>1968</v>
      </c>
      <c r="C220" s="914" t="s">
        <v>50</v>
      </c>
      <c r="D220" s="1363"/>
      <c r="E220" s="3260"/>
      <c r="F220" s="463"/>
      <c r="G220" s="3260"/>
      <c r="H220" s="463"/>
      <c r="I220" s="3260"/>
      <c r="J220" s="463"/>
      <c r="K220" s="3260"/>
      <c r="L220" s="463"/>
      <c r="M220" s="3260"/>
      <c r="N220" s="463"/>
      <c r="O220" s="3260"/>
      <c r="P220" s="463"/>
      <c r="Q220" s="3260"/>
      <c r="R220" s="463"/>
      <c r="S220" s="3260"/>
      <c r="T220" s="463"/>
      <c r="U220" s="3260"/>
      <c r="V220" s="463"/>
      <c r="W220" s="3260"/>
      <c r="X220" s="463"/>
      <c r="Y220" s="3260"/>
      <c r="Z220" s="542">
        <v>0</v>
      </c>
      <c r="AA220" s="3260"/>
      <c r="AB220" s="542">
        <v>0</v>
      </c>
      <c r="AC220" s="3260"/>
      <c r="AD220" s="463"/>
      <c r="AE220" s="3260"/>
      <c r="AF220" s="542">
        <v>0</v>
      </c>
      <c r="AG220" s="3260"/>
      <c r="AH220" s="463"/>
      <c r="AI220" s="3260"/>
      <c r="AJ220" s="542"/>
      <c r="AK220" s="3260"/>
      <c r="AL220" s="463"/>
      <c r="AM220" s="3260"/>
      <c r="AN220" s="542">
        <v>0</v>
      </c>
      <c r="AO220" s="3260"/>
      <c r="AP220" s="542">
        <v>0</v>
      </c>
      <c r="AQ220" s="3260"/>
      <c r="AR220" s="463"/>
      <c r="AS220" s="3260"/>
      <c r="AT220" s="542">
        <v>0</v>
      </c>
      <c r="AU220" s="3260"/>
      <c r="AV220" s="463"/>
      <c r="AW220" s="3260"/>
      <c r="AX220" s="542">
        <v>0</v>
      </c>
      <c r="AY220" s="3260"/>
      <c r="AZ220" s="463"/>
      <c r="BA220" s="3260"/>
      <c r="BB220" s="542"/>
      <c r="BC220" s="3258"/>
      <c r="BD220" s="542"/>
      <c r="BE220" s="3258"/>
      <c r="BF220" s="542"/>
      <c r="BG220" s="3215"/>
      <c r="BH220" s="3215"/>
      <c r="BI220" s="3215"/>
      <c r="BJ220" s="3215"/>
    </row>
    <row r="221" spans="1:62" x14ac:dyDescent="0.25">
      <c r="A221" s="175"/>
      <c r="B221" s="3261" t="s">
        <v>698</v>
      </c>
      <c r="C221" s="914" t="s">
        <v>50</v>
      </c>
      <c r="D221" s="1363"/>
      <c r="E221" s="3260"/>
      <c r="F221" s="463"/>
      <c r="G221" s="3260"/>
      <c r="H221" s="463"/>
      <c r="I221" s="3260"/>
      <c r="J221" s="463"/>
      <c r="K221" s="3260"/>
      <c r="L221" s="463"/>
      <c r="M221" s="3260"/>
      <c r="N221" s="463"/>
      <c r="O221" s="3260"/>
      <c r="P221" s="463"/>
      <c r="Q221" s="3260"/>
      <c r="R221" s="463"/>
      <c r="S221" s="3260"/>
      <c r="T221" s="463">
        <v>191.91</v>
      </c>
      <c r="U221" s="3260"/>
      <c r="V221" s="542">
        <v>191.91</v>
      </c>
      <c r="W221" s="3260"/>
      <c r="X221" s="463"/>
      <c r="Y221" s="3260"/>
      <c r="Z221" s="542">
        <v>191.91</v>
      </c>
      <c r="AA221" s="3260"/>
      <c r="AB221" s="542">
        <v>191.91</v>
      </c>
      <c r="AC221" s="3260"/>
      <c r="AD221" s="463"/>
      <c r="AE221" s="3260"/>
      <c r="AF221" s="542">
        <v>191.91</v>
      </c>
      <c r="AG221" s="3260"/>
      <c r="AH221" s="463"/>
      <c r="AI221" s="3260"/>
      <c r="AJ221" s="542">
        <v>191.91</v>
      </c>
      <c r="AK221" s="3260"/>
      <c r="AL221" s="463"/>
      <c r="AM221" s="3260"/>
      <c r="AN221" s="542">
        <v>0</v>
      </c>
      <c r="AO221" s="3260"/>
      <c r="AP221" s="542">
        <v>191.91</v>
      </c>
      <c r="AQ221" s="3260"/>
      <c r="AR221" s="463"/>
      <c r="AS221" s="3260"/>
      <c r="AT221" s="542">
        <v>191.91</v>
      </c>
      <c r="AU221" s="3260"/>
      <c r="AV221" s="463"/>
      <c r="AW221" s="3260"/>
      <c r="AX221" s="542">
        <v>191.91</v>
      </c>
      <c r="AY221" s="3260"/>
      <c r="AZ221" s="463"/>
      <c r="BA221" s="3260"/>
      <c r="BB221" s="542">
        <v>0</v>
      </c>
      <c r="BC221" s="3258"/>
      <c r="BD221" s="542">
        <v>0</v>
      </c>
      <c r="BE221" s="3258"/>
      <c r="BF221" s="542">
        <v>191.91</v>
      </c>
      <c r="BG221" s="3215"/>
      <c r="BH221" s="3215"/>
      <c r="BI221" s="3215"/>
      <c r="BJ221" s="3215"/>
    </row>
    <row r="222" spans="1:62" x14ac:dyDescent="0.25">
      <c r="A222" s="175"/>
      <c r="B222" s="3257" t="s">
        <v>2029</v>
      </c>
      <c r="C222" s="3262"/>
      <c r="D222" s="3262"/>
      <c r="E222" s="3263"/>
      <c r="F222" s="1085"/>
      <c r="G222" s="3263"/>
      <c r="H222" s="1085"/>
      <c r="I222" s="3263"/>
      <c r="J222" s="1085"/>
      <c r="K222" s="3263"/>
      <c r="L222" s="1085"/>
      <c r="M222" s="3263"/>
      <c r="N222" s="1085"/>
      <c r="O222" s="3263"/>
      <c r="P222" s="1085"/>
      <c r="Q222" s="3263"/>
      <c r="R222" s="1085"/>
      <c r="S222" s="3263"/>
      <c r="T222" s="1085"/>
      <c r="U222" s="3263"/>
      <c r="V222" s="1085"/>
      <c r="W222" s="3263"/>
      <c r="X222" s="1085"/>
      <c r="Y222" s="3263"/>
      <c r="Z222" s="1085"/>
      <c r="AA222" s="3263"/>
      <c r="AB222" s="1085"/>
      <c r="AC222" s="3263"/>
      <c r="AD222" s="1085"/>
      <c r="AE222" s="3263"/>
      <c r="AF222" s="1085"/>
      <c r="AG222" s="3263"/>
      <c r="AH222" s="1085"/>
      <c r="AI222" s="3263"/>
      <c r="AJ222" s="1085"/>
      <c r="AK222" s="3263"/>
      <c r="AL222" s="1085"/>
      <c r="AM222" s="3263"/>
      <c r="AN222" s="542">
        <v>0</v>
      </c>
      <c r="AO222" s="3263"/>
      <c r="AP222" s="542">
        <v>0</v>
      </c>
      <c r="AQ222" s="3263"/>
      <c r="AR222" s="1085"/>
      <c r="AS222" s="3263"/>
      <c r="AT222" s="542">
        <v>0</v>
      </c>
      <c r="AU222" s="3263"/>
      <c r="AV222" s="1085"/>
      <c r="AW222" s="3263"/>
      <c r="AX222" s="542">
        <v>0</v>
      </c>
      <c r="AY222" s="3263"/>
      <c r="AZ222" s="1085"/>
      <c r="BA222" s="3263"/>
      <c r="BB222" s="542"/>
      <c r="BC222" s="3258"/>
      <c r="BD222" s="542"/>
      <c r="BE222" s="3258"/>
      <c r="BF222" s="542"/>
      <c r="BG222" s="3215"/>
      <c r="BH222" s="3215"/>
      <c r="BI222" s="3215"/>
      <c r="BJ222" s="3215"/>
    </row>
    <row r="223" spans="1:62" x14ac:dyDescent="0.25">
      <c r="A223" s="175"/>
      <c r="B223" s="3264" t="s">
        <v>698</v>
      </c>
      <c r="C223" s="3262"/>
      <c r="D223" s="3262"/>
      <c r="E223" s="3263"/>
      <c r="F223" s="1085"/>
      <c r="G223" s="3263"/>
      <c r="H223" s="1085"/>
      <c r="I223" s="3263"/>
      <c r="J223" s="1085"/>
      <c r="K223" s="3263"/>
      <c r="L223" s="1085"/>
      <c r="M223" s="3263"/>
      <c r="N223" s="1085"/>
      <c r="O223" s="3263"/>
      <c r="P223" s="1085"/>
      <c r="Q223" s="3263"/>
      <c r="R223" s="1085"/>
      <c r="S223" s="3263"/>
      <c r="T223" s="1085"/>
      <c r="U223" s="3263"/>
      <c r="V223" s="1085"/>
      <c r="W223" s="3263"/>
      <c r="X223" s="1085"/>
      <c r="Y223" s="3263"/>
      <c r="Z223" s="1085"/>
      <c r="AA223" s="3263"/>
      <c r="AB223" s="1085"/>
      <c r="AC223" s="3263"/>
      <c r="AD223" s="1085"/>
      <c r="AE223" s="3263"/>
      <c r="AF223" s="1085"/>
      <c r="AG223" s="3263"/>
      <c r="AH223" s="1085">
        <v>185.19</v>
      </c>
      <c r="AI223" s="3263"/>
      <c r="AJ223" s="542">
        <v>185.19</v>
      </c>
      <c r="AK223" s="3263"/>
      <c r="AL223" s="1085"/>
      <c r="AM223" s="3263"/>
      <c r="AN223" s="542">
        <v>185.19</v>
      </c>
      <c r="AO223" s="3263"/>
      <c r="AP223" s="542">
        <v>185.19</v>
      </c>
      <c r="AQ223" s="3263"/>
      <c r="AR223" s="1085">
        <v>121.22</v>
      </c>
      <c r="AS223" s="3263"/>
      <c r="AT223" s="542">
        <v>306.40999999999997</v>
      </c>
      <c r="AU223" s="3263"/>
      <c r="AV223" s="1085"/>
      <c r="AW223" s="3263"/>
      <c r="AX223" s="542">
        <v>306.40999999999997</v>
      </c>
      <c r="AY223" s="3263"/>
      <c r="AZ223" s="1085"/>
      <c r="BA223" s="3263"/>
      <c r="BB223" s="542">
        <v>121.22</v>
      </c>
      <c r="BC223" s="3258"/>
      <c r="BD223" s="542">
        <v>306.40999999999997</v>
      </c>
      <c r="BE223" s="3258"/>
      <c r="BF223" s="542">
        <v>306.40999999999997</v>
      </c>
      <c r="BG223" s="3215"/>
      <c r="BH223" s="3215"/>
      <c r="BI223" s="3215"/>
      <c r="BJ223" s="3215"/>
    </row>
    <row r="224" spans="1:62" x14ac:dyDescent="0.25">
      <c r="A224" s="175"/>
      <c r="B224" s="3257" t="s">
        <v>1992</v>
      </c>
      <c r="C224" s="914" t="s">
        <v>50</v>
      </c>
      <c r="D224" s="914"/>
      <c r="E224" s="3258"/>
      <c r="F224" s="542"/>
      <c r="G224" s="3258"/>
      <c r="H224" s="542"/>
      <c r="I224" s="3258"/>
      <c r="J224" s="542"/>
      <c r="K224" s="3258"/>
      <c r="L224" s="542"/>
      <c r="M224" s="3258"/>
      <c r="N224" s="542"/>
      <c r="O224" s="3258"/>
      <c r="P224" s="542"/>
      <c r="Q224" s="3258"/>
      <c r="R224" s="542">
        <v>0</v>
      </c>
      <c r="S224" s="3258"/>
      <c r="T224" s="542"/>
      <c r="U224" s="3258"/>
      <c r="V224" s="542">
        <v>0</v>
      </c>
      <c r="W224" s="3258"/>
      <c r="X224" s="542"/>
      <c r="Y224" s="3258"/>
      <c r="Z224" s="542">
        <v>0</v>
      </c>
      <c r="AA224" s="3258"/>
      <c r="AB224" s="542">
        <v>0</v>
      </c>
      <c r="AC224" s="3258"/>
      <c r="AD224" s="542"/>
      <c r="AE224" s="3258"/>
      <c r="AF224" s="542">
        <v>0</v>
      </c>
      <c r="AG224" s="3258"/>
      <c r="AH224" s="542"/>
      <c r="AI224" s="3258"/>
      <c r="AJ224" s="542"/>
      <c r="AK224" s="3258"/>
      <c r="AL224" s="542"/>
      <c r="AM224" s="3258"/>
      <c r="AN224" s="542">
        <v>0</v>
      </c>
      <c r="AO224" s="3258"/>
      <c r="AP224" s="542">
        <v>0</v>
      </c>
      <c r="AQ224" s="3258"/>
      <c r="AR224" s="542"/>
      <c r="AS224" s="3258"/>
      <c r="AT224" s="542">
        <v>0</v>
      </c>
      <c r="AU224" s="3258"/>
      <c r="AV224" s="542"/>
      <c r="AW224" s="3258"/>
      <c r="AX224" s="542">
        <v>0</v>
      </c>
      <c r="AY224" s="3258"/>
      <c r="AZ224" s="542"/>
      <c r="BA224" s="3258"/>
      <c r="BB224" s="542"/>
      <c r="BC224" s="3258"/>
      <c r="BD224" s="542"/>
      <c r="BE224" s="3258"/>
      <c r="BF224" s="542"/>
      <c r="BG224" s="3215"/>
      <c r="BH224" s="3215"/>
      <c r="BI224" s="3215"/>
      <c r="BJ224" s="3215"/>
    </row>
    <row r="225" spans="1:62" x14ac:dyDescent="0.25">
      <c r="A225" s="175"/>
      <c r="B225" s="3259" t="s">
        <v>698</v>
      </c>
      <c r="C225" s="914" t="s">
        <v>50</v>
      </c>
      <c r="D225" s="914"/>
      <c r="E225" s="3258"/>
      <c r="F225" s="542"/>
      <c r="G225" s="3258"/>
      <c r="H225" s="542"/>
      <c r="I225" s="3258"/>
      <c r="J225" s="542">
        <v>0</v>
      </c>
      <c r="K225" s="3258"/>
      <c r="L225" s="542"/>
      <c r="M225" s="3258"/>
      <c r="N225" s="542">
        <v>0</v>
      </c>
      <c r="O225" s="3258"/>
      <c r="P225" s="542"/>
      <c r="Q225" s="3258"/>
      <c r="R225" s="542">
        <v>0</v>
      </c>
      <c r="S225" s="3258"/>
      <c r="T225" s="542"/>
      <c r="U225" s="3258"/>
      <c r="V225" s="542">
        <v>0</v>
      </c>
      <c r="W225" s="3258"/>
      <c r="X225" s="542">
        <v>198.07000000000002</v>
      </c>
      <c r="Y225" s="3258"/>
      <c r="Z225" s="542">
        <v>198.07000000000002</v>
      </c>
      <c r="AA225" s="3258"/>
      <c r="AB225" s="542">
        <v>198.07000000000002</v>
      </c>
      <c r="AC225" s="3258"/>
      <c r="AD225" s="542"/>
      <c r="AE225" s="3258"/>
      <c r="AF225" s="542">
        <v>198.07000000000002</v>
      </c>
      <c r="AG225" s="3258"/>
      <c r="AH225" s="542"/>
      <c r="AI225" s="3258"/>
      <c r="AJ225" s="542">
        <v>198.07000000000002</v>
      </c>
      <c r="AK225" s="3258"/>
      <c r="AL225" s="542"/>
      <c r="AM225" s="3258"/>
      <c r="AN225" s="542">
        <v>0</v>
      </c>
      <c r="AO225" s="3258"/>
      <c r="AP225" s="542">
        <v>198.07000000000002</v>
      </c>
      <c r="AQ225" s="3258"/>
      <c r="AR225" s="542"/>
      <c r="AS225" s="3258"/>
      <c r="AT225" s="542">
        <v>198.07000000000002</v>
      </c>
      <c r="AU225" s="3258"/>
      <c r="AV225" s="542"/>
      <c r="AW225" s="3258"/>
      <c r="AX225" s="542">
        <v>198.07000000000002</v>
      </c>
      <c r="AY225" s="3258"/>
      <c r="AZ225" s="542"/>
      <c r="BA225" s="3258"/>
      <c r="BB225" s="542">
        <v>0</v>
      </c>
      <c r="BC225" s="3258"/>
      <c r="BD225" s="542">
        <v>0</v>
      </c>
      <c r="BE225" s="3258"/>
      <c r="BF225" s="542">
        <v>198.07000000000002</v>
      </c>
      <c r="BG225" s="3215"/>
      <c r="BH225" s="3215"/>
      <c r="BI225" s="3215"/>
      <c r="BJ225" s="3215"/>
    </row>
    <row r="226" spans="1:62" ht="21.2" customHeight="1" x14ac:dyDescent="0.25">
      <c r="A226" s="175"/>
      <c r="B226" s="3257" t="s">
        <v>1991</v>
      </c>
      <c r="C226" s="914" t="s">
        <v>50</v>
      </c>
      <c r="D226" s="914"/>
      <c r="E226" s="3258"/>
      <c r="F226" s="542"/>
      <c r="G226" s="3258"/>
      <c r="H226" s="542"/>
      <c r="I226" s="3258"/>
      <c r="J226" s="542">
        <v>0</v>
      </c>
      <c r="K226" s="3258"/>
      <c r="L226" s="542"/>
      <c r="M226" s="3258"/>
      <c r="N226" s="542"/>
      <c r="O226" s="3258"/>
      <c r="P226" s="542"/>
      <c r="Q226" s="3258"/>
      <c r="R226" s="542">
        <v>0</v>
      </c>
      <c r="S226" s="3258"/>
      <c r="T226" s="542"/>
      <c r="U226" s="3258"/>
      <c r="V226" s="542">
        <v>0</v>
      </c>
      <c r="W226" s="3258"/>
      <c r="X226" s="542"/>
      <c r="Y226" s="3258"/>
      <c r="Z226" s="542">
        <v>0</v>
      </c>
      <c r="AA226" s="3258"/>
      <c r="AB226" s="542">
        <v>0</v>
      </c>
      <c r="AC226" s="3258"/>
      <c r="AD226" s="542">
        <v>40.049999999999997</v>
      </c>
      <c r="AE226" s="3258"/>
      <c r="AF226" s="542">
        <v>40.049999999999997</v>
      </c>
      <c r="AG226" s="3258"/>
      <c r="AH226" s="542"/>
      <c r="AI226" s="3258"/>
      <c r="AJ226" s="542">
        <v>40.049999999999997</v>
      </c>
      <c r="AK226" s="3258"/>
      <c r="AL226" s="542"/>
      <c r="AM226" s="3258"/>
      <c r="AN226" s="542">
        <v>40.049999999999997</v>
      </c>
      <c r="AO226" s="3258"/>
      <c r="AP226" s="542">
        <v>40.049999999999997</v>
      </c>
      <c r="AQ226" s="3258"/>
      <c r="AR226" s="542"/>
      <c r="AS226" s="3258"/>
      <c r="AT226" s="542">
        <v>40.049999999999997</v>
      </c>
      <c r="AU226" s="3258"/>
      <c r="AV226" s="542"/>
      <c r="AW226" s="3258"/>
      <c r="AX226" s="542">
        <v>40.049999999999997</v>
      </c>
      <c r="AY226" s="3258"/>
      <c r="AZ226" s="542"/>
      <c r="BA226" s="3258"/>
      <c r="BB226" s="542">
        <v>0</v>
      </c>
      <c r="BC226" s="3258"/>
      <c r="BD226" s="542">
        <v>40.049999999999997</v>
      </c>
      <c r="BE226" s="3258"/>
      <c r="BF226" s="542">
        <v>40.049999999999997</v>
      </c>
      <c r="BG226" s="3215"/>
      <c r="BH226" s="3215"/>
      <c r="BI226" s="3215"/>
      <c r="BJ226" s="3215"/>
    </row>
    <row r="227" spans="1:62" x14ac:dyDescent="0.25">
      <c r="A227" s="175"/>
      <c r="B227" s="3259" t="s">
        <v>698</v>
      </c>
      <c r="C227" s="914" t="s">
        <v>50</v>
      </c>
      <c r="D227" s="914"/>
      <c r="E227" s="3258"/>
      <c r="F227" s="542"/>
      <c r="G227" s="3258"/>
      <c r="H227" s="542"/>
      <c r="I227" s="3258"/>
      <c r="J227" s="542">
        <v>0</v>
      </c>
      <c r="K227" s="3258"/>
      <c r="L227" s="542"/>
      <c r="M227" s="3258"/>
      <c r="N227" s="542">
        <v>0</v>
      </c>
      <c r="O227" s="3258"/>
      <c r="P227" s="542"/>
      <c r="Q227" s="3258"/>
      <c r="R227" s="542">
        <v>0</v>
      </c>
      <c r="S227" s="3258"/>
      <c r="T227" s="542"/>
      <c r="U227" s="3258"/>
      <c r="V227" s="542">
        <v>0</v>
      </c>
      <c r="W227" s="3258"/>
      <c r="X227" s="542">
        <v>95.33</v>
      </c>
      <c r="Y227" s="3258"/>
      <c r="Z227" s="542">
        <v>95.33</v>
      </c>
      <c r="AA227" s="3258"/>
      <c r="AB227" s="542">
        <v>95.33</v>
      </c>
      <c r="AC227" s="3258"/>
      <c r="AD227" s="542"/>
      <c r="AE227" s="3258"/>
      <c r="AF227" s="542">
        <v>95.33</v>
      </c>
      <c r="AG227" s="3258"/>
      <c r="AH227" s="542"/>
      <c r="AI227" s="3258"/>
      <c r="AJ227" s="542">
        <v>95.33</v>
      </c>
      <c r="AK227" s="3258"/>
      <c r="AL227" s="542"/>
      <c r="AM227" s="3258"/>
      <c r="AN227" s="542">
        <v>0</v>
      </c>
      <c r="AO227" s="3258"/>
      <c r="AP227" s="542">
        <v>95.33</v>
      </c>
      <c r="AQ227" s="3258"/>
      <c r="AR227" s="542"/>
      <c r="AS227" s="3258"/>
      <c r="AT227" s="542">
        <v>95.33</v>
      </c>
      <c r="AU227" s="3258"/>
      <c r="AV227" s="542"/>
      <c r="AW227" s="3258"/>
      <c r="AX227" s="542">
        <v>95.33</v>
      </c>
      <c r="AY227" s="3258"/>
      <c r="AZ227" s="542"/>
      <c r="BA227" s="3258"/>
      <c r="BB227" s="542">
        <v>0</v>
      </c>
      <c r="BC227" s="3258"/>
      <c r="BD227" s="542">
        <v>0</v>
      </c>
      <c r="BE227" s="3258"/>
      <c r="BF227" s="542">
        <v>95.33</v>
      </c>
      <c r="BG227" s="3215"/>
      <c r="BH227" s="3215"/>
      <c r="BI227" s="3215"/>
      <c r="BJ227" s="3215"/>
    </row>
    <row r="228" spans="1:62" ht="20.25" customHeight="1" x14ac:dyDescent="0.25">
      <c r="A228" s="175"/>
      <c r="B228" s="3257" t="s">
        <v>2</v>
      </c>
      <c r="C228" s="914" t="s">
        <v>50</v>
      </c>
      <c r="D228" s="542">
        <v>50000</v>
      </c>
      <c r="E228" s="542">
        <v>5000</v>
      </c>
      <c r="F228" s="1094">
        <v>0</v>
      </c>
      <c r="G228" s="542">
        <v>5000</v>
      </c>
      <c r="H228" s="1094">
        <v>1339.9399999999998</v>
      </c>
      <c r="I228" s="542">
        <v>10000</v>
      </c>
      <c r="J228" s="1094">
        <v>1339.9399999999998</v>
      </c>
      <c r="K228" s="542">
        <v>0</v>
      </c>
      <c r="L228" s="1094">
        <v>0</v>
      </c>
      <c r="M228" s="542">
        <v>10000</v>
      </c>
      <c r="N228" s="1094">
        <v>1339.9399999999998</v>
      </c>
      <c r="O228" s="542">
        <v>0</v>
      </c>
      <c r="P228" s="1094">
        <v>0</v>
      </c>
      <c r="Q228" s="542">
        <v>10000</v>
      </c>
      <c r="R228" s="1094">
        <v>1339.9399999999998</v>
      </c>
      <c r="S228" s="542">
        <v>5000</v>
      </c>
      <c r="T228" s="1094">
        <v>191.91</v>
      </c>
      <c r="U228" s="542">
        <v>15000</v>
      </c>
      <c r="V228" s="1094">
        <v>1531.85</v>
      </c>
      <c r="W228" s="542">
        <v>5000</v>
      </c>
      <c r="X228" s="1094">
        <v>806.2</v>
      </c>
      <c r="Y228" s="542">
        <v>10000</v>
      </c>
      <c r="Z228" s="1094">
        <v>998.11</v>
      </c>
      <c r="AA228" s="542">
        <v>20000</v>
      </c>
      <c r="AB228" s="1094">
        <v>2338.0499999999997</v>
      </c>
      <c r="AC228" s="542">
        <v>5000</v>
      </c>
      <c r="AD228" s="1094">
        <v>40.049999999999997</v>
      </c>
      <c r="AE228" s="542">
        <v>25000</v>
      </c>
      <c r="AF228" s="1094">
        <v>2378.1</v>
      </c>
      <c r="AG228" s="542">
        <v>5000</v>
      </c>
      <c r="AH228" s="1094">
        <v>185.19</v>
      </c>
      <c r="AI228" s="542">
        <v>30000</v>
      </c>
      <c r="AJ228" s="1094">
        <v>2563.29</v>
      </c>
      <c r="AK228" s="542">
        <v>5000</v>
      </c>
      <c r="AL228" s="1094">
        <v>95.860000000000014</v>
      </c>
      <c r="AM228" s="542">
        <v>15000</v>
      </c>
      <c r="AN228" s="1094">
        <v>321.10000000000002</v>
      </c>
      <c r="AO228" s="542">
        <v>35000</v>
      </c>
      <c r="AP228" s="1094">
        <v>2659.15</v>
      </c>
      <c r="AQ228" s="542">
        <v>5000</v>
      </c>
      <c r="AR228" s="1094">
        <v>121.22</v>
      </c>
      <c r="AS228" s="542">
        <v>40000</v>
      </c>
      <c r="AT228" s="1094">
        <v>2780.37</v>
      </c>
      <c r="AU228" s="542">
        <v>5000</v>
      </c>
      <c r="AV228" s="1094">
        <v>0</v>
      </c>
      <c r="AW228" s="542">
        <v>45000</v>
      </c>
      <c r="AX228" s="1094">
        <v>2780.37</v>
      </c>
      <c r="AY228" s="542">
        <v>5000</v>
      </c>
      <c r="AZ228" s="1094">
        <v>0</v>
      </c>
      <c r="BA228" s="542">
        <v>15000</v>
      </c>
      <c r="BB228" s="1094">
        <v>121.22</v>
      </c>
      <c r="BC228" s="542">
        <v>30000</v>
      </c>
      <c r="BD228" s="1094">
        <v>442.32000000000005</v>
      </c>
      <c r="BE228" s="542">
        <v>50000</v>
      </c>
      <c r="BF228" s="1094">
        <v>2780.37</v>
      </c>
      <c r="BG228" s="3215"/>
      <c r="BH228" s="3215"/>
      <c r="BI228" s="3215"/>
      <c r="BJ228" s="3215"/>
    </row>
    <row r="229" spans="1:62" ht="20.25" customHeight="1" x14ac:dyDescent="0.25">
      <c r="A229" s="175"/>
      <c r="B229" s="3265"/>
      <c r="C229" s="1101"/>
      <c r="D229" s="1101"/>
      <c r="E229" s="1101"/>
      <c r="F229" s="3266"/>
      <c r="G229" s="1101"/>
      <c r="H229" s="3266"/>
      <c r="I229" s="1101"/>
      <c r="J229" s="3266"/>
      <c r="K229" s="1101"/>
      <c r="L229" s="3266"/>
      <c r="M229" s="1101"/>
      <c r="N229" s="3266"/>
      <c r="O229" s="1101"/>
      <c r="P229" s="3266"/>
      <c r="Q229" s="1101"/>
      <c r="R229" s="3266"/>
      <c r="S229" s="1101"/>
      <c r="T229" s="3266"/>
      <c r="U229" s="1101"/>
      <c r="V229" s="3266"/>
      <c r="W229" s="1101"/>
      <c r="X229" s="3266"/>
      <c r="Y229" s="1101"/>
      <c r="Z229" s="3266"/>
      <c r="AA229" s="1101"/>
      <c r="AB229" s="3266"/>
      <c r="AC229" s="1101"/>
      <c r="AD229" s="3266"/>
      <c r="AE229" s="1101"/>
      <c r="AF229" s="3266"/>
      <c r="AG229" s="1101"/>
      <c r="AH229" s="3266"/>
      <c r="AI229" s="1101"/>
      <c r="AJ229" s="3266"/>
      <c r="AK229" s="1101"/>
      <c r="AL229" s="3266"/>
      <c r="AM229" s="1101"/>
      <c r="AN229" s="3266"/>
      <c r="AO229" s="1101"/>
      <c r="AP229" s="3266"/>
      <c r="AQ229" s="1101"/>
      <c r="AR229" s="3266"/>
      <c r="AS229" s="1101"/>
      <c r="AT229" s="3266"/>
      <c r="AU229" s="1101"/>
      <c r="AV229" s="3266"/>
      <c r="AW229" s="1101"/>
      <c r="AX229" s="3266"/>
      <c r="AY229" s="1101"/>
      <c r="AZ229" s="3266"/>
      <c r="BA229" s="1101"/>
      <c r="BB229" s="3266"/>
      <c r="BC229" s="1101"/>
      <c r="BD229" s="3266"/>
      <c r="BE229" s="1101"/>
      <c r="BF229" s="3266"/>
      <c r="BG229" s="3215"/>
      <c r="BH229" s="3215"/>
      <c r="BI229" s="3215"/>
      <c r="BJ229" s="3215"/>
    </row>
    <row r="230" spans="1:62" ht="40.5" customHeight="1" x14ac:dyDescent="0.25">
      <c r="A230" s="175"/>
      <c r="B230" s="3267" t="s">
        <v>319</v>
      </c>
      <c r="C230" s="3214" t="s">
        <v>853</v>
      </c>
      <c r="D230" s="3214"/>
      <c r="E230" s="3214"/>
      <c r="F230" s="3214"/>
      <c r="G230" s="3214"/>
      <c r="H230" s="3214"/>
      <c r="I230" s="3214"/>
      <c r="J230" s="3214"/>
      <c r="K230" s="3214"/>
      <c r="L230" s="3214"/>
      <c r="M230" s="3214"/>
      <c r="N230" s="3214"/>
      <c r="O230" s="3214"/>
      <c r="P230" s="3214"/>
      <c r="Q230" s="3214"/>
      <c r="R230" s="3214"/>
      <c r="S230" s="3214"/>
      <c r="T230" s="3214"/>
      <c r="U230" s="3214"/>
      <c r="V230" s="3214"/>
      <c r="W230" s="3214"/>
      <c r="X230" s="3214"/>
      <c r="Y230" s="3214"/>
      <c r="Z230" s="3214"/>
      <c r="AA230" s="3214"/>
      <c r="AB230" s="3214"/>
      <c r="AC230" s="3214"/>
      <c r="AD230" s="3214"/>
      <c r="AE230" s="3214"/>
      <c r="AF230" s="3214"/>
      <c r="AG230" s="3214"/>
      <c r="AH230" s="3214"/>
      <c r="AI230" s="3214"/>
      <c r="AJ230" s="3214"/>
      <c r="AK230" s="3214"/>
      <c r="AL230" s="3214"/>
      <c r="AM230" s="3214"/>
      <c r="AN230" s="3214"/>
      <c r="AO230" s="3214"/>
      <c r="AP230" s="3214"/>
      <c r="AQ230" s="3214"/>
      <c r="AR230" s="3214"/>
      <c r="AS230" s="3214"/>
      <c r="AT230" s="3214"/>
      <c r="AU230" s="3214"/>
      <c r="AV230" s="3214"/>
      <c r="AW230" s="3214"/>
      <c r="AX230" s="3214"/>
      <c r="AY230" s="3214"/>
      <c r="AZ230" s="3214"/>
      <c r="BA230" s="3214"/>
      <c r="BB230" s="3214"/>
      <c r="BC230" s="3214"/>
      <c r="BD230" s="3214"/>
      <c r="BE230" s="3214"/>
      <c r="BF230" s="3214"/>
      <c r="BG230" s="3215"/>
      <c r="BH230" s="3215"/>
      <c r="BI230" s="3215"/>
      <c r="BJ230" s="3215"/>
    </row>
    <row r="231" spans="1:62" ht="20.25" customHeight="1" x14ac:dyDescent="0.25">
      <c r="A231" s="175"/>
      <c r="B231" s="3268" t="s">
        <v>861</v>
      </c>
      <c r="C231" s="3230" t="s">
        <v>879</v>
      </c>
      <c r="D231" s="3230"/>
      <c r="E231" s="3269"/>
      <c r="F231" s="542">
        <v>2492.9599999999996</v>
      </c>
      <c r="G231" s="3269"/>
      <c r="H231" s="542"/>
      <c r="I231" s="3269"/>
      <c r="J231" s="542">
        <v>2492.9599999999996</v>
      </c>
      <c r="K231" s="3269"/>
      <c r="L231" s="542"/>
      <c r="M231" s="3269"/>
      <c r="N231" s="542">
        <v>2492.9599999999996</v>
      </c>
      <c r="O231" s="3269"/>
      <c r="P231" s="542"/>
      <c r="Q231" s="3269"/>
      <c r="R231" s="542">
        <v>2492.9599999999996</v>
      </c>
      <c r="S231" s="3269"/>
      <c r="T231" s="542"/>
      <c r="U231" s="3269"/>
      <c r="V231" s="542">
        <v>2492.9599999999996</v>
      </c>
      <c r="W231" s="3269"/>
      <c r="X231" s="542"/>
      <c r="Y231" s="3269"/>
      <c r="Z231" s="1437">
        <v>0</v>
      </c>
      <c r="AA231" s="3269"/>
      <c r="AB231" s="542">
        <v>2492.9599999999996</v>
      </c>
      <c r="AC231" s="3269"/>
      <c r="AD231" s="542"/>
      <c r="AE231" s="3269"/>
      <c r="AF231" s="542">
        <v>2492.9599999999996</v>
      </c>
      <c r="AG231" s="3269"/>
      <c r="AH231" s="542"/>
      <c r="AI231" s="3269"/>
      <c r="AJ231" s="542">
        <v>2492.9599999999996</v>
      </c>
      <c r="AK231" s="3269"/>
      <c r="AL231" s="542"/>
      <c r="AM231" s="3269"/>
      <c r="AN231" s="1437">
        <v>0</v>
      </c>
      <c r="AO231" s="3269"/>
      <c r="AP231" s="542">
        <v>2492.9599999999996</v>
      </c>
      <c r="AQ231" s="3269"/>
      <c r="AR231" s="542"/>
      <c r="AS231" s="3269"/>
      <c r="AT231" s="542">
        <v>2492.9599999999996</v>
      </c>
      <c r="AU231" s="3269"/>
      <c r="AV231" s="542"/>
      <c r="AW231" s="3269"/>
      <c r="AX231" s="542">
        <v>2492.9599999999996</v>
      </c>
      <c r="AY231" s="3269"/>
      <c r="AZ231" s="542"/>
      <c r="BA231" s="3269"/>
      <c r="BB231" s="1437">
        <v>0</v>
      </c>
      <c r="BC231" s="3269"/>
      <c r="BD231" s="542">
        <v>0</v>
      </c>
      <c r="BE231" s="3269"/>
      <c r="BF231" s="542">
        <v>2492.9599999999996</v>
      </c>
      <c r="BG231" s="3215"/>
      <c r="BH231" s="3215"/>
      <c r="BI231" s="3215"/>
      <c r="BJ231" s="3215"/>
    </row>
    <row r="232" spans="1:62" ht="15.75" thickBot="1" x14ac:dyDescent="0.3">
      <c r="A232" s="175"/>
      <c r="B232" s="3270" t="s">
        <v>861</v>
      </c>
      <c r="C232" s="3271" t="s">
        <v>888</v>
      </c>
      <c r="D232" s="3271"/>
      <c r="E232" s="3272"/>
      <c r="F232" s="3273"/>
      <c r="G232" s="3272"/>
      <c r="H232" s="3273"/>
      <c r="I232" s="3272"/>
      <c r="J232" s="3273">
        <v>0</v>
      </c>
      <c r="K232" s="3272"/>
      <c r="L232" s="3273"/>
      <c r="M232" s="3272"/>
      <c r="N232" s="3273">
        <v>0</v>
      </c>
      <c r="O232" s="3272"/>
      <c r="P232" s="3273"/>
      <c r="Q232" s="3272"/>
      <c r="R232" s="3273">
        <v>0</v>
      </c>
      <c r="S232" s="3272"/>
      <c r="T232" s="3273"/>
      <c r="U232" s="3272"/>
      <c r="V232" s="3273">
        <v>0</v>
      </c>
      <c r="W232" s="3272"/>
      <c r="X232" s="3273"/>
      <c r="Y232" s="3272"/>
      <c r="Z232" s="3274">
        <v>0</v>
      </c>
      <c r="AA232" s="3272"/>
      <c r="AB232" s="3273">
        <v>0</v>
      </c>
      <c r="AC232" s="3272"/>
      <c r="AD232" s="3273"/>
      <c r="AE232" s="3272"/>
      <c r="AF232" s="3273">
        <v>0</v>
      </c>
      <c r="AG232" s="3272"/>
      <c r="AH232" s="3273"/>
      <c r="AI232" s="3272"/>
      <c r="AJ232" s="3273">
        <v>0</v>
      </c>
      <c r="AK232" s="3272"/>
      <c r="AL232" s="3273"/>
      <c r="AM232" s="3272"/>
      <c r="AN232" s="3274">
        <v>0</v>
      </c>
      <c r="AO232" s="3272"/>
      <c r="AP232" s="3273">
        <v>0</v>
      </c>
      <c r="AQ232" s="3272"/>
      <c r="AR232" s="3273"/>
      <c r="AS232" s="3272"/>
      <c r="AT232" s="3273">
        <v>0</v>
      </c>
      <c r="AU232" s="3272"/>
      <c r="AV232" s="3273"/>
      <c r="AW232" s="3272"/>
      <c r="AX232" s="3273">
        <v>0</v>
      </c>
      <c r="AY232" s="3272"/>
      <c r="AZ232" s="3273">
        <v>3717.4</v>
      </c>
      <c r="BA232" s="3272"/>
      <c r="BB232" s="3274">
        <v>3717.4</v>
      </c>
      <c r="BC232" s="3272"/>
      <c r="BD232" s="3273">
        <v>3717.4</v>
      </c>
      <c r="BE232" s="3272"/>
      <c r="BF232" s="3273">
        <v>3717.4</v>
      </c>
      <c r="BG232" s="3215"/>
      <c r="BH232" s="3215"/>
      <c r="BI232" s="3215"/>
      <c r="BJ232" s="3215"/>
    </row>
    <row r="233" spans="1:62" ht="15.75" thickBot="1" x14ac:dyDescent="0.3">
      <c r="A233" s="175"/>
      <c r="B233" s="3275" t="s">
        <v>2176</v>
      </c>
      <c r="C233" s="3276" t="s">
        <v>879</v>
      </c>
      <c r="D233" s="3276"/>
      <c r="E233" s="3277"/>
      <c r="F233" s="2306"/>
      <c r="G233" s="3277"/>
      <c r="H233" s="2306"/>
      <c r="I233" s="3277"/>
      <c r="J233" s="941"/>
      <c r="K233" s="3277"/>
      <c r="L233" s="2306"/>
      <c r="M233" s="3277"/>
      <c r="N233" s="2306"/>
      <c r="O233" s="3277"/>
      <c r="P233" s="2306"/>
      <c r="Q233" s="3277"/>
      <c r="R233" s="2306"/>
      <c r="S233" s="3277"/>
      <c r="T233" s="2306"/>
      <c r="U233" s="3277"/>
      <c r="V233" s="2306"/>
      <c r="W233" s="3277"/>
      <c r="X233" s="2306"/>
      <c r="Y233" s="3277"/>
      <c r="Z233" s="2258"/>
      <c r="AA233" s="3277"/>
      <c r="AB233" s="2306"/>
      <c r="AC233" s="3277"/>
      <c r="AD233" s="2306"/>
      <c r="AE233" s="3277"/>
      <c r="AF233" s="2306"/>
      <c r="AG233" s="3277"/>
      <c r="AH233" s="2306"/>
      <c r="AI233" s="3277"/>
      <c r="AJ233" s="2306"/>
      <c r="AK233" s="3277"/>
      <c r="AL233" s="2306"/>
      <c r="AM233" s="3277"/>
      <c r="AN233" s="2258"/>
      <c r="AO233" s="3277"/>
      <c r="AP233" s="2306"/>
      <c r="AQ233" s="3277"/>
      <c r="AR233" s="2306"/>
      <c r="AS233" s="3277"/>
      <c r="AT233" s="2306"/>
      <c r="AU233" s="3277"/>
      <c r="AV233" s="2306"/>
      <c r="AW233" s="3277"/>
      <c r="AX233" s="941"/>
      <c r="AY233" s="3277"/>
      <c r="AZ233" s="2306">
        <v>2939.4700000000003</v>
      </c>
      <c r="BA233" s="3277"/>
      <c r="BB233" s="3274">
        <v>2939.4700000000003</v>
      </c>
      <c r="BC233" s="3277"/>
      <c r="BD233" s="3273">
        <v>2939.4700000000003</v>
      </c>
      <c r="BE233" s="3277"/>
      <c r="BF233" s="3273">
        <v>2939.4700000000003</v>
      </c>
      <c r="BG233" s="3215"/>
      <c r="BH233" s="3215"/>
      <c r="BI233" s="3215"/>
      <c r="BJ233" s="3215"/>
    </row>
    <row r="234" spans="1:62" x14ac:dyDescent="0.25">
      <c r="A234" s="175"/>
      <c r="B234" s="2149" t="s">
        <v>860</v>
      </c>
      <c r="C234" s="3227" t="s">
        <v>1152</v>
      </c>
      <c r="D234" s="3227"/>
      <c r="E234" s="3278"/>
      <c r="F234" s="953"/>
      <c r="G234" s="3278"/>
      <c r="H234" s="2341"/>
      <c r="I234" s="3278"/>
      <c r="J234" s="955">
        <v>0</v>
      </c>
      <c r="K234" s="3278"/>
      <c r="L234" s="2341"/>
      <c r="M234" s="3278"/>
      <c r="N234" s="953">
        <v>0</v>
      </c>
      <c r="O234" s="3278"/>
      <c r="P234" s="953"/>
      <c r="Q234" s="3278"/>
      <c r="R234" s="953">
        <v>0</v>
      </c>
      <c r="S234" s="3278"/>
      <c r="T234" s="953"/>
      <c r="U234" s="3278"/>
      <c r="V234" s="953">
        <v>0</v>
      </c>
      <c r="W234" s="3278"/>
      <c r="X234" s="953"/>
      <c r="Y234" s="3278"/>
      <c r="Z234" s="1053">
        <v>0</v>
      </c>
      <c r="AA234" s="3278"/>
      <c r="AB234" s="953">
        <v>0</v>
      </c>
      <c r="AC234" s="3278"/>
      <c r="AD234" s="953"/>
      <c r="AE234" s="3278"/>
      <c r="AF234" s="953">
        <v>0</v>
      </c>
      <c r="AG234" s="3278"/>
      <c r="AH234" s="953"/>
      <c r="AI234" s="3278"/>
      <c r="AJ234" s="953">
        <v>0</v>
      </c>
      <c r="AK234" s="3278"/>
      <c r="AL234" s="953">
        <v>3012.9300000000007</v>
      </c>
      <c r="AM234" s="3278"/>
      <c r="AN234" s="1053">
        <v>3012.9300000000007</v>
      </c>
      <c r="AO234" s="3278"/>
      <c r="AP234" s="953">
        <v>3012.9300000000007</v>
      </c>
      <c r="AQ234" s="3278"/>
      <c r="AR234" s="953">
        <v>3426.1200000000003</v>
      </c>
      <c r="AS234" s="3278"/>
      <c r="AT234" s="953">
        <v>6439.0500000000011</v>
      </c>
      <c r="AU234" s="3278"/>
      <c r="AV234" s="953">
        <v>3574.9399999999996</v>
      </c>
      <c r="AW234" s="3278"/>
      <c r="AX234" s="955">
        <v>10013.990000000002</v>
      </c>
      <c r="AY234" s="3278"/>
      <c r="AZ234" s="953">
        <v>5975.59</v>
      </c>
      <c r="BA234" s="3278"/>
      <c r="BB234" s="1053">
        <v>12976.65</v>
      </c>
      <c r="BC234" s="3278"/>
      <c r="BD234" s="953">
        <v>15989.58</v>
      </c>
      <c r="BE234" s="3278"/>
      <c r="BF234" s="953">
        <v>15989.580000000002</v>
      </c>
      <c r="BG234" s="3215"/>
      <c r="BH234" s="3215"/>
      <c r="BI234" s="3215"/>
      <c r="BJ234" s="3215"/>
    </row>
    <row r="235" spans="1:62" x14ac:dyDescent="0.25">
      <c r="A235" s="175"/>
      <c r="B235" s="2379" t="s">
        <v>860</v>
      </c>
      <c r="C235" s="3279" t="s">
        <v>879</v>
      </c>
      <c r="D235" s="3279"/>
      <c r="E235" s="3280"/>
      <c r="F235" s="3281">
        <v>7270.1100000000006</v>
      </c>
      <c r="G235" s="3280"/>
      <c r="H235" s="3282">
        <v>8725.6699999999983</v>
      </c>
      <c r="I235" s="3280"/>
      <c r="J235" s="1036">
        <v>15995.779999999999</v>
      </c>
      <c r="K235" s="3280"/>
      <c r="L235" s="3282">
        <v>6911.2899999999991</v>
      </c>
      <c r="M235" s="3280"/>
      <c r="N235" s="3281">
        <v>22907.07</v>
      </c>
      <c r="O235" s="3280"/>
      <c r="P235" s="3281">
        <v>6731.1700000000019</v>
      </c>
      <c r="Q235" s="3280"/>
      <c r="R235" s="3281">
        <v>29638.240000000002</v>
      </c>
      <c r="S235" s="3280"/>
      <c r="T235" s="3281">
        <v>7505.78</v>
      </c>
      <c r="U235" s="3280"/>
      <c r="V235" s="3281">
        <v>37144.020000000004</v>
      </c>
      <c r="W235" s="3280"/>
      <c r="X235" s="3281">
        <v>4493.2800000000007</v>
      </c>
      <c r="Y235" s="3280"/>
      <c r="Z235" s="3283">
        <v>18730.230000000003</v>
      </c>
      <c r="AA235" s="3280"/>
      <c r="AB235" s="3281">
        <v>41637.300000000003</v>
      </c>
      <c r="AC235" s="3280"/>
      <c r="AD235" s="3281">
        <v>11434.650000000003</v>
      </c>
      <c r="AE235" s="3280"/>
      <c r="AF235" s="3281">
        <v>53071.950000000004</v>
      </c>
      <c r="AG235" s="3280"/>
      <c r="AH235" s="3281">
        <v>129.6</v>
      </c>
      <c r="AI235" s="3280"/>
      <c r="AJ235" s="3281">
        <v>53201.55</v>
      </c>
      <c r="AK235" s="3280"/>
      <c r="AL235" s="3281">
        <v>5503.0200000000013</v>
      </c>
      <c r="AM235" s="3280"/>
      <c r="AN235" s="3283">
        <v>17067.270000000004</v>
      </c>
      <c r="AO235" s="3280"/>
      <c r="AP235" s="3281">
        <v>58704.570000000007</v>
      </c>
      <c r="AQ235" s="3280"/>
      <c r="AR235" s="3281">
        <v>5785.7599999999984</v>
      </c>
      <c r="AS235" s="3280"/>
      <c r="AT235" s="3281">
        <v>64490.33</v>
      </c>
      <c r="AU235" s="3280"/>
      <c r="AV235" s="3281">
        <v>5430.1399999999976</v>
      </c>
      <c r="AW235" s="3280"/>
      <c r="AX235" s="1036">
        <v>69920.47</v>
      </c>
      <c r="AY235" s="3280"/>
      <c r="AZ235" s="3281">
        <v>5447.7900000000018</v>
      </c>
      <c r="BA235" s="3269"/>
      <c r="BB235" s="1053">
        <v>16663.689999999999</v>
      </c>
      <c r="BC235" s="3269"/>
      <c r="BD235" s="953">
        <v>33730.960000000006</v>
      </c>
      <c r="BE235" s="3269"/>
      <c r="BF235" s="953">
        <v>75368.260000000009</v>
      </c>
      <c r="BG235" s="3215"/>
      <c r="BH235" s="3215"/>
      <c r="BI235" s="3215"/>
      <c r="BJ235" s="3215"/>
    </row>
    <row r="236" spans="1:62" x14ac:dyDescent="0.25">
      <c r="A236" s="175"/>
      <c r="B236" s="2379" t="s">
        <v>860</v>
      </c>
      <c r="C236" s="3279" t="s">
        <v>888</v>
      </c>
      <c r="D236" s="3279"/>
      <c r="E236" s="3280"/>
      <c r="F236" s="3281">
        <v>6072.51</v>
      </c>
      <c r="G236" s="3280"/>
      <c r="H236" s="3282">
        <v>3691.46</v>
      </c>
      <c r="I236" s="3280"/>
      <c r="J236" s="1036">
        <v>9763.9700000000012</v>
      </c>
      <c r="K236" s="3280"/>
      <c r="L236" s="3282">
        <v>3131.46</v>
      </c>
      <c r="M236" s="3280"/>
      <c r="N236" s="3281">
        <v>12895.43</v>
      </c>
      <c r="O236" s="3280"/>
      <c r="P236" s="3281">
        <v>3652.23</v>
      </c>
      <c r="Q236" s="3280"/>
      <c r="R236" s="3281">
        <v>16547.66</v>
      </c>
      <c r="S236" s="3280"/>
      <c r="T236" s="3281">
        <v>5572.9999999999991</v>
      </c>
      <c r="U236" s="3280"/>
      <c r="V236" s="3281">
        <v>22120.66</v>
      </c>
      <c r="W236" s="3280"/>
      <c r="X236" s="3281">
        <v>9412.6200000000026</v>
      </c>
      <c r="Y236" s="3280"/>
      <c r="Z236" s="3283">
        <v>18637.850000000002</v>
      </c>
      <c r="AA236" s="3280"/>
      <c r="AB236" s="3281">
        <v>31533.280000000002</v>
      </c>
      <c r="AC236" s="3280"/>
      <c r="AD236" s="3281">
        <v>7630.3</v>
      </c>
      <c r="AE236" s="3280"/>
      <c r="AF236" s="3281">
        <v>39163.58</v>
      </c>
      <c r="AG236" s="3280"/>
      <c r="AH236" s="3281">
        <v>311.24</v>
      </c>
      <c r="AI236" s="3280"/>
      <c r="AJ236" s="3281">
        <v>39474.82</v>
      </c>
      <c r="AK236" s="3280"/>
      <c r="AL236" s="3281">
        <v>6930.2100000000019</v>
      </c>
      <c r="AM236" s="3280"/>
      <c r="AN236" s="3283">
        <v>14871.750000000002</v>
      </c>
      <c r="AO236" s="3280"/>
      <c r="AP236" s="3281">
        <v>46405.03</v>
      </c>
      <c r="AQ236" s="3280"/>
      <c r="AR236" s="3281">
        <v>3874.2000000000007</v>
      </c>
      <c r="AS236" s="3280"/>
      <c r="AT236" s="3281">
        <v>50279.229999999996</v>
      </c>
      <c r="AU236" s="3280"/>
      <c r="AV236" s="3281">
        <v>4200.03</v>
      </c>
      <c r="AW236" s="3280"/>
      <c r="AX236" s="1036">
        <v>54479.259999999995</v>
      </c>
      <c r="AY236" s="3280"/>
      <c r="AZ236" s="3281">
        <v>8463.7199999999993</v>
      </c>
      <c r="BA236" s="3269"/>
      <c r="BB236" s="1053">
        <v>16537.95</v>
      </c>
      <c r="BC236" s="3269"/>
      <c r="BD236" s="953">
        <v>31409.700000000004</v>
      </c>
      <c r="BE236" s="3269"/>
      <c r="BF236" s="953">
        <v>62942.979999999996</v>
      </c>
      <c r="BG236" s="3215"/>
      <c r="BH236" s="3215"/>
      <c r="BI236" s="3215"/>
      <c r="BJ236" s="3215"/>
    </row>
    <row r="237" spans="1:62" ht="20.25" customHeight="1" x14ac:dyDescent="0.25">
      <c r="A237" s="175"/>
      <c r="B237" s="2379" t="s">
        <v>860</v>
      </c>
      <c r="C237" s="3279" t="s">
        <v>1009</v>
      </c>
      <c r="D237" s="3279"/>
      <c r="E237" s="3280"/>
      <c r="F237" s="3281"/>
      <c r="G237" s="3280"/>
      <c r="H237" s="3281">
        <v>31.51</v>
      </c>
      <c r="I237" s="3280"/>
      <c r="J237" s="1036">
        <v>31.51</v>
      </c>
      <c r="K237" s="3280"/>
      <c r="L237" s="3281"/>
      <c r="M237" s="3280"/>
      <c r="N237" s="3281">
        <v>31.51</v>
      </c>
      <c r="O237" s="3280"/>
      <c r="P237" s="3281"/>
      <c r="Q237" s="3280"/>
      <c r="R237" s="3281">
        <v>31.51</v>
      </c>
      <c r="S237" s="3280"/>
      <c r="T237" s="3281"/>
      <c r="U237" s="3280"/>
      <c r="V237" s="3281">
        <v>31.51</v>
      </c>
      <c r="W237" s="3280"/>
      <c r="X237" s="3281">
        <v>642.74000000000012</v>
      </c>
      <c r="Y237" s="3280"/>
      <c r="Z237" s="3283">
        <v>642.74000000000012</v>
      </c>
      <c r="AA237" s="3280"/>
      <c r="AB237" s="3281">
        <v>674.25000000000011</v>
      </c>
      <c r="AC237" s="3280"/>
      <c r="AD237" s="3281"/>
      <c r="AE237" s="3280"/>
      <c r="AF237" s="3281">
        <v>674.25000000000011</v>
      </c>
      <c r="AG237" s="3280"/>
      <c r="AH237" s="3281"/>
      <c r="AI237" s="3280"/>
      <c r="AJ237" s="3281">
        <v>674.25000000000011</v>
      </c>
      <c r="AK237" s="3280"/>
      <c r="AL237" s="3281"/>
      <c r="AM237" s="3280"/>
      <c r="AN237" s="3283">
        <v>0</v>
      </c>
      <c r="AO237" s="3280"/>
      <c r="AP237" s="3281">
        <v>674.25000000000011</v>
      </c>
      <c r="AQ237" s="3280"/>
      <c r="AR237" s="3281"/>
      <c r="AS237" s="3280"/>
      <c r="AT237" s="3281">
        <v>674.25000000000011</v>
      </c>
      <c r="AU237" s="3280"/>
      <c r="AV237" s="3281"/>
      <c r="AW237" s="3280"/>
      <c r="AX237" s="1036">
        <v>674.25000000000011</v>
      </c>
      <c r="AY237" s="3280"/>
      <c r="AZ237" s="3281"/>
      <c r="BA237" s="3269"/>
      <c r="BB237" s="1053">
        <v>0</v>
      </c>
      <c r="BC237" s="3269"/>
      <c r="BD237" s="953">
        <v>0</v>
      </c>
      <c r="BE237" s="3269"/>
      <c r="BF237" s="953">
        <v>674.25000000000011</v>
      </c>
      <c r="BG237" s="3215"/>
      <c r="BH237" s="3215"/>
      <c r="BI237" s="3215"/>
      <c r="BJ237" s="3215"/>
    </row>
    <row r="238" spans="1:62" x14ac:dyDescent="0.25">
      <c r="A238" s="175"/>
      <c r="B238" s="2379" t="s">
        <v>860</v>
      </c>
      <c r="C238" s="3279" t="s">
        <v>1391</v>
      </c>
      <c r="D238" s="3279"/>
      <c r="E238" s="3280"/>
      <c r="F238" s="3281">
        <v>445.03999999999996</v>
      </c>
      <c r="G238" s="3280"/>
      <c r="H238" s="3281"/>
      <c r="I238" s="3280"/>
      <c r="J238" s="1036">
        <v>445.03999999999996</v>
      </c>
      <c r="K238" s="3280"/>
      <c r="L238" s="3281"/>
      <c r="M238" s="3280"/>
      <c r="N238" s="3281">
        <v>445.03999999999996</v>
      </c>
      <c r="O238" s="3280"/>
      <c r="P238" s="3281"/>
      <c r="Q238" s="3280"/>
      <c r="R238" s="3281">
        <v>445.03999999999996</v>
      </c>
      <c r="S238" s="3280"/>
      <c r="T238" s="3281"/>
      <c r="U238" s="3280"/>
      <c r="V238" s="3281">
        <v>445.03999999999996</v>
      </c>
      <c r="W238" s="3280"/>
      <c r="X238" s="3281"/>
      <c r="Y238" s="3280"/>
      <c r="Z238" s="3283">
        <v>0</v>
      </c>
      <c r="AA238" s="3280"/>
      <c r="AB238" s="3281">
        <v>445.03999999999996</v>
      </c>
      <c r="AC238" s="3280"/>
      <c r="AD238" s="3281"/>
      <c r="AE238" s="3280"/>
      <c r="AF238" s="3281">
        <v>445.03999999999996</v>
      </c>
      <c r="AG238" s="3280"/>
      <c r="AH238" s="3281"/>
      <c r="AI238" s="3280"/>
      <c r="AJ238" s="3281">
        <v>445.03999999999996</v>
      </c>
      <c r="AK238" s="3280"/>
      <c r="AL238" s="3281"/>
      <c r="AM238" s="3280"/>
      <c r="AN238" s="3283">
        <v>0</v>
      </c>
      <c r="AO238" s="3280"/>
      <c r="AP238" s="3281">
        <v>445.03999999999996</v>
      </c>
      <c r="AQ238" s="3280"/>
      <c r="AR238" s="3281"/>
      <c r="AS238" s="3280"/>
      <c r="AT238" s="3281">
        <v>445.03999999999996</v>
      </c>
      <c r="AU238" s="3280"/>
      <c r="AV238" s="3281"/>
      <c r="AW238" s="3280"/>
      <c r="AX238" s="1036">
        <v>445.03999999999996</v>
      </c>
      <c r="AY238" s="3280"/>
      <c r="AZ238" s="3281"/>
      <c r="BA238" s="3269"/>
      <c r="BB238" s="1053">
        <v>0</v>
      </c>
      <c r="BC238" s="3269"/>
      <c r="BD238" s="953">
        <v>0</v>
      </c>
      <c r="BE238" s="3269"/>
      <c r="BF238" s="953">
        <v>445.03999999999996</v>
      </c>
      <c r="BG238" s="3215"/>
      <c r="BH238" s="3215"/>
      <c r="BI238" s="3215"/>
      <c r="BJ238" s="3215"/>
    </row>
    <row r="239" spans="1:62" ht="15.75" thickBot="1" x14ac:dyDescent="0.3">
      <c r="A239" s="175"/>
      <c r="B239" s="2152" t="s">
        <v>860</v>
      </c>
      <c r="C239" s="2411" t="s">
        <v>1010</v>
      </c>
      <c r="D239" s="2411"/>
      <c r="E239" s="3284"/>
      <c r="F239" s="1049"/>
      <c r="G239" s="3284"/>
      <c r="H239" s="1049"/>
      <c r="I239" s="3284"/>
      <c r="J239" s="1050">
        <v>0</v>
      </c>
      <c r="K239" s="3284"/>
      <c r="L239" s="1049">
        <v>618.28000000000009</v>
      </c>
      <c r="M239" s="3284"/>
      <c r="N239" s="1049">
        <v>618.28000000000009</v>
      </c>
      <c r="O239" s="3284"/>
      <c r="P239" s="1049">
        <v>97.669999999999987</v>
      </c>
      <c r="Q239" s="3284"/>
      <c r="R239" s="1049">
        <v>715.95</v>
      </c>
      <c r="S239" s="3284"/>
      <c r="T239" s="1049">
        <v>65</v>
      </c>
      <c r="U239" s="3284"/>
      <c r="V239" s="1049">
        <v>780.95</v>
      </c>
      <c r="W239" s="3284"/>
      <c r="X239" s="1049">
        <v>1511.72</v>
      </c>
      <c r="Y239" s="3284"/>
      <c r="Z239" s="1065">
        <v>1674.39</v>
      </c>
      <c r="AA239" s="3284"/>
      <c r="AB239" s="1049">
        <v>2292.67</v>
      </c>
      <c r="AC239" s="3284"/>
      <c r="AD239" s="1049"/>
      <c r="AE239" s="3284"/>
      <c r="AF239" s="1049">
        <v>2292.67</v>
      </c>
      <c r="AG239" s="3284"/>
      <c r="AH239" s="1049"/>
      <c r="AI239" s="3284"/>
      <c r="AJ239" s="1049">
        <v>2292.67</v>
      </c>
      <c r="AK239" s="3284"/>
      <c r="AL239" s="1049">
        <v>1044.4599999999998</v>
      </c>
      <c r="AM239" s="3284"/>
      <c r="AN239" s="1065">
        <v>1044.4599999999998</v>
      </c>
      <c r="AO239" s="3284"/>
      <c r="AP239" s="1049">
        <v>3337.13</v>
      </c>
      <c r="AQ239" s="3284"/>
      <c r="AR239" s="1049">
        <v>921.08999999999992</v>
      </c>
      <c r="AS239" s="3284"/>
      <c r="AT239" s="1049">
        <v>4258.22</v>
      </c>
      <c r="AU239" s="3284"/>
      <c r="AV239" s="1049">
        <v>42.67</v>
      </c>
      <c r="AW239" s="3284"/>
      <c r="AX239" s="1050">
        <v>4300.8900000000003</v>
      </c>
      <c r="AY239" s="3284"/>
      <c r="AZ239" s="1049"/>
      <c r="BA239" s="3269"/>
      <c r="BB239" s="1053">
        <v>963.75999999999988</v>
      </c>
      <c r="BC239" s="3269"/>
      <c r="BD239" s="953">
        <v>2008.2199999999998</v>
      </c>
      <c r="BE239" s="3269"/>
      <c r="BF239" s="953">
        <v>4300.8900000000003</v>
      </c>
      <c r="BG239" s="3215"/>
      <c r="BH239" s="3215"/>
      <c r="BI239" s="3215"/>
      <c r="BJ239" s="3215"/>
    </row>
    <row r="240" spans="1:62" ht="15.75" thickBot="1" x14ac:dyDescent="0.3">
      <c r="A240" s="175"/>
      <c r="B240" s="2286" t="s">
        <v>956</v>
      </c>
      <c r="C240" s="3238" t="s">
        <v>879</v>
      </c>
      <c r="D240" s="3238"/>
      <c r="E240" s="3285"/>
      <c r="F240" s="2289"/>
      <c r="G240" s="3285"/>
      <c r="H240" s="2289"/>
      <c r="I240" s="3285"/>
      <c r="J240" s="2289">
        <v>0</v>
      </c>
      <c r="K240" s="3285"/>
      <c r="L240" s="2289"/>
      <c r="M240" s="3278"/>
      <c r="N240" s="953">
        <v>0</v>
      </c>
      <c r="O240" s="3285"/>
      <c r="P240" s="2289"/>
      <c r="Q240" s="3278"/>
      <c r="R240" s="953">
        <v>0</v>
      </c>
      <c r="S240" s="3285"/>
      <c r="T240" s="2289"/>
      <c r="U240" s="3278"/>
      <c r="V240" s="953">
        <v>0</v>
      </c>
      <c r="W240" s="3285"/>
      <c r="X240" s="2289"/>
      <c r="Y240" s="3278"/>
      <c r="Z240" s="1053">
        <v>0</v>
      </c>
      <c r="AA240" s="3278"/>
      <c r="AB240" s="953">
        <v>0</v>
      </c>
      <c r="AC240" s="3285"/>
      <c r="AD240" s="2289"/>
      <c r="AE240" s="3278"/>
      <c r="AF240" s="953">
        <v>0</v>
      </c>
      <c r="AG240" s="3285"/>
      <c r="AH240" s="2289">
        <v>24.44</v>
      </c>
      <c r="AI240" s="3278"/>
      <c r="AJ240" s="953">
        <v>24.44</v>
      </c>
      <c r="AK240" s="3285"/>
      <c r="AL240" s="2289"/>
      <c r="AM240" s="3278"/>
      <c r="AN240" s="1053">
        <v>24.44</v>
      </c>
      <c r="AO240" s="3278"/>
      <c r="AP240" s="953">
        <v>24.44</v>
      </c>
      <c r="AQ240" s="3285"/>
      <c r="AR240" s="2289"/>
      <c r="AS240" s="3278"/>
      <c r="AT240" s="953">
        <v>24.44</v>
      </c>
      <c r="AU240" s="3285"/>
      <c r="AV240" s="2289">
        <v>2360.6799999999998</v>
      </c>
      <c r="AW240" s="3278"/>
      <c r="AX240" s="953">
        <v>2385.12</v>
      </c>
      <c r="AY240" s="3285"/>
      <c r="AZ240" s="2289"/>
      <c r="BA240" s="3269"/>
      <c r="BB240" s="1053">
        <v>2360.6799999999998</v>
      </c>
      <c r="BC240" s="3269"/>
      <c r="BD240" s="953">
        <v>2385.12</v>
      </c>
      <c r="BE240" s="3269"/>
      <c r="BF240" s="953">
        <v>2385.12</v>
      </c>
      <c r="BG240" s="3215"/>
      <c r="BH240" s="3215"/>
      <c r="BI240" s="3215"/>
      <c r="BJ240" s="3215"/>
    </row>
    <row r="241" spans="1:62" x14ac:dyDescent="0.25">
      <c r="A241" s="175"/>
      <c r="B241" s="2135" t="s">
        <v>1571</v>
      </c>
      <c r="C241" s="2407" t="s">
        <v>879</v>
      </c>
      <c r="D241" s="2407"/>
      <c r="E241" s="3286"/>
      <c r="F241" s="968"/>
      <c r="G241" s="3286"/>
      <c r="H241" s="968"/>
      <c r="I241" s="3286"/>
      <c r="J241" s="1073">
        <v>0</v>
      </c>
      <c r="K241" s="3286"/>
      <c r="L241" s="968"/>
      <c r="M241" s="3269"/>
      <c r="N241" s="542">
        <v>0</v>
      </c>
      <c r="O241" s="3286"/>
      <c r="P241" s="968"/>
      <c r="Q241" s="3269"/>
      <c r="R241" s="542">
        <v>0</v>
      </c>
      <c r="S241" s="3286"/>
      <c r="T241" s="968">
        <v>3404.34</v>
      </c>
      <c r="U241" s="3269"/>
      <c r="V241" s="542">
        <v>3404.34</v>
      </c>
      <c r="W241" s="3286"/>
      <c r="X241" s="968"/>
      <c r="Y241" s="3269"/>
      <c r="Z241" s="1437">
        <v>3404.34</v>
      </c>
      <c r="AA241" s="3269"/>
      <c r="AB241" s="542">
        <v>3404.34</v>
      </c>
      <c r="AC241" s="3286"/>
      <c r="AD241" s="968">
        <v>2508.9099999999989</v>
      </c>
      <c r="AE241" s="3269"/>
      <c r="AF241" s="542">
        <v>5913.2499999999991</v>
      </c>
      <c r="AG241" s="3286"/>
      <c r="AH241" s="968">
        <v>15.37</v>
      </c>
      <c r="AI241" s="3269"/>
      <c r="AJ241" s="542">
        <v>5928.619999999999</v>
      </c>
      <c r="AK241" s="3286"/>
      <c r="AL241" s="968"/>
      <c r="AM241" s="3269"/>
      <c r="AN241" s="1437">
        <v>2524.2799999999988</v>
      </c>
      <c r="AO241" s="3269"/>
      <c r="AP241" s="542">
        <v>5928.619999999999</v>
      </c>
      <c r="AQ241" s="3286"/>
      <c r="AR241" s="968"/>
      <c r="AS241" s="3269"/>
      <c r="AT241" s="542">
        <v>5928.619999999999</v>
      </c>
      <c r="AU241" s="3286"/>
      <c r="AV241" s="968"/>
      <c r="AW241" s="3269"/>
      <c r="AX241" s="542">
        <v>5928.619999999999</v>
      </c>
      <c r="AY241" s="3286"/>
      <c r="AZ241" s="968"/>
      <c r="BA241" s="3269"/>
      <c r="BB241" s="1053">
        <v>0</v>
      </c>
      <c r="BC241" s="3269"/>
      <c r="BD241" s="953">
        <v>2524.2799999999988</v>
      </c>
      <c r="BE241" s="3269"/>
      <c r="BF241" s="953">
        <v>5928.619999999999</v>
      </c>
      <c r="BG241" s="3215"/>
      <c r="BH241" s="3215"/>
      <c r="BI241" s="3215"/>
      <c r="BJ241" s="3215"/>
    </row>
    <row r="242" spans="1:62" ht="15.75" thickBot="1" x14ac:dyDescent="0.3">
      <c r="A242" s="175"/>
      <c r="B242" s="2152" t="s">
        <v>1571</v>
      </c>
      <c r="C242" s="2411" t="s">
        <v>888</v>
      </c>
      <c r="D242" s="2411"/>
      <c r="E242" s="3284"/>
      <c r="F242" s="1049"/>
      <c r="G242" s="3284"/>
      <c r="H242" s="1049"/>
      <c r="I242" s="3284"/>
      <c r="J242" s="1050">
        <v>0</v>
      </c>
      <c r="K242" s="3284"/>
      <c r="L242" s="1049"/>
      <c r="M242" s="3269"/>
      <c r="N242" s="542">
        <v>0</v>
      </c>
      <c r="O242" s="3284"/>
      <c r="P242" s="1049"/>
      <c r="Q242" s="3269"/>
      <c r="R242" s="542">
        <v>0</v>
      </c>
      <c r="S242" s="3284"/>
      <c r="T242" s="1049">
        <v>2036.4200000000005</v>
      </c>
      <c r="U242" s="3269"/>
      <c r="V242" s="542">
        <v>2036.4200000000005</v>
      </c>
      <c r="W242" s="3284"/>
      <c r="X242" s="1049"/>
      <c r="Y242" s="3269"/>
      <c r="Z242" s="1437">
        <v>2036.4200000000005</v>
      </c>
      <c r="AA242" s="3269"/>
      <c r="AB242" s="542">
        <v>2036.4200000000005</v>
      </c>
      <c r="AC242" s="3284"/>
      <c r="AD242" s="1049">
        <v>4623.7000000000007</v>
      </c>
      <c r="AE242" s="3269"/>
      <c r="AF242" s="542">
        <v>6660.1200000000008</v>
      </c>
      <c r="AG242" s="3284"/>
      <c r="AH242" s="1049"/>
      <c r="AI242" s="3269"/>
      <c r="AJ242" s="542">
        <v>6660.1200000000008</v>
      </c>
      <c r="AK242" s="3284"/>
      <c r="AL242" s="1049"/>
      <c r="AM242" s="3269"/>
      <c r="AN242" s="1437">
        <v>4623.7000000000007</v>
      </c>
      <c r="AO242" s="3269"/>
      <c r="AP242" s="542">
        <v>6660.1200000000008</v>
      </c>
      <c r="AQ242" s="3284"/>
      <c r="AR242" s="1049"/>
      <c r="AS242" s="3269"/>
      <c r="AT242" s="542">
        <v>6660.1200000000008</v>
      </c>
      <c r="AU242" s="3284"/>
      <c r="AV242" s="1049"/>
      <c r="AW242" s="3269"/>
      <c r="AX242" s="542">
        <v>6660.1200000000008</v>
      </c>
      <c r="AY242" s="3284"/>
      <c r="AZ242" s="1049"/>
      <c r="BA242" s="3269"/>
      <c r="BB242" s="1053">
        <v>0</v>
      </c>
      <c r="BC242" s="3269"/>
      <c r="BD242" s="953">
        <v>4623.7000000000007</v>
      </c>
      <c r="BE242" s="3269"/>
      <c r="BF242" s="953">
        <v>6660.1200000000008</v>
      </c>
      <c r="BG242" s="3215"/>
      <c r="BH242" s="3215"/>
      <c r="BI242" s="3215"/>
      <c r="BJ242" s="3215"/>
    </row>
    <row r="243" spans="1:62" ht="15.75" hidden="1" customHeight="1" thickBot="1" x14ac:dyDescent="0.3">
      <c r="A243" s="175"/>
      <c r="B243" s="2286" t="s">
        <v>1578</v>
      </c>
      <c r="C243" s="3238" t="s">
        <v>1391</v>
      </c>
      <c r="D243" s="3238"/>
      <c r="E243" s="3285"/>
      <c r="F243" s="2289"/>
      <c r="G243" s="3285"/>
      <c r="H243" s="2289"/>
      <c r="I243" s="3285"/>
      <c r="J243" s="2289">
        <v>0</v>
      </c>
      <c r="K243" s="3285"/>
      <c r="L243" s="2289"/>
      <c r="M243" s="3269"/>
      <c r="N243" s="542">
        <v>0</v>
      </c>
      <c r="O243" s="3285"/>
      <c r="P243" s="2289"/>
      <c r="Q243" s="3269"/>
      <c r="R243" s="542">
        <v>0</v>
      </c>
      <c r="S243" s="3285"/>
      <c r="T243" s="2289"/>
      <c r="U243" s="3269"/>
      <c r="V243" s="542">
        <v>0</v>
      </c>
      <c r="W243" s="3285"/>
      <c r="X243" s="2289"/>
      <c r="Y243" s="3269"/>
      <c r="Z243" s="1437">
        <v>0</v>
      </c>
      <c r="AA243" s="3269"/>
      <c r="AB243" s="542">
        <v>0</v>
      </c>
      <c r="AC243" s="3285"/>
      <c r="AD243" s="2289"/>
      <c r="AE243" s="3269"/>
      <c r="AF243" s="542">
        <v>0</v>
      </c>
      <c r="AG243" s="3285"/>
      <c r="AH243" s="2289"/>
      <c r="AI243" s="3269"/>
      <c r="AJ243" s="542">
        <v>0</v>
      </c>
      <c r="AK243" s="3285"/>
      <c r="AL243" s="2289"/>
      <c r="AM243" s="3269"/>
      <c r="AN243" s="1437">
        <v>0</v>
      </c>
      <c r="AO243" s="3269"/>
      <c r="AP243" s="542">
        <v>0</v>
      </c>
      <c r="AQ243" s="3285"/>
      <c r="AR243" s="2289"/>
      <c r="AS243" s="3269"/>
      <c r="AT243" s="542">
        <v>0</v>
      </c>
      <c r="AU243" s="3285"/>
      <c r="AV243" s="2289"/>
      <c r="AW243" s="3269"/>
      <c r="AX243" s="542">
        <v>0</v>
      </c>
      <c r="AY243" s="3285"/>
      <c r="AZ243" s="2289"/>
      <c r="BA243" s="3269"/>
      <c r="BB243" s="1053">
        <v>0</v>
      </c>
      <c r="BC243" s="3269"/>
      <c r="BD243" s="953">
        <v>0</v>
      </c>
      <c r="BE243" s="3269"/>
      <c r="BF243" s="953">
        <v>0</v>
      </c>
      <c r="BG243" s="3215"/>
      <c r="BH243" s="3215"/>
      <c r="BI243" s="3215"/>
      <c r="BJ243" s="3215"/>
    </row>
    <row r="244" spans="1:62" x14ac:dyDescent="0.25">
      <c r="A244" s="175"/>
      <c r="B244" s="2135" t="s">
        <v>862</v>
      </c>
      <c r="C244" s="2407" t="s">
        <v>879</v>
      </c>
      <c r="D244" s="2407"/>
      <c r="E244" s="3286"/>
      <c r="F244" s="968">
        <v>2734.97</v>
      </c>
      <c r="G244" s="3286"/>
      <c r="H244" s="968">
        <v>3156.66</v>
      </c>
      <c r="I244" s="3286"/>
      <c r="J244" s="1073">
        <v>5891.6299999999992</v>
      </c>
      <c r="K244" s="3286"/>
      <c r="L244" s="968"/>
      <c r="M244" s="3269"/>
      <c r="N244" s="542">
        <v>5891.6299999999992</v>
      </c>
      <c r="O244" s="3286"/>
      <c r="P244" s="968">
        <v>3227.0599999999986</v>
      </c>
      <c r="Q244" s="3269"/>
      <c r="R244" s="542">
        <v>9118.6899999999987</v>
      </c>
      <c r="S244" s="3286"/>
      <c r="T244" s="968">
        <v>2588.8400000000006</v>
      </c>
      <c r="U244" s="3269"/>
      <c r="V244" s="542">
        <v>11707.529999999999</v>
      </c>
      <c r="W244" s="3286"/>
      <c r="X244" s="968"/>
      <c r="Y244" s="3269"/>
      <c r="Z244" s="1437">
        <v>5815.9</v>
      </c>
      <c r="AA244" s="3269"/>
      <c r="AB244" s="542">
        <v>11707.529999999999</v>
      </c>
      <c r="AC244" s="3286"/>
      <c r="AD244" s="968"/>
      <c r="AE244" s="3269"/>
      <c r="AF244" s="542">
        <v>11707.529999999999</v>
      </c>
      <c r="AG244" s="3286"/>
      <c r="AH244" s="968">
        <v>78.19</v>
      </c>
      <c r="AI244" s="3269"/>
      <c r="AJ244" s="542">
        <v>11785.72</v>
      </c>
      <c r="AK244" s="3286"/>
      <c r="AL244" s="968"/>
      <c r="AM244" s="3269"/>
      <c r="AN244" s="1437">
        <v>78.19</v>
      </c>
      <c r="AO244" s="3269"/>
      <c r="AP244" s="542">
        <v>11785.72</v>
      </c>
      <c r="AQ244" s="3286"/>
      <c r="AR244" s="968">
        <v>1792.2799999999997</v>
      </c>
      <c r="AS244" s="3269"/>
      <c r="AT244" s="542">
        <v>13578</v>
      </c>
      <c r="AU244" s="3286"/>
      <c r="AV244" s="968"/>
      <c r="AW244" s="3269"/>
      <c r="AX244" s="542">
        <v>13578</v>
      </c>
      <c r="AY244" s="3286"/>
      <c r="AZ244" s="968"/>
      <c r="BA244" s="3269"/>
      <c r="BB244" s="1053">
        <v>1792.2799999999997</v>
      </c>
      <c r="BC244" s="3269"/>
      <c r="BD244" s="953">
        <v>1870.4699999999998</v>
      </c>
      <c r="BE244" s="3269"/>
      <c r="BF244" s="953">
        <v>13578</v>
      </c>
      <c r="BG244" s="3215"/>
      <c r="BH244" s="3215"/>
      <c r="BI244" s="3215"/>
      <c r="BJ244" s="3215"/>
    </row>
    <row r="245" spans="1:62" x14ac:dyDescent="0.25">
      <c r="A245" s="175"/>
      <c r="B245" s="2379" t="s">
        <v>862</v>
      </c>
      <c r="C245" s="3231" t="s">
        <v>888</v>
      </c>
      <c r="D245" s="3231"/>
      <c r="E245" s="3287"/>
      <c r="F245" s="463">
        <v>1249.3999999999999</v>
      </c>
      <c r="G245" s="3287"/>
      <c r="H245" s="463">
        <v>2532.62</v>
      </c>
      <c r="I245" s="3287"/>
      <c r="J245" s="1036">
        <v>3782.0199999999995</v>
      </c>
      <c r="K245" s="3287"/>
      <c r="L245" s="463">
        <v>194.08000000000004</v>
      </c>
      <c r="M245" s="3269"/>
      <c r="N245" s="542">
        <v>3976.0999999999995</v>
      </c>
      <c r="O245" s="3287"/>
      <c r="P245" s="463">
        <v>1233.05</v>
      </c>
      <c r="Q245" s="3269"/>
      <c r="R245" s="542">
        <v>5209.1499999999996</v>
      </c>
      <c r="S245" s="3287"/>
      <c r="T245" s="463">
        <v>1015.11</v>
      </c>
      <c r="U245" s="3269"/>
      <c r="V245" s="542">
        <v>6224.2599999999993</v>
      </c>
      <c r="W245" s="3287"/>
      <c r="X245" s="463"/>
      <c r="Y245" s="3269"/>
      <c r="Z245" s="1437">
        <v>2248.16</v>
      </c>
      <c r="AA245" s="3269"/>
      <c r="AB245" s="542">
        <v>6224.2599999999993</v>
      </c>
      <c r="AC245" s="3287"/>
      <c r="AD245" s="463"/>
      <c r="AE245" s="3269"/>
      <c r="AF245" s="542">
        <v>6224.2599999999993</v>
      </c>
      <c r="AG245" s="3287"/>
      <c r="AH245" s="463">
        <v>63.74</v>
      </c>
      <c r="AI245" s="3269"/>
      <c r="AJ245" s="542">
        <v>6287.9999999999991</v>
      </c>
      <c r="AK245" s="3287"/>
      <c r="AL245" s="463"/>
      <c r="AM245" s="3269"/>
      <c r="AN245" s="1437">
        <v>63.74</v>
      </c>
      <c r="AO245" s="3269"/>
      <c r="AP245" s="542">
        <v>6287.9999999999991</v>
      </c>
      <c r="AQ245" s="3287"/>
      <c r="AR245" s="463">
        <v>3819.6399999999994</v>
      </c>
      <c r="AS245" s="3269"/>
      <c r="AT245" s="542">
        <v>10107.64</v>
      </c>
      <c r="AU245" s="3287"/>
      <c r="AV245" s="463"/>
      <c r="AW245" s="3269"/>
      <c r="AX245" s="542">
        <v>10107.64</v>
      </c>
      <c r="AY245" s="3287"/>
      <c r="AZ245" s="463"/>
      <c r="BA245" s="3269"/>
      <c r="BB245" s="1053">
        <v>3819.6399999999994</v>
      </c>
      <c r="BC245" s="3269"/>
      <c r="BD245" s="953">
        <v>3883.3799999999992</v>
      </c>
      <c r="BE245" s="3269"/>
      <c r="BF245" s="953">
        <v>10107.64</v>
      </c>
      <c r="BG245" s="3215"/>
      <c r="BH245" s="3215"/>
      <c r="BI245" s="3215"/>
      <c r="BJ245" s="3215"/>
    </row>
    <row r="246" spans="1:62" ht="15" hidden="1" customHeight="1" x14ac:dyDescent="0.25">
      <c r="A246" s="175"/>
      <c r="B246" s="2379" t="s">
        <v>862</v>
      </c>
      <c r="C246" s="3231" t="s">
        <v>1009</v>
      </c>
      <c r="D246" s="3231"/>
      <c r="E246" s="3287"/>
      <c r="F246" s="463"/>
      <c r="G246" s="3287"/>
      <c r="H246" s="463"/>
      <c r="I246" s="3287"/>
      <c r="J246" s="1036">
        <v>0</v>
      </c>
      <c r="K246" s="3287"/>
      <c r="L246" s="463"/>
      <c r="M246" s="3269"/>
      <c r="N246" s="542">
        <v>0</v>
      </c>
      <c r="O246" s="3287"/>
      <c r="P246" s="463"/>
      <c r="Q246" s="3269"/>
      <c r="R246" s="542">
        <v>0</v>
      </c>
      <c r="S246" s="3287"/>
      <c r="T246" s="463"/>
      <c r="U246" s="3269"/>
      <c r="V246" s="542">
        <v>0</v>
      </c>
      <c r="W246" s="3287"/>
      <c r="X246" s="463"/>
      <c r="Y246" s="3269"/>
      <c r="Z246" s="1437">
        <v>0</v>
      </c>
      <c r="AA246" s="3269"/>
      <c r="AB246" s="542">
        <v>0</v>
      </c>
      <c r="AC246" s="3287"/>
      <c r="AD246" s="463"/>
      <c r="AE246" s="3269"/>
      <c r="AF246" s="542">
        <v>0</v>
      </c>
      <c r="AG246" s="3287"/>
      <c r="AH246" s="463"/>
      <c r="AI246" s="3269"/>
      <c r="AJ246" s="542">
        <v>0</v>
      </c>
      <c r="AK246" s="3287"/>
      <c r="AL246" s="463"/>
      <c r="AM246" s="3269"/>
      <c r="AN246" s="1437">
        <v>0</v>
      </c>
      <c r="AO246" s="3269"/>
      <c r="AP246" s="542">
        <v>0</v>
      </c>
      <c r="AQ246" s="3287"/>
      <c r="AR246" s="463"/>
      <c r="AS246" s="3269"/>
      <c r="AT246" s="542">
        <v>0</v>
      </c>
      <c r="AU246" s="3287"/>
      <c r="AV246" s="463"/>
      <c r="AW246" s="3269"/>
      <c r="AX246" s="542">
        <v>0</v>
      </c>
      <c r="AY246" s="3287"/>
      <c r="AZ246" s="463"/>
      <c r="BA246" s="3269"/>
      <c r="BB246" s="1053">
        <v>0</v>
      </c>
      <c r="BC246" s="3269"/>
      <c r="BD246" s="953">
        <v>0</v>
      </c>
      <c r="BE246" s="3269"/>
      <c r="BF246" s="953">
        <v>0</v>
      </c>
      <c r="BG246" s="3215"/>
      <c r="BH246" s="3215"/>
      <c r="BI246" s="3215"/>
      <c r="BJ246" s="3215"/>
    </row>
    <row r="247" spans="1:62" x14ac:dyDescent="0.25">
      <c r="A247" s="175"/>
      <c r="B247" s="2379" t="s">
        <v>862</v>
      </c>
      <c r="C247" s="3231" t="s">
        <v>1010</v>
      </c>
      <c r="D247" s="3231"/>
      <c r="E247" s="3287"/>
      <c r="F247" s="463"/>
      <c r="G247" s="3287"/>
      <c r="H247" s="463"/>
      <c r="I247" s="3287"/>
      <c r="J247" s="1036">
        <v>0</v>
      </c>
      <c r="K247" s="3287"/>
      <c r="L247" s="463"/>
      <c r="M247" s="3269"/>
      <c r="N247" s="542">
        <v>0</v>
      </c>
      <c r="O247" s="3287"/>
      <c r="P247" s="463">
        <v>752.5</v>
      </c>
      <c r="Q247" s="3269"/>
      <c r="R247" s="542">
        <v>752.5</v>
      </c>
      <c r="S247" s="3287"/>
      <c r="T247" s="463"/>
      <c r="U247" s="3269"/>
      <c r="V247" s="542">
        <v>752.5</v>
      </c>
      <c r="W247" s="3287"/>
      <c r="X247" s="463">
        <v>23.87</v>
      </c>
      <c r="Y247" s="3269"/>
      <c r="Z247" s="1437">
        <v>776.37</v>
      </c>
      <c r="AA247" s="3269"/>
      <c r="AB247" s="542">
        <v>776.37</v>
      </c>
      <c r="AC247" s="3287"/>
      <c r="AD247" s="463"/>
      <c r="AE247" s="3269"/>
      <c r="AF247" s="542">
        <v>776.37</v>
      </c>
      <c r="AG247" s="3287"/>
      <c r="AH247" s="463"/>
      <c r="AI247" s="3269"/>
      <c r="AJ247" s="542">
        <v>776.37</v>
      </c>
      <c r="AK247" s="3287"/>
      <c r="AL247" s="463"/>
      <c r="AM247" s="3269"/>
      <c r="AN247" s="1437">
        <v>0</v>
      </c>
      <c r="AO247" s="3269"/>
      <c r="AP247" s="542">
        <v>776.37</v>
      </c>
      <c r="AQ247" s="3287"/>
      <c r="AR247" s="463">
        <v>750.72</v>
      </c>
      <c r="AS247" s="3269"/>
      <c r="AT247" s="542">
        <v>1527.0900000000001</v>
      </c>
      <c r="AU247" s="3287"/>
      <c r="AV247" s="463"/>
      <c r="AW247" s="3269"/>
      <c r="AX247" s="542">
        <v>1527.0900000000001</v>
      </c>
      <c r="AY247" s="3287"/>
      <c r="AZ247" s="463">
        <v>66.7</v>
      </c>
      <c r="BA247" s="3269"/>
      <c r="BB247" s="1053">
        <v>817.42000000000007</v>
      </c>
      <c r="BC247" s="3269"/>
      <c r="BD247" s="953">
        <v>817.42000000000007</v>
      </c>
      <c r="BE247" s="3269"/>
      <c r="BF247" s="953">
        <v>1593.7900000000002</v>
      </c>
      <c r="BG247" s="3215"/>
      <c r="BH247" s="3215"/>
      <c r="BI247" s="3215"/>
      <c r="BJ247" s="3215"/>
    </row>
    <row r="248" spans="1:62" ht="15.75" thickBot="1" x14ac:dyDescent="0.3">
      <c r="A248" s="175"/>
      <c r="B248" s="2152" t="s">
        <v>862</v>
      </c>
      <c r="C248" s="2411" t="s">
        <v>1152</v>
      </c>
      <c r="D248" s="2411"/>
      <c r="E248" s="3284"/>
      <c r="F248" s="1049"/>
      <c r="G248" s="3284"/>
      <c r="H248" s="1049"/>
      <c r="I248" s="3284"/>
      <c r="J248" s="1050">
        <v>0</v>
      </c>
      <c r="K248" s="3284"/>
      <c r="L248" s="1049"/>
      <c r="M248" s="3269"/>
      <c r="N248" s="542">
        <v>0</v>
      </c>
      <c r="O248" s="3284"/>
      <c r="P248" s="1049">
        <v>170.32999999999998</v>
      </c>
      <c r="Q248" s="3269"/>
      <c r="R248" s="542">
        <v>170.32999999999998</v>
      </c>
      <c r="S248" s="3284"/>
      <c r="T248" s="1049"/>
      <c r="U248" s="3269"/>
      <c r="V248" s="542">
        <v>170.32999999999998</v>
      </c>
      <c r="W248" s="3284"/>
      <c r="X248" s="1049"/>
      <c r="Y248" s="3269"/>
      <c r="Z248" s="1437">
        <v>170.32999999999998</v>
      </c>
      <c r="AA248" s="3269"/>
      <c r="AB248" s="542">
        <v>170.32999999999998</v>
      </c>
      <c r="AC248" s="3284"/>
      <c r="AD248" s="1049"/>
      <c r="AE248" s="3269"/>
      <c r="AF248" s="542">
        <v>170.32999999999998</v>
      </c>
      <c r="AG248" s="3284"/>
      <c r="AH248" s="1049"/>
      <c r="AI248" s="3269"/>
      <c r="AJ248" s="542">
        <v>170.32999999999998</v>
      </c>
      <c r="AK248" s="3284"/>
      <c r="AL248" s="1049"/>
      <c r="AM248" s="3269"/>
      <c r="AN248" s="1437">
        <v>0</v>
      </c>
      <c r="AO248" s="3269"/>
      <c r="AP248" s="542">
        <v>170.32999999999998</v>
      </c>
      <c r="AQ248" s="3284"/>
      <c r="AR248" s="1049"/>
      <c r="AS248" s="3269"/>
      <c r="AT248" s="542">
        <v>170.32999999999998</v>
      </c>
      <c r="AU248" s="3284"/>
      <c r="AV248" s="1049"/>
      <c r="AW248" s="3269"/>
      <c r="AX248" s="542">
        <v>170.32999999999998</v>
      </c>
      <c r="AY248" s="3284"/>
      <c r="AZ248" s="1049"/>
      <c r="BA248" s="3269"/>
      <c r="BB248" s="1053">
        <v>0</v>
      </c>
      <c r="BC248" s="3269"/>
      <c r="BD248" s="953">
        <v>0</v>
      </c>
      <c r="BE248" s="3269"/>
      <c r="BF248" s="953">
        <v>170.32999999999998</v>
      </c>
      <c r="BG248" s="3215"/>
      <c r="BH248" s="3215"/>
      <c r="BI248" s="3215"/>
      <c r="BJ248" s="3215"/>
    </row>
    <row r="249" spans="1:62" x14ac:dyDescent="0.25">
      <c r="A249" s="175"/>
      <c r="B249" s="2297" t="s">
        <v>863</v>
      </c>
      <c r="C249" s="3227" t="s">
        <v>879</v>
      </c>
      <c r="D249" s="3227"/>
      <c r="E249" s="1053"/>
      <c r="F249" s="953">
        <v>6341.3600000000006</v>
      </c>
      <c r="G249" s="1053"/>
      <c r="H249" s="953">
        <v>4929.7299999999996</v>
      </c>
      <c r="I249" s="1053"/>
      <c r="J249" s="953">
        <v>11271.09</v>
      </c>
      <c r="K249" s="1053"/>
      <c r="L249" s="953">
        <v>3435.2299999999996</v>
      </c>
      <c r="M249" s="1437"/>
      <c r="N249" s="542">
        <v>14706.32</v>
      </c>
      <c r="O249" s="1053"/>
      <c r="P249" s="953">
        <v>10426.940000000002</v>
      </c>
      <c r="Q249" s="1437"/>
      <c r="R249" s="542">
        <v>25133.260000000002</v>
      </c>
      <c r="S249" s="1053"/>
      <c r="T249" s="953">
        <v>10751.260000000002</v>
      </c>
      <c r="U249" s="1437"/>
      <c r="V249" s="542">
        <v>35884.520000000004</v>
      </c>
      <c r="W249" s="1053"/>
      <c r="X249" s="953">
        <v>8107.7900000000018</v>
      </c>
      <c r="Y249" s="1437"/>
      <c r="Z249" s="1437">
        <v>29285.990000000005</v>
      </c>
      <c r="AA249" s="1437"/>
      <c r="AB249" s="542">
        <v>43992.310000000005</v>
      </c>
      <c r="AC249" s="1053"/>
      <c r="AD249" s="953">
        <v>1664.46</v>
      </c>
      <c r="AE249" s="1437"/>
      <c r="AF249" s="542">
        <v>45656.770000000004</v>
      </c>
      <c r="AG249" s="1053"/>
      <c r="AH249" s="953">
        <v>3044.6000000000004</v>
      </c>
      <c r="AI249" s="1437"/>
      <c r="AJ249" s="542">
        <v>48701.37</v>
      </c>
      <c r="AK249" s="1053"/>
      <c r="AL249" s="953">
        <v>1882.89</v>
      </c>
      <c r="AM249" s="1437"/>
      <c r="AN249" s="1437">
        <v>6591.9500000000007</v>
      </c>
      <c r="AO249" s="1437"/>
      <c r="AP249" s="542">
        <v>50584.26</v>
      </c>
      <c r="AQ249" s="1053"/>
      <c r="AR249" s="953">
        <v>2432.6799999999994</v>
      </c>
      <c r="AS249" s="1437"/>
      <c r="AT249" s="542">
        <v>53016.94</v>
      </c>
      <c r="AU249" s="1053"/>
      <c r="AV249" s="953">
        <v>6228.5399999999981</v>
      </c>
      <c r="AW249" s="1437"/>
      <c r="AX249" s="542">
        <v>59245.48</v>
      </c>
      <c r="AY249" s="1053"/>
      <c r="AZ249" s="953">
        <v>5170.2799999999988</v>
      </c>
      <c r="BA249" s="1437"/>
      <c r="BB249" s="1053">
        <v>13831.499999999996</v>
      </c>
      <c r="BC249" s="1437"/>
      <c r="BD249" s="953">
        <v>20423.449999999997</v>
      </c>
      <c r="BE249" s="1437"/>
      <c r="BF249" s="953">
        <v>64415.76</v>
      </c>
      <c r="BG249" s="3215"/>
      <c r="BH249" s="3215"/>
      <c r="BI249" s="3215"/>
      <c r="BJ249" s="3215"/>
    </row>
    <row r="250" spans="1:62" x14ac:dyDescent="0.25">
      <c r="A250" s="175"/>
      <c r="B250" s="3268" t="s">
        <v>863</v>
      </c>
      <c r="C250" s="3230" t="s">
        <v>888</v>
      </c>
      <c r="D250" s="3230"/>
      <c r="E250" s="1437"/>
      <c r="F250" s="542">
        <v>3448.2400000000007</v>
      </c>
      <c r="G250" s="1437"/>
      <c r="H250" s="1094">
        <v>2074.5200000000004</v>
      </c>
      <c r="I250" s="1437"/>
      <c r="J250" s="542">
        <v>5522.7600000000011</v>
      </c>
      <c r="K250" s="1437"/>
      <c r="L250" s="1094"/>
      <c r="M250" s="1437"/>
      <c r="N250" s="542">
        <v>5522.7600000000011</v>
      </c>
      <c r="O250" s="1437"/>
      <c r="P250" s="542">
        <v>6652.66</v>
      </c>
      <c r="Q250" s="1437"/>
      <c r="R250" s="542">
        <v>12175.420000000002</v>
      </c>
      <c r="S250" s="1437"/>
      <c r="T250" s="542">
        <v>3915.7400000000011</v>
      </c>
      <c r="U250" s="1437"/>
      <c r="V250" s="542">
        <v>16091.160000000003</v>
      </c>
      <c r="W250" s="1437"/>
      <c r="X250" s="542">
        <v>2033.5399999999997</v>
      </c>
      <c r="Y250" s="1437"/>
      <c r="Z250" s="1437">
        <v>12601.94</v>
      </c>
      <c r="AA250" s="1437"/>
      <c r="AB250" s="542">
        <v>18124.7</v>
      </c>
      <c r="AC250" s="1437"/>
      <c r="AD250" s="542">
        <v>688.44</v>
      </c>
      <c r="AE250" s="1437"/>
      <c r="AF250" s="542">
        <v>18813.14</v>
      </c>
      <c r="AG250" s="1437"/>
      <c r="AH250" s="542">
        <v>744.72</v>
      </c>
      <c r="AI250" s="1437"/>
      <c r="AJ250" s="542">
        <v>19557.86</v>
      </c>
      <c r="AK250" s="1437"/>
      <c r="AL250" s="542">
        <v>6650.8600000000015</v>
      </c>
      <c r="AM250" s="1437"/>
      <c r="AN250" s="1437">
        <v>8084.0200000000013</v>
      </c>
      <c r="AO250" s="1437"/>
      <c r="AP250" s="542">
        <v>26208.720000000001</v>
      </c>
      <c r="AQ250" s="1437"/>
      <c r="AR250" s="542">
        <v>5250.4900000000025</v>
      </c>
      <c r="AS250" s="1437"/>
      <c r="AT250" s="542">
        <v>31459.210000000003</v>
      </c>
      <c r="AU250" s="1437"/>
      <c r="AV250" s="542">
        <v>5634.82</v>
      </c>
      <c r="AW250" s="1437"/>
      <c r="AX250" s="542">
        <v>37094.03</v>
      </c>
      <c r="AY250" s="1437"/>
      <c r="AZ250" s="542">
        <v>11073.86</v>
      </c>
      <c r="BA250" s="1437"/>
      <c r="BB250" s="1053">
        <v>21959.170000000002</v>
      </c>
      <c r="BC250" s="1437"/>
      <c r="BD250" s="953">
        <v>30043.190000000002</v>
      </c>
      <c r="BE250" s="1437"/>
      <c r="BF250" s="953">
        <v>48167.89</v>
      </c>
      <c r="BG250" s="3215"/>
      <c r="BH250" s="3215"/>
      <c r="BI250" s="3215"/>
      <c r="BJ250" s="3215"/>
    </row>
    <row r="251" spans="1:62" x14ac:dyDescent="0.25">
      <c r="A251" s="175"/>
      <c r="B251" s="3268" t="s">
        <v>863</v>
      </c>
      <c r="C251" s="3230" t="s">
        <v>1152</v>
      </c>
      <c r="D251" s="3230"/>
      <c r="E251" s="3269"/>
      <c r="F251" s="542">
        <v>16995.150000000005</v>
      </c>
      <c r="G251" s="3269"/>
      <c r="H251" s="542">
        <v>15467.59</v>
      </c>
      <c r="I251" s="3269"/>
      <c r="J251" s="542">
        <v>32462.740000000005</v>
      </c>
      <c r="K251" s="3269"/>
      <c r="L251" s="542">
        <v>8021.2599999999993</v>
      </c>
      <c r="M251" s="3269"/>
      <c r="N251" s="542">
        <v>40484.000000000007</v>
      </c>
      <c r="O251" s="3269"/>
      <c r="P251" s="542">
        <v>6567.83</v>
      </c>
      <c r="Q251" s="3269"/>
      <c r="R251" s="542">
        <v>47051.830000000009</v>
      </c>
      <c r="S251" s="3269"/>
      <c r="T251" s="542">
        <v>7894.5399999999991</v>
      </c>
      <c r="U251" s="3269"/>
      <c r="V251" s="542">
        <v>54946.37000000001</v>
      </c>
      <c r="W251" s="3269"/>
      <c r="X251" s="542">
        <v>9974.5899999999965</v>
      </c>
      <c r="Y251" s="3269"/>
      <c r="Z251" s="1437">
        <v>24436.959999999995</v>
      </c>
      <c r="AA251" s="3269"/>
      <c r="AB251" s="542">
        <v>64920.960000000006</v>
      </c>
      <c r="AC251" s="3269"/>
      <c r="AD251" s="542">
        <v>7111.8199999999988</v>
      </c>
      <c r="AE251" s="3269"/>
      <c r="AF251" s="542">
        <v>72032.78</v>
      </c>
      <c r="AG251" s="3269"/>
      <c r="AH251" s="542">
        <v>3798.27</v>
      </c>
      <c r="AI251" s="3269"/>
      <c r="AJ251" s="542">
        <v>75831.05</v>
      </c>
      <c r="AK251" s="3269"/>
      <c r="AL251" s="542">
        <v>9699.6000000000022</v>
      </c>
      <c r="AM251" s="3269"/>
      <c r="AN251" s="1437">
        <v>20609.690000000002</v>
      </c>
      <c r="AO251" s="3269"/>
      <c r="AP251" s="542">
        <v>85530.650000000009</v>
      </c>
      <c r="AQ251" s="3269"/>
      <c r="AR251" s="542">
        <v>11362.95</v>
      </c>
      <c r="AS251" s="3269"/>
      <c r="AT251" s="542">
        <v>96893.6</v>
      </c>
      <c r="AU251" s="3269"/>
      <c r="AV251" s="542">
        <v>12260.820000000003</v>
      </c>
      <c r="AW251" s="3269"/>
      <c r="AX251" s="542">
        <v>109154.42000000001</v>
      </c>
      <c r="AY251" s="3269"/>
      <c r="AZ251" s="542">
        <v>12275.069999999996</v>
      </c>
      <c r="BA251" s="3269"/>
      <c r="BB251" s="1053">
        <v>35898.839999999997</v>
      </c>
      <c r="BC251" s="3269"/>
      <c r="BD251" s="953">
        <v>56508.53</v>
      </c>
      <c r="BE251" s="3269"/>
      <c r="BF251" s="953">
        <v>121429.49</v>
      </c>
      <c r="BG251" s="3215"/>
      <c r="BH251" s="3215"/>
      <c r="BI251" s="3215"/>
      <c r="BJ251" s="3215"/>
    </row>
    <row r="252" spans="1:62" x14ac:dyDescent="0.25">
      <c r="A252" s="175"/>
      <c r="B252" s="3268" t="s">
        <v>863</v>
      </c>
      <c r="C252" s="3230" t="s">
        <v>1009</v>
      </c>
      <c r="D252" s="3230"/>
      <c r="E252" s="3269"/>
      <c r="F252" s="542">
        <v>288.18</v>
      </c>
      <c r="G252" s="3269"/>
      <c r="H252" s="542"/>
      <c r="I252" s="3269"/>
      <c r="J252" s="542">
        <v>288.18</v>
      </c>
      <c r="K252" s="3269"/>
      <c r="L252" s="542"/>
      <c r="M252" s="3269"/>
      <c r="N252" s="542">
        <v>288.18</v>
      </c>
      <c r="O252" s="3269"/>
      <c r="P252" s="542"/>
      <c r="Q252" s="3269"/>
      <c r="R252" s="542">
        <v>288.18</v>
      </c>
      <c r="S252" s="3269"/>
      <c r="T252" s="542"/>
      <c r="U252" s="3269"/>
      <c r="V252" s="542">
        <v>288.18</v>
      </c>
      <c r="W252" s="3269"/>
      <c r="X252" s="542"/>
      <c r="Y252" s="3269"/>
      <c r="Z252" s="1437">
        <v>0</v>
      </c>
      <c r="AA252" s="3269"/>
      <c r="AB252" s="542">
        <v>288.18</v>
      </c>
      <c r="AC252" s="3269"/>
      <c r="AD252" s="542"/>
      <c r="AE252" s="3269"/>
      <c r="AF252" s="542">
        <v>288.18</v>
      </c>
      <c r="AG252" s="3269"/>
      <c r="AH252" s="542">
        <v>978.90000000000009</v>
      </c>
      <c r="AI252" s="3269"/>
      <c r="AJ252" s="542">
        <v>1267.0800000000002</v>
      </c>
      <c r="AK252" s="3269"/>
      <c r="AL252" s="542"/>
      <c r="AM252" s="3269"/>
      <c r="AN252" s="1437">
        <v>978.90000000000009</v>
      </c>
      <c r="AO252" s="3269"/>
      <c r="AP252" s="542">
        <v>1267.0800000000002</v>
      </c>
      <c r="AQ252" s="3269"/>
      <c r="AR252" s="542"/>
      <c r="AS252" s="3269"/>
      <c r="AT252" s="542">
        <v>1267.0800000000002</v>
      </c>
      <c r="AU252" s="3269"/>
      <c r="AV252" s="542">
        <v>1034.1999999999998</v>
      </c>
      <c r="AW252" s="3269"/>
      <c r="AX252" s="542">
        <v>2301.2799999999997</v>
      </c>
      <c r="AY252" s="3269"/>
      <c r="AZ252" s="542">
        <v>127.24</v>
      </c>
      <c r="BA252" s="3269"/>
      <c r="BB252" s="1053">
        <v>1161.4399999999998</v>
      </c>
      <c r="BC252" s="3269"/>
      <c r="BD252" s="953">
        <v>2140.34</v>
      </c>
      <c r="BE252" s="3269"/>
      <c r="BF252" s="953">
        <v>2428.5199999999995</v>
      </c>
      <c r="BG252" s="3215"/>
      <c r="BH252" s="3215"/>
      <c r="BI252" s="3215"/>
      <c r="BJ252" s="3215"/>
    </row>
    <row r="253" spans="1:62" x14ac:dyDescent="0.25">
      <c r="A253" s="175"/>
      <c r="B253" s="3268" t="s">
        <v>863</v>
      </c>
      <c r="C253" s="3230" t="s">
        <v>1010</v>
      </c>
      <c r="D253" s="3230"/>
      <c r="E253" s="3269"/>
      <c r="F253" s="542">
        <v>638.36999999999989</v>
      </c>
      <c r="G253" s="3269"/>
      <c r="H253" s="542"/>
      <c r="I253" s="3269"/>
      <c r="J253" s="542">
        <v>638.36999999999989</v>
      </c>
      <c r="K253" s="3269"/>
      <c r="L253" s="542"/>
      <c r="M253" s="3269"/>
      <c r="N253" s="542">
        <v>638.36999999999989</v>
      </c>
      <c r="O253" s="3269"/>
      <c r="P253" s="542">
        <v>1392.94</v>
      </c>
      <c r="Q253" s="3269"/>
      <c r="R253" s="542">
        <v>2031.31</v>
      </c>
      <c r="S253" s="3269"/>
      <c r="T253" s="542"/>
      <c r="U253" s="3269"/>
      <c r="V253" s="542">
        <v>2031.31</v>
      </c>
      <c r="W253" s="3269"/>
      <c r="X253" s="542">
        <v>251.12</v>
      </c>
      <c r="Y253" s="3269"/>
      <c r="Z253" s="1437">
        <v>1644.06</v>
      </c>
      <c r="AA253" s="3269"/>
      <c r="AB253" s="542">
        <v>2282.4299999999998</v>
      </c>
      <c r="AC253" s="3269"/>
      <c r="AD253" s="542"/>
      <c r="AE253" s="3269"/>
      <c r="AF253" s="542">
        <v>2282.4299999999998</v>
      </c>
      <c r="AG253" s="3269"/>
      <c r="AH253" s="542"/>
      <c r="AI253" s="3269"/>
      <c r="AJ253" s="542">
        <v>2282.4299999999998</v>
      </c>
      <c r="AK253" s="3269"/>
      <c r="AL253" s="542"/>
      <c r="AM253" s="3269"/>
      <c r="AN253" s="1437">
        <v>0</v>
      </c>
      <c r="AO253" s="3269"/>
      <c r="AP253" s="542">
        <v>2282.4299999999998</v>
      </c>
      <c r="AQ253" s="3269"/>
      <c r="AR253" s="542"/>
      <c r="AS253" s="3269"/>
      <c r="AT253" s="542">
        <v>2282.4299999999998</v>
      </c>
      <c r="AU253" s="3269"/>
      <c r="AV253" s="542">
        <v>1620.3600000000001</v>
      </c>
      <c r="AW253" s="3269"/>
      <c r="AX253" s="542">
        <v>3902.79</v>
      </c>
      <c r="AY253" s="3269"/>
      <c r="AZ253" s="542"/>
      <c r="BA253" s="3269"/>
      <c r="BB253" s="1053">
        <v>1620.3600000000001</v>
      </c>
      <c r="BC253" s="3269"/>
      <c r="BD253" s="953">
        <v>1620.3600000000001</v>
      </c>
      <c r="BE253" s="3269"/>
      <c r="BF253" s="953">
        <v>3902.79</v>
      </c>
      <c r="BG253" s="3215"/>
      <c r="BH253" s="3215"/>
      <c r="BI253" s="3215"/>
      <c r="BJ253" s="3215"/>
    </row>
    <row r="254" spans="1:62" ht="15.75" thickBot="1" x14ac:dyDescent="0.3">
      <c r="A254" s="175"/>
      <c r="B254" s="2300" t="s">
        <v>863</v>
      </c>
      <c r="C254" s="3288" t="s">
        <v>1391</v>
      </c>
      <c r="D254" s="3288"/>
      <c r="E254" s="3289"/>
      <c r="F254" s="1368"/>
      <c r="G254" s="3289"/>
      <c r="H254" s="1368">
        <v>53.42</v>
      </c>
      <c r="I254" s="3289"/>
      <c r="J254" s="1368">
        <v>53.42</v>
      </c>
      <c r="K254" s="3289"/>
      <c r="L254" s="1368"/>
      <c r="M254" s="3269"/>
      <c r="N254" s="542">
        <v>53.42</v>
      </c>
      <c r="O254" s="3289"/>
      <c r="P254" s="1368"/>
      <c r="Q254" s="3269"/>
      <c r="R254" s="542">
        <v>53.42</v>
      </c>
      <c r="S254" s="3289"/>
      <c r="T254" s="1368"/>
      <c r="U254" s="3269"/>
      <c r="V254" s="542">
        <v>53.42</v>
      </c>
      <c r="W254" s="3289"/>
      <c r="X254" s="1368"/>
      <c r="Y254" s="3269"/>
      <c r="Z254" s="1437">
        <v>0</v>
      </c>
      <c r="AA254" s="3269"/>
      <c r="AB254" s="542">
        <v>53.42</v>
      </c>
      <c r="AC254" s="3289"/>
      <c r="AD254" s="1368"/>
      <c r="AE254" s="3269"/>
      <c r="AF254" s="542">
        <v>53.42</v>
      </c>
      <c r="AG254" s="3289"/>
      <c r="AH254" s="1368"/>
      <c r="AI254" s="3269"/>
      <c r="AJ254" s="542">
        <v>53.42</v>
      </c>
      <c r="AK254" s="3289"/>
      <c r="AL254" s="1368"/>
      <c r="AM254" s="3269"/>
      <c r="AN254" s="1437">
        <v>0</v>
      </c>
      <c r="AO254" s="3269"/>
      <c r="AP254" s="542">
        <v>53.42</v>
      </c>
      <c r="AQ254" s="3289"/>
      <c r="AR254" s="1368"/>
      <c r="AS254" s="3269"/>
      <c r="AT254" s="542">
        <v>53.42</v>
      </c>
      <c r="AU254" s="3289"/>
      <c r="AV254" s="1368"/>
      <c r="AW254" s="3269"/>
      <c r="AX254" s="542">
        <v>53.42</v>
      </c>
      <c r="AY254" s="3289"/>
      <c r="AZ254" s="1368"/>
      <c r="BA254" s="3269"/>
      <c r="BB254" s="1053">
        <v>0</v>
      </c>
      <c r="BC254" s="3269"/>
      <c r="BD254" s="953">
        <v>0</v>
      </c>
      <c r="BE254" s="3269"/>
      <c r="BF254" s="953">
        <v>53.42</v>
      </c>
      <c r="BG254" s="3215"/>
      <c r="BH254" s="3215"/>
      <c r="BI254" s="3215"/>
      <c r="BJ254" s="3215"/>
    </row>
    <row r="255" spans="1:62" x14ac:dyDescent="0.25">
      <c r="A255" s="175"/>
      <c r="B255" s="2135" t="s">
        <v>864</v>
      </c>
      <c r="C255" s="2407" t="s">
        <v>879</v>
      </c>
      <c r="D255" s="2407"/>
      <c r="E255" s="3286"/>
      <c r="F255" s="968">
        <v>5608.0900000000011</v>
      </c>
      <c r="G255" s="3286"/>
      <c r="H255" s="968">
        <v>5023.21</v>
      </c>
      <c r="I255" s="3286"/>
      <c r="J255" s="1073">
        <v>10631.300000000001</v>
      </c>
      <c r="K255" s="3286"/>
      <c r="L255" s="968">
        <v>3279.6099999999997</v>
      </c>
      <c r="M255" s="3269"/>
      <c r="N255" s="542">
        <v>13910.91</v>
      </c>
      <c r="O255" s="3286"/>
      <c r="P255" s="968">
        <v>6966.64</v>
      </c>
      <c r="Q255" s="3269"/>
      <c r="R255" s="542">
        <v>20877.55</v>
      </c>
      <c r="S255" s="3286"/>
      <c r="T255" s="968">
        <v>7378.7300000000014</v>
      </c>
      <c r="U255" s="3269"/>
      <c r="V255" s="542">
        <v>28256.28</v>
      </c>
      <c r="W255" s="3286"/>
      <c r="X255" s="968">
        <v>5465.0200000000013</v>
      </c>
      <c r="Y255" s="3269"/>
      <c r="Z255" s="1437">
        <v>19810.390000000003</v>
      </c>
      <c r="AA255" s="3269"/>
      <c r="AB255" s="542">
        <v>33721.300000000003</v>
      </c>
      <c r="AC255" s="3286"/>
      <c r="AD255" s="968">
        <v>2033.9599999999991</v>
      </c>
      <c r="AE255" s="3269"/>
      <c r="AF255" s="542">
        <v>35755.26</v>
      </c>
      <c r="AG255" s="3286"/>
      <c r="AH255" s="968">
        <v>57.82</v>
      </c>
      <c r="AI255" s="3269"/>
      <c r="AJ255" s="542">
        <v>35813.08</v>
      </c>
      <c r="AK255" s="3286"/>
      <c r="AL255" s="968">
        <v>3863.8500000000004</v>
      </c>
      <c r="AM255" s="3269"/>
      <c r="AN255" s="1437">
        <v>5955.6299999999992</v>
      </c>
      <c r="AO255" s="3269"/>
      <c r="AP255" s="542">
        <v>39676.93</v>
      </c>
      <c r="AQ255" s="3286"/>
      <c r="AR255" s="968">
        <v>2458.8399999999997</v>
      </c>
      <c r="AS255" s="3269"/>
      <c r="AT255" s="542">
        <v>42135.77</v>
      </c>
      <c r="AU255" s="3286"/>
      <c r="AV255" s="968">
        <v>4053.6099999999997</v>
      </c>
      <c r="AW255" s="3269"/>
      <c r="AX255" s="542">
        <v>46189.38</v>
      </c>
      <c r="AY255" s="3286"/>
      <c r="AZ255" s="968">
        <v>2934.5399999999995</v>
      </c>
      <c r="BA255" s="3269"/>
      <c r="BB255" s="1053">
        <v>9446.989999999998</v>
      </c>
      <c r="BC255" s="3269"/>
      <c r="BD255" s="953">
        <v>15402.619999999997</v>
      </c>
      <c r="BE255" s="3269"/>
      <c r="BF255" s="953">
        <v>49123.92</v>
      </c>
      <c r="BG255" s="3215"/>
      <c r="BH255" s="3215"/>
      <c r="BI255" s="3215"/>
      <c r="BJ255" s="3215"/>
    </row>
    <row r="256" spans="1:62" x14ac:dyDescent="0.25">
      <c r="A256" s="175"/>
      <c r="B256" s="2379" t="s">
        <v>864</v>
      </c>
      <c r="C256" s="3231" t="s">
        <v>888</v>
      </c>
      <c r="D256" s="3231"/>
      <c r="E256" s="3287"/>
      <c r="F256" s="463">
        <v>5073.619999999999</v>
      </c>
      <c r="G256" s="3287"/>
      <c r="H256" s="463">
        <v>2585.9900000000002</v>
      </c>
      <c r="I256" s="3287"/>
      <c r="J256" s="1036">
        <v>7659.6099999999988</v>
      </c>
      <c r="K256" s="3287"/>
      <c r="L256" s="463">
        <v>1171.1399999999999</v>
      </c>
      <c r="M256" s="3269"/>
      <c r="N256" s="542">
        <v>8830.7499999999982</v>
      </c>
      <c r="O256" s="3287"/>
      <c r="P256" s="463">
        <v>4544.5600000000004</v>
      </c>
      <c r="Q256" s="3269"/>
      <c r="R256" s="542">
        <v>13375.309999999998</v>
      </c>
      <c r="S256" s="3287"/>
      <c r="T256" s="463">
        <v>3605.2800000000011</v>
      </c>
      <c r="U256" s="3269"/>
      <c r="V256" s="542">
        <v>16980.59</v>
      </c>
      <c r="W256" s="3287"/>
      <c r="X256" s="463">
        <v>4842.5800000000008</v>
      </c>
      <c r="Y256" s="3269"/>
      <c r="Z256" s="1437">
        <v>12992.420000000002</v>
      </c>
      <c r="AA256" s="3269"/>
      <c r="AB256" s="542">
        <v>21823.17</v>
      </c>
      <c r="AC256" s="3287"/>
      <c r="AD256" s="463">
        <v>2469.6400000000003</v>
      </c>
      <c r="AE256" s="3269"/>
      <c r="AF256" s="542">
        <v>24292.809999999998</v>
      </c>
      <c r="AG256" s="3287"/>
      <c r="AH256" s="463"/>
      <c r="AI256" s="3269"/>
      <c r="AJ256" s="542">
        <v>24292.809999999998</v>
      </c>
      <c r="AK256" s="3287"/>
      <c r="AL256" s="463">
        <v>4754.3899999999994</v>
      </c>
      <c r="AM256" s="3269"/>
      <c r="AN256" s="1437">
        <v>7224.03</v>
      </c>
      <c r="AO256" s="3269"/>
      <c r="AP256" s="542">
        <v>29047.199999999997</v>
      </c>
      <c r="AQ256" s="3287"/>
      <c r="AR256" s="463">
        <v>4396.9899999999989</v>
      </c>
      <c r="AS256" s="3269"/>
      <c r="AT256" s="542">
        <v>33444.189999999995</v>
      </c>
      <c r="AU256" s="3287"/>
      <c r="AV256" s="463">
        <v>1449.3400000000004</v>
      </c>
      <c r="AW256" s="3269"/>
      <c r="AX256" s="542">
        <v>34893.53</v>
      </c>
      <c r="AY256" s="3287"/>
      <c r="AZ256" s="463">
        <v>3645.5499999999993</v>
      </c>
      <c r="BA256" s="3269"/>
      <c r="BB256" s="1053">
        <v>9491.8799999999974</v>
      </c>
      <c r="BC256" s="3269"/>
      <c r="BD256" s="953">
        <v>16715.909999999996</v>
      </c>
      <c r="BE256" s="3269"/>
      <c r="BF256" s="953">
        <v>38539.08</v>
      </c>
      <c r="BG256" s="3215"/>
      <c r="BH256" s="3215"/>
      <c r="BI256" s="3215"/>
      <c r="BJ256" s="3215"/>
    </row>
    <row r="257" spans="1:62" x14ac:dyDescent="0.25">
      <c r="A257" s="175"/>
      <c r="B257" s="2379" t="s">
        <v>864</v>
      </c>
      <c r="C257" s="3231" t="s">
        <v>1152</v>
      </c>
      <c r="D257" s="3231"/>
      <c r="E257" s="3287"/>
      <c r="F257" s="463">
        <v>2082.0499999999997</v>
      </c>
      <c r="G257" s="3287"/>
      <c r="H257" s="463">
        <v>15916.649999999996</v>
      </c>
      <c r="I257" s="3287"/>
      <c r="J257" s="1036">
        <v>17998.699999999997</v>
      </c>
      <c r="K257" s="3287"/>
      <c r="L257" s="463">
        <v>8005.3700000000008</v>
      </c>
      <c r="M257" s="3269"/>
      <c r="N257" s="542">
        <v>26004.07</v>
      </c>
      <c r="O257" s="3287"/>
      <c r="P257" s="463">
        <v>8195.93</v>
      </c>
      <c r="Q257" s="3269"/>
      <c r="R257" s="542">
        <v>34200</v>
      </c>
      <c r="S257" s="3287"/>
      <c r="T257" s="463">
        <v>7408.1799999999994</v>
      </c>
      <c r="U257" s="3269"/>
      <c r="V257" s="542">
        <v>41608.18</v>
      </c>
      <c r="W257" s="3287"/>
      <c r="X257" s="463">
        <v>12735.030000000006</v>
      </c>
      <c r="Y257" s="3269"/>
      <c r="Z257" s="1437">
        <v>28339.140000000007</v>
      </c>
      <c r="AA257" s="3269"/>
      <c r="AB257" s="542">
        <v>54343.210000000006</v>
      </c>
      <c r="AC257" s="3287"/>
      <c r="AD257" s="463">
        <v>15211.889999999996</v>
      </c>
      <c r="AE257" s="3269"/>
      <c r="AF257" s="542">
        <v>69555.100000000006</v>
      </c>
      <c r="AG257" s="3287"/>
      <c r="AH257" s="463">
        <v>63.66</v>
      </c>
      <c r="AI257" s="3269"/>
      <c r="AJ257" s="542">
        <v>69618.760000000009</v>
      </c>
      <c r="AK257" s="3287"/>
      <c r="AL257" s="463">
        <v>9978.9400000000023</v>
      </c>
      <c r="AM257" s="3269"/>
      <c r="AN257" s="1437">
        <v>25254.489999999998</v>
      </c>
      <c r="AO257" s="3269"/>
      <c r="AP257" s="542">
        <v>79597.700000000012</v>
      </c>
      <c r="AQ257" s="3287"/>
      <c r="AR257" s="463">
        <v>11094.81</v>
      </c>
      <c r="AS257" s="3269"/>
      <c r="AT257" s="542">
        <v>90692.510000000009</v>
      </c>
      <c r="AU257" s="3287"/>
      <c r="AV257" s="463">
        <v>7065.4400000000023</v>
      </c>
      <c r="AW257" s="3269"/>
      <c r="AX257" s="542">
        <v>97757.950000000012</v>
      </c>
      <c r="AY257" s="3287"/>
      <c r="AZ257" s="463">
        <v>13521.100000000002</v>
      </c>
      <c r="BA257" s="3269"/>
      <c r="BB257" s="1053">
        <v>31681.350000000002</v>
      </c>
      <c r="BC257" s="3269"/>
      <c r="BD257" s="953">
        <v>56935.839999999997</v>
      </c>
      <c r="BE257" s="3269"/>
      <c r="BF257" s="953">
        <v>111279.05000000002</v>
      </c>
      <c r="BG257" s="3215"/>
      <c r="BH257" s="3215"/>
      <c r="BI257" s="3215"/>
      <c r="BJ257" s="3215"/>
    </row>
    <row r="258" spans="1:62" x14ac:dyDescent="0.25">
      <c r="A258" s="175"/>
      <c r="B258" s="2379" t="s">
        <v>864</v>
      </c>
      <c r="C258" s="3231" t="s">
        <v>1009</v>
      </c>
      <c r="D258" s="3231"/>
      <c r="E258" s="3287"/>
      <c r="F258" s="463"/>
      <c r="G258" s="3287"/>
      <c r="H258" s="463"/>
      <c r="I258" s="3287"/>
      <c r="J258" s="1036">
        <v>0</v>
      </c>
      <c r="K258" s="3287"/>
      <c r="L258" s="463"/>
      <c r="M258" s="3269"/>
      <c r="N258" s="542">
        <v>0</v>
      </c>
      <c r="O258" s="3287"/>
      <c r="P258" s="463"/>
      <c r="Q258" s="3269"/>
      <c r="R258" s="542">
        <v>0</v>
      </c>
      <c r="S258" s="3287"/>
      <c r="T258" s="463"/>
      <c r="U258" s="3269"/>
      <c r="V258" s="542">
        <v>0</v>
      </c>
      <c r="W258" s="3287"/>
      <c r="X258" s="463"/>
      <c r="Y258" s="3269"/>
      <c r="Z258" s="1437">
        <v>0</v>
      </c>
      <c r="AA258" s="3269"/>
      <c r="AB258" s="542">
        <v>0</v>
      </c>
      <c r="AC258" s="3287"/>
      <c r="AD258" s="463">
        <v>503.5</v>
      </c>
      <c r="AE258" s="3269"/>
      <c r="AF258" s="542">
        <v>503.5</v>
      </c>
      <c r="AG258" s="3287"/>
      <c r="AH258" s="463"/>
      <c r="AI258" s="3269"/>
      <c r="AJ258" s="542">
        <v>503.5</v>
      </c>
      <c r="AK258" s="3287"/>
      <c r="AL258" s="463"/>
      <c r="AM258" s="3269"/>
      <c r="AN258" s="1437">
        <v>503.5</v>
      </c>
      <c r="AO258" s="3269"/>
      <c r="AP258" s="542">
        <v>503.5</v>
      </c>
      <c r="AQ258" s="3287"/>
      <c r="AR258" s="463">
        <v>502.94</v>
      </c>
      <c r="AS258" s="3269"/>
      <c r="AT258" s="542">
        <v>1006.44</v>
      </c>
      <c r="AU258" s="3287"/>
      <c r="AV258" s="463"/>
      <c r="AW258" s="3269"/>
      <c r="AX258" s="542">
        <v>1006.44</v>
      </c>
      <c r="AY258" s="3287"/>
      <c r="AZ258" s="463">
        <v>129.5</v>
      </c>
      <c r="BA258" s="3269"/>
      <c r="BB258" s="1053">
        <v>632.44000000000005</v>
      </c>
      <c r="BC258" s="3269"/>
      <c r="BD258" s="953">
        <v>1135.94</v>
      </c>
      <c r="BE258" s="3269"/>
      <c r="BF258" s="953">
        <v>1135.94</v>
      </c>
      <c r="BG258" s="3215"/>
      <c r="BH258" s="3215"/>
      <c r="BI258" s="3215"/>
      <c r="BJ258" s="3215"/>
    </row>
    <row r="259" spans="1:62" ht="15.75" thickBot="1" x14ac:dyDescent="0.3">
      <c r="A259" s="175"/>
      <c r="B259" s="2152" t="s">
        <v>864</v>
      </c>
      <c r="C259" s="2411" t="s">
        <v>1010</v>
      </c>
      <c r="D259" s="2411"/>
      <c r="E259" s="3284"/>
      <c r="F259" s="1049"/>
      <c r="G259" s="3284"/>
      <c r="H259" s="1049"/>
      <c r="I259" s="3284"/>
      <c r="J259" s="1050">
        <v>0</v>
      </c>
      <c r="K259" s="3284"/>
      <c r="L259" s="1049">
        <v>749.80000000000007</v>
      </c>
      <c r="M259" s="3269"/>
      <c r="N259" s="542">
        <v>749.80000000000007</v>
      </c>
      <c r="O259" s="3284"/>
      <c r="P259" s="1049"/>
      <c r="Q259" s="3269"/>
      <c r="R259" s="542">
        <v>749.80000000000007</v>
      </c>
      <c r="S259" s="3284"/>
      <c r="T259" s="1049"/>
      <c r="U259" s="3269"/>
      <c r="V259" s="542">
        <v>749.80000000000007</v>
      </c>
      <c r="W259" s="3284"/>
      <c r="X259" s="1049"/>
      <c r="Y259" s="3269"/>
      <c r="Z259" s="1437">
        <v>0</v>
      </c>
      <c r="AA259" s="3269"/>
      <c r="AB259" s="542">
        <v>749.80000000000007</v>
      </c>
      <c r="AC259" s="3284"/>
      <c r="AD259" s="1049"/>
      <c r="AE259" s="3269"/>
      <c r="AF259" s="542">
        <v>749.80000000000007</v>
      </c>
      <c r="AG259" s="3284"/>
      <c r="AH259" s="1049"/>
      <c r="AI259" s="3269"/>
      <c r="AJ259" s="542">
        <v>749.80000000000007</v>
      </c>
      <c r="AK259" s="3284"/>
      <c r="AL259" s="1049"/>
      <c r="AM259" s="3269"/>
      <c r="AN259" s="1437">
        <v>0</v>
      </c>
      <c r="AO259" s="3269"/>
      <c r="AP259" s="542">
        <v>749.80000000000007</v>
      </c>
      <c r="AQ259" s="3284"/>
      <c r="AR259" s="1049"/>
      <c r="AS259" s="3269"/>
      <c r="AT259" s="542">
        <v>749.80000000000007</v>
      </c>
      <c r="AU259" s="3284"/>
      <c r="AV259" s="1049"/>
      <c r="AW259" s="3269"/>
      <c r="AX259" s="542">
        <v>749.80000000000007</v>
      </c>
      <c r="AY259" s="3284"/>
      <c r="AZ259" s="1049"/>
      <c r="BA259" s="3269"/>
      <c r="BB259" s="1053">
        <v>0</v>
      </c>
      <c r="BC259" s="3269"/>
      <c r="BD259" s="953">
        <v>0</v>
      </c>
      <c r="BE259" s="3269"/>
      <c r="BF259" s="953">
        <v>749.80000000000007</v>
      </c>
      <c r="BG259" s="3215"/>
      <c r="BH259" s="3215"/>
      <c r="BI259" s="3215"/>
      <c r="BJ259" s="3215"/>
    </row>
    <row r="260" spans="1:62" x14ac:dyDescent="0.25">
      <c r="A260" s="175"/>
      <c r="B260" s="2297" t="s">
        <v>865</v>
      </c>
      <c r="C260" s="3227" t="s">
        <v>879</v>
      </c>
      <c r="D260" s="3227"/>
      <c r="E260" s="3278"/>
      <c r="F260" s="953">
        <v>1859.8799999999997</v>
      </c>
      <c r="G260" s="3278"/>
      <c r="H260" s="953">
        <v>183.93</v>
      </c>
      <c r="I260" s="3278"/>
      <c r="J260" s="953">
        <v>2043.8099999999997</v>
      </c>
      <c r="K260" s="3278"/>
      <c r="L260" s="953">
        <v>2355.12</v>
      </c>
      <c r="M260" s="3269"/>
      <c r="N260" s="542">
        <v>4398.9299999999994</v>
      </c>
      <c r="O260" s="3278"/>
      <c r="P260" s="953">
        <v>967.31999999999994</v>
      </c>
      <c r="Q260" s="3269"/>
      <c r="R260" s="542">
        <v>5366.2499999999991</v>
      </c>
      <c r="S260" s="3278"/>
      <c r="T260" s="953">
        <v>1226.2300000000002</v>
      </c>
      <c r="U260" s="3269"/>
      <c r="V260" s="542">
        <v>6592.48</v>
      </c>
      <c r="W260" s="3278"/>
      <c r="X260" s="953">
        <v>3364.7599999999989</v>
      </c>
      <c r="Y260" s="3269"/>
      <c r="Z260" s="1437">
        <v>5558.3099999999995</v>
      </c>
      <c r="AA260" s="3269"/>
      <c r="AB260" s="542">
        <v>9957.239999999998</v>
      </c>
      <c r="AC260" s="3278"/>
      <c r="AD260" s="953"/>
      <c r="AE260" s="3269"/>
      <c r="AF260" s="542">
        <v>9957.239999999998</v>
      </c>
      <c r="AG260" s="3278"/>
      <c r="AH260" s="953">
        <v>15.22</v>
      </c>
      <c r="AI260" s="3269"/>
      <c r="AJ260" s="542">
        <v>9972.4599999999973</v>
      </c>
      <c r="AK260" s="3278"/>
      <c r="AL260" s="953">
        <v>2248.0099999999998</v>
      </c>
      <c r="AM260" s="3269"/>
      <c r="AN260" s="1437">
        <v>2263.2299999999996</v>
      </c>
      <c r="AO260" s="3269"/>
      <c r="AP260" s="542">
        <v>12220.469999999998</v>
      </c>
      <c r="AQ260" s="3278"/>
      <c r="AR260" s="953">
        <v>1557.98</v>
      </c>
      <c r="AS260" s="3269"/>
      <c r="AT260" s="542">
        <v>13778.449999999997</v>
      </c>
      <c r="AU260" s="3278"/>
      <c r="AV260" s="953">
        <v>1373.02</v>
      </c>
      <c r="AW260" s="3269"/>
      <c r="AX260" s="542">
        <v>15151.469999999998</v>
      </c>
      <c r="AY260" s="3278"/>
      <c r="AZ260" s="953"/>
      <c r="BA260" s="3269"/>
      <c r="BB260" s="1053">
        <v>2931</v>
      </c>
      <c r="BC260" s="3269"/>
      <c r="BD260" s="953">
        <v>5194.2299999999996</v>
      </c>
      <c r="BE260" s="3269"/>
      <c r="BF260" s="953">
        <v>15151.469999999998</v>
      </c>
      <c r="BG260" s="3215"/>
      <c r="BH260" s="3215"/>
      <c r="BI260" s="3215"/>
      <c r="BJ260" s="3215"/>
    </row>
    <row r="261" spans="1:62" x14ac:dyDescent="0.25">
      <c r="A261" s="175"/>
      <c r="B261" s="3268" t="s">
        <v>865</v>
      </c>
      <c r="C261" s="3230" t="s">
        <v>888</v>
      </c>
      <c r="D261" s="3230"/>
      <c r="E261" s="3269"/>
      <c r="F261" s="542">
        <v>758.67000000000007</v>
      </c>
      <c r="G261" s="3269"/>
      <c r="H261" s="542">
        <v>252.76</v>
      </c>
      <c r="I261" s="3269"/>
      <c r="J261" s="542">
        <v>1011.4300000000001</v>
      </c>
      <c r="K261" s="3269"/>
      <c r="L261" s="542"/>
      <c r="M261" s="3269"/>
      <c r="N261" s="542">
        <v>1011.4300000000001</v>
      </c>
      <c r="O261" s="3269"/>
      <c r="P261" s="542"/>
      <c r="Q261" s="3269"/>
      <c r="R261" s="542">
        <v>1011.4300000000001</v>
      </c>
      <c r="S261" s="3269"/>
      <c r="T261" s="542">
        <v>813.88000000000011</v>
      </c>
      <c r="U261" s="3269"/>
      <c r="V261" s="542">
        <v>1825.3100000000002</v>
      </c>
      <c r="W261" s="3269"/>
      <c r="X261" s="542">
        <v>2068.9</v>
      </c>
      <c r="Y261" s="3269"/>
      <c r="Z261" s="1437">
        <v>2882.78</v>
      </c>
      <c r="AA261" s="3269"/>
      <c r="AB261" s="542">
        <v>3894.21</v>
      </c>
      <c r="AC261" s="3269"/>
      <c r="AD261" s="542"/>
      <c r="AE261" s="3269"/>
      <c r="AF261" s="542">
        <v>3894.21</v>
      </c>
      <c r="AG261" s="3269"/>
      <c r="AH261" s="542"/>
      <c r="AI261" s="3269"/>
      <c r="AJ261" s="542">
        <v>3894.21</v>
      </c>
      <c r="AK261" s="3269"/>
      <c r="AL261" s="542">
        <v>647.38</v>
      </c>
      <c r="AM261" s="3269"/>
      <c r="AN261" s="1437">
        <v>647.38</v>
      </c>
      <c r="AO261" s="3269"/>
      <c r="AP261" s="542">
        <v>4541.59</v>
      </c>
      <c r="AQ261" s="3269"/>
      <c r="AR261" s="542">
        <v>1597.0900000000001</v>
      </c>
      <c r="AS261" s="3269"/>
      <c r="AT261" s="542">
        <v>6138.68</v>
      </c>
      <c r="AU261" s="3269"/>
      <c r="AV261" s="542"/>
      <c r="AW261" s="3269"/>
      <c r="AX261" s="542">
        <v>6138.68</v>
      </c>
      <c r="AY261" s="3269"/>
      <c r="AZ261" s="542">
        <v>1798.7300000000002</v>
      </c>
      <c r="BA261" s="3269"/>
      <c r="BB261" s="1053">
        <v>3395.8200000000006</v>
      </c>
      <c r="BC261" s="3269"/>
      <c r="BD261" s="953">
        <v>4043.2000000000007</v>
      </c>
      <c r="BE261" s="3269"/>
      <c r="BF261" s="953">
        <v>7937.4100000000008</v>
      </c>
      <c r="BG261" s="3215"/>
      <c r="BH261" s="3215"/>
      <c r="BI261" s="3215"/>
      <c r="BJ261" s="3215"/>
    </row>
    <row r="262" spans="1:62" x14ac:dyDescent="0.25">
      <c r="A262" s="175"/>
      <c r="B262" s="3268" t="s">
        <v>865</v>
      </c>
      <c r="C262" s="3230" t="s">
        <v>1152</v>
      </c>
      <c r="D262" s="3230"/>
      <c r="E262" s="3269"/>
      <c r="F262" s="542">
        <v>8801.3499999999985</v>
      </c>
      <c r="G262" s="3269"/>
      <c r="H262" s="542">
        <v>2987.41</v>
      </c>
      <c r="I262" s="3269"/>
      <c r="J262" s="542">
        <v>11788.759999999998</v>
      </c>
      <c r="K262" s="3269"/>
      <c r="L262" s="542">
        <v>7473.5700000000006</v>
      </c>
      <c r="M262" s="3269"/>
      <c r="N262" s="542">
        <v>19262.329999999998</v>
      </c>
      <c r="O262" s="3269"/>
      <c r="P262" s="542">
        <v>7753.16</v>
      </c>
      <c r="Q262" s="3269"/>
      <c r="R262" s="542">
        <v>27015.489999999998</v>
      </c>
      <c r="S262" s="3269"/>
      <c r="T262" s="542">
        <v>8531.5600000000013</v>
      </c>
      <c r="U262" s="3269"/>
      <c r="V262" s="542">
        <v>35547.050000000003</v>
      </c>
      <c r="W262" s="3269"/>
      <c r="X262" s="542">
        <v>1645.8000000000002</v>
      </c>
      <c r="Y262" s="3269"/>
      <c r="Z262" s="1437">
        <v>17930.52</v>
      </c>
      <c r="AA262" s="3269"/>
      <c r="AB262" s="542">
        <v>37192.85</v>
      </c>
      <c r="AC262" s="3269"/>
      <c r="AD262" s="542">
        <v>8195.2000000000007</v>
      </c>
      <c r="AE262" s="3269"/>
      <c r="AF262" s="542">
        <v>45388.05</v>
      </c>
      <c r="AG262" s="3269"/>
      <c r="AH262" s="542">
        <v>1487.46</v>
      </c>
      <c r="AI262" s="3269"/>
      <c r="AJ262" s="542">
        <v>46875.51</v>
      </c>
      <c r="AK262" s="3269"/>
      <c r="AL262" s="542">
        <v>9575.2900000000009</v>
      </c>
      <c r="AM262" s="3269"/>
      <c r="AN262" s="1437">
        <v>19257.95</v>
      </c>
      <c r="AO262" s="3269"/>
      <c r="AP262" s="542">
        <v>56450.8</v>
      </c>
      <c r="AQ262" s="3269"/>
      <c r="AR262" s="542">
        <v>9671.7299999999977</v>
      </c>
      <c r="AS262" s="3269"/>
      <c r="AT262" s="542">
        <v>66122.53</v>
      </c>
      <c r="AU262" s="3269"/>
      <c r="AV262" s="542">
        <v>1823.8900000000003</v>
      </c>
      <c r="AW262" s="3269"/>
      <c r="AX262" s="542">
        <v>67946.42</v>
      </c>
      <c r="AY262" s="3269"/>
      <c r="AZ262" s="542">
        <v>6921.8799999999974</v>
      </c>
      <c r="BA262" s="3269"/>
      <c r="BB262" s="1053">
        <v>18417.499999999996</v>
      </c>
      <c r="BC262" s="3269"/>
      <c r="BD262" s="953">
        <v>37675.449999999997</v>
      </c>
      <c r="BE262" s="3269"/>
      <c r="BF262" s="953">
        <v>74868.299999999988</v>
      </c>
      <c r="BG262" s="3215"/>
      <c r="BH262" s="3215"/>
      <c r="BI262" s="3215"/>
      <c r="BJ262" s="3215"/>
    </row>
    <row r="263" spans="1:62" ht="15.75" thickBot="1" x14ac:dyDescent="0.3">
      <c r="A263" s="175"/>
      <c r="B263" s="2300" t="s">
        <v>865</v>
      </c>
      <c r="C263" s="3288" t="s">
        <v>1010</v>
      </c>
      <c r="D263" s="3288"/>
      <c r="E263" s="3289"/>
      <c r="F263" s="1368"/>
      <c r="G263" s="3289"/>
      <c r="H263" s="1368"/>
      <c r="I263" s="3289"/>
      <c r="J263" s="1368">
        <v>0</v>
      </c>
      <c r="K263" s="3289"/>
      <c r="L263" s="1368"/>
      <c r="M263" s="3269"/>
      <c r="N263" s="542">
        <v>0</v>
      </c>
      <c r="O263" s="3289"/>
      <c r="P263" s="1368"/>
      <c r="Q263" s="3269"/>
      <c r="R263" s="542">
        <v>0</v>
      </c>
      <c r="S263" s="3289"/>
      <c r="T263" s="1368"/>
      <c r="U263" s="3269"/>
      <c r="V263" s="542">
        <v>0</v>
      </c>
      <c r="W263" s="3289"/>
      <c r="X263" s="1368"/>
      <c r="Y263" s="3269"/>
      <c r="Z263" s="1437">
        <v>0</v>
      </c>
      <c r="AA263" s="3269"/>
      <c r="AB263" s="542">
        <v>0</v>
      </c>
      <c r="AC263" s="3289"/>
      <c r="AD263" s="1368"/>
      <c r="AE263" s="3269"/>
      <c r="AF263" s="542">
        <v>0</v>
      </c>
      <c r="AG263" s="3289"/>
      <c r="AH263" s="1368"/>
      <c r="AI263" s="3269"/>
      <c r="AJ263" s="542">
        <v>0</v>
      </c>
      <c r="AK263" s="3289"/>
      <c r="AL263" s="1368"/>
      <c r="AM263" s="3269"/>
      <c r="AN263" s="1437">
        <v>0</v>
      </c>
      <c r="AO263" s="3269"/>
      <c r="AP263" s="542">
        <v>0</v>
      </c>
      <c r="AQ263" s="3289"/>
      <c r="AR263" s="1368"/>
      <c r="AS263" s="3269"/>
      <c r="AT263" s="542">
        <v>0</v>
      </c>
      <c r="AU263" s="3289"/>
      <c r="AV263" s="1368"/>
      <c r="AW263" s="3269"/>
      <c r="AX263" s="542">
        <v>0</v>
      </c>
      <c r="AY263" s="3289"/>
      <c r="AZ263" s="1368"/>
      <c r="BA263" s="3269"/>
      <c r="BB263" s="1053">
        <v>0</v>
      </c>
      <c r="BC263" s="3269"/>
      <c r="BD263" s="953">
        <v>0</v>
      </c>
      <c r="BE263" s="3269"/>
      <c r="BF263" s="953">
        <v>0</v>
      </c>
      <c r="BG263" s="3215"/>
      <c r="BH263" s="3215"/>
      <c r="BI263" s="3215"/>
      <c r="BJ263" s="3215"/>
    </row>
    <row r="264" spans="1:62" ht="15.75" thickBot="1" x14ac:dyDescent="0.3">
      <c r="A264" s="175"/>
      <c r="B264" s="3275" t="s">
        <v>866</v>
      </c>
      <c r="C264" s="3276" t="s">
        <v>879</v>
      </c>
      <c r="D264" s="3276"/>
      <c r="E264" s="3277"/>
      <c r="F264" s="2306"/>
      <c r="G264" s="3277"/>
      <c r="H264" s="2306"/>
      <c r="I264" s="3277"/>
      <c r="J264" s="970">
        <v>0</v>
      </c>
      <c r="K264" s="3277"/>
      <c r="L264" s="2306"/>
      <c r="M264" s="3269"/>
      <c r="N264" s="542">
        <v>0</v>
      </c>
      <c r="O264" s="3277"/>
      <c r="P264" s="2306"/>
      <c r="Q264" s="3269"/>
      <c r="R264" s="542">
        <v>0</v>
      </c>
      <c r="S264" s="3277"/>
      <c r="T264" s="2306"/>
      <c r="U264" s="3269"/>
      <c r="V264" s="542">
        <v>0</v>
      </c>
      <c r="W264" s="3277"/>
      <c r="X264" s="2306"/>
      <c r="Y264" s="3269"/>
      <c r="Z264" s="1437">
        <v>0</v>
      </c>
      <c r="AA264" s="3269"/>
      <c r="AB264" s="542">
        <v>0</v>
      </c>
      <c r="AC264" s="3277"/>
      <c r="AD264" s="2306"/>
      <c r="AE264" s="3269"/>
      <c r="AF264" s="542">
        <v>0</v>
      </c>
      <c r="AG264" s="3277"/>
      <c r="AH264" s="2306"/>
      <c r="AI264" s="3269"/>
      <c r="AJ264" s="542">
        <v>0</v>
      </c>
      <c r="AK264" s="3277"/>
      <c r="AL264" s="2306">
        <v>1460.9100000000005</v>
      </c>
      <c r="AM264" s="3269"/>
      <c r="AN264" s="1437">
        <v>1460.9100000000005</v>
      </c>
      <c r="AO264" s="3269"/>
      <c r="AP264" s="542">
        <v>1460.9100000000005</v>
      </c>
      <c r="AQ264" s="3277"/>
      <c r="AR264" s="2306">
        <v>181.37</v>
      </c>
      <c r="AS264" s="3269"/>
      <c r="AT264" s="542">
        <v>1642.2800000000007</v>
      </c>
      <c r="AU264" s="3277"/>
      <c r="AV264" s="2306">
        <v>64.36</v>
      </c>
      <c r="AW264" s="3269"/>
      <c r="AX264" s="542">
        <v>1706.6400000000006</v>
      </c>
      <c r="AY264" s="3277"/>
      <c r="AZ264" s="2306"/>
      <c r="BA264" s="3269"/>
      <c r="BB264" s="1053">
        <v>245.73000000000002</v>
      </c>
      <c r="BC264" s="3269"/>
      <c r="BD264" s="953">
        <v>1706.6400000000006</v>
      </c>
      <c r="BE264" s="3269"/>
      <c r="BF264" s="953">
        <v>1706.6400000000006</v>
      </c>
      <c r="BG264" s="3215"/>
      <c r="BH264" s="3215"/>
      <c r="BI264" s="3215"/>
      <c r="BJ264" s="3215"/>
    </row>
    <row r="265" spans="1:62" x14ac:dyDescent="0.25">
      <c r="A265" s="175"/>
      <c r="B265" s="2297" t="s">
        <v>77</v>
      </c>
      <c r="C265" s="3227"/>
      <c r="D265" s="3227"/>
      <c r="E265" s="953">
        <v>0</v>
      </c>
      <c r="F265" s="953">
        <v>0</v>
      </c>
      <c r="G265" s="953">
        <v>0</v>
      </c>
      <c r="H265" s="953">
        <v>0</v>
      </c>
      <c r="I265" s="953">
        <v>0</v>
      </c>
      <c r="J265" s="953">
        <v>0</v>
      </c>
      <c r="K265" s="953">
        <v>0</v>
      </c>
      <c r="L265" s="953">
        <v>0</v>
      </c>
      <c r="M265" s="1437">
        <v>0</v>
      </c>
      <c r="N265" s="542">
        <v>0</v>
      </c>
      <c r="O265" s="953">
        <v>0</v>
      </c>
      <c r="P265" s="953">
        <v>0</v>
      </c>
      <c r="Q265" s="542">
        <v>0</v>
      </c>
      <c r="R265" s="542">
        <v>0</v>
      </c>
      <c r="S265" s="953">
        <v>0</v>
      </c>
      <c r="T265" s="953">
        <v>0</v>
      </c>
      <c r="U265" s="542">
        <v>0</v>
      </c>
      <c r="V265" s="542">
        <v>0</v>
      </c>
      <c r="W265" s="953">
        <v>0</v>
      </c>
      <c r="X265" s="953">
        <v>0</v>
      </c>
      <c r="Y265" s="542">
        <v>0</v>
      </c>
      <c r="Z265" s="1437">
        <v>0</v>
      </c>
      <c r="AA265" s="542">
        <v>0</v>
      </c>
      <c r="AB265" s="542">
        <v>0</v>
      </c>
      <c r="AC265" s="953">
        <v>0</v>
      </c>
      <c r="AD265" s="953">
        <v>0</v>
      </c>
      <c r="AE265" s="542">
        <v>0</v>
      </c>
      <c r="AF265" s="542">
        <v>0</v>
      </c>
      <c r="AG265" s="953">
        <v>0</v>
      </c>
      <c r="AH265" s="953">
        <v>0</v>
      </c>
      <c r="AI265" s="542">
        <v>0</v>
      </c>
      <c r="AJ265" s="542">
        <v>0</v>
      </c>
      <c r="AK265" s="953">
        <v>0</v>
      </c>
      <c r="AL265" s="953">
        <v>0</v>
      </c>
      <c r="AM265" s="542">
        <v>0</v>
      </c>
      <c r="AN265" s="1437">
        <v>0</v>
      </c>
      <c r="AO265" s="542">
        <v>0</v>
      </c>
      <c r="AP265" s="542">
        <v>0</v>
      </c>
      <c r="AQ265" s="953">
        <v>0</v>
      </c>
      <c r="AR265" s="953">
        <v>0</v>
      </c>
      <c r="AS265" s="542">
        <v>0</v>
      </c>
      <c r="AT265" s="542">
        <v>0</v>
      </c>
      <c r="AU265" s="953">
        <v>0</v>
      </c>
      <c r="AV265" s="953">
        <v>0</v>
      </c>
      <c r="AW265" s="542">
        <v>0</v>
      </c>
      <c r="AX265" s="542">
        <v>0</v>
      </c>
      <c r="AY265" s="953">
        <v>0</v>
      </c>
      <c r="AZ265" s="953">
        <v>0</v>
      </c>
      <c r="BA265" s="542">
        <v>0</v>
      </c>
      <c r="BB265" s="1437">
        <v>0</v>
      </c>
      <c r="BC265" s="542">
        <v>0</v>
      </c>
      <c r="BD265" s="542">
        <v>0</v>
      </c>
      <c r="BE265" s="542">
        <v>0</v>
      </c>
      <c r="BF265" s="542">
        <v>0</v>
      </c>
      <c r="BG265" s="3215"/>
      <c r="BH265" s="3215"/>
      <c r="BI265" s="3215"/>
      <c r="BJ265" s="3215"/>
    </row>
    <row r="266" spans="1:62" x14ac:dyDescent="0.25">
      <c r="A266" s="175"/>
      <c r="B266" s="3268" t="s">
        <v>1181</v>
      </c>
      <c r="C266" s="914"/>
      <c r="D266" s="914"/>
      <c r="E266" s="953">
        <v>0</v>
      </c>
      <c r="F266" s="1437">
        <v>0</v>
      </c>
      <c r="G266" s="953">
        <v>0</v>
      </c>
      <c r="H266" s="1437">
        <v>0</v>
      </c>
      <c r="I266" s="1437">
        <v>0</v>
      </c>
      <c r="J266" s="1437">
        <v>0</v>
      </c>
      <c r="K266" s="953">
        <v>0</v>
      </c>
      <c r="L266" s="1437">
        <v>0</v>
      </c>
      <c r="M266" s="1437">
        <v>0</v>
      </c>
      <c r="N266" s="542">
        <v>0</v>
      </c>
      <c r="O266" s="953">
        <v>0</v>
      </c>
      <c r="P266" s="1437">
        <v>0</v>
      </c>
      <c r="Q266" s="1437">
        <v>0</v>
      </c>
      <c r="R266" s="1437">
        <v>0</v>
      </c>
      <c r="S266" s="953">
        <v>0</v>
      </c>
      <c r="T266" s="1437">
        <v>0</v>
      </c>
      <c r="U266" s="1437">
        <v>0</v>
      </c>
      <c r="V266" s="1437">
        <v>0</v>
      </c>
      <c r="W266" s="953">
        <v>0</v>
      </c>
      <c r="X266" s="1437">
        <v>0</v>
      </c>
      <c r="Y266" s="542">
        <v>0</v>
      </c>
      <c r="Z266" s="1437">
        <v>0</v>
      </c>
      <c r="AA266" s="1437">
        <v>0</v>
      </c>
      <c r="AB266" s="542">
        <v>0</v>
      </c>
      <c r="AC266" s="953">
        <v>0</v>
      </c>
      <c r="AD266" s="1437">
        <v>0</v>
      </c>
      <c r="AE266" s="1437">
        <v>0</v>
      </c>
      <c r="AF266" s="542">
        <v>0</v>
      </c>
      <c r="AG266" s="953">
        <v>0</v>
      </c>
      <c r="AH266" s="1437">
        <v>0</v>
      </c>
      <c r="AI266" s="1437">
        <v>0</v>
      </c>
      <c r="AJ266" s="542">
        <v>0</v>
      </c>
      <c r="AK266" s="953">
        <v>0</v>
      </c>
      <c r="AL266" s="1437">
        <v>0</v>
      </c>
      <c r="AM266" s="542">
        <v>0</v>
      </c>
      <c r="AN266" s="1437">
        <v>0</v>
      </c>
      <c r="AO266" s="1437">
        <v>0</v>
      </c>
      <c r="AP266" s="1437">
        <v>0</v>
      </c>
      <c r="AQ266" s="953">
        <v>0</v>
      </c>
      <c r="AR266" s="1437">
        <v>0</v>
      </c>
      <c r="AS266" s="1437">
        <v>0</v>
      </c>
      <c r="AT266" s="1437">
        <v>0</v>
      </c>
      <c r="AU266" s="953">
        <v>0</v>
      </c>
      <c r="AV266" s="1437">
        <v>0</v>
      </c>
      <c r="AW266" s="1437">
        <v>0</v>
      </c>
      <c r="AX266" s="1437">
        <v>0</v>
      </c>
      <c r="AY266" s="953">
        <v>0</v>
      </c>
      <c r="AZ266" s="1437">
        <v>0</v>
      </c>
      <c r="BA266" s="542">
        <v>0</v>
      </c>
      <c r="BB266" s="1437">
        <v>0</v>
      </c>
      <c r="BC266" s="542">
        <v>0</v>
      </c>
      <c r="BD266" s="542">
        <v>0</v>
      </c>
      <c r="BE266" s="1437">
        <v>0</v>
      </c>
      <c r="BF266" s="1437">
        <v>0</v>
      </c>
      <c r="BG266" s="3215"/>
      <c r="BH266" s="3215"/>
      <c r="BI266" s="3215"/>
      <c r="BJ266" s="3215"/>
    </row>
    <row r="267" spans="1:62" x14ac:dyDescent="0.25">
      <c r="A267" s="175"/>
      <c r="B267" s="2590" t="s">
        <v>92</v>
      </c>
      <c r="C267" s="1355" t="s">
        <v>50</v>
      </c>
      <c r="D267" s="1094">
        <v>870000</v>
      </c>
      <c r="E267" s="1094">
        <v>77000</v>
      </c>
      <c r="F267" s="1094">
        <v>72159.950000000012</v>
      </c>
      <c r="G267" s="1094">
        <v>80000</v>
      </c>
      <c r="H267" s="1094">
        <v>67613.12999999999</v>
      </c>
      <c r="I267" s="1094">
        <v>157000</v>
      </c>
      <c r="J267" s="1094">
        <v>139773.08000000002</v>
      </c>
      <c r="K267" s="1094">
        <v>48000</v>
      </c>
      <c r="L267" s="1094">
        <v>45346.210000000006</v>
      </c>
      <c r="M267" s="1094">
        <v>205000</v>
      </c>
      <c r="N267" s="1094">
        <v>185119.29000000004</v>
      </c>
      <c r="O267" s="1094">
        <v>37500</v>
      </c>
      <c r="P267" s="1094">
        <v>69331.990000000005</v>
      </c>
      <c r="Q267" s="1094">
        <v>242500</v>
      </c>
      <c r="R267" s="1094">
        <v>254451.28000000003</v>
      </c>
      <c r="S267" s="1094">
        <v>80000</v>
      </c>
      <c r="T267" s="1094">
        <v>73713.89</v>
      </c>
      <c r="U267" s="1094">
        <v>322500</v>
      </c>
      <c r="V267" s="1094">
        <v>328165.17000000004</v>
      </c>
      <c r="W267" s="1094">
        <v>77500</v>
      </c>
      <c r="X267" s="1094">
        <v>66573.360000000015</v>
      </c>
      <c r="Y267" s="1094">
        <v>195000</v>
      </c>
      <c r="Z267" s="1094">
        <v>209619.24000000002</v>
      </c>
      <c r="AA267" s="1094">
        <v>400000</v>
      </c>
      <c r="AB267" s="1094">
        <v>394738.53</v>
      </c>
      <c r="AC267" s="1094">
        <v>80000</v>
      </c>
      <c r="AD267" s="1094">
        <v>64076.469999999987</v>
      </c>
      <c r="AE267" s="1094">
        <v>480000</v>
      </c>
      <c r="AF267" s="1094">
        <v>458815</v>
      </c>
      <c r="AG267" s="1094">
        <v>77500</v>
      </c>
      <c r="AH267" s="1094">
        <v>10813.23</v>
      </c>
      <c r="AI267" s="1094">
        <v>557500</v>
      </c>
      <c r="AJ267" s="1094">
        <v>469628.23</v>
      </c>
      <c r="AK267" s="1094">
        <v>80000</v>
      </c>
      <c r="AL267" s="1094">
        <v>67252.740000000005</v>
      </c>
      <c r="AM267" s="1094">
        <v>237500</v>
      </c>
      <c r="AN267" s="1094">
        <v>142142.44</v>
      </c>
      <c r="AO267" s="1094">
        <v>637500</v>
      </c>
      <c r="AP267" s="1094">
        <v>536880.97</v>
      </c>
      <c r="AQ267" s="1094">
        <v>80000</v>
      </c>
      <c r="AR267" s="1094">
        <v>70877.679999999993</v>
      </c>
      <c r="AS267" s="1094">
        <v>717500</v>
      </c>
      <c r="AT267" s="1094">
        <v>607758.64999999991</v>
      </c>
      <c r="AU267" s="1094">
        <v>72500</v>
      </c>
      <c r="AV267" s="1094">
        <v>58216.86</v>
      </c>
      <c r="AW267" s="1094">
        <v>790000</v>
      </c>
      <c r="AX267" s="1094">
        <v>665975.50999999989</v>
      </c>
      <c r="AY267" s="1094">
        <v>80000</v>
      </c>
      <c r="AZ267" s="1094">
        <v>84208.419999999984</v>
      </c>
      <c r="BA267" s="1094">
        <v>232500</v>
      </c>
      <c r="BB267" s="1094">
        <v>213302.95999999996</v>
      </c>
      <c r="BC267" s="1094">
        <v>470000</v>
      </c>
      <c r="BD267" s="1094">
        <v>355445.39999999997</v>
      </c>
      <c r="BE267" s="1094">
        <v>870000</v>
      </c>
      <c r="BF267" s="1094">
        <v>750183.92999999993</v>
      </c>
      <c r="BG267" s="3215"/>
      <c r="BH267" s="3215"/>
      <c r="BI267" s="3215"/>
      <c r="BJ267" s="3215"/>
    </row>
    <row r="268" spans="1:62" ht="20.25" customHeight="1" x14ac:dyDescent="0.25">
      <c r="A268" s="175"/>
      <c r="B268" s="2590" t="s">
        <v>635</v>
      </c>
      <c r="C268" s="1101"/>
      <c r="D268" s="1101"/>
      <c r="E268" s="1094"/>
      <c r="F268" s="1101"/>
      <c r="G268" s="1094"/>
      <c r="H268" s="1101"/>
      <c r="I268" s="1094"/>
      <c r="J268" s="1101">
        <v>0</v>
      </c>
      <c r="K268" s="1094"/>
      <c r="L268" s="1101"/>
      <c r="M268" s="1094"/>
      <c r="N268" s="1101"/>
      <c r="O268" s="1094"/>
      <c r="P268" s="1101"/>
      <c r="Q268" s="1094"/>
      <c r="R268" s="1101"/>
      <c r="S268" s="1094"/>
      <c r="T268" s="1101"/>
      <c r="U268" s="1094"/>
      <c r="V268" s="1101"/>
      <c r="W268" s="1094"/>
      <c r="X268" s="1101"/>
      <c r="Y268" s="1094"/>
      <c r="Z268" s="1101"/>
      <c r="AA268" s="1094"/>
      <c r="AB268" s="1101"/>
      <c r="AC268" s="1094"/>
      <c r="AD268" s="1101"/>
      <c r="AE268" s="1094"/>
      <c r="AF268" s="1101"/>
      <c r="AG268" s="1094"/>
      <c r="AH268" s="1101"/>
      <c r="AI268" s="1094"/>
      <c r="AJ268" s="1101"/>
      <c r="AK268" s="1094"/>
      <c r="AL268" s="1101"/>
      <c r="AM268" s="1094"/>
      <c r="AN268" s="1101"/>
      <c r="AO268" s="1094"/>
      <c r="AP268" s="1101"/>
      <c r="AQ268" s="1094"/>
      <c r="AR268" s="1101"/>
      <c r="AS268" s="1094"/>
      <c r="AT268" s="1101"/>
      <c r="AU268" s="1094"/>
      <c r="AV268" s="1101"/>
      <c r="AW268" s="1094"/>
      <c r="AX268" s="1101"/>
      <c r="AY268" s="1094"/>
      <c r="AZ268" s="1101"/>
      <c r="BA268" s="1094"/>
      <c r="BB268" s="1101"/>
      <c r="BC268" s="1094"/>
      <c r="BD268" s="1101"/>
      <c r="BE268" s="1094"/>
      <c r="BF268" s="1101"/>
      <c r="BG268" s="3215"/>
      <c r="BH268" s="3215"/>
      <c r="BI268" s="3215"/>
      <c r="BJ268" s="3215"/>
    </row>
    <row r="269" spans="1:62" ht="20.25" customHeight="1" x14ac:dyDescent="0.25">
      <c r="A269" s="175"/>
      <c r="B269" s="3268" t="s">
        <v>2147</v>
      </c>
      <c r="C269" s="914" t="s">
        <v>50</v>
      </c>
      <c r="D269" s="914"/>
      <c r="E269" s="3290"/>
      <c r="F269" s="542"/>
      <c r="G269" s="3290"/>
      <c r="H269" s="542"/>
      <c r="I269" s="3290"/>
      <c r="J269" s="542">
        <v>0</v>
      </c>
      <c r="K269" s="3290"/>
      <c r="L269" s="542"/>
      <c r="M269" s="3290"/>
      <c r="N269" s="542">
        <v>0</v>
      </c>
      <c r="O269" s="3290"/>
      <c r="P269" s="542"/>
      <c r="Q269" s="3290"/>
      <c r="R269" s="542">
        <v>0</v>
      </c>
      <c r="S269" s="3290"/>
      <c r="T269" s="542"/>
      <c r="U269" s="3290"/>
      <c r="V269" s="542">
        <v>0</v>
      </c>
      <c r="W269" s="3290"/>
      <c r="X269" s="542"/>
      <c r="Y269" s="3290"/>
      <c r="Z269" s="542">
        <v>0</v>
      </c>
      <c r="AA269" s="3290"/>
      <c r="AB269" s="542">
        <v>0</v>
      </c>
      <c r="AC269" s="3290"/>
      <c r="AD269" s="542"/>
      <c r="AE269" s="3290"/>
      <c r="AF269" s="542">
        <v>0</v>
      </c>
      <c r="AG269" s="3290"/>
      <c r="AH269" s="542"/>
      <c r="AI269" s="3290"/>
      <c r="AJ269" s="542">
        <v>0</v>
      </c>
      <c r="AK269" s="3290"/>
      <c r="AL269" s="542"/>
      <c r="AM269" s="3290"/>
      <c r="AN269" s="542">
        <v>0</v>
      </c>
      <c r="AO269" s="3290"/>
      <c r="AP269" s="542">
        <v>0</v>
      </c>
      <c r="AQ269" s="3290"/>
      <c r="AR269" s="542">
        <v>53.43</v>
      </c>
      <c r="AS269" s="3290"/>
      <c r="AT269" s="542">
        <v>53.43</v>
      </c>
      <c r="AU269" s="3290"/>
      <c r="AV269" s="542"/>
      <c r="AW269" s="3290"/>
      <c r="AX269" s="542">
        <v>53.43</v>
      </c>
      <c r="AY269" s="3290"/>
      <c r="AZ269" s="542"/>
      <c r="BA269" s="3290"/>
      <c r="BB269" s="542">
        <v>53.43</v>
      </c>
      <c r="BC269" s="3290"/>
      <c r="BD269" s="542">
        <v>53.43</v>
      </c>
      <c r="BE269" s="3290"/>
      <c r="BF269" s="542">
        <v>53.43</v>
      </c>
      <c r="BG269" s="3215"/>
      <c r="BH269" s="3215"/>
      <c r="BI269" s="3215"/>
      <c r="BJ269" s="3215"/>
    </row>
    <row r="270" spans="1:62" ht="20.25" customHeight="1" x14ac:dyDescent="0.25">
      <c r="A270" s="3291"/>
      <c r="B270" s="3268" t="s">
        <v>1360</v>
      </c>
      <c r="C270" s="914" t="s">
        <v>50</v>
      </c>
      <c r="D270" s="914"/>
      <c r="E270" s="3290"/>
      <c r="F270" s="542"/>
      <c r="G270" s="3290"/>
      <c r="H270" s="542"/>
      <c r="I270" s="3290"/>
      <c r="J270" s="542">
        <v>0</v>
      </c>
      <c r="K270" s="3290"/>
      <c r="L270" s="542"/>
      <c r="M270" s="3290"/>
      <c r="N270" s="542">
        <v>0</v>
      </c>
      <c r="O270" s="3290"/>
      <c r="P270" s="542"/>
      <c r="Q270" s="3290"/>
      <c r="R270" s="542">
        <v>0</v>
      </c>
      <c r="S270" s="3290"/>
      <c r="T270" s="542"/>
      <c r="U270" s="3290"/>
      <c r="V270" s="542">
        <v>0</v>
      </c>
      <c r="W270" s="3290"/>
      <c r="X270" s="542"/>
      <c r="Y270" s="3290"/>
      <c r="Z270" s="542">
        <v>0</v>
      </c>
      <c r="AA270" s="3290"/>
      <c r="AB270" s="542">
        <v>0</v>
      </c>
      <c r="AC270" s="3290"/>
      <c r="AD270" s="542"/>
      <c r="AE270" s="3290"/>
      <c r="AF270" s="542">
        <v>0</v>
      </c>
      <c r="AG270" s="3290"/>
      <c r="AH270" s="542"/>
      <c r="AI270" s="3290"/>
      <c r="AJ270" s="542">
        <v>0</v>
      </c>
      <c r="AK270" s="3290"/>
      <c r="AL270" s="542"/>
      <c r="AM270" s="3290"/>
      <c r="AN270" s="542">
        <v>0</v>
      </c>
      <c r="AO270" s="3290"/>
      <c r="AP270" s="542">
        <v>0</v>
      </c>
      <c r="AQ270" s="3290"/>
      <c r="AR270" s="542"/>
      <c r="AS270" s="3290"/>
      <c r="AT270" s="542">
        <v>0</v>
      </c>
      <c r="AU270" s="3290"/>
      <c r="AV270" s="542"/>
      <c r="AW270" s="3290"/>
      <c r="AX270" s="542">
        <v>0</v>
      </c>
      <c r="AY270" s="3290"/>
      <c r="AZ270" s="542"/>
      <c r="BA270" s="3290"/>
      <c r="BB270" s="542">
        <v>0</v>
      </c>
      <c r="BC270" s="3290"/>
      <c r="BD270" s="542">
        <v>0</v>
      </c>
      <c r="BE270" s="3290"/>
      <c r="BF270" s="542">
        <v>0</v>
      </c>
      <c r="BG270" s="3215"/>
      <c r="BH270" s="3215"/>
      <c r="BI270" s="3215"/>
      <c r="BJ270" s="3215"/>
    </row>
    <row r="271" spans="1:62" ht="20.25" customHeight="1" x14ac:dyDescent="0.25">
      <c r="A271" s="3291"/>
      <c r="B271" s="3268" t="s">
        <v>1121</v>
      </c>
      <c r="C271" s="914" t="s">
        <v>50</v>
      </c>
      <c r="D271" s="914"/>
      <c r="E271" s="3290"/>
      <c r="F271" s="542"/>
      <c r="G271" s="3290"/>
      <c r="H271" s="542"/>
      <c r="I271" s="3290"/>
      <c r="J271" s="542">
        <v>0</v>
      </c>
      <c r="K271" s="3290"/>
      <c r="L271" s="542"/>
      <c r="M271" s="3290"/>
      <c r="N271" s="542">
        <v>0</v>
      </c>
      <c r="O271" s="3290"/>
      <c r="P271" s="542"/>
      <c r="Q271" s="3290"/>
      <c r="R271" s="542">
        <v>0</v>
      </c>
      <c r="S271" s="3290"/>
      <c r="T271" s="542"/>
      <c r="U271" s="3290"/>
      <c r="V271" s="542">
        <v>0</v>
      </c>
      <c r="W271" s="3290"/>
      <c r="X271" s="542"/>
      <c r="Y271" s="3290"/>
      <c r="Z271" s="542">
        <v>0</v>
      </c>
      <c r="AA271" s="3290"/>
      <c r="AB271" s="542">
        <v>0</v>
      </c>
      <c r="AC271" s="3290"/>
      <c r="AD271" s="542"/>
      <c r="AE271" s="3290"/>
      <c r="AF271" s="542">
        <v>0</v>
      </c>
      <c r="AG271" s="3290"/>
      <c r="AH271" s="542"/>
      <c r="AI271" s="3290"/>
      <c r="AJ271" s="542">
        <v>0</v>
      </c>
      <c r="AK271" s="3290"/>
      <c r="AL271" s="542"/>
      <c r="AM271" s="3290"/>
      <c r="AN271" s="542">
        <v>0</v>
      </c>
      <c r="AO271" s="3290"/>
      <c r="AP271" s="542">
        <v>0</v>
      </c>
      <c r="AQ271" s="3290"/>
      <c r="AR271" s="542"/>
      <c r="AS271" s="3290"/>
      <c r="AT271" s="542">
        <v>0</v>
      </c>
      <c r="AU271" s="3290"/>
      <c r="AV271" s="542"/>
      <c r="AW271" s="3290"/>
      <c r="AX271" s="542">
        <v>0</v>
      </c>
      <c r="AY271" s="3290"/>
      <c r="AZ271" s="542"/>
      <c r="BA271" s="3290"/>
      <c r="BB271" s="542">
        <v>0</v>
      </c>
      <c r="BC271" s="3290"/>
      <c r="BD271" s="542">
        <v>0</v>
      </c>
      <c r="BE271" s="3290"/>
      <c r="BF271" s="542">
        <v>0</v>
      </c>
      <c r="BG271" s="3215"/>
      <c r="BH271" s="3215"/>
      <c r="BI271" s="3215"/>
      <c r="BJ271" s="3215"/>
    </row>
    <row r="272" spans="1:62" x14ac:dyDescent="0.25">
      <c r="A272" s="3291"/>
      <c r="B272" s="3257" t="s">
        <v>2</v>
      </c>
      <c r="C272" s="1355" t="s">
        <v>50</v>
      </c>
      <c r="D272" s="1094">
        <v>5000</v>
      </c>
      <c r="E272" s="1094">
        <v>500</v>
      </c>
      <c r="F272" s="3292">
        <v>0</v>
      </c>
      <c r="G272" s="1094">
        <v>500</v>
      </c>
      <c r="H272" s="3292">
        <v>0</v>
      </c>
      <c r="I272" s="1094">
        <v>1000</v>
      </c>
      <c r="J272" s="3292">
        <v>0</v>
      </c>
      <c r="K272" s="1094">
        <v>0</v>
      </c>
      <c r="L272" s="3292">
        <v>0</v>
      </c>
      <c r="M272" s="3292">
        <v>1000</v>
      </c>
      <c r="N272" s="3292">
        <v>0</v>
      </c>
      <c r="O272" s="1094">
        <v>0</v>
      </c>
      <c r="P272" s="3292">
        <v>0</v>
      </c>
      <c r="Q272" s="1094">
        <v>1000</v>
      </c>
      <c r="R272" s="3292">
        <v>0</v>
      </c>
      <c r="S272" s="1094">
        <v>500</v>
      </c>
      <c r="T272" s="3292">
        <v>0</v>
      </c>
      <c r="U272" s="1094">
        <v>1500</v>
      </c>
      <c r="V272" s="3292">
        <v>0</v>
      </c>
      <c r="W272" s="1094">
        <v>500</v>
      </c>
      <c r="X272" s="3292">
        <v>0</v>
      </c>
      <c r="Y272" s="1094">
        <v>1000</v>
      </c>
      <c r="Z272" s="3292">
        <v>0</v>
      </c>
      <c r="AA272" s="1094">
        <v>2000</v>
      </c>
      <c r="AB272" s="3292">
        <v>0</v>
      </c>
      <c r="AC272" s="1094">
        <v>500</v>
      </c>
      <c r="AD272" s="3292">
        <v>0</v>
      </c>
      <c r="AE272" s="1094">
        <v>2500</v>
      </c>
      <c r="AF272" s="3292">
        <v>0</v>
      </c>
      <c r="AG272" s="1094">
        <v>500</v>
      </c>
      <c r="AH272" s="3292">
        <v>0</v>
      </c>
      <c r="AI272" s="1094">
        <v>3000</v>
      </c>
      <c r="AJ272" s="3292">
        <v>0</v>
      </c>
      <c r="AK272" s="1094">
        <v>500</v>
      </c>
      <c r="AL272" s="3292">
        <v>0</v>
      </c>
      <c r="AM272" s="1094">
        <v>1500</v>
      </c>
      <c r="AN272" s="3292">
        <v>0</v>
      </c>
      <c r="AO272" s="1094">
        <v>3500</v>
      </c>
      <c r="AP272" s="3292">
        <v>0</v>
      </c>
      <c r="AQ272" s="1094">
        <v>500</v>
      </c>
      <c r="AR272" s="3292">
        <v>53.43</v>
      </c>
      <c r="AS272" s="1094">
        <v>4000</v>
      </c>
      <c r="AT272" s="3292">
        <v>53.43</v>
      </c>
      <c r="AU272" s="1094">
        <v>500</v>
      </c>
      <c r="AV272" s="3292">
        <v>0</v>
      </c>
      <c r="AW272" s="1094">
        <v>4500</v>
      </c>
      <c r="AX272" s="3292">
        <v>53.43</v>
      </c>
      <c r="AY272" s="1094">
        <v>500</v>
      </c>
      <c r="AZ272" s="3292">
        <v>0</v>
      </c>
      <c r="BA272" s="1094">
        <v>1500</v>
      </c>
      <c r="BB272" s="3292">
        <v>53.43</v>
      </c>
      <c r="BC272" s="1094">
        <v>3000</v>
      </c>
      <c r="BD272" s="1094">
        <v>53.43</v>
      </c>
      <c r="BE272" s="1094">
        <v>5000</v>
      </c>
      <c r="BF272" s="3292">
        <v>53.43</v>
      </c>
      <c r="BG272" s="3215"/>
      <c r="BH272" s="3215"/>
      <c r="BI272" s="3215"/>
      <c r="BJ272" s="3215"/>
    </row>
    <row r="273" spans="1:62" ht="21" hidden="1" customHeight="1" x14ac:dyDescent="0.25">
      <c r="A273" s="3291"/>
      <c r="B273" s="3265"/>
      <c r="C273" s="1101"/>
      <c r="D273" s="1101"/>
      <c r="E273" s="1094"/>
      <c r="F273" s="3266"/>
      <c r="G273" s="1094"/>
      <c r="H273" s="3266"/>
      <c r="I273" s="1094"/>
      <c r="J273" s="3266"/>
      <c r="K273" s="1094"/>
      <c r="L273" s="3266"/>
      <c r="M273" s="1094"/>
      <c r="N273" s="3266"/>
      <c r="O273" s="1094"/>
      <c r="P273" s="3266"/>
      <c r="Q273" s="1094"/>
      <c r="R273" s="3266"/>
      <c r="S273" s="1094"/>
      <c r="T273" s="3266"/>
      <c r="U273" s="1094"/>
      <c r="V273" s="3266"/>
      <c r="W273" s="1094"/>
      <c r="X273" s="3266"/>
      <c r="Y273" s="1094"/>
      <c r="Z273" s="3266"/>
      <c r="AA273" s="1094"/>
      <c r="AB273" s="3266"/>
      <c r="AC273" s="1094"/>
      <c r="AD273" s="3266"/>
      <c r="AE273" s="1094"/>
      <c r="AF273" s="3266"/>
      <c r="AG273" s="1094"/>
      <c r="AH273" s="3266"/>
      <c r="AI273" s="1094"/>
      <c r="AJ273" s="3266"/>
      <c r="AK273" s="1094"/>
      <c r="AL273" s="3266"/>
      <c r="AM273" s="1094"/>
      <c r="AN273" s="3266"/>
      <c r="AO273" s="1094"/>
      <c r="AP273" s="3266"/>
      <c r="AQ273" s="1094"/>
      <c r="AR273" s="3266"/>
      <c r="AS273" s="1094"/>
      <c r="AT273" s="3266"/>
      <c r="AU273" s="1094"/>
      <c r="AV273" s="3266"/>
      <c r="AW273" s="1094"/>
      <c r="AX273" s="3266"/>
      <c r="AY273" s="1094"/>
      <c r="AZ273" s="3266"/>
      <c r="BA273" s="1094"/>
      <c r="BB273" s="3266"/>
      <c r="BC273" s="1094"/>
      <c r="BD273" s="3266"/>
      <c r="BE273" s="1094"/>
      <c r="BF273" s="3266"/>
      <c r="BG273" s="3215"/>
      <c r="BH273" s="3215"/>
      <c r="BI273" s="3215"/>
      <c r="BJ273" s="3215"/>
    </row>
    <row r="274" spans="1:62" x14ac:dyDescent="0.25">
      <c r="A274" s="3291"/>
      <c r="B274" s="3267" t="s">
        <v>320</v>
      </c>
      <c r="C274" s="3214" t="s">
        <v>1162</v>
      </c>
      <c r="D274" s="3214"/>
      <c r="E274" s="3214"/>
      <c r="F274" s="3214"/>
      <c r="G274" s="3214"/>
      <c r="H274" s="3214"/>
      <c r="I274" s="3214"/>
      <c r="J274" s="3214"/>
      <c r="K274" s="3214"/>
      <c r="L274" s="3214"/>
      <c r="M274" s="3214"/>
      <c r="N274" s="3214"/>
      <c r="O274" s="3214"/>
      <c r="P274" s="3214"/>
      <c r="Q274" s="3214"/>
      <c r="R274" s="3214"/>
      <c r="S274" s="3214"/>
      <c r="T274" s="3214"/>
      <c r="U274" s="3214"/>
      <c r="V274" s="3214"/>
      <c r="W274" s="3214"/>
      <c r="X274" s="3214"/>
      <c r="Y274" s="3214"/>
      <c r="Z274" s="3214"/>
      <c r="AA274" s="3214"/>
      <c r="AB274" s="3214"/>
      <c r="AC274" s="3214"/>
      <c r="AD274" s="3214"/>
      <c r="AE274" s="3214"/>
      <c r="AF274" s="3214"/>
      <c r="AG274" s="3214"/>
      <c r="AH274" s="3214"/>
      <c r="AI274" s="3214"/>
      <c r="AJ274" s="3214"/>
      <c r="AK274" s="3214"/>
      <c r="AL274" s="3214"/>
      <c r="AM274" s="3214"/>
      <c r="AN274" s="3214"/>
      <c r="AO274" s="3214"/>
      <c r="AP274" s="3214"/>
      <c r="AQ274" s="3214"/>
      <c r="AR274" s="3214"/>
      <c r="AS274" s="3214"/>
      <c r="AT274" s="3214"/>
      <c r="AU274" s="3214"/>
      <c r="AV274" s="3214"/>
      <c r="AW274" s="3214"/>
      <c r="AX274" s="3214"/>
      <c r="AY274" s="3214"/>
      <c r="AZ274" s="3214"/>
      <c r="BA274" s="3214"/>
      <c r="BB274" s="3214"/>
      <c r="BC274" s="3214"/>
      <c r="BD274" s="3214"/>
      <c r="BE274" s="3214"/>
      <c r="BF274" s="3214"/>
      <c r="BG274" s="3215"/>
      <c r="BH274" s="3215"/>
      <c r="BI274" s="3215"/>
      <c r="BJ274" s="3215"/>
    </row>
    <row r="275" spans="1:62" x14ac:dyDescent="0.25">
      <c r="A275" s="3291"/>
      <c r="B275" s="3230" t="s">
        <v>952</v>
      </c>
      <c r="C275" s="3230" t="s">
        <v>908</v>
      </c>
      <c r="D275" s="3230"/>
      <c r="E275" s="3782"/>
      <c r="F275" s="542"/>
      <c r="G275" s="3782"/>
      <c r="H275" s="542"/>
      <c r="I275" s="3782"/>
      <c r="J275" s="542">
        <v>0</v>
      </c>
      <c r="K275" s="3782"/>
      <c r="L275" s="542"/>
      <c r="M275" s="3782"/>
      <c r="N275" s="542">
        <v>0</v>
      </c>
      <c r="O275" s="3782"/>
      <c r="P275" s="542"/>
      <c r="Q275" s="3782"/>
      <c r="R275" s="542">
        <v>0</v>
      </c>
      <c r="S275" s="3782"/>
      <c r="T275" s="542"/>
      <c r="U275" s="3782"/>
      <c r="V275" s="542">
        <v>0</v>
      </c>
      <c r="W275" s="3782"/>
      <c r="X275" s="542"/>
      <c r="Y275" s="3782"/>
      <c r="Z275" s="542">
        <v>0</v>
      </c>
      <c r="AA275" s="3782"/>
      <c r="AB275" s="542">
        <v>0</v>
      </c>
      <c r="AC275" s="3790"/>
      <c r="AD275" s="2388"/>
      <c r="AE275" s="3782"/>
      <c r="AF275" s="542">
        <v>0</v>
      </c>
      <c r="AG275" s="3790"/>
      <c r="AH275" s="2388"/>
      <c r="AI275" s="3792"/>
      <c r="AJ275" s="542">
        <v>0</v>
      </c>
      <c r="AK275" s="3790"/>
      <c r="AL275" s="2388"/>
      <c r="AM275" s="3782"/>
      <c r="AN275" s="542">
        <v>0</v>
      </c>
      <c r="AO275" s="3782"/>
      <c r="AP275" s="542">
        <v>0</v>
      </c>
      <c r="AQ275" s="3790"/>
      <c r="AR275" s="2388"/>
      <c r="AS275" s="3792"/>
      <c r="AT275" s="542">
        <v>0</v>
      </c>
      <c r="AU275" s="3790"/>
      <c r="AV275" s="2388"/>
      <c r="AW275" s="3792"/>
      <c r="AX275" s="542">
        <v>0</v>
      </c>
      <c r="AY275" s="3790"/>
      <c r="AZ275" s="2388"/>
      <c r="BA275" s="3782"/>
      <c r="BB275" s="542">
        <v>0</v>
      </c>
      <c r="BC275" s="3782"/>
      <c r="BD275" s="542">
        <v>0</v>
      </c>
      <c r="BE275" s="3792"/>
      <c r="BF275" s="542">
        <v>0</v>
      </c>
      <c r="BG275" s="3215"/>
      <c r="BH275" s="3215"/>
      <c r="BI275" s="3215"/>
      <c r="BJ275" s="3215"/>
    </row>
    <row r="276" spans="1:62" x14ac:dyDescent="0.25">
      <c r="A276" s="3291"/>
      <c r="B276" s="3230" t="s">
        <v>952</v>
      </c>
      <c r="C276" s="3230" t="s">
        <v>907</v>
      </c>
      <c r="D276" s="3230"/>
      <c r="E276" s="3782"/>
      <c r="F276" s="542">
        <v>64.040000000000006</v>
      </c>
      <c r="G276" s="3782"/>
      <c r="H276" s="542"/>
      <c r="I276" s="3782"/>
      <c r="J276" s="542">
        <v>64.040000000000006</v>
      </c>
      <c r="K276" s="3782"/>
      <c r="L276" s="542"/>
      <c r="M276" s="3782"/>
      <c r="N276" s="542">
        <v>64.040000000000006</v>
      </c>
      <c r="O276" s="3782"/>
      <c r="P276" s="542">
        <v>1698.5500000000002</v>
      </c>
      <c r="Q276" s="3782"/>
      <c r="R276" s="542">
        <v>1762.5900000000001</v>
      </c>
      <c r="S276" s="3782"/>
      <c r="T276" s="542">
        <v>112.93</v>
      </c>
      <c r="U276" s="3782"/>
      <c r="V276" s="542">
        <v>1875.5200000000002</v>
      </c>
      <c r="W276" s="3782"/>
      <c r="X276" s="542"/>
      <c r="Y276" s="3782"/>
      <c r="Z276" s="542">
        <v>1811.4800000000002</v>
      </c>
      <c r="AA276" s="3782"/>
      <c r="AB276" s="542">
        <v>1875.5200000000002</v>
      </c>
      <c r="AC276" s="3790"/>
      <c r="AD276" s="2388"/>
      <c r="AE276" s="3782"/>
      <c r="AF276" s="542">
        <v>1875.5200000000002</v>
      </c>
      <c r="AG276" s="3790"/>
      <c r="AH276" s="2388">
        <v>63.6</v>
      </c>
      <c r="AI276" s="3793"/>
      <c r="AJ276" s="542">
        <v>1939.1200000000001</v>
      </c>
      <c r="AK276" s="3790"/>
      <c r="AL276" s="2388"/>
      <c r="AM276" s="3782"/>
      <c r="AN276" s="542">
        <v>63.6</v>
      </c>
      <c r="AO276" s="3782"/>
      <c r="AP276" s="542">
        <v>1939.1200000000001</v>
      </c>
      <c r="AQ276" s="3790"/>
      <c r="AR276" s="2388">
        <v>1946.1200000000003</v>
      </c>
      <c r="AS276" s="3793"/>
      <c r="AT276" s="542">
        <v>3885.2400000000007</v>
      </c>
      <c r="AU276" s="3790"/>
      <c r="AV276" s="2388">
        <v>1544.5499999999997</v>
      </c>
      <c r="AW276" s="3793"/>
      <c r="AX276" s="542">
        <v>5429.7900000000009</v>
      </c>
      <c r="AY276" s="3790"/>
      <c r="AZ276" s="2388"/>
      <c r="BA276" s="3782"/>
      <c r="BB276" s="542">
        <v>3490.67</v>
      </c>
      <c r="BC276" s="3782"/>
      <c r="BD276" s="542">
        <v>3554.27</v>
      </c>
      <c r="BE276" s="3793"/>
      <c r="BF276" s="542">
        <v>5429.7900000000009</v>
      </c>
      <c r="BG276" s="3215"/>
      <c r="BH276" s="3215"/>
      <c r="BI276" s="3215"/>
      <c r="BJ276" s="3215"/>
    </row>
    <row r="277" spans="1:62" x14ac:dyDescent="0.25">
      <c r="A277" s="3291"/>
      <c r="B277" s="3230" t="s">
        <v>1662</v>
      </c>
      <c r="C277" s="3230" t="s">
        <v>907</v>
      </c>
      <c r="D277" s="3230"/>
      <c r="E277" s="3782"/>
      <c r="F277" s="542">
        <v>200.55</v>
      </c>
      <c r="G277" s="3782"/>
      <c r="H277" s="542">
        <v>113.47</v>
      </c>
      <c r="I277" s="3782"/>
      <c r="J277" s="542">
        <v>314.02</v>
      </c>
      <c r="K277" s="3782"/>
      <c r="L277" s="542">
        <v>149.13</v>
      </c>
      <c r="M277" s="3782"/>
      <c r="N277" s="542">
        <v>463.15</v>
      </c>
      <c r="O277" s="3782"/>
      <c r="P277" s="542">
        <v>34.1</v>
      </c>
      <c r="Q277" s="3782"/>
      <c r="R277" s="542">
        <v>497.25</v>
      </c>
      <c r="S277" s="3782"/>
      <c r="T277" s="542">
        <v>263.43</v>
      </c>
      <c r="U277" s="3782"/>
      <c r="V277" s="542">
        <v>760.68000000000006</v>
      </c>
      <c r="W277" s="3782"/>
      <c r="X277" s="542"/>
      <c r="Y277" s="3782"/>
      <c r="Z277" s="542">
        <v>297.53000000000003</v>
      </c>
      <c r="AA277" s="3782"/>
      <c r="AB277" s="542">
        <v>760.68000000000006</v>
      </c>
      <c r="AC277" s="3790"/>
      <c r="AD277" s="2388"/>
      <c r="AE277" s="3782"/>
      <c r="AF277" s="542">
        <v>760.68000000000006</v>
      </c>
      <c r="AG277" s="3790"/>
      <c r="AH277" s="2388"/>
      <c r="AI277" s="3793"/>
      <c r="AJ277" s="542">
        <v>760.68000000000006</v>
      </c>
      <c r="AK277" s="3790"/>
      <c r="AL277" s="2388"/>
      <c r="AM277" s="3782"/>
      <c r="AN277" s="542">
        <v>0</v>
      </c>
      <c r="AO277" s="3782"/>
      <c r="AP277" s="542">
        <v>760.68000000000006</v>
      </c>
      <c r="AQ277" s="3790"/>
      <c r="AR277" s="2388">
        <v>953.68</v>
      </c>
      <c r="AS277" s="3793"/>
      <c r="AT277" s="542">
        <v>1714.3600000000001</v>
      </c>
      <c r="AU277" s="3790"/>
      <c r="AV277" s="2388">
        <v>250.26</v>
      </c>
      <c r="AW277" s="3793"/>
      <c r="AX277" s="542">
        <v>1964.6200000000001</v>
      </c>
      <c r="AY277" s="3790"/>
      <c r="AZ277" s="2388"/>
      <c r="BA277" s="3782"/>
      <c r="BB277" s="542">
        <v>1203.94</v>
      </c>
      <c r="BC277" s="3782"/>
      <c r="BD277" s="542">
        <v>1203.94</v>
      </c>
      <c r="BE277" s="3793"/>
      <c r="BF277" s="542">
        <v>1964.6200000000001</v>
      </c>
      <c r="BG277" s="3215"/>
      <c r="BH277" s="3215"/>
      <c r="BI277" s="3215"/>
      <c r="BJ277" s="3215"/>
    </row>
    <row r="278" spans="1:62" x14ac:dyDescent="0.25">
      <c r="A278" s="3291"/>
      <c r="B278" s="3248" t="s">
        <v>2150</v>
      </c>
      <c r="C278" s="3248" t="s">
        <v>907</v>
      </c>
      <c r="D278" s="3248"/>
      <c r="E278" s="3783"/>
      <c r="F278" s="2400"/>
      <c r="G278" s="3783"/>
      <c r="H278" s="2400"/>
      <c r="I278" s="3783"/>
      <c r="J278" s="2400"/>
      <c r="K278" s="3783"/>
      <c r="L278" s="2400"/>
      <c r="M278" s="3783"/>
      <c r="N278" s="2400"/>
      <c r="O278" s="3783"/>
      <c r="P278" s="2400"/>
      <c r="Q278" s="3783"/>
      <c r="R278" s="2400"/>
      <c r="S278" s="3783"/>
      <c r="T278" s="2400"/>
      <c r="U278" s="3783"/>
      <c r="V278" s="2400"/>
      <c r="W278" s="3783"/>
      <c r="X278" s="2400"/>
      <c r="Y278" s="3783"/>
      <c r="Z278" s="2400"/>
      <c r="AA278" s="3783"/>
      <c r="AB278" s="2400"/>
      <c r="AC278" s="3791"/>
      <c r="AD278" s="2400"/>
      <c r="AE278" s="3783"/>
      <c r="AF278" s="2400"/>
      <c r="AG278" s="3791"/>
      <c r="AH278" s="2400"/>
      <c r="AI278" s="3793"/>
      <c r="AJ278" s="2400"/>
      <c r="AK278" s="3791"/>
      <c r="AL278" s="2400"/>
      <c r="AM278" s="3783"/>
      <c r="AN278" s="2400"/>
      <c r="AO278" s="3783"/>
      <c r="AP278" s="2400"/>
      <c r="AQ278" s="3791"/>
      <c r="AR278" s="2400">
        <v>295.81999999999994</v>
      </c>
      <c r="AS278" s="3793"/>
      <c r="AT278" s="542">
        <v>295.81999999999994</v>
      </c>
      <c r="AU278" s="3791"/>
      <c r="AV278" s="2400"/>
      <c r="AW278" s="3793"/>
      <c r="AX278" s="542">
        <v>295.81999999999994</v>
      </c>
      <c r="AY278" s="3791"/>
      <c r="AZ278" s="2400"/>
      <c r="BA278" s="3783"/>
      <c r="BB278" s="542">
        <v>295.81999999999994</v>
      </c>
      <c r="BC278" s="3783"/>
      <c r="BD278" s="542">
        <v>295.81999999999994</v>
      </c>
      <c r="BE278" s="3793"/>
      <c r="BF278" s="542">
        <v>295.81999999999994</v>
      </c>
      <c r="BG278" s="3215"/>
      <c r="BH278" s="3215"/>
      <c r="BI278" s="3215"/>
      <c r="BJ278" s="3215"/>
    </row>
    <row r="279" spans="1:62" x14ac:dyDescent="0.25">
      <c r="A279" s="3291"/>
      <c r="B279" s="3230" t="s">
        <v>1317</v>
      </c>
      <c r="C279" s="3230" t="s">
        <v>908</v>
      </c>
      <c r="D279" s="3230"/>
      <c r="E279" s="3782"/>
      <c r="F279" s="542"/>
      <c r="G279" s="3782"/>
      <c r="H279" s="542"/>
      <c r="I279" s="3782"/>
      <c r="J279" s="542">
        <v>0</v>
      </c>
      <c r="K279" s="3782"/>
      <c r="L279" s="542"/>
      <c r="M279" s="3782"/>
      <c r="N279" s="542">
        <v>0</v>
      </c>
      <c r="O279" s="3782"/>
      <c r="P279" s="542"/>
      <c r="Q279" s="3782"/>
      <c r="R279" s="542">
        <v>0</v>
      </c>
      <c r="S279" s="3782"/>
      <c r="T279" s="542"/>
      <c r="U279" s="3782"/>
      <c r="V279" s="542">
        <v>0</v>
      </c>
      <c r="W279" s="3782"/>
      <c r="X279" s="542"/>
      <c r="Y279" s="3782"/>
      <c r="Z279" s="542">
        <v>0</v>
      </c>
      <c r="AA279" s="3782"/>
      <c r="AB279" s="542">
        <v>0</v>
      </c>
      <c r="AC279" s="3790"/>
      <c r="AD279" s="2388"/>
      <c r="AE279" s="3782"/>
      <c r="AF279" s="542">
        <v>0</v>
      </c>
      <c r="AG279" s="3790"/>
      <c r="AH279" s="2388"/>
      <c r="AI279" s="3793"/>
      <c r="AJ279" s="542">
        <v>0</v>
      </c>
      <c r="AK279" s="3790"/>
      <c r="AL279" s="2388"/>
      <c r="AM279" s="3782"/>
      <c r="AN279" s="542">
        <v>0</v>
      </c>
      <c r="AO279" s="3782"/>
      <c r="AP279" s="542">
        <v>0</v>
      </c>
      <c r="AQ279" s="3790"/>
      <c r="AR279" s="2388"/>
      <c r="AS279" s="3793"/>
      <c r="AT279" s="542">
        <v>0</v>
      </c>
      <c r="AU279" s="3790"/>
      <c r="AV279" s="2388"/>
      <c r="AW279" s="3793"/>
      <c r="AX279" s="542">
        <v>0</v>
      </c>
      <c r="AY279" s="3790"/>
      <c r="AZ279" s="2388"/>
      <c r="BA279" s="3782"/>
      <c r="BB279" s="542">
        <v>0</v>
      </c>
      <c r="BC279" s="3782"/>
      <c r="BD279" s="542">
        <v>0</v>
      </c>
      <c r="BE279" s="3793"/>
      <c r="BF279" s="542">
        <v>0</v>
      </c>
      <c r="BG279" s="3215"/>
      <c r="BH279" s="3215"/>
      <c r="BI279" s="3215"/>
      <c r="BJ279" s="3215"/>
    </row>
    <row r="280" spans="1:62" x14ac:dyDescent="0.25">
      <c r="A280" s="3291"/>
      <c r="B280" s="3230" t="s">
        <v>1317</v>
      </c>
      <c r="C280" s="3230" t="s">
        <v>1318</v>
      </c>
      <c r="D280" s="3230"/>
      <c r="E280" s="3782"/>
      <c r="F280" s="542">
        <v>626</v>
      </c>
      <c r="G280" s="3782"/>
      <c r="H280" s="542">
        <v>183.28</v>
      </c>
      <c r="I280" s="3782"/>
      <c r="J280" s="542">
        <v>809.28</v>
      </c>
      <c r="K280" s="3782"/>
      <c r="L280" s="542"/>
      <c r="M280" s="3782"/>
      <c r="N280" s="542">
        <v>809.28</v>
      </c>
      <c r="O280" s="3782"/>
      <c r="P280" s="542"/>
      <c r="Q280" s="3782"/>
      <c r="R280" s="542">
        <v>809.28</v>
      </c>
      <c r="S280" s="3782"/>
      <c r="T280" s="542"/>
      <c r="U280" s="3782"/>
      <c r="V280" s="542">
        <v>809.28</v>
      </c>
      <c r="W280" s="3782"/>
      <c r="X280" s="542"/>
      <c r="Y280" s="3782"/>
      <c r="Z280" s="542">
        <v>0</v>
      </c>
      <c r="AA280" s="3782"/>
      <c r="AB280" s="542">
        <v>809.28</v>
      </c>
      <c r="AC280" s="3790"/>
      <c r="AD280" s="2388"/>
      <c r="AE280" s="3782"/>
      <c r="AF280" s="542">
        <v>809.28</v>
      </c>
      <c r="AG280" s="3790"/>
      <c r="AH280" s="2388"/>
      <c r="AI280" s="3793"/>
      <c r="AJ280" s="542">
        <v>809.28</v>
      </c>
      <c r="AK280" s="3790"/>
      <c r="AL280" s="2388"/>
      <c r="AM280" s="3782"/>
      <c r="AN280" s="542">
        <v>0</v>
      </c>
      <c r="AO280" s="3782"/>
      <c r="AP280" s="542">
        <v>809.28</v>
      </c>
      <c r="AQ280" s="3790"/>
      <c r="AR280" s="2388"/>
      <c r="AS280" s="3793"/>
      <c r="AT280" s="542">
        <v>809.28</v>
      </c>
      <c r="AU280" s="3790"/>
      <c r="AV280" s="2388"/>
      <c r="AW280" s="3793"/>
      <c r="AX280" s="542">
        <v>809.28</v>
      </c>
      <c r="AY280" s="3790"/>
      <c r="AZ280" s="2388">
        <v>1285.21</v>
      </c>
      <c r="BA280" s="3782"/>
      <c r="BB280" s="542">
        <v>1285.21</v>
      </c>
      <c r="BC280" s="3782"/>
      <c r="BD280" s="542">
        <v>1285.21</v>
      </c>
      <c r="BE280" s="3793"/>
      <c r="BF280" s="542">
        <v>2094.4899999999998</v>
      </c>
      <c r="BG280" s="3215"/>
      <c r="BH280" s="3215"/>
      <c r="BI280" s="3215"/>
      <c r="BJ280" s="3215"/>
    </row>
    <row r="281" spans="1:62" x14ac:dyDescent="0.25">
      <c r="A281" s="3291"/>
      <c r="B281" s="3230" t="s">
        <v>1136</v>
      </c>
      <c r="C281" s="3230" t="s">
        <v>1361</v>
      </c>
      <c r="D281" s="3230"/>
      <c r="E281" s="3782"/>
      <c r="F281" s="542">
        <v>3569.9100000000003</v>
      </c>
      <c r="G281" s="3782"/>
      <c r="H281" s="542">
        <v>2728.03</v>
      </c>
      <c r="I281" s="3782"/>
      <c r="J281" s="542">
        <v>6297.9400000000005</v>
      </c>
      <c r="K281" s="3782"/>
      <c r="L281" s="542">
        <v>1996.6799999999998</v>
      </c>
      <c r="M281" s="3782"/>
      <c r="N281" s="542">
        <v>8294.6200000000008</v>
      </c>
      <c r="O281" s="3782"/>
      <c r="P281" s="542">
        <v>511.98</v>
      </c>
      <c r="Q281" s="3782"/>
      <c r="R281" s="542">
        <v>8806.6</v>
      </c>
      <c r="S281" s="3782"/>
      <c r="T281" s="542">
        <v>55.4</v>
      </c>
      <c r="U281" s="3782"/>
      <c r="V281" s="542">
        <v>8862</v>
      </c>
      <c r="W281" s="3782"/>
      <c r="X281" s="542">
        <v>1996.3999999999999</v>
      </c>
      <c r="Y281" s="3782"/>
      <c r="Z281" s="542">
        <v>2563.7799999999997</v>
      </c>
      <c r="AA281" s="3782"/>
      <c r="AB281" s="542">
        <v>10858.400000000001</v>
      </c>
      <c r="AC281" s="3790"/>
      <c r="AD281" s="2388"/>
      <c r="AE281" s="3782"/>
      <c r="AF281" s="542">
        <v>10858.400000000001</v>
      </c>
      <c r="AG281" s="3790"/>
      <c r="AH281" s="2388">
        <v>133.44999999999999</v>
      </c>
      <c r="AI281" s="3793"/>
      <c r="AJ281" s="542">
        <v>10991.850000000002</v>
      </c>
      <c r="AK281" s="3790"/>
      <c r="AL281" s="2388">
        <v>2853.1600000000003</v>
      </c>
      <c r="AM281" s="3782"/>
      <c r="AN281" s="542">
        <v>2986.61</v>
      </c>
      <c r="AO281" s="3782"/>
      <c r="AP281" s="542">
        <v>13845.010000000002</v>
      </c>
      <c r="AQ281" s="3790"/>
      <c r="AR281" s="2388">
        <v>2081.46</v>
      </c>
      <c r="AS281" s="3793"/>
      <c r="AT281" s="542">
        <v>15926.470000000001</v>
      </c>
      <c r="AU281" s="3790"/>
      <c r="AV281" s="2388">
        <v>2829.2000000000003</v>
      </c>
      <c r="AW281" s="3793"/>
      <c r="AX281" s="542">
        <v>18755.670000000002</v>
      </c>
      <c r="AY281" s="3790"/>
      <c r="AZ281" s="2388">
        <v>2731.17</v>
      </c>
      <c r="BA281" s="3782"/>
      <c r="BB281" s="542">
        <v>7641.83</v>
      </c>
      <c r="BC281" s="3782"/>
      <c r="BD281" s="542">
        <v>10628.44</v>
      </c>
      <c r="BE281" s="3793"/>
      <c r="BF281" s="542">
        <v>21486.840000000004</v>
      </c>
      <c r="BG281" s="3215"/>
      <c r="BH281" s="3215"/>
      <c r="BI281" s="3215"/>
      <c r="BJ281" s="3215"/>
    </row>
    <row r="282" spans="1:62" x14ac:dyDescent="0.25">
      <c r="A282" s="3291"/>
      <c r="B282" s="3231" t="s">
        <v>1136</v>
      </c>
      <c r="C282" s="3231" t="s">
        <v>908</v>
      </c>
      <c r="D282" s="3231"/>
      <c r="E282" s="3784"/>
      <c r="F282" s="463">
        <v>125.56</v>
      </c>
      <c r="G282" s="3784"/>
      <c r="H282" s="463"/>
      <c r="I282" s="3784"/>
      <c r="J282" s="542">
        <v>125.56</v>
      </c>
      <c r="K282" s="3784"/>
      <c r="L282" s="463"/>
      <c r="M282" s="3784"/>
      <c r="N282" s="542">
        <v>125.56</v>
      </c>
      <c r="O282" s="3784"/>
      <c r="P282" s="463"/>
      <c r="Q282" s="3784"/>
      <c r="R282" s="542">
        <v>125.56</v>
      </c>
      <c r="S282" s="3784"/>
      <c r="T282" s="463"/>
      <c r="U282" s="3784"/>
      <c r="V282" s="542">
        <v>125.56</v>
      </c>
      <c r="W282" s="3784"/>
      <c r="X282" s="463"/>
      <c r="Y282" s="3784"/>
      <c r="Z282" s="542">
        <v>0</v>
      </c>
      <c r="AA282" s="3784"/>
      <c r="AB282" s="542">
        <v>125.56</v>
      </c>
      <c r="AC282" s="3790"/>
      <c r="AD282" s="2388"/>
      <c r="AE282" s="3784"/>
      <c r="AF282" s="542">
        <v>125.56</v>
      </c>
      <c r="AG282" s="3790"/>
      <c r="AH282" s="2388"/>
      <c r="AI282" s="3793"/>
      <c r="AJ282" s="542">
        <v>125.56</v>
      </c>
      <c r="AK282" s="3790"/>
      <c r="AL282" s="2388"/>
      <c r="AM282" s="3784"/>
      <c r="AN282" s="542">
        <v>0</v>
      </c>
      <c r="AO282" s="3784"/>
      <c r="AP282" s="542">
        <v>125.56</v>
      </c>
      <c r="AQ282" s="3790"/>
      <c r="AR282" s="2388"/>
      <c r="AS282" s="3793"/>
      <c r="AT282" s="542">
        <v>125.56</v>
      </c>
      <c r="AU282" s="3790"/>
      <c r="AV282" s="2388"/>
      <c r="AW282" s="3793"/>
      <c r="AX282" s="542">
        <v>125.56</v>
      </c>
      <c r="AY282" s="3790"/>
      <c r="AZ282" s="2388"/>
      <c r="BA282" s="3784"/>
      <c r="BB282" s="542">
        <v>0</v>
      </c>
      <c r="BC282" s="3784"/>
      <c r="BD282" s="542">
        <v>0</v>
      </c>
      <c r="BE282" s="3793"/>
      <c r="BF282" s="542">
        <v>125.56</v>
      </c>
      <c r="BG282" s="3215"/>
      <c r="BH282" s="3215"/>
      <c r="BI282" s="3215"/>
      <c r="BJ282" s="3215"/>
    </row>
    <row r="283" spans="1:62" x14ac:dyDescent="0.25">
      <c r="A283" s="3291"/>
      <c r="B283" s="3249" t="s">
        <v>1729</v>
      </c>
      <c r="C283" s="3249" t="s">
        <v>907</v>
      </c>
      <c r="D283" s="3249"/>
      <c r="E283" s="3785"/>
      <c r="F283" s="2397">
        <v>103.58000000000001</v>
      </c>
      <c r="G283" s="3785"/>
      <c r="H283" s="2397"/>
      <c r="I283" s="3785"/>
      <c r="J283" s="542">
        <v>103.58000000000001</v>
      </c>
      <c r="K283" s="3785"/>
      <c r="L283" s="2397">
        <v>191.32</v>
      </c>
      <c r="M283" s="3785"/>
      <c r="N283" s="542">
        <v>294.89999999999998</v>
      </c>
      <c r="O283" s="3785"/>
      <c r="P283" s="2397">
        <v>255.89999999999998</v>
      </c>
      <c r="Q283" s="3785"/>
      <c r="R283" s="542">
        <v>550.79999999999995</v>
      </c>
      <c r="S283" s="3785"/>
      <c r="T283" s="2397">
        <v>63.62</v>
      </c>
      <c r="U283" s="3785"/>
      <c r="V283" s="542">
        <v>614.41999999999996</v>
      </c>
      <c r="W283" s="3785"/>
      <c r="X283" s="2397">
        <v>91.38</v>
      </c>
      <c r="Y283" s="3785"/>
      <c r="Z283" s="542">
        <v>410.9</v>
      </c>
      <c r="AA283" s="3785"/>
      <c r="AB283" s="542">
        <v>705.8</v>
      </c>
      <c r="AC283" s="3790"/>
      <c r="AD283" s="2388">
        <v>128.13999999999999</v>
      </c>
      <c r="AE283" s="3785"/>
      <c r="AF283" s="542">
        <v>833.93999999999994</v>
      </c>
      <c r="AG283" s="3790"/>
      <c r="AH283" s="2388">
        <v>188.3</v>
      </c>
      <c r="AI283" s="3793"/>
      <c r="AJ283" s="542">
        <v>1022.24</v>
      </c>
      <c r="AK283" s="3790"/>
      <c r="AL283" s="2388"/>
      <c r="AM283" s="3785"/>
      <c r="AN283" s="542">
        <v>316.44</v>
      </c>
      <c r="AO283" s="3785"/>
      <c r="AP283" s="542">
        <v>1022.24</v>
      </c>
      <c r="AQ283" s="3790"/>
      <c r="AR283" s="2388"/>
      <c r="AS283" s="3793"/>
      <c r="AT283" s="542">
        <v>1022.24</v>
      </c>
      <c r="AU283" s="3790"/>
      <c r="AV283" s="2388"/>
      <c r="AW283" s="3793"/>
      <c r="AX283" s="542">
        <v>1022.24</v>
      </c>
      <c r="AY283" s="3790"/>
      <c r="AZ283" s="2388">
        <v>1390.34</v>
      </c>
      <c r="BA283" s="3785"/>
      <c r="BB283" s="542">
        <v>1390.34</v>
      </c>
      <c r="BC283" s="3785"/>
      <c r="BD283" s="542">
        <v>1706.78</v>
      </c>
      <c r="BE283" s="3793"/>
      <c r="BF283" s="542">
        <v>2412.58</v>
      </c>
      <c r="BG283" s="3215"/>
      <c r="BH283" s="3215"/>
      <c r="BI283" s="3215"/>
      <c r="BJ283" s="3215"/>
    </row>
    <row r="284" spans="1:62" x14ac:dyDescent="0.25">
      <c r="A284" s="3291"/>
      <c r="B284" s="3268" t="s">
        <v>1200</v>
      </c>
      <c r="C284" s="3230" t="s">
        <v>907</v>
      </c>
      <c r="D284" s="3230"/>
      <c r="E284" s="3782"/>
      <c r="F284" s="542">
        <v>380.03999999999996</v>
      </c>
      <c r="G284" s="3782"/>
      <c r="H284" s="542"/>
      <c r="I284" s="3782"/>
      <c r="J284" s="542">
        <v>380.03999999999996</v>
      </c>
      <c r="K284" s="3782"/>
      <c r="L284" s="542">
        <v>873.88999999999987</v>
      </c>
      <c r="M284" s="3782"/>
      <c r="N284" s="542">
        <v>1253.9299999999998</v>
      </c>
      <c r="O284" s="3782"/>
      <c r="P284" s="542">
        <v>1153.56</v>
      </c>
      <c r="Q284" s="3782"/>
      <c r="R284" s="542">
        <v>2407.4899999999998</v>
      </c>
      <c r="S284" s="3782"/>
      <c r="T284" s="542"/>
      <c r="U284" s="3782"/>
      <c r="V284" s="542">
        <v>2407.4899999999998</v>
      </c>
      <c r="W284" s="3782"/>
      <c r="X284" s="542"/>
      <c r="Y284" s="3782"/>
      <c r="Z284" s="542">
        <v>1153.56</v>
      </c>
      <c r="AA284" s="3782"/>
      <c r="AB284" s="542">
        <v>2407.4899999999998</v>
      </c>
      <c r="AC284" s="3790"/>
      <c r="AD284" s="2388">
        <v>1526.35</v>
      </c>
      <c r="AE284" s="3782"/>
      <c r="AF284" s="542">
        <v>3933.8399999999997</v>
      </c>
      <c r="AG284" s="3790"/>
      <c r="AH284" s="2388">
        <v>91.98</v>
      </c>
      <c r="AI284" s="3793"/>
      <c r="AJ284" s="542">
        <v>4025.8199999999997</v>
      </c>
      <c r="AK284" s="3790"/>
      <c r="AL284" s="2388">
        <v>129.69999999999999</v>
      </c>
      <c r="AM284" s="3782"/>
      <c r="AN284" s="542">
        <v>1748.03</v>
      </c>
      <c r="AO284" s="3782"/>
      <c r="AP284" s="542">
        <v>4155.5199999999995</v>
      </c>
      <c r="AQ284" s="3790"/>
      <c r="AR284" s="2388">
        <v>1549.4199999999996</v>
      </c>
      <c r="AS284" s="3793"/>
      <c r="AT284" s="542">
        <v>5704.9399999999987</v>
      </c>
      <c r="AU284" s="3790"/>
      <c r="AV284" s="2388">
        <v>1346.88</v>
      </c>
      <c r="AW284" s="3793"/>
      <c r="AX284" s="542">
        <v>7051.8199999999988</v>
      </c>
      <c r="AY284" s="3790"/>
      <c r="AZ284" s="2388">
        <v>655.17000000000007</v>
      </c>
      <c r="BA284" s="3782"/>
      <c r="BB284" s="542">
        <v>3551.47</v>
      </c>
      <c r="BC284" s="3782"/>
      <c r="BD284" s="542">
        <v>5299.5</v>
      </c>
      <c r="BE284" s="3793"/>
      <c r="BF284" s="542">
        <v>7706.9899999999989</v>
      </c>
      <c r="BG284" s="3215"/>
      <c r="BH284" s="3215"/>
      <c r="BI284" s="3215"/>
      <c r="BJ284" s="3215"/>
    </row>
    <row r="285" spans="1:62" x14ac:dyDescent="0.25">
      <c r="A285" s="3291"/>
      <c r="B285" s="3268" t="s">
        <v>1320</v>
      </c>
      <c r="C285" s="3230" t="s">
        <v>1319</v>
      </c>
      <c r="D285" s="3230"/>
      <c r="E285" s="3782"/>
      <c r="F285" s="542">
        <v>559.0200000000001</v>
      </c>
      <c r="G285" s="3782"/>
      <c r="H285" s="542"/>
      <c r="I285" s="3782"/>
      <c r="J285" s="542">
        <v>559.0200000000001</v>
      </c>
      <c r="K285" s="3782"/>
      <c r="L285" s="542">
        <v>1309.76</v>
      </c>
      <c r="M285" s="3782"/>
      <c r="N285" s="542">
        <v>1868.7800000000002</v>
      </c>
      <c r="O285" s="3782"/>
      <c r="P285" s="542">
        <v>1120.8800000000001</v>
      </c>
      <c r="Q285" s="3782"/>
      <c r="R285" s="542">
        <v>2989.6600000000003</v>
      </c>
      <c r="S285" s="3782"/>
      <c r="T285" s="542">
        <v>403.3</v>
      </c>
      <c r="U285" s="3782"/>
      <c r="V285" s="542">
        <v>3392.9600000000005</v>
      </c>
      <c r="W285" s="3782"/>
      <c r="X285" s="542"/>
      <c r="Y285" s="3782"/>
      <c r="Z285" s="542">
        <v>1524.18</v>
      </c>
      <c r="AA285" s="3782"/>
      <c r="AB285" s="542">
        <v>3392.96</v>
      </c>
      <c r="AC285" s="3790"/>
      <c r="AD285" s="2388">
        <v>840.25</v>
      </c>
      <c r="AE285" s="3782"/>
      <c r="AF285" s="542">
        <v>4233.21</v>
      </c>
      <c r="AG285" s="3790"/>
      <c r="AH285" s="2388">
        <v>24.94</v>
      </c>
      <c r="AI285" s="3793"/>
      <c r="AJ285" s="542">
        <v>4258.1499999999996</v>
      </c>
      <c r="AK285" s="3790"/>
      <c r="AL285" s="2388"/>
      <c r="AM285" s="3782"/>
      <c r="AN285" s="542">
        <v>865.19</v>
      </c>
      <c r="AO285" s="3782"/>
      <c r="AP285" s="542">
        <v>4258.1499999999996</v>
      </c>
      <c r="AQ285" s="3790"/>
      <c r="AR285" s="2388">
        <v>510.78999999999996</v>
      </c>
      <c r="AS285" s="3793"/>
      <c r="AT285" s="542">
        <v>4768.9399999999996</v>
      </c>
      <c r="AU285" s="3790"/>
      <c r="AV285" s="2388">
        <v>1239.29</v>
      </c>
      <c r="AW285" s="3793"/>
      <c r="AX285" s="542">
        <v>6008.23</v>
      </c>
      <c r="AY285" s="3790"/>
      <c r="AZ285" s="2388">
        <v>1776.6000000000001</v>
      </c>
      <c r="BA285" s="3782"/>
      <c r="BB285" s="542">
        <v>3526.6800000000003</v>
      </c>
      <c r="BC285" s="3782"/>
      <c r="BD285" s="542">
        <v>4391.8700000000008</v>
      </c>
      <c r="BE285" s="3793"/>
      <c r="BF285" s="542">
        <v>7784.83</v>
      </c>
      <c r="BG285" s="3215"/>
      <c r="BH285" s="3215"/>
      <c r="BI285" s="3215"/>
      <c r="BJ285" s="3215"/>
    </row>
    <row r="286" spans="1:62" x14ac:dyDescent="0.25">
      <c r="A286" s="3291"/>
      <c r="B286" s="3268" t="s">
        <v>1649</v>
      </c>
      <c r="C286" s="3230" t="s">
        <v>1319</v>
      </c>
      <c r="D286" s="3230"/>
      <c r="E286" s="3782"/>
      <c r="F286" s="542"/>
      <c r="G286" s="3782"/>
      <c r="H286" s="542"/>
      <c r="I286" s="3782"/>
      <c r="J286" s="542">
        <v>0</v>
      </c>
      <c r="K286" s="3782"/>
      <c r="L286" s="542"/>
      <c r="M286" s="3782"/>
      <c r="N286" s="542">
        <v>0</v>
      </c>
      <c r="O286" s="3782"/>
      <c r="P286" s="542"/>
      <c r="Q286" s="3782"/>
      <c r="R286" s="542">
        <v>0</v>
      </c>
      <c r="S286" s="3782"/>
      <c r="T286" s="542"/>
      <c r="U286" s="3782"/>
      <c r="V286" s="542">
        <v>0</v>
      </c>
      <c r="W286" s="3782"/>
      <c r="X286" s="542"/>
      <c r="Y286" s="3782"/>
      <c r="Z286" s="542">
        <v>0</v>
      </c>
      <c r="AA286" s="3782"/>
      <c r="AB286" s="542">
        <v>0</v>
      </c>
      <c r="AC286" s="3790"/>
      <c r="AD286" s="2388">
        <v>116.53999999999999</v>
      </c>
      <c r="AE286" s="3782"/>
      <c r="AF286" s="542">
        <v>116.53999999999999</v>
      </c>
      <c r="AG286" s="3790"/>
      <c r="AH286" s="2388"/>
      <c r="AI286" s="3793"/>
      <c r="AJ286" s="542">
        <v>116.53999999999999</v>
      </c>
      <c r="AK286" s="3790"/>
      <c r="AL286" s="2388"/>
      <c r="AM286" s="3782"/>
      <c r="AN286" s="542">
        <v>116.53999999999999</v>
      </c>
      <c r="AO286" s="3782"/>
      <c r="AP286" s="542">
        <v>116.53999999999999</v>
      </c>
      <c r="AQ286" s="3790"/>
      <c r="AR286" s="2388"/>
      <c r="AS286" s="3793"/>
      <c r="AT286" s="542">
        <v>116.53999999999999</v>
      </c>
      <c r="AU286" s="3790"/>
      <c r="AV286" s="2388"/>
      <c r="AW286" s="3793"/>
      <c r="AX286" s="542">
        <v>116.53999999999999</v>
      </c>
      <c r="AY286" s="3790"/>
      <c r="AZ286" s="2388"/>
      <c r="BA286" s="3782"/>
      <c r="BB286" s="542">
        <v>0</v>
      </c>
      <c r="BC286" s="3782"/>
      <c r="BD286" s="542">
        <v>116.53999999999999</v>
      </c>
      <c r="BE286" s="3793"/>
      <c r="BF286" s="542">
        <v>116.53999999999999</v>
      </c>
      <c r="BG286" s="3215"/>
      <c r="BH286" s="3215"/>
      <c r="BI286" s="3215"/>
      <c r="BJ286" s="3215"/>
    </row>
    <row r="287" spans="1:62" x14ac:dyDescent="0.25">
      <c r="A287" s="3291"/>
      <c r="B287" s="3268" t="s">
        <v>889</v>
      </c>
      <c r="C287" s="3230" t="s">
        <v>1923</v>
      </c>
      <c r="D287" s="3230"/>
      <c r="E287" s="3782"/>
      <c r="F287" s="542"/>
      <c r="G287" s="3782"/>
      <c r="H287" s="542"/>
      <c r="I287" s="3782"/>
      <c r="J287" s="542">
        <v>0</v>
      </c>
      <c r="K287" s="3782"/>
      <c r="L287" s="542">
        <v>321.64</v>
      </c>
      <c r="M287" s="3782"/>
      <c r="N287" s="542">
        <v>321.64</v>
      </c>
      <c r="O287" s="3782"/>
      <c r="P287" s="542"/>
      <c r="Q287" s="3782"/>
      <c r="R287" s="542">
        <v>321.64</v>
      </c>
      <c r="S287" s="3782"/>
      <c r="T287" s="542"/>
      <c r="U287" s="3782"/>
      <c r="V287" s="542">
        <v>321.64</v>
      </c>
      <c r="W287" s="3782"/>
      <c r="X287" s="542"/>
      <c r="Y287" s="3782"/>
      <c r="Z287" s="542">
        <v>0</v>
      </c>
      <c r="AA287" s="3782"/>
      <c r="AB287" s="542">
        <v>321.64</v>
      </c>
      <c r="AC287" s="3790"/>
      <c r="AD287" s="2388"/>
      <c r="AE287" s="3782"/>
      <c r="AF287" s="542">
        <v>321.64</v>
      </c>
      <c r="AG287" s="3790"/>
      <c r="AH287" s="2388"/>
      <c r="AI287" s="3793"/>
      <c r="AJ287" s="542">
        <v>321.64</v>
      </c>
      <c r="AK287" s="3790"/>
      <c r="AL287" s="2388"/>
      <c r="AM287" s="3782"/>
      <c r="AN287" s="542">
        <v>0</v>
      </c>
      <c r="AO287" s="3782"/>
      <c r="AP287" s="542">
        <v>321.64</v>
      </c>
      <c r="AQ287" s="3790"/>
      <c r="AR287" s="2388">
        <v>64.539999999999992</v>
      </c>
      <c r="AS287" s="3793"/>
      <c r="AT287" s="542">
        <v>386.17999999999995</v>
      </c>
      <c r="AU287" s="3790"/>
      <c r="AV287" s="2388"/>
      <c r="AW287" s="3793"/>
      <c r="AX287" s="542">
        <v>386.17999999999995</v>
      </c>
      <c r="AY287" s="3790"/>
      <c r="AZ287" s="2388">
        <v>127.24000000000001</v>
      </c>
      <c r="BA287" s="3782"/>
      <c r="BB287" s="542">
        <v>191.78</v>
      </c>
      <c r="BC287" s="3782"/>
      <c r="BD287" s="542">
        <v>191.78</v>
      </c>
      <c r="BE287" s="3793"/>
      <c r="BF287" s="542">
        <v>513.41999999999996</v>
      </c>
      <c r="BG287" s="3215"/>
      <c r="BH287" s="3215"/>
      <c r="BI287" s="3215"/>
      <c r="BJ287" s="3215"/>
    </row>
    <row r="288" spans="1:62" x14ac:dyDescent="0.25">
      <c r="A288" s="3291"/>
      <c r="B288" s="3268" t="s">
        <v>889</v>
      </c>
      <c r="C288" s="3230" t="s">
        <v>2043</v>
      </c>
      <c r="D288" s="3230"/>
      <c r="E288" s="3782"/>
      <c r="F288" s="542"/>
      <c r="G288" s="3782"/>
      <c r="H288" s="542"/>
      <c r="I288" s="3782"/>
      <c r="J288" s="542">
        <v>0</v>
      </c>
      <c r="K288" s="3782"/>
      <c r="L288" s="542"/>
      <c r="M288" s="3782"/>
      <c r="N288" s="542">
        <v>0</v>
      </c>
      <c r="O288" s="3782"/>
      <c r="P288" s="542"/>
      <c r="Q288" s="3782"/>
      <c r="R288" s="542">
        <v>0</v>
      </c>
      <c r="S288" s="3782"/>
      <c r="T288" s="542"/>
      <c r="U288" s="3782"/>
      <c r="V288" s="542">
        <v>0</v>
      </c>
      <c r="W288" s="3782"/>
      <c r="X288" s="542"/>
      <c r="Y288" s="3782"/>
      <c r="Z288" s="542">
        <v>0</v>
      </c>
      <c r="AA288" s="3782"/>
      <c r="AB288" s="542">
        <v>0</v>
      </c>
      <c r="AC288" s="3790"/>
      <c r="AD288" s="2388"/>
      <c r="AE288" s="3782"/>
      <c r="AF288" s="542">
        <v>0</v>
      </c>
      <c r="AG288" s="3790"/>
      <c r="AH288" s="2388"/>
      <c r="AI288" s="3793"/>
      <c r="AJ288" s="542">
        <v>0</v>
      </c>
      <c r="AK288" s="3790"/>
      <c r="AL288" s="2388">
        <v>564.58000000000004</v>
      </c>
      <c r="AM288" s="3782"/>
      <c r="AN288" s="542">
        <v>564.58000000000004</v>
      </c>
      <c r="AO288" s="3782"/>
      <c r="AP288" s="542">
        <v>564.58000000000004</v>
      </c>
      <c r="AQ288" s="3790"/>
      <c r="AR288" s="2388">
        <v>463.39</v>
      </c>
      <c r="AS288" s="3793"/>
      <c r="AT288" s="542">
        <v>1027.97</v>
      </c>
      <c r="AU288" s="3790"/>
      <c r="AV288" s="2388">
        <v>393.40000000000009</v>
      </c>
      <c r="AW288" s="3793"/>
      <c r="AX288" s="542">
        <v>1421.3700000000001</v>
      </c>
      <c r="AY288" s="3790"/>
      <c r="AZ288" s="2388">
        <v>126.44</v>
      </c>
      <c r="BA288" s="3782"/>
      <c r="BB288" s="542">
        <v>983.23</v>
      </c>
      <c r="BC288" s="3782"/>
      <c r="BD288" s="542">
        <v>1547.81</v>
      </c>
      <c r="BE288" s="3793"/>
      <c r="BF288" s="542">
        <v>1547.8100000000002</v>
      </c>
      <c r="BG288" s="3215"/>
      <c r="BH288" s="3215"/>
      <c r="BI288" s="3215"/>
      <c r="BJ288" s="3215"/>
    </row>
    <row r="289" spans="1:62" x14ac:dyDescent="0.25">
      <c r="A289" s="3291"/>
      <c r="B289" s="3268" t="s">
        <v>889</v>
      </c>
      <c r="C289" s="3230" t="s">
        <v>897</v>
      </c>
      <c r="D289" s="3230"/>
      <c r="E289" s="3782"/>
      <c r="F289" s="542">
        <v>7895.24</v>
      </c>
      <c r="G289" s="3782"/>
      <c r="H289" s="542">
        <v>4729.3900000000003</v>
      </c>
      <c r="I289" s="3782"/>
      <c r="J289" s="542">
        <v>12624.630000000001</v>
      </c>
      <c r="K289" s="3782"/>
      <c r="L289" s="542">
        <v>2313.75</v>
      </c>
      <c r="M289" s="3782"/>
      <c r="N289" s="542">
        <v>14938.380000000001</v>
      </c>
      <c r="O289" s="3782"/>
      <c r="P289" s="542">
        <v>2151</v>
      </c>
      <c r="Q289" s="3782"/>
      <c r="R289" s="542">
        <v>17089.38</v>
      </c>
      <c r="S289" s="3782"/>
      <c r="T289" s="542">
        <v>1472.1999999999998</v>
      </c>
      <c r="U289" s="3782"/>
      <c r="V289" s="542">
        <v>18561.580000000002</v>
      </c>
      <c r="W289" s="3782"/>
      <c r="X289" s="542">
        <v>4017.670000000001</v>
      </c>
      <c r="Y289" s="3782"/>
      <c r="Z289" s="542">
        <v>7640.8700000000008</v>
      </c>
      <c r="AA289" s="3782"/>
      <c r="AB289" s="542">
        <v>22579.25</v>
      </c>
      <c r="AC289" s="3790"/>
      <c r="AD289" s="2388">
        <v>2606.5700000000006</v>
      </c>
      <c r="AE289" s="3782"/>
      <c r="AF289" s="542">
        <v>25185.82</v>
      </c>
      <c r="AG289" s="3790"/>
      <c r="AH289" s="2388">
        <v>32.29</v>
      </c>
      <c r="AI289" s="3793"/>
      <c r="AJ289" s="542">
        <v>25218.11</v>
      </c>
      <c r="AK289" s="3790"/>
      <c r="AL289" s="2388">
        <v>4884.6999999999989</v>
      </c>
      <c r="AM289" s="3782"/>
      <c r="AN289" s="542">
        <v>7523.5599999999995</v>
      </c>
      <c r="AO289" s="3782"/>
      <c r="AP289" s="542">
        <v>30102.809999999998</v>
      </c>
      <c r="AQ289" s="3790"/>
      <c r="AR289" s="2388">
        <v>2281.7999999999997</v>
      </c>
      <c r="AS289" s="3793"/>
      <c r="AT289" s="542">
        <v>32384.609999999997</v>
      </c>
      <c r="AU289" s="3790"/>
      <c r="AV289" s="2388">
        <v>3026.6699999999996</v>
      </c>
      <c r="AW289" s="3793"/>
      <c r="AX289" s="542">
        <v>35411.279999999999</v>
      </c>
      <c r="AY289" s="3790"/>
      <c r="AZ289" s="2388">
        <v>3169.4800000000005</v>
      </c>
      <c r="BA289" s="3782"/>
      <c r="BB289" s="542">
        <v>8477.9500000000007</v>
      </c>
      <c r="BC289" s="3782"/>
      <c r="BD289" s="542">
        <v>16001.51</v>
      </c>
      <c r="BE289" s="3793"/>
      <c r="BF289" s="542">
        <v>38580.76</v>
      </c>
      <c r="BG289" s="3215"/>
      <c r="BH289" s="3215"/>
      <c r="BI289" s="3215"/>
      <c r="BJ289" s="3215"/>
    </row>
    <row r="290" spans="1:62" x14ac:dyDescent="0.25">
      <c r="A290" s="3291"/>
      <c r="B290" s="3268" t="s">
        <v>889</v>
      </c>
      <c r="C290" s="3230" t="s">
        <v>896</v>
      </c>
      <c r="D290" s="3230"/>
      <c r="E290" s="3782"/>
      <c r="F290" s="542">
        <v>1189.73</v>
      </c>
      <c r="G290" s="3782"/>
      <c r="H290" s="542">
        <v>1855.7</v>
      </c>
      <c r="I290" s="3782"/>
      <c r="J290" s="542">
        <v>3045.4300000000003</v>
      </c>
      <c r="K290" s="3782"/>
      <c r="L290" s="542">
        <v>424.05999999999995</v>
      </c>
      <c r="M290" s="3782"/>
      <c r="N290" s="542">
        <v>3469.4900000000002</v>
      </c>
      <c r="O290" s="3782"/>
      <c r="P290" s="542">
        <v>382.98</v>
      </c>
      <c r="Q290" s="3782"/>
      <c r="R290" s="542">
        <v>3852.4700000000003</v>
      </c>
      <c r="S290" s="3782"/>
      <c r="T290" s="542">
        <v>442.28</v>
      </c>
      <c r="U290" s="3782"/>
      <c r="V290" s="542">
        <v>4294.75</v>
      </c>
      <c r="W290" s="3782"/>
      <c r="X290" s="542"/>
      <c r="Y290" s="3782"/>
      <c r="Z290" s="542">
        <v>825.26</v>
      </c>
      <c r="AA290" s="3782"/>
      <c r="AB290" s="542">
        <v>4294.75</v>
      </c>
      <c r="AC290" s="3790"/>
      <c r="AD290" s="2388">
        <v>127.78</v>
      </c>
      <c r="AE290" s="3782"/>
      <c r="AF290" s="542">
        <v>4422.53</v>
      </c>
      <c r="AG290" s="3790"/>
      <c r="AH290" s="2388"/>
      <c r="AI290" s="3793"/>
      <c r="AJ290" s="542">
        <v>4422.53</v>
      </c>
      <c r="AK290" s="3790"/>
      <c r="AL290" s="2388">
        <v>1274.21</v>
      </c>
      <c r="AM290" s="3782"/>
      <c r="AN290" s="542">
        <v>1401.99</v>
      </c>
      <c r="AO290" s="3782"/>
      <c r="AP290" s="542">
        <v>5696.74</v>
      </c>
      <c r="AQ290" s="3790"/>
      <c r="AR290" s="2388">
        <v>757.14</v>
      </c>
      <c r="AS290" s="3793"/>
      <c r="AT290" s="542">
        <v>6453.88</v>
      </c>
      <c r="AU290" s="3790"/>
      <c r="AV290" s="2388">
        <v>504.85999999999996</v>
      </c>
      <c r="AW290" s="3793"/>
      <c r="AX290" s="542">
        <v>6958.74</v>
      </c>
      <c r="AY290" s="3790"/>
      <c r="AZ290" s="2388">
        <v>1545.6999999999998</v>
      </c>
      <c r="BA290" s="3782"/>
      <c r="BB290" s="542">
        <v>2807.7</v>
      </c>
      <c r="BC290" s="3782"/>
      <c r="BD290" s="542">
        <v>4209.6899999999996</v>
      </c>
      <c r="BE290" s="3793"/>
      <c r="BF290" s="542">
        <v>8504.4399999999987</v>
      </c>
      <c r="BG290" s="3215"/>
      <c r="BH290" s="3215"/>
      <c r="BI290" s="3215"/>
      <c r="BJ290" s="3215"/>
    </row>
    <row r="291" spans="1:62" x14ac:dyDescent="0.25">
      <c r="A291" s="3291"/>
      <c r="B291" s="3268" t="s">
        <v>889</v>
      </c>
      <c r="C291" s="3230" t="s">
        <v>1905</v>
      </c>
      <c r="D291" s="3230"/>
      <c r="E291" s="3782"/>
      <c r="F291" s="542">
        <v>284.08999999999997</v>
      </c>
      <c r="G291" s="3782"/>
      <c r="H291" s="542">
        <v>352.65000000000003</v>
      </c>
      <c r="I291" s="3782"/>
      <c r="J291" s="542">
        <v>636.74</v>
      </c>
      <c r="K291" s="3782"/>
      <c r="L291" s="542">
        <v>249.36</v>
      </c>
      <c r="M291" s="3782"/>
      <c r="N291" s="542">
        <v>886.1</v>
      </c>
      <c r="O291" s="3782"/>
      <c r="P291" s="542">
        <v>816.2399999999999</v>
      </c>
      <c r="Q291" s="3782"/>
      <c r="R291" s="542">
        <v>1702.34</v>
      </c>
      <c r="S291" s="3782"/>
      <c r="T291" s="542">
        <v>529.29999999999995</v>
      </c>
      <c r="U291" s="3782"/>
      <c r="V291" s="542">
        <v>2231.64</v>
      </c>
      <c r="W291" s="3782"/>
      <c r="X291" s="542">
        <v>62.64</v>
      </c>
      <c r="Y291" s="3782"/>
      <c r="Z291" s="542">
        <v>1408.18</v>
      </c>
      <c r="AA291" s="3782"/>
      <c r="AB291" s="542">
        <v>2294.2800000000002</v>
      </c>
      <c r="AC291" s="3790"/>
      <c r="AD291" s="2388"/>
      <c r="AE291" s="3782"/>
      <c r="AF291" s="542">
        <v>2294.2800000000002</v>
      </c>
      <c r="AG291" s="3790"/>
      <c r="AH291" s="2388">
        <v>62.54</v>
      </c>
      <c r="AI291" s="3793"/>
      <c r="AJ291" s="542">
        <v>2356.8200000000002</v>
      </c>
      <c r="AK291" s="3790"/>
      <c r="AL291" s="2388">
        <v>177.35</v>
      </c>
      <c r="AM291" s="3782"/>
      <c r="AN291" s="542">
        <v>239.89</v>
      </c>
      <c r="AO291" s="3782"/>
      <c r="AP291" s="542">
        <v>2534.17</v>
      </c>
      <c r="AQ291" s="3790"/>
      <c r="AR291" s="2388">
        <v>272.59999999999997</v>
      </c>
      <c r="AS291" s="3793"/>
      <c r="AT291" s="542">
        <v>2806.77</v>
      </c>
      <c r="AU291" s="3790"/>
      <c r="AV291" s="2388">
        <v>378.53999999999996</v>
      </c>
      <c r="AW291" s="3793"/>
      <c r="AX291" s="542">
        <v>3185.31</v>
      </c>
      <c r="AY291" s="3790"/>
      <c r="AZ291" s="2388">
        <v>456.85</v>
      </c>
      <c r="BA291" s="3782"/>
      <c r="BB291" s="542">
        <v>1107.9899999999998</v>
      </c>
      <c r="BC291" s="3782"/>
      <c r="BD291" s="542">
        <v>1347.8799999999997</v>
      </c>
      <c r="BE291" s="3793"/>
      <c r="BF291" s="542">
        <v>3642.16</v>
      </c>
      <c r="BG291" s="3215"/>
      <c r="BH291" s="3215"/>
      <c r="BI291" s="3215"/>
      <c r="BJ291" s="3215"/>
    </row>
    <row r="292" spans="1:62" x14ac:dyDescent="0.25">
      <c r="A292" s="3291"/>
      <c r="B292" s="2300" t="s">
        <v>889</v>
      </c>
      <c r="C292" s="3288" t="s">
        <v>1906</v>
      </c>
      <c r="D292" s="3288"/>
      <c r="E292" s="3782"/>
      <c r="F292" s="542">
        <v>1203.8</v>
      </c>
      <c r="G292" s="3782"/>
      <c r="H292" s="1368">
        <v>456.46</v>
      </c>
      <c r="I292" s="3782"/>
      <c r="J292" s="542">
        <v>1660.26</v>
      </c>
      <c r="K292" s="3782"/>
      <c r="L292" s="1368">
        <v>453.30000000000007</v>
      </c>
      <c r="M292" s="3782"/>
      <c r="N292" s="542">
        <v>2113.56</v>
      </c>
      <c r="O292" s="3782"/>
      <c r="P292" s="1368">
        <v>290.39999999999998</v>
      </c>
      <c r="Q292" s="3782"/>
      <c r="R292" s="542">
        <v>2403.96</v>
      </c>
      <c r="S292" s="3782"/>
      <c r="T292" s="1368">
        <v>296.07</v>
      </c>
      <c r="U292" s="3782"/>
      <c r="V292" s="542">
        <v>2700.03</v>
      </c>
      <c r="W292" s="3782"/>
      <c r="X292" s="1368">
        <v>648.20000000000005</v>
      </c>
      <c r="Y292" s="3782"/>
      <c r="Z292" s="542">
        <v>1234.67</v>
      </c>
      <c r="AA292" s="3782"/>
      <c r="AB292" s="542">
        <v>3348.23</v>
      </c>
      <c r="AC292" s="3790"/>
      <c r="AD292" s="2388"/>
      <c r="AE292" s="3782"/>
      <c r="AF292" s="542">
        <v>3348.23</v>
      </c>
      <c r="AG292" s="3790"/>
      <c r="AH292" s="2388">
        <v>96.39</v>
      </c>
      <c r="AI292" s="3793"/>
      <c r="AJ292" s="542">
        <v>3444.62</v>
      </c>
      <c r="AK292" s="3790"/>
      <c r="AL292" s="2388">
        <v>676.59</v>
      </c>
      <c r="AM292" s="3782"/>
      <c r="AN292" s="542">
        <v>772.98</v>
      </c>
      <c r="AO292" s="3782"/>
      <c r="AP292" s="542">
        <v>4121.21</v>
      </c>
      <c r="AQ292" s="3790"/>
      <c r="AR292" s="2388">
        <v>591.23</v>
      </c>
      <c r="AS292" s="3793"/>
      <c r="AT292" s="542">
        <v>4712.4400000000005</v>
      </c>
      <c r="AU292" s="3790"/>
      <c r="AV292" s="2388">
        <v>670.11</v>
      </c>
      <c r="AW292" s="3793"/>
      <c r="AX292" s="542">
        <v>5382.55</v>
      </c>
      <c r="AY292" s="3790"/>
      <c r="AZ292" s="2388">
        <v>856.25</v>
      </c>
      <c r="BA292" s="3782"/>
      <c r="BB292" s="542">
        <v>2117.59</v>
      </c>
      <c r="BC292" s="3782"/>
      <c r="BD292" s="542">
        <v>2890.57</v>
      </c>
      <c r="BE292" s="3793"/>
      <c r="BF292" s="542">
        <v>6238.8</v>
      </c>
      <c r="BG292" s="3215"/>
      <c r="BH292" s="3215"/>
      <c r="BI292" s="3215"/>
      <c r="BJ292" s="3215"/>
    </row>
    <row r="293" spans="1:62" x14ac:dyDescent="0.25">
      <c r="A293" s="3291"/>
      <c r="B293" s="2300" t="s">
        <v>1956</v>
      </c>
      <c r="C293" s="3238" t="s">
        <v>1955</v>
      </c>
      <c r="D293" s="3293"/>
      <c r="E293" s="3803"/>
      <c r="F293" s="463"/>
      <c r="G293" s="3790"/>
      <c r="H293" s="3294"/>
      <c r="I293" s="3803"/>
      <c r="J293" s="463"/>
      <c r="K293" s="3790"/>
      <c r="L293" s="3294"/>
      <c r="M293" s="3784"/>
      <c r="N293" s="463"/>
      <c r="O293" s="3790"/>
      <c r="P293" s="3294">
        <v>300.53000000000003</v>
      </c>
      <c r="Q293" s="3784"/>
      <c r="R293" s="542">
        <v>300.53000000000003</v>
      </c>
      <c r="S293" s="3790"/>
      <c r="T293" s="3294">
        <v>453.46</v>
      </c>
      <c r="U293" s="3784"/>
      <c r="V293" s="542">
        <v>753.99</v>
      </c>
      <c r="W293" s="3790"/>
      <c r="X293" s="3294">
        <v>31.84</v>
      </c>
      <c r="Y293" s="3784"/>
      <c r="Z293" s="542">
        <v>785.83</v>
      </c>
      <c r="AA293" s="3784"/>
      <c r="AB293" s="542">
        <v>785.83</v>
      </c>
      <c r="AC293" s="3790"/>
      <c r="AD293" s="2388">
        <v>260.12</v>
      </c>
      <c r="AE293" s="3784"/>
      <c r="AF293" s="542">
        <v>1045.95</v>
      </c>
      <c r="AG293" s="3790"/>
      <c r="AH293" s="2388">
        <v>254.44</v>
      </c>
      <c r="AI293" s="3793"/>
      <c r="AJ293" s="542">
        <v>1300.3900000000001</v>
      </c>
      <c r="AK293" s="3790"/>
      <c r="AL293" s="2388"/>
      <c r="AM293" s="3784"/>
      <c r="AN293" s="542">
        <v>514.55999999999995</v>
      </c>
      <c r="AO293" s="3784"/>
      <c r="AP293" s="542">
        <v>1300.3900000000001</v>
      </c>
      <c r="AQ293" s="3790"/>
      <c r="AR293" s="2388">
        <v>454.44</v>
      </c>
      <c r="AS293" s="3793"/>
      <c r="AT293" s="542">
        <v>1754.8300000000002</v>
      </c>
      <c r="AU293" s="3790"/>
      <c r="AV293" s="2388">
        <v>463.28999999999996</v>
      </c>
      <c r="AW293" s="3793"/>
      <c r="AX293" s="542">
        <v>2218.12</v>
      </c>
      <c r="AY293" s="3790"/>
      <c r="AZ293" s="2388">
        <v>859.31999999999994</v>
      </c>
      <c r="BA293" s="3784"/>
      <c r="BB293" s="542">
        <v>1777.05</v>
      </c>
      <c r="BC293" s="3784"/>
      <c r="BD293" s="542">
        <v>2291.6099999999997</v>
      </c>
      <c r="BE293" s="3793"/>
      <c r="BF293" s="542">
        <v>3077.4399999999996</v>
      </c>
      <c r="BG293" s="3215"/>
      <c r="BH293" s="3215"/>
      <c r="BI293" s="3215"/>
      <c r="BJ293" s="3215"/>
    </row>
    <row r="294" spans="1:62" x14ac:dyDescent="0.25">
      <c r="A294" s="3291"/>
      <c r="B294" s="2300" t="s">
        <v>1956</v>
      </c>
      <c r="C294" s="3238" t="s">
        <v>1957</v>
      </c>
      <c r="D294" s="3293"/>
      <c r="E294" s="3803"/>
      <c r="F294" s="463"/>
      <c r="G294" s="3790"/>
      <c r="H294" s="3294"/>
      <c r="I294" s="3803"/>
      <c r="J294" s="463"/>
      <c r="K294" s="3790"/>
      <c r="L294" s="3294"/>
      <c r="M294" s="3784"/>
      <c r="N294" s="463"/>
      <c r="O294" s="3790"/>
      <c r="P294" s="3294">
        <v>3284.57</v>
      </c>
      <c r="Q294" s="3784"/>
      <c r="R294" s="542">
        <v>3284.57</v>
      </c>
      <c r="S294" s="3790"/>
      <c r="T294" s="3294">
        <v>3775.4599999999996</v>
      </c>
      <c r="U294" s="3784"/>
      <c r="V294" s="542">
        <v>7060.03</v>
      </c>
      <c r="W294" s="3790"/>
      <c r="X294" s="3294">
        <v>126.86</v>
      </c>
      <c r="Y294" s="3784"/>
      <c r="Z294" s="542">
        <v>7186.8899999999994</v>
      </c>
      <c r="AA294" s="3784"/>
      <c r="AB294" s="542">
        <v>7186.8899999999994</v>
      </c>
      <c r="AC294" s="3790"/>
      <c r="AD294" s="2388">
        <v>2910.7799999999997</v>
      </c>
      <c r="AE294" s="3784"/>
      <c r="AF294" s="542">
        <v>10097.669999999998</v>
      </c>
      <c r="AG294" s="3790"/>
      <c r="AH294" s="2388"/>
      <c r="AI294" s="3793"/>
      <c r="AJ294" s="542">
        <v>10097.669999999998</v>
      </c>
      <c r="AK294" s="3790"/>
      <c r="AL294" s="2388"/>
      <c r="AM294" s="3784"/>
      <c r="AN294" s="542">
        <v>2910.7799999999997</v>
      </c>
      <c r="AO294" s="3784"/>
      <c r="AP294" s="542">
        <v>10097.669999999998</v>
      </c>
      <c r="AQ294" s="3790"/>
      <c r="AR294" s="2388">
        <v>3514.2299999999996</v>
      </c>
      <c r="AS294" s="3793"/>
      <c r="AT294" s="542">
        <v>13611.899999999998</v>
      </c>
      <c r="AU294" s="3790"/>
      <c r="AV294" s="2388">
        <v>98.81</v>
      </c>
      <c r="AW294" s="3793"/>
      <c r="AX294" s="542">
        <v>13710.709999999997</v>
      </c>
      <c r="AY294" s="3790"/>
      <c r="AZ294" s="2388">
        <v>2484.25</v>
      </c>
      <c r="BA294" s="3784"/>
      <c r="BB294" s="542">
        <v>6097.2899999999991</v>
      </c>
      <c r="BC294" s="3784"/>
      <c r="BD294" s="542">
        <v>9008.07</v>
      </c>
      <c r="BE294" s="3793"/>
      <c r="BF294" s="542">
        <v>16194.959999999997</v>
      </c>
      <c r="BG294" s="3215"/>
      <c r="BH294" s="3215"/>
      <c r="BI294" s="3215"/>
      <c r="BJ294" s="3215"/>
    </row>
    <row r="295" spans="1:62" x14ac:dyDescent="0.25">
      <c r="A295" s="3291"/>
      <c r="B295" s="2300" t="s">
        <v>1956</v>
      </c>
      <c r="C295" s="3238" t="s">
        <v>2008</v>
      </c>
      <c r="D295" s="3293"/>
      <c r="E295" s="3803"/>
      <c r="F295" s="2388"/>
      <c r="G295" s="3790"/>
      <c r="H295" s="3294"/>
      <c r="I295" s="3803"/>
      <c r="J295" s="2388"/>
      <c r="K295" s="3790"/>
      <c r="L295" s="3294"/>
      <c r="M295" s="3786"/>
      <c r="N295" s="2388"/>
      <c r="O295" s="3790"/>
      <c r="P295" s="3294"/>
      <c r="Q295" s="3786"/>
      <c r="R295" s="2388"/>
      <c r="S295" s="3790"/>
      <c r="T295" s="3294"/>
      <c r="U295" s="3786"/>
      <c r="V295" s="2388"/>
      <c r="W295" s="3790"/>
      <c r="X295" s="3294"/>
      <c r="Y295" s="3786"/>
      <c r="Z295" s="2388"/>
      <c r="AA295" s="3786"/>
      <c r="AB295" s="2388"/>
      <c r="AC295" s="3790"/>
      <c r="AD295" s="2388">
        <v>188.64</v>
      </c>
      <c r="AE295" s="3786"/>
      <c r="AF295" s="542">
        <v>188.64</v>
      </c>
      <c r="AG295" s="3790"/>
      <c r="AH295" s="2388">
        <v>60.98</v>
      </c>
      <c r="AI295" s="3793"/>
      <c r="AJ295" s="542">
        <v>249.61999999999998</v>
      </c>
      <c r="AK295" s="3790"/>
      <c r="AL295" s="2388"/>
      <c r="AM295" s="3786"/>
      <c r="AN295" s="542">
        <v>249.61999999999998</v>
      </c>
      <c r="AO295" s="3786"/>
      <c r="AP295" s="542">
        <v>249.61999999999998</v>
      </c>
      <c r="AQ295" s="3790"/>
      <c r="AR295" s="2388"/>
      <c r="AS295" s="3793"/>
      <c r="AT295" s="542">
        <v>249.61999999999998</v>
      </c>
      <c r="AU295" s="3790"/>
      <c r="AV295" s="2388"/>
      <c r="AW295" s="3793"/>
      <c r="AX295" s="542">
        <v>249.61999999999998</v>
      </c>
      <c r="AY295" s="3790"/>
      <c r="AZ295" s="2388"/>
      <c r="BA295" s="3786"/>
      <c r="BB295" s="542">
        <v>0</v>
      </c>
      <c r="BC295" s="3786"/>
      <c r="BD295" s="542">
        <v>249.61999999999998</v>
      </c>
      <c r="BE295" s="3793"/>
      <c r="BF295" s="542">
        <v>249.61999999999998</v>
      </c>
      <c r="BG295" s="3215"/>
      <c r="BH295" s="3215"/>
      <c r="BI295" s="3215"/>
      <c r="BJ295" s="3215"/>
    </row>
    <row r="296" spans="1:62" ht="15.75" thickBot="1" x14ac:dyDescent="0.3">
      <c r="A296" s="3291"/>
      <c r="B296" s="2300" t="s">
        <v>1956</v>
      </c>
      <c r="C296" s="3238" t="s">
        <v>1958</v>
      </c>
      <c r="D296" s="3293"/>
      <c r="E296" s="3803"/>
      <c r="F296" s="463"/>
      <c r="G296" s="3790"/>
      <c r="H296" s="3294"/>
      <c r="I296" s="3803"/>
      <c r="J296" s="463"/>
      <c r="K296" s="3790"/>
      <c r="L296" s="3294"/>
      <c r="M296" s="3784"/>
      <c r="N296" s="463"/>
      <c r="O296" s="3790"/>
      <c r="P296" s="3294">
        <v>583.93999999999994</v>
      </c>
      <c r="Q296" s="3784"/>
      <c r="R296" s="542">
        <v>583.93999999999994</v>
      </c>
      <c r="S296" s="3790"/>
      <c r="T296" s="3294">
        <v>386.3</v>
      </c>
      <c r="U296" s="3784"/>
      <c r="V296" s="542">
        <v>970.24</v>
      </c>
      <c r="W296" s="3790"/>
      <c r="X296" s="3294">
        <v>113.84</v>
      </c>
      <c r="Y296" s="3784"/>
      <c r="Z296" s="542">
        <v>1084.08</v>
      </c>
      <c r="AA296" s="3784"/>
      <c r="AB296" s="542">
        <v>1084.08</v>
      </c>
      <c r="AC296" s="3790"/>
      <c r="AD296" s="2388">
        <v>545.70000000000005</v>
      </c>
      <c r="AE296" s="3784"/>
      <c r="AF296" s="542">
        <v>1629.78</v>
      </c>
      <c r="AG296" s="3790"/>
      <c r="AH296" s="2388">
        <v>103.64</v>
      </c>
      <c r="AI296" s="3793"/>
      <c r="AJ296" s="542">
        <v>1733.42</v>
      </c>
      <c r="AK296" s="3790"/>
      <c r="AL296" s="2388"/>
      <c r="AM296" s="3784"/>
      <c r="AN296" s="542">
        <v>649.34</v>
      </c>
      <c r="AO296" s="3784"/>
      <c r="AP296" s="542">
        <v>1733.42</v>
      </c>
      <c r="AQ296" s="3790"/>
      <c r="AR296" s="2388">
        <v>435.95</v>
      </c>
      <c r="AS296" s="3793"/>
      <c r="AT296" s="542">
        <v>2169.37</v>
      </c>
      <c r="AU296" s="3790"/>
      <c r="AV296" s="2388"/>
      <c r="AW296" s="3793"/>
      <c r="AX296" s="542">
        <v>2169.37</v>
      </c>
      <c r="AY296" s="3790"/>
      <c r="AZ296" s="2388">
        <v>1000.01</v>
      </c>
      <c r="BA296" s="3784"/>
      <c r="BB296" s="542">
        <v>1435.96</v>
      </c>
      <c r="BC296" s="3784"/>
      <c r="BD296" s="542">
        <v>2085.3000000000002</v>
      </c>
      <c r="BE296" s="3793"/>
      <c r="BF296" s="542">
        <v>3169.38</v>
      </c>
      <c r="BG296" s="3215"/>
      <c r="BH296" s="3215"/>
      <c r="BI296" s="3215"/>
      <c r="BJ296" s="3215"/>
    </row>
    <row r="297" spans="1:62" x14ac:dyDescent="0.25">
      <c r="A297" s="3291"/>
      <c r="B297" s="2135" t="s">
        <v>890</v>
      </c>
      <c r="C297" s="2407" t="s">
        <v>898</v>
      </c>
      <c r="D297" s="3295"/>
      <c r="E297" s="3803"/>
      <c r="F297" s="542">
        <v>3836.2699999999995</v>
      </c>
      <c r="G297" s="3790"/>
      <c r="H297" s="1605">
        <v>2997.38</v>
      </c>
      <c r="I297" s="3803"/>
      <c r="J297" s="542">
        <v>6833.65</v>
      </c>
      <c r="K297" s="3790"/>
      <c r="L297" s="1605">
        <v>1981.73</v>
      </c>
      <c r="M297" s="3782"/>
      <c r="N297" s="542">
        <v>8815.3799999999992</v>
      </c>
      <c r="O297" s="3790"/>
      <c r="P297" s="1605">
        <v>1360.5</v>
      </c>
      <c r="Q297" s="3782"/>
      <c r="R297" s="542">
        <v>10175.879999999999</v>
      </c>
      <c r="S297" s="3790"/>
      <c r="T297" s="1605">
        <v>1059.96</v>
      </c>
      <c r="U297" s="3782"/>
      <c r="V297" s="542">
        <v>11235.84</v>
      </c>
      <c r="W297" s="3790"/>
      <c r="X297" s="1605">
        <v>1142.05</v>
      </c>
      <c r="Y297" s="3782"/>
      <c r="Z297" s="542">
        <v>3562.51</v>
      </c>
      <c r="AA297" s="3782"/>
      <c r="AB297" s="542">
        <v>12377.89</v>
      </c>
      <c r="AC297" s="3790"/>
      <c r="AD297" s="3008">
        <v>1320.6599999999999</v>
      </c>
      <c r="AE297" s="3782"/>
      <c r="AF297" s="542">
        <v>13698.55</v>
      </c>
      <c r="AG297" s="3790"/>
      <c r="AH297" s="3008">
        <v>61.6</v>
      </c>
      <c r="AI297" s="3793"/>
      <c r="AJ297" s="542">
        <v>13760.15</v>
      </c>
      <c r="AK297" s="3790"/>
      <c r="AL297" s="3008">
        <v>1379.73</v>
      </c>
      <c r="AM297" s="3782"/>
      <c r="AN297" s="542">
        <v>2761.99</v>
      </c>
      <c r="AO297" s="3782"/>
      <c r="AP297" s="542">
        <v>15139.88</v>
      </c>
      <c r="AQ297" s="3790"/>
      <c r="AR297" s="3008">
        <v>873.01</v>
      </c>
      <c r="AS297" s="3793"/>
      <c r="AT297" s="542">
        <v>16012.89</v>
      </c>
      <c r="AU297" s="3790"/>
      <c r="AV297" s="3008">
        <v>2569.4</v>
      </c>
      <c r="AW297" s="3793"/>
      <c r="AX297" s="542">
        <v>18582.29</v>
      </c>
      <c r="AY297" s="3790"/>
      <c r="AZ297" s="3008">
        <v>2274.69</v>
      </c>
      <c r="BA297" s="3782"/>
      <c r="BB297" s="542">
        <v>5717.1</v>
      </c>
      <c r="BC297" s="3782"/>
      <c r="BD297" s="542">
        <v>8479.09</v>
      </c>
      <c r="BE297" s="3793"/>
      <c r="BF297" s="542">
        <v>20856.98</v>
      </c>
      <c r="BG297" s="3215"/>
      <c r="BH297" s="3215"/>
      <c r="BI297" s="3215"/>
      <c r="BJ297" s="3215"/>
    </row>
    <row r="298" spans="1:62" x14ac:dyDescent="0.25">
      <c r="A298" s="3291"/>
      <c r="B298" s="2379" t="s">
        <v>890</v>
      </c>
      <c r="C298" s="3231" t="s">
        <v>1003</v>
      </c>
      <c r="D298" s="3296"/>
      <c r="E298" s="3803"/>
      <c r="F298" s="542">
        <v>3054.5199999999995</v>
      </c>
      <c r="G298" s="3790"/>
      <c r="H298" s="1608">
        <v>2757.83</v>
      </c>
      <c r="I298" s="3803"/>
      <c r="J298" s="542">
        <v>5812.3499999999995</v>
      </c>
      <c r="K298" s="3790"/>
      <c r="L298" s="1608">
        <v>965.35</v>
      </c>
      <c r="M298" s="3782"/>
      <c r="N298" s="542">
        <v>6777.7</v>
      </c>
      <c r="O298" s="3790"/>
      <c r="P298" s="1608">
        <v>2394.0100000000002</v>
      </c>
      <c r="Q298" s="3782"/>
      <c r="R298" s="542">
        <v>9171.7099999999991</v>
      </c>
      <c r="S298" s="3790"/>
      <c r="T298" s="1608">
        <v>463.98</v>
      </c>
      <c r="U298" s="3782"/>
      <c r="V298" s="542">
        <v>9635.6899999999987</v>
      </c>
      <c r="W298" s="3790"/>
      <c r="X298" s="1608">
        <v>3526.77</v>
      </c>
      <c r="Y298" s="3782"/>
      <c r="Z298" s="542">
        <v>6384.76</v>
      </c>
      <c r="AA298" s="3782"/>
      <c r="AB298" s="542">
        <v>13162.46</v>
      </c>
      <c r="AC298" s="3790"/>
      <c r="AD298" s="1608">
        <v>2926.78</v>
      </c>
      <c r="AE298" s="3782"/>
      <c r="AF298" s="542">
        <v>16089.24</v>
      </c>
      <c r="AG298" s="3790"/>
      <c r="AH298" s="1608">
        <v>223.36</v>
      </c>
      <c r="AI298" s="3793"/>
      <c r="AJ298" s="542">
        <v>16312.6</v>
      </c>
      <c r="AK298" s="3790"/>
      <c r="AL298" s="1608">
        <v>1216.8999999999999</v>
      </c>
      <c r="AM298" s="3782"/>
      <c r="AN298" s="542">
        <v>4367.04</v>
      </c>
      <c r="AO298" s="3782"/>
      <c r="AP298" s="542">
        <v>17529.5</v>
      </c>
      <c r="AQ298" s="3790"/>
      <c r="AR298" s="1608">
        <v>2114.0400000000004</v>
      </c>
      <c r="AS298" s="3793"/>
      <c r="AT298" s="542">
        <v>19643.54</v>
      </c>
      <c r="AU298" s="3790"/>
      <c r="AV298" s="1608">
        <v>4217.83</v>
      </c>
      <c r="AW298" s="3793"/>
      <c r="AX298" s="542">
        <v>23861.370000000003</v>
      </c>
      <c r="AY298" s="3790"/>
      <c r="AZ298" s="1608">
        <v>4399.8499999999995</v>
      </c>
      <c r="BA298" s="3782"/>
      <c r="BB298" s="542">
        <v>10731.720000000001</v>
      </c>
      <c r="BC298" s="3782"/>
      <c r="BD298" s="542">
        <v>15098.760000000002</v>
      </c>
      <c r="BE298" s="3793"/>
      <c r="BF298" s="542">
        <v>28261.22</v>
      </c>
      <c r="BG298" s="3215"/>
      <c r="BH298" s="3215"/>
      <c r="BI298" s="3215"/>
      <c r="BJ298" s="3215"/>
    </row>
    <row r="299" spans="1:62" x14ac:dyDescent="0.25">
      <c r="A299" s="3291"/>
      <c r="B299" s="2379" t="s">
        <v>890</v>
      </c>
      <c r="C299" s="3231" t="s">
        <v>899</v>
      </c>
      <c r="D299" s="3296"/>
      <c r="E299" s="3803"/>
      <c r="F299" s="542">
        <v>1976.4799999999998</v>
      </c>
      <c r="G299" s="3790"/>
      <c r="H299" s="1608">
        <v>63.54</v>
      </c>
      <c r="I299" s="3803"/>
      <c r="J299" s="542">
        <v>2040.0199999999998</v>
      </c>
      <c r="K299" s="3790"/>
      <c r="L299" s="1608"/>
      <c r="M299" s="3782"/>
      <c r="N299" s="542">
        <v>2040.0199999999998</v>
      </c>
      <c r="O299" s="3790"/>
      <c r="P299" s="1608"/>
      <c r="Q299" s="3782"/>
      <c r="R299" s="542">
        <v>2040.0199999999998</v>
      </c>
      <c r="S299" s="3790"/>
      <c r="T299" s="1608"/>
      <c r="U299" s="3782"/>
      <c r="V299" s="542">
        <v>2040.0199999999998</v>
      </c>
      <c r="W299" s="3790"/>
      <c r="X299" s="1608"/>
      <c r="Y299" s="3782"/>
      <c r="Z299" s="542">
        <v>0</v>
      </c>
      <c r="AA299" s="3782"/>
      <c r="AB299" s="542">
        <v>2040.0199999999998</v>
      </c>
      <c r="AC299" s="3790"/>
      <c r="AD299" s="1608"/>
      <c r="AE299" s="3782"/>
      <c r="AF299" s="542">
        <v>2040.0199999999998</v>
      </c>
      <c r="AG299" s="3790"/>
      <c r="AH299" s="1608"/>
      <c r="AI299" s="3793"/>
      <c r="AJ299" s="542">
        <v>2040.0199999999998</v>
      </c>
      <c r="AK299" s="3790"/>
      <c r="AL299" s="1608"/>
      <c r="AM299" s="3782"/>
      <c r="AN299" s="542">
        <v>0</v>
      </c>
      <c r="AO299" s="3782"/>
      <c r="AP299" s="542">
        <v>2040.0199999999998</v>
      </c>
      <c r="AQ299" s="3790"/>
      <c r="AR299" s="1608"/>
      <c r="AS299" s="3793"/>
      <c r="AT299" s="542">
        <v>2040.0199999999998</v>
      </c>
      <c r="AU299" s="3790"/>
      <c r="AV299" s="1608">
        <v>63.78</v>
      </c>
      <c r="AW299" s="3793"/>
      <c r="AX299" s="542">
        <v>2103.7999999999997</v>
      </c>
      <c r="AY299" s="3790"/>
      <c r="AZ299" s="1608"/>
      <c r="BA299" s="3782"/>
      <c r="BB299" s="542">
        <v>63.78</v>
      </c>
      <c r="BC299" s="3782"/>
      <c r="BD299" s="542">
        <v>63.78</v>
      </c>
      <c r="BE299" s="3793"/>
      <c r="BF299" s="542">
        <v>2103.7999999999997</v>
      </c>
      <c r="BG299" s="3215"/>
      <c r="BH299" s="3215"/>
      <c r="BI299" s="3215"/>
      <c r="BJ299" s="3215"/>
    </row>
    <row r="300" spans="1:62" x14ac:dyDescent="0.25">
      <c r="A300" s="3291"/>
      <c r="B300" s="2379" t="s">
        <v>890</v>
      </c>
      <c r="C300" s="3231" t="s">
        <v>1883</v>
      </c>
      <c r="D300" s="3296"/>
      <c r="E300" s="3803"/>
      <c r="F300" s="463"/>
      <c r="G300" s="3790"/>
      <c r="H300" s="1608">
        <v>4171.4700000000012</v>
      </c>
      <c r="I300" s="3803"/>
      <c r="J300" s="542">
        <v>4171.4700000000012</v>
      </c>
      <c r="K300" s="3790"/>
      <c r="L300" s="1608">
        <v>1311.87</v>
      </c>
      <c r="M300" s="3784"/>
      <c r="N300" s="542">
        <v>5483.3400000000011</v>
      </c>
      <c r="O300" s="3790"/>
      <c r="P300" s="1608">
        <v>3300.7399999999993</v>
      </c>
      <c r="Q300" s="3784"/>
      <c r="R300" s="542">
        <v>8784.08</v>
      </c>
      <c r="S300" s="3790"/>
      <c r="T300" s="1608">
        <v>2150</v>
      </c>
      <c r="U300" s="3784"/>
      <c r="V300" s="542">
        <v>10934.08</v>
      </c>
      <c r="W300" s="3790"/>
      <c r="X300" s="1608">
        <v>5165.6800000000012</v>
      </c>
      <c r="Y300" s="3784"/>
      <c r="Z300" s="542">
        <v>10616.420000000002</v>
      </c>
      <c r="AA300" s="3784"/>
      <c r="AB300" s="542">
        <v>16099.760000000002</v>
      </c>
      <c r="AC300" s="3790"/>
      <c r="AD300" s="1608">
        <v>5939.57</v>
      </c>
      <c r="AE300" s="3784"/>
      <c r="AF300" s="542">
        <v>22039.33</v>
      </c>
      <c r="AG300" s="3790"/>
      <c r="AH300" s="1608">
        <v>1408.79</v>
      </c>
      <c r="AI300" s="3793"/>
      <c r="AJ300" s="542">
        <v>23448.120000000003</v>
      </c>
      <c r="AK300" s="3790"/>
      <c r="AL300" s="1608">
        <v>2139.14</v>
      </c>
      <c r="AM300" s="3784"/>
      <c r="AN300" s="542">
        <v>9487.5</v>
      </c>
      <c r="AO300" s="3784"/>
      <c r="AP300" s="542">
        <v>25587.260000000002</v>
      </c>
      <c r="AQ300" s="3790"/>
      <c r="AR300" s="1608">
        <v>3032.2400000000002</v>
      </c>
      <c r="AS300" s="3793"/>
      <c r="AT300" s="542">
        <v>28619.500000000004</v>
      </c>
      <c r="AU300" s="3790"/>
      <c r="AV300" s="1608">
        <v>6692.4500000000007</v>
      </c>
      <c r="AW300" s="3793"/>
      <c r="AX300" s="542">
        <v>35311.950000000004</v>
      </c>
      <c r="AY300" s="3790"/>
      <c r="AZ300" s="1608">
        <v>5959.1599999999989</v>
      </c>
      <c r="BA300" s="3784"/>
      <c r="BB300" s="542">
        <v>15683.849999999999</v>
      </c>
      <c r="BC300" s="3784"/>
      <c r="BD300" s="542">
        <v>25171.35</v>
      </c>
      <c r="BE300" s="3793"/>
      <c r="BF300" s="542">
        <v>41271.11</v>
      </c>
      <c r="BG300" s="3215"/>
      <c r="BH300" s="3215"/>
      <c r="BI300" s="3215"/>
      <c r="BJ300" s="3215"/>
    </row>
    <row r="301" spans="1:62" x14ac:dyDescent="0.25">
      <c r="A301" s="3291"/>
      <c r="B301" s="2379" t="s">
        <v>890</v>
      </c>
      <c r="C301" s="3231" t="s">
        <v>1886</v>
      </c>
      <c r="D301" s="3296"/>
      <c r="E301" s="3803"/>
      <c r="F301" s="463"/>
      <c r="G301" s="3790"/>
      <c r="H301" s="1608">
        <v>1709.7200000000003</v>
      </c>
      <c r="I301" s="3803"/>
      <c r="J301" s="542">
        <v>1709.7200000000003</v>
      </c>
      <c r="K301" s="3790"/>
      <c r="L301" s="1608">
        <v>1010.9799999999998</v>
      </c>
      <c r="M301" s="3784"/>
      <c r="N301" s="542">
        <v>2720.7</v>
      </c>
      <c r="O301" s="3790"/>
      <c r="P301" s="1608">
        <v>1364.57</v>
      </c>
      <c r="Q301" s="3784"/>
      <c r="R301" s="542">
        <v>4085.2699999999995</v>
      </c>
      <c r="S301" s="3790"/>
      <c r="T301" s="1608">
        <v>1973.8400000000001</v>
      </c>
      <c r="U301" s="3784"/>
      <c r="V301" s="542">
        <v>6059.11</v>
      </c>
      <c r="W301" s="3790"/>
      <c r="X301" s="1608">
        <v>327.19000000000005</v>
      </c>
      <c r="Y301" s="3784"/>
      <c r="Z301" s="542">
        <v>3665.6</v>
      </c>
      <c r="AA301" s="3784"/>
      <c r="AB301" s="542">
        <v>6386.2999999999993</v>
      </c>
      <c r="AC301" s="3790"/>
      <c r="AD301" s="1608">
        <v>626.42999999999995</v>
      </c>
      <c r="AE301" s="3784"/>
      <c r="AF301" s="542">
        <v>7012.73</v>
      </c>
      <c r="AG301" s="3790"/>
      <c r="AH301" s="1608">
        <v>61.2</v>
      </c>
      <c r="AI301" s="3793"/>
      <c r="AJ301" s="542">
        <v>7073.9299999999994</v>
      </c>
      <c r="AK301" s="3790"/>
      <c r="AL301" s="1608">
        <v>962.28</v>
      </c>
      <c r="AM301" s="3784"/>
      <c r="AN301" s="542">
        <v>1649.9099999999999</v>
      </c>
      <c r="AO301" s="3784"/>
      <c r="AP301" s="542">
        <v>8036.2099999999991</v>
      </c>
      <c r="AQ301" s="3790"/>
      <c r="AR301" s="1608">
        <v>1386.98</v>
      </c>
      <c r="AS301" s="3793"/>
      <c r="AT301" s="542">
        <v>9423.1899999999987</v>
      </c>
      <c r="AU301" s="3790"/>
      <c r="AV301" s="1608">
        <v>773.75000000000011</v>
      </c>
      <c r="AW301" s="3793"/>
      <c r="AX301" s="542">
        <v>10196.939999999999</v>
      </c>
      <c r="AY301" s="3790"/>
      <c r="AZ301" s="1608">
        <v>807.51</v>
      </c>
      <c r="BA301" s="3784"/>
      <c r="BB301" s="542">
        <v>2968.24</v>
      </c>
      <c r="BC301" s="3784"/>
      <c r="BD301" s="542">
        <v>4618.1499999999996</v>
      </c>
      <c r="BE301" s="3793"/>
      <c r="BF301" s="542">
        <v>11004.449999999999</v>
      </c>
      <c r="BG301" s="3215"/>
      <c r="BH301" s="3215"/>
      <c r="BI301" s="3215"/>
      <c r="BJ301" s="3215"/>
    </row>
    <row r="302" spans="1:62" x14ac:dyDescent="0.25">
      <c r="A302" s="3291"/>
      <c r="B302" s="2379" t="s">
        <v>890</v>
      </c>
      <c r="C302" s="3231" t="s">
        <v>900</v>
      </c>
      <c r="D302" s="3296"/>
      <c r="E302" s="3803"/>
      <c r="F302" s="542">
        <v>4805.13</v>
      </c>
      <c r="G302" s="3790"/>
      <c r="H302" s="1608">
        <v>457.99999999999994</v>
      </c>
      <c r="I302" s="3803"/>
      <c r="J302" s="542">
        <v>5263.13</v>
      </c>
      <c r="K302" s="3790"/>
      <c r="L302" s="1608">
        <v>66</v>
      </c>
      <c r="M302" s="3782"/>
      <c r="N302" s="542">
        <v>5329.13</v>
      </c>
      <c r="O302" s="3790"/>
      <c r="P302" s="1608">
        <v>323.56</v>
      </c>
      <c r="Q302" s="3782"/>
      <c r="R302" s="542">
        <v>5652.6900000000005</v>
      </c>
      <c r="S302" s="3790"/>
      <c r="T302" s="1608"/>
      <c r="U302" s="3782"/>
      <c r="V302" s="542">
        <v>5652.6900000000005</v>
      </c>
      <c r="W302" s="3790"/>
      <c r="X302" s="1608">
        <v>128.76</v>
      </c>
      <c r="Y302" s="3782"/>
      <c r="Z302" s="542">
        <v>452.32</v>
      </c>
      <c r="AA302" s="3782"/>
      <c r="AB302" s="542">
        <v>5781.45</v>
      </c>
      <c r="AC302" s="3790"/>
      <c r="AD302" s="1608">
        <v>194.62</v>
      </c>
      <c r="AE302" s="3782"/>
      <c r="AF302" s="542">
        <v>5976.07</v>
      </c>
      <c r="AG302" s="3790"/>
      <c r="AH302" s="1608">
        <v>65</v>
      </c>
      <c r="AI302" s="3793"/>
      <c r="AJ302" s="542">
        <v>6041.07</v>
      </c>
      <c r="AK302" s="3790"/>
      <c r="AL302" s="1608"/>
      <c r="AM302" s="3782"/>
      <c r="AN302" s="542">
        <v>259.62</v>
      </c>
      <c r="AO302" s="3782"/>
      <c r="AP302" s="542">
        <v>6041.07</v>
      </c>
      <c r="AQ302" s="3790"/>
      <c r="AR302" s="1608">
        <v>64.28</v>
      </c>
      <c r="AS302" s="3793"/>
      <c r="AT302" s="542">
        <v>6105.3499999999995</v>
      </c>
      <c r="AU302" s="3790"/>
      <c r="AV302" s="1608"/>
      <c r="AW302" s="3793"/>
      <c r="AX302" s="542">
        <v>6105.3499999999995</v>
      </c>
      <c r="AY302" s="3790"/>
      <c r="AZ302" s="1608"/>
      <c r="BA302" s="3782"/>
      <c r="BB302" s="542">
        <v>64.28</v>
      </c>
      <c r="BC302" s="3782"/>
      <c r="BD302" s="542">
        <v>323.89999999999998</v>
      </c>
      <c r="BE302" s="3793"/>
      <c r="BF302" s="542">
        <v>6105.3499999999995</v>
      </c>
      <c r="BG302" s="3215"/>
      <c r="BH302" s="3215"/>
      <c r="BI302" s="3215"/>
      <c r="BJ302" s="3215"/>
    </row>
    <row r="303" spans="1:62" ht="15.75" thickBot="1" x14ac:dyDescent="0.3">
      <c r="A303" s="3291"/>
      <c r="B303" s="2152" t="s">
        <v>890</v>
      </c>
      <c r="C303" s="2411" t="s">
        <v>1647</v>
      </c>
      <c r="D303" s="3297"/>
      <c r="E303" s="3803"/>
      <c r="F303" s="542"/>
      <c r="G303" s="3790"/>
      <c r="H303" s="3298"/>
      <c r="I303" s="3803"/>
      <c r="J303" s="542">
        <v>0</v>
      </c>
      <c r="K303" s="3790"/>
      <c r="L303" s="3298"/>
      <c r="M303" s="3782"/>
      <c r="N303" s="542">
        <v>0</v>
      </c>
      <c r="O303" s="3790"/>
      <c r="P303" s="3298"/>
      <c r="Q303" s="3782"/>
      <c r="R303" s="542">
        <v>0</v>
      </c>
      <c r="S303" s="3790"/>
      <c r="T303" s="3298"/>
      <c r="U303" s="3782"/>
      <c r="V303" s="542">
        <v>0</v>
      </c>
      <c r="W303" s="3790"/>
      <c r="X303" s="3298"/>
      <c r="Y303" s="3782"/>
      <c r="Z303" s="542">
        <v>0</v>
      </c>
      <c r="AA303" s="3782"/>
      <c r="AB303" s="542">
        <v>0</v>
      </c>
      <c r="AC303" s="3790"/>
      <c r="AD303" s="3298"/>
      <c r="AE303" s="3782"/>
      <c r="AF303" s="542">
        <v>0</v>
      </c>
      <c r="AG303" s="3790"/>
      <c r="AH303" s="3298"/>
      <c r="AI303" s="3793"/>
      <c r="AJ303" s="542">
        <v>0</v>
      </c>
      <c r="AK303" s="3790"/>
      <c r="AL303" s="3298"/>
      <c r="AM303" s="3782"/>
      <c r="AN303" s="542">
        <v>0</v>
      </c>
      <c r="AO303" s="3782"/>
      <c r="AP303" s="542">
        <v>0</v>
      </c>
      <c r="AQ303" s="3790"/>
      <c r="AR303" s="3298"/>
      <c r="AS303" s="3793"/>
      <c r="AT303" s="542">
        <v>0</v>
      </c>
      <c r="AU303" s="3790"/>
      <c r="AV303" s="3298"/>
      <c r="AW303" s="3793"/>
      <c r="AX303" s="542">
        <v>0</v>
      </c>
      <c r="AY303" s="3790"/>
      <c r="AZ303" s="3298">
        <v>185.16</v>
      </c>
      <c r="BA303" s="3782"/>
      <c r="BB303" s="542">
        <v>185.16</v>
      </c>
      <c r="BC303" s="3782"/>
      <c r="BD303" s="542">
        <v>185.16</v>
      </c>
      <c r="BE303" s="3793"/>
      <c r="BF303" s="542">
        <v>185.16</v>
      </c>
      <c r="BG303" s="3215"/>
      <c r="BH303" s="3215"/>
      <c r="BI303" s="3215"/>
      <c r="BJ303" s="3215"/>
    </row>
    <row r="304" spans="1:62" x14ac:dyDescent="0.25">
      <c r="A304" s="3291"/>
      <c r="B304" s="2297" t="s">
        <v>892</v>
      </c>
      <c r="C304" s="3227" t="s">
        <v>919</v>
      </c>
      <c r="D304" s="3227"/>
      <c r="E304" s="3782"/>
      <c r="F304" s="542">
        <v>159.65</v>
      </c>
      <c r="G304" s="3782"/>
      <c r="H304" s="953">
        <v>260.35999999999996</v>
      </c>
      <c r="I304" s="3782"/>
      <c r="J304" s="542">
        <v>420.01</v>
      </c>
      <c r="K304" s="3782"/>
      <c r="L304" s="953"/>
      <c r="M304" s="3782"/>
      <c r="N304" s="542">
        <v>420.01</v>
      </c>
      <c r="O304" s="3782"/>
      <c r="P304" s="953">
        <v>66</v>
      </c>
      <c r="Q304" s="3782"/>
      <c r="R304" s="542">
        <v>486.01</v>
      </c>
      <c r="S304" s="3782"/>
      <c r="T304" s="953"/>
      <c r="U304" s="3782"/>
      <c r="V304" s="542">
        <v>486.01</v>
      </c>
      <c r="W304" s="3782"/>
      <c r="X304" s="953"/>
      <c r="Y304" s="3782"/>
      <c r="Z304" s="542">
        <v>66</v>
      </c>
      <c r="AA304" s="3782"/>
      <c r="AB304" s="542">
        <v>486.01</v>
      </c>
      <c r="AC304" s="3782"/>
      <c r="AD304" s="953"/>
      <c r="AE304" s="3782"/>
      <c r="AF304" s="542">
        <v>486.01</v>
      </c>
      <c r="AG304" s="3782"/>
      <c r="AH304" s="953"/>
      <c r="AI304" s="3793"/>
      <c r="AJ304" s="542">
        <v>486.01</v>
      </c>
      <c r="AK304" s="3782"/>
      <c r="AL304" s="953"/>
      <c r="AM304" s="3782"/>
      <c r="AN304" s="542">
        <v>0</v>
      </c>
      <c r="AO304" s="3782"/>
      <c r="AP304" s="542">
        <v>486.01</v>
      </c>
      <c r="AQ304" s="3782"/>
      <c r="AR304" s="953"/>
      <c r="AS304" s="3793"/>
      <c r="AT304" s="542">
        <v>486.01</v>
      </c>
      <c r="AU304" s="3782"/>
      <c r="AV304" s="953">
        <v>63.44</v>
      </c>
      <c r="AW304" s="3793"/>
      <c r="AX304" s="542">
        <v>549.45000000000005</v>
      </c>
      <c r="AY304" s="3782"/>
      <c r="AZ304" s="953">
        <v>193.68</v>
      </c>
      <c r="BA304" s="3782"/>
      <c r="BB304" s="542">
        <v>257.12</v>
      </c>
      <c r="BC304" s="3782"/>
      <c r="BD304" s="542">
        <v>257.12</v>
      </c>
      <c r="BE304" s="3793"/>
      <c r="BF304" s="542">
        <v>743.13000000000011</v>
      </c>
      <c r="BG304" s="3215"/>
      <c r="BH304" s="3215"/>
      <c r="BI304" s="3215"/>
      <c r="BJ304" s="3215"/>
    </row>
    <row r="305" spans="1:62" x14ac:dyDescent="0.25">
      <c r="A305" s="3291"/>
      <c r="B305" s="2276" t="s">
        <v>892</v>
      </c>
      <c r="C305" s="3231" t="s">
        <v>1884</v>
      </c>
      <c r="D305" s="3231"/>
      <c r="E305" s="3784"/>
      <c r="F305" s="463"/>
      <c r="G305" s="3784"/>
      <c r="H305" s="463">
        <v>490.97</v>
      </c>
      <c r="I305" s="3784"/>
      <c r="J305" s="542">
        <v>490.97</v>
      </c>
      <c r="K305" s="3784"/>
      <c r="L305" s="463"/>
      <c r="M305" s="3784"/>
      <c r="N305" s="542">
        <v>490.97</v>
      </c>
      <c r="O305" s="3784"/>
      <c r="P305" s="463">
        <v>709.02</v>
      </c>
      <c r="Q305" s="3784"/>
      <c r="R305" s="542">
        <v>1199.99</v>
      </c>
      <c r="S305" s="3784"/>
      <c r="T305" s="463">
        <v>127.02</v>
      </c>
      <c r="U305" s="3784"/>
      <c r="V305" s="542">
        <v>1327.01</v>
      </c>
      <c r="W305" s="3784"/>
      <c r="X305" s="463">
        <v>1045.8600000000001</v>
      </c>
      <c r="Y305" s="3784"/>
      <c r="Z305" s="542">
        <v>1881.9</v>
      </c>
      <c r="AA305" s="3784"/>
      <c r="AB305" s="542">
        <v>2372.87</v>
      </c>
      <c r="AC305" s="3784"/>
      <c r="AD305" s="463">
        <v>386.34000000000003</v>
      </c>
      <c r="AE305" s="3784"/>
      <c r="AF305" s="542">
        <v>2759.21</v>
      </c>
      <c r="AG305" s="3784"/>
      <c r="AH305" s="463">
        <v>714.44</v>
      </c>
      <c r="AI305" s="3793"/>
      <c r="AJ305" s="542">
        <v>3473.65</v>
      </c>
      <c r="AK305" s="3784"/>
      <c r="AL305" s="463">
        <v>1202.04</v>
      </c>
      <c r="AM305" s="3784"/>
      <c r="AN305" s="542">
        <v>2302.8200000000002</v>
      </c>
      <c r="AO305" s="3784"/>
      <c r="AP305" s="542">
        <v>4675.6900000000005</v>
      </c>
      <c r="AQ305" s="3784"/>
      <c r="AR305" s="463">
        <v>1506.35</v>
      </c>
      <c r="AS305" s="3793"/>
      <c r="AT305" s="542">
        <v>6182.0400000000009</v>
      </c>
      <c r="AU305" s="3784"/>
      <c r="AV305" s="463">
        <v>711.94999999999993</v>
      </c>
      <c r="AW305" s="3793"/>
      <c r="AX305" s="542">
        <v>6893.9900000000007</v>
      </c>
      <c r="AY305" s="3784"/>
      <c r="AZ305" s="463">
        <v>1369.45</v>
      </c>
      <c r="BA305" s="3784"/>
      <c r="BB305" s="542">
        <v>3587.75</v>
      </c>
      <c r="BC305" s="3784"/>
      <c r="BD305" s="542">
        <v>5890.57</v>
      </c>
      <c r="BE305" s="3793"/>
      <c r="BF305" s="542">
        <v>8263.44</v>
      </c>
      <c r="BG305" s="3215"/>
      <c r="BH305" s="3215"/>
      <c r="BI305" s="3215"/>
      <c r="BJ305" s="3215"/>
    </row>
    <row r="306" spans="1:62" s="175" customFormat="1" x14ac:dyDescent="0.25">
      <c r="A306" s="3291"/>
      <c r="B306" s="2276" t="s">
        <v>892</v>
      </c>
      <c r="C306" s="3231" t="s">
        <v>1887</v>
      </c>
      <c r="D306" s="3231"/>
      <c r="E306" s="3784"/>
      <c r="F306" s="463"/>
      <c r="G306" s="3784"/>
      <c r="H306" s="463">
        <v>1488.77</v>
      </c>
      <c r="I306" s="3784"/>
      <c r="J306" s="542">
        <v>1488.77</v>
      </c>
      <c r="K306" s="3784"/>
      <c r="L306" s="463">
        <v>227.21</v>
      </c>
      <c r="M306" s="3784"/>
      <c r="N306" s="542">
        <v>1715.98</v>
      </c>
      <c r="O306" s="3784"/>
      <c r="P306" s="463">
        <v>457.26</v>
      </c>
      <c r="Q306" s="3784"/>
      <c r="R306" s="542">
        <v>2173.2399999999998</v>
      </c>
      <c r="S306" s="3784"/>
      <c r="T306" s="463">
        <v>252.38</v>
      </c>
      <c r="U306" s="3784"/>
      <c r="V306" s="542">
        <v>2425.62</v>
      </c>
      <c r="W306" s="3784"/>
      <c r="X306" s="463">
        <v>260.33999999999997</v>
      </c>
      <c r="Y306" s="3784"/>
      <c r="Z306" s="542">
        <v>969.98</v>
      </c>
      <c r="AA306" s="3784"/>
      <c r="AB306" s="542">
        <v>2685.96</v>
      </c>
      <c r="AC306" s="3784"/>
      <c r="AD306" s="463">
        <v>326.10000000000002</v>
      </c>
      <c r="AE306" s="3784"/>
      <c r="AF306" s="542">
        <v>3012.06</v>
      </c>
      <c r="AG306" s="3784"/>
      <c r="AH306" s="463">
        <v>129.71</v>
      </c>
      <c r="AI306" s="3793"/>
      <c r="AJ306" s="542">
        <v>3141.77</v>
      </c>
      <c r="AK306" s="3784"/>
      <c r="AL306" s="463">
        <v>633.66999999999996</v>
      </c>
      <c r="AM306" s="3784"/>
      <c r="AN306" s="542">
        <v>1089.48</v>
      </c>
      <c r="AO306" s="3784"/>
      <c r="AP306" s="542">
        <v>3775.44</v>
      </c>
      <c r="AQ306" s="3784"/>
      <c r="AR306" s="463">
        <v>442.3</v>
      </c>
      <c r="AS306" s="3793"/>
      <c r="AT306" s="542">
        <v>4217.74</v>
      </c>
      <c r="AU306" s="3784"/>
      <c r="AV306" s="463">
        <v>514.04999999999995</v>
      </c>
      <c r="AW306" s="3793"/>
      <c r="AX306" s="542">
        <v>4731.79</v>
      </c>
      <c r="AY306" s="3784"/>
      <c r="AZ306" s="463">
        <v>263.23</v>
      </c>
      <c r="BA306" s="3784"/>
      <c r="BB306" s="542">
        <v>1219.58</v>
      </c>
      <c r="BC306" s="3784"/>
      <c r="BD306" s="542">
        <v>2309.06</v>
      </c>
      <c r="BE306" s="3793"/>
      <c r="BF306" s="542">
        <v>4995.0200000000004</v>
      </c>
      <c r="BG306" s="3215"/>
      <c r="BH306" s="3215"/>
      <c r="BI306" s="3215"/>
      <c r="BJ306" s="3215"/>
    </row>
    <row r="307" spans="1:62" x14ac:dyDescent="0.25">
      <c r="A307" s="3291"/>
      <c r="B307" s="3268" t="s">
        <v>892</v>
      </c>
      <c r="C307" s="3230" t="s">
        <v>903</v>
      </c>
      <c r="D307" s="3230"/>
      <c r="E307" s="3782"/>
      <c r="F307" s="542">
        <v>607.57000000000005</v>
      </c>
      <c r="G307" s="3782"/>
      <c r="H307" s="542">
        <v>65.58</v>
      </c>
      <c r="I307" s="3782"/>
      <c r="J307" s="542">
        <v>673.15000000000009</v>
      </c>
      <c r="K307" s="3782"/>
      <c r="L307" s="542"/>
      <c r="M307" s="3782"/>
      <c r="N307" s="542">
        <v>673.15000000000009</v>
      </c>
      <c r="O307" s="3782"/>
      <c r="P307" s="542"/>
      <c r="Q307" s="3782"/>
      <c r="R307" s="542">
        <v>673.15000000000009</v>
      </c>
      <c r="S307" s="3782"/>
      <c r="T307" s="542"/>
      <c r="U307" s="3782"/>
      <c r="V307" s="542">
        <v>673.15000000000009</v>
      </c>
      <c r="W307" s="3782"/>
      <c r="X307" s="542">
        <v>62.58</v>
      </c>
      <c r="Y307" s="3782"/>
      <c r="Z307" s="542">
        <v>62.58</v>
      </c>
      <c r="AA307" s="3782"/>
      <c r="AB307" s="542">
        <v>735.73000000000013</v>
      </c>
      <c r="AC307" s="3782"/>
      <c r="AD307" s="542"/>
      <c r="AE307" s="3782"/>
      <c r="AF307" s="542">
        <v>735.73000000000013</v>
      </c>
      <c r="AG307" s="3782"/>
      <c r="AH307" s="542">
        <v>58.84</v>
      </c>
      <c r="AI307" s="3793"/>
      <c r="AJ307" s="542">
        <v>794.57000000000016</v>
      </c>
      <c r="AK307" s="3782"/>
      <c r="AL307" s="542"/>
      <c r="AM307" s="3782"/>
      <c r="AN307" s="542">
        <v>58.84</v>
      </c>
      <c r="AO307" s="3782"/>
      <c r="AP307" s="542">
        <v>794.57000000000016</v>
      </c>
      <c r="AQ307" s="3782"/>
      <c r="AR307" s="542"/>
      <c r="AS307" s="3793"/>
      <c r="AT307" s="542">
        <v>794.57000000000016</v>
      </c>
      <c r="AU307" s="3782"/>
      <c r="AV307" s="542"/>
      <c r="AW307" s="3793"/>
      <c r="AX307" s="542">
        <v>794.57000000000016</v>
      </c>
      <c r="AY307" s="3782"/>
      <c r="AZ307" s="542"/>
      <c r="BA307" s="3782"/>
      <c r="BB307" s="542">
        <v>0</v>
      </c>
      <c r="BC307" s="3782"/>
      <c r="BD307" s="542">
        <v>58.84</v>
      </c>
      <c r="BE307" s="3793"/>
      <c r="BF307" s="542">
        <v>794.57000000000016</v>
      </c>
      <c r="BG307" s="3215"/>
      <c r="BH307" s="3215"/>
      <c r="BI307" s="3215"/>
      <c r="BJ307" s="3215"/>
    </row>
    <row r="308" spans="1:62" x14ac:dyDescent="0.25">
      <c r="A308" s="3291"/>
      <c r="B308" s="3268" t="s">
        <v>891</v>
      </c>
      <c r="C308" s="3230" t="s">
        <v>901</v>
      </c>
      <c r="D308" s="3230"/>
      <c r="E308" s="3782"/>
      <c r="F308" s="542">
        <v>784.19</v>
      </c>
      <c r="G308" s="3782"/>
      <c r="H308" s="542"/>
      <c r="I308" s="3782"/>
      <c r="J308" s="542">
        <v>784.19</v>
      </c>
      <c r="K308" s="3782"/>
      <c r="L308" s="542">
        <v>189.38</v>
      </c>
      <c r="M308" s="3782"/>
      <c r="N308" s="542">
        <v>973.57</v>
      </c>
      <c r="O308" s="3782"/>
      <c r="P308" s="542"/>
      <c r="Q308" s="3782"/>
      <c r="R308" s="542">
        <v>973.57</v>
      </c>
      <c r="S308" s="3782"/>
      <c r="T308" s="542"/>
      <c r="U308" s="3782"/>
      <c r="V308" s="542">
        <v>973.57</v>
      </c>
      <c r="W308" s="3782"/>
      <c r="X308" s="542"/>
      <c r="Y308" s="3782"/>
      <c r="Z308" s="542">
        <v>0</v>
      </c>
      <c r="AA308" s="3782"/>
      <c r="AB308" s="542">
        <v>973.57</v>
      </c>
      <c r="AC308" s="3782"/>
      <c r="AD308" s="542">
        <v>63.94</v>
      </c>
      <c r="AE308" s="3782"/>
      <c r="AF308" s="542">
        <v>1037.51</v>
      </c>
      <c r="AG308" s="3782"/>
      <c r="AH308" s="542"/>
      <c r="AI308" s="3793"/>
      <c r="AJ308" s="542">
        <v>1037.51</v>
      </c>
      <c r="AK308" s="3782"/>
      <c r="AL308" s="542"/>
      <c r="AM308" s="3782"/>
      <c r="AN308" s="542">
        <v>63.94</v>
      </c>
      <c r="AO308" s="3782"/>
      <c r="AP308" s="542">
        <v>1037.51</v>
      </c>
      <c r="AQ308" s="3782"/>
      <c r="AR308" s="542"/>
      <c r="AS308" s="3793"/>
      <c r="AT308" s="542">
        <v>1037.51</v>
      </c>
      <c r="AU308" s="3782"/>
      <c r="AV308" s="542"/>
      <c r="AW308" s="3793"/>
      <c r="AX308" s="542">
        <v>1037.51</v>
      </c>
      <c r="AY308" s="3782"/>
      <c r="AZ308" s="542">
        <v>61.58</v>
      </c>
      <c r="BA308" s="3782"/>
      <c r="BB308" s="542">
        <v>61.58</v>
      </c>
      <c r="BC308" s="3782"/>
      <c r="BD308" s="542">
        <v>125.52</v>
      </c>
      <c r="BE308" s="3793"/>
      <c r="BF308" s="542">
        <v>1099.0899999999999</v>
      </c>
      <c r="BG308" s="3215"/>
      <c r="BH308" s="3215"/>
      <c r="BI308" s="3215"/>
      <c r="BJ308" s="3215"/>
    </row>
    <row r="309" spans="1:62" x14ac:dyDescent="0.25">
      <c r="A309" s="3291"/>
      <c r="B309" s="3268" t="s">
        <v>891</v>
      </c>
      <c r="C309" s="3230" t="s">
        <v>1770</v>
      </c>
      <c r="D309" s="3230"/>
      <c r="E309" s="3782"/>
      <c r="F309" s="542">
        <v>194.81</v>
      </c>
      <c r="G309" s="3782"/>
      <c r="H309" s="542">
        <v>1834.83</v>
      </c>
      <c r="I309" s="3782"/>
      <c r="J309" s="542">
        <v>2029.6399999999999</v>
      </c>
      <c r="K309" s="3782"/>
      <c r="L309" s="542">
        <v>56.7</v>
      </c>
      <c r="M309" s="3782"/>
      <c r="N309" s="542">
        <v>2086.3399999999997</v>
      </c>
      <c r="O309" s="3782"/>
      <c r="P309" s="542">
        <v>2487.9800000000005</v>
      </c>
      <c r="Q309" s="3782"/>
      <c r="R309" s="542">
        <v>4574.32</v>
      </c>
      <c r="S309" s="3782"/>
      <c r="T309" s="542">
        <v>2315.8199999999997</v>
      </c>
      <c r="U309" s="3782"/>
      <c r="V309" s="542">
        <v>6890.1399999999994</v>
      </c>
      <c r="W309" s="3782"/>
      <c r="X309" s="542">
        <v>2606.14</v>
      </c>
      <c r="Y309" s="3782"/>
      <c r="Z309" s="542">
        <v>7409.9400000000005</v>
      </c>
      <c r="AA309" s="3782"/>
      <c r="AB309" s="542">
        <v>9496.2800000000007</v>
      </c>
      <c r="AC309" s="3782"/>
      <c r="AD309" s="542">
        <v>1279.9199999999998</v>
      </c>
      <c r="AE309" s="3782"/>
      <c r="AF309" s="542">
        <v>10776.2</v>
      </c>
      <c r="AG309" s="3782"/>
      <c r="AH309" s="542">
        <v>3407.829999999999</v>
      </c>
      <c r="AI309" s="3793"/>
      <c r="AJ309" s="542">
        <v>14184.029999999999</v>
      </c>
      <c r="AK309" s="3782"/>
      <c r="AL309" s="542">
        <v>3073.31</v>
      </c>
      <c r="AM309" s="3782"/>
      <c r="AN309" s="542">
        <v>7761.0599999999995</v>
      </c>
      <c r="AO309" s="3782"/>
      <c r="AP309" s="542">
        <v>17257.34</v>
      </c>
      <c r="AQ309" s="3782"/>
      <c r="AR309" s="542">
        <v>1383.46</v>
      </c>
      <c r="AS309" s="3793"/>
      <c r="AT309" s="542">
        <v>18640.8</v>
      </c>
      <c r="AU309" s="3782"/>
      <c r="AV309" s="542">
        <v>3222.3399999999997</v>
      </c>
      <c r="AW309" s="3793"/>
      <c r="AX309" s="542">
        <v>21863.14</v>
      </c>
      <c r="AY309" s="3782"/>
      <c r="AZ309" s="542">
        <v>2754.67</v>
      </c>
      <c r="BA309" s="3782"/>
      <c r="BB309" s="542">
        <v>7360.4699999999993</v>
      </c>
      <c r="BC309" s="3782"/>
      <c r="BD309" s="542">
        <v>15121.529999999999</v>
      </c>
      <c r="BE309" s="3793"/>
      <c r="BF309" s="542">
        <v>24617.809999999998</v>
      </c>
      <c r="BG309" s="3215"/>
      <c r="BH309" s="3215"/>
      <c r="BI309" s="3215"/>
      <c r="BJ309" s="3215"/>
    </row>
    <row r="310" spans="1:62" x14ac:dyDescent="0.25">
      <c r="A310" s="3291"/>
      <c r="B310" s="2276" t="s">
        <v>891</v>
      </c>
      <c r="C310" s="3231" t="s">
        <v>1888</v>
      </c>
      <c r="D310" s="3231"/>
      <c r="E310" s="3784"/>
      <c r="F310" s="463"/>
      <c r="G310" s="3784"/>
      <c r="H310" s="463">
        <v>881.91</v>
      </c>
      <c r="I310" s="3784"/>
      <c r="J310" s="542">
        <v>881.91</v>
      </c>
      <c r="K310" s="3784"/>
      <c r="L310" s="463">
        <v>63.24</v>
      </c>
      <c r="M310" s="3784"/>
      <c r="N310" s="542">
        <v>945.15</v>
      </c>
      <c r="O310" s="3784"/>
      <c r="P310" s="463">
        <v>644.64</v>
      </c>
      <c r="Q310" s="3784"/>
      <c r="R310" s="542">
        <v>1589.79</v>
      </c>
      <c r="S310" s="3784"/>
      <c r="T310" s="463">
        <v>845.2399999999999</v>
      </c>
      <c r="U310" s="3784"/>
      <c r="V310" s="542">
        <v>2435.0299999999997</v>
      </c>
      <c r="W310" s="3784"/>
      <c r="X310" s="463">
        <v>158.19</v>
      </c>
      <c r="Y310" s="3784"/>
      <c r="Z310" s="542">
        <v>1648.07</v>
      </c>
      <c r="AA310" s="3784"/>
      <c r="AB310" s="542">
        <v>2593.2199999999998</v>
      </c>
      <c r="AC310" s="3784"/>
      <c r="AD310" s="463">
        <v>348.45</v>
      </c>
      <c r="AE310" s="3784"/>
      <c r="AF310" s="542">
        <v>2941.6699999999996</v>
      </c>
      <c r="AG310" s="3784"/>
      <c r="AH310" s="463">
        <v>168.32</v>
      </c>
      <c r="AI310" s="3793"/>
      <c r="AJ310" s="542">
        <v>3109.99</v>
      </c>
      <c r="AK310" s="3784"/>
      <c r="AL310" s="463">
        <v>531.04</v>
      </c>
      <c r="AM310" s="3784"/>
      <c r="AN310" s="542">
        <v>1047.81</v>
      </c>
      <c r="AO310" s="3784"/>
      <c r="AP310" s="542">
        <v>3641.0299999999997</v>
      </c>
      <c r="AQ310" s="3784"/>
      <c r="AR310" s="463">
        <v>226.13</v>
      </c>
      <c r="AS310" s="3793"/>
      <c r="AT310" s="542">
        <v>3867.16</v>
      </c>
      <c r="AU310" s="3784"/>
      <c r="AV310" s="463">
        <v>340.36</v>
      </c>
      <c r="AW310" s="3793"/>
      <c r="AX310" s="542">
        <v>4207.5199999999995</v>
      </c>
      <c r="AY310" s="3784"/>
      <c r="AZ310" s="463">
        <v>1306.8800000000001</v>
      </c>
      <c r="BA310" s="3784"/>
      <c r="BB310" s="542">
        <v>1873.3700000000001</v>
      </c>
      <c r="BC310" s="3784"/>
      <c r="BD310" s="542">
        <v>2921.1800000000003</v>
      </c>
      <c r="BE310" s="3793"/>
      <c r="BF310" s="542">
        <v>5514.4</v>
      </c>
      <c r="BG310" s="3215"/>
      <c r="BH310" s="3215"/>
      <c r="BI310" s="3215"/>
      <c r="BJ310" s="3215"/>
    </row>
    <row r="311" spans="1:62" x14ac:dyDescent="0.25">
      <c r="A311" s="3291"/>
      <c r="B311" s="3268" t="s">
        <v>892</v>
      </c>
      <c r="C311" s="3230" t="s">
        <v>902</v>
      </c>
      <c r="D311" s="3230"/>
      <c r="E311" s="3782"/>
      <c r="F311" s="542">
        <v>1661.28</v>
      </c>
      <c r="G311" s="3782"/>
      <c r="H311" s="542">
        <v>573.83999999999992</v>
      </c>
      <c r="I311" s="3782"/>
      <c r="J311" s="542">
        <v>2235.12</v>
      </c>
      <c r="K311" s="3782"/>
      <c r="L311" s="542"/>
      <c r="M311" s="3782"/>
      <c r="N311" s="542">
        <v>2235.12</v>
      </c>
      <c r="O311" s="3782"/>
      <c r="P311" s="542">
        <v>322.16000000000003</v>
      </c>
      <c r="Q311" s="3782"/>
      <c r="R311" s="542">
        <v>2557.2799999999997</v>
      </c>
      <c r="S311" s="3782"/>
      <c r="T311" s="542"/>
      <c r="U311" s="3782"/>
      <c r="V311" s="542">
        <v>2557.2799999999997</v>
      </c>
      <c r="W311" s="3782"/>
      <c r="X311" s="542"/>
      <c r="Y311" s="3782"/>
      <c r="Z311" s="542">
        <v>322.16000000000003</v>
      </c>
      <c r="AA311" s="3782"/>
      <c r="AB311" s="542">
        <v>2557.2799999999997</v>
      </c>
      <c r="AC311" s="3782"/>
      <c r="AD311" s="542">
        <v>126.54</v>
      </c>
      <c r="AE311" s="3782"/>
      <c r="AF311" s="542">
        <v>2683.8199999999997</v>
      </c>
      <c r="AG311" s="3782"/>
      <c r="AH311" s="542"/>
      <c r="AI311" s="3793"/>
      <c r="AJ311" s="542">
        <v>2683.8199999999997</v>
      </c>
      <c r="AK311" s="3782"/>
      <c r="AL311" s="542"/>
      <c r="AM311" s="3782"/>
      <c r="AN311" s="542">
        <v>126.54</v>
      </c>
      <c r="AO311" s="3782"/>
      <c r="AP311" s="542">
        <v>2683.8199999999997</v>
      </c>
      <c r="AQ311" s="3782"/>
      <c r="AR311" s="542"/>
      <c r="AS311" s="3793"/>
      <c r="AT311" s="542">
        <v>2683.8199999999997</v>
      </c>
      <c r="AU311" s="3782"/>
      <c r="AV311" s="542"/>
      <c r="AW311" s="3793"/>
      <c r="AX311" s="542">
        <v>2683.8199999999997</v>
      </c>
      <c r="AY311" s="3782"/>
      <c r="AZ311" s="542">
        <v>251.36</v>
      </c>
      <c r="BA311" s="3782"/>
      <c r="BB311" s="542">
        <v>251.36</v>
      </c>
      <c r="BC311" s="3782"/>
      <c r="BD311" s="542">
        <v>377.90000000000003</v>
      </c>
      <c r="BE311" s="3793"/>
      <c r="BF311" s="542">
        <v>2935.18</v>
      </c>
      <c r="BG311" s="3215"/>
      <c r="BH311" s="3215"/>
      <c r="BI311" s="3215"/>
      <c r="BJ311" s="3215"/>
    </row>
    <row r="312" spans="1:62" x14ac:dyDescent="0.25">
      <c r="A312" s="3291"/>
      <c r="B312" s="3268" t="s">
        <v>891</v>
      </c>
      <c r="C312" s="3230" t="s">
        <v>1477</v>
      </c>
      <c r="D312" s="3230"/>
      <c r="E312" s="3785"/>
      <c r="F312" s="542"/>
      <c r="G312" s="3785"/>
      <c r="H312" s="542"/>
      <c r="I312" s="3785"/>
      <c r="J312" s="542">
        <v>0</v>
      </c>
      <c r="K312" s="3785"/>
      <c r="L312" s="542"/>
      <c r="M312" s="3785"/>
      <c r="N312" s="542">
        <v>0</v>
      </c>
      <c r="O312" s="3785"/>
      <c r="P312" s="542"/>
      <c r="Q312" s="3785"/>
      <c r="R312" s="542">
        <v>0</v>
      </c>
      <c r="S312" s="3785"/>
      <c r="T312" s="542"/>
      <c r="U312" s="3785"/>
      <c r="V312" s="542">
        <v>0</v>
      </c>
      <c r="W312" s="3785"/>
      <c r="X312" s="542"/>
      <c r="Y312" s="3785"/>
      <c r="Z312" s="542">
        <v>0</v>
      </c>
      <c r="AA312" s="3785"/>
      <c r="AB312" s="542">
        <v>0</v>
      </c>
      <c r="AC312" s="3785"/>
      <c r="AD312" s="542"/>
      <c r="AE312" s="3785"/>
      <c r="AF312" s="542">
        <v>0</v>
      </c>
      <c r="AG312" s="3785"/>
      <c r="AH312" s="542"/>
      <c r="AI312" s="3793"/>
      <c r="AJ312" s="542">
        <v>0</v>
      </c>
      <c r="AK312" s="3785"/>
      <c r="AL312" s="542"/>
      <c r="AM312" s="3785"/>
      <c r="AN312" s="542">
        <v>0</v>
      </c>
      <c r="AO312" s="3785"/>
      <c r="AP312" s="542">
        <v>0</v>
      </c>
      <c r="AQ312" s="3785"/>
      <c r="AR312" s="542"/>
      <c r="AS312" s="3793"/>
      <c r="AT312" s="542">
        <v>0</v>
      </c>
      <c r="AU312" s="3785"/>
      <c r="AV312" s="542"/>
      <c r="AW312" s="3793"/>
      <c r="AX312" s="542">
        <v>0</v>
      </c>
      <c r="AY312" s="3785"/>
      <c r="AZ312" s="542"/>
      <c r="BA312" s="3785"/>
      <c r="BB312" s="542">
        <v>0</v>
      </c>
      <c r="BC312" s="3785"/>
      <c r="BD312" s="542">
        <v>0</v>
      </c>
      <c r="BE312" s="3793"/>
      <c r="BF312" s="542">
        <v>0</v>
      </c>
      <c r="BG312" s="3215"/>
      <c r="BH312" s="3215"/>
      <c r="BI312" s="3215"/>
      <c r="BJ312" s="3215"/>
    </row>
    <row r="313" spans="1:62" x14ac:dyDescent="0.25">
      <c r="A313" s="3291"/>
      <c r="B313" s="2276" t="s">
        <v>891</v>
      </c>
      <c r="C313" s="3231" t="s">
        <v>1877</v>
      </c>
      <c r="D313" s="3231"/>
      <c r="E313" s="3784"/>
      <c r="F313" s="463"/>
      <c r="G313" s="3784"/>
      <c r="H313" s="463">
        <v>227.31000000000003</v>
      </c>
      <c r="I313" s="3784"/>
      <c r="J313" s="542">
        <v>227.31000000000003</v>
      </c>
      <c r="K313" s="3784"/>
      <c r="L313" s="463"/>
      <c r="M313" s="3784"/>
      <c r="N313" s="542">
        <v>227.31000000000003</v>
      </c>
      <c r="O313" s="3784"/>
      <c r="P313" s="463">
        <v>224.09</v>
      </c>
      <c r="Q313" s="3784"/>
      <c r="R313" s="542">
        <v>451.40000000000003</v>
      </c>
      <c r="S313" s="3784"/>
      <c r="T313" s="463">
        <v>389.72</v>
      </c>
      <c r="U313" s="3784"/>
      <c r="V313" s="542">
        <v>841.12000000000012</v>
      </c>
      <c r="W313" s="3784"/>
      <c r="X313" s="463">
        <v>352.40000000000003</v>
      </c>
      <c r="Y313" s="3784"/>
      <c r="Z313" s="542">
        <v>966.21</v>
      </c>
      <c r="AA313" s="3784"/>
      <c r="AB313" s="542">
        <v>1193.52</v>
      </c>
      <c r="AC313" s="3784"/>
      <c r="AD313" s="463">
        <v>210.43</v>
      </c>
      <c r="AE313" s="3784"/>
      <c r="AF313" s="542">
        <v>1403.95</v>
      </c>
      <c r="AG313" s="3784"/>
      <c r="AH313" s="463">
        <v>32.130000000000003</v>
      </c>
      <c r="AI313" s="3793"/>
      <c r="AJ313" s="542">
        <v>1436.0800000000002</v>
      </c>
      <c r="AK313" s="3784"/>
      <c r="AL313" s="463"/>
      <c r="AM313" s="3784"/>
      <c r="AN313" s="542">
        <v>242.56</v>
      </c>
      <c r="AO313" s="3784"/>
      <c r="AP313" s="542">
        <v>1436.0800000000002</v>
      </c>
      <c r="AQ313" s="3784"/>
      <c r="AR313" s="463"/>
      <c r="AS313" s="3793"/>
      <c r="AT313" s="542">
        <v>1436.0800000000002</v>
      </c>
      <c r="AU313" s="3784"/>
      <c r="AV313" s="463">
        <v>266.02999999999997</v>
      </c>
      <c r="AW313" s="3793"/>
      <c r="AX313" s="542">
        <v>1702.1100000000001</v>
      </c>
      <c r="AY313" s="3784"/>
      <c r="AZ313" s="463">
        <v>230.43</v>
      </c>
      <c r="BA313" s="3784"/>
      <c r="BB313" s="542">
        <v>496.46</v>
      </c>
      <c r="BC313" s="3784"/>
      <c r="BD313" s="542">
        <v>739.02</v>
      </c>
      <c r="BE313" s="3793"/>
      <c r="BF313" s="542">
        <v>1932.5400000000002</v>
      </c>
      <c r="BG313" s="3215"/>
      <c r="BH313" s="3215"/>
      <c r="BI313" s="3215"/>
      <c r="BJ313" s="3215"/>
    </row>
    <row r="314" spans="1:62" ht="15.75" thickBot="1" x14ac:dyDescent="0.3">
      <c r="A314" s="3291"/>
      <c r="B314" s="2300" t="s">
        <v>891</v>
      </c>
      <c r="C314" s="3288" t="s">
        <v>1889</v>
      </c>
      <c r="D314" s="3288"/>
      <c r="E314" s="3784"/>
      <c r="F314" s="463"/>
      <c r="G314" s="3784"/>
      <c r="H314" s="1368">
        <v>42.86</v>
      </c>
      <c r="I314" s="3784"/>
      <c r="J314" s="542">
        <v>42.86</v>
      </c>
      <c r="K314" s="3784"/>
      <c r="L314" s="1368">
        <v>106.75</v>
      </c>
      <c r="M314" s="3784"/>
      <c r="N314" s="542">
        <v>149.61000000000001</v>
      </c>
      <c r="O314" s="3784"/>
      <c r="P314" s="1368">
        <v>116.73999999999998</v>
      </c>
      <c r="Q314" s="3784"/>
      <c r="R314" s="542">
        <v>266.35000000000002</v>
      </c>
      <c r="S314" s="3784"/>
      <c r="T314" s="1368">
        <v>275.18</v>
      </c>
      <c r="U314" s="3784"/>
      <c r="V314" s="542">
        <v>541.53</v>
      </c>
      <c r="W314" s="3784"/>
      <c r="X314" s="1368"/>
      <c r="Y314" s="3784"/>
      <c r="Z314" s="542">
        <v>391.91999999999996</v>
      </c>
      <c r="AA314" s="3784"/>
      <c r="AB314" s="542">
        <v>541.53</v>
      </c>
      <c r="AC314" s="3784"/>
      <c r="AD314" s="1368">
        <v>96.14</v>
      </c>
      <c r="AE314" s="3784"/>
      <c r="AF314" s="542">
        <v>637.66999999999996</v>
      </c>
      <c r="AG314" s="3784"/>
      <c r="AH314" s="1368"/>
      <c r="AI314" s="3793"/>
      <c r="AJ314" s="542">
        <v>637.66999999999996</v>
      </c>
      <c r="AK314" s="3784"/>
      <c r="AL314" s="1368"/>
      <c r="AM314" s="3784"/>
      <c r="AN314" s="542">
        <v>96.14</v>
      </c>
      <c r="AO314" s="3784"/>
      <c r="AP314" s="542">
        <v>637.66999999999996</v>
      </c>
      <c r="AQ314" s="3784"/>
      <c r="AR314" s="1368"/>
      <c r="AS314" s="3793"/>
      <c r="AT314" s="542">
        <v>637.66999999999996</v>
      </c>
      <c r="AU314" s="3784"/>
      <c r="AV314" s="1368">
        <v>40.94</v>
      </c>
      <c r="AW314" s="3793"/>
      <c r="AX314" s="542">
        <v>678.6099999999999</v>
      </c>
      <c r="AY314" s="3784"/>
      <c r="AZ314" s="1368"/>
      <c r="BA314" s="3784"/>
      <c r="BB314" s="542">
        <v>40.94</v>
      </c>
      <c r="BC314" s="3784"/>
      <c r="BD314" s="542">
        <v>137.07999999999998</v>
      </c>
      <c r="BE314" s="3793"/>
      <c r="BF314" s="542">
        <v>678.6099999999999</v>
      </c>
      <c r="BG314" s="3215"/>
      <c r="BH314" s="3215"/>
      <c r="BI314" s="3215"/>
      <c r="BJ314" s="3215"/>
    </row>
    <row r="315" spans="1:62" x14ac:dyDescent="0.25">
      <c r="A315" s="3291"/>
      <c r="B315" s="2135" t="s">
        <v>906</v>
      </c>
      <c r="C315" s="2407" t="s">
        <v>1969</v>
      </c>
      <c r="D315" s="3295"/>
      <c r="E315" s="3803"/>
      <c r="F315" s="542">
        <v>786.76</v>
      </c>
      <c r="G315" s="3790"/>
      <c r="H315" s="1605">
        <v>358.9</v>
      </c>
      <c r="I315" s="3803"/>
      <c r="J315" s="542">
        <v>1145.6599999999999</v>
      </c>
      <c r="K315" s="3790"/>
      <c r="L315" s="1605"/>
      <c r="M315" s="3782"/>
      <c r="N315" s="542">
        <v>1145.6599999999999</v>
      </c>
      <c r="O315" s="3790"/>
      <c r="P315" s="1605">
        <v>447.09999999999997</v>
      </c>
      <c r="Q315" s="3782"/>
      <c r="R315" s="542">
        <v>1592.7599999999998</v>
      </c>
      <c r="S315" s="3790"/>
      <c r="T315" s="1605">
        <v>292.64999999999998</v>
      </c>
      <c r="U315" s="3782"/>
      <c r="V315" s="542">
        <v>1885.4099999999999</v>
      </c>
      <c r="W315" s="3790"/>
      <c r="X315" s="1605">
        <v>719.6</v>
      </c>
      <c r="Y315" s="3782"/>
      <c r="Z315" s="542">
        <v>1459.35</v>
      </c>
      <c r="AA315" s="3782"/>
      <c r="AB315" s="542">
        <v>2605.0099999999998</v>
      </c>
      <c r="AC315" s="3790"/>
      <c r="AD315" s="1605">
        <v>605.69000000000005</v>
      </c>
      <c r="AE315" s="3782"/>
      <c r="AF315" s="542">
        <v>3210.7</v>
      </c>
      <c r="AG315" s="3790"/>
      <c r="AH315" s="1605">
        <v>65.48</v>
      </c>
      <c r="AI315" s="3793"/>
      <c r="AJ315" s="542">
        <v>3276.18</v>
      </c>
      <c r="AK315" s="3790"/>
      <c r="AL315" s="1605">
        <v>702.28999999999985</v>
      </c>
      <c r="AM315" s="3782"/>
      <c r="AN315" s="542">
        <v>1373.46</v>
      </c>
      <c r="AO315" s="3782"/>
      <c r="AP315" s="542">
        <v>3978.47</v>
      </c>
      <c r="AQ315" s="3790"/>
      <c r="AR315" s="1605">
        <v>533.17000000000007</v>
      </c>
      <c r="AS315" s="3793"/>
      <c r="AT315" s="542">
        <v>4511.6399999999994</v>
      </c>
      <c r="AU315" s="3790"/>
      <c r="AV315" s="1605">
        <v>298.52</v>
      </c>
      <c r="AW315" s="3793"/>
      <c r="AX315" s="542">
        <v>4810.16</v>
      </c>
      <c r="AY315" s="3790"/>
      <c r="AZ315" s="1605">
        <v>1596.15</v>
      </c>
      <c r="BA315" s="3782"/>
      <c r="BB315" s="542">
        <v>2427.84</v>
      </c>
      <c r="BC315" s="3782"/>
      <c r="BD315" s="542">
        <v>3801.3</v>
      </c>
      <c r="BE315" s="3793"/>
      <c r="BF315" s="542">
        <v>6406.3099999999995</v>
      </c>
      <c r="BG315" s="3215"/>
      <c r="BH315" s="3215"/>
      <c r="BI315" s="3215"/>
      <c r="BJ315" s="3215"/>
    </row>
    <row r="316" spans="1:62" x14ac:dyDescent="0.25">
      <c r="A316" s="3291"/>
      <c r="B316" s="2379" t="s">
        <v>906</v>
      </c>
      <c r="C316" s="3231" t="s">
        <v>1408</v>
      </c>
      <c r="D316" s="3296"/>
      <c r="E316" s="3803"/>
      <c r="F316" s="542">
        <v>461.17999999999995</v>
      </c>
      <c r="G316" s="3790"/>
      <c r="H316" s="1608"/>
      <c r="I316" s="3803"/>
      <c r="J316" s="542">
        <v>461.17999999999995</v>
      </c>
      <c r="K316" s="3790"/>
      <c r="L316" s="1608"/>
      <c r="M316" s="3782"/>
      <c r="N316" s="542">
        <v>461.17999999999995</v>
      </c>
      <c r="O316" s="3790"/>
      <c r="P316" s="1608"/>
      <c r="Q316" s="3782"/>
      <c r="R316" s="542">
        <v>461.17999999999995</v>
      </c>
      <c r="S316" s="3790"/>
      <c r="T316" s="1608"/>
      <c r="U316" s="3782"/>
      <c r="V316" s="542">
        <v>461.17999999999995</v>
      </c>
      <c r="W316" s="3790"/>
      <c r="X316" s="1608"/>
      <c r="Y316" s="3782"/>
      <c r="Z316" s="542">
        <v>0</v>
      </c>
      <c r="AA316" s="3782"/>
      <c r="AB316" s="542">
        <v>461.17999999999995</v>
      </c>
      <c r="AC316" s="3790"/>
      <c r="AD316" s="1608"/>
      <c r="AE316" s="3782"/>
      <c r="AF316" s="542">
        <v>461.17999999999995</v>
      </c>
      <c r="AG316" s="3790"/>
      <c r="AH316" s="1608"/>
      <c r="AI316" s="3793"/>
      <c r="AJ316" s="542">
        <v>461.17999999999995</v>
      </c>
      <c r="AK316" s="3790"/>
      <c r="AL316" s="1608"/>
      <c r="AM316" s="3782"/>
      <c r="AN316" s="542">
        <v>0</v>
      </c>
      <c r="AO316" s="3782"/>
      <c r="AP316" s="542">
        <v>461.17999999999995</v>
      </c>
      <c r="AQ316" s="3790"/>
      <c r="AR316" s="1608"/>
      <c r="AS316" s="3793"/>
      <c r="AT316" s="542">
        <v>461.17999999999995</v>
      </c>
      <c r="AU316" s="3790"/>
      <c r="AV316" s="1608"/>
      <c r="AW316" s="3793"/>
      <c r="AX316" s="542">
        <v>461.17999999999995</v>
      </c>
      <c r="AY316" s="3790"/>
      <c r="AZ316" s="1608"/>
      <c r="BA316" s="3782"/>
      <c r="BB316" s="542">
        <v>0</v>
      </c>
      <c r="BC316" s="3782"/>
      <c r="BD316" s="542">
        <v>0</v>
      </c>
      <c r="BE316" s="3793"/>
      <c r="BF316" s="542">
        <v>461.17999999999995</v>
      </c>
      <c r="BG316" s="3215"/>
      <c r="BH316" s="3215"/>
      <c r="BI316" s="3215"/>
      <c r="BJ316" s="3215"/>
    </row>
    <row r="317" spans="1:62" x14ac:dyDescent="0.25">
      <c r="A317" s="3291"/>
      <c r="B317" s="2379" t="s">
        <v>893</v>
      </c>
      <c r="C317" s="3231" t="s">
        <v>1630</v>
      </c>
      <c r="D317" s="3296"/>
      <c r="E317" s="3803"/>
      <c r="F317" s="542">
        <v>221.31000000000003</v>
      </c>
      <c r="G317" s="3790"/>
      <c r="H317" s="1608">
        <v>261.2</v>
      </c>
      <c r="I317" s="3803"/>
      <c r="J317" s="542">
        <v>482.51</v>
      </c>
      <c r="K317" s="3790"/>
      <c r="L317" s="1608">
        <v>234.76000000000002</v>
      </c>
      <c r="M317" s="3782"/>
      <c r="N317" s="542">
        <v>717.27</v>
      </c>
      <c r="O317" s="3790"/>
      <c r="P317" s="1608"/>
      <c r="Q317" s="3782"/>
      <c r="R317" s="542">
        <v>717.27</v>
      </c>
      <c r="S317" s="3790"/>
      <c r="T317" s="1608">
        <v>570.8599999999999</v>
      </c>
      <c r="U317" s="3782"/>
      <c r="V317" s="542">
        <v>1288.1299999999999</v>
      </c>
      <c r="W317" s="3790"/>
      <c r="X317" s="1608">
        <v>286.98</v>
      </c>
      <c r="Y317" s="3782"/>
      <c r="Z317" s="542">
        <v>857.83999999999992</v>
      </c>
      <c r="AA317" s="3782"/>
      <c r="AB317" s="542">
        <v>1575.11</v>
      </c>
      <c r="AC317" s="3790"/>
      <c r="AD317" s="1608">
        <v>426.98</v>
      </c>
      <c r="AE317" s="3782"/>
      <c r="AF317" s="542">
        <v>2002.09</v>
      </c>
      <c r="AG317" s="3790"/>
      <c r="AH317" s="1608">
        <v>64.819999999999993</v>
      </c>
      <c r="AI317" s="3793"/>
      <c r="AJ317" s="542">
        <v>2066.91</v>
      </c>
      <c r="AK317" s="3790"/>
      <c r="AL317" s="1608">
        <v>393.33</v>
      </c>
      <c r="AM317" s="3782"/>
      <c r="AN317" s="542">
        <v>885.13</v>
      </c>
      <c r="AO317" s="3782"/>
      <c r="AP317" s="542">
        <v>2460.2399999999998</v>
      </c>
      <c r="AQ317" s="3790"/>
      <c r="AR317" s="1608">
        <v>137.19999999999999</v>
      </c>
      <c r="AS317" s="3793"/>
      <c r="AT317" s="542">
        <v>2597.4399999999996</v>
      </c>
      <c r="AU317" s="3790"/>
      <c r="AV317" s="1608">
        <v>229.29</v>
      </c>
      <c r="AW317" s="3793"/>
      <c r="AX317" s="542">
        <v>2826.7299999999996</v>
      </c>
      <c r="AY317" s="3790"/>
      <c r="AZ317" s="1608">
        <v>849.47</v>
      </c>
      <c r="BA317" s="3782"/>
      <c r="BB317" s="542">
        <v>1215.96</v>
      </c>
      <c r="BC317" s="3782"/>
      <c r="BD317" s="542">
        <v>2101.09</v>
      </c>
      <c r="BE317" s="3793"/>
      <c r="BF317" s="542">
        <v>3676.2</v>
      </c>
      <c r="BG317" s="3215"/>
      <c r="BH317" s="3215"/>
      <c r="BI317" s="3215"/>
      <c r="BJ317" s="3215"/>
    </row>
    <row r="318" spans="1:62" x14ac:dyDescent="0.25">
      <c r="A318" s="3291"/>
      <c r="B318" s="2275" t="s">
        <v>893</v>
      </c>
      <c r="C318" s="3231" t="s">
        <v>904</v>
      </c>
      <c r="D318" s="3296"/>
      <c r="E318" s="3803"/>
      <c r="F318" s="542">
        <v>2785.5099999999998</v>
      </c>
      <c r="G318" s="3790"/>
      <c r="H318" s="1608">
        <v>191.26</v>
      </c>
      <c r="I318" s="3803"/>
      <c r="J318" s="542">
        <v>2976.7699999999995</v>
      </c>
      <c r="K318" s="3790"/>
      <c r="L318" s="1608"/>
      <c r="M318" s="3782"/>
      <c r="N318" s="542">
        <v>2976.7699999999995</v>
      </c>
      <c r="O318" s="3790"/>
      <c r="P318" s="1608"/>
      <c r="Q318" s="3782"/>
      <c r="R318" s="542">
        <v>2976.7699999999995</v>
      </c>
      <c r="S318" s="3790"/>
      <c r="T318" s="1608">
        <v>63.94</v>
      </c>
      <c r="U318" s="3782"/>
      <c r="V318" s="542">
        <v>3040.7099999999996</v>
      </c>
      <c r="W318" s="3790"/>
      <c r="X318" s="1608"/>
      <c r="Y318" s="3782"/>
      <c r="Z318" s="542">
        <v>63.94</v>
      </c>
      <c r="AA318" s="3782"/>
      <c r="AB318" s="542">
        <v>3040.7099999999996</v>
      </c>
      <c r="AC318" s="3790"/>
      <c r="AD318" s="1608"/>
      <c r="AE318" s="3782"/>
      <c r="AF318" s="542">
        <v>3040.7099999999996</v>
      </c>
      <c r="AG318" s="3790"/>
      <c r="AH318" s="1608">
        <v>63.18</v>
      </c>
      <c r="AI318" s="3793"/>
      <c r="AJ318" s="542">
        <v>3103.8899999999994</v>
      </c>
      <c r="AK318" s="3790"/>
      <c r="AL318" s="1608">
        <v>63.28</v>
      </c>
      <c r="AM318" s="3782"/>
      <c r="AN318" s="542">
        <v>126.46000000000001</v>
      </c>
      <c r="AO318" s="3782"/>
      <c r="AP318" s="542">
        <v>3167.1699999999996</v>
      </c>
      <c r="AQ318" s="3790"/>
      <c r="AR318" s="1608"/>
      <c r="AS318" s="3793"/>
      <c r="AT318" s="542">
        <v>3167.1699999999996</v>
      </c>
      <c r="AU318" s="3790"/>
      <c r="AV318" s="1608">
        <v>126.03999999999999</v>
      </c>
      <c r="AW318" s="3793"/>
      <c r="AX318" s="542">
        <v>3293.2099999999996</v>
      </c>
      <c r="AY318" s="3790"/>
      <c r="AZ318" s="1608"/>
      <c r="BA318" s="3782"/>
      <c r="BB318" s="542">
        <v>126.03999999999999</v>
      </c>
      <c r="BC318" s="3782"/>
      <c r="BD318" s="542">
        <v>252.5</v>
      </c>
      <c r="BE318" s="3793"/>
      <c r="BF318" s="542">
        <v>3293.2099999999996</v>
      </c>
      <c r="BG318" s="3215"/>
      <c r="BH318" s="3215"/>
      <c r="BI318" s="3215"/>
      <c r="BJ318" s="3215"/>
    </row>
    <row r="319" spans="1:62" x14ac:dyDescent="0.25">
      <c r="A319" s="3291"/>
      <c r="B319" s="2275" t="s">
        <v>893</v>
      </c>
      <c r="C319" s="3231" t="s">
        <v>2161</v>
      </c>
      <c r="D319" s="3296"/>
      <c r="E319" s="3803"/>
      <c r="F319" s="542"/>
      <c r="G319" s="3790"/>
      <c r="H319" s="1608"/>
      <c r="I319" s="3803"/>
      <c r="J319" s="542">
        <v>0</v>
      </c>
      <c r="K319" s="3790"/>
      <c r="L319" s="1608"/>
      <c r="M319" s="3782"/>
      <c r="N319" s="542">
        <v>0</v>
      </c>
      <c r="O319" s="3790"/>
      <c r="P319" s="1608"/>
      <c r="Q319" s="3782"/>
      <c r="R319" s="542">
        <v>0</v>
      </c>
      <c r="S319" s="3790"/>
      <c r="T319" s="1608"/>
      <c r="U319" s="3782"/>
      <c r="V319" s="542">
        <v>0</v>
      </c>
      <c r="W319" s="3790"/>
      <c r="X319" s="1608"/>
      <c r="Y319" s="3782"/>
      <c r="Z319" s="542">
        <v>0</v>
      </c>
      <c r="AA319" s="3782"/>
      <c r="AB319" s="542">
        <v>0</v>
      </c>
      <c r="AC319" s="3790"/>
      <c r="AD319" s="1608"/>
      <c r="AE319" s="3782"/>
      <c r="AF319" s="542">
        <v>0</v>
      </c>
      <c r="AG319" s="3790"/>
      <c r="AH319" s="1608"/>
      <c r="AI319" s="3793"/>
      <c r="AJ319" s="542">
        <v>0</v>
      </c>
      <c r="AK319" s="3790"/>
      <c r="AL319" s="1608"/>
      <c r="AM319" s="3782"/>
      <c r="AN319" s="542">
        <v>0</v>
      </c>
      <c r="AO319" s="3782"/>
      <c r="AP319" s="542">
        <v>0</v>
      </c>
      <c r="AQ319" s="3790"/>
      <c r="AR319" s="1608"/>
      <c r="AS319" s="3793"/>
      <c r="AT319" s="542">
        <v>0</v>
      </c>
      <c r="AU319" s="3790"/>
      <c r="AV319" s="1608">
        <v>189.85999999999999</v>
      </c>
      <c r="AW319" s="3793"/>
      <c r="AX319" s="542">
        <v>189.85999999999999</v>
      </c>
      <c r="AY319" s="3790"/>
      <c r="AZ319" s="1608">
        <v>128.1</v>
      </c>
      <c r="BA319" s="3782"/>
      <c r="BB319" s="542">
        <v>317.95999999999998</v>
      </c>
      <c r="BC319" s="3782"/>
      <c r="BD319" s="542">
        <v>317.95999999999998</v>
      </c>
      <c r="BE319" s="3793"/>
      <c r="BF319" s="542">
        <v>317.95999999999998</v>
      </c>
      <c r="BG319" s="3215"/>
      <c r="BH319" s="3215"/>
      <c r="BI319" s="3215"/>
      <c r="BJ319" s="3215"/>
    </row>
    <row r="320" spans="1:62" x14ac:dyDescent="0.25">
      <c r="A320" s="3291"/>
      <c r="B320" s="2275" t="s">
        <v>893</v>
      </c>
      <c r="C320" s="3231" t="s">
        <v>924</v>
      </c>
      <c r="D320" s="3296"/>
      <c r="E320" s="3803"/>
      <c r="F320" s="542">
        <v>1578.2599999999998</v>
      </c>
      <c r="G320" s="3790"/>
      <c r="H320" s="1608">
        <v>504.05999999999995</v>
      </c>
      <c r="I320" s="3803"/>
      <c r="J320" s="542">
        <v>2082.3199999999997</v>
      </c>
      <c r="K320" s="3790"/>
      <c r="L320" s="1608"/>
      <c r="M320" s="3782"/>
      <c r="N320" s="542">
        <v>2082.3199999999997</v>
      </c>
      <c r="O320" s="3790"/>
      <c r="P320" s="1608">
        <v>256.42</v>
      </c>
      <c r="Q320" s="3782"/>
      <c r="R320" s="542">
        <v>2338.7399999999998</v>
      </c>
      <c r="S320" s="3790"/>
      <c r="T320" s="1608">
        <v>63.46</v>
      </c>
      <c r="U320" s="3782"/>
      <c r="V320" s="542">
        <v>2402.1999999999998</v>
      </c>
      <c r="W320" s="3790"/>
      <c r="X320" s="1608">
        <v>127.28</v>
      </c>
      <c r="Y320" s="3782"/>
      <c r="Z320" s="542">
        <v>447.15999999999997</v>
      </c>
      <c r="AA320" s="3782"/>
      <c r="AB320" s="542">
        <v>2529.4799999999996</v>
      </c>
      <c r="AC320" s="3790"/>
      <c r="AD320" s="1608">
        <v>128.69999999999999</v>
      </c>
      <c r="AE320" s="3782"/>
      <c r="AF320" s="542">
        <v>2658.1799999999994</v>
      </c>
      <c r="AG320" s="3790"/>
      <c r="AH320" s="1608">
        <v>65</v>
      </c>
      <c r="AI320" s="3793"/>
      <c r="AJ320" s="542">
        <v>2723.1799999999994</v>
      </c>
      <c r="AK320" s="3790"/>
      <c r="AL320" s="1608">
        <v>65.36</v>
      </c>
      <c r="AM320" s="3782"/>
      <c r="AN320" s="542">
        <v>259.06</v>
      </c>
      <c r="AO320" s="3782"/>
      <c r="AP320" s="542">
        <v>2788.5399999999995</v>
      </c>
      <c r="AQ320" s="3790"/>
      <c r="AR320" s="1608">
        <v>124.64</v>
      </c>
      <c r="AS320" s="3793"/>
      <c r="AT320" s="542">
        <v>2913.1799999999994</v>
      </c>
      <c r="AU320" s="3790"/>
      <c r="AV320" s="1608"/>
      <c r="AW320" s="3793"/>
      <c r="AX320" s="542">
        <v>2913.1799999999994</v>
      </c>
      <c r="AY320" s="3790"/>
      <c r="AZ320" s="1608"/>
      <c r="BA320" s="3782"/>
      <c r="BB320" s="542">
        <v>124.64</v>
      </c>
      <c r="BC320" s="3782"/>
      <c r="BD320" s="542">
        <v>383.7</v>
      </c>
      <c r="BE320" s="3793"/>
      <c r="BF320" s="542">
        <v>2913.1799999999994</v>
      </c>
      <c r="BG320" s="3215"/>
      <c r="BH320" s="3215"/>
      <c r="BI320" s="3215"/>
      <c r="BJ320" s="3215"/>
    </row>
    <row r="321" spans="1:62" x14ac:dyDescent="0.25">
      <c r="A321" s="3291"/>
      <c r="B321" s="2275" t="s">
        <v>893</v>
      </c>
      <c r="C321" s="3231" t="s">
        <v>1885</v>
      </c>
      <c r="D321" s="3296"/>
      <c r="E321" s="3803"/>
      <c r="F321" s="463"/>
      <c r="G321" s="3790"/>
      <c r="H321" s="1608">
        <v>2494.9700000000007</v>
      </c>
      <c r="I321" s="3803"/>
      <c r="J321" s="542">
        <v>2494.9700000000007</v>
      </c>
      <c r="K321" s="3790"/>
      <c r="L321" s="1608">
        <v>125.34</v>
      </c>
      <c r="M321" s="3784"/>
      <c r="N321" s="542">
        <v>2620.3100000000009</v>
      </c>
      <c r="O321" s="3790"/>
      <c r="P321" s="1608">
        <v>2134.7999999999997</v>
      </c>
      <c r="Q321" s="3784"/>
      <c r="R321" s="542">
        <v>4755.1100000000006</v>
      </c>
      <c r="S321" s="3790"/>
      <c r="T321" s="1608">
        <v>2842.8999999999996</v>
      </c>
      <c r="U321" s="3784"/>
      <c r="V321" s="542">
        <v>7598.01</v>
      </c>
      <c r="W321" s="3790"/>
      <c r="X321" s="1608">
        <v>4085.7699999999995</v>
      </c>
      <c r="Y321" s="3784"/>
      <c r="Z321" s="542">
        <v>9063.4699999999975</v>
      </c>
      <c r="AA321" s="3784"/>
      <c r="AB321" s="542">
        <v>11683.779999999999</v>
      </c>
      <c r="AC321" s="3790"/>
      <c r="AD321" s="1608">
        <v>3452.3299999999995</v>
      </c>
      <c r="AE321" s="3784"/>
      <c r="AF321" s="542">
        <v>15136.109999999999</v>
      </c>
      <c r="AG321" s="3790"/>
      <c r="AH321" s="1608">
        <v>159.82</v>
      </c>
      <c r="AI321" s="3793"/>
      <c r="AJ321" s="542">
        <v>15295.929999999998</v>
      </c>
      <c r="AK321" s="3790"/>
      <c r="AL321" s="1608">
        <v>3611.56</v>
      </c>
      <c r="AM321" s="3784"/>
      <c r="AN321" s="542">
        <v>7223.7099999999991</v>
      </c>
      <c r="AO321" s="3784"/>
      <c r="AP321" s="542">
        <v>18907.489999999998</v>
      </c>
      <c r="AQ321" s="3790"/>
      <c r="AR321" s="1608">
        <v>4958.55</v>
      </c>
      <c r="AS321" s="3793"/>
      <c r="AT321" s="542">
        <v>23866.039999999997</v>
      </c>
      <c r="AU321" s="3790"/>
      <c r="AV321" s="1608">
        <v>3605.9599999999996</v>
      </c>
      <c r="AW321" s="3793"/>
      <c r="AX321" s="542">
        <v>27471.999999999996</v>
      </c>
      <c r="AY321" s="3790"/>
      <c r="AZ321" s="1608">
        <v>4446.3399999999992</v>
      </c>
      <c r="BA321" s="3784"/>
      <c r="BB321" s="542">
        <v>13010.849999999999</v>
      </c>
      <c r="BC321" s="3784"/>
      <c r="BD321" s="542">
        <v>20234.559999999998</v>
      </c>
      <c r="BE321" s="3793"/>
      <c r="BF321" s="542">
        <v>31918.339999999997</v>
      </c>
      <c r="BG321" s="3215"/>
      <c r="BH321" s="3215"/>
      <c r="BI321" s="3215"/>
      <c r="BJ321" s="3215"/>
    </row>
    <row r="322" spans="1:62" x14ac:dyDescent="0.25">
      <c r="A322" s="3291"/>
      <c r="B322" s="2275" t="s">
        <v>893</v>
      </c>
      <c r="C322" s="3231" t="s">
        <v>1879</v>
      </c>
      <c r="D322" s="3296"/>
      <c r="E322" s="3803"/>
      <c r="F322" s="463"/>
      <c r="G322" s="3790"/>
      <c r="H322" s="1608">
        <v>814.32999999999993</v>
      </c>
      <c r="I322" s="3803"/>
      <c r="J322" s="542">
        <v>814.32999999999993</v>
      </c>
      <c r="K322" s="3790"/>
      <c r="L322" s="1608">
        <v>190.12</v>
      </c>
      <c r="M322" s="3784"/>
      <c r="N322" s="542">
        <v>1004.4499999999999</v>
      </c>
      <c r="O322" s="3790"/>
      <c r="P322" s="1608">
        <v>1571.27</v>
      </c>
      <c r="Q322" s="3784"/>
      <c r="R322" s="542">
        <v>2575.7199999999998</v>
      </c>
      <c r="S322" s="3790"/>
      <c r="T322" s="1608">
        <v>1059.8599999999999</v>
      </c>
      <c r="U322" s="3784"/>
      <c r="V322" s="542">
        <v>3635.58</v>
      </c>
      <c r="W322" s="3790"/>
      <c r="X322" s="1608">
        <v>455.96000000000004</v>
      </c>
      <c r="Y322" s="3784"/>
      <c r="Z322" s="542">
        <v>3087.09</v>
      </c>
      <c r="AA322" s="3784"/>
      <c r="AB322" s="542">
        <v>4091.54</v>
      </c>
      <c r="AC322" s="3790"/>
      <c r="AD322" s="1608">
        <v>599.81999999999994</v>
      </c>
      <c r="AE322" s="3784"/>
      <c r="AF322" s="542">
        <v>4691.3599999999997</v>
      </c>
      <c r="AG322" s="3790"/>
      <c r="AH322" s="1608">
        <v>95.47</v>
      </c>
      <c r="AI322" s="3793"/>
      <c r="AJ322" s="542">
        <v>4786.83</v>
      </c>
      <c r="AK322" s="3790"/>
      <c r="AL322" s="1608">
        <v>545.05999999999995</v>
      </c>
      <c r="AM322" s="3784"/>
      <c r="AN322" s="542">
        <v>1240.3499999999999</v>
      </c>
      <c r="AO322" s="3784"/>
      <c r="AP322" s="542">
        <v>5331.8899999999994</v>
      </c>
      <c r="AQ322" s="3790"/>
      <c r="AR322" s="1608">
        <v>503.67999999999995</v>
      </c>
      <c r="AS322" s="3793"/>
      <c r="AT322" s="542">
        <v>5835.57</v>
      </c>
      <c r="AU322" s="3790"/>
      <c r="AV322" s="1608">
        <v>943.61999999999989</v>
      </c>
      <c r="AW322" s="3793"/>
      <c r="AX322" s="542">
        <v>6779.19</v>
      </c>
      <c r="AY322" s="3790"/>
      <c r="AZ322" s="1608">
        <v>189.32</v>
      </c>
      <c r="BA322" s="3784"/>
      <c r="BB322" s="542">
        <v>1636.6199999999997</v>
      </c>
      <c r="BC322" s="3784"/>
      <c r="BD322" s="542">
        <v>2876.9699999999993</v>
      </c>
      <c r="BE322" s="3793"/>
      <c r="BF322" s="542">
        <v>6968.5099999999993</v>
      </c>
      <c r="BG322" s="3215"/>
      <c r="BH322" s="3215"/>
      <c r="BI322" s="3215"/>
      <c r="BJ322" s="3215"/>
    </row>
    <row r="323" spans="1:62" x14ac:dyDescent="0.25">
      <c r="A323" s="3291"/>
      <c r="B323" s="2379" t="s">
        <v>893</v>
      </c>
      <c r="C323" s="3231" t="s">
        <v>1629</v>
      </c>
      <c r="D323" s="3296"/>
      <c r="E323" s="3803"/>
      <c r="F323" s="542">
        <v>217.29</v>
      </c>
      <c r="G323" s="3790"/>
      <c r="H323" s="1608"/>
      <c r="I323" s="3803"/>
      <c r="J323" s="542">
        <v>217.29</v>
      </c>
      <c r="K323" s="3790"/>
      <c r="L323" s="1608"/>
      <c r="M323" s="3782"/>
      <c r="N323" s="542">
        <v>217.29</v>
      </c>
      <c r="O323" s="3790"/>
      <c r="P323" s="1608"/>
      <c r="Q323" s="3782"/>
      <c r="R323" s="542">
        <v>217.29</v>
      </c>
      <c r="S323" s="3790"/>
      <c r="T323" s="1608"/>
      <c r="U323" s="3782"/>
      <c r="V323" s="542">
        <v>217.29</v>
      </c>
      <c r="W323" s="3790"/>
      <c r="X323" s="1608"/>
      <c r="Y323" s="3782"/>
      <c r="Z323" s="542">
        <v>0</v>
      </c>
      <c r="AA323" s="3782"/>
      <c r="AB323" s="542">
        <v>217.29</v>
      </c>
      <c r="AC323" s="3790"/>
      <c r="AD323" s="1608"/>
      <c r="AE323" s="3782"/>
      <c r="AF323" s="542">
        <v>217.29</v>
      </c>
      <c r="AG323" s="3790"/>
      <c r="AH323" s="1608"/>
      <c r="AI323" s="3793"/>
      <c r="AJ323" s="542">
        <v>217.29</v>
      </c>
      <c r="AK323" s="3790"/>
      <c r="AL323" s="1608"/>
      <c r="AM323" s="3782"/>
      <c r="AN323" s="542">
        <v>0</v>
      </c>
      <c r="AO323" s="3782"/>
      <c r="AP323" s="542">
        <v>217.29</v>
      </c>
      <c r="AQ323" s="3790"/>
      <c r="AR323" s="1608"/>
      <c r="AS323" s="3793"/>
      <c r="AT323" s="542">
        <v>217.29</v>
      </c>
      <c r="AU323" s="3790"/>
      <c r="AV323" s="1608"/>
      <c r="AW323" s="3793"/>
      <c r="AX323" s="542">
        <v>217.29</v>
      </c>
      <c r="AY323" s="3790"/>
      <c r="AZ323" s="1608"/>
      <c r="BA323" s="3782"/>
      <c r="BB323" s="542">
        <v>0</v>
      </c>
      <c r="BC323" s="3782"/>
      <c r="BD323" s="542">
        <v>0</v>
      </c>
      <c r="BE323" s="3793"/>
      <c r="BF323" s="542">
        <v>217.29</v>
      </c>
      <c r="BG323" s="3215"/>
      <c r="BH323" s="3215"/>
      <c r="BI323" s="3215"/>
      <c r="BJ323" s="3215"/>
    </row>
    <row r="324" spans="1:62" x14ac:dyDescent="0.25">
      <c r="A324" s="3291"/>
      <c r="B324" s="2379" t="s">
        <v>893</v>
      </c>
      <c r="C324" s="3231" t="s">
        <v>1878</v>
      </c>
      <c r="D324" s="3296"/>
      <c r="E324" s="3803"/>
      <c r="F324" s="463"/>
      <c r="G324" s="3790"/>
      <c r="H324" s="1608">
        <v>131.59</v>
      </c>
      <c r="I324" s="3803"/>
      <c r="J324" s="542">
        <v>131.59</v>
      </c>
      <c r="K324" s="3790"/>
      <c r="L324" s="1608">
        <v>51.14</v>
      </c>
      <c r="M324" s="3784"/>
      <c r="N324" s="542">
        <v>182.73000000000002</v>
      </c>
      <c r="O324" s="3790"/>
      <c r="P324" s="1608"/>
      <c r="Q324" s="3784"/>
      <c r="R324" s="542">
        <v>182.73000000000002</v>
      </c>
      <c r="S324" s="3790"/>
      <c r="T324" s="1608"/>
      <c r="U324" s="3784"/>
      <c r="V324" s="542">
        <v>182.73000000000002</v>
      </c>
      <c r="W324" s="3790"/>
      <c r="X324" s="1608">
        <v>202.69</v>
      </c>
      <c r="Y324" s="3784"/>
      <c r="Z324" s="542">
        <v>202.69</v>
      </c>
      <c r="AA324" s="3784"/>
      <c r="AB324" s="542">
        <v>385.42</v>
      </c>
      <c r="AC324" s="3790"/>
      <c r="AD324" s="1608">
        <v>289.78999999999996</v>
      </c>
      <c r="AE324" s="3784"/>
      <c r="AF324" s="542">
        <v>675.21</v>
      </c>
      <c r="AG324" s="3790"/>
      <c r="AH324" s="1608"/>
      <c r="AI324" s="3793"/>
      <c r="AJ324" s="542">
        <v>675.21</v>
      </c>
      <c r="AK324" s="3790"/>
      <c r="AL324" s="1608"/>
      <c r="AM324" s="3784"/>
      <c r="AN324" s="542">
        <v>289.78999999999996</v>
      </c>
      <c r="AO324" s="3784"/>
      <c r="AP324" s="542">
        <v>675.21</v>
      </c>
      <c r="AQ324" s="3790"/>
      <c r="AR324" s="1608">
        <v>173.64000000000001</v>
      </c>
      <c r="AS324" s="3793"/>
      <c r="AT324" s="542">
        <v>848.85</v>
      </c>
      <c r="AU324" s="3790"/>
      <c r="AV324" s="1608">
        <v>161.25</v>
      </c>
      <c r="AW324" s="3793"/>
      <c r="AX324" s="542">
        <v>1010.1</v>
      </c>
      <c r="AY324" s="3790"/>
      <c r="AZ324" s="1608">
        <v>630.47</v>
      </c>
      <c r="BA324" s="3784"/>
      <c r="BB324" s="542">
        <v>965.36</v>
      </c>
      <c r="BC324" s="3784"/>
      <c r="BD324" s="542">
        <v>1255.1500000000001</v>
      </c>
      <c r="BE324" s="3793"/>
      <c r="BF324" s="542">
        <v>1640.5700000000002</v>
      </c>
      <c r="BG324" s="3215"/>
      <c r="BH324" s="3215"/>
      <c r="BI324" s="3215"/>
      <c r="BJ324" s="3215"/>
    </row>
    <row r="325" spans="1:62" ht="15.75" thickBot="1" x14ac:dyDescent="0.3">
      <c r="A325" s="3291"/>
      <c r="B325" s="2152" t="s">
        <v>893</v>
      </c>
      <c r="C325" s="2411" t="s">
        <v>1890</v>
      </c>
      <c r="D325" s="3297"/>
      <c r="E325" s="3803"/>
      <c r="F325" s="463"/>
      <c r="G325" s="3790"/>
      <c r="H325" s="3298">
        <v>107.55000000000001</v>
      </c>
      <c r="I325" s="3803"/>
      <c r="J325" s="542">
        <v>107.55000000000001</v>
      </c>
      <c r="K325" s="3790"/>
      <c r="L325" s="3298"/>
      <c r="M325" s="3784"/>
      <c r="N325" s="542">
        <v>107.55000000000001</v>
      </c>
      <c r="O325" s="3790"/>
      <c r="P325" s="3298"/>
      <c r="Q325" s="3784"/>
      <c r="R325" s="542">
        <v>107.55000000000001</v>
      </c>
      <c r="S325" s="3790"/>
      <c r="T325" s="3298">
        <v>143.71</v>
      </c>
      <c r="U325" s="3784"/>
      <c r="V325" s="542">
        <v>251.26000000000002</v>
      </c>
      <c r="W325" s="3790"/>
      <c r="X325" s="3298">
        <v>338.53000000000003</v>
      </c>
      <c r="Y325" s="3784"/>
      <c r="Z325" s="542">
        <v>482.24</v>
      </c>
      <c r="AA325" s="3784"/>
      <c r="AB325" s="542">
        <v>589.79</v>
      </c>
      <c r="AC325" s="3790"/>
      <c r="AD325" s="3298">
        <v>118.91</v>
      </c>
      <c r="AE325" s="3784"/>
      <c r="AF325" s="542">
        <v>708.69999999999993</v>
      </c>
      <c r="AG325" s="3790"/>
      <c r="AH325" s="3298">
        <v>26.84</v>
      </c>
      <c r="AI325" s="3793"/>
      <c r="AJ325" s="542">
        <v>735.54</v>
      </c>
      <c r="AK325" s="3790"/>
      <c r="AL325" s="3298">
        <v>222.71</v>
      </c>
      <c r="AM325" s="3784"/>
      <c r="AN325" s="542">
        <v>368.46000000000004</v>
      </c>
      <c r="AO325" s="3784"/>
      <c r="AP325" s="542">
        <v>958.25</v>
      </c>
      <c r="AQ325" s="3790"/>
      <c r="AR325" s="3298">
        <v>167.10000000000002</v>
      </c>
      <c r="AS325" s="3793"/>
      <c r="AT325" s="542">
        <v>1125.3499999999999</v>
      </c>
      <c r="AU325" s="3790"/>
      <c r="AV325" s="3298"/>
      <c r="AW325" s="3793"/>
      <c r="AX325" s="542">
        <v>1125.3499999999999</v>
      </c>
      <c r="AY325" s="3790"/>
      <c r="AZ325" s="3298"/>
      <c r="BA325" s="3784"/>
      <c r="BB325" s="542">
        <v>167.10000000000002</v>
      </c>
      <c r="BC325" s="3784"/>
      <c r="BD325" s="542">
        <v>535.56000000000006</v>
      </c>
      <c r="BE325" s="3793"/>
      <c r="BF325" s="542">
        <v>1125.3499999999999</v>
      </c>
      <c r="BG325" s="3215"/>
      <c r="BH325" s="3215"/>
      <c r="BI325" s="3215"/>
      <c r="BJ325" s="3215"/>
    </row>
    <row r="326" spans="1:62" x14ac:dyDescent="0.25">
      <c r="A326" s="3291"/>
      <c r="B326" s="2297" t="s">
        <v>1575</v>
      </c>
      <c r="C326" s="3227" t="s">
        <v>1574</v>
      </c>
      <c r="D326" s="3227"/>
      <c r="E326" s="3782"/>
      <c r="F326" s="542"/>
      <c r="G326" s="3782"/>
      <c r="H326" s="953">
        <v>121.27000000000001</v>
      </c>
      <c r="I326" s="3782"/>
      <c r="J326" s="542">
        <v>121.27000000000001</v>
      </c>
      <c r="K326" s="3782"/>
      <c r="L326" s="953"/>
      <c r="M326" s="3782"/>
      <c r="N326" s="542">
        <v>121.27000000000001</v>
      </c>
      <c r="O326" s="3782"/>
      <c r="P326" s="953"/>
      <c r="Q326" s="3782"/>
      <c r="R326" s="542">
        <v>121.27000000000001</v>
      </c>
      <c r="S326" s="3782"/>
      <c r="T326" s="953"/>
      <c r="U326" s="3782"/>
      <c r="V326" s="542">
        <v>121.27000000000001</v>
      </c>
      <c r="W326" s="3782"/>
      <c r="X326" s="953"/>
      <c r="Y326" s="3782"/>
      <c r="Z326" s="542">
        <v>0</v>
      </c>
      <c r="AA326" s="3782"/>
      <c r="AB326" s="542">
        <v>121.27000000000001</v>
      </c>
      <c r="AC326" s="3782"/>
      <c r="AD326" s="953"/>
      <c r="AE326" s="3782"/>
      <c r="AF326" s="542">
        <v>121.27000000000001</v>
      </c>
      <c r="AG326" s="3782"/>
      <c r="AH326" s="953"/>
      <c r="AI326" s="3793"/>
      <c r="AJ326" s="542">
        <v>121.27000000000001</v>
      </c>
      <c r="AK326" s="3782"/>
      <c r="AL326" s="953"/>
      <c r="AM326" s="3782"/>
      <c r="AN326" s="542">
        <v>0</v>
      </c>
      <c r="AO326" s="3782"/>
      <c r="AP326" s="542">
        <v>121.27000000000001</v>
      </c>
      <c r="AQ326" s="3782"/>
      <c r="AR326" s="953"/>
      <c r="AS326" s="3793"/>
      <c r="AT326" s="542">
        <v>121.27000000000001</v>
      </c>
      <c r="AU326" s="3782"/>
      <c r="AV326" s="953"/>
      <c r="AW326" s="3793"/>
      <c r="AX326" s="542">
        <v>121.27000000000001</v>
      </c>
      <c r="AY326" s="3782"/>
      <c r="AZ326" s="953"/>
      <c r="BA326" s="3782"/>
      <c r="BB326" s="542">
        <v>0</v>
      </c>
      <c r="BC326" s="3782"/>
      <c r="BD326" s="542">
        <v>0</v>
      </c>
      <c r="BE326" s="3793"/>
      <c r="BF326" s="542">
        <v>121.27000000000001</v>
      </c>
      <c r="BG326" s="3215"/>
      <c r="BH326" s="3215"/>
      <c r="BI326" s="3215"/>
      <c r="BJ326" s="3215"/>
    </row>
    <row r="327" spans="1:62" x14ac:dyDescent="0.25">
      <c r="A327" s="3291"/>
      <c r="B327" s="3299" t="s">
        <v>1575</v>
      </c>
      <c r="C327" s="3249" t="s">
        <v>1715</v>
      </c>
      <c r="D327" s="3249"/>
      <c r="E327" s="3785"/>
      <c r="F327" s="2397"/>
      <c r="G327" s="3785"/>
      <c r="H327" s="2397"/>
      <c r="I327" s="3785"/>
      <c r="J327" s="542">
        <v>0</v>
      </c>
      <c r="K327" s="3785"/>
      <c r="L327" s="2397"/>
      <c r="M327" s="3785"/>
      <c r="N327" s="542">
        <v>0</v>
      </c>
      <c r="O327" s="3785"/>
      <c r="P327" s="2397"/>
      <c r="Q327" s="3785"/>
      <c r="R327" s="542">
        <v>0</v>
      </c>
      <c r="S327" s="3785"/>
      <c r="T327" s="2397"/>
      <c r="U327" s="3785"/>
      <c r="V327" s="542">
        <v>0</v>
      </c>
      <c r="W327" s="3785"/>
      <c r="X327" s="2397"/>
      <c r="Y327" s="3785"/>
      <c r="Z327" s="542">
        <v>0</v>
      </c>
      <c r="AA327" s="3785"/>
      <c r="AB327" s="542">
        <v>0</v>
      </c>
      <c r="AC327" s="3785"/>
      <c r="AD327" s="2397"/>
      <c r="AE327" s="3785"/>
      <c r="AF327" s="542">
        <v>0</v>
      </c>
      <c r="AG327" s="3785"/>
      <c r="AH327" s="2397"/>
      <c r="AI327" s="3793"/>
      <c r="AJ327" s="542">
        <v>0</v>
      </c>
      <c r="AK327" s="3785"/>
      <c r="AL327" s="2397"/>
      <c r="AM327" s="3785"/>
      <c r="AN327" s="542">
        <v>0</v>
      </c>
      <c r="AO327" s="3785"/>
      <c r="AP327" s="542">
        <v>0</v>
      </c>
      <c r="AQ327" s="3785"/>
      <c r="AR327" s="2397"/>
      <c r="AS327" s="3793"/>
      <c r="AT327" s="542">
        <v>0</v>
      </c>
      <c r="AU327" s="3785"/>
      <c r="AV327" s="2397"/>
      <c r="AW327" s="3793"/>
      <c r="AX327" s="542">
        <v>0</v>
      </c>
      <c r="AY327" s="3785"/>
      <c r="AZ327" s="2397"/>
      <c r="BA327" s="3785"/>
      <c r="BB327" s="542">
        <v>0</v>
      </c>
      <c r="BC327" s="3785"/>
      <c r="BD327" s="542">
        <v>0</v>
      </c>
      <c r="BE327" s="3793"/>
      <c r="BF327" s="542">
        <v>0</v>
      </c>
      <c r="BG327" s="3215"/>
      <c r="BH327" s="3215"/>
      <c r="BI327" s="3215"/>
      <c r="BJ327" s="3215"/>
    </row>
    <row r="328" spans="1:62" x14ac:dyDescent="0.25">
      <c r="A328" s="3291"/>
      <c r="B328" s="2276" t="s">
        <v>1575</v>
      </c>
      <c r="C328" s="3231" t="s">
        <v>1880</v>
      </c>
      <c r="D328" s="3231"/>
      <c r="E328" s="3784"/>
      <c r="F328" s="463"/>
      <c r="G328" s="3784"/>
      <c r="H328" s="463">
        <v>160.46</v>
      </c>
      <c r="I328" s="3784"/>
      <c r="J328" s="542">
        <v>160.46</v>
      </c>
      <c r="K328" s="3784"/>
      <c r="L328" s="463">
        <v>33.6</v>
      </c>
      <c r="M328" s="3784"/>
      <c r="N328" s="542">
        <v>194.06</v>
      </c>
      <c r="O328" s="3784"/>
      <c r="P328" s="463">
        <v>202.54999999999998</v>
      </c>
      <c r="Q328" s="3784"/>
      <c r="R328" s="542">
        <v>396.61</v>
      </c>
      <c r="S328" s="3784"/>
      <c r="T328" s="463">
        <v>191.1</v>
      </c>
      <c r="U328" s="3784"/>
      <c r="V328" s="542">
        <v>587.71</v>
      </c>
      <c r="W328" s="3784"/>
      <c r="X328" s="463">
        <v>284.44</v>
      </c>
      <c r="Y328" s="3784"/>
      <c r="Z328" s="542">
        <v>678.08999999999992</v>
      </c>
      <c r="AA328" s="3784"/>
      <c r="AB328" s="542">
        <v>872.14999999999986</v>
      </c>
      <c r="AC328" s="3784"/>
      <c r="AD328" s="463">
        <v>260.91999999999996</v>
      </c>
      <c r="AE328" s="3784"/>
      <c r="AF328" s="542">
        <v>1133.0699999999997</v>
      </c>
      <c r="AG328" s="3784"/>
      <c r="AH328" s="463">
        <v>255.37</v>
      </c>
      <c r="AI328" s="3793"/>
      <c r="AJ328" s="542">
        <v>1388.4399999999996</v>
      </c>
      <c r="AK328" s="3784"/>
      <c r="AL328" s="463"/>
      <c r="AM328" s="3784"/>
      <c r="AN328" s="542">
        <v>516.29</v>
      </c>
      <c r="AO328" s="3784"/>
      <c r="AP328" s="542">
        <v>1388.4399999999996</v>
      </c>
      <c r="AQ328" s="3784"/>
      <c r="AR328" s="463"/>
      <c r="AS328" s="3793"/>
      <c r="AT328" s="542">
        <v>1388.4399999999996</v>
      </c>
      <c r="AU328" s="3784"/>
      <c r="AV328" s="463"/>
      <c r="AW328" s="3793"/>
      <c r="AX328" s="542">
        <v>1388.4399999999996</v>
      </c>
      <c r="AY328" s="3784"/>
      <c r="AZ328" s="463">
        <v>774.3</v>
      </c>
      <c r="BA328" s="3784"/>
      <c r="BB328" s="542">
        <v>774.3</v>
      </c>
      <c r="BC328" s="3784"/>
      <c r="BD328" s="542">
        <v>1290.5899999999999</v>
      </c>
      <c r="BE328" s="3793"/>
      <c r="BF328" s="542">
        <v>2162.7399999999998</v>
      </c>
      <c r="BG328" s="3215"/>
      <c r="BH328" s="3215"/>
      <c r="BI328" s="3215"/>
      <c r="BJ328" s="3215"/>
    </row>
    <row r="329" spans="1:62" x14ac:dyDescent="0.25">
      <c r="A329" s="3291"/>
      <c r="B329" s="2276" t="s">
        <v>1575</v>
      </c>
      <c r="C329" s="3231" t="s">
        <v>1922</v>
      </c>
      <c r="D329" s="3231"/>
      <c r="E329" s="3784"/>
      <c r="F329" s="463"/>
      <c r="G329" s="3784"/>
      <c r="H329" s="463"/>
      <c r="I329" s="3784"/>
      <c r="J329" s="463"/>
      <c r="K329" s="3784"/>
      <c r="L329" s="463">
        <v>643.62000000000012</v>
      </c>
      <c r="M329" s="3784"/>
      <c r="N329" s="542">
        <v>643.62000000000012</v>
      </c>
      <c r="O329" s="3784"/>
      <c r="P329" s="463"/>
      <c r="Q329" s="3784"/>
      <c r="R329" s="542">
        <v>643.62000000000012</v>
      </c>
      <c r="S329" s="3784"/>
      <c r="T329" s="463"/>
      <c r="U329" s="3784"/>
      <c r="V329" s="542">
        <v>643.62000000000012</v>
      </c>
      <c r="W329" s="3784"/>
      <c r="X329" s="463"/>
      <c r="Y329" s="3784"/>
      <c r="Z329" s="542">
        <v>0</v>
      </c>
      <c r="AA329" s="3784"/>
      <c r="AB329" s="542">
        <v>643.62000000000012</v>
      </c>
      <c r="AC329" s="3784"/>
      <c r="AD329" s="463"/>
      <c r="AE329" s="3784"/>
      <c r="AF329" s="542">
        <v>643.62000000000012</v>
      </c>
      <c r="AG329" s="3784"/>
      <c r="AH329" s="463"/>
      <c r="AI329" s="3793"/>
      <c r="AJ329" s="542">
        <v>643.62000000000012</v>
      </c>
      <c r="AK329" s="3784"/>
      <c r="AL329" s="463"/>
      <c r="AM329" s="3784"/>
      <c r="AN329" s="542">
        <v>0</v>
      </c>
      <c r="AO329" s="3784"/>
      <c r="AP329" s="542">
        <v>643.62000000000012</v>
      </c>
      <c r="AQ329" s="3784"/>
      <c r="AR329" s="463"/>
      <c r="AS329" s="3793"/>
      <c r="AT329" s="542">
        <v>643.62000000000012</v>
      </c>
      <c r="AU329" s="3784"/>
      <c r="AV329" s="463"/>
      <c r="AW329" s="3793"/>
      <c r="AX329" s="542">
        <v>643.62000000000012</v>
      </c>
      <c r="AY329" s="3784"/>
      <c r="AZ329" s="463"/>
      <c r="BA329" s="3784"/>
      <c r="BB329" s="542">
        <v>0</v>
      </c>
      <c r="BC329" s="3784"/>
      <c r="BD329" s="542">
        <v>0</v>
      </c>
      <c r="BE329" s="3793"/>
      <c r="BF329" s="542">
        <v>643.62000000000012</v>
      </c>
      <c r="BG329" s="3215"/>
      <c r="BH329" s="3215"/>
      <c r="BI329" s="3215"/>
      <c r="BJ329" s="3215"/>
    </row>
    <row r="330" spans="1:62" x14ac:dyDescent="0.25">
      <c r="A330" s="3291"/>
      <c r="B330" s="2276" t="s">
        <v>1575</v>
      </c>
      <c r="C330" s="3231" t="s">
        <v>1891</v>
      </c>
      <c r="D330" s="3231"/>
      <c r="E330" s="3784"/>
      <c r="F330" s="463"/>
      <c r="G330" s="3784"/>
      <c r="H330" s="463">
        <v>332</v>
      </c>
      <c r="I330" s="3784"/>
      <c r="J330" s="542">
        <v>332</v>
      </c>
      <c r="K330" s="3784"/>
      <c r="L330" s="463">
        <v>65.12</v>
      </c>
      <c r="M330" s="3784"/>
      <c r="N330" s="542">
        <v>397.12</v>
      </c>
      <c r="O330" s="3784"/>
      <c r="P330" s="463">
        <v>67.58</v>
      </c>
      <c r="Q330" s="3784"/>
      <c r="R330" s="542">
        <v>464.7</v>
      </c>
      <c r="S330" s="3784"/>
      <c r="T330" s="463">
        <v>94.58</v>
      </c>
      <c r="U330" s="3784"/>
      <c r="V330" s="542">
        <v>559.28</v>
      </c>
      <c r="W330" s="3784"/>
      <c r="X330" s="463">
        <v>170.42000000000002</v>
      </c>
      <c r="Y330" s="3784"/>
      <c r="Z330" s="542">
        <v>332.58000000000004</v>
      </c>
      <c r="AA330" s="3784"/>
      <c r="AB330" s="542">
        <v>729.7</v>
      </c>
      <c r="AC330" s="3784"/>
      <c r="AD330" s="463">
        <v>32.31</v>
      </c>
      <c r="AE330" s="3784"/>
      <c r="AF330" s="542">
        <v>762.01</v>
      </c>
      <c r="AG330" s="3784"/>
      <c r="AH330" s="463">
        <v>73.039999999999992</v>
      </c>
      <c r="AI330" s="3793"/>
      <c r="AJ330" s="542">
        <v>835.05</v>
      </c>
      <c r="AK330" s="3784"/>
      <c r="AL330" s="463"/>
      <c r="AM330" s="3784"/>
      <c r="AN330" s="542">
        <v>105.35</v>
      </c>
      <c r="AO330" s="3784"/>
      <c r="AP330" s="542">
        <v>835.05</v>
      </c>
      <c r="AQ330" s="3784"/>
      <c r="AR330" s="463"/>
      <c r="AS330" s="3793"/>
      <c r="AT330" s="542">
        <v>835.05</v>
      </c>
      <c r="AU330" s="3784"/>
      <c r="AV330" s="463"/>
      <c r="AW330" s="3793"/>
      <c r="AX330" s="542">
        <v>835.05</v>
      </c>
      <c r="AY330" s="3784"/>
      <c r="AZ330" s="463">
        <v>203.84999999999997</v>
      </c>
      <c r="BA330" s="3784"/>
      <c r="BB330" s="542">
        <v>203.84999999999997</v>
      </c>
      <c r="BC330" s="3784"/>
      <c r="BD330" s="542">
        <v>309.19999999999993</v>
      </c>
      <c r="BE330" s="3793"/>
      <c r="BF330" s="542">
        <v>1038.8999999999999</v>
      </c>
      <c r="BG330" s="3215"/>
      <c r="BH330" s="3215"/>
      <c r="BI330" s="3215"/>
      <c r="BJ330" s="3215"/>
    </row>
    <row r="331" spans="1:62" x14ac:dyDescent="0.25">
      <c r="A331" s="3291"/>
      <c r="B331" s="3300" t="s">
        <v>894</v>
      </c>
      <c r="C331" s="3231" t="s">
        <v>905</v>
      </c>
      <c r="D331" s="3231"/>
      <c r="E331" s="3803"/>
      <c r="F331" s="542">
        <v>1122.3699999999999</v>
      </c>
      <c r="G331" s="3782"/>
      <c r="H331" s="542">
        <v>2924.6</v>
      </c>
      <c r="I331" s="3782"/>
      <c r="J331" s="542">
        <v>4046.97</v>
      </c>
      <c r="K331" s="3782"/>
      <c r="L331" s="542">
        <v>384.02</v>
      </c>
      <c r="M331" s="3782"/>
      <c r="N331" s="542">
        <v>4430.99</v>
      </c>
      <c r="O331" s="3782"/>
      <c r="P331" s="542">
        <v>2622.3900000000003</v>
      </c>
      <c r="Q331" s="3782"/>
      <c r="R331" s="542">
        <v>7053.38</v>
      </c>
      <c r="S331" s="3782"/>
      <c r="T331" s="542">
        <v>1564.48</v>
      </c>
      <c r="U331" s="3782"/>
      <c r="V331" s="542">
        <v>8617.86</v>
      </c>
      <c r="W331" s="3782"/>
      <c r="X331" s="542">
        <v>819.87</v>
      </c>
      <c r="Y331" s="3782"/>
      <c r="Z331" s="542">
        <v>5006.7400000000007</v>
      </c>
      <c r="AA331" s="3782"/>
      <c r="AB331" s="542">
        <v>9437.73</v>
      </c>
      <c r="AC331" s="3782"/>
      <c r="AD331" s="542">
        <v>884.05</v>
      </c>
      <c r="AE331" s="3782"/>
      <c r="AF331" s="542">
        <v>10321.779999999999</v>
      </c>
      <c r="AG331" s="3782"/>
      <c r="AH331" s="542">
        <v>170.34</v>
      </c>
      <c r="AI331" s="3793"/>
      <c r="AJ331" s="542">
        <v>10492.119999999999</v>
      </c>
      <c r="AK331" s="3782"/>
      <c r="AL331" s="542"/>
      <c r="AM331" s="3782"/>
      <c r="AN331" s="542">
        <v>1054.3899999999999</v>
      </c>
      <c r="AO331" s="3782"/>
      <c r="AP331" s="542">
        <v>10492.119999999999</v>
      </c>
      <c r="AQ331" s="3782"/>
      <c r="AR331" s="542">
        <v>1598.52</v>
      </c>
      <c r="AS331" s="3793"/>
      <c r="AT331" s="542">
        <v>12090.64</v>
      </c>
      <c r="AU331" s="3782"/>
      <c r="AV331" s="542">
        <v>961.41</v>
      </c>
      <c r="AW331" s="3793"/>
      <c r="AX331" s="542">
        <v>13052.05</v>
      </c>
      <c r="AY331" s="3782"/>
      <c r="AZ331" s="542">
        <v>4010.89</v>
      </c>
      <c r="BA331" s="3782"/>
      <c r="BB331" s="542">
        <v>6570.82</v>
      </c>
      <c r="BC331" s="3782"/>
      <c r="BD331" s="542">
        <v>7625.2099999999991</v>
      </c>
      <c r="BE331" s="3793"/>
      <c r="BF331" s="542">
        <v>17062.939999999999</v>
      </c>
      <c r="BG331" s="3215"/>
      <c r="BH331" s="3215"/>
      <c r="BI331" s="3215"/>
      <c r="BJ331" s="3215"/>
    </row>
    <row r="332" spans="1:62" x14ac:dyDescent="0.25">
      <c r="A332" s="3291"/>
      <c r="B332" s="3300" t="s">
        <v>894</v>
      </c>
      <c r="C332" s="3231" t="s">
        <v>920</v>
      </c>
      <c r="D332" s="3231"/>
      <c r="E332" s="3803"/>
      <c r="F332" s="542">
        <v>3546.62</v>
      </c>
      <c r="G332" s="3782"/>
      <c r="H332" s="542">
        <v>4244.88</v>
      </c>
      <c r="I332" s="3782"/>
      <c r="J332" s="542">
        <v>7791.5</v>
      </c>
      <c r="K332" s="3782"/>
      <c r="L332" s="542">
        <v>1345.33</v>
      </c>
      <c r="M332" s="3782"/>
      <c r="N332" s="542">
        <v>9136.83</v>
      </c>
      <c r="O332" s="3782"/>
      <c r="P332" s="542">
        <v>4437.37</v>
      </c>
      <c r="Q332" s="3782"/>
      <c r="R332" s="542">
        <v>13574.2</v>
      </c>
      <c r="S332" s="3782"/>
      <c r="T332" s="542">
        <v>4781.49</v>
      </c>
      <c r="U332" s="3782"/>
      <c r="V332" s="542">
        <v>18355.690000000002</v>
      </c>
      <c r="W332" s="3782"/>
      <c r="X332" s="542">
        <v>3377.13</v>
      </c>
      <c r="Y332" s="3782"/>
      <c r="Z332" s="542">
        <v>12595.990000000002</v>
      </c>
      <c r="AA332" s="3782"/>
      <c r="AB332" s="542">
        <v>21732.82</v>
      </c>
      <c r="AC332" s="3782"/>
      <c r="AD332" s="542">
        <v>3855.3400000000011</v>
      </c>
      <c r="AE332" s="3782"/>
      <c r="AF332" s="542">
        <v>25588.16</v>
      </c>
      <c r="AG332" s="3782"/>
      <c r="AH332" s="542">
        <v>674.23</v>
      </c>
      <c r="AI332" s="3793"/>
      <c r="AJ332" s="542">
        <v>26262.39</v>
      </c>
      <c r="AK332" s="3782"/>
      <c r="AL332" s="542">
        <v>299.43</v>
      </c>
      <c r="AM332" s="3782"/>
      <c r="AN332" s="542">
        <v>4829.0000000000018</v>
      </c>
      <c r="AO332" s="3782"/>
      <c r="AP332" s="542">
        <v>26561.82</v>
      </c>
      <c r="AQ332" s="3782"/>
      <c r="AR332" s="542">
        <v>1725.75</v>
      </c>
      <c r="AS332" s="3793"/>
      <c r="AT332" s="542">
        <v>28287.57</v>
      </c>
      <c r="AU332" s="3782"/>
      <c r="AV332" s="542">
        <v>1915.58</v>
      </c>
      <c r="AW332" s="3793"/>
      <c r="AX332" s="542">
        <v>30203.15</v>
      </c>
      <c r="AY332" s="3782"/>
      <c r="AZ332" s="542">
        <v>8879.4699999999993</v>
      </c>
      <c r="BA332" s="3782"/>
      <c r="BB332" s="542">
        <v>12520.8</v>
      </c>
      <c r="BC332" s="3782"/>
      <c r="BD332" s="542">
        <v>17349.800000000003</v>
      </c>
      <c r="BE332" s="3793"/>
      <c r="BF332" s="542">
        <v>39082.620000000003</v>
      </c>
      <c r="BG332" s="3215"/>
      <c r="BH332" s="3215"/>
      <c r="BI332" s="3215"/>
      <c r="BJ332" s="3215"/>
    </row>
    <row r="333" spans="1:62" x14ac:dyDescent="0.25">
      <c r="A333" s="3291"/>
      <c r="B333" s="3300" t="s">
        <v>894</v>
      </c>
      <c r="C333" s="3231" t="s">
        <v>1648</v>
      </c>
      <c r="D333" s="3231"/>
      <c r="E333" s="3803"/>
      <c r="F333" s="542"/>
      <c r="G333" s="3782"/>
      <c r="H333" s="542">
        <v>403.68</v>
      </c>
      <c r="I333" s="3782"/>
      <c r="J333" s="542">
        <v>403.68</v>
      </c>
      <c r="K333" s="3782"/>
      <c r="L333" s="542"/>
      <c r="M333" s="3782"/>
      <c r="N333" s="542">
        <v>403.68</v>
      </c>
      <c r="O333" s="3782"/>
      <c r="P333" s="542"/>
      <c r="Q333" s="3782"/>
      <c r="R333" s="542">
        <v>403.68</v>
      </c>
      <c r="S333" s="3782"/>
      <c r="T333" s="542"/>
      <c r="U333" s="3782"/>
      <c r="V333" s="542">
        <v>403.68</v>
      </c>
      <c r="W333" s="3782"/>
      <c r="X333" s="542"/>
      <c r="Y333" s="3782"/>
      <c r="Z333" s="542">
        <v>0</v>
      </c>
      <c r="AA333" s="3782"/>
      <c r="AB333" s="542">
        <v>403.68</v>
      </c>
      <c r="AC333" s="3782"/>
      <c r="AD333" s="542"/>
      <c r="AE333" s="3782"/>
      <c r="AF333" s="542">
        <v>403.68</v>
      </c>
      <c r="AG333" s="3782"/>
      <c r="AH333" s="542"/>
      <c r="AI333" s="3793"/>
      <c r="AJ333" s="542">
        <v>403.68</v>
      </c>
      <c r="AK333" s="3782"/>
      <c r="AL333" s="542"/>
      <c r="AM333" s="3782"/>
      <c r="AN333" s="542">
        <v>0</v>
      </c>
      <c r="AO333" s="3782"/>
      <c r="AP333" s="542">
        <v>403.68</v>
      </c>
      <c r="AQ333" s="3782"/>
      <c r="AR333" s="542"/>
      <c r="AS333" s="3793"/>
      <c r="AT333" s="542">
        <v>403.68</v>
      </c>
      <c r="AU333" s="3782"/>
      <c r="AV333" s="542"/>
      <c r="AW333" s="3793"/>
      <c r="AX333" s="542">
        <v>403.68</v>
      </c>
      <c r="AY333" s="3782"/>
      <c r="AZ333" s="542"/>
      <c r="BA333" s="3782"/>
      <c r="BB333" s="542">
        <v>0</v>
      </c>
      <c r="BC333" s="3782"/>
      <c r="BD333" s="542">
        <v>0</v>
      </c>
      <c r="BE333" s="3793"/>
      <c r="BF333" s="542">
        <v>403.68</v>
      </c>
      <c r="BG333" s="3215"/>
      <c r="BH333" s="3215"/>
      <c r="BI333" s="3215"/>
      <c r="BJ333" s="3215"/>
    </row>
    <row r="334" spans="1:62" x14ac:dyDescent="0.25">
      <c r="A334" s="3291"/>
      <c r="B334" s="3300" t="s">
        <v>894</v>
      </c>
      <c r="C334" s="3231" t="s">
        <v>1882</v>
      </c>
      <c r="D334" s="3231"/>
      <c r="E334" s="3803"/>
      <c r="F334" s="542"/>
      <c r="G334" s="3782"/>
      <c r="H334" s="542">
        <v>253.06</v>
      </c>
      <c r="I334" s="3782"/>
      <c r="J334" s="542">
        <v>253.06</v>
      </c>
      <c r="K334" s="3782"/>
      <c r="L334" s="542"/>
      <c r="M334" s="3782"/>
      <c r="N334" s="542">
        <v>253.06</v>
      </c>
      <c r="O334" s="3782"/>
      <c r="P334" s="542"/>
      <c r="Q334" s="3782"/>
      <c r="R334" s="542">
        <v>253.06</v>
      </c>
      <c r="S334" s="3782"/>
      <c r="T334" s="542"/>
      <c r="U334" s="3782"/>
      <c r="V334" s="542">
        <v>253.06</v>
      </c>
      <c r="W334" s="3782"/>
      <c r="X334" s="542"/>
      <c r="Y334" s="3782"/>
      <c r="Z334" s="542">
        <v>0</v>
      </c>
      <c r="AA334" s="3782"/>
      <c r="AB334" s="542">
        <v>253.06</v>
      </c>
      <c r="AC334" s="3782"/>
      <c r="AD334" s="542"/>
      <c r="AE334" s="3782"/>
      <c r="AF334" s="542">
        <v>253.06</v>
      </c>
      <c r="AG334" s="3782"/>
      <c r="AH334" s="542"/>
      <c r="AI334" s="3793"/>
      <c r="AJ334" s="542">
        <v>253.06</v>
      </c>
      <c r="AK334" s="3782"/>
      <c r="AL334" s="542"/>
      <c r="AM334" s="3782"/>
      <c r="AN334" s="542">
        <v>0</v>
      </c>
      <c r="AO334" s="3782"/>
      <c r="AP334" s="542">
        <v>253.06</v>
      </c>
      <c r="AQ334" s="3782"/>
      <c r="AR334" s="542"/>
      <c r="AS334" s="3793"/>
      <c r="AT334" s="542">
        <v>253.06</v>
      </c>
      <c r="AU334" s="3782"/>
      <c r="AV334" s="542"/>
      <c r="AW334" s="3793"/>
      <c r="AX334" s="542">
        <v>253.06</v>
      </c>
      <c r="AY334" s="3782"/>
      <c r="AZ334" s="542"/>
      <c r="BA334" s="3782"/>
      <c r="BB334" s="542">
        <v>0</v>
      </c>
      <c r="BC334" s="3782"/>
      <c r="BD334" s="542">
        <v>0</v>
      </c>
      <c r="BE334" s="3793"/>
      <c r="BF334" s="542">
        <v>253.06</v>
      </c>
      <c r="BG334" s="3215"/>
      <c r="BH334" s="3215"/>
      <c r="BI334" s="3215"/>
      <c r="BJ334" s="3215"/>
    </row>
    <row r="335" spans="1:62" x14ac:dyDescent="0.25">
      <c r="A335" s="3291"/>
      <c r="B335" s="3300" t="s">
        <v>894</v>
      </c>
      <c r="C335" s="3231" t="s">
        <v>1316</v>
      </c>
      <c r="D335" s="3231"/>
      <c r="E335" s="3803"/>
      <c r="F335" s="463"/>
      <c r="G335" s="3784"/>
      <c r="H335" s="463">
        <v>374.61</v>
      </c>
      <c r="I335" s="3784"/>
      <c r="J335" s="542">
        <v>374.61</v>
      </c>
      <c r="K335" s="3784"/>
      <c r="L335" s="463">
        <v>110.52</v>
      </c>
      <c r="M335" s="3784"/>
      <c r="N335" s="542">
        <v>485.13</v>
      </c>
      <c r="O335" s="3784"/>
      <c r="P335" s="463">
        <v>38.770000000000003</v>
      </c>
      <c r="Q335" s="3784"/>
      <c r="R335" s="542">
        <v>523.9</v>
      </c>
      <c r="S335" s="3784"/>
      <c r="T335" s="463"/>
      <c r="U335" s="3784"/>
      <c r="V335" s="542">
        <v>523.9</v>
      </c>
      <c r="W335" s="3784"/>
      <c r="X335" s="463">
        <v>54.3</v>
      </c>
      <c r="Y335" s="3784"/>
      <c r="Z335" s="542">
        <v>93.07</v>
      </c>
      <c r="AA335" s="3784"/>
      <c r="AB335" s="542">
        <v>578.20000000000005</v>
      </c>
      <c r="AC335" s="3784"/>
      <c r="AD335" s="463">
        <v>48.44</v>
      </c>
      <c r="AE335" s="3784"/>
      <c r="AF335" s="542">
        <v>626.6400000000001</v>
      </c>
      <c r="AG335" s="3784"/>
      <c r="AH335" s="463"/>
      <c r="AI335" s="3793"/>
      <c r="AJ335" s="542">
        <v>626.6400000000001</v>
      </c>
      <c r="AK335" s="3784"/>
      <c r="AL335" s="463">
        <v>565.76</v>
      </c>
      <c r="AM335" s="3784"/>
      <c r="AN335" s="542">
        <v>614.20000000000005</v>
      </c>
      <c r="AO335" s="3784"/>
      <c r="AP335" s="542">
        <v>1192.4000000000001</v>
      </c>
      <c r="AQ335" s="3784"/>
      <c r="AR335" s="463"/>
      <c r="AS335" s="3793"/>
      <c r="AT335" s="542">
        <v>1192.4000000000001</v>
      </c>
      <c r="AU335" s="3784"/>
      <c r="AV335" s="463">
        <v>119.55000000000001</v>
      </c>
      <c r="AW335" s="3793"/>
      <c r="AX335" s="542">
        <v>1311.95</v>
      </c>
      <c r="AY335" s="3784"/>
      <c r="AZ335" s="463">
        <v>883.91000000000008</v>
      </c>
      <c r="BA335" s="3784"/>
      <c r="BB335" s="542">
        <v>1003.46</v>
      </c>
      <c r="BC335" s="3784"/>
      <c r="BD335" s="542">
        <v>1617.66</v>
      </c>
      <c r="BE335" s="3793"/>
      <c r="BF335" s="542">
        <v>2195.86</v>
      </c>
      <c r="BG335" s="3215"/>
      <c r="BH335" s="3215"/>
      <c r="BI335" s="3215"/>
      <c r="BJ335" s="3215"/>
    </row>
    <row r="336" spans="1:62" x14ac:dyDescent="0.25">
      <c r="A336" s="3291"/>
      <c r="B336" s="3268" t="s">
        <v>894</v>
      </c>
      <c r="C336" s="3231" t="s">
        <v>1257</v>
      </c>
      <c r="D336" s="3231"/>
      <c r="E336" s="3782"/>
      <c r="F336" s="542">
        <v>23.66</v>
      </c>
      <c r="G336" s="3782"/>
      <c r="H336" s="542">
        <v>312.93</v>
      </c>
      <c r="I336" s="3782"/>
      <c r="J336" s="542">
        <v>336.59000000000003</v>
      </c>
      <c r="K336" s="3782"/>
      <c r="L336" s="542"/>
      <c r="M336" s="3782"/>
      <c r="N336" s="542">
        <v>336.59000000000003</v>
      </c>
      <c r="O336" s="3782"/>
      <c r="P336" s="542"/>
      <c r="Q336" s="3782"/>
      <c r="R336" s="542">
        <v>336.59000000000003</v>
      </c>
      <c r="S336" s="3782"/>
      <c r="T336" s="542"/>
      <c r="U336" s="3782"/>
      <c r="V336" s="542">
        <v>336.59000000000003</v>
      </c>
      <c r="W336" s="3782"/>
      <c r="X336" s="542"/>
      <c r="Y336" s="3782"/>
      <c r="Z336" s="542">
        <v>0</v>
      </c>
      <c r="AA336" s="3782"/>
      <c r="AB336" s="542">
        <v>336.59000000000003</v>
      </c>
      <c r="AC336" s="3782"/>
      <c r="AD336" s="542"/>
      <c r="AE336" s="3782"/>
      <c r="AF336" s="542">
        <v>336.59000000000003</v>
      </c>
      <c r="AG336" s="3782"/>
      <c r="AH336" s="542"/>
      <c r="AI336" s="3793"/>
      <c r="AJ336" s="542">
        <v>336.59000000000003</v>
      </c>
      <c r="AK336" s="3782"/>
      <c r="AL336" s="542"/>
      <c r="AM336" s="3782"/>
      <c r="AN336" s="542">
        <v>0</v>
      </c>
      <c r="AO336" s="3782"/>
      <c r="AP336" s="542">
        <v>336.59000000000003</v>
      </c>
      <c r="AQ336" s="3782"/>
      <c r="AR336" s="542"/>
      <c r="AS336" s="3793"/>
      <c r="AT336" s="542">
        <v>336.59000000000003</v>
      </c>
      <c r="AU336" s="3782"/>
      <c r="AV336" s="542"/>
      <c r="AW336" s="3793"/>
      <c r="AX336" s="542">
        <v>336.59000000000003</v>
      </c>
      <c r="AY336" s="3782"/>
      <c r="AZ336" s="542"/>
      <c r="BA336" s="3782"/>
      <c r="BB336" s="542">
        <v>0</v>
      </c>
      <c r="BC336" s="3782"/>
      <c r="BD336" s="542">
        <v>0</v>
      </c>
      <c r="BE336" s="3793"/>
      <c r="BF336" s="542">
        <v>336.59000000000003</v>
      </c>
      <c r="BG336" s="3215"/>
      <c r="BH336" s="3215"/>
      <c r="BI336" s="3215"/>
      <c r="BJ336" s="3215"/>
    </row>
    <row r="337" spans="1:62" x14ac:dyDescent="0.25">
      <c r="A337" s="3291"/>
      <c r="B337" s="3268" t="s">
        <v>894</v>
      </c>
      <c r="C337" s="3230" t="s">
        <v>1349</v>
      </c>
      <c r="D337" s="3230"/>
      <c r="E337" s="3782"/>
      <c r="F337" s="542"/>
      <c r="G337" s="3782"/>
      <c r="H337" s="542"/>
      <c r="I337" s="3782"/>
      <c r="J337" s="542">
        <v>0</v>
      </c>
      <c r="K337" s="3782"/>
      <c r="L337" s="542"/>
      <c r="M337" s="3782"/>
      <c r="N337" s="542">
        <v>0</v>
      </c>
      <c r="O337" s="3782"/>
      <c r="P337" s="542"/>
      <c r="Q337" s="3782"/>
      <c r="R337" s="542">
        <v>0</v>
      </c>
      <c r="S337" s="3782"/>
      <c r="T337" s="542"/>
      <c r="U337" s="3782"/>
      <c r="V337" s="542">
        <v>0</v>
      </c>
      <c r="W337" s="3782"/>
      <c r="X337" s="542"/>
      <c r="Y337" s="3782"/>
      <c r="Z337" s="542">
        <v>0</v>
      </c>
      <c r="AA337" s="3782"/>
      <c r="AB337" s="542">
        <v>0</v>
      </c>
      <c r="AC337" s="3782"/>
      <c r="AD337" s="542"/>
      <c r="AE337" s="3782"/>
      <c r="AF337" s="542">
        <v>0</v>
      </c>
      <c r="AG337" s="3782"/>
      <c r="AH337" s="542"/>
      <c r="AI337" s="3793"/>
      <c r="AJ337" s="542">
        <v>0</v>
      </c>
      <c r="AK337" s="3782"/>
      <c r="AL337" s="542"/>
      <c r="AM337" s="3782"/>
      <c r="AN337" s="542">
        <v>0</v>
      </c>
      <c r="AO337" s="3782"/>
      <c r="AP337" s="542">
        <v>0</v>
      </c>
      <c r="AQ337" s="3782"/>
      <c r="AR337" s="542"/>
      <c r="AS337" s="3793"/>
      <c r="AT337" s="542">
        <v>0</v>
      </c>
      <c r="AU337" s="3782"/>
      <c r="AV337" s="542"/>
      <c r="AW337" s="3793"/>
      <c r="AX337" s="542">
        <v>0</v>
      </c>
      <c r="AY337" s="3782"/>
      <c r="AZ337" s="542"/>
      <c r="BA337" s="3782"/>
      <c r="BB337" s="542">
        <v>0</v>
      </c>
      <c r="BC337" s="3782"/>
      <c r="BD337" s="542">
        <v>0</v>
      </c>
      <c r="BE337" s="3793"/>
      <c r="BF337" s="542">
        <v>0</v>
      </c>
      <c r="BG337" s="3215"/>
      <c r="BH337" s="3215"/>
      <c r="BI337" s="3215"/>
      <c r="BJ337" s="3215"/>
    </row>
    <row r="338" spans="1:62" x14ac:dyDescent="0.25">
      <c r="A338" s="3291"/>
      <c r="B338" s="2276" t="s">
        <v>894</v>
      </c>
      <c r="C338" s="3231" t="s">
        <v>1881</v>
      </c>
      <c r="D338" s="3231"/>
      <c r="E338" s="3784"/>
      <c r="F338" s="463"/>
      <c r="G338" s="3784"/>
      <c r="H338" s="463">
        <v>175.24</v>
      </c>
      <c r="I338" s="3784"/>
      <c r="J338" s="542">
        <v>175.24</v>
      </c>
      <c r="K338" s="3784"/>
      <c r="L338" s="463">
        <v>79.05</v>
      </c>
      <c r="M338" s="3784"/>
      <c r="N338" s="542">
        <v>254.29000000000002</v>
      </c>
      <c r="O338" s="3784"/>
      <c r="P338" s="463">
        <v>270.45</v>
      </c>
      <c r="Q338" s="3784"/>
      <c r="R338" s="542">
        <v>524.74</v>
      </c>
      <c r="S338" s="3784"/>
      <c r="T338" s="463">
        <v>810.25</v>
      </c>
      <c r="U338" s="3784"/>
      <c r="V338" s="542">
        <v>1334.99</v>
      </c>
      <c r="W338" s="3784"/>
      <c r="X338" s="463">
        <v>460.52000000000004</v>
      </c>
      <c r="Y338" s="3784"/>
      <c r="Z338" s="542">
        <v>1541.22</v>
      </c>
      <c r="AA338" s="3784"/>
      <c r="AB338" s="542">
        <v>1795.51</v>
      </c>
      <c r="AC338" s="3784"/>
      <c r="AD338" s="463">
        <v>540.63</v>
      </c>
      <c r="AE338" s="3784"/>
      <c r="AF338" s="542">
        <v>2336.14</v>
      </c>
      <c r="AG338" s="3784"/>
      <c r="AH338" s="463">
        <v>163.88</v>
      </c>
      <c r="AI338" s="3793"/>
      <c r="AJ338" s="542">
        <v>2500.02</v>
      </c>
      <c r="AK338" s="3784"/>
      <c r="AL338" s="463">
        <v>40.380000000000003</v>
      </c>
      <c r="AM338" s="3784"/>
      <c r="AN338" s="542">
        <v>744.89</v>
      </c>
      <c r="AO338" s="3784"/>
      <c r="AP338" s="542">
        <v>2540.4</v>
      </c>
      <c r="AQ338" s="3784"/>
      <c r="AR338" s="463">
        <v>613.95999999999992</v>
      </c>
      <c r="AS338" s="3793"/>
      <c r="AT338" s="542">
        <v>3154.36</v>
      </c>
      <c r="AU338" s="3784"/>
      <c r="AV338" s="463">
        <v>185.22</v>
      </c>
      <c r="AW338" s="3793"/>
      <c r="AX338" s="542">
        <v>3339.58</v>
      </c>
      <c r="AY338" s="3784"/>
      <c r="AZ338" s="463">
        <v>508.34000000000003</v>
      </c>
      <c r="BA338" s="3784"/>
      <c r="BB338" s="542">
        <v>1307.52</v>
      </c>
      <c r="BC338" s="3784"/>
      <c r="BD338" s="542">
        <v>2052.41</v>
      </c>
      <c r="BE338" s="3793"/>
      <c r="BF338" s="542">
        <v>3847.92</v>
      </c>
      <c r="BG338" s="3215"/>
      <c r="BH338" s="3215"/>
      <c r="BI338" s="3215"/>
      <c r="BJ338" s="3215"/>
    </row>
    <row r="339" spans="1:62" ht="15.75" thickBot="1" x14ac:dyDescent="0.3">
      <c r="A339" s="3291"/>
      <c r="B339" s="2300" t="s">
        <v>894</v>
      </c>
      <c r="C339" s="3288" t="s">
        <v>1892</v>
      </c>
      <c r="D339" s="3288"/>
      <c r="E339" s="3784"/>
      <c r="F339" s="463"/>
      <c r="G339" s="3784"/>
      <c r="H339" s="463">
        <v>119.14</v>
      </c>
      <c r="I339" s="3784"/>
      <c r="J339" s="542">
        <v>119.14</v>
      </c>
      <c r="K339" s="3784"/>
      <c r="L339" s="463"/>
      <c r="M339" s="3784"/>
      <c r="N339" s="542">
        <v>119.14</v>
      </c>
      <c r="O339" s="3784"/>
      <c r="P339" s="463">
        <v>10.89</v>
      </c>
      <c r="Q339" s="3784"/>
      <c r="R339" s="542">
        <v>130.03</v>
      </c>
      <c r="S339" s="3784"/>
      <c r="T339" s="463">
        <v>296.70999999999998</v>
      </c>
      <c r="U339" s="3784"/>
      <c r="V339" s="542">
        <v>426.74</v>
      </c>
      <c r="W339" s="3784"/>
      <c r="X339" s="463">
        <v>166.81</v>
      </c>
      <c r="Y339" s="3784"/>
      <c r="Z339" s="542">
        <v>474.40999999999997</v>
      </c>
      <c r="AA339" s="3784"/>
      <c r="AB339" s="542">
        <v>593.54999999999995</v>
      </c>
      <c r="AC339" s="3784"/>
      <c r="AD339" s="463">
        <v>653.04999999999995</v>
      </c>
      <c r="AE339" s="3784"/>
      <c r="AF339" s="542">
        <v>1246.5999999999999</v>
      </c>
      <c r="AG339" s="3784"/>
      <c r="AH339" s="463">
        <v>38.369999999999997</v>
      </c>
      <c r="AI339" s="3793"/>
      <c r="AJ339" s="542">
        <v>1284.9699999999998</v>
      </c>
      <c r="AK339" s="3784"/>
      <c r="AL339" s="463"/>
      <c r="AM339" s="3784"/>
      <c r="AN339" s="542">
        <v>691.42</v>
      </c>
      <c r="AO339" s="3784"/>
      <c r="AP339" s="542">
        <v>1284.9699999999998</v>
      </c>
      <c r="AQ339" s="3784"/>
      <c r="AR339" s="463">
        <v>370.65999999999997</v>
      </c>
      <c r="AS339" s="3793"/>
      <c r="AT339" s="542">
        <v>1655.6299999999997</v>
      </c>
      <c r="AU339" s="3784"/>
      <c r="AV339" s="463">
        <v>128.28</v>
      </c>
      <c r="AW339" s="3793"/>
      <c r="AX339" s="542">
        <v>1783.9099999999996</v>
      </c>
      <c r="AY339" s="3784"/>
      <c r="AZ339" s="463">
        <v>629.03</v>
      </c>
      <c r="BA339" s="3784"/>
      <c r="BB339" s="542">
        <v>1127.9699999999998</v>
      </c>
      <c r="BC339" s="3784"/>
      <c r="BD339" s="542">
        <v>1819.3899999999999</v>
      </c>
      <c r="BE339" s="3793"/>
      <c r="BF339" s="542">
        <v>2412.9399999999996</v>
      </c>
      <c r="BG339" s="3215"/>
      <c r="BH339" s="3215"/>
      <c r="BI339" s="3215"/>
      <c r="BJ339" s="3215"/>
    </row>
    <row r="340" spans="1:62" x14ac:dyDescent="0.25">
      <c r="A340" s="3291"/>
      <c r="B340" s="2135" t="s">
        <v>1645</v>
      </c>
      <c r="C340" s="2407" t="s">
        <v>1646</v>
      </c>
      <c r="D340" s="3295"/>
      <c r="E340" s="3803"/>
      <c r="F340" s="542">
        <v>31.7</v>
      </c>
      <c r="G340" s="3782"/>
      <c r="H340" s="542"/>
      <c r="I340" s="3782"/>
      <c r="J340" s="542">
        <v>31.7</v>
      </c>
      <c r="K340" s="3782"/>
      <c r="L340" s="542"/>
      <c r="M340" s="3782"/>
      <c r="N340" s="542">
        <v>31.7</v>
      </c>
      <c r="O340" s="3782"/>
      <c r="P340" s="542"/>
      <c r="Q340" s="3782"/>
      <c r="R340" s="542">
        <v>31.7</v>
      </c>
      <c r="S340" s="3782"/>
      <c r="T340" s="542"/>
      <c r="U340" s="3782"/>
      <c r="V340" s="542">
        <v>31.7</v>
      </c>
      <c r="W340" s="3782"/>
      <c r="X340" s="542"/>
      <c r="Y340" s="3782"/>
      <c r="Z340" s="542">
        <v>0</v>
      </c>
      <c r="AA340" s="3782"/>
      <c r="AB340" s="542">
        <v>31.7</v>
      </c>
      <c r="AC340" s="3782"/>
      <c r="AD340" s="542"/>
      <c r="AE340" s="3782"/>
      <c r="AF340" s="542">
        <v>31.7</v>
      </c>
      <c r="AG340" s="3782"/>
      <c r="AH340" s="542"/>
      <c r="AI340" s="3793"/>
      <c r="AJ340" s="542">
        <v>31.7</v>
      </c>
      <c r="AK340" s="3782"/>
      <c r="AL340" s="542"/>
      <c r="AM340" s="3782"/>
      <c r="AN340" s="542">
        <v>0</v>
      </c>
      <c r="AO340" s="3782"/>
      <c r="AP340" s="542">
        <v>31.7</v>
      </c>
      <c r="AQ340" s="3782"/>
      <c r="AR340" s="542"/>
      <c r="AS340" s="3793"/>
      <c r="AT340" s="542">
        <v>31.7</v>
      </c>
      <c r="AU340" s="3782"/>
      <c r="AV340" s="542"/>
      <c r="AW340" s="3793"/>
      <c r="AX340" s="542">
        <v>31.7</v>
      </c>
      <c r="AY340" s="3782"/>
      <c r="AZ340" s="542"/>
      <c r="BA340" s="3782"/>
      <c r="BB340" s="542">
        <v>0</v>
      </c>
      <c r="BC340" s="3782"/>
      <c r="BD340" s="542">
        <v>0</v>
      </c>
      <c r="BE340" s="3793"/>
      <c r="BF340" s="542">
        <v>31.7</v>
      </c>
      <c r="BG340" s="3215"/>
      <c r="BH340" s="3215"/>
      <c r="BI340" s="3215"/>
      <c r="BJ340" s="3215"/>
    </row>
    <row r="341" spans="1:62" x14ac:dyDescent="0.25">
      <c r="A341" s="3291"/>
      <c r="B341" s="2379" t="s">
        <v>1645</v>
      </c>
      <c r="C341" s="3231" t="s">
        <v>1893</v>
      </c>
      <c r="D341" s="3296"/>
      <c r="E341" s="3803"/>
      <c r="F341" s="463"/>
      <c r="G341" s="3784"/>
      <c r="H341" s="463">
        <v>65.34</v>
      </c>
      <c r="I341" s="3784"/>
      <c r="J341" s="542">
        <v>65.34</v>
      </c>
      <c r="K341" s="3784"/>
      <c r="L341" s="463"/>
      <c r="M341" s="3784"/>
      <c r="N341" s="542">
        <v>65.34</v>
      </c>
      <c r="O341" s="3784"/>
      <c r="P341" s="463"/>
      <c r="Q341" s="3784"/>
      <c r="R341" s="542">
        <v>65.34</v>
      </c>
      <c r="S341" s="3784"/>
      <c r="T341" s="463"/>
      <c r="U341" s="3784"/>
      <c r="V341" s="542">
        <v>65.34</v>
      </c>
      <c r="W341" s="3784"/>
      <c r="X341" s="463"/>
      <c r="Y341" s="3784"/>
      <c r="Z341" s="542">
        <v>0</v>
      </c>
      <c r="AA341" s="3784"/>
      <c r="AB341" s="542">
        <v>65.34</v>
      </c>
      <c r="AC341" s="3784"/>
      <c r="AD341" s="463"/>
      <c r="AE341" s="3784"/>
      <c r="AF341" s="542">
        <v>65.34</v>
      </c>
      <c r="AG341" s="3784"/>
      <c r="AH341" s="463"/>
      <c r="AI341" s="3793"/>
      <c r="AJ341" s="542">
        <v>65.34</v>
      </c>
      <c r="AK341" s="3784"/>
      <c r="AL341" s="463">
        <v>20.079999999999998</v>
      </c>
      <c r="AM341" s="3784"/>
      <c r="AN341" s="542">
        <v>20.079999999999998</v>
      </c>
      <c r="AO341" s="3784"/>
      <c r="AP341" s="542">
        <v>85.42</v>
      </c>
      <c r="AQ341" s="3784"/>
      <c r="AR341" s="463"/>
      <c r="AS341" s="3793"/>
      <c r="AT341" s="542">
        <v>85.42</v>
      </c>
      <c r="AU341" s="3784"/>
      <c r="AV341" s="463"/>
      <c r="AW341" s="3793"/>
      <c r="AX341" s="542">
        <v>85.42</v>
      </c>
      <c r="AY341" s="3784"/>
      <c r="AZ341" s="463"/>
      <c r="BA341" s="3784"/>
      <c r="BB341" s="542">
        <v>0</v>
      </c>
      <c r="BC341" s="3784"/>
      <c r="BD341" s="542">
        <v>20.079999999999998</v>
      </c>
      <c r="BE341" s="3793"/>
      <c r="BF341" s="542">
        <v>85.42</v>
      </c>
      <c r="BG341" s="3215"/>
      <c r="BH341" s="3215"/>
      <c r="BI341" s="3215"/>
      <c r="BJ341" s="3215"/>
    </row>
    <row r="342" spans="1:62" x14ac:dyDescent="0.25">
      <c r="A342" s="3291"/>
      <c r="B342" s="2379" t="s">
        <v>1645</v>
      </c>
      <c r="C342" s="3231" t="s">
        <v>1687</v>
      </c>
      <c r="D342" s="3296"/>
      <c r="E342" s="3803"/>
      <c r="F342" s="542"/>
      <c r="G342" s="3782"/>
      <c r="H342" s="542"/>
      <c r="I342" s="3782"/>
      <c r="J342" s="542">
        <v>0</v>
      </c>
      <c r="K342" s="3782"/>
      <c r="L342" s="542"/>
      <c r="M342" s="3782"/>
      <c r="N342" s="542">
        <v>0</v>
      </c>
      <c r="O342" s="3782"/>
      <c r="P342" s="542"/>
      <c r="Q342" s="3782"/>
      <c r="R342" s="542">
        <v>0</v>
      </c>
      <c r="S342" s="3782"/>
      <c r="T342" s="542"/>
      <c r="U342" s="3782"/>
      <c r="V342" s="542">
        <v>0</v>
      </c>
      <c r="W342" s="3782"/>
      <c r="X342" s="542"/>
      <c r="Y342" s="3782"/>
      <c r="Z342" s="542">
        <v>0</v>
      </c>
      <c r="AA342" s="3782"/>
      <c r="AB342" s="542">
        <v>0</v>
      </c>
      <c r="AC342" s="3782"/>
      <c r="AD342" s="542"/>
      <c r="AE342" s="3782"/>
      <c r="AF342" s="542">
        <v>0</v>
      </c>
      <c r="AG342" s="3782"/>
      <c r="AH342" s="542"/>
      <c r="AI342" s="3793"/>
      <c r="AJ342" s="542">
        <v>0</v>
      </c>
      <c r="AK342" s="3782"/>
      <c r="AL342" s="542">
        <v>13.48</v>
      </c>
      <c r="AM342" s="3782"/>
      <c r="AN342" s="542">
        <v>13.48</v>
      </c>
      <c r="AO342" s="3782"/>
      <c r="AP342" s="542">
        <v>13.48</v>
      </c>
      <c r="AQ342" s="3782"/>
      <c r="AR342" s="542"/>
      <c r="AS342" s="3793"/>
      <c r="AT342" s="542">
        <v>13.48</v>
      </c>
      <c r="AU342" s="3782"/>
      <c r="AV342" s="542"/>
      <c r="AW342" s="3793"/>
      <c r="AX342" s="542">
        <v>13.48</v>
      </c>
      <c r="AY342" s="3782"/>
      <c r="AZ342" s="542"/>
      <c r="BA342" s="3782"/>
      <c r="BB342" s="542">
        <v>0</v>
      </c>
      <c r="BC342" s="3782"/>
      <c r="BD342" s="542">
        <v>13.48</v>
      </c>
      <c r="BE342" s="3793"/>
      <c r="BF342" s="542">
        <v>13.48</v>
      </c>
      <c r="BG342" s="3215"/>
      <c r="BH342" s="3215"/>
      <c r="BI342" s="3215"/>
      <c r="BJ342" s="3215"/>
    </row>
    <row r="343" spans="1:62" ht="15.75" thickBot="1" x14ac:dyDescent="0.3">
      <c r="A343" s="3291"/>
      <c r="B343" s="2152" t="s">
        <v>1645</v>
      </c>
      <c r="C343" s="2411" t="s">
        <v>1686</v>
      </c>
      <c r="D343" s="3297"/>
      <c r="E343" s="3803"/>
      <c r="F343" s="542"/>
      <c r="G343" s="3782"/>
      <c r="H343" s="542"/>
      <c r="I343" s="3782"/>
      <c r="J343" s="542">
        <v>0</v>
      </c>
      <c r="K343" s="3782"/>
      <c r="L343" s="542"/>
      <c r="M343" s="3782"/>
      <c r="N343" s="542">
        <v>0</v>
      </c>
      <c r="O343" s="3782"/>
      <c r="P343" s="542"/>
      <c r="Q343" s="3782"/>
      <c r="R343" s="542">
        <v>0</v>
      </c>
      <c r="S343" s="3782"/>
      <c r="T343" s="542"/>
      <c r="U343" s="3782"/>
      <c r="V343" s="542">
        <v>0</v>
      </c>
      <c r="W343" s="3782"/>
      <c r="X343" s="542"/>
      <c r="Y343" s="3782"/>
      <c r="Z343" s="542">
        <v>0</v>
      </c>
      <c r="AA343" s="3782"/>
      <c r="AB343" s="542">
        <v>0</v>
      </c>
      <c r="AC343" s="3782"/>
      <c r="AD343" s="542"/>
      <c r="AE343" s="3782"/>
      <c r="AF343" s="542">
        <v>0</v>
      </c>
      <c r="AG343" s="3782"/>
      <c r="AH343" s="542"/>
      <c r="AI343" s="3793"/>
      <c r="AJ343" s="542">
        <v>0</v>
      </c>
      <c r="AK343" s="3782"/>
      <c r="AL343" s="542"/>
      <c r="AM343" s="3782"/>
      <c r="AN343" s="542">
        <v>0</v>
      </c>
      <c r="AO343" s="3782"/>
      <c r="AP343" s="542">
        <v>0</v>
      </c>
      <c r="AQ343" s="3782"/>
      <c r="AR343" s="542"/>
      <c r="AS343" s="3793"/>
      <c r="AT343" s="542">
        <v>0</v>
      </c>
      <c r="AU343" s="3782"/>
      <c r="AV343" s="542"/>
      <c r="AW343" s="3793"/>
      <c r="AX343" s="542">
        <v>0</v>
      </c>
      <c r="AY343" s="3782"/>
      <c r="AZ343" s="542"/>
      <c r="BA343" s="3782"/>
      <c r="BB343" s="542">
        <v>0</v>
      </c>
      <c r="BC343" s="3782"/>
      <c r="BD343" s="542">
        <v>0</v>
      </c>
      <c r="BE343" s="3793"/>
      <c r="BF343" s="542">
        <v>0</v>
      </c>
      <c r="BG343" s="3215"/>
      <c r="BH343" s="3215"/>
      <c r="BI343" s="3215"/>
      <c r="BJ343" s="3215"/>
    </row>
    <row r="344" spans="1:62" x14ac:dyDescent="0.25">
      <c r="A344" s="3291"/>
      <c r="B344" s="2297" t="s">
        <v>1392</v>
      </c>
      <c r="C344" s="3227" t="s">
        <v>908</v>
      </c>
      <c r="D344" s="3227"/>
      <c r="E344" s="3782"/>
      <c r="F344" s="542">
        <v>2235.6800000000003</v>
      </c>
      <c r="G344" s="3782"/>
      <c r="H344" s="542">
        <v>2353.52</v>
      </c>
      <c r="I344" s="3782"/>
      <c r="J344" s="542">
        <v>4589.2000000000007</v>
      </c>
      <c r="K344" s="3782"/>
      <c r="L344" s="542">
        <v>1061.9000000000001</v>
      </c>
      <c r="M344" s="3782"/>
      <c r="N344" s="542">
        <v>5651.1</v>
      </c>
      <c r="O344" s="3782"/>
      <c r="P344" s="542">
        <v>1217.18</v>
      </c>
      <c r="Q344" s="3782"/>
      <c r="R344" s="542">
        <v>6868.2800000000007</v>
      </c>
      <c r="S344" s="3782"/>
      <c r="T344" s="542">
        <v>1811.5099999999998</v>
      </c>
      <c r="U344" s="3782"/>
      <c r="V344" s="542">
        <v>8679.7900000000009</v>
      </c>
      <c r="W344" s="3782"/>
      <c r="X344" s="542">
        <v>65.180000000000007</v>
      </c>
      <c r="Y344" s="3782"/>
      <c r="Z344" s="542">
        <v>3093.8699999999994</v>
      </c>
      <c r="AA344" s="3782"/>
      <c r="AB344" s="542">
        <v>8744.9699999999993</v>
      </c>
      <c r="AC344" s="3782"/>
      <c r="AD344" s="542">
        <v>2366.84</v>
      </c>
      <c r="AE344" s="3782"/>
      <c r="AF344" s="542">
        <v>11111.81</v>
      </c>
      <c r="AG344" s="3782"/>
      <c r="AH344" s="542">
        <v>60.64</v>
      </c>
      <c r="AI344" s="3793"/>
      <c r="AJ344" s="542">
        <v>11172.449999999999</v>
      </c>
      <c r="AK344" s="3782"/>
      <c r="AL344" s="542">
        <v>2870.8099999999995</v>
      </c>
      <c r="AM344" s="3782"/>
      <c r="AN344" s="542">
        <v>5298.2899999999991</v>
      </c>
      <c r="AO344" s="3782"/>
      <c r="AP344" s="542">
        <v>14043.259999999998</v>
      </c>
      <c r="AQ344" s="3782"/>
      <c r="AR344" s="542"/>
      <c r="AS344" s="3793"/>
      <c r="AT344" s="542">
        <v>14043.259999999998</v>
      </c>
      <c r="AU344" s="3782"/>
      <c r="AV344" s="542">
        <v>2361.6999999999998</v>
      </c>
      <c r="AW344" s="3793"/>
      <c r="AX344" s="542">
        <v>16404.96</v>
      </c>
      <c r="AY344" s="3782"/>
      <c r="AZ344" s="542">
        <v>5353.8899999999994</v>
      </c>
      <c r="BA344" s="3782"/>
      <c r="BB344" s="542">
        <v>7715.5899999999992</v>
      </c>
      <c r="BC344" s="3782"/>
      <c r="BD344" s="542">
        <v>13013.879999999997</v>
      </c>
      <c r="BE344" s="3793"/>
      <c r="BF344" s="542">
        <v>21758.85</v>
      </c>
      <c r="BG344" s="3215"/>
      <c r="BH344" s="3215"/>
      <c r="BI344" s="3215"/>
      <c r="BJ344" s="3215"/>
    </row>
    <row r="345" spans="1:62" x14ac:dyDescent="0.25">
      <c r="A345" s="3291"/>
      <c r="B345" s="2297" t="s">
        <v>1392</v>
      </c>
      <c r="C345" s="3227" t="s">
        <v>1393</v>
      </c>
      <c r="D345" s="3227"/>
      <c r="E345" s="3784"/>
      <c r="F345" s="463"/>
      <c r="G345" s="3784"/>
      <c r="H345" s="463"/>
      <c r="I345" s="3784"/>
      <c r="J345" s="463"/>
      <c r="K345" s="3784"/>
      <c r="L345" s="463">
        <v>64.040000000000006</v>
      </c>
      <c r="M345" s="3784"/>
      <c r="N345" s="542">
        <v>64.040000000000006</v>
      </c>
      <c r="O345" s="3784"/>
      <c r="P345" s="463">
        <v>131.22</v>
      </c>
      <c r="Q345" s="3784"/>
      <c r="R345" s="542">
        <v>195.26</v>
      </c>
      <c r="S345" s="3784"/>
      <c r="T345" s="463"/>
      <c r="U345" s="3784"/>
      <c r="V345" s="542">
        <v>195.26</v>
      </c>
      <c r="W345" s="3784"/>
      <c r="X345" s="463"/>
      <c r="Y345" s="3784"/>
      <c r="Z345" s="542">
        <v>131.22</v>
      </c>
      <c r="AA345" s="3784"/>
      <c r="AB345" s="542">
        <v>195.26</v>
      </c>
      <c r="AC345" s="3784"/>
      <c r="AD345" s="463"/>
      <c r="AE345" s="3784"/>
      <c r="AF345" s="542">
        <v>195.26</v>
      </c>
      <c r="AG345" s="3784"/>
      <c r="AH345" s="463"/>
      <c r="AI345" s="3793"/>
      <c r="AJ345" s="542">
        <v>195.26</v>
      </c>
      <c r="AK345" s="3784"/>
      <c r="AL345" s="463"/>
      <c r="AM345" s="3784"/>
      <c r="AN345" s="542">
        <v>0</v>
      </c>
      <c r="AO345" s="3784"/>
      <c r="AP345" s="542">
        <v>195.26</v>
      </c>
      <c r="AQ345" s="3784"/>
      <c r="AR345" s="463"/>
      <c r="AS345" s="3793"/>
      <c r="AT345" s="542">
        <v>195.26</v>
      </c>
      <c r="AU345" s="3784"/>
      <c r="AV345" s="463">
        <v>63.5</v>
      </c>
      <c r="AW345" s="3793"/>
      <c r="AX345" s="542">
        <v>258.76</v>
      </c>
      <c r="AY345" s="3784"/>
      <c r="AZ345" s="463">
        <v>193.01999999999998</v>
      </c>
      <c r="BA345" s="3784"/>
      <c r="BB345" s="542">
        <v>256.52</v>
      </c>
      <c r="BC345" s="3784"/>
      <c r="BD345" s="542">
        <v>256.52</v>
      </c>
      <c r="BE345" s="3793"/>
      <c r="BF345" s="542">
        <v>451.78</v>
      </c>
      <c r="BG345" s="3215"/>
      <c r="BH345" s="3215"/>
      <c r="BI345" s="3215"/>
      <c r="BJ345" s="3215"/>
    </row>
    <row r="346" spans="1:62" x14ac:dyDescent="0.25">
      <c r="A346" s="3291"/>
      <c r="B346" s="3299" t="s">
        <v>1392</v>
      </c>
      <c r="C346" s="3249" t="s">
        <v>907</v>
      </c>
      <c r="D346" s="3249"/>
      <c r="E346" s="3785"/>
      <c r="F346" s="2397"/>
      <c r="G346" s="3785"/>
      <c r="H346" s="2397"/>
      <c r="I346" s="3785"/>
      <c r="J346" s="542">
        <v>0</v>
      </c>
      <c r="K346" s="3785"/>
      <c r="L346" s="2397">
        <v>65.52</v>
      </c>
      <c r="M346" s="3785"/>
      <c r="N346" s="542">
        <v>65.52</v>
      </c>
      <c r="O346" s="3785"/>
      <c r="P346" s="2397"/>
      <c r="Q346" s="3785"/>
      <c r="R346" s="542">
        <v>65.52</v>
      </c>
      <c r="S346" s="3785"/>
      <c r="T346" s="2397"/>
      <c r="U346" s="3785"/>
      <c r="V346" s="542">
        <v>65.52</v>
      </c>
      <c r="W346" s="3785"/>
      <c r="X346" s="2397">
        <v>33.82</v>
      </c>
      <c r="Y346" s="3785"/>
      <c r="Z346" s="542">
        <v>33.82</v>
      </c>
      <c r="AA346" s="3785"/>
      <c r="AB346" s="542">
        <v>99.34</v>
      </c>
      <c r="AC346" s="3785"/>
      <c r="AD346" s="2397"/>
      <c r="AE346" s="3785"/>
      <c r="AF346" s="542">
        <v>99.34</v>
      </c>
      <c r="AG346" s="3785"/>
      <c r="AH346" s="2397"/>
      <c r="AI346" s="3793"/>
      <c r="AJ346" s="542">
        <v>99.34</v>
      </c>
      <c r="AK346" s="3785"/>
      <c r="AL346" s="2397"/>
      <c r="AM346" s="3785"/>
      <c r="AN346" s="542">
        <v>0</v>
      </c>
      <c r="AO346" s="3785"/>
      <c r="AP346" s="542">
        <v>99.34</v>
      </c>
      <c r="AQ346" s="3785"/>
      <c r="AR346" s="2397"/>
      <c r="AS346" s="3793"/>
      <c r="AT346" s="542">
        <v>99.34</v>
      </c>
      <c r="AU346" s="3785"/>
      <c r="AV346" s="2397">
        <v>247.16</v>
      </c>
      <c r="AW346" s="3793"/>
      <c r="AX346" s="542">
        <v>346.5</v>
      </c>
      <c r="AY346" s="3785"/>
      <c r="AZ346" s="2397">
        <v>234.39</v>
      </c>
      <c r="BA346" s="3785"/>
      <c r="BB346" s="542">
        <v>481.54999999999995</v>
      </c>
      <c r="BC346" s="3785"/>
      <c r="BD346" s="542">
        <v>481.54999999999995</v>
      </c>
      <c r="BE346" s="3793"/>
      <c r="BF346" s="542">
        <v>580.89</v>
      </c>
      <c r="BG346" s="3215"/>
      <c r="BH346" s="3215"/>
      <c r="BI346" s="3215"/>
      <c r="BJ346" s="3215"/>
    </row>
    <row r="347" spans="1:62" x14ac:dyDescent="0.25">
      <c r="A347" s="175"/>
      <c r="B347" s="3268" t="s">
        <v>946</v>
      </c>
      <c r="C347" s="3230" t="s">
        <v>908</v>
      </c>
      <c r="D347" s="3230"/>
      <c r="E347" s="3782"/>
      <c r="F347" s="542"/>
      <c r="G347" s="3782"/>
      <c r="H347" s="542"/>
      <c r="I347" s="3782"/>
      <c r="J347" s="542">
        <v>0</v>
      </c>
      <c r="K347" s="3782"/>
      <c r="L347" s="542"/>
      <c r="M347" s="3782"/>
      <c r="N347" s="542">
        <v>0</v>
      </c>
      <c r="O347" s="3782"/>
      <c r="P347" s="542">
        <v>2061.9800000000005</v>
      </c>
      <c r="Q347" s="3782"/>
      <c r="R347" s="542">
        <v>2061.9800000000005</v>
      </c>
      <c r="S347" s="3782"/>
      <c r="T347" s="542">
        <v>3507.420000000001</v>
      </c>
      <c r="U347" s="3782"/>
      <c r="V347" s="542">
        <v>5569.4000000000015</v>
      </c>
      <c r="W347" s="3782"/>
      <c r="X347" s="542">
        <v>4816.9299999999994</v>
      </c>
      <c r="Y347" s="3782"/>
      <c r="Z347" s="542">
        <v>10386.330000000002</v>
      </c>
      <c r="AA347" s="3782"/>
      <c r="AB347" s="542">
        <v>10386.330000000002</v>
      </c>
      <c r="AC347" s="3782"/>
      <c r="AD347" s="542">
        <v>1722.3700000000001</v>
      </c>
      <c r="AE347" s="3782"/>
      <c r="AF347" s="542">
        <v>12108.700000000003</v>
      </c>
      <c r="AG347" s="3782"/>
      <c r="AH347" s="542">
        <v>32.450000000000003</v>
      </c>
      <c r="AI347" s="3793"/>
      <c r="AJ347" s="542">
        <v>12141.150000000003</v>
      </c>
      <c r="AK347" s="3782"/>
      <c r="AL347" s="542">
        <v>2351.0700000000002</v>
      </c>
      <c r="AM347" s="3782"/>
      <c r="AN347" s="542">
        <v>4105.8900000000003</v>
      </c>
      <c r="AO347" s="3782"/>
      <c r="AP347" s="542">
        <v>14492.220000000003</v>
      </c>
      <c r="AQ347" s="3782"/>
      <c r="AR347" s="542">
        <v>1824.69</v>
      </c>
      <c r="AS347" s="3793"/>
      <c r="AT347" s="542">
        <v>16316.910000000003</v>
      </c>
      <c r="AU347" s="3782"/>
      <c r="AV347" s="542">
        <v>386.53999999999996</v>
      </c>
      <c r="AW347" s="3793"/>
      <c r="AX347" s="542">
        <v>16703.450000000004</v>
      </c>
      <c r="AY347" s="3782"/>
      <c r="AZ347" s="542"/>
      <c r="BA347" s="3782"/>
      <c r="BB347" s="542">
        <v>2211.23</v>
      </c>
      <c r="BC347" s="3782"/>
      <c r="BD347" s="542">
        <v>6317.1200000000008</v>
      </c>
      <c r="BE347" s="3793"/>
      <c r="BF347" s="542">
        <v>16703.450000000004</v>
      </c>
      <c r="BG347" s="3215"/>
      <c r="BH347" s="3215"/>
      <c r="BI347" s="3215"/>
      <c r="BJ347" s="3215"/>
    </row>
    <row r="348" spans="1:62" x14ac:dyDescent="0.25">
      <c r="A348" s="175"/>
      <c r="B348" s="3268" t="s">
        <v>946</v>
      </c>
      <c r="C348" s="3230" t="s">
        <v>907</v>
      </c>
      <c r="D348" s="3230"/>
      <c r="E348" s="3782"/>
      <c r="F348" s="542"/>
      <c r="G348" s="3782"/>
      <c r="H348" s="542"/>
      <c r="I348" s="3782"/>
      <c r="J348" s="542">
        <v>0</v>
      </c>
      <c r="K348" s="3782"/>
      <c r="L348" s="542"/>
      <c r="M348" s="3782"/>
      <c r="N348" s="542">
        <v>0</v>
      </c>
      <c r="O348" s="3782"/>
      <c r="P348" s="542"/>
      <c r="Q348" s="3782"/>
      <c r="R348" s="542">
        <v>0</v>
      </c>
      <c r="S348" s="3782"/>
      <c r="T348" s="542"/>
      <c r="U348" s="3782"/>
      <c r="V348" s="542">
        <v>0</v>
      </c>
      <c r="W348" s="3782"/>
      <c r="X348" s="542">
        <v>40.93</v>
      </c>
      <c r="Y348" s="3782"/>
      <c r="Z348" s="542">
        <v>40.93</v>
      </c>
      <c r="AA348" s="3782"/>
      <c r="AB348" s="542">
        <v>40.93</v>
      </c>
      <c r="AC348" s="3782"/>
      <c r="AD348" s="542">
        <v>192.18</v>
      </c>
      <c r="AE348" s="3782"/>
      <c r="AF348" s="542">
        <v>233.11</v>
      </c>
      <c r="AG348" s="3782"/>
      <c r="AH348" s="542"/>
      <c r="AI348" s="3793"/>
      <c r="AJ348" s="542">
        <v>233.11</v>
      </c>
      <c r="AK348" s="3782"/>
      <c r="AL348" s="542"/>
      <c r="AM348" s="3782"/>
      <c r="AN348" s="542">
        <v>192.18</v>
      </c>
      <c r="AO348" s="3782"/>
      <c r="AP348" s="542">
        <v>233.11</v>
      </c>
      <c r="AQ348" s="3782"/>
      <c r="AR348" s="542"/>
      <c r="AS348" s="3793"/>
      <c r="AT348" s="542">
        <v>233.11</v>
      </c>
      <c r="AU348" s="3782"/>
      <c r="AV348" s="542"/>
      <c r="AW348" s="3793"/>
      <c r="AX348" s="542">
        <v>233.11</v>
      </c>
      <c r="AY348" s="3782"/>
      <c r="AZ348" s="542"/>
      <c r="BA348" s="3782"/>
      <c r="BB348" s="542">
        <v>0</v>
      </c>
      <c r="BC348" s="3782"/>
      <c r="BD348" s="542">
        <v>192.18</v>
      </c>
      <c r="BE348" s="3793"/>
      <c r="BF348" s="542">
        <v>233.11</v>
      </c>
      <c r="BG348" s="3215"/>
      <c r="BH348" s="3215"/>
      <c r="BI348" s="3215"/>
      <c r="BJ348" s="3215"/>
    </row>
    <row r="349" spans="1:62" x14ac:dyDescent="0.25">
      <c r="A349" s="175"/>
      <c r="B349" s="3268" t="s">
        <v>1081</v>
      </c>
      <c r="C349" s="3230" t="s">
        <v>907</v>
      </c>
      <c r="D349" s="3230"/>
      <c r="E349" s="3782"/>
      <c r="F349" s="542"/>
      <c r="G349" s="3782"/>
      <c r="H349" s="542"/>
      <c r="I349" s="3782"/>
      <c r="J349" s="542">
        <v>0</v>
      </c>
      <c r="K349" s="3782"/>
      <c r="L349" s="542"/>
      <c r="M349" s="3782"/>
      <c r="N349" s="542">
        <v>0</v>
      </c>
      <c r="O349" s="3782"/>
      <c r="P349" s="542">
        <v>123.84</v>
      </c>
      <c r="Q349" s="3782"/>
      <c r="R349" s="542">
        <v>123.84</v>
      </c>
      <c r="S349" s="3782"/>
      <c r="T349" s="542"/>
      <c r="U349" s="3782"/>
      <c r="V349" s="542">
        <v>123.84</v>
      </c>
      <c r="W349" s="3782"/>
      <c r="X349" s="542"/>
      <c r="Y349" s="3782"/>
      <c r="Z349" s="542">
        <v>123.84</v>
      </c>
      <c r="AA349" s="3782"/>
      <c r="AB349" s="542">
        <v>123.84</v>
      </c>
      <c r="AC349" s="3782"/>
      <c r="AD349" s="542"/>
      <c r="AE349" s="3782"/>
      <c r="AF349" s="542">
        <v>123.84</v>
      </c>
      <c r="AG349" s="3782"/>
      <c r="AH349" s="542"/>
      <c r="AI349" s="3793"/>
      <c r="AJ349" s="542">
        <v>123.84</v>
      </c>
      <c r="AK349" s="3782"/>
      <c r="AL349" s="542"/>
      <c r="AM349" s="3782"/>
      <c r="AN349" s="542">
        <v>0</v>
      </c>
      <c r="AO349" s="3782"/>
      <c r="AP349" s="542">
        <v>123.84</v>
      </c>
      <c r="AQ349" s="3782"/>
      <c r="AR349" s="542"/>
      <c r="AS349" s="3793"/>
      <c r="AT349" s="542">
        <v>123.84</v>
      </c>
      <c r="AU349" s="3782"/>
      <c r="AV349" s="542">
        <v>27.63</v>
      </c>
      <c r="AW349" s="3793"/>
      <c r="AX349" s="542">
        <v>151.47</v>
      </c>
      <c r="AY349" s="3782"/>
      <c r="AZ349" s="542">
        <v>189.3</v>
      </c>
      <c r="BA349" s="3782"/>
      <c r="BB349" s="542">
        <v>216.93</v>
      </c>
      <c r="BC349" s="3782"/>
      <c r="BD349" s="542">
        <v>216.93</v>
      </c>
      <c r="BE349" s="3793"/>
      <c r="BF349" s="542">
        <v>340.77</v>
      </c>
      <c r="BG349" s="3215"/>
      <c r="BH349" s="3215"/>
      <c r="BI349" s="3215"/>
      <c r="BJ349" s="3215"/>
    </row>
    <row r="350" spans="1:62" x14ac:dyDescent="0.25">
      <c r="A350" s="175"/>
      <c r="B350" s="3268" t="s">
        <v>1081</v>
      </c>
      <c r="C350" s="3230" t="s">
        <v>908</v>
      </c>
      <c r="D350" s="3230"/>
      <c r="E350" s="3782"/>
      <c r="F350" s="542">
        <v>5105.9800000000005</v>
      </c>
      <c r="G350" s="3782"/>
      <c r="H350" s="542">
        <v>430.4</v>
      </c>
      <c r="I350" s="3782"/>
      <c r="J350" s="542">
        <v>5536.38</v>
      </c>
      <c r="K350" s="3782"/>
      <c r="L350" s="542">
        <v>5144.17</v>
      </c>
      <c r="M350" s="3782"/>
      <c r="N350" s="542">
        <v>10680.55</v>
      </c>
      <c r="O350" s="3782"/>
      <c r="P350" s="542">
        <v>3586.6999999999994</v>
      </c>
      <c r="Q350" s="3782"/>
      <c r="R350" s="542">
        <v>14267.249999999998</v>
      </c>
      <c r="S350" s="3782"/>
      <c r="T350" s="542">
        <v>1635.4700000000003</v>
      </c>
      <c r="U350" s="3782"/>
      <c r="V350" s="542">
        <v>15902.719999999998</v>
      </c>
      <c r="W350" s="3782"/>
      <c r="X350" s="542">
        <v>5194.72</v>
      </c>
      <c r="Y350" s="3782"/>
      <c r="Z350" s="542">
        <v>10416.89</v>
      </c>
      <c r="AA350" s="3782"/>
      <c r="AB350" s="542">
        <v>21097.439999999999</v>
      </c>
      <c r="AC350" s="3782"/>
      <c r="AD350" s="542">
        <v>2565.96</v>
      </c>
      <c r="AE350" s="3782"/>
      <c r="AF350" s="542">
        <v>23663.399999999998</v>
      </c>
      <c r="AG350" s="3782"/>
      <c r="AH350" s="542">
        <v>5958.0599999999995</v>
      </c>
      <c r="AI350" s="3793"/>
      <c r="AJ350" s="542">
        <v>29621.46</v>
      </c>
      <c r="AK350" s="3782"/>
      <c r="AL350" s="542"/>
      <c r="AM350" s="3782"/>
      <c r="AN350" s="542">
        <v>8524.02</v>
      </c>
      <c r="AO350" s="3782"/>
      <c r="AP350" s="542">
        <v>29621.46</v>
      </c>
      <c r="AQ350" s="3782"/>
      <c r="AR350" s="542">
        <v>3856.14</v>
      </c>
      <c r="AS350" s="3793"/>
      <c r="AT350" s="542">
        <v>33477.599999999999</v>
      </c>
      <c r="AU350" s="3782"/>
      <c r="AV350" s="542">
        <v>3165.7200000000007</v>
      </c>
      <c r="AW350" s="3793"/>
      <c r="AX350" s="542">
        <v>36643.32</v>
      </c>
      <c r="AY350" s="3782"/>
      <c r="AZ350" s="542">
        <v>196.59</v>
      </c>
      <c r="BA350" s="3782"/>
      <c r="BB350" s="542">
        <v>7218.4500000000007</v>
      </c>
      <c r="BC350" s="3782"/>
      <c r="BD350" s="542">
        <v>15742.470000000001</v>
      </c>
      <c r="BE350" s="3793"/>
      <c r="BF350" s="542">
        <v>36839.909999999996</v>
      </c>
      <c r="BG350" s="3215"/>
      <c r="BH350" s="3215"/>
      <c r="BI350" s="3215"/>
      <c r="BJ350" s="3215"/>
    </row>
    <row r="351" spans="1:62" ht="15.75" thickBot="1" x14ac:dyDescent="0.3">
      <c r="A351" s="175"/>
      <c r="B351" s="2300" t="s">
        <v>1081</v>
      </c>
      <c r="C351" s="3288" t="s">
        <v>1628</v>
      </c>
      <c r="D351" s="3288"/>
      <c r="E351" s="3782"/>
      <c r="F351" s="542"/>
      <c r="G351" s="3782"/>
      <c r="H351" s="542"/>
      <c r="I351" s="3782"/>
      <c r="J351" s="542">
        <v>0</v>
      </c>
      <c r="K351" s="3782"/>
      <c r="L351" s="542"/>
      <c r="M351" s="3782"/>
      <c r="N351" s="542">
        <v>0</v>
      </c>
      <c r="O351" s="3782"/>
      <c r="P351" s="542">
        <v>253.18</v>
      </c>
      <c r="Q351" s="3782"/>
      <c r="R351" s="542">
        <v>253.18</v>
      </c>
      <c r="S351" s="3782"/>
      <c r="T351" s="542">
        <v>1017.1499999999999</v>
      </c>
      <c r="U351" s="3782"/>
      <c r="V351" s="542">
        <v>1270.33</v>
      </c>
      <c r="W351" s="3782"/>
      <c r="X351" s="542">
        <v>358.28</v>
      </c>
      <c r="Y351" s="3782"/>
      <c r="Z351" s="542">
        <v>1628.61</v>
      </c>
      <c r="AA351" s="3782"/>
      <c r="AB351" s="542">
        <v>1628.61</v>
      </c>
      <c r="AC351" s="3782"/>
      <c r="AD351" s="542"/>
      <c r="AE351" s="3782"/>
      <c r="AF351" s="542">
        <v>1628.61</v>
      </c>
      <c r="AG351" s="3782"/>
      <c r="AH351" s="542"/>
      <c r="AI351" s="3793"/>
      <c r="AJ351" s="542">
        <v>1628.61</v>
      </c>
      <c r="AK351" s="3782"/>
      <c r="AL351" s="542"/>
      <c r="AM351" s="3782"/>
      <c r="AN351" s="542">
        <v>0</v>
      </c>
      <c r="AO351" s="3782"/>
      <c r="AP351" s="542">
        <v>1628.61</v>
      </c>
      <c r="AQ351" s="3782"/>
      <c r="AR351" s="542">
        <v>867.78</v>
      </c>
      <c r="AS351" s="3793"/>
      <c r="AT351" s="542">
        <v>2496.39</v>
      </c>
      <c r="AU351" s="3782"/>
      <c r="AV351" s="542"/>
      <c r="AW351" s="3793"/>
      <c r="AX351" s="542">
        <v>2496.39</v>
      </c>
      <c r="AY351" s="3782"/>
      <c r="AZ351" s="542"/>
      <c r="BA351" s="3782"/>
      <c r="BB351" s="542">
        <v>867.78</v>
      </c>
      <c r="BC351" s="3782"/>
      <c r="BD351" s="542">
        <v>867.78</v>
      </c>
      <c r="BE351" s="3793"/>
      <c r="BF351" s="542">
        <v>2496.39</v>
      </c>
      <c r="BG351" s="3215"/>
      <c r="BH351" s="3215"/>
      <c r="BI351" s="3215"/>
      <c r="BJ351" s="3215"/>
    </row>
    <row r="352" spans="1:62" x14ac:dyDescent="0.25">
      <c r="A352" s="175"/>
      <c r="B352" s="2135" t="s">
        <v>895</v>
      </c>
      <c r="C352" s="2407" t="s">
        <v>908</v>
      </c>
      <c r="D352" s="3295"/>
      <c r="E352" s="3803"/>
      <c r="F352" s="542"/>
      <c r="G352" s="3782"/>
      <c r="H352" s="542"/>
      <c r="I352" s="3782"/>
      <c r="J352" s="542">
        <v>0</v>
      </c>
      <c r="K352" s="3782"/>
      <c r="L352" s="542"/>
      <c r="M352" s="3782"/>
      <c r="N352" s="542">
        <v>0</v>
      </c>
      <c r="O352" s="3782"/>
      <c r="P352" s="542"/>
      <c r="Q352" s="3782"/>
      <c r="R352" s="542">
        <v>0</v>
      </c>
      <c r="S352" s="3782"/>
      <c r="T352" s="542"/>
      <c r="U352" s="3782"/>
      <c r="V352" s="542">
        <v>0</v>
      </c>
      <c r="W352" s="3782"/>
      <c r="X352" s="542"/>
      <c r="Y352" s="3782"/>
      <c r="Z352" s="542">
        <v>0</v>
      </c>
      <c r="AA352" s="3782"/>
      <c r="AB352" s="542">
        <v>0</v>
      </c>
      <c r="AC352" s="3782"/>
      <c r="AD352" s="542"/>
      <c r="AE352" s="3782"/>
      <c r="AF352" s="542">
        <v>0</v>
      </c>
      <c r="AG352" s="3782"/>
      <c r="AH352" s="542">
        <v>21.75</v>
      </c>
      <c r="AI352" s="3793"/>
      <c r="AJ352" s="542">
        <v>21.75</v>
      </c>
      <c r="AK352" s="3782"/>
      <c r="AL352" s="542"/>
      <c r="AM352" s="3782"/>
      <c r="AN352" s="542">
        <v>21.75</v>
      </c>
      <c r="AO352" s="3782"/>
      <c r="AP352" s="542">
        <v>21.75</v>
      </c>
      <c r="AQ352" s="3782"/>
      <c r="AR352" s="542"/>
      <c r="AS352" s="3793"/>
      <c r="AT352" s="542">
        <v>21.75</v>
      </c>
      <c r="AU352" s="3782"/>
      <c r="AV352" s="542"/>
      <c r="AW352" s="3793"/>
      <c r="AX352" s="542">
        <v>21.75</v>
      </c>
      <c r="AY352" s="3782"/>
      <c r="AZ352" s="542"/>
      <c r="BA352" s="3782"/>
      <c r="BB352" s="542">
        <v>0</v>
      </c>
      <c r="BC352" s="3782"/>
      <c r="BD352" s="542">
        <v>21.75</v>
      </c>
      <c r="BE352" s="3793"/>
      <c r="BF352" s="542">
        <v>21.75</v>
      </c>
      <c r="BG352" s="3215"/>
      <c r="BH352" s="3215"/>
      <c r="BI352" s="3215"/>
      <c r="BJ352" s="3215"/>
    </row>
    <row r="353" spans="1:62" x14ac:dyDescent="0.25">
      <c r="A353" s="175"/>
      <c r="B353" s="2379" t="s">
        <v>1576</v>
      </c>
      <c r="C353" s="3231" t="s">
        <v>908</v>
      </c>
      <c r="D353" s="3296"/>
      <c r="E353" s="3803"/>
      <c r="F353" s="542"/>
      <c r="G353" s="3782"/>
      <c r="H353" s="542"/>
      <c r="I353" s="3782"/>
      <c r="J353" s="542">
        <v>0</v>
      </c>
      <c r="K353" s="3782"/>
      <c r="L353" s="542"/>
      <c r="M353" s="3782"/>
      <c r="N353" s="542">
        <v>0</v>
      </c>
      <c r="O353" s="3782"/>
      <c r="P353" s="542"/>
      <c r="Q353" s="3782"/>
      <c r="R353" s="542">
        <v>0</v>
      </c>
      <c r="S353" s="3782"/>
      <c r="T353" s="542"/>
      <c r="U353" s="3782"/>
      <c r="V353" s="542">
        <v>0</v>
      </c>
      <c r="W353" s="3782"/>
      <c r="X353" s="542"/>
      <c r="Y353" s="3782"/>
      <c r="Z353" s="542">
        <v>0</v>
      </c>
      <c r="AA353" s="3782"/>
      <c r="AB353" s="542">
        <v>0</v>
      </c>
      <c r="AC353" s="3782"/>
      <c r="AD353" s="542">
        <v>1462.65</v>
      </c>
      <c r="AE353" s="3782"/>
      <c r="AF353" s="542">
        <v>1462.65</v>
      </c>
      <c r="AG353" s="3782"/>
      <c r="AH353" s="542">
        <v>32.909999999999997</v>
      </c>
      <c r="AI353" s="3793"/>
      <c r="AJ353" s="542">
        <v>1495.5600000000002</v>
      </c>
      <c r="AK353" s="3782"/>
      <c r="AL353" s="542"/>
      <c r="AM353" s="3782"/>
      <c r="AN353" s="542">
        <v>1495.5600000000002</v>
      </c>
      <c r="AO353" s="3782"/>
      <c r="AP353" s="542">
        <v>1495.5600000000002</v>
      </c>
      <c r="AQ353" s="3782"/>
      <c r="AR353" s="542"/>
      <c r="AS353" s="3793"/>
      <c r="AT353" s="542">
        <v>1495.5600000000002</v>
      </c>
      <c r="AU353" s="3782"/>
      <c r="AV353" s="542"/>
      <c r="AW353" s="3793"/>
      <c r="AX353" s="542">
        <v>1495.5600000000002</v>
      </c>
      <c r="AY353" s="3782"/>
      <c r="AZ353" s="542"/>
      <c r="BA353" s="3782"/>
      <c r="BB353" s="542">
        <v>0</v>
      </c>
      <c r="BC353" s="3782"/>
      <c r="BD353" s="542">
        <v>1495.5600000000002</v>
      </c>
      <c r="BE353" s="3793"/>
      <c r="BF353" s="542">
        <v>1495.5600000000002</v>
      </c>
      <c r="BG353" s="3215"/>
      <c r="BH353" s="3215"/>
      <c r="BI353" s="3215"/>
      <c r="BJ353" s="3215"/>
    </row>
    <row r="354" spans="1:62" ht="15.75" thickBot="1" x14ac:dyDescent="0.3">
      <c r="A354" s="175"/>
      <c r="B354" s="2152" t="s">
        <v>1577</v>
      </c>
      <c r="C354" s="2411" t="s">
        <v>907</v>
      </c>
      <c r="D354" s="3297"/>
      <c r="E354" s="3803"/>
      <c r="F354" s="542"/>
      <c r="G354" s="3782"/>
      <c r="H354" s="542"/>
      <c r="I354" s="3782"/>
      <c r="J354" s="542">
        <v>0</v>
      </c>
      <c r="K354" s="3782"/>
      <c r="L354" s="542"/>
      <c r="M354" s="3782"/>
      <c r="N354" s="542">
        <v>0</v>
      </c>
      <c r="O354" s="3782"/>
      <c r="P354" s="542"/>
      <c r="Q354" s="3782"/>
      <c r="R354" s="542">
        <v>0</v>
      </c>
      <c r="S354" s="3782"/>
      <c r="T354" s="542"/>
      <c r="U354" s="3782"/>
      <c r="V354" s="542">
        <v>0</v>
      </c>
      <c r="W354" s="3782"/>
      <c r="X354" s="542"/>
      <c r="Y354" s="3782"/>
      <c r="Z354" s="542">
        <v>0</v>
      </c>
      <c r="AA354" s="3782"/>
      <c r="AB354" s="542">
        <v>0</v>
      </c>
      <c r="AC354" s="3782"/>
      <c r="AD354" s="542"/>
      <c r="AE354" s="3782"/>
      <c r="AF354" s="542">
        <v>0</v>
      </c>
      <c r="AG354" s="3782"/>
      <c r="AH354" s="542"/>
      <c r="AI354" s="3793"/>
      <c r="AJ354" s="542">
        <v>0</v>
      </c>
      <c r="AK354" s="3782"/>
      <c r="AL354" s="542"/>
      <c r="AM354" s="3782"/>
      <c r="AN354" s="542">
        <v>0</v>
      </c>
      <c r="AO354" s="3782"/>
      <c r="AP354" s="542">
        <v>0</v>
      </c>
      <c r="AQ354" s="3782"/>
      <c r="AR354" s="542"/>
      <c r="AS354" s="3793"/>
      <c r="AT354" s="542">
        <v>0</v>
      </c>
      <c r="AU354" s="3782"/>
      <c r="AV354" s="542"/>
      <c r="AW354" s="3793"/>
      <c r="AX354" s="542">
        <v>0</v>
      </c>
      <c r="AY354" s="3782"/>
      <c r="AZ354" s="542"/>
      <c r="BA354" s="3782"/>
      <c r="BB354" s="542">
        <v>0</v>
      </c>
      <c r="BC354" s="3782"/>
      <c r="BD354" s="542">
        <v>0</v>
      </c>
      <c r="BE354" s="3793"/>
      <c r="BF354" s="542">
        <v>0</v>
      </c>
      <c r="BG354" s="3215"/>
      <c r="BH354" s="3215"/>
      <c r="BI354" s="3215"/>
      <c r="BJ354" s="3215"/>
    </row>
    <row r="355" spans="1:62" ht="20.25" customHeight="1" x14ac:dyDescent="0.25">
      <c r="A355" s="175"/>
      <c r="B355" s="2297" t="s">
        <v>1181</v>
      </c>
      <c r="C355" s="1540"/>
      <c r="D355" s="1540"/>
      <c r="E355" s="3782"/>
      <c r="F355" s="3301">
        <v>0</v>
      </c>
      <c r="G355" s="3782"/>
      <c r="H355" s="3301">
        <v>0</v>
      </c>
      <c r="I355" s="3782"/>
      <c r="J355" s="542">
        <v>0</v>
      </c>
      <c r="K355" s="3782"/>
      <c r="L355" s="3301">
        <v>0</v>
      </c>
      <c r="M355" s="3782"/>
      <c r="N355" s="542">
        <v>0</v>
      </c>
      <c r="O355" s="3782"/>
      <c r="P355" s="3301">
        <v>0</v>
      </c>
      <c r="Q355" s="3782"/>
      <c r="R355" s="542">
        <v>0</v>
      </c>
      <c r="S355" s="3782"/>
      <c r="T355" s="3301">
        <v>0</v>
      </c>
      <c r="U355" s="3782"/>
      <c r="V355" s="542">
        <v>0</v>
      </c>
      <c r="W355" s="3782"/>
      <c r="X355" s="3301">
        <v>0</v>
      </c>
      <c r="Y355" s="3782"/>
      <c r="Z355" s="542">
        <v>0</v>
      </c>
      <c r="AA355" s="3782"/>
      <c r="AB355" s="542">
        <v>0</v>
      </c>
      <c r="AC355" s="3782"/>
      <c r="AD355" s="3301">
        <v>0</v>
      </c>
      <c r="AE355" s="3782"/>
      <c r="AF355" s="542">
        <v>0</v>
      </c>
      <c r="AG355" s="3782"/>
      <c r="AH355" s="3301">
        <v>0</v>
      </c>
      <c r="AI355" s="3794"/>
      <c r="AJ355" s="542">
        <v>0</v>
      </c>
      <c r="AK355" s="3782"/>
      <c r="AL355" s="3301">
        <v>0</v>
      </c>
      <c r="AM355" s="3782"/>
      <c r="AN355" s="542">
        <v>0</v>
      </c>
      <c r="AO355" s="3782"/>
      <c r="AP355" s="542">
        <v>0</v>
      </c>
      <c r="AQ355" s="3782"/>
      <c r="AR355" s="3301">
        <v>0</v>
      </c>
      <c r="AS355" s="3794"/>
      <c r="AT355" s="542">
        <v>0</v>
      </c>
      <c r="AU355" s="3782"/>
      <c r="AV355" s="3301">
        <v>0</v>
      </c>
      <c r="AW355" s="3794"/>
      <c r="AX355" s="542">
        <v>0</v>
      </c>
      <c r="AY355" s="3782"/>
      <c r="AZ355" s="3301">
        <v>0</v>
      </c>
      <c r="BA355" s="3782"/>
      <c r="BB355" s="542">
        <v>0</v>
      </c>
      <c r="BC355" s="3782"/>
      <c r="BD355" s="542">
        <v>0</v>
      </c>
      <c r="BE355" s="3794"/>
      <c r="BF355" s="542">
        <v>0</v>
      </c>
      <c r="BG355" s="3215"/>
      <c r="BH355" s="3215"/>
      <c r="BI355" s="3215"/>
      <c r="BJ355" s="3215"/>
    </row>
    <row r="356" spans="1:62" ht="20.25" customHeight="1" x14ac:dyDescent="0.25">
      <c r="A356" s="175"/>
      <c r="B356" s="3216" t="s">
        <v>121</v>
      </c>
      <c r="C356" s="1355" t="s">
        <v>50</v>
      </c>
      <c r="D356" s="1094">
        <v>560000</v>
      </c>
      <c r="E356" s="1094">
        <v>46000</v>
      </c>
      <c r="F356" s="1094">
        <v>51397.780000000013</v>
      </c>
      <c r="G356" s="1094">
        <v>47500</v>
      </c>
      <c r="H356" s="1094">
        <v>45578.34</v>
      </c>
      <c r="I356" s="1094">
        <v>93500</v>
      </c>
      <c r="J356" s="1094">
        <v>96976.12000000001</v>
      </c>
      <c r="K356" s="1094">
        <v>35000</v>
      </c>
      <c r="L356" s="1094">
        <v>23860.350000000006</v>
      </c>
      <c r="M356" s="1094">
        <v>128500</v>
      </c>
      <c r="N356" s="1094">
        <v>120836.47000000002</v>
      </c>
      <c r="O356" s="1094">
        <v>12500</v>
      </c>
      <c r="P356" s="1094">
        <v>45789.59</v>
      </c>
      <c r="Q356" s="1094">
        <v>141000</v>
      </c>
      <c r="R356" s="1094">
        <v>166626.06</v>
      </c>
      <c r="S356" s="1094">
        <v>49000</v>
      </c>
      <c r="T356" s="1094">
        <v>38854.430000000008</v>
      </c>
      <c r="U356" s="1094">
        <v>190000</v>
      </c>
      <c r="V356" s="1094">
        <v>205480.49</v>
      </c>
      <c r="W356" s="1094">
        <v>48000</v>
      </c>
      <c r="X356" s="1094">
        <v>43924.94999999999</v>
      </c>
      <c r="Y356" s="1094">
        <v>109500</v>
      </c>
      <c r="Z356" s="1094">
        <v>128568.97</v>
      </c>
      <c r="AA356" s="1094">
        <v>238000</v>
      </c>
      <c r="AB356" s="1094">
        <v>249405.44</v>
      </c>
      <c r="AC356" s="1094">
        <v>54000</v>
      </c>
      <c r="AD356" s="1094">
        <v>43303.75</v>
      </c>
      <c r="AE356" s="1094">
        <v>292000</v>
      </c>
      <c r="AF356" s="1094">
        <v>292709.19</v>
      </c>
      <c r="AG356" s="1094">
        <v>52000</v>
      </c>
      <c r="AH356" s="1094">
        <v>15465.42</v>
      </c>
      <c r="AI356" s="1094">
        <v>344000</v>
      </c>
      <c r="AJ356" s="1094">
        <v>308174.61</v>
      </c>
      <c r="AK356" s="1094">
        <v>54000</v>
      </c>
      <c r="AL356" s="1094">
        <v>33463</v>
      </c>
      <c r="AM356" s="1094">
        <v>160000</v>
      </c>
      <c r="AN356" s="1094">
        <v>92232.17</v>
      </c>
      <c r="AO356" s="1094">
        <v>398000</v>
      </c>
      <c r="AP356" s="1094">
        <v>341637.61</v>
      </c>
      <c r="AQ356" s="1094">
        <v>54000</v>
      </c>
      <c r="AR356" s="1094">
        <v>44656.88</v>
      </c>
      <c r="AS356" s="1094">
        <v>452000</v>
      </c>
      <c r="AT356" s="1094">
        <v>386294.49</v>
      </c>
      <c r="AU356" s="1094">
        <v>48000</v>
      </c>
      <c r="AV356" s="1094">
        <v>47339.010000000009</v>
      </c>
      <c r="AW356" s="1094">
        <v>500000</v>
      </c>
      <c r="AX356" s="1094">
        <v>433633.5</v>
      </c>
      <c r="AY356" s="1094">
        <v>60000</v>
      </c>
      <c r="AZ356" s="1094">
        <v>68418.509999999995</v>
      </c>
      <c r="BA356" s="1094">
        <v>162000</v>
      </c>
      <c r="BB356" s="1094">
        <v>160414.40000000002</v>
      </c>
      <c r="BC356" s="1094">
        <v>322000</v>
      </c>
      <c r="BD356" s="1094">
        <v>252646.57</v>
      </c>
      <c r="BE356" s="1094">
        <v>560000</v>
      </c>
      <c r="BF356" s="1094">
        <v>502052.01</v>
      </c>
      <c r="BG356" s="3215"/>
      <c r="BH356" s="3215"/>
      <c r="BI356" s="3215"/>
      <c r="BJ356" s="3215"/>
    </row>
    <row r="357" spans="1:62" ht="20.25" customHeight="1" x14ac:dyDescent="0.25">
      <c r="A357" s="175"/>
      <c r="B357" s="2590" t="s">
        <v>672</v>
      </c>
      <c r="C357" s="1101"/>
      <c r="D357" s="1101"/>
      <c r="E357" s="2161"/>
      <c r="F357" s="3266"/>
      <c r="G357" s="2161"/>
      <c r="H357" s="3266"/>
      <c r="I357" s="2161"/>
      <c r="J357" s="542">
        <v>0</v>
      </c>
      <c r="K357" s="2161"/>
      <c r="L357" s="3266"/>
      <c r="M357" s="2161"/>
      <c r="N357" s="542"/>
      <c r="O357" s="2161"/>
      <c r="P357" s="3266"/>
      <c r="Q357" s="2161"/>
      <c r="R357" s="542"/>
      <c r="S357" s="2161"/>
      <c r="T357" s="3266"/>
      <c r="U357" s="2161"/>
      <c r="V357" s="542"/>
      <c r="W357" s="2161"/>
      <c r="X357" s="3266"/>
      <c r="Y357" s="2161"/>
      <c r="Z357" s="542"/>
      <c r="AA357" s="2161"/>
      <c r="AB357" s="542"/>
      <c r="AC357" s="2161"/>
      <c r="AD357" s="3266"/>
      <c r="AE357" s="2161"/>
      <c r="AF357" s="542"/>
      <c r="AG357" s="2161"/>
      <c r="AH357" s="3266"/>
      <c r="AI357" s="2161"/>
      <c r="AJ357" s="542"/>
      <c r="AK357" s="2161"/>
      <c r="AL357" s="3266"/>
      <c r="AM357" s="2161"/>
      <c r="AN357" s="542"/>
      <c r="AO357" s="2161"/>
      <c r="AP357" s="542"/>
      <c r="AQ357" s="2161"/>
      <c r="AR357" s="3266"/>
      <c r="AS357" s="2161"/>
      <c r="AT357" s="542">
        <v>0</v>
      </c>
      <c r="AU357" s="2161"/>
      <c r="AV357" s="3266"/>
      <c r="AW357" s="2161"/>
      <c r="AX357" s="542">
        <v>0</v>
      </c>
      <c r="AY357" s="2161"/>
      <c r="AZ357" s="3266"/>
      <c r="BA357" s="2161"/>
      <c r="BB357" s="542"/>
      <c r="BC357" s="2161"/>
      <c r="BD357" s="542"/>
      <c r="BE357" s="2161"/>
      <c r="BF357" s="542">
        <v>0</v>
      </c>
      <c r="BG357" s="3215"/>
      <c r="BH357" s="3215"/>
      <c r="BI357" s="3215"/>
      <c r="BJ357" s="3215"/>
    </row>
    <row r="358" spans="1:62" ht="20.25" customHeight="1" x14ac:dyDescent="0.25">
      <c r="A358" s="175"/>
      <c r="B358" s="3268" t="s">
        <v>1539</v>
      </c>
      <c r="C358" s="914" t="s">
        <v>50</v>
      </c>
      <c r="D358" s="914"/>
      <c r="E358" s="2161"/>
      <c r="F358" s="542"/>
      <c r="G358" s="2161"/>
      <c r="H358" s="542">
        <v>39.340000000000003</v>
      </c>
      <c r="I358" s="2161"/>
      <c r="J358" s="542">
        <v>39.340000000000003</v>
      </c>
      <c r="K358" s="2161"/>
      <c r="L358" s="542"/>
      <c r="M358" s="2161"/>
      <c r="N358" s="542">
        <v>39.340000000000003</v>
      </c>
      <c r="O358" s="2161"/>
      <c r="P358" s="542"/>
      <c r="Q358" s="2161"/>
      <c r="R358" s="542">
        <v>39.340000000000003</v>
      </c>
      <c r="S358" s="2161"/>
      <c r="T358" s="542">
        <v>39.61</v>
      </c>
      <c r="U358" s="2161"/>
      <c r="V358" s="542">
        <v>78.95</v>
      </c>
      <c r="W358" s="2161"/>
      <c r="X358" s="542"/>
      <c r="Y358" s="2161"/>
      <c r="Z358" s="542">
        <v>39.61</v>
      </c>
      <c r="AA358" s="2161"/>
      <c r="AB358" s="542">
        <v>78.95</v>
      </c>
      <c r="AC358" s="2161"/>
      <c r="AD358" s="542">
        <v>79.66</v>
      </c>
      <c r="AE358" s="2161"/>
      <c r="AF358" s="542">
        <v>158.61000000000001</v>
      </c>
      <c r="AG358" s="2161"/>
      <c r="AH358" s="542"/>
      <c r="AI358" s="2161"/>
      <c r="AJ358" s="542">
        <v>158.61000000000001</v>
      </c>
      <c r="AK358" s="2161"/>
      <c r="AL358" s="542"/>
      <c r="AM358" s="2161"/>
      <c r="AN358" s="542">
        <v>79.66</v>
      </c>
      <c r="AO358" s="2161"/>
      <c r="AP358" s="542">
        <v>158.61000000000001</v>
      </c>
      <c r="AQ358" s="2161"/>
      <c r="AR358" s="542"/>
      <c r="AS358" s="2161"/>
      <c r="AT358" s="542">
        <v>158.61000000000001</v>
      </c>
      <c r="AU358" s="2161"/>
      <c r="AV358" s="542"/>
      <c r="AW358" s="2161"/>
      <c r="AX358" s="542">
        <v>158.61000000000001</v>
      </c>
      <c r="AY358" s="2161"/>
      <c r="AZ358" s="542"/>
      <c r="BA358" s="2161"/>
      <c r="BB358" s="542">
        <v>0</v>
      </c>
      <c r="BC358" s="2161"/>
      <c r="BD358" s="542">
        <v>79.66</v>
      </c>
      <c r="BE358" s="2161"/>
      <c r="BF358" s="542">
        <v>158.61000000000001</v>
      </c>
      <c r="BG358" s="3215"/>
      <c r="BH358" s="3215"/>
      <c r="BI358" s="3215"/>
      <c r="BJ358" s="3215"/>
    </row>
    <row r="359" spans="1:62" ht="20.25" customHeight="1" x14ac:dyDescent="0.25">
      <c r="A359" s="175"/>
      <c r="B359" s="3268" t="s">
        <v>1994</v>
      </c>
      <c r="C359" s="914" t="s">
        <v>50</v>
      </c>
      <c r="D359" s="914"/>
      <c r="E359" s="2161"/>
      <c r="F359" s="542"/>
      <c r="G359" s="2161"/>
      <c r="H359" s="542"/>
      <c r="I359" s="2161"/>
      <c r="J359" s="542">
        <v>0</v>
      </c>
      <c r="K359" s="2161"/>
      <c r="L359" s="542"/>
      <c r="M359" s="2161"/>
      <c r="N359" s="542">
        <v>0</v>
      </c>
      <c r="O359" s="2161"/>
      <c r="P359" s="542"/>
      <c r="Q359" s="2161"/>
      <c r="R359" s="542">
        <v>0</v>
      </c>
      <c r="S359" s="2161"/>
      <c r="T359" s="542"/>
      <c r="U359" s="2161"/>
      <c r="V359" s="542">
        <v>0</v>
      </c>
      <c r="W359" s="2161"/>
      <c r="X359" s="542">
        <v>38.71</v>
      </c>
      <c r="Y359" s="2161"/>
      <c r="Z359" s="542">
        <v>38.71</v>
      </c>
      <c r="AA359" s="2161"/>
      <c r="AB359" s="542">
        <v>38.71</v>
      </c>
      <c r="AC359" s="2161"/>
      <c r="AD359" s="542"/>
      <c r="AE359" s="2161"/>
      <c r="AF359" s="542">
        <v>38.71</v>
      </c>
      <c r="AG359" s="2161"/>
      <c r="AH359" s="542"/>
      <c r="AI359" s="2161"/>
      <c r="AJ359" s="542">
        <v>38.71</v>
      </c>
      <c r="AK359" s="2161"/>
      <c r="AL359" s="542"/>
      <c r="AM359" s="2161"/>
      <c r="AN359" s="542">
        <v>0</v>
      </c>
      <c r="AO359" s="2161"/>
      <c r="AP359" s="542">
        <v>38.71</v>
      </c>
      <c r="AQ359" s="2161"/>
      <c r="AR359" s="542"/>
      <c r="AS359" s="2161"/>
      <c r="AT359" s="542">
        <v>38.71</v>
      </c>
      <c r="AU359" s="2161"/>
      <c r="AV359" s="542"/>
      <c r="AW359" s="2161"/>
      <c r="AX359" s="542">
        <v>38.71</v>
      </c>
      <c r="AY359" s="2161"/>
      <c r="AZ359" s="542"/>
      <c r="BA359" s="2161"/>
      <c r="BB359" s="542">
        <v>0</v>
      </c>
      <c r="BC359" s="2161"/>
      <c r="BD359" s="542">
        <v>0</v>
      </c>
      <c r="BE359" s="2161"/>
      <c r="BF359" s="542">
        <v>38.71</v>
      </c>
      <c r="BG359" s="3215"/>
      <c r="BH359" s="3215"/>
      <c r="BI359" s="3215"/>
      <c r="BJ359" s="3215"/>
    </row>
    <row r="360" spans="1:62" ht="20.25" customHeight="1" x14ac:dyDescent="0.25">
      <c r="A360" s="175"/>
      <c r="B360" s="3302" t="s">
        <v>2148</v>
      </c>
      <c r="C360" s="3303" t="s">
        <v>50</v>
      </c>
      <c r="D360" s="3303"/>
      <c r="E360" s="3304"/>
      <c r="F360" s="2400"/>
      <c r="G360" s="3304"/>
      <c r="H360" s="2400"/>
      <c r="I360" s="3304"/>
      <c r="J360" s="2400"/>
      <c r="K360" s="3304"/>
      <c r="L360" s="2400"/>
      <c r="M360" s="3304"/>
      <c r="N360" s="2400"/>
      <c r="O360" s="3304"/>
      <c r="P360" s="2400"/>
      <c r="Q360" s="3304"/>
      <c r="R360" s="2400"/>
      <c r="S360" s="3304"/>
      <c r="T360" s="2400"/>
      <c r="U360" s="3304"/>
      <c r="V360" s="2400"/>
      <c r="W360" s="3304"/>
      <c r="X360" s="2400"/>
      <c r="Y360" s="3304"/>
      <c r="Z360" s="2400"/>
      <c r="AA360" s="3304"/>
      <c r="AB360" s="2400"/>
      <c r="AC360" s="3304"/>
      <c r="AD360" s="2400"/>
      <c r="AE360" s="3304"/>
      <c r="AF360" s="2400"/>
      <c r="AG360" s="3304"/>
      <c r="AH360" s="2400"/>
      <c r="AI360" s="3304"/>
      <c r="AJ360" s="2400"/>
      <c r="AK360" s="3304"/>
      <c r="AL360" s="2400"/>
      <c r="AM360" s="3304"/>
      <c r="AN360" s="2400"/>
      <c r="AO360" s="3304"/>
      <c r="AP360" s="2400"/>
      <c r="AQ360" s="3304"/>
      <c r="AR360" s="2400">
        <v>111.25</v>
      </c>
      <c r="AS360" s="3304"/>
      <c r="AT360" s="542">
        <v>111.25</v>
      </c>
      <c r="AU360" s="3304"/>
      <c r="AV360" s="2400"/>
      <c r="AW360" s="3304"/>
      <c r="AX360" s="542">
        <v>111.25</v>
      </c>
      <c r="AY360" s="3304"/>
      <c r="AZ360" s="2400"/>
      <c r="BA360" s="3304"/>
      <c r="BB360" s="542">
        <v>111.25</v>
      </c>
      <c r="BC360" s="3304"/>
      <c r="BD360" s="542">
        <v>111.25</v>
      </c>
      <c r="BE360" s="3304"/>
      <c r="BF360" s="542">
        <v>111.25</v>
      </c>
      <c r="BG360" s="3215"/>
      <c r="BH360" s="3215"/>
      <c r="BI360" s="3215"/>
      <c r="BJ360" s="3215"/>
    </row>
    <row r="361" spans="1:62" ht="20.25" customHeight="1" x14ac:dyDescent="0.25">
      <c r="A361" s="175"/>
      <c r="B361" s="3268" t="s">
        <v>1894</v>
      </c>
      <c r="C361" s="914" t="s">
        <v>50</v>
      </c>
      <c r="D361" s="914"/>
      <c r="E361" s="2161"/>
      <c r="F361" s="542"/>
      <c r="G361" s="2161"/>
      <c r="H361" s="542">
        <v>38.950000000000003</v>
      </c>
      <c r="I361" s="2161"/>
      <c r="J361" s="542">
        <v>38.950000000000003</v>
      </c>
      <c r="K361" s="2161"/>
      <c r="L361" s="542">
        <v>39.82</v>
      </c>
      <c r="M361" s="2161"/>
      <c r="N361" s="542">
        <v>78.77000000000001</v>
      </c>
      <c r="O361" s="2161"/>
      <c r="P361" s="542"/>
      <c r="Q361" s="2161"/>
      <c r="R361" s="542">
        <v>78.77000000000001</v>
      </c>
      <c r="S361" s="2161"/>
      <c r="T361" s="542"/>
      <c r="U361" s="2161"/>
      <c r="V361" s="542">
        <v>78.77000000000001</v>
      </c>
      <c r="W361" s="2161"/>
      <c r="X361" s="542">
        <v>39.96</v>
      </c>
      <c r="Y361" s="2161"/>
      <c r="Z361" s="542">
        <v>39.96</v>
      </c>
      <c r="AA361" s="2161"/>
      <c r="AB361" s="542">
        <v>118.73000000000002</v>
      </c>
      <c r="AC361" s="2161"/>
      <c r="AD361" s="542"/>
      <c r="AE361" s="2161"/>
      <c r="AF361" s="542">
        <v>118.73000000000002</v>
      </c>
      <c r="AG361" s="2161"/>
      <c r="AH361" s="542"/>
      <c r="AI361" s="2161"/>
      <c r="AJ361" s="542">
        <v>118.73000000000002</v>
      </c>
      <c r="AK361" s="2161"/>
      <c r="AL361" s="542"/>
      <c r="AM361" s="2161"/>
      <c r="AN361" s="542">
        <v>0</v>
      </c>
      <c r="AO361" s="2161"/>
      <c r="AP361" s="542">
        <v>118.73000000000002</v>
      </c>
      <c r="AQ361" s="2161"/>
      <c r="AR361" s="542"/>
      <c r="AS361" s="2161"/>
      <c r="AT361" s="542">
        <v>118.73000000000002</v>
      </c>
      <c r="AU361" s="2161"/>
      <c r="AV361" s="542"/>
      <c r="AW361" s="2161"/>
      <c r="AX361" s="542">
        <v>118.73000000000002</v>
      </c>
      <c r="AY361" s="2161"/>
      <c r="AZ361" s="542">
        <v>794.61999999999989</v>
      </c>
      <c r="BA361" s="2161"/>
      <c r="BB361" s="542">
        <v>794.61999999999989</v>
      </c>
      <c r="BC361" s="2161"/>
      <c r="BD361" s="542">
        <v>794.61999999999989</v>
      </c>
      <c r="BE361" s="2161"/>
      <c r="BF361" s="542">
        <v>913.34999999999991</v>
      </c>
      <c r="BG361" s="3215"/>
      <c r="BH361" s="3215"/>
      <c r="BI361" s="3215"/>
      <c r="BJ361" s="3215"/>
    </row>
    <row r="362" spans="1:62" ht="20.25" customHeight="1" x14ac:dyDescent="0.25">
      <c r="A362" s="175"/>
      <c r="B362" s="2276" t="s">
        <v>1970</v>
      </c>
      <c r="C362" s="914" t="s">
        <v>50</v>
      </c>
      <c r="D362" s="1363"/>
      <c r="E362" s="2165"/>
      <c r="F362" s="463"/>
      <c r="G362" s="2165"/>
      <c r="H362" s="463"/>
      <c r="I362" s="2165"/>
      <c r="J362" s="463"/>
      <c r="K362" s="2165"/>
      <c r="L362" s="463"/>
      <c r="M362" s="2165"/>
      <c r="N362" s="463"/>
      <c r="O362" s="2165"/>
      <c r="P362" s="463"/>
      <c r="Q362" s="2165"/>
      <c r="R362" s="463"/>
      <c r="S362" s="2165"/>
      <c r="T362" s="463">
        <v>64.13</v>
      </c>
      <c r="U362" s="2165"/>
      <c r="V362" s="463"/>
      <c r="W362" s="2165"/>
      <c r="X362" s="463">
        <v>39.93</v>
      </c>
      <c r="Y362" s="2165"/>
      <c r="Z362" s="542">
        <v>104.06</v>
      </c>
      <c r="AA362" s="2165"/>
      <c r="AB362" s="542">
        <v>104.06</v>
      </c>
      <c r="AC362" s="2165"/>
      <c r="AD362" s="463"/>
      <c r="AE362" s="2165"/>
      <c r="AF362" s="542">
        <v>104.06</v>
      </c>
      <c r="AG362" s="2165"/>
      <c r="AH362" s="463"/>
      <c r="AI362" s="2165"/>
      <c r="AJ362" s="542">
        <v>104.06</v>
      </c>
      <c r="AK362" s="2165"/>
      <c r="AL362" s="463"/>
      <c r="AM362" s="2165"/>
      <c r="AN362" s="542">
        <v>0</v>
      </c>
      <c r="AO362" s="2165"/>
      <c r="AP362" s="542">
        <v>104.06</v>
      </c>
      <c r="AQ362" s="2165"/>
      <c r="AR362" s="463">
        <v>120.78999999999999</v>
      </c>
      <c r="AS362" s="2165"/>
      <c r="AT362" s="542">
        <v>224.85</v>
      </c>
      <c r="AU362" s="2165"/>
      <c r="AV362" s="463"/>
      <c r="AW362" s="2165"/>
      <c r="AX362" s="542">
        <v>224.85</v>
      </c>
      <c r="AY362" s="2165"/>
      <c r="AZ362" s="463"/>
      <c r="BA362" s="2165"/>
      <c r="BB362" s="542">
        <v>120.78999999999999</v>
      </c>
      <c r="BC362" s="2165"/>
      <c r="BD362" s="542">
        <v>120.78999999999999</v>
      </c>
      <c r="BE362" s="2165"/>
      <c r="BF362" s="542">
        <v>224.85</v>
      </c>
      <c r="BG362" s="3215"/>
      <c r="BH362" s="3215"/>
      <c r="BI362" s="3215"/>
      <c r="BJ362" s="3215"/>
    </row>
    <row r="363" spans="1:62" ht="20.25" customHeight="1" x14ac:dyDescent="0.25">
      <c r="A363" s="175"/>
      <c r="B363" s="3268" t="s">
        <v>1997</v>
      </c>
      <c r="C363" s="914" t="s">
        <v>50</v>
      </c>
      <c r="D363" s="914"/>
      <c r="E363" s="2161"/>
      <c r="F363" s="542"/>
      <c r="G363" s="2161"/>
      <c r="H363" s="542"/>
      <c r="I363" s="2161"/>
      <c r="J363" s="542">
        <v>0</v>
      </c>
      <c r="K363" s="2161"/>
      <c r="L363" s="542"/>
      <c r="M363" s="2161"/>
      <c r="N363" s="542">
        <v>0</v>
      </c>
      <c r="O363" s="2161"/>
      <c r="P363" s="542"/>
      <c r="Q363" s="2161"/>
      <c r="R363" s="542">
        <v>0</v>
      </c>
      <c r="S363" s="2161"/>
      <c r="T363" s="542"/>
      <c r="U363" s="2161"/>
      <c r="V363" s="542">
        <v>0</v>
      </c>
      <c r="W363" s="2161"/>
      <c r="X363" s="542">
        <v>35.909999999999997</v>
      </c>
      <c r="Y363" s="2161"/>
      <c r="Z363" s="542">
        <v>35.909999999999997</v>
      </c>
      <c r="AA363" s="2161"/>
      <c r="AB363" s="542">
        <v>35.909999999999997</v>
      </c>
      <c r="AC363" s="2161"/>
      <c r="AD363" s="542">
        <v>36.619999999999997</v>
      </c>
      <c r="AE363" s="2161"/>
      <c r="AF363" s="542">
        <v>72.53</v>
      </c>
      <c r="AG363" s="2161"/>
      <c r="AH363" s="542"/>
      <c r="AI363" s="2161"/>
      <c r="AJ363" s="542">
        <v>72.53</v>
      </c>
      <c r="AK363" s="2161"/>
      <c r="AL363" s="542"/>
      <c r="AM363" s="2161"/>
      <c r="AN363" s="542">
        <v>36.619999999999997</v>
      </c>
      <c r="AO363" s="2161"/>
      <c r="AP363" s="542">
        <v>72.53</v>
      </c>
      <c r="AQ363" s="2161"/>
      <c r="AR363" s="542"/>
      <c r="AS363" s="2161"/>
      <c r="AT363" s="542">
        <v>72.53</v>
      </c>
      <c r="AU363" s="2161"/>
      <c r="AV363" s="542"/>
      <c r="AW363" s="2161"/>
      <c r="AX363" s="542">
        <v>72.53</v>
      </c>
      <c r="AY363" s="2161"/>
      <c r="AZ363" s="542"/>
      <c r="BA363" s="2161"/>
      <c r="BB363" s="542">
        <v>0</v>
      </c>
      <c r="BC363" s="2161"/>
      <c r="BD363" s="542">
        <v>36.619999999999997</v>
      </c>
      <c r="BE363" s="2161"/>
      <c r="BF363" s="542">
        <v>72.53</v>
      </c>
      <c r="BG363" s="3215"/>
      <c r="BH363" s="3215"/>
      <c r="BI363" s="3215"/>
      <c r="BJ363" s="3215"/>
    </row>
    <row r="364" spans="1:62" ht="20.25" customHeight="1" x14ac:dyDescent="0.25">
      <c r="A364" s="175"/>
      <c r="B364" s="3302" t="s">
        <v>2044</v>
      </c>
      <c r="C364" s="3303" t="s">
        <v>50</v>
      </c>
      <c r="D364" s="3303"/>
      <c r="E364" s="3304"/>
      <c r="F364" s="2400"/>
      <c r="G364" s="3304"/>
      <c r="H364" s="2400"/>
      <c r="I364" s="3304"/>
      <c r="J364" s="2400"/>
      <c r="K364" s="3304"/>
      <c r="L364" s="2400"/>
      <c r="M364" s="3304"/>
      <c r="N364" s="2400"/>
      <c r="O364" s="3304"/>
      <c r="P364" s="2400"/>
      <c r="Q364" s="3304"/>
      <c r="R364" s="2400"/>
      <c r="S364" s="3304"/>
      <c r="T364" s="2400"/>
      <c r="U364" s="3304"/>
      <c r="V364" s="2400"/>
      <c r="W364" s="3304"/>
      <c r="X364" s="2400"/>
      <c r="Y364" s="3304"/>
      <c r="Z364" s="2400"/>
      <c r="AA364" s="3304"/>
      <c r="AB364" s="2400"/>
      <c r="AC364" s="3304"/>
      <c r="AD364" s="2400"/>
      <c r="AE364" s="3304"/>
      <c r="AF364" s="2400"/>
      <c r="AG364" s="3304"/>
      <c r="AH364" s="2400"/>
      <c r="AI364" s="3304"/>
      <c r="AJ364" s="542">
        <v>0</v>
      </c>
      <c r="AK364" s="3304"/>
      <c r="AL364" s="2400">
        <v>36.04</v>
      </c>
      <c r="AM364" s="3304"/>
      <c r="AN364" s="542">
        <v>36.04</v>
      </c>
      <c r="AO364" s="3304"/>
      <c r="AP364" s="542">
        <v>36.04</v>
      </c>
      <c r="AQ364" s="3304"/>
      <c r="AR364" s="2400"/>
      <c r="AS364" s="3304"/>
      <c r="AT364" s="542">
        <v>36.04</v>
      </c>
      <c r="AU364" s="3304"/>
      <c r="AV364" s="2400"/>
      <c r="AW364" s="3304"/>
      <c r="AX364" s="542">
        <v>36.04</v>
      </c>
      <c r="AY364" s="3304"/>
      <c r="AZ364" s="2400"/>
      <c r="BA364" s="3304"/>
      <c r="BB364" s="542">
        <v>0</v>
      </c>
      <c r="BC364" s="3304"/>
      <c r="BD364" s="542">
        <v>36.04</v>
      </c>
      <c r="BE364" s="3304"/>
      <c r="BF364" s="542">
        <v>36.04</v>
      </c>
      <c r="BG364" s="3215"/>
      <c r="BH364" s="3215"/>
      <c r="BI364" s="3215"/>
      <c r="BJ364" s="3215"/>
    </row>
    <row r="365" spans="1:62" ht="20.25" customHeight="1" x14ac:dyDescent="0.25">
      <c r="A365" s="175"/>
      <c r="B365" s="3302" t="s">
        <v>2149</v>
      </c>
      <c r="C365" s="3303" t="s">
        <v>50</v>
      </c>
      <c r="D365" s="3303"/>
      <c r="E365" s="3304"/>
      <c r="F365" s="2400"/>
      <c r="G365" s="3304"/>
      <c r="H365" s="2400"/>
      <c r="I365" s="3304"/>
      <c r="J365" s="2400"/>
      <c r="K365" s="3304"/>
      <c r="L365" s="2400"/>
      <c r="M365" s="3304"/>
      <c r="N365" s="2400"/>
      <c r="O365" s="3304"/>
      <c r="P365" s="2400"/>
      <c r="Q365" s="3304"/>
      <c r="R365" s="2400"/>
      <c r="S365" s="3304"/>
      <c r="T365" s="2400"/>
      <c r="U365" s="3304"/>
      <c r="V365" s="2400"/>
      <c r="W365" s="3304"/>
      <c r="X365" s="2400"/>
      <c r="Y365" s="3304"/>
      <c r="Z365" s="2400"/>
      <c r="AA365" s="3304"/>
      <c r="AB365" s="2400"/>
      <c r="AC365" s="3304"/>
      <c r="AD365" s="2400"/>
      <c r="AE365" s="3304"/>
      <c r="AF365" s="2400"/>
      <c r="AG365" s="3304"/>
      <c r="AH365" s="2400"/>
      <c r="AI365" s="3304"/>
      <c r="AJ365" s="2400"/>
      <c r="AK365" s="3304"/>
      <c r="AL365" s="2400"/>
      <c r="AM365" s="3304"/>
      <c r="AN365" s="2400"/>
      <c r="AO365" s="3304"/>
      <c r="AP365" s="2400"/>
      <c r="AQ365" s="3304"/>
      <c r="AR365" s="2400">
        <v>20.78</v>
      </c>
      <c r="AS365" s="3304"/>
      <c r="AT365" s="542">
        <v>20.78</v>
      </c>
      <c r="AU365" s="3304"/>
      <c r="AV365" s="2400"/>
      <c r="AW365" s="3304"/>
      <c r="AX365" s="542">
        <v>20.78</v>
      </c>
      <c r="AY365" s="3304"/>
      <c r="AZ365" s="2400"/>
      <c r="BA365" s="3304"/>
      <c r="BB365" s="542">
        <v>20.78</v>
      </c>
      <c r="BC365" s="3304"/>
      <c r="BD365" s="542">
        <v>20.78</v>
      </c>
      <c r="BE365" s="3304"/>
      <c r="BF365" s="542">
        <v>20.78</v>
      </c>
      <c r="BG365" s="3215"/>
      <c r="BH365" s="3215"/>
      <c r="BI365" s="3215"/>
      <c r="BJ365" s="3215"/>
    </row>
    <row r="366" spans="1:62" ht="20.25" customHeight="1" x14ac:dyDescent="0.25">
      <c r="A366" s="175"/>
      <c r="B366" s="3268" t="s">
        <v>1960</v>
      </c>
      <c r="C366" s="914" t="s">
        <v>50</v>
      </c>
      <c r="D366" s="914"/>
      <c r="E366" s="2161"/>
      <c r="F366" s="542"/>
      <c r="G366" s="2161"/>
      <c r="H366" s="542"/>
      <c r="I366" s="2161"/>
      <c r="J366" s="542">
        <v>0</v>
      </c>
      <c r="K366" s="2161"/>
      <c r="L366" s="542"/>
      <c r="M366" s="2161"/>
      <c r="N366" s="542">
        <v>0</v>
      </c>
      <c r="O366" s="2161"/>
      <c r="P366" s="542">
        <v>39</v>
      </c>
      <c r="Q366" s="2161"/>
      <c r="R366" s="542">
        <v>39</v>
      </c>
      <c r="S366" s="2161"/>
      <c r="T366" s="542"/>
      <c r="U366" s="2161"/>
      <c r="V366" s="542">
        <v>39</v>
      </c>
      <c r="W366" s="2161"/>
      <c r="X366" s="542"/>
      <c r="Y366" s="2161"/>
      <c r="Z366" s="542">
        <v>39</v>
      </c>
      <c r="AA366" s="2161"/>
      <c r="AB366" s="542">
        <v>39</v>
      </c>
      <c r="AC366" s="2161"/>
      <c r="AD366" s="542"/>
      <c r="AE366" s="2161"/>
      <c r="AF366" s="542">
        <v>39</v>
      </c>
      <c r="AG366" s="2161"/>
      <c r="AH366" s="542"/>
      <c r="AI366" s="2161"/>
      <c r="AJ366" s="542">
        <v>39</v>
      </c>
      <c r="AK366" s="2161"/>
      <c r="AL366" s="542">
        <v>39.840000000000003</v>
      </c>
      <c r="AM366" s="2161"/>
      <c r="AN366" s="542">
        <v>39.840000000000003</v>
      </c>
      <c r="AO366" s="2161"/>
      <c r="AP366" s="542">
        <v>78.84</v>
      </c>
      <c r="AQ366" s="2161"/>
      <c r="AR366" s="542"/>
      <c r="AS366" s="2161"/>
      <c r="AT366" s="542">
        <v>78.84</v>
      </c>
      <c r="AU366" s="2161"/>
      <c r="AV366" s="542"/>
      <c r="AW366" s="2161"/>
      <c r="AX366" s="542">
        <v>78.84</v>
      </c>
      <c r="AY366" s="2161"/>
      <c r="AZ366" s="542"/>
      <c r="BA366" s="2161"/>
      <c r="BB366" s="542">
        <v>0</v>
      </c>
      <c r="BC366" s="2161"/>
      <c r="BD366" s="542">
        <v>39.840000000000003</v>
      </c>
      <c r="BE366" s="2161"/>
      <c r="BF366" s="542">
        <v>78.84</v>
      </c>
      <c r="BG366" s="3215"/>
      <c r="BH366" s="3215"/>
      <c r="BI366" s="3215"/>
      <c r="BJ366" s="3215"/>
    </row>
    <row r="367" spans="1:62" ht="20.25" customHeight="1" x14ac:dyDescent="0.25">
      <c r="A367" s="175"/>
      <c r="B367" s="3302" t="s">
        <v>2046</v>
      </c>
      <c r="C367" s="3303" t="s">
        <v>50</v>
      </c>
      <c r="D367" s="3303"/>
      <c r="E367" s="3304"/>
      <c r="F367" s="2400"/>
      <c r="G367" s="3304"/>
      <c r="H367" s="2400"/>
      <c r="I367" s="3304"/>
      <c r="J367" s="2400"/>
      <c r="K367" s="3304"/>
      <c r="L367" s="2400"/>
      <c r="M367" s="3304"/>
      <c r="N367" s="2400"/>
      <c r="O367" s="3304"/>
      <c r="P367" s="2400"/>
      <c r="Q367" s="3304"/>
      <c r="R367" s="2400"/>
      <c r="S367" s="3304"/>
      <c r="T367" s="2400"/>
      <c r="U367" s="3304"/>
      <c r="V367" s="2400"/>
      <c r="W367" s="3304"/>
      <c r="X367" s="2400"/>
      <c r="Y367" s="3304"/>
      <c r="Z367" s="2400"/>
      <c r="AA367" s="3304"/>
      <c r="AB367" s="2400"/>
      <c r="AC367" s="3304"/>
      <c r="AD367" s="2400"/>
      <c r="AE367" s="3304"/>
      <c r="AF367" s="2400"/>
      <c r="AG367" s="3304"/>
      <c r="AH367" s="2400"/>
      <c r="AI367" s="3304"/>
      <c r="AJ367" s="542">
        <v>0</v>
      </c>
      <c r="AK367" s="3304"/>
      <c r="AL367" s="2400">
        <v>38.92</v>
      </c>
      <c r="AM367" s="3304"/>
      <c r="AN367" s="542">
        <v>38.92</v>
      </c>
      <c r="AO367" s="3304"/>
      <c r="AP367" s="542">
        <v>38.92</v>
      </c>
      <c r="AQ367" s="3304"/>
      <c r="AR367" s="2400"/>
      <c r="AS367" s="3304"/>
      <c r="AT367" s="542">
        <v>38.92</v>
      </c>
      <c r="AU367" s="3304"/>
      <c r="AV367" s="2400"/>
      <c r="AW367" s="3304"/>
      <c r="AX367" s="542">
        <v>38.92</v>
      </c>
      <c r="AY367" s="3304"/>
      <c r="AZ367" s="2400"/>
      <c r="BA367" s="3304"/>
      <c r="BB367" s="542">
        <v>0</v>
      </c>
      <c r="BC367" s="3304"/>
      <c r="BD367" s="542">
        <v>38.92</v>
      </c>
      <c r="BE367" s="3304"/>
      <c r="BF367" s="542">
        <v>38.92</v>
      </c>
      <c r="BG367" s="3215"/>
      <c r="BH367" s="3215"/>
      <c r="BI367" s="3215"/>
      <c r="BJ367" s="3215"/>
    </row>
    <row r="368" spans="1:62" ht="20.25" customHeight="1" x14ac:dyDescent="0.25">
      <c r="A368" s="175"/>
      <c r="B368" s="3268" t="s">
        <v>2045</v>
      </c>
      <c r="C368" s="914" t="s">
        <v>50</v>
      </c>
      <c r="D368" s="914"/>
      <c r="E368" s="2161"/>
      <c r="F368" s="542"/>
      <c r="G368" s="2161"/>
      <c r="H368" s="542"/>
      <c r="I368" s="2161"/>
      <c r="J368" s="542">
        <v>0</v>
      </c>
      <c r="K368" s="2161"/>
      <c r="L368" s="542"/>
      <c r="M368" s="2161"/>
      <c r="N368" s="542">
        <v>0</v>
      </c>
      <c r="O368" s="2161"/>
      <c r="P368" s="542"/>
      <c r="Q368" s="2161"/>
      <c r="R368" s="542">
        <v>0</v>
      </c>
      <c r="S368" s="2161"/>
      <c r="T368" s="542"/>
      <c r="U368" s="2161"/>
      <c r="V368" s="542">
        <v>0</v>
      </c>
      <c r="W368" s="2161"/>
      <c r="X368" s="542"/>
      <c r="Y368" s="2161"/>
      <c r="Z368" s="542">
        <v>0</v>
      </c>
      <c r="AA368" s="2161"/>
      <c r="AB368" s="542">
        <v>0</v>
      </c>
      <c r="AC368" s="2161"/>
      <c r="AD368" s="542"/>
      <c r="AE368" s="2161"/>
      <c r="AF368" s="542">
        <v>0</v>
      </c>
      <c r="AG368" s="2161"/>
      <c r="AH368" s="542"/>
      <c r="AI368" s="2161"/>
      <c r="AJ368" s="542">
        <v>0</v>
      </c>
      <c r="AK368" s="2161"/>
      <c r="AL368" s="542">
        <v>17.64</v>
      </c>
      <c r="AM368" s="2161"/>
      <c r="AN368" s="542">
        <v>17.64</v>
      </c>
      <c r="AO368" s="2161"/>
      <c r="AP368" s="542">
        <v>17.64</v>
      </c>
      <c r="AQ368" s="2161"/>
      <c r="AR368" s="542"/>
      <c r="AS368" s="2161"/>
      <c r="AT368" s="542">
        <v>17.64</v>
      </c>
      <c r="AU368" s="2161"/>
      <c r="AV368" s="542"/>
      <c r="AW368" s="2161"/>
      <c r="AX368" s="542">
        <v>17.64</v>
      </c>
      <c r="AY368" s="2161"/>
      <c r="AZ368" s="542"/>
      <c r="BA368" s="2161"/>
      <c r="BB368" s="542">
        <v>0</v>
      </c>
      <c r="BC368" s="2161"/>
      <c r="BD368" s="542">
        <v>17.64</v>
      </c>
      <c r="BE368" s="2161"/>
      <c r="BF368" s="542">
        <v>17.64</v>
      </c>
      <c r="BG368" s="3215"/>
      <c r="BH368" s="3215"/>
      <c r="BI368" s="3215"/>
      <c r="BJ368" s="3215"/>
    </row>
    <row r="369" spans="1:62" ht="20.25" customHeight="1" x14ac:dyDescent="0.25">
      <c r="A369" s="175"/>
      <c r="B369" s="3268" t="s">
        <v>1961</v>
      </c>
      <c r="C369" s="914" t="s">
        <v>50</v>
      </c>
      <c r="D369" s="914"/>
      <c r="E369" s="2161"/>
      <c r="F369" s="542"/>
      <c r="G369" s="2161"/>
      <c r="H369" s="542"/>
      <c r="I369" s="2161"/>
      <c r="J369" s="542">
        <v>0</v>
      </c>
      <c r="K369" s="2161"/>
      <c r="L369" s="542"/>
      <c r="M369" s="2161"/>
      <c r="N369" s="542">
        <v>0</v>
      </c>
      <c r="O369" s="2161"/>
      <c r="P369" s="542"/>
      <c r="Q369" s="2161"/>
      <c r="R369" s="542">
        <v>0</v>
      </c>
      <c r="S369" s="2161"/>
      <c r="T369" s="542"/>
      <c r="U369" s="2161"/>
      <c r="V369" s="542">
        <v>0</v>
      </c>
      <c r="W369" s="2161"/>
      <c r="X369" s="542">
        <v>78.900000000000006</v>
      </c>
      <c r="Y369" s="2161"/>
      <c r="Z369" s="542">
        <v>78.900000000000006</v>
      </c>
      <c r="AA369" s="2161"/>
      <c r="AB369" s="542">
        <v>78.900000000000006</v>
      </c>
      <c r="AC369" s="2161"/>
      <c r="AD369" s="542"/>
      <c r="AE369" s="2161"/>
      <c r="AF369" s="542">
        <v>78.900000000000006</v>
      </c>
      <c r="AG369" s="2161"/>
      <c r="AH369" s="542"/>
      <c r="AI369" s="2161"/>
      <c r="AJ369" s="542">
        <v>78.900000000000006</v>
      </c>
      <c r="AK369" s="2161"/>
      <c r="AL369" s="542"/>
      <c r="AM369" s="2161"/>
      <c r="AN369" s="542">
        <v>0</v>
      </c>
      <c r="AO369" s="2161"/>
      <c r="AP369" s="542">
        <v>78.900000000000006</v>
      </c>
      <c r="AQ369" s="2161"/>
      <c r="AR369" s="542"/>
      <c r="AS369" s="2161"/>
      <c r="AT369" s="542">
        <v>78.900000000000006</v>
      </c>
      <c r="AU369" s="2161"/>
      <c r="AV369" s="542"/>
      <c r="AW369" s="2161"/>
      <c r="AX369" s="542">
        <v>78.900000000000006</v>
      </c>
      <c r="AY369" s="2161"/>
      <c r="AZ369" s="542"/>
      <c r="BA369" s="2161"/>
      <c r="BB369" s="542">
        <v>0</v>
      </c>
      <c r="BC369" s="2161"/>
      <c r="BD369" s="542">
        <v>0</v>
      </c>
      <c r="BE369" s="2161"/>
      <c r="BF369" s="542">
        <v>78.900000000000006</v>
      </c>
      <c r="BG369" s="3215"/>
      <c r="BH369" s="3215"/>
      <c r="BI369" s="3215"/>
      <c r="BJ369" s="3215"/>
    </row>
    <row r="370" spans="1:62" ht="20.25" customHeight="1" x14ac:dyDescent="0.25">
      <c r="A370" s="175"/>
      <c r="B370" s="3268" t="s">
        <v>2018</v>
      </c>
      <c r="C370" s="914" t="s">
        <v>50</v>
      </c>
      <c r="D370" s="914"/>
      <c r="E370" s="2161"/>
      <c r="F370" s="542"/>
      <c r="G370" s="2161"/>
      <c r="H370" s="542"/>
      <c r="I370" s="2161"/>
      <c r="J370" s="542">
        <v>0</v>
      </c>
      <c r="K370" s="2161"/>
      <c r="L370" s="542"/>
      <c r="M370" s="2161"/>
      <c r="N370" s="542">
        <v>0</v>
      </c>
      <c r="O370" s="2161"/>
      <c r="P370" s="542"/>
      <c r="Q370" s="2161"/>
      <c r="R370" s="542">
        <v>0</v>
      </c>
      <c r="S370" s="2161"/>
      <c r="T370" s="542"/>
      <c r="U370" s="2161"/>
      <c r="V370" s="542">
        <v>0</v>
      </c>
      <c r="W370" s="2161"/>
      <c r="X370" s="542"/>
      <c r="Y370" s="2161"/>
      <c r="Z370" s="542">
        <v>0</v>
      </c>
      <c r="AA370" s="2161"/>
      <c r="AB370" s="542">
        <v>0</v>
      </c>
      <c r="AC370" s="2161"/>
      <c r="AD370" s="542">
        <v>39.799999999999997</v>
      </c>
      <c r="AE370" s="2161"/>
      <c r="AF370" s="542">
        <v>39.799999999999997</v>
      </c>
      <c r="AG370" s="2161"/>
      <c r="AH370" s="542"/>
      <c r="AI370" s="2161"/>
      <c r="AJ370" s="542">
        <v>39.799999999999997</v>
      </c>
      <c r="AK370" s="2161"/>
      <c r="AL370" s="542"/>
      <c r="AM370" s="2161"/>
      <c r="AN370" s="542">
        <v>39.799999999999997</v>
      </c>
      <c r="AO370" s="2161"/>
      <c r="AP370" s="542">
        <v>39.799999999999997</v>
      </c>
      <c r="AQ370" s="2161"/>
      <c r="AR370" s="542"/>
      <c r="AS370" s="2161"/>
      <c r="AT370" s="542">
        <v>39.799999999999997</v>
      </c>
      <c r="AU370" s="2161"/>
      <c r="AV370" s="542"/>
      <c r="AW370" s="2161"/>
      <c r="AX370" s="542">
        <v>39.799999999999997</v>
      </c>
      <c r="AY370" s="2161"/>
      <c r="AZ370" s="542"/>
      <c r="BA370" s="2161"/>
      <c r="BB370" s="542">
        <v>0</v>
      </c>
      <c r="BC370" s="2161"/>
      <c r="BD370" s="542">
        <v>39.799999999999997</v>
      </c>
      <c r="BE370" s="2161"/>
      <c r="BF370" s="542">
        <v>39.799999999999997</v>
      </c>
      <c r="BG370" s="3215"/>
      <c r="BH370" s="3215"/>
      <c r="BI370" s="3215"/>
      <c r="BJ370" s="3215"/>
    </row>
    <row r="371" spans="1:62" ht="20.25" customHeight="1" x14ac:dyDescent="0.25">
      <c r="A371" s="175"/>
      <c r="B371" s="3257" t="s">
        <v>2</v>
      </c>
      <c r="C371" s="1355" t="s">
        <v>50</v>
      </c>
      <c r="D371" s="1094">
        <v>8000</v>
      </c>
      <c r="E371" s="1094">
        <v>800</v>
      </c>
      <c r="F371" s="3292">
        <v>0</v>
      </c>
      <c r="G371" s="1094">
        <v>800</v>
      </c>
      <c r="H371" s="3292">
        <v>78.290000000000006</v>
      </c>
      <c r="I371" s="1094">
        <v>1600</v>
      </c>
      <c r="J371" s="3292">
        <v>78.290000000000006</v>
      </c>
      <c r="K371" s="1094">
        <v>0</v>
      </c>
      <c r="L371" s="3292">
        <v>39.82</v>
      </c>
      <c r="M371" s="1094">
        <v>1600</v>
      </c>
      <c r="N371" s="3292">
        <v>118.11000000000001</v>
      </c>
      <c r="O371" s="1094">
        <v>0</v>
      </c>
      <c r="P371" s="3292">
        <v>39</v>
      </c>
      <c r="Q371" s="1094">
        <v>1600</v>
      </c>
      <c r="R371" s="1094">
        <v>157.11000000000001</v>
      </c>
      <c r="S371" s="1094">
        <v>800</v>
      </c>
      <c r="T371" s="3292">
        <v>103.74</v>
      </c>
      <c r="U371" s="1094">
        <v>2400</v>
      </c>
      <c r="V371" s="1094">
        <v>260.85000000000002</v>
      </c>
      <c r="W371" s="1094">
        <v>800</v>
      </c>
      <c r="X371" s="3292">
        <v>233.41</v>
      </c>
      <c r="Y371" s="1094">
        <v>1600</v>
      </c>
      <c r="Z371" s="3292">
        <v>376.15</v>
      </c>
      <c r="AA371" s="1094">
        <v>3200</v>
      </c>
      <c r="AB371" s="3292">
        <v>494.26</v>
      </c>
      <c r="AC371" s="1094">
        <v>800</v>
      </c>
      <c r="AD371" s="3292">
        <v>156.07999999999998</v>
      </c>
      <c r="AE371" s="1094">
        <v>4000</v>
      </c>
      <c r="AF371" s="3292">
        <v>650.33999999999992</v>
      </c>
      <c r="AG371" s="1094">
        <v>800</v>
      </c>
      <c r="AH371" s="3292">
        <v>0</v>
      </c>
      <c r="AI371" s="1094">
        <v>4800</v>
      </c>
      <c r="AJ371" s="3292">
        <v>650.33999999999992</v>
      </c>
      <c r="AK371" s="1094">
        <v>800</v>
      </c>
      <c r="AL371" s="3292">
        <v>132.44</v>
      </c>
      <c r="AM371" s="1094">
        <v>2400</v>
      </c>
      <c r="AN371" s="3292">
        <v>288.52</v>
      </c>
      <c r="AO371" s="1094">
        <v>5600</v>
      </c>
      <c r="AP371" s="3292">
        <v>782.78</v>
      </c>
      <c r="AQ371" s="1094">
        <v>800</v>
      </c>
      <c r="AR371" s="3292">
        <v>252.82</v>
      </c>
      <c r="AS371" s="1094">
        <v>6400</v>
      </c>
      <c r="AT371" s="3292">
        <v>1035.5999999999999</v>
      </c>
      <c r="AU371" s="1094">
        <v>800</v>
      </c>
      <c r="AV371" s="3292">
        <v>0</v>
      </c>
      <c r="AW371" s="1094">
        <v>7200</v>
      </c>
      <c r="AX371" s="3292">
        <v>1035.5999999999999</v>
      </c>
      <c r="AY371" s="1094">
        <v>800</v>
      </c>
      <c r="AZ371" s="3292">
        <v>794.61999999999989</v>
      </c>
      <c r="BA371" s="1094">
        <v>2400</v>
      </c>
      <c r="BB371" s="3292">
        <v>1047.4399999999998</v>
      </c>
      <c r="BC371" s="1094">
        <v>4800</v>
      </c>
      <c r="BD371" s="1094">
        <v>1335.9599999999998</v>
      </c>
      <c r="BE371" s="1094">
        <v>8000</v>
      </c>
      <c r="BF371" s="3292">
        <v>1830.2199999999998</v>
      </c>
      <c r="BG371" s="3215"/>
      <c r="BH371" s="3215"/>
      <c r="BI371" s="3215"/>
      <c r="BJ371" s="3215"/>
    </row>
    <row r="372" spans="1:62" ht="20.25" customHeight="1" thickBot="1" x14ac:dyDescent="0.3">
      <c r="A372" s="175"/>
      <c r="B372" s="3305"/>
      <c r="C372" s="3305"/>
      <c r="D372" s="3305"/>
      <c r="E372" s="3305"/>
      <c r="F372" s="3305"/>
      <c r="G372" s="3305"/>
      <c r="H372" s="3305"/>
      <c r="I372" s="3305"/>
      <c r="J372" s="3305"/>
      <c r="K372" s="3305"/>
      <c r="L372" s="3305"/>
      <c r="M372" s="3305"/>
      <c r="N372" s="3305"/>
      <c r="O372" s="3305"/>
      <c r="P372" s="3305"/>
      <c r="Q372" s="3305"/>
      <c r="R372" s="3305"/>
      <c r="S372" s="3305"/>
      <c r="T372" s="3305"/>
      <c r="U372" s="3305"/>
      <c r="V372" s="3305"/>
      <c r="W372" s="3305"/>
      <c r="X372" s="3305"/>
      <c r="Y372" s="3305"/>
      <c r="Z372" s="3305"/>
      <c r="AA372" s="3305"/>
      <c r="AB372" s="3305"/>
      <c r="AC372" s="3305"/>
      <c r="AD372" s="3305"/>
      <c r="AE372" s="3305"/>
      <c r="AF372" s="3305"/>
      <c r="AG372" s="3305"/>
      <c r="AH372" s="3305"/>
      <c r="AI372" s="3305"/>
      <c r="AJ372" s="3305"/>
      <c r="AK372" s="3305"/>
      <c r="AL372" s="3305"/>
      <c r="AM372" s="3305"/>
      <c r="AN372" s="3305"/>
      <c r="AO372" s="3305"/>
      <c r="AP372" s="3305"/>
      <c r="AQ372" s="3305"/>
      <c r="AR372" s="3305"/>
      <c r="AS372" s="3305"/>
      <c r="AT372" s="3305"/>
      <c r="AU372" s="3305"/>
      <c r="AV372" s="3305"/>
      <c r="AW372" s="3305"/>
      <c r="AX372" s="3305"/>
      <c r="AY372" s="3305"/>
      <c r="AZ372" s="3305"/>
      <c r="BA372" s="3305"/>
      <c r="BB372" s="3305"/>
      <c r="BC372" s="3305"/>
      <c r="BD372" s="3305"/>
      <c r="BE372" s="3305"/>
      <c r="BF372" s="3305"/>
      <c r="BG372" s="3215"/>
      <c r="BH372" s="3215"/>
      <c r="BI372" s="3215"/>
      <c r="BJ372" s="3215"/>
    </row>
    <row r="373" spans="1:62" ht="20.25" customHeight="1" x14ac:dyDescent="0.25">
      <c r="A373" s="175"/>
      <c r="B373" s="3306" t="s">
        <v>538</v>
      </c>
      <c r="C373" s="1011"/>
      <c r="D373" s="1011"/>
      <c r="E373" s="1011"/>
      <c r="F373" s="1011"/>
      <c r="G373" s="1011"/>
      <c r="H373" s="1011"/>
      <c r="I373" s="1011"/>
      <c r="J373" s="1011"/>
      <c r="K373" s="1011"/>
      <c r="L373" s="1011"/>
      <c r="M373" s="1011"/>
      <c r="N373" s="1011"/>
      <c r="O373" s="1011"/>
      <c r="P373" s="1011"/>
      <c r="Q373" s="1011"/>
      <c r="R373" s="1011"/>
      <c r="S373" s="1011"/>
      <c r="T373" s="1011"/>
      <c r="U373" s="1011"/>
      <c r="V373" s="1011"/>
      <c r="W373" s="1011"/>
      <c r="X373" s="1011"/>
      <c r="Y373" s="1011"/>
      <c r="Z373" s="1011"/>
      <c r="AA373" s="1011"/>
      <c r="AB373" s="1012"/>
      <c r="AC373" s="1011"/>
      <c r="AD373" s="1011"/>
      <c r="AE373" s="1011"/>
      <c r="AF373" s="1011"/>
      <c r="AG373" s="1011"/>
      <c r="AH373" s="1011"/>
      <c r="AI373" s="1011"/>
      <c r="AJ373" s="1011"/>
      <c r="AK373" s="1011"/>
      <c r="AL373" s="1011"/>
      <c r="AM373" s="1011"/>
      <c r="AN373" s="1011"/>
      <c r="AO373" s="1011"/>
      <c r="AP373" s="1011"/>
      <c r="AQ373" s="1011"/>
      <c r="AR373" s="1011"/>
      <c r="AS373" s="1011"/>
      <c r="AT373" s="1011"/>
      <c r="AU373" s="1011"/>
      <c r="AV373" s="1011"/>
      <c r="AW373" s="1011"/>
      <c r="AX373" s="1011"/>
      <c r="AY373" s="1011"/>
      <c r="AZ373" s="1011"/>
      <c r="BA373" s="1011"/>
      <c r="BB373" s="1011"/>
      <c r="BC373" s="1011"/>
      <c r="BD373" s="1012"/>
      <c r="BE373" s="1011"/>
      <c r="BF373" s="1011"/>
      <c r="BG373" s="3215"/>
      <c r="BH373" s="3215"/>
      <c r="BI373" s="3215"/>
      <c r="BJ373" s="3215"/>
    </row>
    <row r="374" spans="1:62" x14ac:dyDescent="0.25">
      <c r="A374" s="175"/>
      <c r="B374" s="2561" t="s">
        <v>1256</v>
      </c>
      <c r="C374" s="2839"/>
      <c r="D374" s="2839"/>
      <c r="E374" s="2839"/>
      <c r="F374" s="2839"/>
      <c r="G374" s="2839"/>
      <c r="H374" s="2839"/>
      <c r="I374" s="2839"/>
      <c r="J374" s="2839"/>
      <c r="K374" s="2839"/>
      <c r="L374" s="2839"/>
      <c r="M374" s="2839"/>
      <c r="N374" s="2839"/>
      <c r="O374" s="2839"/>
      <c r="P374" s="2839"/>
      <c r="Q374" s="2839"/>
      <c r="R374" s="2839"/>
      <c r="S374" s="2839"/>
      <c r="T374" s="2839"/>
      <c r="U374" s="2839"/>
      <c r="V374" s="2839"/>
      <c r="W374" s="2839"/>
      <c r="X374" s="2839"/>
      <c r="Y374" s="2839"/>
      <c r="Z374" s="2839"/>
      <c r="AA374" s="2839"/>
      <c r="AB374" s="3307"/>
      <c r="AC374" s="2839"/>
      <c r="AD374" s="2839"/>
      <c r="AE374" s="2839"/>
      <c r="AF374" s="2839"/>
      <c r="AG374" s="2839"/>
      <c r="AH374" s="2839"/>
      <c r="AI374" s="2839"/>
      <c r="AJ374" s="2839"/>
      <c r="AK374" s="2839"/>
      <c r="AL374" s="2839"/>
      <c r="AM374" s="2839"/>
      <c r="AN374" s="2839"/>
      <c r="AO374" s="2839"/>
      <c r="AP374" s="2839"/>
      <c r="AQ374" s="2839"/>
      <c r="AR374" s="2839"/>
      <c r="AS374" s="2839"/>
      <c r="AT374" s="2839"/>
      <c r="AU374" s="2839"/>
      <c r="AV374" s="2839"/>
      <c r="AW374" s="2839"/>
      <c r="AX374" s="2839"/>
      <c r="AY374" s="2839"/>
      <c r="AZ374" s="2839"/>
      <c r="BA374" s="2839"/>
      <c r="BB374" s="2839"/>
      <c r="BC374" s="2839"/>
      <c r="BD374" s="3307"/>
      <c r="BE374" s="2839"/>
      <c r="BF374" s="2839"/>
      <c r="BG374" s="3215"/>
      <c r="BH374" s="3215"/>
      <c r="BI374" s="3215"/>
      <c r="BJ374" s="3215"/>
    </row>
    <row r="375" spans="1:62" x14ac:dyDescent="0.25">
      <c r="A375" s="175"/>
      <c r="B375" s="2561" t="s">
        <v>120</v>
      </c>
      <c r="C375" s="2839"/>
      <c r="D375" s="2839"/>
      <c r="E375" s="2839"/>
      <c r="F375" s="2839"/>
      <c r="G375" s="2839"/>
      <c r="H375" s="2839"/>
      <c r="I375" s="2839"/>
      <c r="J375" s="2839"/>
      <c r="K375" s="2839"/>
      <c r="L375" s="2839"/>
      <c r="M375" s="2839"/>
      <c r="N375" s="2839"/>
      <c r="O375" s="2839"/>
      <c r="P375" s="2839"/>
      <c r="Q375" s="2839"/>
      <c r="R375" s="2839"/>
      <c r="S375" s="2839"/>
      <c r="T375" s="2839"/>
      <c r="U375" s="2839"/>
      <c r="V375" s="2839"/>
      <c r="W375" s="2839"/>
      <c r="X375" s="2839"/>
      <c r="Y375" s="2839"/>
      <c r="Z375" s="2839"/>
      <c r="AA375" s="2839"/>
      <c r="AB375" s="3307"/>
      <c r="AC375" s="2839"/>
      <c r="AD375" s="2839"/>
      <c r="AE375" s="2839"/>
      <c r="AF375" s="2839"/>
      <c r="AG375" s="2839"/>
      <c r="AH375" s="2839"/>
      <c r="AI375" s="2839"/>
      <c r="AJ375" s="2839"/>
      <c r="AK375" s="2839"/>
      <c r="AL375" s="2839"/>
      <c r="AM375" s="2839"/>
      <c r="AN375" s="2839"/>
      <c r="AO375" s="2839"/>
      <c r="AP375" s="2839"/>
      <c r="AQ375" s="2839"/>
      <c r="AR375" s="2839"/>
      <c r="AS375" s="2839"/>
      <c r="AT375" s="2839"/>
      <c r="AU375" s="2839"/>
      <c r="AV375" s="2839"/>
      <c r="AW375" s="2839"/>
      <c r="AX375" s="2839"/>
      <c r="AY375" s="2839"/>
      <c r="AZ375" s="2839"/>
      <c r="BA375" s="2839"/>
      <c r="BB375" s="2839"/>
      <c r="BC375" s="2839"/>
      <c r="BD375" s="3307"/>
      <c r="BE375" s="2839"/>
      <c r="BF375" s="2839"/>
      <c r="BG375" s="3215"/>
      <c r="BH375" s="3215"/>
      <c r="BI375" s="3215"/>
      <c r="BJ375" s="3215"/>
    </row>
    <row r="376" spans="1:62" x14ac:dyDescent="0.25">
      <c r="A376" s="175"/>
      <c r="B376" s="2561" t="s">
        <v>661</v>
      </c>
      <c r="C376" s="914" t="s">
        <v>50</v>
      </c>
      <c r="D376" s="914"/>
      <c r="E376" s="3776"/>
      <c r="F376" s="542"/>
      <c r="G376" s="3776"/>
      <c r="H376" s="542">
        <v>1341.14</v>
      </c>
      <c r="I376" s="3776"/>
      <c r="J376" s="542">
        <v>1341.14</v>
      </c>
      <c r="K376" s="3776"/>
      <c r="L376" s="542"/>
      <c r="M376" s="3776"/>
      <c r="N376" s="542">
        <v>1341.14</v>
      </c>
      <c r="O376" s="3776"/>
      <c r="P376" s="542"/>
      <c r="Q376" s="3776"/>
      <c r="R376" s="542">
        <v>1341.14</v>
      </c>
      <c r="S376" s="3776"/>
      <c r="T376" s="542">
        <v>2823.7400000000007</v>
      </c>
      <c r="U376" s="3776"/>
      <c r="V376" s="542">
        <v>4164.880000000001</v>
      </c>
      <c r="W376" s="3776"/>
      <c r="X376" s="542"/>
      <c r="Y376" s="3776"/>
      <c r="Z376" s="1094">
        <v>2823.7400000000007</v>
      </c>
      <c r="AA376" s="3776"/>
      <c r="AB376" s="1089">
        <v>4164.880000000001</v>
      </c>
      <c r="AC376" s="3776"/>
      <c r="AD376" s="542">
        <v>2633.36</v>
      </c>
      <c r="AE376" s="3776"/>
      <c r="AF376" s="542">
        <v>6798.2400000000016</v>
      </c>
      <c r="AG376" s="3776"/>
      <c r="AH376" s="542"/>
      <c r="AI376" s="1422"/>
      <c r="AJ376" s="542">
        <v>6798.2400000000016</v>
      </c>
      <c r="AK376" s="3776"/>
      <c r="AL376" s="542"/>
      <c r="AM376" s="3776"/>
      <c r="AN376" s="1094">
        <v>2633.36</v>
      </c>
      <c r="AO376" s="3776"/>
      <c r="AP376" s="542">
        <v>6798.2400000000016</v>
      </c>
      <c r="AQ376" s="3776"/>
      <c r="AR376" s="1094">
        <v>2758.7400000000007</v>
      </c>
      <c r="AS376" s="1422"/>
      <c r="AT376" s="542">
        <v>9556.9800000000032</v>
      </c>
      <c r="AU376" s="3776"/>
      <c r="AV376" s="1094"/>
      <c r="AW376" s="1422"/>
      <c r="AX376" s="542">
        <v>9556.9800000000032</v>
      </c>
      <c r="AY376" s="3776"/>
      <c r="AZ376" s="1094"/>
      <c r="BA376" s="3776"/>
      <c r="BB376" s="1094">
        <v>2758.7400000000007</v>
      </c>
      <c r="BC376" s="3776"/>
      <c r="BD376" s="1094">
        <v>5392.1</v>
      </c>
      <c r="BE376" s="1422"/>
      <c r="BF376" s="542">
        <v>9556.9800000000032</v>
      </c>
      <c r="BG376" s="3215"/>
      <c r="BH376" s="3215"/>
      <c r="BI376" s="3215"/>
      <c r="BJ376" s="3215"/>
    </row>
    <row r="377" spans="1:62" x14ac:dyDescent="0.25">
      <c r="A377" s="175"/>
      <c r="B377" s="3308" t="s">
        <v>715</v>
      </c>
      <c r="C377" s="914" t="s">
        <v>50</v>
      </c>
      <c r="D377" s="914"/>
      <c r="E377" s="3776"/>
      <c r="F377" s="1094"/>
      <c r="G377" s="3776"/>
      <c r="H377" s="1094">
        <v>1341.14</v>
      </c>
      <c r="I377" s="3776"/>
      <c r="J377" s="1094">
        <v>1341.14</v>
      </c>
      <c r="K377" s="3776"/>
      <c r="L377" s="1094"/>
      <c r="M377" s="3776"/>
      <c r="N377" s="1094">
        <v>1341.14</v>
      </c>
      <c r="O377" s="3776"/>
      <c r="P377" s="1094"/>
      <c r="Q377" s="3776"/>
      <c r="R377" s="1094">
        <v>1341.14</v>
      </c>
      <c r="S377" s="3776"/>
      <c r="T377" s="1094">
        <v>2823.7400000000007</v>
      </c>
      <c r="U377" s="3776"/>
      <c r="V377" s="1094">
        <v>4164.880000000001</v>
      </c>
      <c r="W377" s="3776"/>
      <c r="X377" s="1094"/>
      <c r="Y377" s="3776"/>
      <c r="Z377" s="1094">
        <v>2823.7400000000007</v>
      </c>
      <c r="AA377" s="3776"/>
      <c r="AB377" s="1089">
        <v>4164.880000000001</v>
      </c>
      <c r="AC377" s="3776"/>
      <c r="AD377" s="1094">
        <v>2633.36</v>
      </c>
      <c r="AE377" s="3776"/>
      <c r="AF377" s="542">
        <v>6798.2400000000016</v>
      </c>
      <c r="AG377" s="3776"/>
      <c r="AH377" s="1094"/>
      <c r="AI377" s="1422"/>
      <c r="AJ377" s="542">
        <v>6798.2400000000016</v>
      </c>
      <c r="AK377" s="3776"/>
      <c r="AL377" s="1094"/>
      <c r="AM377" s="3776"/>
      <c r="AN377" s="1094">
        <v>2633.36</v>
      </c>
      <c r="AO377" s="3776"/>
      <c r="AP377" s="542">
        <v>6798.2400000000016</v>
      </c>
      <c r="AQ377" s="3776"/>
      <c r="AR377" s="1094">
        <v>2758.7400000000007</v>
      </c>
      <c r="AS377" s="1422"/>
      <c r="AT377" s="542">
        <v>9556.9800000000032</v>
      </c>
      <c r="AU377" s="3776"/>
      <c r="AV377" s="1094"/>
      <c r="AW377" s="1422"/>
      <c r="AX377" s="542">
        <v>9556.9800000000032</v>
      </c>
      <c r="AY377" s="3776"/>
      <c r="AZ377" s="1094"/>
      <c r="BA377" s="3776"/>
      <c r="BB377" s="1094">
        <v>2758.7400000000007</v>
      </c>
      <c r="BC377" s="3776"/>
      <c r="BD377" s="1094">
        <v>5392.1</v>
      </c>
      <c r="BE377" s="1422"/>
      <c r="BF377" s="542">
        <v>9556.9800000000032</v>
      </c>
      <c r="BG377" s="3215"/>
      <c r="BH377" s="3215"/>
      <c r="BI377" s="3215"/>
      <c r="BJ377" s="3215"/>
    </row>
    <row r="378" spans="1:62" x14ac:dyDescent="0.25">
      <c r="A378" s="175"/>
      <c r="B378" s="3309"/>
      <c r="C378" s="914" t="s">
        <v>50</v>
      </c>
      <c r="D378" s="914"/>
      <c r="E378" s="3776"/>
      <c r="F378" s="542">
        <v>0</v>
      </c>
      <c r="G378" s="3776"/>
      <c r="H378" s="542">
        <v>0</v>
      </c>
      <c r="I378" s="3776"/>
      <c r="J378" s="542">
        <v>0</v>
      </c>
      <c r="K378" s="3776"/>
      <c r="L378" s="542">
        <v>0</v>
      </c>
      <c r="M378" s="3776"/>
      <c r="N378" s="1094">
        <v>0</v>
      </c>
      <c r="O378" s="3776"/>
      <c r="P378" s="542">
        <v>0</v>
      </c>
      <c r="Q378" s="3776"/>
      <c r="R378" s="542">
        <v>0</v>
      </c>
      <c r="S378" s="3776"/>
      <c r="T378" s="542">
        <v>0</v>
      </c>
      <c r="U378" s="3776"/>
      <c r="V378" s="542">
        <v>0</v>
      </c>
      <c r="W378" s="3776"/>
      <c r="X378" s="542">
        <v>0</v>
      </c>
      <c r="Y378" s="3776"/>
      <c r="Z378" s="1094"/>
      <c r="AA378" s="3776"/>
      <c r="AB378" s="1089"/>
      <c r="AC378" s="3776"/>
      <c r="AD378" s="542"/>
      <c r="AE378" s="3776"/>
      <c r="AF378" s="542"/>
      <c r="AG378" s="3776"/>
      <c r="AH378" s="542"/>
      <c r="AI378" s="1422"/>
      <c r="AJ378" s="542">
        <v>0</v>
      </c>
      <c r="AK378" s="3776"/>
      <c r="AL378" s="542"/>
      <c r="AM378" s="3776"/>
      <c r="AN378" s="1094">
        <v>0</v>
      </c>
      <c r="AO378" s="3776"/>
      <c r="AP378" s="542">
        <v>0</v>
      </c>
      <c r="AQ378" s="3776"/>
      <c r="AR378" s="542"/>
      <c r="AS378" s="1422"/>
      <c r="AT378" s="542">
        <v>0</v>
      </c>
      <c r="AU378" s="3776"/>
      <c r="AV378" s="542"/>
      <c r="AW378" s="1422"/>
      <c r="AX378" s="542">
        <v>0</v>
      </c>
      <c r="AY378" s="3776"/>
      <c r="AZ378" s="542"/>
      <c r="BA378" s="3776"/>
      <c r="BB378" s="1094">
        <v>0</v>
      </c>
      <c r="BC378" s="3776"/>
      <c r="BD378" s="1094">
        <v>0</v>
      </c>
      <c r="BE378" s="1422"/>
      <c r="BF378" s="542">
        <v>0</v>
      </c>
      <c r="BG378" s="3215"/>
      <c r="BH378" s="3215"/>
      <c r="BI378" s="3215"/>
      <c r="BJ378" s="3215"/>
    </row>
    <row r="379" spans="1:62" ht="42.75" x14ac:dyDescent="0.25">
      <c r="A379" s="175"/>
      <c r="B379" s="2522" t="s">
        <v>1733</v>
      </c>
      <c r="C379" s="914" t="s">
        <v>50</v>
      </c>
      <c r="D379" s="914"/>
      <c r="E379" s="3776"/>
      <c r="F379" s="542">
        <v>3578.8700000000003</v>
      </c>
      <c r="G379" s="3776"/>
      <c r="H379" s="542">
        <v>7520.0999999999995</v>
      </c>
      <c r="I379" s="3776"/>
      <c r="J379" s="542">
        <v>11098.97</v>
      </c>
      <c r="K379" s="3776"/>
      <c r="L379" s="542">
        <v>2866.62</v>
      </c>
      <c r="M379" s="3776"/>
      <c r="N379" s="1094">
        <v>13965.59</v>
      </c>
      <c r="O379" s="3776"/>
      <c r="P379" s="542">
        <v>2363.09</v>
      </c>
      <c r="Q379" s="3776"/>
      <c r="R379" s="542">
        <v>16328.68</v>
      </c>
      <c r="S379" s="3776"/>
      <c r="T379" s="542">
        <v>3766.74</v>
      </c>
      <c r="U379" s="3776"/>
      <c r="V379" s="542">
        <v>20095.419999999998</v>
      </c>
      <c r="W379" s="3776"/>
      <c r="X379" s="542">
        <v>4291.22</v>
      </c>
      <c r="Y379" s="3776"/>
      <c r="Z379" s="1094">
        <v>10421.049999999999</v>
      </c>
      <c r="AA379" s="3776"/>
      <c r="AB379" s="1089">
        <v>24386.639999999999</v>
      </c>
      <c r="AC379" s="3776"/>
      <c r="AD379" s="542">
        <v>3411.6499999999996</v>
      </c>
      <c r="AE379" s="3776"/>
      <c r="AF379" s="542">
        <v>27798.29</v>
      </c>
      <c r="AG379" s="3776"/>
      <c r="AH379" s="542">
        <v>5141.4699999999993</v>
      </c>
      <c r="AI379" s="1422"/>
      <c r="AJ379" s="542">
        <v>32939.760000000002</v>
      </c>
      <c r="AK379" s="3776"/>
      <c r="AL379" s="542">
        <v>3545.0299999999997</v>
      </c>
      <c r="AM379" s="3776"/>
      <c r="AN379" s="1094">
        <v>12098.149999999998</v>
      </c>
      <c r="AO379" s="3776"/>
      <c r="AP379" s="542">
        <v>36484.79</v>
      </c>
      <c r="AQ379" s="3776"/>
      <c r="AR379" s="542">
        <v>3486.44</v>
      </c>
      <c r="AS379" s="1422"/>
      <c r="AT379" s="542">
        <v>39971.230000000003</v>
      </c>
      <c r="AU379" s="3776"/>
      <c r="AV379" s="542">
        <v>1080.8899999999999</v>
      </c>
      <c r="AW379" s="1422"/>
      <c r="AX379" s="542">
        <v>41052.120000000003</v>
      </c>
      <c r="AY379" s="3776"/>
      <c r="AZ379" s="542">
        <v>6449.17</v>
      </c>
      <c r="BA379" s="3776"/>
      <c r="BB379" s="1094">
        <v>11016.5</v>
      </c>
      <c r="BC379" s="3776"/>
      <c r="BD379" s="1094">
        <v>23114.649999999998</v>
      </c>
      <c r="BE379" s="1422"/>
      <c r="BF379" s="542">
        <v>47501.29</v>
      </c>
      <c r="BG379" s="3215"/>
      <c r="BH379" s="3215"/>
      <c r="BI379" s="3215"/>
      <c r="BJ379" s="3215"/>
    </row>
    <row r="380" spans="1:62" x14ac:dyDescent="0.25">
      <c r="A380" s="175"/>
      <c r="B380" s="2558" t="s">
        <v>602</v>
      </c>
      <c r="C380" s="914"/>
      <c r="D380" s="914"/>
      <c r="E380" s="3776"/>
      <c r="F380" s="542"/>
      <c r="G380" s="3776"/>
      <c r="H380" s="542"/>
      <c r="I380" s="3776"/>
      <c r="J380" s="542">
        <v>0</v>
      </c>
      <c r="K380" s="3776"/>
      <c r="L380" s="542"/>
      <c r="M380" s="3776"/>
      <c r="N380" s="1094">
        <v>0</v>
      </c>
      <c r="O380" s="3776"/>
      <c r="P380" s="542"/>
      <c r="Q380" s="3776"/>
      <c r="R380" s="542">
        <v>0</v>
      </c>
      <c r="S380" s="3776"/>
      <c r="T380" s="542"/>
      <c r="U380" s="3776"/>
      <c r="V380" s="542">
        <v>0</v>
      </c>
      <c r="W380" s="3776"/>
      <c r="X380" s="542"/>
      <c r="Y380" s="3776"/>
      <c r="Z380" s="1094"/>
      <c r="AA380" s="3776"/>
      <c r="AB380" s="1089"/>
      <c r="AC380" s="3776"/>
      <c r="AD380" s="542"/>
      <c r="AE380" s="3776"/>
      <c r="AF380" s="542"/>
      <c r="AG380" s="3776"/>
      <c r="AH380" s="542"/>
      <c r="AI380" s="1422"/>
      <c r="AJ380" s="542">
        <v>0</v>
      </c>
      <c r="AK380" s="3776"/>
      <c r="AL380" s="542"/>
      <c r="AM380" s="3776"/>
      <c r="AN380" s="1094">
        <v>0</v>
      </c>
      <c r="AO380" s="3776"/>
      <c r="AP380" s="542">
        <v>0</v>
      </c>
      <c r="AQ380" s="3776"/>
      <c r="AR380" s="542"/>
      <c r="AS380" s="1422"/>
      <c r="AT380" s="542"/>
      <c r="AU380" s="3776"/>
      <c r="AV380" s="542"/>
      <c r="AW380" s="1422"/>
      <c r="AX380" s="542"/>
      <c r="AY380" s="3776"/>
      <c r="AZ380" s="542"/>
      <c r="BA380" s="3776"/>
      <c r="BB380" s="1094">
        <v>0</v>
      </c>
      <c r="BC380" s="3776"/>
      <c r="BD380" s="1094">
        <v>0</v>
      </c>
      <c r="BE380" s="1422"/>
      <c r="BF380" s="542">
        <v>0</v>
      </c>
      <c r="BG380" s="3215"/>
      <c r="BH380" s="3215"/>
      <c r="BI380" s="3215"/>
      <c r="BJ380" s="3215"/>
    </row>
    <row r="381" spans="1:62" x14ac:dyDescent="0.25">
      <c r="A381" s="175"/>
      <c r="B381" s="1402" t="s">
        <v>2224</v>
      </c>
      <c r="C381" s="914" t="s">
        <v>50</v>
      </c>
      <c r="D381" s="914"/>
      <c r="E381" s="3776"/>
      <c r="F381" s="542"/>
      <c r="G381" s="3776"/>
      <c r="H381" s="542"/>
      <c r="I381" s="3776"/>
      <c r="J381" s="542">
        <v>0</v>
      </c>
      <c r="K381" s="3776"/>
      <c r="L381" s="542"/>
      <c r="M381" s="3776"/>
      <c r="N381" s="1094">
        <v>0</v>
      </c>
      <c r="O381" s="3776"/>
      <c r="P381" s="542"/>
      <c r="Q381" s="3776"/>
      <c r="R381" s="542">
        <v>0</v>
      </c>
      <c r="S381" s="3776"/>
      <c r="T381" s="542"/>
      <c r="U381" s="3776"/>
      <c r="V381" s="542">
        <v>0</v>
      </c>
      <c r="W381" s="3776"/>
      <c r="X381" s="542"/>
      <c r="Y381" s="3776"/>
      <c r="Z381" s="1094">
        <v>0</v>
      </c>
      <c r="AA381" s="3776"/>
      <c r="AB381" s="1089">
        <v>0</v>
      </c>
      <c r="AC381" s="3776"/>
      <c r="AD381" s="542"/>
      <c r="AE381" s="3776"/>
      <c r="AF381" s="542">
        <v>0</v>
      </c>
      <c r="AG381" s="3776"/>
      <c r="AH381" s="542"/>
      <c r="AI381" s="3310"/>
      <c r="AJ381" s="542">
        <v>0</v>
      </c>
      <c r="AK381" s="3776"/>
      <c r="AL381" s="542"/>
      <c r="AM381" s="3776"/>
      <c r="AN381" s="1094">
        <v>0</v>
      </c>
      <c r="AO381" s="3776"/>
      <c r="AP381" s="542">
        <v>0</v>
      </c>
      <c r="AQ381" s="3776"/>
      <c r="AR381" s="542"/>
      <c r="AS381" s="3310"/>
      <c r="AT381" s="542">
        <v>0</v>
      </c>
      <c r="AU381" s="3776"/>
      <c r="AV381" s="542"/>
      <c r="AW381" s="3310"/>
      <c r="AX381" s="542">
        <v>0</v>
      </c>
      <c r="AY381" s="3776"/>
      <c r="AZ381" s="542"/>
      <c r="BA381" s="3776"/>
      <c r="BB381" s="1094">
        <v>0</v>
      </c>
      <c r="BC381" s="3776"/>
      <c r="BD381" s="1094">
        <v>0</v>
      </c>
      <c r="BE381" s="3310"/>
      <c r="BF381" s="542">
        <v>0</v>
      </c>
      <c r="BG381" s="3215"/>
      <c r="BH381" s="3215"/>
      <c r="BI381" s="3215"/>
      <c r="BJ381" s="3215"/>
    </row>
    <row r="382" spans="1:62" x14ac:dyDescent="0.25">
      <c r="A382" s="175"/>
      <c r="B382" s="1402" t="s">
        <v>2225</v>
      </c>
      <c r="C382" s="914" t="s">
        <v>50</v>
      </c>
      <c r="D382" s="914"/>
      <c r="E382" s="3776"/>
      <c r="F382" s="542">
        <v>5368.5600000000022</v>
      </c>
      <c r="G382" s="3776"/>
      <c r="H382" s="542">
        <v>5164.1999999999989</v>
      </c>
      <c r="I382" s="3776"/>
      <c r="J382" s="542">
        <v>10532.760000000002</v>
      </c>
      <c r="K382" s="3776"/>
      <c r="L382" s="542">
        <v>5507.7999999999993</v>
      </c>
      <c r="M382" s="3776"/>
      <c r="N382" s="1094">
        <v>16040.560000000001</v>
      </c>
      <c r="O382" s="3776"/>
      <c r="P382" s="542">
        <v>9597.2600000000039</v>
      </c>
      <c r="Q382" s="3776"/>
      <c r="R382" s="542">
        <v>25637.820000000007</v>
      </c>
      <c r="S382" s="3776"/>
      <c r="T382" s="542">
        <v>3110.6999999999994</v>
      </c>
      <c r="U382" s="3776"/>
      <c r="V382" s="542">
        <v>28748.520000000008</v>
      </c>
      <c r="W382" s="3776"/>
      <c r="X382" s="542">
        <v>8996.239999999998</v>
      </c>
      <c r="Y382" s="3776"/>
      <c r="Z382" s="1094">
        <v>21704.2</v>
      </c>
      <c r="AA382" s="3776"/>
      <c r="AB382" s="1089">
        <v>37744.76</v>
      </c>
      <c r="AC382" s="3776"/>
      <c r="AD382" s="542">
        <v>62.54</v>
      </c>
      <c r="AE382" s="3776"/>
      <c r="AF382" s="542">
        <v>37807.300000000003</v>
      </c>
      <c r="AG382" s="3776"/>
      <c r="AH382" s="542"/>
      <c r="AI382" s="3310"/>
      <c r="AJ382" s="542">
        <v>37807.300000000003</v>
      </c>
      <c r="AK382" s="3776"/>
      <c r="AL382" s="542">
        <v>8859.2800000000025</v>
      </c>
      <c r="AM382" s="3776"/>
      <c r="AN382" s="1094">
        <v>8921.8200000000033</v>
      </c>
      <c r="AO382" s="3776"/>
      <c r="AP382" s="542">
        <v>46666.58</v>
      </c>
      <c r="AQ382" s="3776"/>
      <c r="AR382" s="542">
        <v>8721.1799999999985</v>
      </c>
      <c r="AS382" s="3310"/>
      <c r="AT382" s="542">
        <v>55387.76</v>
      </c>
      <c r="AU382" s="3776"/>
      <c r="AV382" s="542">
        <v>2702.6399999999994</v>
      </c>
      <c r="AW382" s="3310"/>
      <c r="AX382" s="542">
        <v>58090.400000000001</v>
      </c>
      <c r="AY382" s="3776"/>
      <c r="AZ382" s="542">
        <v>4630.7600000000011</v>
      </c>
      <c r="BA382" s="3776"/>
      <c r="BB382" s="1094">
        <v>16054.579999999998</v>
      </c>
      <c r="BC382" s="3776"/>
      <c r="BD382" s="1094">
        <v>24976.400000000001</v>
      </c>
      <c r="BE382" s="3310"/>
      <c r="BF382" s="542">
        <v>62721.16</v>
      </c>
      <c r="BG382" s="3215"/>
      <c r="BH382" s="3215"/>
      <c r="BI382" s="3215"/>
      <c r="BJ382" s="3215"/>
    </row>
    <row r="383" spans="1:62" x14ac:dyDescent="0.25">
      <c r="A383" s="175"/>
      <c r="B383" s="1402" t="s">
        <v>2232</v>
      </c>
      <c r="C383" s="3311"/>
      <c r="D383" s="3311"/>
      <c r="E383" s="3777"/>
      <c r="F383" s="2388"/>
      <c r="G383" s="3777"/>
      <c r="H383" s="2388"/>
      <c r="I383" s="3777"/>
      <c r="J383" s="2388"/>
      <c r="K383" s="3777"/>
      <c r="L383" s="2388"/>
      <c r="M383" s="3777"/>
      <c r="N383" s="2573"/>
      <c r="O383" s="3777"/>
      <c r="P383" s="2388"/>
      <c r="Q383" s="3777"/>
      <c r="R383" s="2388"/>
      <c r="S383" s="3777"/>
      <c r="T383" s="2388"/>
      <c r="U383" s="3777"/>
      <c r="V383" s="2388"/>
      <c r="W383" s="3777"/>
      <c r="X383" s="2388"/>
      <c r="Y383" s="3777"/>
      <c r="Z383" s="2573"/>
      <c r="AA383" s="3777"/>
      <c r="AB383" s="1089"/>
      <c r="AC383" s="3777"/>
      <c r="AD383" s="2388">
        <v>246.62000000000003</v>
      </c>
      <c r="AE383" s="3777"/>
      <c r="AF383" s="542">
        <v>246.62000000000003</v>
      </c>
      <c r="AG383" s="3777"/>
      <c r="AH383" s="2388"/>
      <c r="AI383" s="3310"/>
      <c r="AJ383" s="542">
        <v>246.62000000000003</v>
      </c>
      <c r="AK383" s="3777"/>
      <c r="AL383" s="2388"/>
      <c r="AM383" s="3777"/>
      <c r="AN383" s="1094">
        <v>246.62000000000003</v>
      </c>
      <c r="AO383" s="3777"/>
      <c r="AP383" s="542">
        <v>246.62000000000003</v>
      </c>
      <c r="AQ383" s="3777"/>
      <c r="AR383" s="2388"/>
      <c r="AS383" s="3310"/>
      <c r="AT383" s="542">
        <v>246.62000000000003</v>
      </c>
      <c r="AU383" s="3777"/>
      <c r="AV383" s="2388"/>
      <c r="AW383" s="3310"/>
      <c r="AX383" s="542">
        <v>246.62000000000003</v>
      </c>
      <c r="AY383" s="3777"/>
      <c r="AZ383" s="2388"/>
      <c r="BA383" s="3777"/>
      <c r="BB383" s="1094">
        <v>0</v>
      </c>
      <c r="BC383" s="3777"/>
      <c r="BD383" s="1094">
        <v>246.62000000000003</v>
      </c>
      <c r="BE383" s="3310"/>
      <c r="BF383" s="542">
        <v>246.62000000000003</v>
      </c>
      <c r="BG383" s="3215"/>
      <c r="BH383" s="3215"/>
      <c r="BI383" s="3215"/>
      <c r="BJ383" s="3215"/>
    </row>
    <row r="384" spans="1:62" x14ac:dyDescent="0.25">
      <c r="A384" s="175"/>
      <c r="B384" s="1402" t="s">
        <v>2233</v>
      </c>
      <c r="C384" s="914" t="s">
        <v>50</v>
      </c>
      <c r="D384" s="914"/>
      <c r="E384" s="3776"/>
      <c r="F384" s="542"/>
      <c r="G384" s="3776"/>
      <c r="H384" s="542"/>
      <c r="I384" s="3776"/>
      <c r="J384" s="542">
        <v>0</v>
      </c>
      <c r="K384" s="3776"/>
      <c r="L384" s="542"/>
      <c r="M384" s="3776"/>
      <c r="N384" s="1094">
        <v>0</v>
      </c>
      <c r="O384" s="3776"/>
      <c r="P384" s="542"/>
      <c r="Q384" s="3776"/>
      <c r="R384" s="542">
        <v>0</v>
      </c>
      <c r="S384" s="3776"/>
      <c r="T384" s="542"/>
      <c r="U384" s="3776"/>
      <c r="V384" s="542">
        <v>0</v>
      </c>
      <c r="W384" s="3776"/>
      <c r="X384" s="542">
        <v>324.59999999999997</v>
      </c>
      <c r="Y384" s="3776"/>
      <c r="Z384" s="1094">
        <v>324.59999999999997</v>
      </c>
      <c r="AA384" s="3776"/>
      <c r="AB384" s="1089">
        <v>324.59999999999997</v>
      </c>
      <c r="AC384" s="3776"/>
      <c r="AD384" s="542">
        <v>130.32</v>
      </c>
      <c r="AE384" s="3776"/>
      <c r="AF384" s="542">
        <v>454.91999999999996</v>
      </c>
      <c r="AG384" s="3776"/>
      <c r="AH384" s="542"/>
      <c r="AI384" s="3310"/>
      <c r="AJ384" s="542">
        <v>454.91999999999996</v>
      </c>
      <c r="AK384" s="3776"/>
      <c r="AL384" s="542"/>
      <c r="AM384" s="3776"/>
      <c r="AN384" s="1094">
        <v>130.32</v>
      </c>
      <c r="AO384" s="3776"/>
      <c r="AP384" s="542">
        <v>454.91999999999996</v>
      </c>
      <c r="AQ384" s="3776"/>
      <c r="AR384" s="542"/>
      <c r="AS384" s="3310"/>
      <c r="AT384" s="542">
        <v>454.91999999999996</v>
      </c>
      <c r="AU384" s="3776"/>
      <c r="AV384" s="542"/>
      <c r="AW384" s="3310"/>
      <c r="AX384" s="542">
        <v>454.91999999999996</v>
      </c>
      <c r="AY384" s="3776"/>
      <c r="AZ384" s="542"/>
      <c r="BA384" s="3776"/>
      <c r="BB384" s="1094">
        <v>0</v>
      </c>
      <c r="BC384" s="3776"/>
      <c r="BD384" s="1094">
        <v>130.32</v>
      </c>
      <c r="BE384" s="3310"/>
      <c r="BF384" s="542">
        <v>454.91999999999996</v>
      </c>
      <c r="BG384" s="3215"/>
      <c r="BH384" s="3215"/>
      <c r="BI384" s="3215"/>
      <c r="BJ384" s="3215"/>
    </row>
    <row r="385" spans="1:62" x14ac:dyDescent="0.25">
      <c r="A385" s="175"/>
      <c r="B385" s="1402" t="s">
        <v>1538</v>
      </c>
      <c r="C385" s="914" t="s">
        <v>50</v>
      </c>
      <c r="D385" s="914"/>
      <c r="E385" s="3776"/>
      <c r="F385" s="542"/>
      <c r="G385" s="3776"/>
      <c r="H385" s="542"/>
      <c r="I385" s="3776"/>
      <c r="J385" s="542">
        <v>0</v>
      </c>
      <c r="K385" s="3776"/>
      <c r="L385" s="542">
        <v>587.04</v>
      </c>
      <c r="M385" s="3776"/>
      <c r="N385" s="1094">
        <v>587.04</v>
      </c>
      <c r="O385" s="3776"/>
      <c r="P385" s="542">
        <v>253.7</v>
      </c>
      <c r="Q385" s="3776"/>
      <c r="R385" s="542">
        <v>840.74</v>
      </c>
      <c r="S385" s="3776"/>
      <c r="T385" s="542"/>
      <c r="U385" s="3776"/>
      <c r="V385" s="542">
        <v>840.74</v>
      </c>
      <c r="W385" s="3776"/>
      <c r="X385" s="542"/>
      <c r="Y385" s="3776"/>
      <c r="Z385" s="1094">
        <v>253.7</v>
      </c>
      <c r="AA385" s="3776"/>
      <c r="AB385" s="1089">
        <v>840.74</v>
      </c>
      <c r="AC385" s="3776"/>
      <c r="AD385" s="542"/>
      <c r="AE385" s="3776"/>
      <c r="AF385" s="542">
        <v>840.74</v>
      </c>
      <c r="AG385" s="3776"/>
      <c r="AH385" s="542"/>
      <c r="AI385" s="1422"/>
      <c r="AJ385" s="542">
        <v>840.74</v>
      </c>
      <c r="AK385" s="3776"/>
      <c r="AL385" s="542"/>
      <c r="AM385" s="3776"/>
      <c r="AN385" s="1094">
        <v>0</v>
      </c>
      <c r="AO385" s="3776"/>
      <c r="AP385" s="542">
        <v>840.74</v>
      </c>
      <c r="AQ385" s="3776"/>
      <c r="AR385" s="542"/>
      <c r="AS385" s="1422"/>
      <c r="AT385" s="542">
        <v>840.74</v>
      </c>
      <c r="AU385" s="3776"/>
      <c r="AV385" s="542"/>
      <c r="AW385" s="1422"/>
      <c r="AX385" s="542">
        <v>840.74</v>
      </c>
      <c r="AY385" s="3776"/>
      <c r="AZ385" s="542"/>
      <c r="BA385" s="3776"/>
      <c r="BB385" s="1094">
        <v>0</v>
      </c>
      <c r="BC385" s="3776"/>
      <c r="BD385" s="1094">
        <v>0</v>
      </c>
      <c r="BE385" s="1422"/>
      <c r="BF385" s="542">
        <v>840.74</v>
      </c>
      <c r="BG385" s="3215"/>
      <c r="BH385" s="3215"/>
      <c r="BI385" s="3215"/>
      <c r="BJ385" s="3215"/>
    </row>
    <row r="386" spans="1:62" x14ac:dyDescent="0.25">
      <c r="A386" s="175"/>
      <c r="B386" s="1402" t="s">
        <v>1661</v>
      </c>
      <c r="C386" s="914" t="s">
        <v>50</v>
      </c>
      <c r="D386" s="914"/>
      <c r="E386" s="3776"/>
      <c r="F386" s="542"/>
      <c r="G386" s="3776"/>
      <c r="H386" s="542"/>
      <c r="I386" s="3776"/>
      <c r="J386" s="542">
        <v>0</v>
      </c>
      <c r="K386" s="3776"/>
      <c r="L386" s="542"/>
      <c r="M386" s="3776"/>
      <c r="N386" s="1094">
        <v>0</v>
      </c>
      <c r="O386" s="3776"/>
      <c r="P386" s="542">
        <v>651.16</v>
      </c>
      <c r="Q386" s="3776"/>
      <c r="R386" s="542">
        <v>651.16</v>
      </c>
      <c r="S386" s="3776"/>
      <c r="T386" s="542"/>
      <c r="U386" s="3776"/>
      <c r="V386" s="542">
        <v>651.16</v>
      </c>
      <c r="W386" s="3776"/>
      <c r="X386" s="542"/>
      <c r="Y386" s="3776"/>
      <c r="Z386" s="1094">
        <v>651.16</v>
      </c>
      <c r="AA386" s="3776"/>
      <c r="AB386" s="1089">
        <v>651.16</v>
      </c>
      <c r="AC386" s="3776"/>
      <c r="AD386" s="542">
        <v>128.74</v>
      </c>
      <c r="AE386" s="3776"/>
      <c r="AF386" s="542">
        <v>779.9</v>
      </c>
      <c r="AG386" s="3776"/>
      <c r="AH386" s="542"/>
      <c r="AI386" s="1422"/>
      <c r="AJ386" s="542">
        <v>779.9</v>
      </c>
      <c r="AK386" s="3776"/>
      <c r="AL386" s="542"/>
      <c r="AM386" s="3776"/>
      <c r="AN386" s="1094">
        <v>128.74</v>
      </c>
      <c r="AO386" s="3776"/>
      <c r="AP386" s="542">
        <v>779.9</v>
      </c>
      <c r="AQ386" s="3776"/>
      <c r="AR386" s="542"/>
      <c r="AS386" s="1422"/>
      <c r="AT386" s="542">
        <v>779.9</v>
      </c>
      <c r="AU386" s="3776"/>
      <c r="AV386" s="542"/>
      <c r="AW386" s="1422"/>
      <c r="AX386" s="542">
        <v>779.9</v>
      </c>
      <c r="AY386" s="3776"/>
      <c r="AZ386" s="542"/>
      <c r="BA386" s="3776"/>
      <c r="BB386" s="1094">
        <v>0</v>
      </c>
      <c r="BC386" s="3776"/>
      <c r="BD386" s="1094">
        <v>128.74</v>
      </c>
      <c r="BE386" s="1422"/>
      <c r="BF386" s="542">
        <v>779.9</v>
      </c>
      <c r="BG386" s="3215"/>
      <c r="BH386" s="3215"/>
      <c r="BI386" s="3215"/>
      <c r="BJ386" s="3215"/>
    </row>
    <row r="387" spans="1:62" x14ac:dyDescent="0.25">
      <c r="A387" s="175"/>
      <c r="B387" s="1402" t="s">
        <v>2226</v>
      </c>
      <c r="C387" s="914" t="s">
        <v>50</v>
      </c>
      <c r="D387" s="914"/>
      <c r="E387" s="3776"/>
      <c r="F387" s="542"/>
      <c r="G387" s="3776"/>
      <c r="H387" s="542"/>
      <c r="I387" s="3776"/>
      <c r="J387" s="542">
        <v>0</v>
      </c>
      <c r="K387" s="3776"/>
      <c r="L387" s="542"/>
      <c r="M387" s="3776"/>
      <c r="N387" s="1094">
        <v>0</v>
      </c>
      <c r="O387" s="3776"/>
      <c r="P387" s="542"/>
      <c r="Q387" s="3776"/>
      <c r="R387" s="542">
        <v>0</v>
      </c>
      <c r="S387" s="3776"/>
      <c r="T387" s="542"/>
      <c r="U387" s="3776"/>
      <c r="V387" s="542">
        <v>0</v>
      </c>
      <c r="W387" s="3776"/>
      <c r="X387" s="542"/>
      <c r="Y387" s="3776"/>
      <c r="Z387" s="1094">
        <v>0</v>
      </c>
      <c r="AA387" s="3776"/>
      <c r="AB387" s="1089">
        <v>0</v>
      </c>
      <c r="AC387" s="3776"/>
      <c r="AD387" s="542"/>
      <c r="AE387" s="3776"/>
      <c r="AF387" s="542">
        <v>0</v>
      </c>
      <c r="AG387" s="3776"/>
      <c r="AH387" s="542"/>
      <c r="AI387" s="3310"/>
      <c r="AJ387" s="542">
        <v>0</v>
      </c>
      <c r="AK387" s="3776"/>
      <c r="AL387" s="542"/>
      <c r="AM387" s="3776"/>
      <c r="AN387" s="1094">
        <v>0</v>
      </c>
      <c r="AO387" s="3776"/>
      <c r="AP387" s="542">
        <v>0</v>
      </c>
      <c r="AQ387" s="3776"/>
      <c r="AR387" s="542">
        <v>131.38</v>
      </c>
      <c r="AS387" s="3310"/>
      <c r="AT387" s="542">
        <v>131.38</v>
      </c>
      <c r="AU387" s="3776"/>
      <c r="AV387" s="542"/>
      <c r="AW387" s="3310"/>
      <c r="AX387" s="542">
        <v>131.38</v>
      </c>
      <c r="AY387" s="3776"/>
      <c r="AZ387" s="542">
        <v>2299.2600000000002</v>
      </c>
      <c r="BA387" s="3776"/>
      <c r="BB387" s="1094">
        <v>2430.6400000000003</v>
      </c>
      <c r="BC387" s="3776"/>
      <c r="BD387" s="1094">
        <v>2430.6400000000003</v>
      </c>
      <c r="BE387" s="3310"/>
      <c r="BF387" s="542">
        <v>2430.6400000000003</v>
      </c>
      <c r="BG387" s="3215"/>
      <c r="BH387" s="3215"/>
      <c r="BI387" s="3215"/>
      <c r="BJ387" s="3215"/>
    </row>
    <row r="388" spans="1:62" x14ac:dyDescent="0.25">
      <c r="A388" s="175"/>
      <c r="B388" s="1402" t="s">
        <v>1283</v>
      </c>
      <c r="C388" s="914" t="s">
        <v>50</v>
      </c>
      <c r="D388" s="914"/>
      <c r="E388" s="3776"/>
      <c r="F388" s="542"/>
      <c r="G388" s="3776"/>
      <c r="H388" s="542"/>
      <c r="I388" s="3776"/>
      <c r="J388" s="542">
        <v>0</v>
      </c>
      <c r="K388" s="3776"/>
      <c r="L388" s="542"/>
      <c r="M388" s="3776"/>
      <c r="N388" s="1094">
        <v>0</v>
      </c>
      <c r="O388" s="3776"/>
      <c r="P388" s="542"/>
      <c r="Q388" s="3776"/>
      <c r="R388" s="542">
        <v>0</v>
      </c>
      <c r="S388" s="3776"/>
      <c r="T388" s="542"/>
      <c r="U388" s="3776"/>
      <c r="V388" s="542">
        <v>0</v>
      </c>
      <c r="W388" s="3776"/>
      <c r="X388" s="542"/>
      <c r="Y388" s="3776"/>
      <c r="Z388" s="1094">
        <v>0</v>
      </c>
      <c r="AA388" s="3776"/>
      <c r="AB388" s="1089">
        <v>0</v>
      </c>
      <c r="AC388" s="3776"/>
      <c r="AD388" s="542"/>
      <c r="AE388" s="3776"/>
      <c r="AF388" s="542">
        <v>0</v>
      </c>
      <c r="AG388" s="3776"/>
      <c r="AH388" s="542"/>
      <c r="AI388" s="3310"/>
      <c r="AJ388" s="542">
        <v>0</v>
      </c>
      <c r="AK388" s="3776"/>
      <c r="AL388" s="542"/>
      <c r="AM388" s="3776"/>
      <c r="AN388" s="1094">
        <v>0</v>
      </c>
      <c r="AO388" s="3776"/>
      <c r="AP388" s="542">
        <v>0</v>
      </c>
      <c r="AQ388" s="3776"/>
      <c r="AR388" s="542"/>
      <c r="AS388" s="3310"/>
      <c r="AT388" s="542">
        <v>0</v>
      </c>
      <c r="AU388" s="3776"/>
      <c r="AV388" s="542"/>
      <c r="AW388" s="3310"/>
      <c r="AX388" s="542">
        <v>0</v>
      </c>
      <c r="AY388" s="3776"/>
      <c r="AZ388" s="542"/>
      <c r="BA388" s="3776"/>
      <c r="BB388" s="1094">
        <v>0</v>
      </c>
      <c r="BC388" s="3776"/>
      <c r="BD388" s="1094">
        <v>0</v>
      </c>
      <c r="BE388" s="3310"/>
      <c r="BF388" s="542">
        <v>0</v>
      </c>
      <c r="BG388" s="3215"/>
      <c r="BH388" s="3215"/>
      <c r="BI388" s="3215"/>
      <c r="BJ388" s="3215"/>
    </row>
    <row r="389" spans="1:62" x14ac:dyDescent="0.25">
      <c r="A389" s="175"/>
      <c r="B389" s="1402" t="s">
        <v>2234</v>
      </c>
      <c r="C389" s="914" t="s">
        <v>50</v>
      </c>
      <c r="D389" s="914"/>
      <c r="E389" s="3776"/>
      <c r="F389" s="542">
        <v>398.34000000000003</v>
      </c>
      <c r="G389" s="3776"/>
      <c r="H389" s="542"/>
      <c r="I389" s="3776"/>
      <c r="J389" s="542">
        <v>398.34000000000003</v>
      </c>
      <c r="K389" s="3776"/>
      <c r="L389" s="542"/>
      <c r="M389" s="3776"/>
      <c r="N389" s="1094">
        <v>398.34000000000003</v>
      </c>
      <c r="O389" s="3776"/>
      <c r="P389" s="542">
        <v>120.66</v>
      </c>
      <c r="Q389" s="3776"/>
      <c r="R389" s="542">
        <v>519</v>
      </c>
      <c r="S389" s="3776"/>
      <c r="T389" s="542"/>
      <c r="U389" s="3776"/>
      <c r="V389" s="542">
        <v>519</v>
      </c>
      <c r="W389" s="3776"/>
      <c r="X389" s="542">
        <v>535.08000000000004</v>
      </c>
      <c r="Y389" s="3776"/>
      <c r="Z389" s="1094">
        <v>655.74</v>
      </c>
      <c r="AA389" s="3776"/>
      <c r="AB389" s="1089">
        <v>1054.08</v>
      </c>
      <c r="AC389" s="3776"/>
      <c r="AD389" s="542">
        <v>327.94</v>
      </c>
      <c r="AE389" s="3776"/>
      <c r="AF389" s="542">
        <v>1382.02</v>
      </c>
      <c r="AG389" s="3776"/>
      <c r="AH389" s="542"/>
      <c r="AI389" s="3310"/>
      <c r="AJ389" s="542">
        <v>1382.02</v>
      </c>
      <c r="AK389" s="3776"/>
      <c r="AL389" s="542">
        <v>1017.4300000000001</v>
      </c>
      <c r="AM389" s="3776"/>
      <c r="AN389" s="1094">
        <v>1345.3700000000001</v>
      </c>
      <c r="AO389" s="3776"/>
      <c r="AP389" s="542">
        <v>2399.4499999999998</v>
      </c>
      <c r="AQ389" s="3776"/>
      <c r="AR389" s="542">
        <v>195.98</v>
      </c>
      <c r="AS389" s="3310"/>
      <c r="AT389" s="542">
        <v>2595.4299999999998</v>
      </c>
      <c r="AU389" s="3776"/>
      <c r="AV389" s="542">
        <v>195.22</v>
      </c>
      <c r="AW389" s="3310"/>
      <c r="AX389" s="542">
        <v>2790.6499999999996</v>
      </c>
      <c r="AY389" s="3776"/>
      <c r="AZ389" s="542"/>
      <c r="BA389" s="3776"/>
      <c r="BB389" s="1094">
        <v>391.2</v>
      </c>
      <c r="BC389" s="3776"/>
      <c r="BD389" s="1094">
        <v>1736.5700000000002</v>
      </c>
      <c r="BE389" s="3310"/>
      <c r="BF389" s="542">
        <v>2790.6499999999996</v>
      </c>
      <c r="BG389" s="3215"/>
      <c r="BH389" s="3215"/>
      <c r="BI389" s="3215"/>
      <c r="BJ389" s="3215"/>
    </row>
    <row r="390" spans="1:62" x14ac:dyDescent="0.25">
      <c r="A390" s="175"/>
      <c r="B390" s="1402" t="s">
        <v>2235</v>
      </c>
      <c r="C390" s="914" t="s">
        <v>50</v>
      </c>
      <c r="D390" s="914"/>
      <c r="E390" s="3776"/>
      <c r="F390" s="542">
        <v>260.08000000000004</v>
      </c>
      <c r="G390" s="3776"/>
      <c r="H390" s="542"/>
      <c r="I390" s="3776"/>
      <c r="J390" s="542">
        <v>260.08000000000004</v>
      </c>
      <c r="K390" s="3776"/>
      <c r="L390" s="542">
        <v>98.089999999999989</v>
      </c>
      <c r="M390" s="3776"/>
      <c r="N390" s="1094">
        <v>358.17</v>
      </c>
      <c r="O390" s="3776"/>
      <c r="P390" s="542"/>
      <c r="Q390" s="3776"/>
      <c r="R390" s="542">
        <v>358.17</v>
      </c>
      <c r="S390" s="3776"/>
      <c r="T390" s="542">
        <v>260.40000000000003</v>
      </c>
      <c r="U390" s="3776"/>
      <c r="V390" s="542">
        <v>618.57000000000005</v>
      </c>
      <c r="W390" s="3776"/>
      <c r="X390" s="542">
        <v>261.62</v>
      </c>
      <c r="Y390" s="3776"/>
      <c r="Z390" s="1094">
        <v>522.02</v>
      </c>
      <c r="AA390" s="3776"/>
      <c r="AB390" s="1089">
        <v>880.19</v>
      </c>
      <c r="AC390" s="3776"/>
      <c r="AD390" s="542"/>
      <c r="AE390" s="3776"/>
      <c r="AF390" s="542">
        <v>880.19</v>
      </c>
      <c r="AG390" s="3776"/>
      <c r="AH390" s="542"/>
      <c r="AI390" s="3310"/>
      <c r="AJ390" s="542">
        <v>880.19</v>
      </c>
      <c r="AK390" s="3776"/>
      <c r="AL390" s="542">
        <v>197.27999999999997</v>
      </c>
      <c r="AM390" s="3776"/>
      <c r="AN390" s="1094">
        <v>197.27999999999997</v>
      </c>
      <c r="AO390" s="3776"/>
      <c r="AP390" s="542">
        <v>1077.47</v>
      </c>
      <c r="AQ390" s="3776"/>
      <c r="AR390" s="542">
        <v>57.32</v>
      </c>
      <c r="AS390" s="3310"/>
      <c r="AT390" s="542">
        <v>1134.79</v>
      </c>
      <c r="AU390" s="3776"/>
      <c r="AV390" s="542">
        <v>65.7</v>
      </c>
      <c r="AW390" s="3310"/>
      <c r="AX390" s="542">
        <v>1200.49</v>
      </c>
      <c r="AY390" s="3776"/>
      <c r="AZ390" s="542">
        <v>131.4</v>
      </c>
      <c r="BA390" s="3776"/>
      <c r="BB390" s="1094">
        <v>254.42000000000002</v>
      </c>
      <c r="BC390" s="3776"/>
      <c r="BD390" s="1094">
        <v>451.7</v>
      </c>
      <c r="BE390" s="3310"/>
      <c r="BF390" s="542">
        <v>1331.89</v>
      </c>
      <c r="BG390" s="3215"/>
      <c r="BH390" s="3215"/>
      <c r="BI390" s="3215"/>
      <c r="BJ390" s="3215"/>
    </row>
    <row r="391" spans="1:62" x14ac:dyDescent="0.25">
      <c r="A391" s="175"/>
      <c r="B391" s="1402" t="s">
        <v>548</v>
      </c>
      <c r="C391" s="3312" t="s">
        <v>50</v>
      </c>
      <c r="D391" s="3312"/>
      <c r="E391" s="3778"/>
      <c r="F391" s="2397">
        <v>1963.16</v>
      </c>
      <c r="G391" s="3778"/>
      <c r="H391" s="2397">
        <v>975.68000000000018</v>
      </c>
      <c r="I391" s="3778"/>
      <c r="J391" s="542">
        <v>2938.84</v>
      </c>
      <c r="K391" s="3778"/>
      <c r="L391" s="2397"/>
      <c r="M391" s="3778"/>
      <c r="N391" s="1094">
        <v>2938.84</v>
      </c>
      <c r="O391" s="3778"/>
      <c r="P391" s="2397"/>
      <c r="Q391" s="3778"/>
      <c r="R391" s="542">
        <v>2938.84</v>
      </c>
      <c r="S391" s="3778"/>
      <c r="T391" s="2397">
        <v>786.96</v>
      </c>
      <c r="U391" s="3778"/>
      <c r="V391" s="542">
        <v>3725.8</v>
      </c>
      <c r="W391" s="3778"/>
      <c r="X391" s="2397"/>
      <c r="Y391" s="3778"/>
      <c r="Z391" s="1094">
        <v>786.96</v>
      </c>
      <c r="AA391" s="3778"/>
      <c r="AB391" s="1089">
        <v>3725.8</v>
      </c>
      <c r="AC391" s="3778"/>
      <c r="AD391" s="2397"/>
      <c r="AE391" s="3778"/>
      <c r="AF391" s="542">
        <v>3725.8</v>
      </c>
      <c r="AG391" s="3778"/>
      <c r="AH391" s="2397"/>
      <c r="AI391" s="3310"/>
      <c r="AJ391" s="542">
        <v>3725.8</v>
      </c>
      <c r="AK391" s="3778"/>
      <c r="AL391" s="2397"/>
      <c r="AM391" s="3778"/>
      <c r="AN391" s="1094">
        <v>0</v>
      </c>
      <c r="AO391" s="3778"/>
      <c r="AP391" s="542">
        <v>3725.8</v>
      </c>
      <c r="AQ391" s="3778"/>
      <c r="AR391" s="2397"/>
      <c r="AS391" s="3310"/>
      <c r="AT391" s="542">
        <v>3725.8</v>
      </c>
      <c r="AU391" s="3778"/>
      <c r="AV391" s="2397"/>
      <c r="AW391" s="3310"/>
      <c r="AX391" s="542">
        <v>3725.8</v>
      </c>
      <c r="AY391" s="3778"/>
      <c r="AZ391" s="2397"/>
      <c r="BA391" s="3778"/>
      <c r="BB391" s="1094">
        <v>0</v>
      </c>
      <c r="BC391" s="3778"/>
      <c r="BD391" s="1094">
        <v>0</v>
      </c>
      <c r="BE391" s="3310"/>
      <c r="BF391" s="542">
        <v>3725.8</v>
      </c>
      <c r="BG391" s="3215"/>
      <c r="BH391" s="3215"/>
      <c r="BI391" s="3215"/>
      <c r="BJ391" s="3215"/>
    </row>
    <row r="392" spans="1:62" x14ac:dyDescent="0.25">
      <c r="A392" s="175"/>
      <c r="B392" s="1402" t="s">
        <v>2227</v>
      </c>
      <c r="C392" s="914" t="s">
        <v>50</v>
      </c>
      <c r="D392" s="914"/>
      <c r="E392" s="3776"/>
      <c r="F392" s="542">
        <v>15296.460000000003</v>
      </c>
      <c r="G392" s="3776"/>
      <c r="H392" s="542"/>
      <c r="I392" s="3776"/>
      <c r="J392" s="542">
        <v>15296.460000000003</v>
      </c>
      <c r="K392" s="3776"/>
      <c r="L392" s="542"/>
      <c r="M392" s="3776"/>
      <c r="N392" s="1094">
        <v>15296.460000000003</v>
      </c>
      <c r="O392" s="3776"/>
      <c r="P392" s="542"/>
      <c r="Q392" s="3776"/>
      <c r="R392" s="542">
        <v>15296.460000000003</v>
      </c>
      <c r="S392" s="3776"/>
      <c r="T392" s="542">
        <v>199.35</v>
      </c>
      <c r="U392" s="3776"/>
      <c r="V392" s="542">
        <v>15495.810000000003</v>
      </c>
      <c r="W392" s="3776"/>
      <c r="X392" s="542">
        <v>2808.67</v>
      </c>
      <c r="Y392" s="3776"/>
      <c r="Z392" s="1094">
        <v>3008.02</v>
      </c>
      <c r="AA392" s="3776"/>
      <c r="AB392" s="1089">
        <v>18304.480000000003</v>
      </c>
      <c r="AC392" s="3776"/>
      <c r="AD392" s="542">
        <v>3603.4300000000003</v>
      </c>
      <c r="AE392" s="3776"/>
      <c r="AF392" s="542">
        <v>21907.910000000003</v>
      </c>
      <c r="AG392" s="3776"/>
      <c r="AH392" s="542">
        <v>989.87</v>
      </c>
      <c r="AI392" s="3310"/>
      <c r="AJ392" s="542">
        <v>22897.780000000002</v>
      </c>
      <c r="AK392" s="3776"/>
      <c r="AL392" s="542"/>
      <c r="AM392" s="3776"/>
      <c r="AN392" s="1094">
        <v>4593.3</v>
      </c>
      <c r="AO392" s="3776"/>
      <c r="AP392" s="542">
        <v>22897.780000000002</v>
      </c>
      <c r="AQ392" s="3776"/>
      <c r="AR392" s="542">
        <v>9697.2199999999939</v>
      </c>
      <c r="AS392" s="3310"/>
      <c r="AT392" s="542">
        <v>32594.999999999996</v>
      </c>
      <c r="AU392" s="3776"/>
      <c r="AV392" s="542"/>
      <c r="AW392" s="3310"/>
      <c r="AX392" s="542">
        <v>32594.999999999996</v>
      </c>
      <c r="AY392" s="3776"/>
      <c r="AZ392" s="542">
        <v>980.58</v>
      </c>
      <c r="BA392" s="3776"/>
      <c r="BB392" s="1094">
        <v>10677.799999999994</v>
      </c>
      <c r="BC392" s="3776"/>
      <c r="BD392" s="1094">
        <v>15271.099999999995</v>
      </c>
      <c r="BE392" s="3310"/>
      <c r="BF392" s="542">
        <v>33575.579999999994</v>
      </c>
      <c r="BG392" s="3215"/>
      <c r="BH392" s="3215"/>
      <c r="BI392" s="3215"/>
      <c r="BJ392" s="3215"/>
    </row>
    <row r="393" spans="1:62" x14ac:dyDescent="0.25">
      <c r="A393" s="175"/>
      <c r="B393" s="1402" t="s">
        <v>1817</v>
      </c>
      <c r="C393" s="914" t="s">
        <v>50</v>
      </c>
      <c r="D393" s="914"/>
      <c r="E393" s="3776"/>
      <c r="F393" s="542">
        <v>19490.95</v>
      </c>
      <c r="G393" s="3776"/>
      <c r="H393" s="542">
        <v>15942.340000000002</v>
      </c>
      <c r="I393" s="3776"/>
      <c r="J393" s="542">
        <v>35433.29</v>
      </c>
      <c r="K393" s="3776"/>
      <c r="L393" s="542">
        <v>7708.9200000000019</v>
      </c>
      <c r="M393" s="3776"/>
      <c r="N393" s="1094">
        <v>43142.210000000006</v>
      </c>
      <c r="O393" s="3776"/>
      <c r="P393" s="542">
        <v>13524.529999999993</v>
      </c>
      <c r="Q393" s="3776"/>
      <c r="R393" s="542">
        <v>56666.74</v>
      </c>
      <c r="S393" s="3776"/>
      <c r="T393" s="542">
        <v>21085.600000000006</v>
      </c>
      <c r="U393" s="3776"/>
      <c r="V393" s="542">
        <v>77752.34</v>
      </c>
      <c r="W393" s="3776"/>
      <c r="X393" s="542">
        <v>17692.349999999995</v>
      </c>
      <c r="Y393" s="3776"/>
      <c r="Z393" s="1094">
        <v>52302.479999999996</v>
      </c>
      <c r="AA393" s="3776"/>
      <c r="AB393" s="1089">
        <v>95444.69</v>
      </c>
      <c r="AC393" s="3776"/>
      <c r="AD393" s="542">
        <v>6975.3</v>
      </c>
      <c r="AE393" s="3776"/>
      <c r="AF393" s="542">
        <v>102419.99</v>
      </c>
      <c r="AG393" s="3776"/>
      <c r="AH393" s="542">
        <v>4924.8900000000012</v>
      </c>
      <c r="AI393" s="3310"/>
      <c r="AJ393" s="542">
        <v>107344.88</v>
      </c>
      <c r="AK393" s="3776"/>
      <c r="AL393" s="542">
        <v>12759.990000000005</v>
      </c>
      <c r="AM393" s="3776"/>
      <c r="AN393" s="1094">
        <v>24660.180000000008</v>
      </c>
      <c r="AO393" s="3776"/>
      <c r="AP393" s="542">
        <v>120104.87000000001</v>
      </c>
      <c r="AQ393" s="3776"/>
      <c r="AR393" s="542">
        <v>14199.68</v>
      </c>
      <c r="AS393" s="3310"/>
      <c r="AT393" s="542">
        <v>134304.55000000002</v>
      </c>
      <c r="AU393" s="3776"/>
      <c r="AV393" s="542">
        <v>15517.500000000002</v>
      </c>
      <c r="AW393" s="3310"/>
      <c r="AX393" s="542">
        <v>149822.05000000002</v>
      </c>
      <c r="AY393" s="3776"/>
      <c r="AZ393" s="542">
        <v>18424.180000000004</v>
      </c>
      <c r="BA393" s="3776"/>
      <c r="BB393" s="1094">
        <v>48141.36</v>
      </c>
      <c r="BC393" s="3776"/>
      <c r="BD393" s="1094">
        <v>72801.540000000008</v>
      </c>
      <c r="BE393" s="3310"/>
      <c r="BF393" s="542">
        <v>168246.23</v>
      </c>
      <c r="BG393" s="3215"/>
      <c r="BH393" s="3215"/>
      <c r="BI393" s="3215"/>
      <c r="BJ393" s="3215"/>
    </row>
    <row r="394" spans="1:62" x14ac:dyDescent="0.25">
      <c r="A394" s="175"/>
      <c r="B394" s="1402" t="s">
        <v>2236</v>
      </c>
      <c r="C394" s="1363" t="s">
        <v>50</v>
      </c>
      <c r="D394" s="1363"/>
      <c r="E394" s="3779"/>
      <c r="F394" s="463"/>
      <c r="G394" s="3779"/>
      <c r="H394" s="463"/>
      <c r="I394" s="3779"/>
      <c r="J394" s="463"/>
      <c r="K394" s="3779"/>
      <c r="L394" s="463"/>
      <c r="M394" s="3779"/>
      <c r="N394" s="2525"/>
      <c r="O394" s="3779"/>
      <c r="P394" s="463"/>
      <c r="Q394" s="3779"/>
      <c r="R394" s="463"/>
      <c r="S394" s="3779"/>
      <c r="T394" s="463">
        <v>1406.0200000000004</v>
      </c>
      <c r="U394" s="3779"/>
      <c r="V394" s="542">
        <v>1406.0200000000004</v>
      </c>
      <c r="W394" s="3779"/>
      <c r="X394" s="463"/>
      <c r="Y394" s="3779"/>
      <c r="Z394" s="1094">
        <v>1406.0200000000004</v>
      </c>
      <c r="AA394" s="3779"/>
      <c r="AB394" s="1089">
        <v>1406.0200000000004</v>
      </c>
      <c r="AC394" s="3779"/>
      <c r="AD394" s="463">
        <v>130.33999999999997</v>
      </c>
      <c r="AE394" s="3779"/>
      <c r="AF394" s="542">
        <v>1536.3600000000004</v>
      </c>
      <c r="AG394" s="3779"/>
      <c r="AH394" s="463">
        <v>37.6</v>
      </c>
      <c r="AI394" s="3310"/>
      <c r="AJ394" s="542">
        <v>1573.9600000000003</v>
      </c>
      <c r="AK394" s="3779"/>
      <c r="AL394" s="463">
        <v>64.52</v>
      </c>
      <c r="AM394" s="3779"/>
      <c r="AN394" s="1094">
        <v>232.45999999999998</v>
      </c>
      <c r="AO394" s="3779"/>
      <c r="AP394" s="542">
        <v>1638.4800000000002</v>
      </c>
      <c r="AQ394" s="3779"/>
      <c r="AR394" s="463"/>
      <c r="AS394" s="3310"/>
      <c r="AT394" s="542">
        <v>1638.4800000000002</v>
      </c>
      <c r="AU394" s="3779"/>
      <c r="AV394" s="463"/>
      <c r="AW394" s="3310"/>
      <c r="AX394" s="542">
        <v>1638.4800000000002</v>
      </c>
      <c r="AY394" s="3779"/>
      <c r="AZ394" s="463"/>
      <c r="BA394" s="3779"/>
      <c r="BB394" s="1094">
        <v>0</v>
      </c>
      <c r="BC394" s="3779"/>
      <c r="BD394" s="1094">
        <v>232.45999999999998</v>
      </c>
      <c r="BE394" s="3310"/>
      <c r="BF394" s="542">
        <v>1638.4800000000002</v>
      </c>
      <c r="BG394" s="3215"/>
      <c r="BH394" s="3215"/>
      <c r="BI394" s="3215"/>
      <c r="BJ394" s="3215"/>
    </row>
    <row r="395" spans="1:62" x14ac:dyDescent="0.25">
      <c r="A395" s="175"/>
      <c r="B395" s="1402" t="s">
        <v>1122</v>
      </c>
      <c r="C395" s="914" t="s">
        <v>50</v>
      </c>
      <c r="D395" s="914"/>
      <c r="E395" s="3776"/>
      <c r="F395" s="542"/>
      <c r="G395" s="3776"/>
      <c r="H395" s="542">
        <v>131.56</v>
      </c>
      <c r="I395" s="3776"/>
      <c r="J395" s="542">
        <v>131.56</v>
      </c>
      <c r="K395" s="3776"/>
      <c r="L395" s="542"/>
      <c r="M395" s="3776"/>
      <c r="N395" s="1094">
        <v>131.56</v>
      </c>
      <c r="O395" s="3776"/>
      <c r="P395" s="542"/>
      <c r="Q395" s="3776"/>
      <c r="R395" s="542">
        <v>131.56</v>
      </c>
      <c r="S395" s="3776"/>
      <c r="T395" s="542">
        <v>325.15999999999997</v>
      </c>
      <c r="U395" s="3776"/>
      <c r="V395" s="542">
        <v>456.71999999999997</v>
      </c>
      <c r="W395" s="3776"/>
      <c r="X395" s="542">
        <v>547.66999999999996</v>
      </c>
      <c r="Y395" s="3776"/>
      <c r="Z395" s="1094">
        <v>872.82999999999993</v>
      </c>
      <c r="AA395" s="3776"/>
      <c r="AB395" s="1089">
        <v>1004.3899999999999</v>
      </c>
      <c r="AC395" s="3776"/>
      <c r="AD395" s="542">
        <v>64.84</v>
      </c>
      <c r="AE395" s="3776"/>
      <c r="AF395" s="542">
        <v>1069.2299999999998</v>
      </c>
      <c r="AG395" s="3776"/>
      <c r="AH395" s="542"/>
      <c r="AI395" s="3310"/>
      <c r="AJ395" s="542">
        <v>1069.2299999999998</v>
      </c>
      <c r="AK395" s="3776"/>
      <c r="AL395" s="542"/>
      <c r="AM395" s="3776"/>
      <c r="AN395" s="1094">
        <v>64.84</v>
      </c>
      <c r="AO395" s="3776"/>
      <c r="AP395" s="542">
        <v>1069.2299999999998</v>
      </c>
      <c r="AQ395" s="3776"/>
      <c r="AR395" s="542">
        <v>392.58000000000004</v>
      </c>
      <c r="AS395" s="3310"/>
      <c r="AT395" s="542">
        <v>1461.81</v>
      </c>
      <c r="AU395" s="3776"/>
      <c r="AV395" s="542"/>
      <c r="AW395" s="3310"/>
      <c r="AX395" s="542">
        <v>1461.81</v>
      </c>
      <c r="AY395" s="3776"/>
      <c r="AZ395" s="542"/>
      <c r="BA395" s="3776"/>
      <c r="BB395" s="1094">
        <v>392.58000000000004</v>
      </c>
      <c r="BC395" s="3776"/>
      <c r="BD395" s="1094">
        <v>457.42000000000007</v>
      </c>
      <c r="BE395" s="3310"/>
      <c r="BF395" s="542">
        <v>1461.81</v>
      </c>
      <c r="BG395" s="3215"/>
      <c r="BH395" s="3215"/>
      <c r="BI395" s="3215"/>
      <c r="BJ395" s="3215"/>
    </row>
    <row r="396" spans="1:62" x14ac:dyDescent="0.25">
      <c r="A396" s="175"/>
      <c r="B396" s="1402" t="s">
        <v>1321</v>
      </c>
      <c r="C396" s="914" t="s">
        <v>50</v>
      </c>
      <c r="D396" s="914"/>
      <c r="E396" s="3776"/>
      <c r="F396" s="542">
        <v>12056.220000000003</v>
      </c>
      <c r="G396" s="3776"/>
      <c r="H396" s="542">
        <v>6751.590000000002</v>
      </c>
      <c r="I396" s="3776"/>
      <c r="J396" s="542">
        <v>18807.810000000005</v>
      </c>
      <c r="K396" s="3776"/>
      <c r="L396" s="542">
        <v>2920.4200000000014</v>
      </c>
      <c r="M396" s="3776"/>
      <c r="N396" s="1094">
        <v>21728.230000000007</v>
      </c>
      <c r="O396" s="3776"/>
      <c r="P396" s="542">
        <v>14939.519999999999</v>
      </c>
      <c r="Q396" s="3776"/>
      <c r="R396" s="542">
        <v>36667.750000000007</v>
      </c>
      <c r="S396" s="3776"/>
      <c r="T396" s="542">
        <v>13639.950000000003</v>
      </c>
      <c r="U396" s="3776"/>
      <c r="V396" s="542">
        <v>50307.700000000012</v>
      </c>
      <c r="W396" s="3776"/>
      <c r="X396" s="542">
        <v>11826.700000000003</v>
      </c>
      <c r="Y396" s="3776"/>
      <c r="Z396" s="1094">
        <v>40406.170000000006</v>
      </c>
      <c r="AA396" s="3776"/>
      <c r="AB396" s="1089">
        <v>62134.400000000009</v>
      </c>
      <c r="AC396" s="3776"/>
      <c r="AD396" s="542">
        <v>196.28</v>
      </c>
      <c r="AE396" s="3776"/>
      <c r="AF396" s="542">
        <v>62330.680000000008</v>
      </c>
      <c r="AG396" s="3776"/>
      <c r="AH396" s="542"/>
      <c r="AI396" s="3310"/>
      <c r="AJ396" s="542">
        <v>62330.680000000008</v>
      </c>
      <c r="AK396" s="3776"/>
      <c r="AL396" s="542">
        <v>13392.919999999995</v>
      </c>
      <c r="AM396" s="3776"/>
      <c r="AN396" s="1094">
        <v>13589.199999999995</v>
      </c>
      <c r="AO396" s="3776"/>
      <c r="AP396" s="542">
        <v>75723.600000000006</v>
      </c>
      <c r="AQ396" s="3776"/>
      <c r="AR396" s="542">
        <v>18569.010000000009</v>
      </c>
      <c r="AS396" s="3310"/>
      <c r="AT396" s="542">
        <v>94292.610000000015</v>
      </c>
      <c r="AU396" s="3776"/>
      <c r="AV396" s="542">
        <v>14665.02</v>
      </c>
      <c r="AW396" s="3310"/>
      <c r="AX396" s="542">
        <v>108957.63000000002</v>
      </c>
      <c r="AY396" s="3776"/>
      <c r="AZ396" s="542">
        <v>18131.479999999992</v>
      </c>
      <c r="BA396" s="3776"/>
      <c r="BB396" s="1094">
        <v>51365.510000000009</v>
      </c>
      <c r="BC396" s="3776"/>
      <c r="BD396" s="1094">
        <v>64954.710000000006</v>
      </c>
      <c r="BE396" s="3310"/>
      <c r="BF396" s="542">
        <v>127089.11000000002</v>
      </c>
      <c r="BG396" s="3215"/>
      <c r="BH396" s="3215"/>
      <c r="BI396" s="3215"/>
      <c r="BJ396" s="3215"/>
    </row>
    <row r="397" spans="1:62" x14ac:dyDescent="0.25">
      <c r="A397" s="175"/>
      <c r="B397" s="1402" t="s">
        <v>2228</v>
      </c>
      <c r="C397" s="914" t="s">
        <v>50</v>
      </c>
      <c r="D397" s="914"/>
      <c r="E397" s="3776"/>
      <c r="F397" s="542">
        <v>587.18000000000006</v>
      </c>
      <c r="G397" s="3776"/>
      <c r="H397" s="542"/>
      <c r="I397" s="3776"/>
      <c r="J397" s="542">
        <v>587.18000000000006</v>
      </c>
      <c r="K397" s="3776"/>
      <c r="L397" s="542"/>
      <c r="M397" s="3776"/>
      <c r="N397" s="1094">
        <v>587.18000000000006</v>
      </c>
      <c r="O397" s="3776"/>
      <c r="P397" s="542">
        <v>260.00000000000006</v>
      </c>
      <c r="Q397" s="3776"/>
      <c r="R397" s="542">
        <v>847.18000000000006</v>
      </c>
      <c r="S397" s="3776"/>
      <c r="T397" s="542"/>
      <c r="U397" s="3776"/>
      <c r="V397" s="542">
        <v>847.18000000000006</v>
      </c>
      <c r="W397" s="3776"/>
      <c r="X397" s="542">
        <v>708.52000000000021</v>
      </c>
      <c r="Y397" s="3776"/>
      <c r="Z397" s="1094">
        <v>968.52000000000021</v>
      </c>
      <c r="AA397" s="3776"/>
      <c r="AB397" s="1089">
        <v>1555.7000000000003</v>
      </c>
      <c r="AC397" s="3776"/>
      <c r="AD397" s="542"/>
      <c r="AE397" s="3776"/>
      <c r="AF397" s="542">
        <v>1555.7000000000003</v>
      </c>
      <c r="AG397" s="3776"/>
      <c r="AH397" s="542"/>
      <c r="AI397" s="3310"/>
      <c r="AJ397" s="542">
        <v>1555.7000000000003</v>
      </c>
      <c r="AK397" s="3776"/>
      <c r="AL397" s="542"/>
      <c r="AM397" s="3776"/>
      <c r="AN397" s="1094">
        <v>0</v>
      </c>
      <c r="AO397" s="3776"/>
      <c r="AP397" s="542">
        <v>1555.7000000000003</v>
      </c>
      <c r="AQ397" s="3776"/>
      <c r="AR397" s="542"/>
      <c r="AS397" s="3310"/>
      <c r="AT397" s="542">
        <v>1555.7000000000003</v>
      </c>
      <c r="AU397" s="3776"/>
      <c r="AV397" s="542"/>
      <c r="AW397" s="3310"/>
      <c r="AX397" s="542">
        <v>1555.7000000000003</v>
      </c>
      <c r="AY397" s="3776"/>
      <c r="AZ397" s="542"/>
      <c r="BA397" s="3776"/>
      <c r="BB397" s="1094">
        <v>0</v>
      </c>
      <c r="BC397" s="3776"/>
      <c r="BD397" s="1094">
        <v>0</v>
      </c>
      <c r="BE397" s="3310"/>
      <c r="BF397" s="542">
        <v>1555.7000000000003</v>
      </c>
      <c r="BG397" s="3215"/>
      <c r="BH397" s="3215"/>
      <c r="BI397" s="3215"/>
      <c r="BJ397" s="3215"/>
    </row>
    <row r="398" spans="1:62" x14ac:dyDescent="0.25">
      <c r="A398" s="175"/>
      <c r="B398" s="1402" t="s">
        <v>2229</v>
      </c>
      <c r="C398" s="914" t="s">
        <v>50</v>
      </c>
      <c r="D398" s="914"/>
      <c r="E398" s="3776"/>
      <c r="F398" s="542">
        <v>2757.2200000000003</v>
      </c>
      <c r="G398" s="3776"/>
      <c r="H398" s="542">
        <v>131.74</v>
      </c>
      <c r="I398" s="3776"/>
      <c r="J398" s="542">
        <v>2888.96</v>
      </c>
      <c r="K398" s="3776"/>
      <c r="L398" s="542">
        <v>1633.6200000000003</v>
      </c>
      <c r="M398" s="3776"/>
      <c r="N398" s="1094">
        <v>4522.58</v>
      </c>
      <c r="O398" s="3776"/>
      <c r="P398" s="542">
        <v>1965.6599999999996</v>
      </c>
      <c r="Q398" s="3776"/>
      <c r="R398" s="542">
        <v>6488.24</v>
      </c>
      <c r="S398" s="3776"/>
      <c r="T398" s="542">
        <v>1167.1600000000001</v>
      </c>
      <c r="U398" s="3776"/>
      <c r="V398" s="542">
        <v>7655.4</v>
      </c>
      <c r="W398" s="3776"/>
      <c r="X398" s="542">
        <v>587.74</v>
      </c>
      <c r="Y398" s="3776"/>
      <c r="Z398" s="1094">
        <v>3720.5599999999995</v>
      </c>
      <c r="AA398" s="3776"/>
      <c r="AB398" s="1089">
        <v>8243.14</v>
      </c>
      <c r="AC398" s="3776"/>
      <c r="AD398" s="542"/>
      <c r="AE398" s="3776"/>
      <c r="AF398" s="542">
        <v>8243.14</v>
      </c>
      <c r="AG398" s="3776"/>
      <c r="AH398" s="542"/>
      <c r="AI398" s="3310"/>
      <c r="AJ398" s="542">
        <v>8243.14</v>
      </c>
      <c r="AK398" s="3776"/>
      <c r="AL398" s="542">
        <v>5483.2599999999993</v>
      </c>
      <c r="AM398" s="3776"/>
      <c r="AN398" s="1094">
        <v>5483.2599999999993</v>
      </c>
      <c r="AO398" s="3776"/>
      <c r="AP398" s="542">
        <v>13726.399999999998</v>
      </c>
      <c r="AQ398" s="3776"/>
      <c r="AR398" s="542">
        <v>6876.74</v>
      </c>
      <c r="AS398" s="3310"/>
      <c r="AT398" s="542">
        <v>20603.14</v>
      </c>
      <c r="AU398" s="3776"/>
      <c r="AV398" s="542">
        <v>2688.38</v>
      </c>
      <c r="AW398" s="3310"/>
      <c r="AX398" s="542">
        <v>23291.52</v>
      </c>
      <c r="AY398" s="3776"/>
      <c r="AZ398" s="542">
        <v>3069.28</v>
      </c>
      <c r="BA398" s="3776"/>
      <c r="BB398" s="1094">
        <v>12634.4</v>
      </c>
      <c r="BC398" s="3776"/>
      <c r="BD398" s="1094">
        <v>18117.66</v>
      </c>
      <c r="BE398" s="3310"/>
      <c r="BF398" s="542">
        <v>26360.799999999999</v>
      </c>
      <c r="BG398" s="3215"/>
      <c r="BH398" s="3215"/>
      <c r="BI398" s="3215"/>
      <c r="BJ398" s="3215"/>
    </row>
    <row r="399" spans="1:62" x14ac:dyDescent="0.25">
      <c r="A399" s="175"/>
      <c r="B399" s="1402" t="s">
        <v>2230</v>
      </c>
      <c r="C399" s="914" t="s">
        <v>50</v>
      </c>
      <c r="D399" s="914"/>
      <c r="E399" s="3776"/>
      <c r="F399" s="542"/>
      <c r="G399" s="3776"/>
      <c r="H399" s="542">
        <v>393.06</v>
      </c>
      <c r="I399" s="3776"/>
      <c r="J399" s="542">
        <v>393.06</v>
      </c>
      <c r="K399" s="3776"/>
      <c r="L399" s="542"/>
      <c r="M399" s="3776"/>
      <c r="N399" s="1094">
        <v>393.06</v>
      </c>
      <c r="O399" s="3776"/>
      <c r="P399" s="542"/>
      <c r="Q399" s="3776"/>
      <c r="R399" s="542">
        <v>393.06</v>
      </c>
      <c r="S399" s="3776"/>
      <c r="T399" s="542"/>
      <c r="U399" s="3776"/>
      <c r="V399" s="542">
        <v>393.06</v>
      </c>
      <c r="W399" s="3776"/>
      <c r="X399" s="542"/>
      <c r="Y399" s="3776"/>
      <c r="Z399" s="1094">
        <v>0</v>
      </c>
      <c r="AA399" s="3776"/>
      <c r="AB399" s="1089">
        <v>393.06</v>
      </c>
      <c r="AC399" s="3776"/>
      <c r="AD399" s="542"/>
      <c r="AE399" s="3776"/>
      <c r="AF399" s="542">
        <v>393.06</v>
      </c>
      <c r="AG399" s="3776"/>
      <c r="AH399" s="542"/>
      <c r="AI399" s="3310"/>
      <c r="AJ399" s="542">
        <v>393.06</v>
      </c>
      <c r="AK399" s="3776"/>
      <c r="AL399" s="542"/>
      <c r="AM399" s="3776"/>
      <c r="AN399" s="1094">
        <v>0</v>
      </c>
      <c r="AO399" s="3776"/>
      <c r="AP399" s="542">
        <v>393.06</v>
      </c>
      <c r="AQ399" s="3776"/>
      <c r="AR399" s="542"/>
      <c r="AS399" s="3310"/>
      <c r="AT399" s="542">
        <v>393.06</v>
      </c>
      <c r="AU399" s="3776"/>
      <c r="AV399" s="542"/>
      <c r="AW399" s="3310"/>
      <c r="AX399" s="542">
        <v>393.06</v>
      </c>
      <c r="AY399" s="3776"/>
      <c r="AZ399" s="542"/>
      <c r="BA399" s="3776"/>
      <c r="BB399" s="1094">
        <v>0</v>
      </c>
      <c r="BC399" s="3776"/>
      <c r="BD399" s="1094">
        <v>0</v>
      </c>
      <c r="BE399" s="3310"/>
      <c r="BF399" s="542">
        <v>393.06</v>
      </c>
      <c r="BG399" s="3215"/>
      <c r="BH399" s="3215"/>
      <c r="BI399" s="3215"/>
      <c r="BJ399" s="3215"/>
    </row>
    <row r="400" spans="1:62" x14ac:dyDescent="0.25">
      <c r="A400" s="175"/>
      <c r="B400" s="1402" t="s">
        <v>2231</v>
      </c>
      <c r="C400" s="914" t="s">
        <v>50</v>
      </c>
      <c r="D400" s="914"/>
      <c r="E400" s="3776"/>
      <c r="F400" s="542">
        <v>916.13999999999987</v>
      </c>
      <c r="G400" s="3776"/>
      <c r="H400" s="542">
        <v>980.92000000000007</v>
      </c>
      <c r="I400" s="3776"/>
      <c r="J400" s="542">
        <v>1897.06</v>
      </c>
      <c r="K400" s="3776"/>
      <c r="L400" s="542">
        <v>2618.2200000000003</v>
      </c>
      <c r="M400" s="3776"/>
      <c r="N400" s="1094">
        <v>4515.2800000000007</v>
      </c>
      <c r="O400" s="3776"/>
      <c r="P400" s="542">
        <v>2681.88</v>
      </c>
      <c r="Q400" s="3776"/>
      <c r="R400" s="542">
        <v>7197.1600000000008</v>
      </c>
      <c r="S400" s="3776"/>
      <c r="T400" s="542">
        <v>1434.5199999999995</v>
      </c>
      <c r="U400" s="3776"/>
      <c r="V400" s="542">
        <v>8631.68</v>
      </c>
      <c r="W400" s="3776"/>
      <c r="X400" s="542">
        <v>1180.4999999999998</v>
      </c>
      <c r="Y400" s="3776"/>
      <c r="Z400" s="1094">
        <v>5296.9</v>
      </c>
      <c r="AA400" s="3776"/>
      <c r="AB400" s="1089">
        <v>9812.18</v>
      </c>
      <c r="AC400" s="3776"/>
      <c r="AD400" s="542"/>
      <c r="AE400" s="3776"/>
      <c r="AF400" s="542">
        <v>9812.18</v>
      </c>
      <c r="AG400" s="3776"/>
      <c r="AH400" s="542"/>
      <c r="AI400" s="3310"/>
      <c r="AJ400" s="542">
        <v>9812.18</v>
      </c>
      <c r="AK400" s="3776"/>
      <c r="AL400" s="542"/>
      <c r="AM400" s="3776"/>
      <c r="AN400" s="1094">
        <v>0</v>
      </c>
      <c r="AO400" s="3776"/>
      <c r="AP400" s="542">
        <v>9812.18</v>
      </c>
      <c r="AQ400" s="3776"/>
      <c r="AR400" s="542"/>
      <c r="AS400" s="3310"/>
      <c r="AT400" s="542">
        <v>9812.18</v>
      </c>
      <c r="AU400" s="3776"/>
      <c r="AV400" s="542"/>
      <c r="AW400" s="3310"/>
      <c r="AX400" s="542">
        <v>9812.18</v>
      </c>
      <c r="AY400" s="3776"/>
      <c r="AZ400" s="542"/>
      <c r="BA400" s="3776"/>
      <c r="BB400" s="1094">
        <v>0</v>
      </c>
      <c r="BC400" s="3776"/>
      <c r="BD400" s="1094">
        <v>0</v>
      </c>
      <c r="BE400" s="3310"/>
      <c r="BF400" s="542">
        <v>9812.18</v>
      </c>
      <c r="BG400" s="3215"/>
      <c r="BH400" s="3215"/>
      <c r="BI400" s="3215"/>
      <c r="BJ400" s="3215"/>
    </row>
    <row r="401" spans="1:62" x14ac:dyDescent="0.25">
      <c r="A401" s="175"/>
      <c r="B401" s="3313" t="s">
        <v>2237</v>
      </c>
      <c r="C401" s="3247" t="s">
        <v>50</v>
      </c>
      <c r="D401" s="3247"/>
      <c r="E401" s="3780"/>
      <c r="F401" s="2291"/>
      <c r="G401" s="3780"/>
      <c r="H401" s="2291"/>
      <c r="I401" s="3780"/>
      <c r="J401" s="2291"/>
      <c r="K401" s="3780"/>
      <c r="L401" s="2291"/>
      <c r="M401" s="3780"/>
      <c r="N401" s="3314"/>
      <c r="O401" s="3780"/>
      <c r="P401" s="2291"/>
      <c r="Q401" s="3780"/>
      <c r="R401" s="2291"/>
      <c r="S401" s="3780"/>
      <c r="T401" s="2291"/>
      <c r="U401" s="3780"/>
      <c r="V401" s="2291"/>
      <c r="W401" s="3780"/>
      <c r="X401" s="2291"/>
      <c r="Y401" s="3780"/>
      <c r="Z401" s="3314"/>
      <c r="AA401" s="3780"/>
      <c r="AB401" s="3315"/>
      <c r="AC401" s="3780"/>
      <c r="AD401" s="2291"/>
      <c r="AE401" s="3780"/>
      <c r="AF401" s="2291"/>
      <c r="AG401" s="3780"/>
      <c r="AH401" s="2291"/>
      <c r="AI401" s="3310"/>
      <c r="AJ401" s="2291"/>
      <c r="AK401" s="3780"/>
      <c r="AL401" s="2291"/>
      <c r="AM401" s="3780"/>
      <c r="AN401" s="3314"/>
      <c r="AO401" s="3780"/>
      <c r="AP401" s="2291"/>
      <c r="AQ401" s="3780"/>
      <c r="AR401" s="2291"/>
      <c r="AS401" s="3310"/>
      <c r="AT401" s="2291"/>
      <c r="AU401" s="3780"/>
      <c r="AV401" s="2291"/>
      <c r="AW401" s="3310"/>
      <c r="AX401" s="2291"/>
      <c r="AY401" s="3780"/>
      <c r="AZ401" s="2291">
        <v>3961.7199999999989</v>
      </c>
      <c r="BA401" s="3780"/>
      <c r="BB401" s="1094">
        <v>3961.7199999999989</v>
      </c>
      <c r="BC401" s="3780"/>
      <c r="BD401" s="1094">
        <v>3961.7199999999989</v>
      </c>
      <c r="BE401" s="3310"/>
      <c r="BF401" s="542">
        <v>3961.7199999999989</v>
      </c>
      <c r="BG401" s="3215"/>
      <c r="BH401" s="3215"/>
      <c r="BI401" s="3215"/>
      <c r="BJ401" s="3215"/>
    </row>
    <row r="402" spans="1:62" x14ac:dyDescent="0.25">
      <c r="A402" s="175"/>
      <c r="B402" s="1402" t="s">
        <v>2238</v>
      </c>
      <c r="C402" s="3312" t="s">
        <v>50</v>
      </c>
      <c r="D402" s="3312"/>
      <c r="E402" s="3778"/>
      <c r="F402" s="2397"/>
      <c r="G402" s="3778"/>
      <c r="H402" s="2397">
        <v>130.41999999999999</v>
      </c>
      <c r="I402" s="3778"/>
      <c r="J402" s="542">
        <v>130.41999999999999</v>
      </c>
      <c r="K402" s="3778"/>
      <c r="L402" s="2397">
        <v>65.3</v>
      </c>
      <c r="M402" s="3778"/>
      <c r="N402" s="1094">
        <v>195.71999999999997</v>
      </c>
      <c r="O402" s="3778"/>
      <c r="P402" s="2397"/>
      <c r="Q402" s="3778"/>
      <c r="R402" s="542">
        <v>195.71999999999997</v>
      </c>
      <c r="S402" s="3778"/>
      <c r="T402" s="2397"/>
      <c r="U402" s="3778"/>
      <c r="V402" s="542">
        <v>195.71999999999997</v>
      </c>
      <c r="W402" s="3778"/>
      <c r="X402" s="2397">
        <v>646.91999999999996</v>
      </c>
      <c r="Y402" s="3778"/>
      <c r="Z402" s="1094">
        <v>646.91999999999996</v>
      </c>
      <c r="AA402" s="3778"/>
      <c r="AB402" s="1089">
        <v>842.63999999999987</v>
      </c>
      <c r="AC402" s="3778"/>
      <c r="AD402" s="2397">
        <v>60.66</v>
      </c>
      <c r="AE402" s="3778"/>
      <c r="AF402" s="542">
        <v>903.29999999999984</v>
      </c>
      <c r="AG402" s="3778"/>
      <c r="AH402" s="2397"/>
      <c r="AI402" s="3310"/>
      <c r="AJ402" s="542">
        <v>903.29999999999984</v>
      </c>
      <c r="AK402" s="3778"/>
      <c r="AL402" s="2397">
        <v>252.42000000000002</v>
      </c>
      <c r="AM402" s="3778"/>
      <c r="AN402" s="1094">
        <v>313.08000000000004</v>
      </c>
      <c r="AO402" s="3778"/>
      <c r="AP402" s="542">
        <v>1155.7199999999998</v>
      </c>
      <c r="AQ402" s="3778"/>
      <c r="AR402" s="2397"/>
      <c r="AS402" s="3310"/>
      <c r="AT402" s="542">
        <v>1155.7199999999998</v>
      </c>
      <c r="AU402" s="3778"/>
      <c r="AV402" s="2397"/>
      <c r="AW402" s="3310"/>
      <c r="AX402" s="542">
        <v>1155.7199999999998</v>
      </c>
      <c r="AY402" s="3778"/>
      <c r="AZ402" s="2397"/>
      <c r="BA402" s="3778"/>
      <c r="BB402" s="1094">
        <v>0</v>
      </c>
      <c r="BC402" s="3778"/>
      <c r="BD402" s="1094">
        <v>313.08000000000004</v>
      </c>
      <c r="BE402" s="3310"/>
      <c r="BF402" s="542">
        <v>1155.7199999999998</v>
      </c>
      <c r="BG402" s="3215"/>
      <c r="BH402" s="3215"/>
      <c r="BI402" s="3215"/>
      <c r="BJ402" s="3215"/>
    </row>
    <row r="403" spans="1:62" x14ac:dyDescent="0.25">
      <c r="A403" s="175"/>
      <c r="B403" s="1402" t="s">
        <v>2239</v>
      </c>
      <c r="C403" s="3312" t="s">
        <v>50</v>
      </c>
      <c r="D403" s="3312"/>
      <c r="E403" s="3778"/>
      <c r="F403" s="2397"/>
      <c r="G403" s="3778"/>
      <c r="H403" s="2397"/>
      <c r="I403" s="3778"/>
      <c r="J403" s="542">
        <v>0</v>
      </c>
      <c r="K403" s="3778"/>
      <c r="L403" s="2397"/>
      <c r="M403" s="3778"/>
      <c r="N403" s="1094">
        <v>0</v>
      </c>
      <c r="O403" s="3778"/>
      <c r="P403" s="2397"/>
      <c r="Q403" s="3778"/>
      <c r="R403" s="542">
        <v>0</v>
      </c>
      <c r="S403" s="3778"/>
      <c r="T403" s="2397"/>
      <c r="U403" s="3778"/>
      <c r="V403" s="542">
        <v>0</v>
      </c>
      <c r="W403" s="3778"/>
      <c r="X403" s="2397">
        <v>218.51</v>
      </c>
      <c r="Y403" s="3778"/>
      <c r="Z403" s="1094">
        <v>218.51</v>
      </c>
      <c r="AA403" s="3778"/>
      <c r="AB403" s="1089">
        <v>218.51</v>
      </c>
      <c r="AC403" s="3778"/>
      <c r="AD403" s="2397">
        <v>12871.089999999997</v>
      </c>
      <c r="AE403" s="3778"/>
      <c r="AF403" s="542">
        <v>13089.599999999997</v>
      </c>
      <c r="AG403" s="3778"/>
      <c r="AH403" s="2397"/>
      <c r="AI403" s="3310"/>
      <c r="AJ403" s="542">
        <v>13089.599999999997</v>
      </c>
      <c r="AK403" s="3778"/>
      <c r="AL403" s="2397">
        <v>8164.82</v>
      </c>
      <c r="AM403" s="3778"/>
      <c r="AN403" s="1094">
        <v>21035.909999999996</v>
      </c>
      <c r="AO403" s="3778"/>
      <c r="AP403" s="542">
        <v>21254.42</v>
      </c>
      <c r="AQ403" s="3778"/>
      <c r="AR403" s="2397">
        <v>7659.6999999999989</v>
      </c>
      <c r="AS403" s="3310"/>
      <c r="AT403" s="542">
        <v>28914.119999999995</v>
      </c>
      <c r="AU403" s="3778"/>
      <c r="AV403" s="2397">
        <v>6727.5</v>
      </c>
      <c r="AW403" s="3310"/>
      <c r="AX403" s="542">
        <v>35641.619999999995</v>
      </c>
      <c r="AY403" s="3778"/>
      <c r="AZ403" s="2397">
        <v>8280.9000000000015</v>
      </c>
      <c r="BA403" s="3778"/>
      <c r="BB403" s="1094">
        <v>22668.1</v>
      </c>
      <c r="BC403" s="3778"/>
      <c r="BD403" s="1094">
        <v>43704.009999999995</v>
      </c>
      <c r="BE403" s="3310"/>
      <c r="BF403" s="542">
        <v>43922.52</v>
      </c>
      <c r="BG403" s="3215"/>
      <c r="BH403" s="3215"/>
      <c r="BI403" s="3215"/>
      <c r="BJ403" s="3215"/>
    </row>
    <row r="404" spans="1:62" x14ac:dyDescent="0.25">
      <c r="A404" s="175"/>
      <c r="B404" s="1402" t="s">
        <v>1579</v>
      </c>
      <c r="C404" s="914" t="s">
        <v>50</v>
      </c>
      <c r="D404" s="914"/>
      <c r="E404" s="3776"/>
      <c r="F404" s="542">
        <v>455.32</v>
      </c>
      <c r="G404" s="3776"/>
      <c r="H404" s="542">
        <v>1406.1200000000001</v>
      </c>
      <c r="I404" s="3776"/>
      <c r="J404" s="542">
        <v>1861.44</v>
      </c>
      <c r="K404" s="3776"/>
      <c r="L404" s="542"/>
      <c r="M404" s="3776"/>
      <c r="N404" s="1094">
        <v>1861.44</v>
      </c>
      <c r="O404" s="3776"/>
      <c r="P404" s="542">
        <v>3647</v>
      </c>
      <c r="Q404" s="3776"/>
      <c r="R404" s="542">
        <v>5508.4400000000005</v>
      </c>
      <c r="S404" s="3776"/>
      <c r="T404" s="542">
        <v>442.97999999999996</v>
      </c>
      <c r="U404" s="3776"/>
      <c r="V404" s="542">
        <v>5951.42</v>
      </c>
      <c r="W404" s="3776"/>
      <c r="X404" s="542"/>
      <c r="Y404" s="3776"/>
      <c r="Z404" s="1094">
        <v>4089.98</v>
      </c>
      <c r="AA404" s="3776"/>
      <c r="AB404" s="1089">
        <v>5951.42</v>
      </c>
      <c r="AC404" s="3776"/>
      <c r="AD404" s="542">
        <v>62.79</v>
      </c>
      <c r="AE404" s="3776"/>
      <c r="AF404" s="542">
        <v>6014.21</v>
      </c>
      <c r="AG404" s="3776"/>
      <c r="AH404" s="542">
        <v>69.05</v>
      </c>
      <c r="AI404" s="1422"/>
      <c r="AJ404" s="542">
        <v>6083.26</v>
      </c>
      <c r="AK404" s="3776"/>
      <c r="AL404" s="542"/>
      <c r="AM404" s="3776"/>
      <c r="AN404" s="1094">
        <v>131.84</v>
      </c>
      <c r="AO404" s="3776"/>
      <c r="AP404" s="542">
        <v>6083.26</v>
      </c>
      <c r="AQ404" s="3776"/>
      <c r="AR404" s="542">
        <v>778.53</v>
      </c>
      <c r="AS404" s="1422"/>
      <c r="AT404" s="542">
        <v>6861.79</v>
      </c>
      <c r="AU404" s="3776"/>
      <c r="AV404" s="542">
        <v>652.78</v>
      </c>
      <c r="AW404" s="1422"/>
      <c r="AX404" s="542">
        <v>7514.57</v>
      </c>
      <c r="AY404" s="3776"/>
      <c r="AZ404" s="542">
        <v>1041.04</v>
      </c>
      <c r="BA404" s="3776"/>
      <c r="BB404" s="1094">
        <v>2472.35</v>
      </c>
      <c r="BC404" s="3776"/>
      <c r="BD404" s="1094">
        <v>2604.19</v>
      </c>
      <c r="BE404" s="1422"/>
      <c r="BF404" s="542">
        <v>8555.61</v>
      </c>
      <c r="BG404" s="3215"/>
      <c r="BH404" s="3215"/>
      <c r="BI404" s="3215"/>
      <c r="BJ404" s="3215"/>
    </row>
    <row r="405" spans="1:62" x14ac:dyDescent="0.25">
      <c r="A405" s="175"/>
      <c r="B405" s="1402" t="s">
        <v>2240</v>
      </c>
      <c r="C405" s="914" t="s">
        <v>50</v>
      </c>
      <c r="D405" s="914"/>
      <c r="E405" s="3776"/>
      <c r="F405" s="542">
        <v>261.41999999999996</v>
      </c>
      <c r="G405" s="3776"/>
      <c r="H405" s="542">
        <v>67.89</v>
      </c>
      <c r="I405" s="3776"/>
      <c r="J405" s="542">
        <v>329.30999999999995</v>
      </c>
      <c r="K405" s="3776"/>
      <c r="L405" s="542"/>
      <c r="M405" s="3776"/>
      <c r="N405" s="1094">
        <v>329.30999999999995</v>
      </c>
      <c r="O405" s="3776"/>
      <c r="P405" s="542"/>
      <c r="Q405" s="3776"/>
      <c r="R405" s="542">
        <v>329.30999999999995</v>
      </c>
      <c r="S405" s="3776"/>
      <c r="T405" s="542">
        <v>564.54999999999995</v>
      </c>
      <c r="U405" s="3776"/>
      <c r="V405" s="542">
        <v>893.8599999999999</v>
      </c>
      <c r="W405" s="3776"/>
      <c r="X405" s="542"/>
      <c r="Y405" s="3776"/>
      <c r="Z405" s="1094">
        <v>564.54999999999995</v>
      </c>
      <c r="AA405" s="3776"/>
      <c r="AB405" s="1089">
        <v>893.8599999999999</v>
      </c>
      <c r="AC405" s="3776"/>
      <c r="AD405" s="542">
        <v>66.599999999999994</v>
      </c>
      <c r="AE405" s="3776"/>
      <c r="AF405" s="542">
        <v>960.45999999999992</v>
      </c>
      <c r="AG405" s="3776"/>
      <c r="AH405" s="542"/>
      <c r="AI405" s="1422"/>
      <c r="AJ405" s="542">
        <v>960.45999999999992</v>
      </c>
      <c r="AK405" s="3776"/>
      <c r="AL405" s="542"/>
      <c r="AM405" s="3776"/>
      <c r="AN405" s="1094">
        <v>66.599999999999994</v>
      </c>
      <c r="AO405" s="3776"/>
      <c r="AP405" s="542">
        <v>960.45999999999992</v>
      </c>
      <c r="AQ405" s="3776"/>
      <c r="AR405" s="542"/>
      <c r="AS405" s="1422"/>
      <c r="AT405" s="542">
        <v>960.45999999999992</v>
      </c>
      <c r="AU405" s="3776"/>
      <c r="AV405" s="542"/>
      <c r="AW405" s="1422"/>
      <c r="AX405" s="542">
        <v>960.45999999999992</v>
      </c>
      <c r="AY405" s="3776"/>
      <c r="AZ405" s="542"/>
      <c r="BA405" s="3776"/>
      <c r="BB405" s="1094">
        <v>0</v>
      </c>
      <c r="BC405" s="3776"/>
      <c r="BD405" s="1094">
        <v>66.599999999999994</v>
      </c>
      <c r="BE405" s="1422"/>
      <c r="BF405" s="542">
        <v>960.45999999999992</v>
      </c>
      <c r="BG405" s="3215"/>
      <c r="BH405" s="3215"/>
      <c r="BI405" s="3215"/>
      <c r="BJ405" s="3215"/>
    </row>
    <row r="406" spans="1:62" x14ac:dyDescent="0.25">
      <c r="A406" s="175"/>
      <c r="B406" s="1402" t="s">
        <v>718</v>
      </c>
      <c r="C406" s="914" t="s">
        <v>50</v>
      </c>
      <c r="D406" s="914"/>
      <c r="E406" s="3776"/>
      <c r="F406" s="542">
        <v>3061.0999999999995</v>
      </c>
      <c r="G406" s="3776"/>
      <c r="H406" s="542">
        <v>717.6</v>
      </c>
      <c r="I406" s="3776"/>
      <c r="J406" s="542">
        <v>3778.6999999999994</v>
      </c>
      <c r="K406" s="3776"/>
      <c r="L406" s="542"/>
      <c r="M406" s="3776"/>
      <c r="N406" s="1094">
        <v>3778.6999999999994</v>
      </c>
      <c r="O406" s="3776"/>
      <c r="P406" s="542"/>
      <c r="Q406" s="3776"/>
      <c r="R406" s="542">
        <v>3778.6999999999994</v>
      </c>
      <c r="S406" s="3776"/>
      <c r="T406" s="542">
        <v>2579.8000000000002</v>
      </c>
      <c r="U406" s="3776"/>
      <c r="V406" s="542">
        <v>6358.5</v>
      </c>
      <c r="W406" s="3776"/>
      <c r="X406" s="542">
        <v>3541.14</v>
      </c>
      <c r="Y406" s="3776"/>
      <c r="Z406" s="1094">
        <v>6120.9400000000005</v>
      </c>
      <c r="AA406" s="3776"/>
      <c r="AB406" s="1089">
        <v>9899.64</v>
      </c>
      <c r="AC406" s="3776"/>
      <c r="AD406" s="542">
        <v>65.180000000000007</v>
      </c>
      <c r="AE406" s="3776"/>
      <c r="AF406" s="542">
        <v>9964.82</v>
      </c>
      <c r="AG406" s="3776"/>
      <c r="AH406" s="542"/>
      <c r="AI406" s="2579"/>
      <c r="AJ406" s="542">
        <v>9964.82</v>
      </c>
      <c r="AK406" s="3776"/>
      <c r="AL406" s="542">
        <v>1444.1</v>
      </c>
      <c r="AM406" s="3776"/>
      <c r="AN406" s="1094">
        <v>1509.28</v>
      </c>
      <c r="AO406" s="3776"/>
      <c r="AP406" s="542">
        <v>11408.92</v>
      </c>
      <c r="AQ406" s="3776"/>
      <c r="AR406" s="542">
        <v>2212.6400000000003</v>
      </c>
      <c r="AS406" s="2579"/>
      <c r="AT406" s="542">
        <v>13621.560000000001</v>
      </c>
      <c r="AU406" s="3776"/>
      <c r="AV406" s="542"/>
      <c r="AW406" s="2579"/>
      <c r="AX406" s="542">
        <v>13621.560000000001</v>
      </c>
      <c r="AY406" s="3776"/>
      <c r="AZ406" s="542"/>
      <c r="BA406" s="3776"/>
      <c r="BB406" s="1094">
        <v>2212.6400000000003</v>
      </c>
      <c r="BC406" s="3776"/>
      <c r="BD406" s="1094">
        <v>3721.92</v>
      </c>
      <c r="BE406" s="2579"/>
      <c r="BF406" s="542">
        <v>13621.560000000001</v>
      </c>
      <c r="BG406" s="3215"/>
      <c r="BH406" s="3215"/>
      <c r="BI406" s="3215"/>
      <c r="BJ406" s="3215"/>
    </row>
    <row r="407" spans="1:62" x14ac:dyDescent="0.25">
      <c r="A407" s="175"/>
      <c r="B407" s="2563" t="s">
        <v>540</v>
      </c>
      <c r="C407" s="1355" t="s">
        <v>50</v>
      </c>
      <c r="D407" s="1094">
        <v>462000</v>
      </c>
      <c r="E407" s="1094"/>
      <c r="F407" s="1094">
        <v>66451.02</v>
      </c>
      <c r="G407" s="1094"/>
      <c r="H407" s="1094">
        <v>41654.359999999993</v>
      </c>
      <c r="I407" s="1094"/>
      <c r="J407" s="1094">
        <v>108105.38</v>
      </c>
      <c r="K407" s="1094"/>
      <c r="L407" s="1094">
        <v>24006.030000000002</v>
      </c>
      <c r="M407" s="1094"/>
      <c r="N407" s="1094">
        <v>132111.41</v>
      </c>
      <c r="O407" s="1094"/>
      <c r="P407" s="1094">
        <v>50004.459999999992</v>
      </c>
      <c r="Q407" s="1094"/>
      <c r="R407" s="1094">
        <v>182115.87</v>
      </c>
      <c r="S407" s="1094"/>
      <c r="T407" s="1094">
        <v>53593.630000000026</v>
      </c>
      <c r="U407" s="1094"/>
      <c r="V407" s="1094">
        <v>235709.50000000003</v>
      </c>
      <c r="W407" s="1094"/>
      <c r="X407" s="1094">
        <v>54167.479999999996</v>
      </c>
      <c r="Y407" s="1094"/>
      <c r="Z407" s="1094">
        <v>157765.57</v>
      </c>
      <c r="AA407" s="1094"/>
      <c r="AB407" s="1089">
        <v>289876.98</v>
      </c>
      <c r="AC407" s="1094"/>
      <c r="AD407" s="1094">
        <v>31037.679999999993</v>
      </c>
      <c r="AE407" s="1094"/>
      <c r="AF407" s="1094">
        <v>320914.65999999997</v>
      </c>
      <c r="AG407" s="1094"/>
      <c r="AH407" s="1094">
        <v>11162.88</v>
      </c>
      <c r="AI407" s="1094"/>
      <c r="AJ407" s="1094">
        <v>332077.53999999998</v>
      </c>
      <c r="AK407" s="1094"/>
      <c r="AL407" s="1094">
        <v>55181.05</v>
      </c>
      <c r="AM407" s="1094"/>
      <c r="AN407" s="1094">
        <v>97381.609999999986</v>
      </c>
      <c r="AO407" s="1094"/>
      <c r="AP407" s="1094">
        <v>387258.58999999997</v>
      </c>
      <c r="AQ407" s="1094"/>
      <c r="AR407" s="1094">
        <v>75737.14</v>
      </c>
      <c r="AS407" s="1094"/>
      <c r="AT407" s="1094">
        <v>462995.73</v>
      </c>
      <c r="AU407" s="1094"/>
      <c r="AV407" s="1094">
        <v>44295.63</v>
      </c>
      <c r="AW407" s="1094"/>
      <c r="AX407" s="1094">
        <v>507291.36</v>
      </c>
      <c r="AY407" s="1094"/>
      <c r="AZ407" s="1094">
        <v>67399.77</v>
      </c>
      <c r="BA407" s="1094"/>
      <c r="BB407" s="1094">
        <v>187432.53999999998</v>
      </c>
      <c r="BC407" s="1094"/>
      <c r="BD407" s="1094">
        <v>284814.14999999997</v>
      </c>
      <c r="BE407" s="1094">
        <v>462000</v>
      </c>
      <c r="BF407" s="1094">
        <v>574691.13</v>
      </c>
      <c r="BG407" s="3215"/>
      <c r="BH407" s="3215"/>
      <c r="BI407" s="3215"/>
      <c r="BJ407" s="3215"/>
    </row>
    <row r="408" spans="1:62" ht="20.25" customHeight="1" x14ac:dyDescent="0.25">
      <c r="A408" s="175"/>
      <c r="B408" s="2558" t="s">
        <v>539</v>
      </c>
      <c r="C408" s="3214"/>
      <c r="D408" s="3214"/>
      <c r="E408" s="3214"/>
      <c r="F408" s="3214"/>
      <c r="G408" s="3214"/>
      <c r="H408" s="3214"/>
      <c r="I408" s="3214"/>
      <c r="J408" s="3214"/>
      <c r="K408" s="3214"/>
      <c r="L408" s="3214"/>
      <c r="M408" s="3214"/>
      <c r="N408" s="3214"/>
      <c r="O408" s="3214"/>
      <c r="P408" s="3214"/>
      <c r="Q408" s="3214"/>
      <c r="R408" s="3214"/>
      <c r="S408" s="3214"/>
      <c r="T408" s="3214"/>
      <c r="U408" s="3214"/>
      <c r="V408" s="3214"/>
      <c r="W408" s="3214"/>
      <c r="X408" s="3214"/>
      <c r="Y408" s="3214"/>
      <c r="Z408" s="3214"/>
      <c r="AA408" s="3214"/>
      <c r="AB408" s="2560"/>
      <c r="AC408" s="3214"/>
      <c r="AD408" s="3214"/>
      <c r="AE408" s="3214"/>
      <c r="AF408" s="3214"/>
      <c r="AG408" s="3214"/>
      <c r="AH408" s="3214"/>
      <c r="AI408" s="3214"/>
      <c r="AJ408" s="3214"/>
      <c r="AK408" s="3214"/>
      <c r="AL408" s="3214"/>
      <c r="AM408" s="3214"/>
      <c r="AN408" s="3214"/>
      <c r="AO408" s="3214"/>
      <c r="AP408" s="3214"/>
      <c r="AQ408" s="3214"/>
      <c r="AR408" s="3214"/>
      <c r="AS408" s="3214"/>
      <c r="AT408" s="3214"/>
      <c r="AU408" s="3214"/>
      <c r="AV408" s="3214"/>
      <c r="AW408" s="3214"/>
      <c r="AX408" s="3214"/>
      <c r="AY408" s="3214"/>
      <c r="AZ408" s="3214"/>
      <c r="BA408" s="3214"/>
      <c r="BB408" s="3214"/>
      <c r="BC408" s="3214"/>
      <c r="BD408" s="3214"/>
      <c r="BE408" s="3214"/>
      <c r="BF408" s="3214"/>
      <c r="BG408" s="3215"/>
      <c r="BH408" s="3215"/>
      <c r="BI408" s="3215"/>
      <c r="BJ408" s="3215"/>
    </row>
    <row r="409" spans="1:62" ht="20.25" hidden="1" customHeight="1" x14ac:dyDescent="0.25">
      <c r="A409" s="175"/>
      <c r="B409" s="3309" t="s">
        <v>1732</v>
      </c>
      <c r="C409" s="914"/>
      <c r="D409" s="914"/>
      <c r="E409" s="3214"/>
      <c r="F409" s="1094">
        <v>0</v>
      </c>
      <c r="G409" s="3214"/>
      <c r="H409" s="1094">
        <v>0</v>
      </c>
      <c r="I409" s="3214"/>
      <c r="J409" s="1094">
        <v>0</v>
      </c>
      <c r="K409" s="3214"/>
      <c r="L409" s="1094">
        <v>0</v>
      </c>
      <c r="M409" s="3214"/>
      <c r="N409" s="1094">
        <v>0</v>
      </c>
      <c r="O409" s="3214"/>
      <c r="P409" s="1094">
        <v>0</v>
      </c>
      <c r="Q409" s="3214"/>
      <c r="R409" s="1094">
        <v>0</v>
      </c>
      <c r="S409" s="3214"/>
      <c r="T409" s="1094">
        <v>0</v>
      </c>
      <c r="U409" s="3214"/>
      <c r="V409" s="1094">
        <v>0</v>
      </c>
      <c r="W409" s="3214"/>
      <c r="X409" s="1094">
        <v>0</v>
      </c>
      <c r="Y409" s="3214"/>
      <c r="Z409" s="1094">
        <v>0</v>
      </c>
      <c r="AA409" s="3214"/>
      <c r="AB409" s="1089">
        <v>0</v>
      </c>
      <c r="AC409" s="3214"/>
      <c r="AD409" s="1094">
        <v>0</v>
      </c>
      <c r="AE409" s="3214"/>
      <c r="AF409" s="1094">
        <v>0</v>
      </c>
      <c r="AG409" s="3214"/>
      <c r="AH409" s="1094">
        <v>0</v>
      </c>
      <c r="AI409" s="3214"/>
      <c r="AJ409" s="1094">
        <v>0</v>
      </c>
      <c r="AK409" s="3214"/>
      <c r="AL409" s="1094">
        <v>0</v>
      </c>
      <c r="AM409" s="3214"/>
      <c r="AN409" s="1094">
        <v>0</v>
      </c>
      <c r="AO409" s="3214"/>
      <c r="AP409" s="1094">
        <v>0</v>
      </c>
      <c r="AQ409" s="3214"/>
      <c r="AR409" s="1094">
        <v>0</v>
      </c>
      <c r="AS409" s="3214"/>
      <c r="AT409" s="1094">
        <v>0</v>
      </c>
      <c r="AU409" s="3214"/>
      <c r="AV409" s="1094">
        <v>0</v>
      </c>
      <c r="AW409" s="3214"/>
      <c r="AX409" s="1094">
        <v>0</v>
      </c>
      <c r="AY409" s="3214"/>
      <c r="AZ409" s="1094">
        <v>0</v>
      </c>
      <c r="BA409" s="3214"/>
      <c r="BB409" s="1094">
        <v>0</v>
      </c>
      <c r="BC409" s="3214"/>
      <c r="BD409" s="1094">
        <v>0</v>
      </c>
      <c r="BE409" s="3214"/>
      <c r="BF409" s="1094">
        <v>0</v>
      </c>
      <c r="BG409" s="3215"/>
      <c r="BH409" s="3215"/>
      <c r="BI409" s="3215"/>
      <c r="BJ409" s="3215"/>
    </row>
    <row r="410" spans="1:62" ht="18.75" hidden="1" customHeight="1" x14ac:dyDescent="0.25">
      <c r="A410" s="175"/>
      <c r="B410" s="2643" t="s">
        <v>1512</v>
      </c>
      <c r="C410" s="914" t="s">
        <v>50</v>
      </c>
      <c r="D410" s="914"/>
      <c r="E410" s="3214"/>
      <c r="F410" s="542">
        <v>0</v>
      </c>
      <c r="G410" s="3214"/>
      <c r="H410" s="542"/>
      <c r="I410" s="3214"/>
      <c r="J410" s="542">
        <v>0</v>
      </c>
      <c r="K410" s="3214"/>
      <c r="L410" s="542"/>
      <c r="M410" s="3214"/>
      <c r="N410" s="542">
        <v>0</v>
      </c>
      <c r="O410" s="3214"/>
      <c r="P410" s="542"/>
      <c r="Q410" s="3214"/>
      <c r="R410" s="1094">
        <v>0</v>
      </c>
      <c r="S410" s="3214"/>
      <c r="T410" s="542"/>
      <c r="U410" s="3214"/>
      <c r="V410" s="1094">
        <v>0</v>
      </c>
      <c r="W410" s="3214"/>
      <c r="X410" s="542"/>
      <c r="Y410" s="3214"/>
      <c r="Z410" s="542">
        <v>0</v>
      </c>
      <c r="AA410" s="3214"/>
      <c r="AB410" s="1089">
        <v>0</v>
      </c>
      <c r="AC410" s="3214"/>
      <c r="AD410" s="542"/>
      <c r="AE410" s="3214"/>
      <c r="AF410" s="542">
        <v>0</v>
      </c>
      <c r="AG410" s="3214"/>
      <c r="AH410" s="542"/>
      <c r="AI410" s="3214"/>
      <c r="AJ410" s="542">
        <v>0</v>
      </c>
      <c r="AK410" s="3214"/>
      <c r="AL410" s="542"/>
      <c r="AM410" s="3214"/>
      <c r="AN410" s="542">
        <v>0</v>
      </c>
      <c r="AO410" s="3214"/>
      <c r="AP410" s="542">
        <v>0</v>
      </c>
      <c r="AQ410" s="3214"/>
      <c r="AR410" s="542"/>
      <c r="AS410" s="3214"/>
      <c r="AT410" s="542">
        <v>0</v>
      </c>
      <c r="AU410" s="3214"/>
      <c r="AV410" s="542"/>
      <c r="AW410" s="3214"/>
      <c r="AX410" s="542">
        <v>0</v>
      </c>
      <c r="AY410" s="3214"/>
      <c r="AZ410" s="542"/>
      <c r="BA410" s="3214"/>
      <c r="BB410" s="542">
        <v>0</v>
      </c>
      <c r="BC410" s="3214"/>
      <c r="BD410" s="542">
        <v>0</v>
      </c>
      <c r="BE410" s="3214"/>
      <c r="BF410" s="542">
        <v>0</v>
      </c>
      <c r="BG410" s="3215"/>
      <c r="BH410" s="3215"/>
      <c r="BI410" s="3215"/>
      <c r="BJ410" s="3215"/>
    </row>
    <row r="411" spans="1:62" ht="18.75" hidden="1" customHeight="1" x14ac:dyDescent="0.25">
      <c r="A411" s="175"/>
      <c r="B411" s="2643" t="s">
        <v>1138</v>
      </c>
      <c r="C411" s="914" t="s">
        <v>50</v>
      </c>
      <c r="D411" s="914"/>
      <c r="E411" s="3214"/>
      <c r="F411" s="542">
        <v>0</v>
      </c>
      <c r="G411" s="3214"/>
      <c r="H411" s="542"/>
      <c r="I411" s="3214"/>
      <c r="J411" s="542">
        <v>0</v>
      </c>
      <c r="K411" s="3214"/>
      <c r="L411" s="542"/>
      <c r="M411" s="3214"/>
      <c r="N411" s="542">
        <v>0</v>
      </c>
      <c r="O411" s="3214"/>
      <c r="P411" s="542"/>
      <c r="Q411" s="3214"/>
      <c r="R411" s="1094">
        <v>0</v>
      </c>
      <c r="S411" s="3214"/>
      <c r="T411" s="542"/>
      <c r="U411" s="3214"/>
      <c r="V411" s="1094">
        <v>0</v>
      </c>
      <c r="W411" s="3214"/>
      <c r="X411" s="542"/>
      <c r="Y411" s="3214"/>
      <c r="Z411" s="542">
        <v>0</v>
      </c>
      <c r="AA411" s="3214"/>
      <c r="AB411" s="1089">
        <v>0</v>
      </c>
      <c r="AC411" s="3214"/>
      <c r="AD411" s="542"/>
      <c r="AE411" s="3214"/>
      <c r="AF411" s="542">
        <v>0</v>
      </c>
      <c r="AG411" s="3214"/>
      <c r="AH411" s="542"/>
      <c r="AI411" s="3214"/>
      <c r="AJ411" s="542">
        <v>0</v>
      </c>
      <c r="AK411" s="3214"/>
      <c r="AL411" s="542"/>
      <c r="AM411" s="3214"/>
      <c r="AN411" s="542">
        <v>0</v>
      </c>
      <c r="AO411" s="3214"/>
      <c r="AP411" s="542">
        <v>0</v>
      </c>
      <c r="AQ411" s="3214"/>
      <c r="AR411" s="542"/>
      <c r="AS411" s="3214"/>
      <c r="AT411" s="542">
        <v>0</v>
      </c>
      <c r="AU411" s="3214"/>
      <c r="AV411" s="542"/>
      <c r="AW411" s="3214"/>
      <c r="AX411" s="542">
        <v>0</v>
      </c>
      <c r="AY411" s="3214"/>
      <c r="AZ411" s="542"/>
      <c r="BA411" s="3214"/>
      <c r="BB411" s="542">
        <v>0</v>
      </c>
      <c r="BC411" s="3214"/>
      <c r="BD411" s="542">
        <v>0</v>
      </c>
      <c r="BE411" s="3214"/>
      <c r="BF411" s="542">
        <v>0</v>
      </c>
      <c r="BG411" s="3215"/>
      <c r="BH411" s="3215"/>
      <c r="BI411" s="3215"/>
      <c r="BJ411" s="3215"/>
    </row>
    <row r="412" spans="1:62" ht="18.75" hidden="1" customHeight="1" x14ac:dyDescent="0.25">
      <c r="A412" s="175"/>
      <c r="B412" s="2643" t="s">
        <v>1362</v>
      </c>
      <c r="C412" s="914" t="s">
        <v>50</v>
      </c>
      <c r="D412" s="914"/>
      <c r="E412" s="3214"/>
      <c r="F412" s="542">
        <v>0</v>
      </c>
      <c r="G412" s="3214"/>
      <c r="H412" s="542">
        <v>0</v>
      </c>
      <c r="I412" s="3214"/>
      <c r="J412" s="542"/>
      <c r="K412" s="3214"/>
      <c r="L412" s="542">
        <v>0</v>
      </c>
      <c r="M412" s="3214"/>
      <c r="N412" s="542">
        <v>0</v>
      </c>
      <c r="O412" s="3214"/>
      <c r="P412" s="542">
        <v>0</v>
      </c>
      <c r="Q412" s="3214"/>
      <c r="R412" s="1094">
        <v>0</v>
      </c>
      <c r="S412" s="3214"/>
      <c r="T412" s="542">
        <v>0</v>
      </c>
      <c r="U412" s="3214"/>
      <c r="V412" s="1094">
        <v>0</v>
      </c>
      <c r="W412" s="3214"/>
      <c r="X412" s="542">
        <v>0</v>
      </c>
      <c r="Y412" s="3214"/>
      <c r="Z412" s="542">
        <v>0</v>
      </c>
      <c r="AA412" s="3214"/>
      <c r="AB412" s="1089">
        <v>0</v>
      </c>
      <c r="AC412" s="3214"/>
      <c r="AD412" s="542">
        <v>0</v>
      </c>
      <c r="AE412" s="3214"/>
      <c r="AF412" s="542">
        <v>0</v>
      </c>
      <c r="AG412" s="3214"/>
      <c r="AH412" s="542">
        <v>0</v>
      </c>
      <c r="AI412" s="3214"/>
      <c r="AJ412" s="542">
        <v>0</v>
      </c>
      <c r="AK412" s="3214"/>
      <c r="AL412" s="542">
        <v>0</v>
      </c>
      <c r="AM412" s="3214"/>
      <c r="AN412" s="542">
        <v>0</v>
      </c>
      <c r="AO412" s="3214"/>
      <c r="AP412" s="542">
        <v>0</v>
      </c>
      <c r="AQ412" s="3214"/>
      <c r="AR412" s="542">
        <v>0</v>
      </c>
      <c r="AS412" s="3214"/>
      <c r="AT412" s="542">
        <v>0</v>
      </c>
      <c r="AU412" s="3214"/>
      <c r="AV412" s="542">
        <v>0</v>
      </c>
      <c r="AW412" s="3214"/>
      <c r="AX412" s="542">
        <v>0</v>
      </c>
      <c r="AY412" s="3214"/>
      <c r="AZ412" s="542">
        <v>0</v>
      </c>
      <c r="BA412" s="3214"/>
      <c r="BB412" s="542">
        <v>0</v>
      </c>
      <c r="BC412" s="3214"/>
      <c r="BD412" s="542">
        <v>0</v>
      </c>
      <c r="BE412" s="3214"/>
      <c r="BF412" s="542">
        <v>0</v>
      </c>
      <c r="BG412" s="3215"/>
      <c r="BH412" s="3215"/>
      <c r="BI412" s="3215"/>
      <c r="BJ412" s="3215"/>
    </row>
    <row r="413" spans="1:62" ht="20.25" customHeight="1" x14ac:dyDescent="0.25">
      <c r="A413" s="175"/>
      <c r="B413" s="3309" t="s">
        <v>1637</v>
      </c>
      <c r="C413" s="914" t="s">
        <v>50</v>
      </c>
      <c r="D413" s="914"/>
      <c r="E413" s="3214"/>
      <c r="F413" s="1094">
        <v>0</v>
      </c>
      <c r="G413" s="3214"/>
      <c r="H413" s="1094">
        <v>1222.3</v>
      </c>
      <c r="I413" s="3214"/>
      <c r="J413" s="1094">
        <v>1222.3</v>
      </c>
      <c r="K413" s="3214"/>
      <c r="L413" s="1094">
        <v>1468.38</v>
      </c>
      <c r="M413" s="3214"/>
      <c r="N413" s="1094">
        <v>2690.6800000000003</v>
      </c>
      <c r="O413" s="3214"/>
      <c r="P413" s="1094">
        <v>0</v>
      </c>
      <c r="Q413" s="3214"/>
      <c r="R413" s="1094">
        <v>2690.6800000000003</v>
      </c>
      <c r="S413" s="3214"/>
      <c r="T413" s="1094">
        <v>848.76</v>
      </c>
      <c r="U413" s="3214"/>
      <c r="V413" s="1094">
        <v>3539.4400000000005</v>
      </c>
      <c r="W413" s="3214"/>
      <c r="X413" s="1094">
        <v>793.3</v>
      </c>
      <c r="Y413" s="3214"/>
      <c r="Z413" s="1094">
        <v>1642.06</v>
      </c>
      <c r="AA413" s="3214"/>
      <c r="AB413" s="1089">
        <v>4332.74</v>
      </c>
      <c r="AC413" s="3214"/>
      <c r="AD413" s="1094">
        <v>632.55999999999995</v>
      </c>
      <c r="AE413" s="3214"/>
      <c r="AF413" s="542">
        <v>4965.2999999999993</v>
      </c>
      <c r="AG413" s="3214"/>
      <c r="AH413" s="1094">
        <v>637</v>
      </c>
      <c r="AI413" s="3214"/>
      <c r="AJ413" s="542">
        <v>5602.2999999999993</v>
      </c>
      <c r="AK413" s="3214"/>
      <c r="AL413" s="1094">
        <v>367.46</v>
      </c>
      <c r="AM413" s="3214"/>
      <c r="AN413" s="1094">
        <v>1637.02</v>
      </c>
      <c r="AO413" s="3214"/>
      <c r="AP413" s="542">
        <v>5969.7599999999993</v>
      </c>
      <c r="AQ413" s="3214"/>
      <c r="AR413" s="1094">
        <v>0</v>
      </c>
      <c r="AS413" s="3214"/>
      <c r="AT413" s="542">
        <v>5969.7599999999993</v>
      </c>
      <c r="AU413" s="3214"/>
      <c r="AV413" s="1094">
        <v>0</v>
      </c>
      <c r="AW413" s="3214"/>
      <c r="AX413" s="542">
        <v>5969.7599999999993</v>
      </c>
      <c r="AY413" s="3214"/>
      <c r="AZ413" s="1094">
        <v>516.62</v>
      </c>
      <c r="BA413" s="3214"/>
      <c r="BB413" s="1094">
        <v>516.62</v>
      </c>
      <c r="BC413" s="3214"/>
      <c r="BD413" s="1094">
        <v>2153.64</v>
      </c>
      <c r="BE413" s="3214"/>
      <c r="BF413" s="542">
        <v>6486.3799999999992</v>
      </c>
      <c r="BG413" s="3215"/>
      <c r="BH413" s="3215"/>
      <c r="BI413" s="3215"/>
      <c r="BJ413" s="3215"/>
    </row>
    <row r="414" spans="1:62" ht="21.2" customHeight="1" x14ac:dyDescent="0.25">
      <c r="A414" s="175"/>
      <c r="B414" s="2643" t="s">
        <v>1345</v>
      </c>
      <c r="C414" s="1355" t="s">
        <v>50</v>
      </c>
      <c r="D414" s="1355"/>
      <c r="E414" s="3214"/>
      <c r="F414" s="542"/>
      <c r="G414" s="3214"/>
      <c r="H414" s="542"/>
      <c r="I414" s="3316"/>
      <c r="J414" s="542">
        <v>0</v>
      </c>
      <c r="K414" s="3214"/>
      <c r="L414" s="542"/>
      <c r="M414" s="3316"/>
      <c r="N414" s="542">
        <v>0</v>
      </c>
      <c r="O414" s="3214"/>
      <c r="P414" s="542"/>
      <c r="Q414" s="3316"/>
      <c r="R414" s="1094">
        <v>0</v>
      </c>
      <c r="S414" s="3214"/>
      <c r="T414" s="542"/>
      <c r="U414" s="3316"/>
      <c r="V414" s="1094">
        <v>0</v>
      </c>
      <c r="W414" s="3214"/>
      <c r="X414" s="542"/>
      <c r="Y414" s="3316"/>
      <c r="Z414" s="542">
        <v>0</v>
      </c>
      <c r="AA414" s="3316"/>
      <c r="AB414" s="1036">
        <v>0</v>
      </c>
      <c r="AC414" s="3214"/>
      <c r="AD414" s="542"/>
      <c r="AE414" s="3316"/>
      <c r="AF414" s="542">
        <v>0</v>
      </c>
      <c r="AG414" s="3214"/>
      <c r="AH414" s="542"/>
      <c r="AI414" s="3316"/>
      <c r="AJ414" s="542">
        <v>0</v>
      </c>
      <c r="AK414" s="3214"/>
      <c r="AL414" s="542"/>
      <c r="AM414" s="3316"/>
      <c r="AN414" s="542">
        <v>0</v>
      </c>
      <c r="AO414" s="3316"/>
      <c r="AP414" s="542">
        <v>0</v>
      </c>
      <c r="AQ414" s="3214"/>
      <c r="AR414" s="542"/>
      <c r="AS414" s="3316"/>
      <c r="AT414" s="542">
        <v>0</v>
      </c>
      <c r="AU414" s="3214"/>
      <c r="AV414" s="542"/>
      <c r="AW414" s="3316"/>
      <c r="AX414" s="542">
        <v>0</v>
      </c>
      <c r="AY414" s="3214"/>
      <c r="AZ414" s="542">
        <v>516.62</v>
      </c>
      <c r="BA414" s="3316"/>
      <c r="BB414" s="542">
        <v>516.62</v>
      </c>
      <c r="BC414" s="3316"/>
      <c r="BD414" s="542">
        <v>516.62</v>
      </c>
      <c r="BE414" s="3316"/>
      <c r="BF414" s="542">
        <v>516.62</v>
      </c>
      <c r="BG414" s="3215"/>
      <c r="BH414" s="3215"/>
      <c r="BI414" s="3215"/>
      <c r="BJ414" s="3215"/>
    </row>
    <row r="415" spans="1:62" ht="30" x14ac:dyDescent="0.25">
      <c r="A415" s="175"/>
      <c r="B415" s="2644" t="s">
        <v>1731</v>
      </c>
      <c r="C415" s="1355" t="s">
        <v>50</v>
      </c>
      <c r="D415" s="1355"/>
      <c r="E415" s="3214"/>
      <c r="F415" s="542"/>
      <c r="G415" s="3214"/>
      <c r="H415" s="542">
        <v>1222.3</v>
      </c>
      <c r="I415" s="3316"/>
      <c r="J415" s="542">
        <v>1222.3</v>
      </c>
      <c r="K415" s="3214"/>
      <c r="L415" s="542">
        <v>1468.38</v>
      </c>
      <c r="M415" s="3316"/>
      <c r="N415" s="542">
        <v>2690.6800000000003</v>
      </c>
      <c r="O415" s="3214"/>
      <c r="P415" s="542"/>
      <c r="Q415" s="3316"/>
      <c r="R415" s="1094">
        <v>2690.6800000000003</v>
      </c>
      <c r="S415" s="3214"/>
      <c r="T415" s="542">
        <v>848.76</v>
      </c>
      <c r="U415" s="3316"/>
      <c r="V415" s="1094">
        <v>3539.4400000000005</v>
      </c>
      <c r="W415" s="3214"/>
      <c r="X415" s="542">
        <v>793.3</v>
      </c>
      <c r="Y415" s="3316"/>
      <c r="Z415" s="542">
        <v>1642.06</v>
      </c>
      <c r="AA415" s="3316"/>
      <c r="AB415" s="1036">
        <v>4332.74</v>
      </c>
      <c r="AC415" s="3214"/>
      <c r="AD415" s="542">
        <v>632.55999999999995</v>
      </c>
      <c r="AE415" s="3316"/>
      <c r="AF415" s="542">
        <v>4965.2999999999993</v>
      </c>
      <c r="AG415" s="3214"/>
      <c r="AH415" s="542">
        <v>637</v>
      </c>
      <c r="AI415" s="3316"/>
      <c r="AJ415" s="542">
        <v>5602.2999999999993</v>
      </c>
      <c r="AK415" s="3214"/>
      <c r="AL415" s="542">
        <v>367.46</v>
      </c>
      <c r="AM415" s="3316"/>
      <c r="AN415" s="542">
        <v>1637.02</v>
      </c>
      <c r="AO415" s="3316"/>
      <c r="AP415" s="542">
        <v>5969.7599999999993</v>
      </c>
      <c r="AQ415" s="3214"/>
      <c r="AR415" s="542"/>
      <c r="AS415" s="3316"/>
      <c r="AT415" s="542">
        <v>5969.7599999999993</v>
      </c>
      <c r="AU415" s="3214"/>
      <c r="AV415" s="542"/>
      <c r="AW415" s="3316"/>
      <c r="AX415" s="542">
        <v>5969.7599999999993</v>
      </c>
      <c r="AY415" s="3214"/>
      <c r="AZ415" s="542"/>
      <c r="BA415" s="3316"/>
      <c r="BB415" s="542">
        <v>0</v>
      </c>
      <c r="BC415" s="3316"/>
      <c r="BD415" s="542">
        <v>1637.02</v>
      </c>
      <c r="BE415" s="3316"/>
      <c r="BF415" s="542">
        <v>5969.7599999999993</v>
      </c>
      <c r="BG415" s="3215"/>
      <c r="BH415" s="3215"/>
      <c r="BI415" s="3215"/>
      <c r="BJ415" s="3215"/>
    </row>
    <row r="416" spans="1:62" ht="20.25" customHeight="1" x14ac:dyDescent="0.25">
      <c r="A416" s="175"/>
      <c r="B416" s="3309" t="s">
        <v>638</v>
      </c>
      <c r="C416" s="914" t="s">
        <v>50</v>
      </c>
      <c r="D416" s="914"/>
      <c r="E416" s="1422"/>
      <c r="F416" s="3214"/>
      <c r="G416" s="1422"/>
      <c r="H416" s="3214"/>
      <c r="I416" s="1422"/>
      <c r="J416" s="3317"/>
      <c r="K416" s="1422"/>
      <c r="L416" s="3214"/>
      <c r="M416" s="1422"/>
      <c r="N416" s="542"/>
      <c r="O416" s="1422"/>
      <c r="P416" s="3214"/>
      <c r="Q416" s="1422"/>
      <c r="R416" s="3214"/>
      <c r="S416" s="1422"/>
      <c r="T416" s="3214"/>
      <c r="U416" s="1422"/>
      <c r="V416" s="3214"/>
      <c r="W416" s="1422"/>
      <c r="X416" s="3214"/>
      <c r="Y416" s="1422"/>
      <c r="Z416" s="542"/>
      <c r="AA416" s="1422"/>
      <c r="AB416" s="1089"/>
      <c r="AC416" s="1422"/>
      <c r="AD416" s="3214"/>
      <c r="AE416" s="1422"/>
      <c r="AF416" s="542"/>
      <c r="AG416" s="1422"/>
      <c r="AH416" s="3214"/>
      <c r="AI416" s="1422"/>
      <c r="AJ416" s="542"/>
      <c r="AK416" s="1422"/>
      <c r="AL416" s="3214"/>
      <c r="AM416" s="1422"/>
      <c r="AN416" s="542"/>
      <c r="AO416" s="1422"/>
      <c r="AP416" s="542"/>
      <c r="AQ416" s="1422"/>
      <c r="AR416" s="3214"/>
      <c r="AS416" s="1422"/>
      <c r="AT416" s="542"/>
      <c r="AU416" s="1422"/>
      <c r="AV416" s="3214"/>
      <c r="AW416" s="1422"/>
      <c r="AX416" s="542"/>
      <c r="AY416" s="1422"/>
      <c r="AZ416" s="3214"/>
      <c r="BA416" s="1422"/>
      <c r="BB416" s="542"/>
      <c r="BC416" s="1422"/>
      <c r="BD416" s="542"/>
      <c r="BE416" s="1422"/>
      <c r="BF416" s="542"/>
      <c r="BG416" s="3215"/>
      <c r="BH416" s="3215"/>
      <c r="BI416" s="3215"/>
      <c r="BJ416" s="3215"/>
    </row>
    <row r="417" spans="1:62" x14ac:dyDescent="0.25">
      <c r="A417" s="175"/>
      <c r="B417" s="1402" t="s">
        <v>1817</v>
      </c>
      <c r="C417" s="914" t="s">
        <v>50</v>
      </c>
      <c r="D417" s="914"/>
      <c r="E417" s="1422"/>
      <c r="F417" s="542"/>
      <c r="G417" s="1422"/>
      <c r="H417" s="542">
        <v>1140.6200000000001</v>
      </c>
      <c r="I417" s="1422"/>
      <c r="J417" s="542">
        <v>1140.6200000000001</v>
      </c>
      <c r="K417" s="1422"/>
      <c r="L417" s="542">
        <v>63.42</v>
      </c>
      <c r="M417" s="1422"/>
      <c r="N417" s="542">
        <v>1204.0400000000002</v>
      </c>
      <c r="O417" s="1422"/>
      <c r="P417" s="542">
        <v>2476.8400000000006</v>
      </c>
      <c r="Q417" s="1422"/>
      <c r="R417" s="542">
        <v>3680.880000000001</v>
      </c>
      <c r="S417" s="1422"/>
      <c r="T417" s="542">
        <v>2784.4799999999996</v>
      </c>
      <c r="U417" s="1422"/>
      <c r="V417" s="542">
        <v>6465.3600000000006</v>
      </c>
      <c r="W417" s="1422"/>
      <c r="X417" s="542">
        <v>2348.92</v>
      </c>
      <c r="Y417" s="1422"/>
      <c r="Z417" s="542">
        <v>7610.24</v>
      </c>
      <c r="AA417" s="1422"/>
      <c r="AB417" s="1089">
        <v>8814.2800000000007</v>
      </c>
      <c r="AC417" s="1422"/>
      <c r="AD417" s="542">
        <v>890.42</v>
      </c>
      <c r="AE417" s="1422"/>
      <c r="AF417" s="542">
        <v>9704.7000000000007</v>
      </c>
      <c r="AG417" s="1422"/>
      <c r="AH417" s="542">
        <v>2592</v>
      </c>
      <c r="AI417" s="1422"/>
      <c r="AJ417" s="542">
        <v>12296.7</v>
      </c>
      <c r="AK417" s="1422"/>
      <c r="AL417" s="542">
        <v>190.94</v>
      </c>
      <c r="AM417" s="1422"/>
      <c r="AN417" s="542">
        <v>3673.36</v>
      </c>
      <c r="AO417" s="1422"/>
      <c r="AP417" s="542">
        <v>12487.640000000001</v>
      </c>
      <c r="AQ417" s="1422"/>
      <c r="AR417" s="542">
        <v>63.74</v>
      </c>
      <c r="AS417" s="1422"/>
      <c r="AT417" s="542">
        <v>12551.380000000001</v>
      </c>
      <c r="AU417" s="1422"/>
      <c r="AV417" s="542">
        <v>127.34</v>
      </c>
      <c r="AW417" s="1422"/>
      <c r="AX417" s="542">
        <v>12678.720000000001</v>
      </c>
      <c r="AY417" s="1422"/>
      <c r="AZ417" s="542">
        <v>380.76000000000005</v>
      </c>
      <c r="BA417" s="1422"/>
      <c r="BB417" s="542">
        <v>571.84</v>
      </c>
      <c r="BC417" s="1422"/>
      <c r="BD417" s="542">
        <v>4245.2</v>
      </c>
      <c r="BE417" s="1422"/>
      <c r="BF417" s="542">
        <v>13059.480000000001</v>
      </c>
      <c r="BG417" s="3215"/>
      <c r="BH417" s="3215"/>
      <c r="BI417" s="3215"/>
      <c r="BJ417" s="3215"/>
    </row>
    <row r="418" spans="1:62" x14ac:dyDescent="0.25">
      <c r="A418" s="175"/>
      <c r="B418" s="1402" t="s">
        <v>2227</v>
      </c>
      <c r="C418" s="914" t="s">
        <v>50</v>
      </c>
      <c r="D418" s="914"/>
      <c r="E418" s="1422"/>
      <c r="F418" s="542">
        <v>826.52</v>
      </c>
      <c r="G418" s="1422"/>
      <c r="H418" s="542">
        <v>197.12</v>
      </c>
      <c r="I418" s="1422"/>
      <c r="J418" s="542">
        <v>1023.64</v>
      </c>
      <c r="K418" s="1422"/>
      <c r="L418" s="542"/>
      <c r="M418" s="1422"/>
      <c r="N418" s="542">
        <v>1023.64</v>
      </c>
      <c r="O418" s="1422"/>
      <c r="P418" s="542"/>
      <c r="Q418" s="1422"/>
      <c r="R418" s="542">
        <v>1023.64</v>
      </c>
      <c r="S418" s="1422"/>
      <c r="T418" s="542"/>
      <c r="U418" s="1422"/>
      <c r="V418" s="542">
        <v>1023.64</v>
      </c>
      <c r="W418" s="1422"/>
      <c r="X418" s="542"/>
      <c r="Y418" s="1422"/>
      <c r="Z418" s="542">
        <v>0</v>
      </c>
      <c r="AA418" s="1422"/>
      <c r="AB418" s="1089">
        <v>1023.64</v>
      </c>
      <c r="AC418" s="1422"/>
      <c r="AD418" s="542">
        <v>386.98</v>
      </c>
      <c r="AE418" s="1422"/>
      <c r="AF418" s="542">
        <v>1410.62</v>
      </c>
      <c r="AG418" s="1422"/>
      <c r="AH418" s="542">
        <v>272.37</v>
      </c>
      <c r="AI418" s="1422"/>
      <c r="AJ418" s="542">
        <v>1682.9899999999998</v>
      </c>
      <c r="AK418" s="1422"/>
      <c r="AL418" s="542">
        <v>318.32000000000005</v>
      </c>
      <c r="AM418" s="1422"/>
      <c r="AN418" s="542">
        <v>977.67000000000007</v>
      </c>
      <c r="AO418" s="1422"/>
      <c r="AP418" s="542">
        <v>2001.31</v>
      </c>
      <c r="AQ418" s="1422"/>
      <c r="AR418" s="542">
        <v>503.91999999999996</v>
      </c>
      <c r="AS418" s="1422"/>
      <c r="AT418" s="542">
        <v>2505.23</v>
      </c>
      <c r="AU418" s="1422"/>
      <c r="AV418" s="542"/>
      <c r="AW418" s="1422"/>
      <c r="AX418" s="542">
        <v>2505.23</v>
      </c>
      <c r="AY418" s="1422"/>
      <c r="AZ418" s="542"/>
      <c r="BA418" s="1422"/>
      <c r="BB418" s="542">
        <v>503.91999999999996</v>
      </c>
      <c r="BC418" s="1422"/>
      <c r="BD418" s="542">
        <v>1481.5900000000001</v>
      </c>
      <c r="BE418" s="1422"/>
      <c r="BF418" s="542">
        <v>2505.23</v>
      </c>
      <c r="BG418" s="3215"/>
      <c r="BH418" s="3215"/>
      <c r="BI418" s="3215"/>
      <c r="BJ418" s="3215"/>
    </row>
    <row r="419" spans="1:62" ht="15" hidden="1" customHeight="1" x14ac:dyDescent="0.25">
      <c r="A419" s="175"/>
      <c r="B419" s="1402" t="s">
        <v>1631</v>
      </c>
      <c r="C419" s="914" t="s">
        <v>50</v>
      </c>
      <c r="D419" s="914"/>
      <c r="E419" s="1422"/>
      <c r="F419" s="542"/>
      <c r="G419" s="1422"/>
      <c r="H419" s="542"/>
      <c r="I419" s="1422"/>
      <c r="J419" s="542">
        <v>0</v>
      </c>
      <c r="K419" s="1422"/>
      <c r="L419" s="542"/>
      <c r="M419" s="1422"/>
      <c r="N419" s="542">
        <v>0</v>
      </c>
      <c r="O419" s="1422"/>
      <c r="P419" s="542"/>
      <c r="Q419" s="1422"/>
      <c r="R419" s="542"/>
      <c r="S419" s="1422"/>
      <c r="T419" s="542"/>
      <c r="U419" s="1422"/>
      <c r="V419" s="542"/>
      <c r="W419" s="1422"/>
      <c r="X419" s="542"/>
      <c r="Y419" s="1422"/>
      <c r="Z419" s="542">
        <v>0</v>
      </c>
      <c r="AA419" s="1422"/>
      <c r="AB419" s="1089">
        <v>0</v>
      </c>
      <c r="AC419" s="1422"/>
      <c r="AD419" s="542"/>
      <c r="AE419" s="1422"/>
      <c r="AF419" s="542">
        <v>0</v>
      </c>
      <c r="AG419" s="1422"/>
      <c r="AH419" s="542"/>
      <c r="AI419" s="1422"/>
      <c r="AJ419" s="542">
        <v>0</v>
      </c>
      <c r="AK419" s="1422"/>
      <c r="AL419" s="542"/>
      <c r="AM419" s="1422"/>
      <c r="AN419" s="542">
        <v>0</v>
      </c>
      <c r="AO419" s="1422"/>
      <c r="AP419" s="542">
        <v>0</v>
      </c>
      <c r="AQ419" s="1422"/>
      <c r="AR419" s="542"/>
      <c r="AS419" s="1422"/>
      <c r="AT419" s="542">
        <v>0</v>
      </c>
      <c r="AU419" s="1422"/>
      <c r="AV419" s="542"/>
      <c r="AW419" s="1422"/>
      <c r="AX419" s="542">
        <v>0</v>
      </c>
      <c r="AY419" s="1422"/>
      <c r="AZ419" s="542"/>
      <c r="BA419" s="1422"/>
      <c r="BB419" s="542">
        <v>0</v>
      </c>
      <c r="BC419" s="1422"/>
      <c r="BD419" s="542">
        <v>0</v>
      </c>
      <c r="BE419" s="1422"/>
      <c r="BF419" s="542">
        <v>0</v>
      </c>
      <c r="BG419" s="3215"/>
      <c r="BH419" s="3215"/>
      <c r="BI419" s="3215"/>
      <c r="BJ419" s="3215"/>
    </row>
    <row r="420" spans="1:62" x14ac:dyDescent="0.25">
      <c r="A420" s="175"/>
      <c r="B420" s="1402" t="s">
        <v>548</v>
      </c>
      <c r="C420" s="914" t="s">
        <v>50</v>
      </c>
      <c r="D420" s="914"/>
      <c r="E420" s="1422"/>
      <c r="F420" s="542"/>
      <c r="G420" s="1422"/>
      <c r="H420" s="542">
        <v>823.11999999999989</v>
      </c>
      <c r="I420" s="1422"/>
      <c r="J420" s="542">
        <v>823.11999999999989</v>
      </c>
      <c r="K420" s="1422"/>
      <c r="L420" s="542"/>
      <c r="M420" s="1422"/>
      <c r="N420" s="542">
        <v>823.11999999999989</v>
      </c>
      <c r="O420" s="1422"/>
      <c r="P420" s="542">
        <v>1021.4000000000001</v>
      </c>
      <c r="Q420" s="1422"/>
      <c r="R420" s="542">
        <v>1844.52</v>
      </c>
      <c r="S420" s="1422"/>
      <c r="T420" s="542">
        <v>383.84</v>
      </c>
      <c r="U420" s="1422"/>
      <c r="V420" s="542">
        <v>2228.36</v>
      </c>
      <c r="W420" s="1422"/>
      <c r="X420" s="542"/>
      <c r="Y420" s="1422"/>
      <c r="Z420" s="542">
        <v>1405.24</v>
      </c>
      <c r="AA420" s="1422"/>
      <c r="AB420" s="1036">
        <v>2228.3599999999997</v>
      </c>
      <c r="AC420" s="1422"/>
      <c r="AD420" s="542"/>
      <c r="AE420" s="1422"/>
      <c r="AF420" s="542">
        <v>2228.3599999999997</v>
      </c>
      <c r="AG420" s="1422"/>
      <c r="AH420" s="542"/>
      <c r="AI420" s="1422"/>
      <c r="AJ420" s="542">
        <v>2228.3599999999997</v>
      </c>
      <c r="AK420" s="1422"/>
      <c r="AL420" s="542"/>
      <c r="AM420" s="1422"/>
      <c r="AN420" s="542">
        <v>0</v>
      </c>
      <c r="AO420" s="1422"/>
      <c r="AP420" s="542">
        <v>2228.3599999999997</v>
      </c>
      <c r="AQ420" s="1422"/>
      <c r="AR420" s="542"/>
      <c r="AS420" s="1422"/>
      <c r="AT420" s="542">
        <v>2228.3599999999997</v>
      </c>
      <c r="AU420" s="1422"/>
      <c r="AV420" s="542"/>
      <c r="AW420" s="1422"/>
      <c r="AX420" s="542">
        <v>2228.3599999999997</v>
      </c>
      <c r="AY420" s="1422"/>
      <c r="AZ420" s="542"/>
      <c r="BA420" s="1422"/>
      <c r="BB420" s="542">
        <v>0</v>
      </c>
      <c r="BC420" s="1422"/>
      <c r="BD420" s="542">
        <v>0</v>
      </c>
      <c r="BE420" s="1422"/>
      <c r="BF420" s="542">
        <v>2228.3599999999997</v>
      </c>
      <c r="BG420" s="3215"/>
      <c r="BH420" s="3215"/>
      <c r="BI420" s="3215"/>
      <c r="BJ420" s="3215"/>
    </row>
    <row r="421" spans="1:62" x14ac:dyDescent="0.25">
      <c r="A421" s="175"/>
      <c r="B421" s="1402" t="s">
        <v>716</v>
      </c>
      <c r="C421" s="914" t="s">
        <v>50</v>
      </c>
      <c r="D421" s="914"/>
      <c r="E421" s="1422"/>
      <c r="F421" s="542">
        <v>1385.18</v>
      </c>
      <c r="G421" s="1422"/>
      <c r="H421" s="542">
        <v>1577.7599999999993</v>
      </c>
      <c r="I421" s="1422"/>
      <c r="J421" s="542">
        <v>2962.9399999999996</v>
      </c>
      <c r="K421" s="1422"/>
      <c r="L421" s="542">
        <v>1325.6799999999998</v>
      </c>
      <c r="M421" s="1422"/>
      <c r="N421" s="542">
        <v>4288.619999999999</v>
      </c>
      <c r="O421" s="1422"/>
      <c r="P421" s="542">
        <v>3235.2399999999993</v>
      </c>
      <c r="Q421" s="1422"/>
      <c r="R421" s="542">
        <v>7523.8599999999988</v>
      </c>
      <c r="S421" s="1422"/>
      <c r="T421" s="542">
        <v>5126.6800000000012</v>
      </c>
      <c r="U421" s="1422"/>
      <c r="V421" s="542">
        <v>12650.54</v>
      </c>
      <c r="W421" s="1422"/>
      <c r="X421" s="542">
        <v>1203.5400000000002</v>
      </c>
      <c r="Y421" s="1422"/>
      <c r="Z421" s="542">
        <v>9565.4600000000009</v>
      </c>
      <c r="AA421" s="1422"/>
      <c r="AB421" s="1036">
        <v>13854.08</v>
      </c>
      <c r="AC421" s="1422"/>
      <c r="AD421" s="542">
        <v>2134.6400000000003</v>
      </c>
      <c r="AE421" s="1422"/>
      <c r="AF421" s="542">
        <v>15988.720000000001</v>
      </c>
      <c r="AG421" s="1422"/>
      <c r="AH421" s="542">
        <v>3019.5200000000004</v>
      </c>
      <c r="AI421" s="1422"/>
      <c r="AJ421" s="542">
        <v>19008.240000000002</v>
      </c>
      <c r="AK421" s="1422"/>
      <c r="AL421" s="542">
        <v>3954.7500000000009</v>
      </c>
      <c r="AM421" s="1422"/>
      <c r="AN421" s="542">
        <v>9108.9100000000017</v>
      </c>
      <c r="AO421" s="1422"/>
      <c r="AP421" s="542">
        <v>22962.99</v>
      </c>
      <c r="AQ421" s="1422"/>
      <c r="AR421" s="542">
        <v>10111.370000000001</v>
      </c>
      <c r="AS421" s="1422"/>
      <c r="AT421" s="542">
        <v>33074.36</v>
      </c>
      <c r="AU421" s="1422"/>
      <c r="AV421" s="542">
        <v>5794.090000000002</v>
      </c>
      <c r="AW421" s="1422"/>
      <c r="AX421" s="542">
        <v>38868.450000000004</v>
      </c>
      <c r="AY421" s="1422"/>
      <c r="AZ421" s="542">
        <v>374.6</v>
      </c>
      <c r="BA421" s="1422"/>
      <c r="BB421" s="542">
        <v>16280.060000000003</v>
      </c>
      <c r="BC421" s="1422"/>
      <c r="BD421" s="542">
        <v>25388.970000000005</v>
      </c>
      <c r="BE421" s="1422"/>
      <c r="BF421" s="542">
        <v>39243.050000000003</v>
      </c>
      <c r="BG421" s="3215"/>
      <c r="BH421" s="3215"/>
      <c r="BI421" s="3215"/>
      <c r="BJ421" s="3215"/>
    </row>
    <row r="422" spans="1:62" x14ac:dyDescent="0.25">
      <c r="A422" s="175"/>
      <c r="B422" s="1402" t="s">
        <v>717</v>
      </c>
      <c r="C422" s="914" t="s">
        <v>50</v>
      </c>
      <c r="D422" s="914"/>
      <c r="E422" s="1422"/>
      <c r="F422" s="542"/>
      <c r="G422" s="1422"/>
      <c r="H422" s="542"/>
      <c r="I422" s="1422"/>
      <c r="J422" s="542">
        <v>0</v>
      </c>
      <c r="K422" s="1422"/>
      <c r="L422" s="542"/>
      <c r="M422" s="1422"/>
      <c r="N422" s="542">
        <v>0</v>
      </c>
      <c r="O422" s="1422"/>
      <c r="P422" s="542">
        <v>60.68</v>
      </c>
      <c r="Q422" s="1422"/>
      <c r="R422" s="542">
        <v>60.68</v>
      </c>
      <c r="S422" s="1422"/>
      <c r="T422" s="542"/>
      <c r="U422" s="1422"/>
      <c r="V422" s="542">
        <v>60.68</v>
      </c>
      <c r="W422" s="1422"/>
      <c r="X422" s="542"/>
      <c r="Y422" s="1422"/>
      <c r="Z422" s="542">
        <v>60.68</v>
      </c>
      <c r="AA422" s="1422"/>
      <c r="AB422" s="1036">
        <v>60.68</v>
      </c>
      <c r="AC422" s="1422"/>
      <c r="AD422" s="542"/>
      <c r="AE422" s="1422"/>
      <c r="AF422" s="542">
        <v>60.68</v>
      </c>
      <c r="AG422" s="1422"/>
      <c r="AH422" s="542"/>
      <c r="AI422" s="1422"/>
      <c r="AJ422" s="542">
        <v>60.68</v>
      </c>
      <c r="AK422" s="1422"/>
      <c r="AL422" s="542"/>
      <c r="AM422" s="1422"/>
      <c r="AN422" s="542">
        <v>0</v>
      </c>
      <c r="AO422" s="1422"/>
      <c r="AP422" s="542">
        <v>60.68</v>
      </c>
      <c r="AQ422" s="1422"/>
      <c r="AR422" s="542"/>
      <c r="AS422" s="1422"/>
      <c r="AT422" s="542">
        <v>60.68</v>
      </c>
      <c r="AU422" s="1422"/>
      <c r="AV422" s="542"/>
      <c r="AW422" s="1422"/>
      <c r="AX422" s="542">
        <v>60.68</v>
      </c>
      <c r="AY422" s="1422"/>
      <c r="AZ422" s="542"/>
      <c r="BA422" s="1422"/>
      <c r="BB422" s="542">
        <v>0</v>
      </c>
      <c r="BC422" s="1422"/>
      <c r="BD422" s="542">
        <v>0</v>
      </c>
      <c r="BE422" s="1422"/>
      <c r="BF422" s="542">
        <v>60.68</v>
      </c>
      <c r="BG422" s="3215"/>
      <c r="BH422" s="3215"/>
      <c r="BI422" s="3215"/>
      <c r="BJ422" s="3215"/>
    </row>
    <row r="423" spans="1:62" x14ac:dyDescent="0.25">
      <c r="A423" s="175"/>
      <c r="B423" s="1402" t="s">
        <v>718</v>
      </c>
      <c r="C423" s="914" t="s">
        <v>50</v>
      </c>
      <c r="D423" s="914"/>
      <c r="E423" s="1422"/>
      <c r="F423" s="542"/>
      <c r="G423" s="1422"/>
      <c r="H423" s="542"/>
      <c r="I423" s="1422"/>
      <c r="J423" s="542">
        <v>0</v>
      </c>
      <c r="K423" s="1422"/>
      <c r="L423" s="542"/>
      <c r="M423" s="1422"/>
      <c r="N423" s="542">
        <v>0</v>
      </c>
      <c r="O423" s="1422"/>
      <c r="P423" s="542">
        <v>693.86</v>
      </c>
      <c r="Q423" s="1422"/>
      <c r="R423" s="542">
        <v>693.86</v>
      </c>
      <c r="S423" s="1422"/>
      <c r="T423" s="542"/>
      <c r="U423" s="1422"/>
      <c r="V423" s="542">
        <v>693.86</v>
      </c>
      <c r="W423" s="1422"/>
      <c r="X423" s="542"/>
      <c r="Y423" s="1422"/>
      <c r="Z423" s="542">
        <v>693.86</v>
      </c>
      <c r="AA423" s="1422"/>
      <c r="AB423" s="1036">
        <v>693.86</v>
      </c>
      <c r="AC423" s="1422"/>
      <c r="AD423" s="542"/>
      <c r="AE423" s="1422"/>
      <c r="AF423" s="542">
        <v>693.86</v>
      </c>
      <c r="AG423" s="1422"/>
      <c r="AH423" s="542"/>
      <c r="AI423" s="1422"/>
      <c r="AJ423" s="542">
        <v>693.86</v>
      </c>
      <c r="AK423" s="1422"/>
      <c r="AL423" s="542"/>
      <c r="AM423" s="1422"/>
      <c r="AN423" s="542">
        <v>0</v>
      </c>
      <c r="AO423" s="1422"/>
      <c r="AP423" s="542">
        <v>693.86</v>
      </c>
      <c r="AQ423" s="1422"/>
      <c r="AR423" s="542"/>
      <c r="AS423" s="1422"/>
      <c r="AT423" s="542">
        <v>693.86</v>
      </c>
      <c r="AU423" s="1422"/>
      <c r="AV423" s="542"/>
      <c r="AW423" s="1422"/>
      <c r="AX423" s="542">
        <v>693.86</v>
      </c>
      <c r="AY423" s="1422"/>
      <c r="AZ423" s="542"/>
      <c r="BA423" s="1422"/>
      <c r="BB423" s="542">
        <v>0</v>
      </c>
      <c r="BC423" s="1422"/>
      <c r="BD423" s="542">
        <v>0</v>
      </c>
      <c r="BE423" s="1422"/>
      <c r="BF423" s="542">
        <v>693.86</v>
      </c>
      <c r="BG423" s="3215"/>
      <c r="BH423" s="3215"/>
      <c r="BI423" s="3215"/>
      <c r="BJ423" s="3215"/>
    </row>
    <row r="424" spans="1:62" ht="20.25" customHeight="1" x14ac:dyDescent="0.25">
      <c r="A424" s="175"/>
      <c r="B424" s="2563" t="s">
        <v>541</v>
      </c>
      <c r="C424" s="1355" t="s">
        <v>50</v>
      </c>
      <c r="D424" s="1094">
        <v>18000</v>
      </c>
      <c r="E424" s="1094"/>
      <c r="F424" s="1094">
        <v>2211.6999999999998</v>
      </c>
      <c r="G424" s="1094"/>
      <c r="H424" s="1094">
        <v>4960.9199999999992</v>
      </c>
      <c r="I424" s="1094"/>
      <c r="J424" s="1094">
        <v>7172.619999999999</v>
      </c>
      <c r="K424" s="1094"/>
      <c r="L424" s="1094">
        <v>2857.48</v>
      </c>
      <c r="M424" s="1094"/>
      <c r="N424" s="1094">
        <v>10030.099999999999</v>
      </c>
      <c r="O424" s="1094"/>
      <c r="P424" s="1094">
        <v>7488.0199999999995</v>
      </c>
      <c r="Q424" s="1094"/>
      <c r="R424" s="1094">
        <v>17518.12</v>
      </c>
      <c r="S424" s="1094"/>
      <c r="T424" s="1094">
        <v>9143.76</v>
      </c>
      <c r="U424" s="1094"/>
      <c r="V424" s="1094">
        <v>26661.879999999997</v>
      </c>
      <c r="W424" s="1094"/>
      <c r="X424" s="1094">
        <v>4345.76</v>
      </c>
      <c r="Y424" s="1094"/>
      <c r="Z424" s="1094">
        <v>20977.54</v>
      </c>
      <c r="AA424" s="1094"/>
      <c r="AB424" s="1089">
        <v>31007.64</v>
      </c>
      <c r="AC424" s="1094"/>
      <c r="AD424" s="1094">
        <v>4044.6000000000004</v>
      </c>
      <c r="AE424" s="1094"/>
      <c r="AF424" s="1094">
        <v>35052.239999999998</v>
      </c>
      <c r="AG424" s="1094"/>
      <c r="AH424" s="1094">
        <v>6520.89</v>
      </c>
      <c r="AI424" s="1094"/>
      <c r="AJ424" s="1094">
        <v>41573.129999999997</v>
      </c>
      <c r="AK424" s="1094"/>
      <c r="AL424" s="1094">
        <v>4831.4700000000012</v>
      </c>
      <c r="AM424" s="1094"/>
      <c r="AN424" s="1094">
        <v>15396.960000000003</v>
      </c>
      <c r="AO424" s="1094"/>
      <c r="AP424" s="1094">
        <v>46404.6</v>
      </c>
      <c r="AQ424" s="1094"/>
      <c r="AR424" s="1094">
        <v>10679.03</v>
      </c>
      <c r="AS424" s="1094"/>
      <c r="AT424" s="1094">
        <v>57083.63</v>
      </c>
      <c r="AU424" s="1094"/>
      <c r="AV424" s="1094">
        <v>5921.4300000000021</v>
      </c>
      <c r="AW424" s="1094"/>
      <c r="AX424" s="1094">
        <v>63005.06</v>
      </c>
      <c r="AY424" s="1094"/>
      <c r="AZ424" s="1094">
        <v>1271.98</v>
      </c>
      <c r="BA424" s="1094"/>
      <c r="BB424" s="1094">
        <v>17872.440000000002</v>
      </c>
      <c r="BC424" s="1094"/>
      <c r="BD424" s="1094">
        <v>33269.400000000009</v>
      </c>
      <c r="BE424" s="1094">
        <v>18000</v>
      </c>
      <c r="BF424" s="1094">
        <v>64277.04</v>
      </c>
      <c r="BG424" s="3215"/>
      <c r="BH424" s="3215"/>
      <c r="BI424" s="3215"/>
      <c r="BJ424" s="3215"/>
    </row>
    <row r="425" spans="1:62" ht="21" customHeight="1" thickBot="1" x14ac:dyDescent="0.3">
      <c r="A425" s="175"/>
      <c r="B425" s="2651" t="s">
        <v>542</v>
      </c>
      <c r="C425" s="2514" t="s">
        <v>50</v>
      </c>
      <c r="D425" s="1406">
        <v>480000</v>
      </c>
      <c r="E425" s="1406">
        <v>45719.544994687662</v>
      </c>
      <c r="F425" s="1406">
        <v>68662.720000000001</v>
      </c>
      <c r="G425" s="1406">
        <v>36952.459726055204</v>
      </c>
      <c r="H425" s="1406">
        <v>46615.279999999992</v>
      </c>
      <c r="I425" s="1406">
        <v>82672.004720742872</v>
      </c>
      <c r="J425" s="1406">
        <v>115278</v>
      </c>
      <c r="K425" s="1406">
        <v>29529.067357512999</v>
      </c>
      <c r="L425" s="1406">
        <v>26863.510000000002</v>
      </c>
      <c r="M425" s="1406">
        <v>112201.07207825588</v>
      </c>
      <c r="N425" s="1406">
        <v>142141.51</v>
      </c>
      <c r="O425" s="1406">
        <v>6183.2297063903206</v>
      </c>
      <c r="P425" s="1406">
        <v>57492.479999999989</v>
      </c>
      <c r="Q425" s="1406">
        <v>118384.3017846462</v>
      </c>
      <c r="R425" s="1406">
        <v>199633.99</v>
      </c>
      <c r="S425" s="1406">
        <v>43452.1764582701</v>
      </c>
      <c r="T425" s="1406">
        <v>62737.390000000029</v>
      </c>
      <c r="U425" s="1406">
        <v>161836.47824291629</v>
      </c>
      <c r="V425" s="1406">
        <v>262371.38</v>
      </c>
      <c r="W425" s="1406">
        <v>35980.785837651099</v>
      </c>
      <c r="X425" s="1406">
        <v>58513.24</v>
      </c>
      <c r="Y425" s="1406">
        <v>85616.192002311524</v>
      </c>
      <c r="Z425" s="1406">
        <v>178743.11000000002</v>
      </c>
      <c r="AA425" s="1406">
        <v>197817.2640805674</v>
      </c>
      <c r="AB425" s="1407">
        <v>320884.62</v>
      </c>
      <c r="AC425" s="1406">
        <v>47341.093867539748</v>
      </c>
      <c r="AD425" s="1406">
        <v>35082.279999999992</v>
      </c>
      <c r="AE425" s="1406">
        <v>245158.35794810715</v>
      </c>
      <c r="AF425" s="1406">
        <v>355966.89999999997</v>
      </c>
      <c r="AG425" s="1406">
        <v>49680.915573301019</v>
      </c>
      <c r="AH425" s="1406">
        <v>17683.77</v>
      </c>
      <c r="AI425" s="1406">
        <v>294839.27352140815</v>
      </c>
      <c r="AJ425" s="1406">
        <v>373650.67</v>
      </c>
      <c r="AK425" s="1406">
        <v>45710.062262521606</v>
      </c>
      <c r="AL425" s="1406">
        <v>60012.520000000004</v>
      </c>
      <c r="AM425" s="1406">
        <v>142732.0717033624</v>
      </c>
      <c r="AN425" s="1406">
        <v>112778.56999999999</v>
      </c>
      <c r="AO425" s="1406">
        <v>340549.33578392974</v>
      </c>
      <c r="AP425" s="1406">
        <v>433663.19</v>
      </c>
      <c r="AQ425" s="1406">
        <v>47339.612262521601</v>
      </c>
      <c r="AR425" s="1406">
        <v>86416.17</v>
      </c>
      <c r="AS425" s="1406">
        <v>387888.94804645132</v>
      </c>
      <c r="AT425" s="1406">
        <v>520079.35999999999</v>
      </c>
      <c r="AU425" s="1406">
        <v>46657.996091741836</v>
      </c>
      <c r="AV425" s="1406">
        <v>50217.06</v>
      </c>
      <c r="AW425" s="1406">
        <v>434546.94413819315</v>
      </c>
      <c r="AX425" s="1406">
        <v>570296.41999999993</v>
      </c>
      <c r="AY425" s="1406">
        <v>45452.612262521594</v>
      </c>
      <c r="AZ425" s="1406">
        <v>68671.75</v>
      </c>
      <c r="BA425" s="1406">
        <v>139450.22061678505</v>
      </c>
      <c r="BB425" s="1406">
        <v>205304.97999999998</v>
      </c>
      <c r="BC425" s="1094">
        <v>282182.29232014745</v>
      </c>
      <c r="BD425" s="1406">
        <v>318083.55</v>
      </c>
      <c r="BE425" s="1406">
        <v>479999.55640071473</v>
      </c>
      <c r="BF425" s="1406">
        <v>638968.16999999993</v>
      </c>
      <c r="BG425" s="3215"/>
      <c r="BH425" s="3215"/>
      <c r="BI425" s="3215"/>
      <c r="BJ425" s="3215"/>
    </row>
    <row r="426" spans="1:62" ht="15" hidden="1" customHeight="1" x14ac:dyDescent="0.25">
      <c r="A426" s="3804"/>
      <c r="B426" s="3318"/>
      <c r="C426" s="3318"/>
      <c r="D426" s="3318"/>
      <c r="E426" s="3318"/>
      <c r="F426" s="3318"/>
      <c r="G426" s="3318"/>
      <c r="H426" s="3318"/>
      <c r="I426" s="3318"/>
      <c r="J426" s="3318"/>
      <c r="K426" s="3318"/>
      <c r="L426" s="3318"/>
      <c r="M426" s="3318"/>
      <c r="N426" s="3318"/>
      <c r="O426" s="3318"/>
      <c r="P426" s="3318"/>
      <c r="Q426" s="3318"/>
      <c r="R426" s="3318"/>
      <c r="S426" s="3318"/>
      <c r="T426" s="3318"/>
      <c r="U426" s="3318"/>
      <c r="V426" s="3318"/>
      <c r="W426" s="3318"/>
      <c r="X426" s="3318"/>
      <c r="Y426" s="3318"/>
      <c r="Z426" s="3318"/>
      <c r="AA426" s="3318"/>
      <c r="AB426" s="3318"/>
      <c r="AC426" s="3318"/>
      <c r="AD426" s="3318"/>
      <c r="AE426" s="3318"/>
      <c r="AF426" s="3318"/>
      <c r="AG426" s="3318"/>
      <c r="AH426" s="3318"/>
      <c r="AK426" s="3318"/>
      <c r="AL426" s="3318"/>
      <c r="AM426" s="3318"/>
      <c r="AN426" s="3318"/>
      <c r="AQ426" s="3318"/>
      <c r="AR426" s="3318"/>
      <c r="AU426" s="3318"/>
      <c r="AV426" s="3318"/>
      <c r="AY426" s="3318"/>
      <c r="AZ426" s="3318"/>
      <c r="BA426" s="3318"/>
      <c r="BB426" s="3318"/>
      <c r="BC426" s="3318"/>
      <c r="BD426" s="3318"/>
      <c r="BG426" s="3215"/>
      <c r="BH426" s="3215"/>
      <c r="BI426" s="3215"/>
      <c r="BJ426" s="3215"/>
    </row>
    <row r="427" spans="1:62" ht="15" hidden="1" customHeight="1" x14ac:dyDescent="0.25">
      <c r="A427" s="3804"/>
      <c r="B427" s="1101"/>
      <c r="C427" s="1101"/>
      <c r="D427" s="1101"/>
      <c r="E427" s="1101"/>
      <c r="F427" s="1101"/>
      <c r="G427" s="1101"/>
      <c r="H427" s="1101"/>
      <c r="I427" s="1101"/>
      <c r="J427" s="1101"/>
      <c r="K427" s="1101"/>
      <c r="L427" s="1101"/>
      <c r="M427" s="1101"/>
      <c r="N427" s="1101"/>
      <c r="O427" s="1101"/>
      <c r="P427" s="1101"/>
      <c r="Q427" s="1101"/>
      <c r="R427" s="1101"/>
      <c r="S427" s="1101"/>
      <c r="T427" s="1101"/>
      <c r="U427" s="1101"/>
      <c r="V427" s="1101"/>
      <c r="W427" s="1101"/>
      <c r="X427" s="1101"/>
      <c r="Y427" s="1101"/>
      <c r="Z427" s="1101"/>
      <c r="AA427" s="1101"/>
      <c r="AB427" s="1101"/>
      <c r="AC427" s="1101"/>
      <c r="AD427" s="1101"/>
      <c r="AE427" s="1101"/>
      <c r="AF427" s="1101"/>
      <c r="AG427" s="1101"/>
      <c r="AH427" s="1101"/>
      <c r="AK427" s="1101"/>
      <c r="AL427" s="1101"/>
      <c r="AM427" s="1101"/>
      <c r="AN427" s="1101"/>
      <c r="AQ427" s="1101"/>
      <c r="AR427" s="1101"/>
      <c r="AU427" s="1101"/>
      <c r="AV427" s="1101"/>
      <c r="AY427" s="1101"/>
      <c r="AZ427" s="1101"/>
      <c r="BA427" s="1101"/>
      <c r="BB427" s="1101"/>
      <c r="BC427" s="1101"/>
      <c r="BD427" s="1101"/>
      <c r="BG427" s="3215"/>
      <c r="BH427" s="3215"/>
      <c r="BI427" s="3215"/>
      <c r="BJ427" s="3215"/>
    </row>
    <row r="428" spans="1:62" ht="15" hidden="1" customHeight="1" x14ac:dyDescent="0.25">
      <c r="A428" s="3804"/>
      <c r="B428" s="1101" t="s">
        <v>1113</v>
      </c>
      <c r="C428" s="1101"/>
      <c r="D428" s="1101"/>
      <c r="E428" s="3266">
        <v>0</v>
      </c>
      <c r="F428" s="3266">
        <v>0</v>
      </c>
      <c r="G428" s="3266">
        <v>0</v>
      </c>
      <c r="H428" s="3266">
        <v>0</v>
      </c>
      <c r="I428" s="3266">
        <v>0</v>
      </c>
      <c r="J428" s="3266">
        <v>0</v>
      </c>
      <c r="K428" s="3266">
        <v>0</v>
      </c>
      <c r="L428" s="3266">
        <v>0</v>
      </c>
      <c r="M428" s="3266">
        <v>0</v>
      </c>
      <c r="N428" s="3266">
        <v>0</v>
      </c>
      <c r="O428" s="3266">
        <v>0</v>
      </c>
      <c r="P428" s="3266">
        <v>0</v>
      </c>
      <c r="Q428" s="3266">
        <v>0</v>
      </c>
      <c r="R428" s="3266">
        <v>0</v>
      </c>
      <c r="S428" s="3266">
        <v>0</v>
      </c>
      <c r="T428" s="3266">
        <v>0</v>
      </c>
      <c r="U428" s="3266">
        <v>0</v>
      </c>
      <c r="V428" s="3266">
        <v>0</v>
      </c>
      <c r="W428" s="3266">
        <v>0</v>
      </c>
      <c r="X428" s="3266">
        <v>0</v>
      </c>
      <c r="Y428" s="3266">
        <v>0</v>
      </c>
      <c r="Z428" s="3266">
        <v>0</v>
      </c>
      <c r="AA428" s="3266">
        <v>0</v>
      </c>
      <c r="AB428" s="3266">
        <v>0</v>
      </c>
      <c r="AC428" s="3266">
        <v>0</v>
      </c>
      <c r="AD428" s="3266">
        <v>4.0000000000873115E-2</v>
      </c>
      <c r="AE428" s="3266">
        <v>0</v>
      </c>
      <c r="AF428" s="3266">
        <v>3.9999999979045242E-2</v>
      </c>
      <c r="AG428" s="3266">
        <v>0</v>
      </c>
      <c r="AH428" s="3266">
        <v>0.11999999999898137</v>
      </c>
      <c r="AI428" s="3266">
        <v>0</v>
      </c>
      <c r="AJ428" s="3266">
        <v>0.15999999997438863</v>
      </c>
      <c r="AK428" s="3266">
        <v>0</v>
      </c>
      <c r="AL428" s="3266">
        <v>0</v>
      </c>
      <c r="AM428" s="3266">
        <v>0</v>
      </c>
      <c r="AN428" s="3266">
        <v>0.16000000001804437</v>
      </c>
      <c r="AO428" s="3266">
        <v>0</v>
      </c>
      <c r="AP428" s="3266">
        <v>0.15999999997438863</v>
      </c>
      <c r="AQ428" s="3266">
        <v>0</v>
      </c>
      <c r="AR428" s="3266">
        <v>0</v>
      </c>
      <c r="AS428" s="3266">
        <v>0</v>
      </c>
      <c r="AT428" s="3266">
        <v>0.15999999997438863</v>
      </c>
      <c r="AU428" s="3266">
        <v>0</v>
      </c>
      <c r="AV428" s="3266">
        <v>0</v>
      </c>
      <c r="AW428" s="3266">
        <v>0</v>
      </c>
      <c r="AX428" s="3266">
        <v>0.15999999991618097</v>
      </c>
      <c r="AY428" s="3266">
        <v>0</v>
      </c>
      <c r="AZ428" s="3266">
        <v>0</v>
      </c>
      <c r="BA428" s="3266">
        <v>0</v>
      </c>
      <c r="BB428" s="3266">
        <v>0</v>
      </c>
      <c r="BC428" s="3266">
        <v>0</v>
      </c>
      <c r="BD428" s="3266">
        <v>0.15999999997438863</v>
      </c>
      <c r="BE428" s="3266">
        <v>0</v>
      </c>
      <c r="BF428" s="3266">
        <v>0.15999999991618097</v>
      </c>
      <c r="BG428" s="3215"/>
      <c r="BH428" s="3215"/>
      <c r="BI428" s="3215"/>
      <c r="BJ428" s="3215"/>
    </row>
    <row r="429" spans="1:62" ht="15" hidden="1" customHeight="1" x14ac:dyDescent="0.25">
      <c r="A429" s="3804"/>
      <c r="B429" s="1101"/>
      <c r="C429" s="1101"/>
      <c r="D429" s="1101"/>
      <c r="E429" s="3266">
        <v>0</v>
      </c>
      <c r="F429" s="3266">
        <v>0</v>
      </c>
      <c r="G429" s="3266">
        <v>0</v>
      </c>
      <c r="H429" s="3266">
        <v>0</v>
      </c>
      <c r="I429" s="3266">
        <v>0</v>
      </c>
      <c r="J429" s="3266">
        <v>0</v>
      </c>
      <c r="K429" s="3266">
        <v>0</v>
      </c>
      <c r="L429" s="3266">
        <v>0</v>
      </c>
      <c r="M429" s="3266">
        <v>0</v>
      </c>
      <c r="N429" s="3266">
        <v>0</v>
      </c>
      <c r="O429" s="3266">
        <v>0</v>
      </c>
      <c r="P429" s="3266">
        <v>0</v>
      </c>
      <c r="Q429" s="3266">
        <v>0</v>
      </c>
      <c r="R429" s="3266">
        <v>0</v>
      </c>
      <c r="S429" s="3266">
        <v>0</v>
      </c>
      <c r="T429" s="3266">
        <v>0</v>
      </c>
      <c r="U429" s="3266">
        <v>0</v>
      </c>
      <c r="V429" s="3266">
        <v>0</v>
      </c>
      <c r="W429" s="3266">
        <v>0</v>
      </c>
      <c r="X429" s="3266">
        <v>0</v>
      </c>
      <c r="Y429" s="3266">
        <v>0</v>
      </c>
      <c r="Z429" s="3266">
        <v>0</v>
      </c>
      <c r="AA429" s="3266">
        <v>0</v>
      </c>
      <c r="AB429" s="3266">
        <v>0</v>
      </c>
      <c r="AC429" s="3266">
        <v>0</v>
      </c>
      <c r="AD429" s="3266">
        <v>0</v>
      </c>
      <c r="AE429" s="3266">
        <v>0</v>
      </c>
      <c r="AF429" s="3266">
        <v>0</v>
      </c>
      <c r="AG429" s="3266">
        <v>0</v>
      </c>
      <c r="AH429" s="3266">
        <v>0.11999999999898137</v>
      </c>
      <c r="AI429" s="3266">
        <v>0</v>
      </c>
      <c r="AJ429" s="3266">
        <v>0.11999999993713573</v>
      </c>
      <c r="AK429" s="3266">
        <v>0</v>
      </c>
      <c r="AL429" s="3266">
        <v>0</v>
      </c>
      <c r="AM429" s="3266">
        <v>0</v>
      </c>
      <c r="AN429" s="3266">
        <v>0.11999999999534339</v>
      </c>
      <c r="AO429" s="3266">
        <v>0</v>
      </c>
      <c r="AP429" s="3266">
        <v>0.11999999993713573</v>
      </c>
      <c r="AQ429" s="3266">
        <v>0</v>
      </c>
      <c r="AR429" s="3266">
        <v>0.44000000000232831</v>
      </c>
      <c r="AS429" s="3266">
        <v>0</v>
      </c>
      <c r="AT429" s="3266">
        <v>0.55999999993946403</v>
      </c>
      <c r="AU429" s="3266">
        <v>0</v>
      </c>
      <c r="AV429" s="3266">
        <v>0</v>
      </c>
      <c r="AW429" s="3266">
        <v>0</v>
      </c>
      <c r="AX429" s="3266">
        <v>0.55999999982304871</v>
      </c>
      <c r="AY429" s="3266">
        <v>0</v>
      </c>
      <c r="AZ429" s="3266">
        <v>0</v>
      </c>
      <c r="BA429" s="3266">
        <v>0</v>
      </c>
      <c r="BB429" s="3266">
        <v>0.43999999997322448</v>
      </c>
      <c r="BC429" s="3266">
        <v>0</v>
      </c>
      <c r="BD429" s="3266">
        <v>0.55999999999767169</v>
      </c>
      <c r="BE429" s="3266">
        <v>0</v>
      </c>
      <c r="BF429" s="3266">
        <v>0.55999999982304871</v>
      </c>
      <c r="BG429" s="3215"/>
      <c r="BH429" s="3215"/>
      <c r="BI429" s="3215"/>
      <c r="BJ429" s="3215"/>
    </row>
    <row r="430" spans="1:62" ht="15" hidden="1" customHeight="1" x14ac:dyDescent="0.25">
      <c r="A430" s="3804"/>
      <c r="B430" s="1101"/>
      <c r="C430" s="1101"/>
      <c r="D430" s="1101"/>
      <c r="E430" s="1101"/>
      <c r="F430" s="1101"/>
      <c r="G430" s="1101"/>
      <c r="H430" s="1101"/>
      <c r="I430" s="1101"/>
      <c r="J430" s="1101"/>
      <c r="K430" s="1101"/>
      <c r="L430" s="1101"/>
      <c r="M430" s="1101"/>
      <c r="N430" s="1101"/>
      <c r="O430" s="1101"/>
      <c r="P430" s="1101"/>
      <c r="Q430" s="1101"/>
      <c r="R430" s="1101"/>
      <c r="S430" s="1101"/>
      <c r="T430" s="1101"/>
      <c r="U430" s="1101"/>
      <c r="V430" s="1101"/>
      <c r="W430" s="1101"/>
      <c r="X430" s="1101"/>
      <c r="Y430" s="1101"/>
      <c r="Z430" s="1101"/>
      <c r="AA430" s="1101"/>
      <c r="AB430" s="1101"/>
      <c r="AC430" s="1101"/>
      <c r="AD430" s="1101"/>
      <c r="AE430" s="1101"/>
      <c r="AF430" s="1101"/>
      <c r="AG430" s="1101"/>
      <c r="AH430" s="1101"/>
      <c r="AI430" s="1101"/>
      <c r="AJ430" s="1101"/>
      <c r="AK430" s="1101"/>
      <c r="AL430" s="1101"/>
      <c r="AM430" s="1101"/>
      <c r="AN430" s="1101"/>
      <c r="AO430" s="1101"/>
      <c r="AP430" s="1101"/>
      <c r="AQ430" s="1101"/>
      <c r="AR430" s="1101"/>
      <c r="AS430" s="1101"/>
      <c r="AT430" s="1101"/>
      <c r="AU430" s="1101"/>
      <c r="AV430" s="1101"/>
      <c r="AW430" s="1101"/>
      <c r="AX430" s="1101"/>
      <c r="AY430" s="1101"/>
      <c r="AZ430" s="1101"/>
      <c r="BA430" s="1101"/>
      <c r="BB430" s="1101"/>
      <c r="BC430" s="1101"/>
      <c r="BD430" s="1101"/>
      <c r="BE430" s="1101"/>
      <c r="BF430" s="1101"/>
      <c r="BG430" s="3215"/>
      <c r="BH430" s="3215"/>
      <c r="BI430" s="3215"/>
      <c r="BJ430" s="3215"/>
    </row>
    <row r="431" spans="1:62" ht="15" hidden="1" customHeight="1" x14ac:dyDescent="0.25">
      <c r="A431" s="3804"/>
      <c r="B431" s="1101"/>
      <c r="C431" s="1101"/>
      <c r="D431" s="1101"/>
      <c r="E431" s="1101"/>
      <c r="F431" s="1101"/>
      <c r="G431" s="1101"/>
      <c r="H431" s="1101"/>
      <c r="I431" s="1101"/>
      <c r="J431" s="1101"/>
      <c r="K431" s="1101"/>
      <c r="L431" s="1101"/>
      <c r="M431" s="1101"/>
      <c r="N431" s="1101"/>
      <c r="O431" s="1101"/>
      <c r="P431" s="1101"/>
      <c r="Q431" s="1101"/>
      <c r="R431" s="1101"/>
      <c r="S431" s="1101"/>
      <c r="T431" s="1101"/>
      <c r="U431" s="1101"/>
      <c r="V431" s="1101"/>
      <c r="W431" s="1101"/>
      <c r="X431" s="1101"/>
      <c r="Y431" s="1101"/>
      <c r="Z431" s="1101"/>
      <c r="AA431" s="1101"/>
      <c r="AB431" s="1101"/>
      <c r="AC431" s="1101"/>
      <c r="AD431" s="1101"/>
      <c r="AE431" s="1101"/>
      <c r="AF431" s="1101"/>
      <c r="AG431" s="1101"/>
      <c r="AH431" s="1101"/>
      <c r="AI431" s="1101"/>
      <c r="AJ431" s="1101"/>
      <c r="AK431" s="1101"/>
      <c r="AL431" s="1101"/>
      <c r="AM431" s="1101"/>
      <c r="AN431" s="1101"/>
      <c r="AO431" s="1101"/>
      <c r="AP431" s="1101"/>
      <c r="AQ431" s="1101"/>
      <c r="AR431" s="1101"/>
      <c r="AS431" s="1101"/>
      <c r="AT431" s="1101"/>
      <c r="AU431" s="1101"/>
      <c r="AV431" s="1101"/>
      <c r="AW431" s="1101"/>
      <c r="AX431" s="1101"/>
      <c r="AY431" s="1101"/>
      <c r="AZ431" s="1101"/>
      <c r="BA431" s="1101"/>
      <c r="BB431" s="1101"/>
      <c r="BC431" s="1101"/>
      <c r="BD431" s="1101"/>
      <c r="BE431" s="1101"/>
      <c r="BF431" s="1101"/>
      <c r="BG431" s="3215"/>
      <c r="BH431" s="3215"/>
      <c r="BI431" s="3215"/>
      <c r="BJ431" s="3215"/>
    </row>
    <row r="432" spans="1:62" ht="15" hidden="1" customHeight="1" x14ac:dyDescent="0.25">
      <c r="A432" s="3804"/>
      <c r="B432" s="1101"/>
      <c r="C432" s="1101"/>
      <c r="D432" s="1101"/>
      <c r="E432" s="1101"/>
      <c r="F432" s="1101"/>
      <c r="G432" s="1101"/>
      <c r="H432" s="1101"/>
      <c r="I432" s="1101"/>
      <c r="J432" s="1101"/>
      <c r="K432" s="1101"/>
      <c r="L432" s="1101"/>
      <c r="M432" s="1101"/>
      <c r="N432" s="1101"/>
      <c r="O432" s="1101"/>
      <c r="P432" s="1101"/>
      <c r="Q432" s="1101"/>
      <c r="R432" s="1101"/>
      <c r="S432" s="1101"/>
      <c r="T432" s="1101"/>
      <c r="U432" s="1101"/>
      <c r="V432" s="1101"/>
      <c r="W432" s="1101"/>
      <c r="X432" s="1101"/>
      <c r="Y432" s="1101"/>
      <c r="Z432" s="1101"/>
      <c r="AA432" s="1101"/>
      <c r="AB432" s="1101"/>
      <c r="AC432" s="1101"/>
      <c r="AD432" s="1101"/>
      <c r="AE432" s="1101"/>
      <c r="AF432" s="1101"/>
      <c r="AG432" s="1101"/>
      <c r="AH432" s="1101"/>
      <c r="AI432" s="1101"/>
      <c r="AJ432" s="1101"/>
      <c r="AK432" s="1101"/>
      <c r="AL432" s="1101"/>
      <c r="AM432" s="1101"/>
      <c r="AN432" s="1101"/>
      <c r="AO432" s="1101"/>
      <c r="AP432" s="1101"/>
      <c r="AQ432" s="1101"/>
      <c r="AR432" s="1101"/>
      <c r="AS432" s="1101"/>
      <c r="AT432" s="1101"/>
      <c r="AU432" s="1101"/>
      <c r="AV432" s="1101"/>
      <c r="AW432" s="1101"/>
      <c r="AX432" s="1101"/>
      <c r="AY432" s="1101"/>
      <c r="AZ432" s="1101"/>
      <c r="BA432" s="1101"/>
      <c r="BB432" s="1101"/>
      <c r="BC432" s="1101"/>
      <c r="BD432" s="1101"/>
      <c r="BE432" s="1101"/>
      <c r="BF432" s="1101"/>
      <c r="BG432" s="3215"/>
      <c r="BH432" s="3215"/>
      <c r="BI432" s="3215"/>
      <c r="BJ432" s="3215"/>
    </row>
    <row r="433" spans="1:62" ht="15" hidden="1" customHeight="1" x14ac:dyDescent="0.25">
      <c r="A433" s="3805"/>
      <c r="B433" s="1101"/>
      <c r="C433" s="1101"/>
      <c r="D433" s="1101"/>
      <c r="E433" s="1101"/>
      <c r="F433" s="1101"/>
      <c r="G433" s="1101"/>
      <c r="H433" s="1101"/>
      <c r="I433" s="1101"/>
      <c r="J433" s="1101"/>
      <c r="K433" s="1101"/>
      <c r="L433" s="1101"/>
      <c r="M433" s="1101"/>
      <c r="N433" s="1101"/>
      <c r="O433" s="1101"/>
      <c r="P433" s="1101"/>
      <c r="Q433" s="1101"/>
      <c r="R433" s="1101"/>
      <c r="S433" s="1101"/>
      <c r="T433" s="1101"/>
      <c r="U433" s="1101"/>
      <c r="V433" s="1101"/>
      <c r="W433" s="1101"/>
      <c r="X433" s="1101"/>
      <c r="Y433" s="1101"/>
      <c r="Z433" s="1101"/>
      <c r="AA433" s="1101"/>
      <c r="AB433" s="1101"/>
      <c r="AC433" s="1101"/>
      <c r="AD433" s="1101"/>
      <c r="AE433" s="1101"/>
      <c r="AF433" s="1101"/>
      <c r="AG433" s="1101"/>
      <c r="AH433" s="1101"/>
      <c r="AI433" s="1101"/>
      <c r="AJ433" s="1101"/>
      <c r="AK433" s="1101"/>
      <c r="AL433" s="1101"/>
      <c r="AM433" s="1101"/>
      <c r="AN433" s="1101"/>
      <c r="AO433" s="1101"/>
      <c r="AP433" s="1101"/>
      <c r="AQ433" s="1101"/>
      <c r="AR433" s="1101"/>
      <c r="AS433" s="1101"/>
      <c r="AT433" s="1101"/>
      <c r="AU433" s="1101"/>
      <c r="AV433" s="1101"/>
      <c r="AW433" s="1101"/>
      <c r="AX433" s="1101"/>
      <c r="AY433" s="1101"/>
      <c r="AZ433" s="1101"/>
      <c r="BA433" s="1101"/>
      <c r="BB433" s="1101"/>
      <c r="BC433" s="1101"/>
      <c r="BD433" s="1101"/>
      <c r="BE433" s="1101"/>
      <c r="BF433" s="1101"/>
      <c r="BG433" s="3215"/>
      <c r="BH433" s="3215"/>
      <c r="BI433" s="3215"/>
      <c r="BJ433" s="3215"/>
    </row>
    <row r="434" spans="1:62" ht="15" hidden="1" customHeight="1" x14ac:dyDescent="0.25">
      <c r="A434" s="175"/>
      <c r="B434" s="1101"/>
      <c r="C434" s="1101"/>
      <c r="D434" s="1101"/>
      <c r="E434" s="3266">
        <v>0</v>
      </c>
      <c r="F434" s="3266">
        <v>0</v>
      </c>
      <c r="G434" s="3266">
        <v>0</v>
      </c>
      <c r="H434" s="3266">
        <v>0</v>
      </c>
      <c r="I434" s="3266">
        <v>0</v>
      </c>
      <c r="J434" s="3266">
        <v>0</v>
      </c>
      <c r="K434" s="3266">
        <v>0</v>
      </c>
      <c r="L434" s="3266">
        <v>0</v>
      </c>
      <c r="M434" s="3266">
        <v>0</v>
      </c>
      <c r="N434" s="3266">
        <v>0</v>
      </c>
      <c r="O434" s="3266">
        <v>0</v>
      </c>
      <c r="P434" s="3266">
        <v>0</v>
      </c>
      <c r="Q434" s="3266">
        <v>0</v>
      </c>
      <c r="R434" s="3266">
        <v>0</v>
      </c>
      <c r="S434" s="3266">
        <v>0</v>
      </c>
      <c r="T434" s="3266">
        <v>0</v>
      </c>
      <c r="U434" s="3266">
        <v>0</v>
      </c>
      <c r="V434" s="3266">
        <v>0</v>
      </c>
      <c r="W434" s="3266">
        <v>0</v>
      </c>
      <c r="X434" s="3266">
        <v>0</v>
      </c>
      <c r="Y434" s="3266">
        <v>0</v>
      </c>
      <c r="Z434" s="3266">
        <v>0</v>
      </c>
      <c r="AA434" s="3266">
        <v>0</v>
      </c>
      <c r="AB434" s="3266">
        <v>0</v>
      </c>
      <c r="AC434" s="3266">
        <v>0</v>
      </c>
      <c r="AD434" s="3266">
        <v>0</v>
      </c>
      <c r="AE434" s="3266">
        <v>0</v>
      </c>
      <c r="AF434" s="3266">
        <v>0</v>
      </c>
      <c r="AG434" s="3266">
        <v>0</v>
      </c>
      <c r="AH434" s="3266">
        <v>0</v>
      </c>
      <c r="AI434" s="3266">
        <v>0</v>
      </c>
      <c r="AJ434" s="3266">
        <v>0</v>
      </c>
      <c r="AK434" s="3266">
        <v>0</v>
      </c>
      <c r="AL434" s="3266">
        <v>0</v>
      </c>
      <c r="AM434" s="3266">
        <v>0</v>
      </c>
      <c r="AN434" s="3266">
        <v>0</v>
      </c>
      <c r="AO434" s="3266">
        <v>0</v>
      </c>
      <c r="AP434" s="3266">
        <v>0</v>
      </c>
      <c r="AQ434" s="3266">
        <v>0</v>
      </c>
      <c r="AR434" s="3266">
        <v>0</v>
      </c>
      <c r="AS434" s="3266">
        <v>0</v>
      </c>
      <c r="AT434" s="3266">
        <v>0</v>
      </c>
      <c r="AU434" s="3266">
        <v>0</v>
      </c>
      <c r="AV434" s="3266">
        <v>0</v>
      </c>
      <c r="AW434" s="3266">
        <v>0</v>
      </c>
      <c r="AX434" s="3266">
        <v>0</v>
      </c>
      <c r="AY434" s="3266">
        <v>0</v>
      </c>
      <c r="AZ434" s="3266">
        <v>0</v>
      </c>
      <c r="BA434" s="3266">
        <v>0</v>
      </c>
      <c r="BB434" s="3266">
        <v>0</v>
      </c>
      <c r="BC434" s="3266">
        <v>0</v>
      </c>
      <c r="BD434" s="3266">
        <v>0</v>
      </c>
      <c r="BE434" s="3266">
        <v>0</v>
      </c>
      <c r="BF434" s="3266">
        <v>0</v>
      </c>
      <c r="BG434" s="3215"/>
      <c r="BH434" s="3215"/>
      <c r="BI434" s="3215"/>
      <c r="BJ434" s="3215"/>
    </row>
    <row r="435" spans="1:62" ht="15" hidden="1" customHeight="1" x14ac:dyDescent="0.25">
      <c r="A435" s="175"/>
      <c r="B435" s="1101"/>
      <c r="C435" s="1101"/>
      <c r="D435" s="1101"/>
      <c r="E435" s="3266">
        <v>0</v>
      </c>
      <c r="F435" s="3266">
        <v>0</v>
      </c>
      <c r="G435" s="3266">
        <v>0</v>
      </c>
      <c r="H435" s="3266">
        <v>0</v>
      </c>
      <c r="I435" s="3266">
        <v>0</v>
      </c>
      <c r="J435" s="3266">
        <v>0</v>
      </c>
      <c r="K435" s="3266">
        <v>0</v>
      </c>
      <c r="L435" s="3266">
        <v>0</v>
      </c>
      <c r="M435" s="3266">
        <v>0</v>
      </c>
      <c r="N435" s="3266">
        <v>0</v>
      </c>
      <c r="O435" s="3266">
        <v>0</v>
      </c>
      <c r="P435" s="3266">
        <v>0</v>
      </c>
      <c r="Q435" s="3266">
        <v>0</v>
      </c>
      <c r="R435" s="3266">
        <v>0</v>
      </c>
      <c r="S435" s="3266">
        <v>0</v>
      </c>
      <c r="T435" s="3266">
        <v>0</v>
      </c>
      <c r="U435" s="3266">
        <v>0</v>
      </c>
      <c r="V435" s="3266">
        <v>0</v>
      </c>
      <c r="W435" s="3266">
        <v>0</v>
      </c>
      <c r="X435" s="3266">
        <v>0</v>
      </c>
      <c r="Y435" s="3266">
        <v>0</v>
      </c>
      <c r="Z435" s="3266">
        <v>0</v>
      </c>
      <c r="AA435" s="3266">
        <v>0</v>
      </c>
      <c r="AB435" s="3266">
        <v>0</v>
      </c>
      <c r="AC435" s="3266">
        <v>0</v>
      </c>
      <c r="AD435" s="3266">
        <v>0</v>
      </c>
      <c r="AE435" s="3266">
        <v>0</v>
      </c>
      <c r="AF435" s="3266">
        <v>0</v>
      </c>
      <c r="AG435" s="3266">
        <v>0</v>
      </c>
      <c r="AH435" s="3266">
        <v>0</v>
      </c>
      <c r="AI435" s="3266">
        <v>0</v>
      </c>
      <c r="AJ435" s="3266">
        <v>0</v>
      </c>
      <c r="AK435" s="3266">
        <v>0</v>
      </c>
      <c r="AL435" s="3266">
        <v>0</v>
      </c>
      <c r="AM435" s="3266">
        <v>0</v>
      </c>
      <c r="AN435" s="3266">
        <v>0</v>
      </c>
      <c r="AO435" s="3266">
        <v>0</v>
      </c>
      <c r="AP435" s="3266">
        <v>0</v>
      </c>
      <c r="AQ435" s="3266">
        <v>0</v>
      </c>
      <c r="AR435" s="3266">
        <v>0</v>
      </c>
      <c r="AS435" s="3266">
        <v>0</v>
      </c>
      <c r="AT435" s="3266">
        <v>0</v>
      </c>
      <c r="AU435" s="3266">
        <v>0</v>
      </c>
      <c r="AV435" s="3266">
        <v>0</v>
      </c>
      <c r="AW435" s="3266">
        <v>0</v>
      </c>
      <c r="AX435" s="3266">
        <v>0</v>
      </c>
      <c r="AY435" s="3266">
        <v>0</v>
      </c>
      <c r="AZ435" s="3266">
        <v>0</v>
      </c>
      <c r="BA435" s="3266">
        <v>0</v>
      </c>
      <c r="BB435" s="3266">
        <v>0</v>
      </c>
      <c r="BC435" s="3266">
        <v>0</v>
      </c>
      <c r="BD435" s="3266">
        <v>0</v>
      </c>
      <c r="BE435" s="3266">
        <v>0</v>
      </c>
      <c r="BF435" s="3266">
        <v>0</v>
      </c>
      <c r="BG435" s="3215"/>
      <c r="BH435" s="3215"/>
      <c r="BI435" s="3215"/>
      <c r="BJ435" s="3215"/>
    </row>
    <row r="436" spans="1:62" ht="15" hidden="1" customHeight="1" x14ac:dyDescent="0.25">
      <c r="A436" s="175"/>
      <c r="B436" s="1101"/>
      <c r="C436" s="1101"/>
      <c r="D436" s="1101"/>
      <c r="E436" s="1101"/>
      <c r="F436" s="1101"/>
      <c r="G436" s="1101"/>
      <c r="H436" s="1101"/>
      <c r="I436" s="1101"/>
      <c r="J436" s="1101"/>
      <c r="K436" s="1101"/>
      <c r="L436" s="1101"/>
      <c r="M436" s="1101"/>
      <c r="N436" s="1101"/>
      <c r="O436" s="1101"/>
      <c r="P436" s="1101"/>
      <c r="Q436" s="1101"/>
      <c r="R436" s="1101"/>
      <c r="S436" s="1101"/>
      <c r="T436" s="1101"/>
      <c r="U436" s="1101"/>
      <c r="V436" s="1101"/>
      <c r="W436" s="1101"/>
      <c r="X436" s="1101"/>
      <c r="Y436" s="1101"/>
      <c r="Z436" s="1101"/>
      <c r="AA436" s="1101"/>
      <c r="AB436" s="1101"/>
      <c r="AC436" s="1101"/>
      <c r="AD436" s="1101"/>
      <c r="AE436" s="1101"/>
      <c r="AF436" s="1101"/>
      <c r="AG436" s="1101"/>
      <c r="AH436" s="1101"/>
      <c r="AI436" s="1101"/>
      <c r="AJ436" s="1101"/>
      <c r="AK436" s="1101"/>
      <c r="AL436" s="1101"/>
      <c r="AM436" s="1101"/>
      <c r="AN436" s="1101"/>
      <c r="AO436" s="1101"/>
      <c r="AP436" s="1101"/>
      <c r="AQ436" s="1101"/>
      <c r="AR436" s="1101"/>
      <c r="AS436" s="1101"/>
      <c r="AT436" s="1101"/>
      <c r="AU436" s="1101"/>
      <c r="AV436" s="1101"/>
      <c r="AW436" s="1101"/>
      <c r="AX436" s="1101"/>
      <c r="AY436" s="1101"/>
      <c r="AZ436" s="1101"/>
      <c r="BA436" s="1101"/>
      <c r="BB436" s="1101"/>
      <c r="BC436" s="1101"/>
      <c r="BD436" s="1101"/>
      <c r="BE436" s="1101"/>
      <c r="BF436" s="1101"/>
      <c r="BG436" s="3215"/>
      <c r="BH436" s="3215"/>
      <c r="BI436" s="3215"/>
      <c r="BJ436" s="3215"/>
    </row>
    <row r="437" spans="1:62" ht="15" hidden="1" customHeight="1" x14ac:dyDescent="0.25">
      <c r="A437" s="175"/>
      <c r="B437" s="3806" t="s">
        <v>114</v>
      </c>
      <c r="C437" s="1436"/>
      <c r="D437" s="1436"/>
      <c r="E437" s="1437">
        <v>0</v>
      </c>
      <c r="F437" s="1437">
        <v>0</v>
      </c>
      <c r="G437" s="1437">
        <v>0</v>
      </c>
      <c r="H437" s="1437">
        <v>0</v>
      </c>
      <c r="I437" s="1437">
        <v>0</v>
      </c>
      <c r="J437" s="1437">
        <v>0</v>
      </c>
      <c r="K437" s="1437">
        <v>0</v>
      </c>
      <c r="L437" s="1437">
        <v>0</v>
      </c>
      <c r="M437" s="1437">
        <v>0</v>
      </c>
      <c r="N437" s="1437">
        <v>0</v>
      </c>
      <c r="O437" s="1437">
        <v>0</v>
      </c>
      <c r="P437" s="1437">
        <v>0</v>
      </c>
      <c r="Q437" s="1437">
        <v>0</v>
      </c>
      <c r="R437" s="1437">
        <v>0</v>
      </c>
      <c r="S437" s="1437">
        <v>0</v>
      </c>
      <c r="T437" s="1437">
        <v>0</v>
      </c>
      <c r="U437" s="1437">
        <v>0</v>
      </c>
      <c r="V437" s="1437">
        <v>0</v>
      </c>
      <c r="W437" s="1437">
        <v>0</v>
      </c>
      <c r="X437" s="1437">
        <v>0</v>
      </c>
      <c r="Y437" s="1437">
        <v>0</v>
      </c>
      <c r="Z437" s="1437">
        <v>0</v>
      </c>
      <c r="AA437" s="1437">
        <v>0</v>
      </c>
      <c r="AB437" s="1437">
        <v>0</v>
      </c>
      <c r="AC437" s="1437">
        <v>0</v>
      </c>
      <c r="AD437" s="1437">
        <v>0</v>
      </c>
      <c r="AE437" s="1437">
        <v>0</v>
      </c>
      <c r="AF437" s="1437">
        <v>0</v>
      </c>
      <c r="AG437" s="1437">
        <v>0</v>
      </c>
      <c r="AH437" s="1437">
        <v>0</v>
      </c>
      <c r="AI437" s="1437">
        <v>0</v>
      </c>
      <c r="AJ437" s="1437">
        <v>0</v>
      </c>
      <c r="AK437" s="1437">
        <v>0</v>
      </c>
      <c r="AL437" s="1437">
        <v>0</v>
      </c>
      <c r="AM437" s="1437">
        <v>0</v>
      </c>
      <c r="AN437" s="1437">
        <v>0</v>
      </c>
      <c r="AO437" s="1437">
        <v>0</v>
      </c>
      <c r="AP437" s="1437">
        <v>0</v>
      </c>
      <c r="AQ437" s="1437">
        <v>0</v>
      </c>
      <c r="AR437" s="1437">
        <v>0</v>
      </c>
      <c r="AS437" s="1437">
        <v>0</v>
      </c>
      <c r="AT437" s="1437">
        <v>0</v>
      </c>
      <c r="AU437" s="1437">
        <v>0</v>
      </c>
      <c r="AV437" s="1437">
        <v>0</v>
      </c>
      <c r="AW437" s="1437">
        <v>0</v>
      </c>
      <c r="AX437" s="1437">
        <v>0</v>
      </c>
      <c r="AY437" s="1437">
        <v>0</v>
      </c>
      <c r="AZ437" s="1437">
        <v>0</v>
      </c>
      <c r="BA437" s="1437">
        <v>0</v>
      </c>
      <c r="BB437" s="1437">
        <v>0</v>
      </c>
      <c r="BC437" s="1437">
        <v>0</v>
      </c>
      <c r="BD437" s="1437">
        <v>0</v>
      </c>
      <c r="BE437" s="1437">
        <v>0</v>
      </c>
      <c r="BF437" s="1437">
        <v>0</v>
      </c>
      <c r="BG437" s="3215"/>
      <c r="BH437" s="3215"/>
      <c r="BI437" s="3215"/>
      <c r="BJ437" s="3215"/>
    </row>
    <row r="438" spans="1:62" ht="15" hidden="1" customHeight="1" x14ac:dyDescent="0.25">
      <c r="A438" s="175"/>
      <c r="B438" s="3806"/>
      <c r="C438" s="1436"/>
      <c r="D438" s="1436"/>
      <c r="E438" s="1437">
        <v>0</v>
      </c>
      <c r="F438" s="1437">
        <v>0</v>
      </c>
      <c r="G438" s="1437">
        <v>0</v>
      </c>
      <c r="H438" s="1437">
        <v>0</v>
      </c>
      <c r="I438" s="1437">
        <v>0</v>
      </c>
      <c r="J438" s="1437">
        <v>0</v>
      </c>
      <c r="K438" s="1437">
        <v>0</v>
      </c>
      <c r="L438" s="1437">
        <v>0</v>
      </c>
      <c r="M438" s="1437">
        <v>0</v>
      </c>
      <c r="N438" s="1437">
        <v>0</v>
      </c>
      <c r="O438" s="1437">
        <v>0</v>
      </c>
      <c r="P438" s="1437">
        <v>0</v>
      </c>
      <c r="Q438" s="1437">
        <v>0</v>
      </c>
      <c r="R438" s="1437">
        <v>0</v>
      </c>
      <c r="S438" s="1437">
        <v>0</v>
      </c>
      <c r="T438" s="1437">
        <v>0</v>
      </c>
      <c r="U438" s="1437">
        <v>0</v>
      </c>
      <c r="V438" s="1437">
        <v>0</v>
      </c>
      <c r="W438" s="1437">
        <v>0</v>
      </c>
      <c r="X438" s="1437">
        <v>0</v>
      </c>
      <c r="Y438" s="1437">
        <v>0</v>
      </c>
      <c r="Z438" s="1437">
        <v>0</v>
      </c>
      <c r="AA438" s="1437">
        <v>0</v>
      </c>
      <c r="AB438" s="1437">
        <v>0</v>
      </c>
      <c r="AC438" s="1437">
        <v>0</v>
      </c>
      <c r="AD438" s="1437">
        <v>0</v>
      </c>
      <c r="AE438" s="1437">
        <v>0</v>
      </c>
      <c r="AF438" s="1437">
        <v>0</v>
      </c>
      <c r="AG438" s="1437">
        <v>0</v>
      </c>
      <c r="AH438" s="1437">
        <v>0</v>
      </c>
      <c r="AI438" s="1437">
        <v>0</v>
      </c>
      <c r="AJ438" s="1437">
        <v>0</v>
      </c>
      <c r="AK438" s="1437">
        <v>0</v>
      </c>
      <c r="AL438" s="1437">
        <v>0</v>
      </c>
      <c r="AM438" s="1437">
        <v>0</v>
      </c>
      <c r="AN438" s="1437">
        <v>0</v>
      </c>
      <c r="AO438" s="1437">
        <v>0</v>
      </c>
      <c r="AP438" s="1437">
        <v>0</v>
      </c>
      <c r="AQ438" s="1437">
        <v>0</v>
      </c>
      <c r="AR438" s="1437">
        <v>0</v>
      </c>
      <c r="AS438" s="1437">
        <v>0</v>
      </c>
      <c r="AT438" s="1437">
        <v>0</v>
      </c>
      <c r="AU438" s="1437">
        <v>0</v>
      </c>
      <c r="AV438" s="1437">
        <v>0</v>
      </c>
      <c r="AW438" s="1437">
        <v>0</v>
      </c>
      <c r="AX438" s="1437">
        <v>0</v>
      </c>
      <c r="AY438" s="1437">
        <v>0</v>
      </c>
      <c r="AZ438" s="1437">
        <v>0</v>
      </c>
      <c r="BA438" s="1437">
        <v>0</v>
      </c>
      <c r="BB438" s="1437">
        <v>0</v>
      </c>
      <c r="BC438" s="1437">
        <v>0</v>
      </c>
      <c r="BD438" s="1437">
        <v>0</v>
      </c>
      <c r="BE438" s="1437">
        <v>0</v>
      </c>
      <c r="BF438" s="1437">
        <v>0</v>
      </c>
      <c r="BG438" s="3215"/>
      <c r="BH438" s="3215"/>
      <c r="BI438" s="3215"/>
      <c r="BJ438" s="3215"/>
    </row>
    <row r="439" spans="1:62" ht="15" hidden="1" customHeight="1" x14ac:dyDescent="0.25">
      <c r="A439" s="175"/>
      <c r="B439" s="3806"/>
      <c r="C439" s="1436"/>
      <c r="D439" s="1436"/>
      <c r="E439" s="1437">
        <v>0</v>
      </c>
      <c r="F439" s="1437">
        <v>0</v>
      </c>
      <c r="G439" s="1437">
        <v>0</v>
      </c>
      <c r="H439" s="1437">
        <v>0</v>
      </c>
      <c r="I439" s="1437">
        <v>0</v>
      </c>
      <c r="J439" s="1437">
        <v>0</v>
      </c>
      <c r="K439" s="1437">
        <v>0</v>
      </c>
      <c r="L439" s="1437">
        <v>0</v>
      </c>
      <c r="M439" s="1437">
        <v>0</v>
      </c>
      <c r="N439" s="1437">
        <v>0</v>
      </c>
      <c r="O439" s="1437">
        <v>0</v>
      </c>
      <c r="P439" s="1437">
        <v>0</v>
      </c>
      <c r="Q439" s="1437">
        <v>0</v>
      </c>
      <c r="R439" s="1437">
        <v>0</v>
      </c>
      <c r="S439" s="1437">
        <v>0</v>
      </c>
      <c r="T439" s="1437">
        <v>0</v>
      </c>
      <c r="U439" s="1437">
        <v>0</v>
      </c>
      <c r="V439" s="1437">
        <v>0</v>
      </c>
      <c r="W439" s="1437">
        <v>0</v>
      </c>
      <c r="X439" s="1437">
        <v>0</v>
      </c>
      <c r="Y439" s="1437">
        <v>0</v>
      </c>
      <c r="Z439" s="1437">
        <v>0</v>
      </c>
      <c r="AA439" s="1437">
        <v>0</v>
      </c>
      <c r="AB439" s="1437">
        <v>0</v>
      </c>
      <c r="AC439" s="1437">
        <v>0</v>
      </c>
      <c r="AD439" s="1437">
        <v>0</v>
      </c>
      <c r="AE439" s="1437">
        <v>0</v>
      </c>
      <c r="AF439" s="1437">
        <v>0</v>
      </c>
      <c r="AG439" s="1437">
        <v>0</v>
      </c>
      <c r="AH439" s="1437">
        <v>0</v>
      </c>
      <c r="AI439" s="1437">
        <v>0</v>
      </c>
      <c r="AJ439" s="1437">
        <v>0</v>
      </c>
      <c r="AK439" s="1437">
        <v>0</v>
      </c>
      <c r="AL439" s="1437">
        <v>0</v>
      </c>
      <c r="AM439" s="1437">
        <v>0</v>
      </c>
      <c r="AN439" s="1437">
        <v>0</v>
      </c>
      <c r="AO439" s="1437">
        <v>0</v>
      </c>
      <c r="AP439" s="1437">
        <v>0</v>
      </c>
      <c r="AQ439" s="1437">
        <v>0</v>
      </c>
      <c r="AR439" s="1437">
        <v>0</v>
      </c>
      <c r="AS439" s="1437">
        <v>0</v>
      </c>
      <c r="AT439" s="1437">
        <v>0</v>
      </c>
      <c r="AU439" s="1437">
        <v>0</v>
      </c>
      <c r="AV439" s="1437">
        <v>0</v>
      </c>
      <c r="AW439" s="1437">
        <v>0</v>
      </c>
      <c r="AX439" s="1437">
        <v>0</v>
      </c>
      <c r="AY439" s="1437">
        <v>0</v>
      </c>
      <c r="AZ439" s="1437">
        <v>0</v>
      </c>
      <c r="BA439" s="1437">
        <v>0</v>
      </c>
      <c r="BB439" s="1437">
        <v>0</v>
      </c>
      <c r="BC439" s="1437">
        <v>0</v>
      </c>
      <c r="BD439" s="1437">
        <v>0</v>
      </c>
      <c r="BE439" s="1437">
        <v>0</v>
      </c>
      <c r="BF439" s="1437">
        <v>0</v>
      </c>
      <c r="BG439" s="3215"/>
      <c r="BH439" s="3215"/>
      <c r="BI439" s="3215"/>
      <c r="BJ439" s="3215"/>
    </row>
    <row r="440" spans="1:62" ht="15" hidden="1" customHeight="1" x14ac:dyDescent="0.25">
      <c r="A440" s="175"/>
      <c r="B440" s="3806"/>
      <c r="C440" s="1436"/>
      <c r="D440" s="1436"/>
      <c r="E440" s="1436"/>
      <c r="F440" s="1437">
        <v>0</v>
      </c>
      <c r="G440" s="1436"/>
      <c r="H440" s="1437">
        <v>0</v>
      </c>
      <c r="I440" s="1436"/>
      <c r="J440" s="1437">
        <v>0</v>
      </c>
      <c r="K440" s="1436"/>
      <c r="L440" s="1437">
        <v>0</v>
      </c>
      <c r="M440" s="1436"/>
      <c r="N440" s="1437">
        <v>0</v>
      </c>
      <c r="O440" s="1436"/>
      <c r="P440" s="1437">
        <v>0</v>
      </c>
      <c r="Q440" s="1436"/>
      <c r="R440" s="1437">
        <v>0</v>
      </c>
      <c r="S440" s="1436"/>
      <c r="T440" s="1437">
        <v>0</v>
      </c>
      <c r="U440" s="1436"/>
      <c r="V440" s="1437">
        <v>0</v>
      </c>
      <c r="W440" s="1436"/>
      <c r="X440" s="1437">
        <v>0</v>
      </c>
      <c r="Y440" s="1436"/>
      <c r="Z440" s="1437">
        <v>0</v>
      </c>
      <c r="AA440" s="1436"/>
      <c r="AB440" s="1437">
        <v>0</v>
      </c>
      <c r="AC440" s="1436"/>
      <c r="AD440" s="1437">
        <v>0</v>
      </c>
      <c r="AE440" s="1436"/>
      <c r="AF440" s="1437">
        <v>0</v>
      </c>
      <c r="AG440" s="1436"/>
      <c r="AH440" s="1437">
        <v>0</v>
      </c>
      <c r="AI440" s="1436"/>
      <c r="AJ440" s="1437">
        <v>0</v>
      </c>
      <c r="AK440" s="1436"/>
      <c r="AL440" s="1437">
        <v>0</v>
      </c>
      <c r="AM440" s="1436"/>
      <c r="AN440" s="1437">
        <v>0</v>
      </c>
      <c r="AO440" s="1436"/>
      <c r="AP440" s="1437">
        <v>0</v>
      </c>
      <c r="AQ440" s="1436"/>
      <c r="AR440" s="1437">
        <v>0</v>
      </c>
      <c r="AS440" s="1436"/>
      <c r="AT440" s="1437">
        <v>0</v>
      </c>
      <c r="AU440" s="1436"/>
      <c r="AV440" s="1437">
        <v>0</v>
      </c>
      <c r="AW440" s="1436"/>
      <c r="AX440" s="1437">
        <v>0</v>
      </c>
      <c r="AY440" s="1436"/>
      <c r="AZ440" s="1437">
        <v>0</v>
      </c>
      <c r="BA440" s="1436"/>
      <c r="BB440" s="1437">
        <v>0</v>
      </c>
      <c r="BC440" s="1436"/>
      <c r="BD440" s="1437">
        <v>0</v>
      </c>
      <c r="BE440" s="1436"/>
      <c r="BF440" s="1437">
        <v>0</v>
      </c>
      <c r="BG440" s="3215"/>
      <c r="BH440" s="3215"/>
      <c r="BI440" s="3215"/>
      <c r="BJ440" s="3215"/>
    </row>
    <row r="441" spans="1:62" ht="15" hidden="1" customHeight="1" x14ac:dyDescent="0.25">
      <c r="A441" s="175"/>
      <c r="B441" s="3806" t="s">
        <v>1147</v>
      </c>
      <c r="C441" s="1101"/>
      <c r="D441" s="1101"/>
      <c r="E441" s="1437">
        <v>0</v>
      </c>
      <c r="F441" s="1437">
        <v>0</v>
      </c>
      <c r="G441" s="1437">
        <v>0</v>
      </c>
      <c r="H441" s="1437">
        <v>0</v>
      </c>
      <c r="I441" s="1437">
        <v>0</v>
      </c>
      <c r="J441" s="1437">
        <v>0</v>
      </c>
      <c r="K441" s="1437">
        <v>0</v>
      </c>
      <c r="L441" s="1437">
        <v>0</v>
      </c>
      <c r="M441" s="1437">
        <v>0</v>
      </c>
      <c r="N441" s="1437">
        <v>0</v>
      </c>
      <c r="O441" s="1437">
        <v>0</v>
      </c>
      <c r="P441" s="1437">
        <v>0</v>
      </c>
      <c r="Q441" s="1437">
        <v>0</v>
      </c>
      <c r="R441" s="1437">
        <v>0</v>
      </c>
      <c r="S441" s="1437">
        <v>0</v>
      </c>
      <c r="T441" s="1437">
        <v>0</v>
      </c>
      <c r="U441" s="1437">
        <v>0</v>
      </c>
      <c r="V441" s="1437">
        <v>0</v>
      </c>
      <c r="W441" s="1437">
        <v>0</v>
      </c>
      <c r="X441" s="1437">
        <v>0</v>
      </c>
      <c r="Y441" s="1437">
        <v>0</v>
      </c>
      <c r="Z441" s="1437">
        <v>0</v>
      </c>
      <c r="AA441" s="1437">
        <v>0</v>
      </c>
      <c r="AB441" s="1437">
        <v>0</v>
      </c>
      <c r="AC441" s="1437">
        <v>0</v>
      </c>
      <c r="AD441" s="1437">
        <v>0</v>
      </c>
      <c r="AE441" s="1437">
        <v>0</v>
      </c>
      <c r="AF441" s="1437">
        <v>0</v>
      </c>
      <c r="AG441" s="1437">
        <v>0</v>
      </c>
      <c r="AH441" s="1437">
        <v>0</v>
      </c>
      <c r="AI441" s="1437">
        <v>0</v>
      </c>
      <c r="AJ441" s="1437">
        <v>0</v>
      </c>
      <c r="AK441" s="1437">
        <v>0</v>
      </c>
      <c r="AL441" s="1437">
        <v>0</v>
      </c>
      <c r="AM441" s="1437">
        <v>0</v>
      </c>
      <c r="AN441" s="1437">
        <v>0</v>
      </c>
      <c r="AO441" s="1437">
        <v>0</v>
      </c>
      <c r="AP441" s="1437">
        <v>0</v>
      </c>
      <c r="AQ441" s="1437">
        <v>0</v>
      </c>
      <c r="AR441" s="1437">
        <v>0</v>
      </c>
      <c r="AS441" s="1437">
        <v>0</v>
      </c>
      <c r="AT441" s="1437">
        <v>0</v>
      </c>
      <c r="AU441" s="1437">
        <v>0</v>
      </c>
      <c r="AV441" s="1437">
        <v>0</v>
      </c>
      <c r="AW441" s="1437">
        <v>0</v>
      </c>
      <c r="AX441" s="1437">
        <v>0</v>
      </c>
      <c r="AY441" s="1437">
        <v>0</v>
      </c>
      <c r="AZ441" s="1437">
        <v>0</v>
      </c>
      <c r="BA441" s="1437">
        <v>0</v>
      </c>
      <c r="BB441" s="1437">
        <v>0</v>
      </c>
      <c r="BC441" s="1437">
        <v>0</v>
      </c>
      <c r="BD441" s="1437">
        <v>0</v>
      </c>
      <c r="BE441" s="1437">
        <v>0</v>
      </c>
      <c r="BF441" s="1437">
        <v>0</v>
      </c>
      <c r="BG441" s="3215"/>
      <c r="BH441" s="3215"/>
      <c r="BI441" s="3215"/>
      <c r="BJ441" s="3215"/>
    </row>
    <row r="442" spans="1:62" ht="21.2" hidden="1" customHeight="1" x14ac:dyDescent="0.25">
      <c r="A442" s="175"/>
      <c r="B442" s="3806"/>
      <c r="C442" s="1101"/>
      <c r="D442" s="1101"/>
      <c r="E442" s="1437">
        <v>0</v>
      </c>
      <c r="F442" s="1437">
        <v>0</v>
      </c>
      <c r="G442" s="1437">
        <v>0</v>
      </c>
      <c r="H442" s="1437">
        <v>0</v>
      </c>
      <c r="I442" s="1437">
        <v>0</v>
      </c>
      <c r="J442" s="1437">
        <v>0</v>
      </c>
      <c r="K442" s="1437">
        <v>0</v>
      </c>
      <c r="L442" s="1437">
        <v>0</v>
      </c>
      <c r="M442" s="1437">
        <v>0</v>
      </c>
      <c r="N442" s="1437">
        <v>0</v>
      </c>
      <c r="O442" s="1437">
        <v>0</v>
      </c>
      <c r="P442" s="1437">
        <v>0</v>
      </c>
      <c r="Q442" s="1437">
        <v>0</v>
      </c>
      <c r="R442" s="1437">
        <v>0</v>
      </c>
      <c r="S442" s="1437">
        <v>0</v>
      </c>
      <c r="T442" s="1437">
        <v>0</v>
      </c>
      <c r="U442" s="1437">
        <v>0</v>
      </c>
      <c r="V442" s="1437">
        <v>0</v>
      </c>
      <c r="W442" s="1437">
        <v>0</v>
      </c>
      <c r="X442" s="1437">
        <v>0</v>
      </c>
      <c r="Y442" s="1437">
        <v>0</v>
      </c>
      <c r="Z442" s="1437">
        <v>0</v>
      </c>
      <c r="AA442" s="1437">
        <v>0</v>
      </c>
      <c r="AB442" s="1437">
        <v>0</v>
      </c>
      <c r="AC442" s="1437">
        <v>0</v>
      </c>
      <c r="AD442" s="1437">
        <v>0</v>
      </c>
      <c r="AE442" s="1437">
        <v>0</v>
      </c>
      <c r="AF442" s="1437">
        <v>0</v>
      </c>
      <c r="AG442" s="1437">
        <v>0</v>
      </c>
      <c r="AH442" s="1437">
        <v>0</v>
      </c>
      <c r="AI442" s="1437">
        <v>0</v>
      </c>
      <c r="AJ442" s="1437">
        <v>0</v>
      </c>
      <c r="AK442" s="1437">
        <v>0</v>
      </c>
      <c r="AL442" s="1437">
        <v>0</v>
      </c>
      <c r="AM442" s="1437">
        <v>0</v>
      </c>
      <c r="AN442" s="1437">
        <v>0</v>
      </c>
      <c r="AO442" s="1437">
        <v>0</v>
      </c>
      <c r="AP442" s="1437">
        <v>0</v>
      </c>
      <c r="AQ442" s="1437">
        <v>0</v>
      </c>
      <c r="AR442" s="1437">
        <v>0</v>
      </c>
      <c r="AS442" s="1437">
        <v>0</v>
      </c>
      <c r="AT442" s="1437">
        <v>0</v>
      </c>
      <c r="AU442" s="1437">
        <v>0</v>
      </c>
      <c r="AV442" s="1437">
        <v>0</v>
      </c>
      <c r="AW442" s="1437">
        <v>0</v>
      </c>
      <c r="AX442" s="1437">
        <v>0</v>
      </c>
      <c r="AY442" s="1437">
        <v>0</v>
      </c>
      <c r="AZ442" s="1437">
        <v>0</v>
      </c>
      <c r="BA442" s="1437">
        <v>0</v>
      </c>
      <c r="BB442" s="1437">
        <v>0</v>
      </c>
      <c r="BC442" s="1437">
        <v>0</v>
      </c>
      <c r="BD442" s="1437">
        <v>0</v>
      </c>
      <c r="BE442" s="1437">
        <v>0</v>
      </c>
      <c r="BF442" s="1437">
        <v>0</v>
      </c>
      <c r="BG442" s="3215"/>
      <c r="BH442" s="3215"/>
      <c r="BI442" s="3215"/>
      <c r="BJ442" s="3215"/>
    </row>
    <row r="443" spans="1:62" ht="15" hidden="1" customHeight="1" x14ac:dyDescent="0.25">
      <c r="A443" s="175"/>
      <c r="B443" s="3806"/>
      <c r="C443" s="1101"/>
      <c r="D443" s="1101"/>
      <c r="E443" s="1437">
        <v>0</v>
      </c>
      <c r="F443" s="1437">
        <v>0</v>
      </c>
      <c r="G443" s="1437">
        <v>0</v>
      </c>
      <c r="H443" s="1437">
        <v>0</v>
      </c>
      <c r="I443" s="1437">
        <v>0</v>
      </c>
      <c r="J443" s="1437">
        <v>0</v>
      </c>
      <c r="K443" s="1437">
        <v>0</v>
      </c>
      <c r="L443" s="1437">
        <v>0</v>
      </c>
      <c r="M443" s="1437">
        <v>0</v>
      </c>
      <c r="N443" s="1437">
        <v>0</v>
      </c>
      <c r="O443" s="1437">
        <v>0</v>
      </c>
      <c r="P443" s="1437">
        <v>0</v>
      </c>
      <c r="Q443" s="1437">
        <v>0</v>
      </c>
      <c r="R443" s="1437">
        <v>0</v>
      </c>
      <c r="S443" s="1437">
        <v>0</v>
      </c>
      <c r="T443" s="1437">
        <v>0</v>
      </c>
      <c r="U443" s="1437">
        <v>0</v>
      </c>
      <c r="V443" s="1437">
        <v>0</v>
      </c>
      <c r="W443" s="1437">
        <v>0</v>
      </c>
      <c r="X443" s="1437">
        <v>0</v>
      </c>
      <c r="Y443" s="1437">
        <v>0</v>
      </c>
      <c r="Z443" s="1437">
        <v>0</v>
      </c>
      <c r="AA443" s="1437">
        <v>0</v>
      </c>
      <c r="AB443" s="1437">
        <v>0</v>
      </c>
      <c r="AC443" s="1437">
        <v>0</v>
      </c>
      <c r="AD443" s="1437">
        <v>0</v>
      </c>
      <c r="AE443" s="1437">
        <v>0</v>
      </c>
      <c r="AF443" s="1437">
        <v>0</v>
      </c>
      <c r="AG443" s="1437">
        <v>0</v>
      </c>
      <c r="AH443" s="1437">
        <v>0</v>
      </c>
      <c r="AI443" s="1437">
        <v>0</v>
      </c>
      <c r="AJ443" s="1437">
        <v>0</v>
      </c>
      <c r="AK443" s="1437">
        <v>0</v>
      </c>
      <c r="AL443" s="1437">
        <v>0</v>
      </c>
      <c r="AM443" s="1437">
        <v>0</v>
      </c>
      <c r="AN443" s="1437">
        <v>0</v>
      </c>
      <c r="AO443" s="1437">
        <v>0</v>
      </c>
      <c r="AP443" s="1437">
        <v>0</v>
      </c>
      <c r="AQ443" s="1437">
        <v>0</v>
      </c>
      <c r="AR443" s="1437">
        <v>0</v>
      </c>
      <c r="AS443" s="1437">
        <v>0</v>
      </c>
      <c r="AT443" s="1437">
        <v>0</v>
      </c>
      <c r="AU443" s="1437">
        <v>0</v>
      </c>
      <c r="AV443" s="1437">
        <v>0</v>
      </c>
      <c r="AW443" s="1437">
        <v>0</v>
      </c>
      <c r="AX443" s="1437">
        <v>0</v>
      </c>
      <c r="AY443" s="1437">
        <v>0</v>
      </c>
      <c r="AZ443" s="1437">
        <v>0</v>
      </c>
      <c r="BA443" s="1437">
        <v>0</v>
      </c>
      <c r="BB443" s="1437">
        <v>0</v>
      </c>
      <c r="BC443" s="1437">
        <v>0</v>
      </c>
      <c r="BD443" s="1437">
        <v>0</v>
      </c>
      <c r="BE443" s="1437">
        <v>0</v>
      </c>
      <c r="BF443" s="1437">
        <v>0</v>
      </c>
      <c r="BG443" s="3215"/>
      <c r="BH443" s="3215"/>
      <c r="BI443" s="3215"/>
      <c r="BJ443" s="3215"/>
    </row>
    <row r="444" spans="1:62" ht="15" hidden="1" customHeight="1" x14ac:dyDescent="0.25">
      <c r="A444" s="175"/>
      <c r="B444" s="3806"/>
      <c r="C444" s="1101"/>
      <c r="D444" s="1101"/>
      <c r="E444" s="1436"/>
      <c r="F444" s="1437">
        <v>0</v>
      </c>
      <c r="G444" s="1436"/>
      <c r="H444" s="1437">
        <v>0</v>
      </c>
      <c r="I444" s="1436"/>
      <c r="J444" s="1437">
        <v>0</v>
      </c>
      <c r="K444" s="1436"/>
      <c r="L444" s="1437">
        <v>0</v>
      </c>
      <c r="M444" s="1436"/>
      <c r="N444" s="1437">
        <v>0</v>
      </c>
      <c r="O444" s="1436"/>
      <c r="P444" s="1437">
        <v>0</v>
      </c>
      <c r="Q444" s="1436"/>
      <c r="R444" s="1437">
        <v>0</v>
      </c>
      <c r="S444" s="1436"/>
      <c r="T444" s="1437">
        <v>0</v>
      </c>
      <c r="U444" s="1436"/>
      <c r="V444" s="1437">
        <v>0</v>
      </c>
      <c r="W444" s="1436"/>
      <c r="X444" s="1437">
        <v>0</v>
      </c>
      <c r="Y444" s="1436"/>
      <c r="Z444" s="1437">
        <v>0</v>
      </c>
      <c r="AA444" s="1436"/>
      <c r="AB444" s="1437">
        <v>0</v>
      </c>
      <c r="AC444" s="1436"/>
      <c r="AD444" s="1437">
        <v>0</v>
      </c>
      <c r="AE444" s="1436"/>
      <c r="AF444" s="1437">
        <v>0</v>
      </c>
      <c r="AG444" s="1436"/>
      <c r="AH444" s="1437">
        <v>0</v>
      </c>
      <c r="AI444" s="1436"/>
      <c r="AJ444" s="1437">
        <v>0</v>
      </c>
      <c r="AK444" s="1436"/>
      <c r="AL444" s="1437">
        <v>0</v>
      </c>
      <c r="AM444" s="1436"/>
      <c r="AN444" s="1437">
        <v>0</v>
      </c>
      <c r="AO444" s="1436"/>
      <c r="AP444" s="1437">
        <v>0</v>
      </c>
      <c r="AQ444" s="1436"/>
      <c r="AR444" s="1437">
        <v>0</v>
      </c>
      <c r="AS444" s="1436"/>
      <c r="AT444" s="1437">
        <v>0</v>
      </c>
      <c r="AU444" s="1436"/>
      <c r="AV444" s="1437">
        <v>0</v>
      </c>
      <c r="AW444" s="1436"/>
      <c r="AX444" s="1437">
        <v>0</v>
      </c>
      <c r="AY444" s="1436"/>
      <c r="AZ444" s="1437">
        <v>0</v>
      </c>
      <c r="BA444" s="1436"/>
      <c r="BB444" s="1437">
        <v>0</v>
      </c>
      <c r="BC444" s="1436"/>
      <c r="BD444" s="1437">
        <v>0</v>
      </c>
      <c r="BE444" s="1436"/>
      <c r="BF444" s="1437">
        <v>0</v>
      </c>
      <c r="BG444" s="3215"/>
      <c r="BH444" s="3215"/>
      <c r="BI444" s="3215"/>
      <c r="BJ444" s="3215"/>
    </row>
    <row r="445" spans="1:62" ht="15" hidden="1" customHeight="1" x14ac:dyDescent="0.25">
      <c r="A445" s="175"/>
      <c r="B445" s="3806" t="s">
        <v>1148</v>
      </c>
      <c r="C445" s="1101"/>
      <c r="D445" s="1101"/>
      <c r="E445" s="1437">
        <v>0</v>
      </c>
      <c r="F445" s="1437">
        <v>0</v>
      </c>
      <c r="G445" s="1437">
        <v>0</v>
      </c>
      <c r="H445" s="1437">
        <v>0</v>
      </c>
      <c r="I445" s="1437">
        <v>0</v>
      </c>
      <c r="J445" s="1437">
        <v>0</v>
      </c>
      <c r="K445" s="1437">
        <v>0</v>
      </c>
      <c r="L445" s="1437">
        <v>0</v>
      </c>
      <c r="M445" s="1437">
        <v>0</v>
      </c>
      <c r="N445" s="1437">
        <v>0</v>
      </c>
      <c r="O445" s="1437">
        <v>0</v>
      </c>
      <c r="P445" s="1437">
        <v>0</v>
      </c>
      <c r="Q445" s="1437">
        <v>0</v>
      </c>
      <c r="R445" s="1437">
        <v>0</v>
      </c>
      <c r="S445" s="1437">
        <v>0</v>
      </c>
      <c r="T445" s="1437">
        <v>0</v>
      </c>
      <c r="U445" s="1437">
        <v>0</v>
      </c>
      <c r="V445" s="1437">
        <v>0</v>
      </c>
      <c r="W445" s="1437">
        <v>0</v>
      </c>
      <c r="X445" s="1437">
        <v>0</v>
      </c>
      <c r="Y445" s="1437">
        <v>0</v>
      </c>
      <c r="Z445" s="1437">
        <v>0</v>
      </c>
      <c r="AA445" s="1437">
        <v>0</v>
      </c>
      <c r="AB445" s="1437">
        <v>0</v>
      </c>
      <c r="AC445" s="1437">
        <v>0</v>
      </c>
      <c r="AD445" s="1437">
        <v>0</v>
      </c>
      <c r="AE445" s="1437">
        <v>0</v>
      </c>
      <c r="AF445" s="1437">
        <v>0</v>
      </c>
      <c r="AG445" s="1437">
        <v>0</v>
      </c>
      <c r="AH445" s="1437">
        <v>0</v>
      </c>
      <c r="AI445" s="1437">
        <v>0</v>
      </c>
      <c r="AJ445" s="1437">
        <v>0</v>
      </c>
      <c r="AK445" s="1437">
        <v>0</v>
      </c>
      <c r="AL445" s="1437">
        <v>0</v>
      </c>
      <c r="AM445" s="1437">
        <v>0</v>
      </c>
      <c r="AN445" s="1437">
        <v>0</v>
      </c>
      <c r="AO445" s="1437">
        <v>0</v>
      </c>
      <c r="AP445" s="1437">
        <v>0</v>
      </c>
      <c r="AQ445" s="1437">
        <v>0</v>
      </c>
      <c r="AR445" s="1437">
        <v>0</v>
      </c>
      <c r="AS445" s="1437">
        <v>0</v>
      </c>
      <c r="AT445" s="1437">
        <v>0</v>
      </c>
      <c r="AU445" s="1437">
        <v>0</v>
      </c>
      <c r="AV445" s="1437">
        <v>0</v>
      </c>
      <c r="AW445" s="1437">
        <v>0</v>
      </c>
      <c r="AX445" s="1437">
        <v>0</v>
      </c>
      <c r="AY445" s="1437">
        <v>0</v>
      </c>
      <c r="AZ445" s="1437">
        <v>0</v>
      </c>
      <c r="BA445" s="1437">
        <v>0</v>
      </c>
      <c r="BB445" s="1437">
        <v>0</v>
      </c>
      <c r="BC445" s="1437">
        <v>0</v>
      </c>
      <c r="BD445" s="1437">
        <v>0</v>
      </c>
      <c r="BE445" s="1437">
        <v>0</v>
      </c>
      <c r="BF445" s="1437">
        <v>0</v>
      </c>
      <c r="BG445" s="3215"/>
      <c r="BH445" s="3215"/>
      <c r="BI445" s="3215"/>
      <c r="BJ445" s="3215"/>
    </row>
    <row r="446" spans="1:62" ht="15" hidden="1" customHeight="1" x14ac:dyDescent="0.25">
      <c r="A446" s="175"/>
      <c r="B446" s="3806"/>
      <c r="C446" s="1101"/>
      <c r="D446" s="1101"/>
      <c r="E446" s="1437">
        <v>0</v>
      </c>
      <c r="F446" s="1437">
        <v>0</v>
      </c>
      <c r="G446" s="1437">
        <v>0</v>
      </c>
      <c r="H446" s="1437">
        <v>0</v>
      </c>
      <c r="I446" s="1437">
        <v>0</v>
      </c>
      <c r="J446" s="1437">
        <v>0</v>
      </c>
      <c r="K446" s="1437">
        <v>0</v>
      </c>
      <c r="L446" s="1437">
        <v>0</v>
      </c>
      <c r="M446" s="1437">
        <v>0</v>
      </c>
      <c r="N446" s="1437">
        <v>0</v>
      </c>
      <c r="O446" s="1437">
        <v>0</v>
      </c>
      <c r="P446" s="1437">
        <v>0</v>
      </c>
      <c r="Q446" s="1437">
        <v>0</v>
      </c>
      <c r="R446" s="1437">
        <v>0</v>
      </c>
      <c r="S446" s="1437">
        <v>0</v>
      </c>
      <c r="T446" s="1437">
        <v>0</v>
      </c>
      <c r="U446" s="1437">
        <v>0</v>
      </c>
      <c r="V446" s="1437">
        <v>0</v>
      </c>
      <c r="W446" s="1437">
        <v>0</v>
      </c>
      <c r="X446" s="1437">
        <v>0</v>
      </c>
      <c r="Y446" s="1437">
        <v>0</v>
      </c>
      <c r="Z446" s="1437">
        <v>0</v>
      </c>
      <c r="AA446" s="1437">
        <v>0</v>
      </c>
      <c r="AB446" s="1437">
        <v>0</v>
      </c>
      <c r="AC446" s="1437">
        <v>0</v>
      </c>
      <c r="AD446" s="1437">
        <v>0</v>
      </c>
      <c r="AE446" s="1437">
        <v>0</v>
      </c>
      <c r="AF446" s="1437">
        <v>0</v>
      </c>
      <c r="AG446" s="1437">
        <v>0</v>
      </c>
      <c r="AH446" s="1437">
        <v>0</v>
      </c>
      <c r="AI446" s="1437">
        <v>0</v>
      </c>
      <c r="AJ446" s="1437">
        <v>0</v>
      </c>
      <c r="AK446" s="1437">
        <v>0</v>
      </c>
      <c r="AL446" s="1437">
        <v>0</v>
      </c>
      <c r="AM446" s="1437">
        <v>0</v>
      </c>
      <c r="AN446" s="1437">
        <v>0</v>
      </c>
      <c r="AO446" s="1437">
        <v>0</v>
      </c>
      <c r="AP446" s="1437">
        <v>0</v>
      </c>
      <c r="AQ446" s="1437">
        <v>0</v>
      </c>
      <c r="AR446" s="1437">
        <v>0</v>
      </c>
      <c r="AS446" s="1437">
        <v>0</v>
      </c>
      <c r="AT446" s="1437">
        <v>0</v>
      </c>
      <c r="AU446" s="1437">
        <v>0</v>
      </c>
      <c r="AV446" s="1437">
        <v>0</v>
      </c>
      <c r="AW446" s="1437">
        <v>0</v>
      </c>
      <c r="AX446" s="1437">
        <v>0</v>
      </c>
      <c r="AY446" s="1437">
        <v>0</v>
      </c>
      <c r="AZ446" s="1437">
        <v>0</v>
      </c>
      <c r="BA446" s="1437">
        <v>0</v>
      </c>
      <c r="BB446" s="1437">
        <v>0</v>
      </c>
      <c r="BC446" s="1437">
        <v>0</v>
      </c>
      <c r="BD446" s="1437">
        <v>0</v>
      </c>
      <c r="BE446" s="1437">
        <v>0</v>
      </c>
      <c r="BF446" s="1437">
        <v>0</v>
      </c>
      <c r="BG446" s="3215"/>
      <c r="BH446" s="3215"/>
      <c r="BI446" s="3215"/>
      <c r="BJ446" s="3215"/>
    </row>
    <row r="447" spans="1:62" ht="15" hidden="1" customHeight="1" x14ac:dyDescent="0.25">
      <c r="A447" s="175"/>
      <c r="B447" s="3806"/>
      <c r="C447" s="1101"/>
      <c r="D447" s="1101"/>
      <c r="E447" s="1437">
        <v>0</v>
      </c>
      <c r="F447" s="1437">
        <v>0</v>
      </c>
      <c r="G447" s="1437">
        <v>0</v>
      </c>
      <c r="H447" s="1437">
        <v>0</v>
      </c>
      <c r="I447" s="1437">
        <v>0</v>
      </c>
      <c r="J447" s="1437">
        <v>0</v>
      </c>
      <c r="K447" s="1437">
        <v>0</v>
      </c>
      <c r="L447" s="1437">
        <v>0</v>
      </c>
      <c r="M447" s="1437">
        <v>0</v>
      </c>
      <c r="N447" s="1437">
        <v>0</v>
      </c>
      <c r="O447" s="1437">
        <v>0</v>
      </c>
      <c r="P447" s="1437">
        <v>0</v>
      </c>
      <c r="Q447" s="1437">
        <v>0</v>
      </c>
      <c r="R447" s="1437">
        <v>0</v>
      </c>
      <c r="S447" s="1437">
        <v>0</v>
      </c>
      <c r="T447" s="1437">
        <v>0</v>
      </c>
      <c r="U447" s="1437">
        <v>0</v>
      </c>
      <c r="V447" s="1437">
        <v>0</v>
      </c>
      <c r="W447" s="1437">
        <v>0</v>
      </c>
      <c r="X447" s="1437">
        <v>0</v>
      </c>
      <c r="Y447" s="1437">
        <v>0</v>
      </c>
      <c r="Z447" s="1437">
        <v>0</v>
      </c>
      <c r="AA447" s="1437">
        <v>0</v>
      </c>
      <c r="AB447" s="1437">
        <v>0</v>
      </c>
      <c r="AC447" s="1437">
        <v>0</v>
      </c>
      <c r="AD447" s="1437">
        <v>0</v>
      </c>
      <c r="AE447" s="1437">
        <v>0</v>
      </c>
      <c r="AF447" s="1437">
        <v>0</v>
      </c>
      <c r="AG447" s="1437">
        <v>0</v>
      </c>
      <c r="AH447" s="1437">
        <v>0</v>
      </c>
      <c r="AI447" s="1437">
        <v>0</v>
      </c>
      <c r="AJ447" s="1437">
        <v>0</v>
      </c>
      <c r="AK447" s="1437">
        <v>0</v>
      </c>
      <c r="AL447" s="1437">
        <v>0</v>
      </c>
      <c r="AM447" s="1437">
        <v>0</v>
      </c>
      <c r="AN447" s="1437">
        <v>0</v>
      </c>
      <c r="AO447" s="1437">
        <v>0</v>
      </c>
      <c r="AP447" s="1437">
        <v>0</v>
      </c>
      <c r="AQ447" s="1437">
        <v>0</v>
      </c>
      <c r="AR447" s="1437">
        <v>0</v>
      </c>
      <c r="AS447" s="1437">
        <v>0</v>
      </c>
      <c r="AT447" s="1437">
        <v>0</v>
      </c>
      <c r="AU447" s="1437">
        <v>0</v>
      </c>
      <c r="AV447" s="1437">
        <v>0</v>
      </c>
      <c r="AW447" s="1437">
        <v>0</v>
      </c>
      <c r="AX447" s="1437">
        <v>0</v>
      </c>
      <c r="AY447" s="1437">
        <v>0</v>
      </c>
      <c r="AZ447" s="1437">
        <v>0</v>
      </c>
      <c r="BA447" s="1437">
        <v>0</v>
      </c>
      <c r="BB447" s="1437">
        <v>0</v>
      </c>
      <c r="BC447" s="1437">
        <v>0</v>
      </c>
      <c r="BD447" s="1437">
        <v>0</v>
      </c>
      <c r="BE447" s="1437">
        <v>0</v>
      </c>
      <c r="BF447" s="1437">
        <v>0</v>
      </c>
      <c r="BG447" s="3215"/>
      <c r="BH447" s="3215"/>
      <c r="BI447" s="3215"/>
      <c r="BJ447" s="3215"/>
    </row>
    <row r="448" spans="1:62" ht="15" hidden="1" customHeight="1" x14ac:dyDescent="0.25">
      <c r="A448" s="175"/>
      <c r="B448" s="3806"/>
      <c r="C448" s="1101"/>
      <c r="D448" s="1101"/>
      <c r="E448" s="1436"/>
      <c r="F448" s="1437">
        <v>0</v>
      </c>
      <c r="G448" s="1436"/>
      <c r="H448" s="1437">
        <v>0</v>
      </c>
      <c r="I448" s="1436"/>
      <c r="J448" s="1437">
        <v>0</v>
      </c>
      <c r="K448" s="1436"/>
      <c r="L448" s="1437">
        <v>0</v>
      </c>
      <c r="M448" s="1436"/>
      <c r="N448" s="1437">
        <v>0</v>
      </c>
      <c r="O448" s="1436"/>
      <c r="P448" s="1437">
        <v>0</v>
      </c>
      <c r="Q448" s="1436"/>
      <c r="R448" s="1437">
        <v>0</v>
      </c>
      <c r="S448" s="1436"/>
      <c r="T448" s="1437">
        <v>0</v>
      </c>
      <c r="U448" s="1436"/>
      <c r="V448" s="1437">
        <v>0</v>
      </c>
      <c r="W448" s="1436"/>
      <c r="X448" s="1437">
        <v>0</v>
      </c>
      <c r="Y448" s="1436"/>
      <c r="Z448" s="1437">
        <v>0</v>
      </c>
      <c r="AA448" s="1436"/>
      <c r="AB448" s="1437">
        <v>0</v>
      </c>
      <c r="AC448" s="1436"/>
      <c r="AD448" s="1437">
        <v>0</v>
      </c>
      <c r="AE448" s="1436"/>
      <c r="AF448" s="1437">
        <v>0</v>
      </c>
      <c r="AG448" s="1436"/>
      <c r="AH448" s="1437">
        <v>0</v>
      </c>
      <c r="AI448" s="1436"/>
      <c r="AJ448" s="1437">
        <v>0</v>
      </c>
      <c r="AK448" s="1436"/>
      <c r="AL448" s="1437">
        <v>0</v>
      </c>
      <c r="AM448" s="1436"/>
      <c r="AN448" s="1437">
        <v>0</v>
      </c>
      <c r="AO448" s="1436"/>
      <c r="AP448" s="1437">
        <v>0</v>
      </c>
      <c r="AQ448" s="1436"/>
      <c r="AR448" s="1437">
        <v>0</v>
      </c>
      <c r="AS448" s="1436"/>
      <c r="AT448" s="1437">
        <v>0</v>
      </c>
      <c r="AU448" s="1436"/>
      <c r="AV448" s="1437">
        <v>0</v>
      </c>
      <c r="AW448" s="1436"/>
      <c r="AX448" s="1437">
        <v>0</v>
      </c>
      <c r="AY448" s="1436"/>
      <c r="AZ448" s="1437">
        <v>0</v>
      </c>
      <c r="BA448" s="1436"/>
      <c r="BB448" s="1437">
        <v>0</v>
      </c>
      <c r="BC448" s="1436"/>
      <c r="BD448" s="1437">
        <v>0</v>
      </c>
      <c r="BE448" s="1436"/>
      <c r="BF448" s="1437">
        <v>0</v>
      </c>
      <c r="BG448" s="3215"/>
      <c r="BH448" s="3215"/>
      <c r="BI448" s="3215"/>
      <c r="BJ448" s="3215"/>
    </row>
    <row r="449" spans="1:62" ht="15" hidden="1" customHeight="1" x14ac:dyDescent="0.25">
      <c r="A449" s="175"/>
      <c r="B449" s="3806" t="s">
        <v>512</v>
      </c>
      <c r="C449" s="1436"/>
      <c r="D449" s="1436"/>
      <c r="E449" s="1437">
        <v>0</v>
      </c>
      <c r="F449" s="1437">
        <v>0</v>
      </c>
      <c r="G449" s="1437">
        <v>0</v>
      </c>
      <c r="H449" s="1437">
        <v>0</v>
      </c>
      <c r="I449" s="1437">
        <v>0</v>
      </c>
      <c r="J449" s="1437">
        <v>0</v>
      </c>
      <c r="K449" s="1437">
        <v>0</v>
      </c>
      <c r="L449" s="1437">
        <v>0</v>
      </c>
      <c r="M449" s="1437">
        <v>0</v>
      </c>
      <c r="N449" s="1437">
        <v>0</v>
      </c>
      <c r="O449" s="1437">
        <v>0</v>
      </c>
      <c r="P449" s="1437">
        <v>0</v>
      </c>
      <c r="Q449" s="1437">
        <v>0</v>
      </c>
      <c r="R449" s="1437">
        <v>0</v>
      </c>
      <c r="S449" s="1437">
        <v>0</v>
      </c>
      <c r="T449" s="1437">
        <v>0</v>
      </c>
      <c r="U449" s="1437">
        <v>0</v>
      </c>
      <c r="V449" s="1437">
        <v>0</v>
      </c>
      <c r="W449" s="1437">
        <v>0</v>
      </c>
      <c r="X449" s="1437">
        <v>0</v>
      </c>
      <c r="Y449" s="1437">
        <v>0</v>
      </c>
      <c r="Z449" s="1437">
        <v>0</v>
      </c>
      <c r="AA449" s="1437">
        <v>0</v>
      </c>
      <c r="AB449" s="1437">
        <v>0</v>
      </c>
      <c r="AC449" s="1437">
        <v>0</v>
      </c>
      <c r="AD449" s="1437">
        <v>-4.0000000008149073E-2</v>
      </c>
      <c r="AE449" s="1437">
        <v>0</v>
      </c>
      <c r="AF449" s="1437">
        <v>-4.0000000037252903E-2</v>
      </c>
      <c r="AG449" s="1437">
        <v>0</v>
      </c>
      <c r="AH449" s="1437">
        <v>0</v>
      </c>
      <c r="AI449" s="1437">
        <v>0</v>
      </c>
      <c r="AJ449" s="1437">
        <v>-4.0000000037252903E-2</v>
      </c>
      <c r="AK449" s="1437">
        <v>0</v>
      </c>
      <c r="AL449" s="1437">
        <v>0</v>
      </c>
      <c r="AM449" s="1437">
        <v>0</v>
      </c>
      <c r="AN449" s="1437">
        <v>-4.0000000022700988E-2</v>
      </c>
      <c r="AO449" s="1437">
        <v>0</v>
      </c>
      <c r="AP449" s="1437">
        <v>-4.0000000037252903E-2</v>
      </c>
      <c r="AQ449" s="1437">
        <v>0</v>
      </c>
      <c r="AR449" s="1437">
        <v>0.44000000000232831</v>
      </c>
      <c r="AS449" s="1437">
        <v>0</v>
      </c>
      <c r="AT449" s="1437">
        <v>0.3999999999650754</v>
      </c>
      <c r="AU449" s="1437">
        <v>0</v>
      </c>
      <c r="AV449" s="1437">
        <v>0</v>
      </c>
      <c r="AW449" s="1437">
        <v>0</v>
      </c>
      <c r="AX449" s="1437">
        <v>0.39999999990686774</v>
      </c>
      <c r="AY449" s="1437">
        <v>0</v>
      </c>
      <c r="AZ449" s="1437">
        <v>0</v>
      </c>
      <c r="BA449" s="1437">
        <v>0</v>
      </c>
      <c r="BB449" s="1437">
        <v>0.44000000000232831</v>
      </c>
      <c r="BC449" s="1437">
        <v>0</v>
      </c>
      <c r="BD449" s="1437">
        <v>0.40000000002328306</v>
      </c>
      <c r="BE449" s="1437">
        <v>0</v>
      </c>
      <c r="BF449" s="1437">
        <v>0.39999999990686774</v>
      </c>
      <c r="BG449" s="3215"/>
      <c r="BH449" s="3215"/>
      <c r="BI449" s="3215"/>
      <c r="BJ449" s="3215"/>
    </row>
    <row r="450" spans="1:62" ht="15" hidden="1" customHeight="1" x14ac:dyDescent="0.25">
      <c r="A450" s="175"/>
      <c r="B450" s="3806"/>
      <c r="C450" s="1436"/>
      <c r="D450" s="1436"/>
      <c r="E450" s="1437">
        <v>0</v>
      </c>
      <c r="F450" s="1437">
        <v>0</v>
      </c>
      <c r="G450" s="1437">
        <v>0</v>
      </c>
      <c r="H450" s="1437">
        <v>0</v>
      </c>
      <c r="I450" s="1437">
        <v>0</v>
      </c>
      <c r="J450" s="1437">
        <v>0</v>
      </c>
      <c r="K450" s="1437">
        <v>0</v>
      </c>
      <c r="L450" s="1437">
        <v>0</v>
      </c>
      <c r="M450" s="1437">
        <v>0</v>
      </c>
      <c r="N450" s="1437">
        <v>0</v>
      </c>
      <c r="O450" s="1437">
        <v>0</v>
      </c>
      <c r="P450" s="1437">
        <v>0</v>
      </c>
      <c r="Q450" s="1437">
        <v>0</v>
      </c>
      <c r="R450" s="1437">
        <v>0</v>
      </c>
      <c r="S450" s="1437">
        <v>0</v>
      </c>
      <c r="T450" s="1437">
        <v>0</v>
      </c>
      <c r="U450" s="1437">
        <v>0</v>
      </c>
      <c r="V450" s="1437">
        <v>0</v>
      </c>
      <c r="W450" s="1437">
        <v>0</v>
      </c>
      <c r="X450" s="1437">
        <v>0</v>
      </c>
      <c r="Y450" s="1437">
        <v>0</v>
      </c>
      <c r="Z450" s="1437">
        <v>0</v>
      </c>
      <c r="AA450" s="1437">
        <v>0</v>
      </c>
      <c r="AB450" s="1437">
        <v>0</v>
      </c>
      <c r="AC450" s="1437">
        <v>0</v>
      </c>
      <c r="AD450" s="1437">
        <v>0</v>
      </c>
      <c r="AE450" s="1437">
        <v>0</v>
      </c>
      <c r="AF450" s="1437">
        <v>0</v>
      </c>
      <c r="AG450" s="1437">
        <v>0</v>
      </c>
      <c r="AH450" s="1437">
        <v>-0.11999999999898137</v>
      </c>
      <c r="AI450" s="1437">
        <v>0</v>
      </c>
      <c r="AJ450" s="1437">
        <v>-0.11999999993713573</v>
      </c>
      <c r="AK450" s="1437">
        <v>0</v>
      </c>
      <c r="AL450" s="1437">
        <v>0</v>
      </c>
      <c r="AM450" s="1437">
        <v>0</v>
      </c>
      <c r="AN450" s="1437">
        <v>-0.11999999999534339</v>
      </c>
      <c r="AO450" s="1437">
        <v>0</v>
      </c>
      <c r="AP450" s="1437">
        <v>-0.11999999993713573</v>
      </c>
      <c r="AQ450" s="1437">
        <v>0</v>
      </c>
      <c r="AR450" s="1437">
        <v>-0.44000000000232831</v>
      </c>
      <c r="AS450" s="1437">
        <v>0</v>
      </c>
      <c r="AT450" s="1437">
        <v>-0.55999999993946403</v>
      </c>
      <c r="AU450" s="1437">
        <v>0</v>
      </c>
      <c r="AV450" s="1437">
        <v>0</v>
      </c>
      <c r="AW450" s="1437">
        <v>0</v>
      </c>
      <c r="AX450" s="1437">
        <v>-0.55999999982304871</v>
      </c>
      <c r="AY450" s="1437">
        <v>0</v>
      </c>
      <c r="AZ450" s="1437">
        <v>0</v>
      </c>
      <c r="BA450" s="1437">
        <v>0</v>
      </c>
      <c r="BB450" s="1437">
        <v>-0.43999999997322448</v>
      </c>
      <c r="BC450" s="1437">
        <v>0</v>
      </c>
      <c r="BD450" s="1437">
        <v>-0.55999999999767169</v>
      </c>
      <c r="BE450" s="1437">
        <v>0</v>
      </c>
      <c r="BF450" s="1437">
        <v>-0.55999999982304871</v>
      </c>
      <c r="BG450" s="3215"/>
      <c r="BH450" s="3215"/>
      <c r="BI450" s="3215"/>
      <c r="BJ450" s="3215"/>
    </row>
    <row r="451" spans="1:62" ht="15" hidden="1" customHeight="1" x14ac:dyDescent="0.25">
      <c r="A451" s="175"/>
      <c r="B451" s="3806"/>
      <c r="C451" s="1436"/>
      <c r="D451" s="1436"/>
      <c r="E451" s="1437">
        <v>0</v>
      </c>
      <c r="F451" s="1437">
        <v>0</v>
      </c>
      <c r="G451" s="1437">
        <v>0</v>
      </c>
      <c r="H451" s="1437">
        <v>0</v>
      </c>
      <c r="I451" s="1437">
        <v>0</v>
      </c>
      <c r="J451" s="1437">
        <v>0</v>
      </c>
      <c r="K451" s="1437">
        <v>0</v>
      </c>
      <c r="L451" s="1437">
        <v>0</v>
      </c>
      <c r="M451" s="1437">
        <v>0</v>
      </c>
      <c r="N451" s="1437">
        <v>0</v>
      </c>
      <c r="O451" s="1437">
        <v>0</v>
      </c>
      <c r="P451" s="1437">
        <v>0</v>
      </c>
      <c r="Q451" s="1437">
        <v>0</v>
      </c>
      <c r="R451" s="1437">
        <v>0</v>
      </c>
      <c r="S451" s="1437">
        <v>0</v>
      </c>
      <c r="T451" s="1437">
        <v>0</v>
      </c>
      <c r="U451" s="1437">
        <v>0</v>
      </c>
      <c r="V451" s="1437">
        <v>0</v>
      </c>
      <c r="W451" s="1437">
        <v>0</v>
      </c>
      <c r="X451" s="1437">
        <v>0</v>
      </c>
      <c r="Y451" s="1437">
        <v>0</v>
      </c>
      <c r="Z451" s="1437">
        <v>0</v>
      </c>
      <c r="AA451" s="1437">
        <v>0</v>
      </c>
      <c r="AB451" s="1437">
        <v>0</v>
      </c>
      <c r="AC451" s="1437">
        <v>0</v>
      </c>
      <c r="AD451" s="1437">
        <v>-4.0000000000873115E-2</v>
      </c>
      <c r="AE451" s="1437">
        <v>0</v>
      </c>
      <c r="AF451" s="1437">
        <v>-3.9999999979045242E-2</v>
      </c>
      <c r="AG451" s="1437">
        <v>0</v>
      </c>
      <c r="AH451" s="1437">
        <v>-0.11999999999898137</v>
      </c>
      <c r="AI451" s="1437">
        <v>0</v>
      </c>
      <c r="AJ451" s="1437">
        <v>-0.15999999997438863</v>
      </c>
      <c r="AK451" s="1437">
        <v>0</v>
      </c>
      <c r="AL451" s="1437">
        <v>0</v>
      </c>
      <c r="AM451" s="1437">
        <v>0</v>
      </c>
      <c r="AN451" s="1437">
        <v>-0.16000000001804437</v>
      </c>
      <c r="AO451" s="1437">
        <v>0</v>
      </c>
      <c r="AP451" s="1437">
        <v>-0.15999999997438863</v>
      </c>
      <c r="AQ451" s="1437">
        <v>0</v>
      </c>
      <c r="AR451" s="1437">
        <v>0</v>
      </c>
      <c r="AS451" s="1437">
        <v>0</v>
      </c>
      <c r="AT451" s="1437">
        <v>-0.15999999997438863</v>
      </c>
      <c r="AU451" s="1437">
        <v>0</v>
      </c>
      <c r="AV451" s="1437">
        <v>0</v>
      </c>
      <c r="AW451" s="1437">
        <v>0</v>
      </c>
      <c r="AX451" s="1437">
        <v>-0.15999999991618097</v>
      </c>
      <c r="AY451" s="1437">
        <v>0</v>
      </c>
      <c r="AZ451" s="1437">
        <v>0</v>
      </c>
      <c r="BA451" s="1437">
        <v>0</v>
      </c>
      <c r="BB451" s="1437">
        <v>0</v>
      </c>
      <c r="BC451" s="1437">
        <v>0</v>
      </c>
      <c r="BD451" s="1437">
        <v>-0.15999999997438863</v>
      </c>
      <c r="BE451" s="1437">
        <v>0</v>
      </c>
      <c r="BF451" s="1437">
        <v>-0.15999999991618097</v>
      </c>
      <c r="BG451" s="3215"/>
      <c r="BH451" s="3215"/>
      <c r="BI451" s="3215"/>
      <c r="BJ451" s="3215"/>
    </row>
    <row r="452" spans="1:62" ht="15" hidden="1" customHeight="1" x14ac:dyDescent="0.25">
      <c r="A452" s="175"/>
      <c r="B452" s="3806"/>
      <c r="C452" s="1436"/>
      <c r="D452" s="1436"/>
      <c r="E452" s="1436"/>
      <c r="F452" s="1436"/>
      <c r="G452" s="1436"/>
      <c r="H452" s="1436"/>
      <c r="I452" s="1436"/>
      <c r="J452" s="1436"/>
      <c r="K452" s="1436"/>
      <c r="L452" s="1436"/>
      <c r="M452" s="1436"/>
      <c r="N452" s="1436"/>
      <c r="O452" s="1436"/>
      <c r="P452" s="1436"/>
      <c r="Q452" s="1436"/>
      <c r="R452" s="1436"/>
      <c r="S452" s="1436"/>
      <c r="T452" s="1436"/>
      <c r="U452" s="1436"/>
      <c r="V452" s="1436"/>
      <c r="W452" s="1436"/>
      <c r="X452" s="1436"/>
      <c r="Y452" s="1436"/>
      <c r="Z452" s="1436"/>
      <c r="AA452" s="1436"/>
      <c r="AB452" s="1436"/>
      <c r="AC452" s="1436"/>
      <c r="AD452" s="1436"/>
      <c r="AE452" s="1436"/>
      <c r="AF452" s="1436"/>
      <c r="AG452" s="1436"/>
      <c r="AH452" s="1436"/>
      <c r="AI452" s="1436"/>
      <c r="AJ452" s="1436"/>
      <c r="AK452" s="1436"/>
      <c r="AL452" s="1436"/>
      <c r="AM452" s="1436"/>
      <c r="AN452" s="1436"/>
      <c r="AO452" s="1436"/>
      <c r="AP452" s="1436"/>
      <c r="AQ452" s="1436"/>
      <c r="AR452" s="1436"/>
      <c r="AS452" s="1436"/>
      <c r="AT452" s="1436"/>
      <c r="AU452" s="1436"/>
      <c r="AV452" s="1436"/>
      <c r="AW452" s="1436"/>
      <c r="AX452" s="1436"/>
      <c r="AY452" s="1436"/>
      <c r="AZ452" s="1436"/>
      <c r="BA452" s="1436"/>
      <c r="BB452" s="1436"/>
      <c r="BC452" s="1436"/>
      <c r="BD452" s="1436"/>
      <c r="BE452" s="1436"/>
      <c r="BF452" s="1436"/>
      <c r="BG452" s="3215"/>
      <c r="BH452" s="3215"/>
      <c r="BI452" s="3215"/>
      <c r="BJ452" s="3215"/>
    </row>
    <row r="453" spans="1:62" ht="21" hidden="1" customHeight="1" x14ac:dyDescent="0.25">
      <c r="A453" s="175"/>
      <c r="B453" s="1101"/>
      <c r="C453" s="1101"/>
      <c r="D453" s="1101"/>
      <c r="E453" s="1101"/>
      <c r="F453" s="1101"/>
      <c r="G453" s="1101"/>
      <c r="H453" s="1101"/>
      <c r="I453" s="1101"/>
      <c r="J453" s="1101"/>
      <c r="K453" s="1101"/>
      <c r="L453" s="1101"/>
      <c r="M453" s="1101"/>
      <c r="N453" s="1101"/>
      <c r="O453" s="1101"/>
      <c r="P453" s="1101"/>
      <c r="Q453" s="1101"/>
      <c r="R453" s="1101"/>
      <c r="S453" s="1101"/>
      <c r="T453" s="1101"/>
      <c r="U453" s="1101"/>
      <c r="V453" s="1101"/>
      <c r="W453" s="1101"/>
      <c r="X453" s="1101"/>
      <c r="Y453" s="1101"/>
      <c r="Z453" s="1101"/>
      <c r="AA453" s="1101"/>
      <c r="AB453" s="1101"/>
      <c r="AC453" s="1101"/>
      <c r="AD453" s="1101"/>
      <c r="AE453" s="1101"/>
      <c r="AF453" s="1101"/>
      <c r="AG453" s="1101"/>
      <c r="AH453" s="1101"/>
      <c r="AI453" s="1101"/>
      <c r="AJ453" s="1101"/>
      <c r="AK453" s="1101"/>
      <c r="AL453" s="1101"/>
      <c r="AM453" s="1101"/>
      <c r="AN453" s="1101"/>
      <c r="AO453" s="1101"/>
      <c r="AP453" s="1101"/>
      <c r="AQ453" s="1101"/>
      <c r="AR453" s="1101"/>
      <c r="AS453" s="1101"/>
      <c r="AT453" s="1101"/>
      <c r="AU453" s="1101"/>
      <c r="AV453" s="1101"/>
      <c r="AW453" s="1101"/>
      <c r="AX453" s="1101"/>
      <c r="AY453" s="1101"/>
      <c r="AZ453" s="1101"/>
      <c r="BA453" s="1101"/>
      <c r="BB453" s="1101"/>
      <c r="BC453" s="1101"/>
      <c r="BD453" s="1101"/>
      <c r="BE453" s="1101"/>
      <c r="BF453" s="1101"/>
      <c r="BG453" s="3215"/>
      <c r="BH453" s="3215"/>
      <c r="BI453" s="3215"/>
      <c r="BJ453" s="3215"/>
    </row>
    <row r="454" spans="1:62" ht="21" hidden="1" customHeight="1" x14ac:dyDescent="0.25">
      <c r="A454" s="175"/>
      <c r="B454" s="1890" t="s">
        <v>1149</v>
      </c>
      <c r="C454" s="1101"/>
      <c r="D454" s="1101"/>
      <c r="E454" s="3266">
        <v>0</v>
      </c>
      <c r="F454" s="3266">
        <v>0</v>
      </c>
      <c r="G454" s="3266">
        <v>0</v>
      </c>
      <c r="H454" s="3266">
        <v>0</v>
      </c>
      <c r="I454" s="3266">
        <v>0</v>
      </c>
      <c r="J454" s="3266">
        <v>0</v>
      </c>
      <c r="K454" s="3266">
        <v>-6.7705480614677072E-3</v>
      </c>
      <c r="L454" s="3266">
        <v>0</v>
      </c>
      <c r="M454" s="3266">
        <v>-6.7705479450523853E-3</v>
      </c>
      <c r="N454" s="3266">
        <v>0</v>
      </c>
      <c r="O454" s="3266">
        <v>0.36685418430715799</v>
      </c>
      <c r="P454" s="3266">
        <v>0</v>
      </c>
      <c r="Q454" s="3266">
        <v>0.36008363636210561</v>
      </c>
      <c r="R454" s="3266">
        <v>0</v>
      </c>
      <c r="S454" s="3266">
        <v>0</v>
      </c>
      <c r="T454" s="3266">
        <v>0</v>
      </c>
      <c r="U454" s="3266">
        <v>0.36008363624569029</v>
      </c>
      <c r="V454" s="3266">
        <v>0</v>
      </c>
      <c r="W454" s="3266">
        <v>0.19664459599880502</v>
      </c>
      <c r="X454" s="3266">
        <v>-0.48000000001047738</v>
      </c>
      <c r="Y454" s="3266">
        <v>0.56349878036417067</v>
      </c>
      <c r="Z454" s="3266">
        <v>-0.47999999986495823</v>
      </c>
      <c r="AA454" s="3266">
        <v>0.55672823241911829</v>
      </c>
      <c r="AB454" s="3266">
        <v>-0.47999999998137355</v>
      </c>
      <c r="AC454" s="3266">
        <v>0</v>
      </c>
      <c r="AD454" s="3266">
        <v>-4.0000000008149073E-2</v>
      </c>
      <c r="AE454" s="3266">
        <v>0.55672823218628764</v>
      </c>
      <c r="AF454" s="3266">
        <v>-0.52000000001862645</v>
      </c>
      <c r="AG454" s="3266">
        <v>0</v>
      </c>
      <c r="AH454" s="3266">
        <v>0</v>
      </c>
      <c r="AI454" s="3266">
        <v>0.55672823241911829</v>
      </c>
      <c r="AJ454" s="3266">
        <v>-0.52000000001862645</v>
      </c>
      <c r="AK454" s="3266">
        <v>-3.1605018157279119E-2</v>
      </c>
      <c r="AL454" s="3266">
        <v>0.31999999997788109</v>
      </c>
      <c r="AM454" s="3266">
        <v>-3.1605018186382949E-2</v>
      </c>
      <c r="AN454" s="3266">
        <v>0.27999999996973202</v>
      </c>
      <c r="AO454" s="3266">
        <v>0.52512321411632001</v>
      </c>
      <c r="AP454" s="3266">
        <v>-0.19999999995343387</v>
      </c>
      <c r="AQ454" s="3266">
        <v>-0.48160501813981682</v>
      </c>
      <c r="AR454" s="3266">
        <v>0</v>
      </c>
      <c r="AS454" s="3266">
        <v>4.3518195860087872E-2</v>
      </c>
      <c r="AT454" s="3266">
        <v>-0.19999999972060323</v>
      </c>
      <c r="AU454" s="3266">
        <v>0</v>
      </c>
      <c r="AV454" s="3266">
        <v>0</v>
      </c>
      <c r="AW454" s="3266">
        <v>4.3518196325749159E-2</v>
      </c>
      <c r="AX454" s="3266">
        <v>-0.19999999972060323</v>
      </c>
      <c r="AY454" s="3266">
        <v>-2.7779160649515688E-2</v>
      </c>
      <c r="AZ454" s="3266">
        <v>0</v>
      </c>
      <c r="BA454" s="3266">
        <v>-0.50938417878933251</v>
      </c>
      <c r="BB454" s="3266">
        <v>0</v>
      </c>
      <c r="BC454" s="3266">
        <v>-0.54098919685930014</v>
      </c>
      <c r="BD454" s="3266">
        <v>0.28000000002793968</v>
      </c>
      <c r="BE454" s="3266">
        <v>1.5739035326987505E-2</v>
      </c>
      <c r="BF454" s="3266">
        <v>-0.19999999972060323</v>
      </c>
      <c r="BG454" s="3215"/>
      <c r="BH454" s="3215"/>
      <c r="BI454" s="3215"/>
      <c r="BJ454" s="3215"/>
    </row>
    <row r="455" spans="1:62" ht="21" hidden="1" customHeight="1" x14ac:dyDescent="0.25">
      <c r="A455" s="175"/>
      <c r="B455" s="1101"/>
      <c r="C455" s="1101"/>
      <c r="D455" s="1101"/>
      <c r="E455" s="3266">
        <v>0</v>
      </c>
      <c r="F455" s="3266">
        <v>0</v>
      </c>
      <c r="G455" s="3266">
        <v>0</v>
      </c>
      <c r="H455" s="3266">
        <v>0</v>
      </c>
      <c r="I455" s="3266">
        <v>0</v>
      </c>
      <c r="J455" s="3266">
        <v>0</v>
      </c>
      <c r="K455" s="3266">
        <v>-6.7705480614677072E-3</v>
      </c>
      <c r="L455" s="3266">
        <v>0</v>
      </c>
      <c r="M455" s="3266">
        <v>-6.7705479450523853E-3</v>
      </c>
      <c r="N455" s="3266">
        <v>0</v>
      </c>
      <c r="O455" s="3266">
        <v>0.36685418430715799</v>
      </c>
      <c r="P455" s="3266">
        <v>0</v>
      </c>
      <c r="Q455" s="3266">
        <v>0.36008363636210561</v>
      </c>
      <c r="R455" s="3266">
        <v>0</v>
      </c>
      <c r="S455" s="3266">
        <v>0</v>
      </c>
      <c r="T455" s="3266">
        <v>0</v>
      </c>
      <c r="U455" s="3266">
        <v>0.36008363624569029</v>
      </c>
      <c r="V455" s="3266">
        <v>0</v>
      </c>
      <c r="W455" s="3266">
        <v>0.19664459599880502</v>
      </c>
      <c r="X455" s="3266">
        <v>-0.47999999998137355</v>
      </c>
      <c r="Y455" s="3266">
        <v>0.56349878036417067</v>
      </c>
      <c r="Z455" s="3266">
        <v>-0.47999999986495823</v>
      </c>
      <c r="AA455" s="3266">
        <v>0.55672823241911829</v>
      </c>
      <c r="AB455" s="3266">
        <v>-0.47999999998137355</v>
      </c>
      <c r="AC455" s="3266">
        <v>0</v>
      </c>
      <c r="AD455" s="3266">
        <v>-4.0000000008149073E-2</v>
      </c>
      <c r="AE455" s="3266">
        <v>0.55672823218628764</v>
      </c>
      <c r="AF455" s="3266">
        <v>-0.52000000001862645</v>
      </c>
      <c r="AG455" s="3266">
        <v>0</v>
      </c>
      <c r="AH455" s="3266">
        <v>0</v>
      </c>
      <c r="AI455" s="3266">
        <v>0.55672823241911829</v>
      </c>
      <c r="AJ455" s="3266">
        <v>-0.52000000001862645</v>
      </c>
      <c r="AK455" s="3266">
        <v>-3.1605018157279119E-2</v>
      </c>
      <c r="AL455" s="3266">
        <v>0.32000000000698492</v>
      </c>
      <c r="AM455" s="3266">
        <v>-3.1605018186382949E-2</v>
      </c>
      <c r="AN455" s="3266">
        <v>0.27999999996973202</v>
      </c>
      <c r="AO455" s="3266">
        <v>0.52512321411632001</v>
      </c>
      <c r="AP455" s="3266">
        <v>-0.19999999995343387</v>
      </c>
      <c r="AQ455" s="3266">
        <v>-0.48160501813981682</v>
      </c>
      <c r="AR455" s="3266">
        <v>0</v>
      </c>
      <c r="AS455" s="3266">
        <v>4.3518195860087872E-2</v>
      </c>
      <c r="AT455" s="3266">
        <v>-0.19999999972060323</v>
      </c>
      <c r="AU455" s="3266">
        <v>0</v>
      </c>
      <c r="AV455" s="3266">
        <v>0</v>
      </c>
      <c r="AW455" s="3266">
        <v>4.3518196325749159E-2</v>
      </c>
      <c r="AX455" s="3266">
        <v>-0.19999999972060323</v>
      </c>
      <c r="AY455" s="3266">
        <v>-2.7779160649515688E-2</v>
      </c>
      <c r="AZ455" s="3266">
        <v>0</v>
      </c>
      <c r="BA455" s="3266">
        <v>-0.50938417878933251</v>
      </c>
      <c r="BB455" s="3266">
        <v>0</v>
      </c>
      <c r="BC455" s="3266">
        <v>-0.54098919685930014</v>
      </c>
      <c r="BD455" s="3266">
        <v>0.28000000002793968</v>
      </c>
      <c r="BE455" s="3266">
        <v>1.5739035326987505E-2</v>
      </c>
      <c r="BF455" s="3266">
        <v>-0.19999999972060323</v>
      </c>
      <c r="BG455" s="3215"/>
      <c r="BH455" s="3215"/>
      <c r="BI455" s="3215"/>
      <c r="BJ455" s="3215"/>
    </row>
    <row r="456" spans="1:62" ht="21" hidden="1" customHeight="1" x14ac:dyDescent="0.25">
      <c r="A456" s="175"/>
      <c r="B456" s="1101"/>
      <c r="C456" s="1101"/>
      <c r="D456" s="1101"/>
      <c r="E456" s="3266">
        <v>0</v>
      </c>
      <c r="F456" s="3266">
        <v>0</v>
      </c>
      <c r="G456" s="3266">
        <v>0</v>
      </c>
      <c r="H456" s="3266">
        <v>0</v>
      </c>
      <c r="I456" s="3266">
        <v>0</v>
      </c>
      <c r="J456" s="3266">
        <v>0</v>
      </c>
      <c r="K456" s="3266">
        <v>0</v>
      </c>
      <c r="L456" s="3266">
        <v>0</v>
      </c>
      <c r="M456" s="3266">
        <v>0</v>
      </c>
      <c r="N456" s="3266">
        <v>0</v>
      </c>
      <c r="O456" s="3266">
        <v>0</v>
      </c>
      <c r="P456" s="3266">
        <v>0</v>
      </c>
      <c r="Q456" s="3266">
        <v>0</v>
      </c>
      <c r="R456" s="3266">
        <v>0</v>
      </c>
      <c r="S456" s="3266">
        <v>0</v>
      </c>
      <c r="T456" s="3266">
        <v>0</v>
      </c>
      <c r="U456" s="3266">
        <v>0</v>
      </c>
      <c r="V456" s="3266">
        <v>0</v>
      </c>
      <c r="W456" s="3266">
        <v>0</v>
      </c>
      <c r="X456" s="3266">
        <v>0</v>
      </c>
      <c r="Y456" s="3266">
        <v>0</v>
      </c>
      <c r="Z456" s="3266">
        <v>0</v>
      </c>
      <c r="AA456" s="3266">
        <v>0</v>
      </c>
      <c r="AB456" s="3266">
        <v>0</v>
      </c>
      <c r="AC456" s="3266">
        <v>0</v>
      </c>
      <c r="AD456" s="3266">
        <v>4.0000000000418368E-2</v>
      </c>
      <c r="AE456" s="3266">
        <v>0</v>
      </c>
      <c r="AF456" s="3266">
        <v>4.0000000000873115E-2</v>
      </c>
      <c r="AG456" s="3266">
        <v>0</v>
      </c>
      <c r="AH456" s="3266">
        <v>0.11999999999989086</v>
      </c>
      <c r="AI456" s="3266">
        <v>0</v>
      </c>
      <c r="AJ456" s="3266">
        <v>0.1599999999962165</v>
      </c>
      <c r="AK456" s="3266">
        <v>0</v>
      </c>
      <c r="AL456" s="3266">
        <v>0</v>
      </c>
      <c r="AM456" s="3266">
        <v>0</v>
      </c>
      <c r="AN456" s="3266">
        <v>0.16000000000167347</v>
      </c>
      <c r="AO456" s="3266">
        <v>0</v>
      </c>
      <c r="AP456" s="3266">
        <v>0.1599999999962165</v>
      </c>
      <c r="AQ456" s="3266">
        <v>0</v>
      </c>
      <c r="AR456" s="3266">
        <v>0</v>
      </c>
      <c r="AS456" s="3266">
        <v>0</v>
      </c>
      <c r="AT456" s="3266">
        <v>0.1599999999962165</v>
      </c>
      <c r="AU456" s="3266">
        <v>0</v>
      </c>
      <c r="AV456" s="3266">
        <v>0</v>
      </c>
      <c r="AW456" s="3266">
        <v>0</v>
      </c>
      <c r="AX456" s="3266">
        <v>0.1599999999962165</v>
      </c>
      <c r="AY456" s="3266">
        <v>0</v>
      </c>
      <c r="AZ456" s="3266">
        <v>0</v>
      </c>
      <c r="BA456" s="3266">
        <v>0</v>
      </c>
      <c r="BB456" s="3266">
        <v>0</v>
      </c>
      <c r="BC456" s="3266">
        <v>0</v>
      </c>
      <c r="BD456" s="3266">
        <v>0.16000000000349246</v>
      </c>
      <c r="BE456" s="3266"/>
      <c r="BF456" s="3266">
        <v>0.1599999999962165</v>
      </c>
      <c r="BG456" s="3215"/>
      <c r="BH456" s="3215"/>
      <c r="BI456" s="3215"/>
      <c r="BJ456" s="3215"/>
    </row>
    <row r="457" spans="1:62" ht="21" hidden="1" customHeight="1" x14ac:dyDescent="0.25">
      <c r="A457" s="175"/>
      <c r="B457" s="1101"/>
      <c r="C457" s="1101"/>
      <c r="D457" s="1101"/>
      <c r="E457" s="1101"/>
      <c r="F457" s="3266">
        <v>0</v>
      </c>
      <c r="G457" s="1101"/>
      <c r="H457" s="3266">
        <v>0</v>
      </c>
      <c r="I457" s="3266">
        <v>0</v>
      </c>
      <c r="J457" s="3266">
        <v>0</v>
      </c>
      <c r="K457" s="1101"/>
      <c r="L457" s="3266">
        <v>0</v>
      </c>
      <c r="M457" s="3266">
        <v>0</v>
      </c>
      <c r="N457" s="3266">
        <v>0</v>
      </c>
      <c r="O457" s="1101"/>
      <c r="P457" s="3266">
        <v>0</v>
      </c>
      <c r="Q457" s="3266">
        <v>0</v>
      </c>
      <c r="R457" s="3266">
        <v>0</v>
      </c>
      <c r="S457" s="1101"/>
      <c r="T457" s="3266">
        <v>0</v>
      </c>
      <c r="U457" s="3266">
        <v>0</v>
      </c>
      <c r="V457" s="3266">
        <v>0</v>
      </c>
      <c r="W457" s="1101"/>
      <c r="X457" s="3266">
        <v>0</v>
      </c>
      <c r="Y457" s="3266">
        <v>0</v>
      </c>
      <c r="Z457" s="3266">
        <v>0</v>
      </c>
      <c r="AA457" s="3266">
        <v>0</v>
      </c>
      <c r="AB457" s="3266">
        <v>0</v>
      </c>
      <c r="AC457" s="1101"/>
      <c r="AD457" s="3266">
        <v>0</v>
      </c>
      <c r="AE457" s="3266">
        <v>0</v>
      </c>
      <c r="AF457" s="3266">
        <v>0</v>
      </c>
      <c r="AG457" s="1101"/>
      <c r="AH457" s="3266">
        <v>0</v>
      </c>
      <c r="AI457" s="3266">
        <v>0</v>
      </c>
      <c r="AJ457" s="3266">
        <v>0</v>
      </c>
      <c r="AK457" s="1101"/>
      <c r="AL457" s="3266">
        <v>0</v>
      </c>
      <c r="AM457" s="3266">
        <v>0</v>
      </c>
      <c r="AN457" s="3266">
        <v>0</v>
      </c>
      <c r="AO457" s="3266">
        <v>0</v>
      </c>
      <c r="AP457" s="3266">
        <v>0</v>
      </c>
      <c r="AQ457" s="1101"/>
      <c r="AR457" s="3266">
        <v>0</v>
      </c>
      <c r="AS457" s="3266">
        <v>0</v>
      </c>
      <c r="AT457" s="3266">
        <v>0</v>
      </c>
      <c r="AU457" s="1101"/>
      <c r="AV457" s="3266">
        <v>0</v>
      </c>
      <c r="AW457" s="3266">
        <v>0</v>
      </c>
      <c r="AX457" s="3266">
        <v>0</v>
      </c>
      <c r="AY457" s="1101"/>
      <c r="AZ457" s="3266">
        <v>0</v>
      </c>
      <c r="BA457" s="3266">
        <v>0</v>
      </c>
      <c r="BB457" s="3266">
        <v>0</v>
      </c>
      <c r="BC457" s="3266">
        <v>0</v>
      </c>
      <c r="BD457" s="3266">
        <v>0</v>
      </c>
      <c r="BE457" s="3266"/>
      <c r="BF457" s="3266">
        <v>0</v>
      </c>
      <c r="BG457" s="3215"/>
      <c r="BH457" s="3215"/>
      <c r="BI457" s="3215"/>
      <c r="BJ457" s="3215"/>
    </row>
    <row r="458" spans="1:62" ht="21" hidden="1" customHeight="1" x14ac:dyDescent="0.25">
      <c r="A458" s="175"/>
      <c r="B458" s="1101"/>
      <c r="C458" s="1101"/>
      <c r="D458" s="1101"/>
      <c r="E458" s="1101"/>
      <c r="F458" s="1101"/>
      <c r="G458" s="1101"/>
      <c r="H458" s="1101"/>
      <c r="I458" s="1101"/>
      <c r="J458" s="1101"/>
      <c r="K458" s="1101"/>
      <c r="L458" s="1101"/>
      <c r="M458" s="1101"/>
      <c r="N458" s="1101"/>
      <c r="O458" s="1101"/>
      <c r="P458" s="1101"/>
      <c r="Q458" s="1101"/>
      <c r="R458" s="1101"/>
      <c r="S458" s="1101"/>
      <c r="T458" s="1101"/>
      <c r="U458" s="1101"/>
      <c r="V458" s="1101"/>
      <c r="W458" s="1101"/>
      <c r="X458" s="1101"/>
      <c r="Y458" s="1101"/>
      <c r="Z458" s="1101"/>
      <c r="AA458" s="1101"/>
      <c r="AB458" s="1101"/>
      <c r="AC458" s="1101"/>
      <c r="AD458" s="1101"/>
      <c r="AE458" s="1101"/>
      <c r="AF458" s="1101"/>
      <c r="AG458" s="1101"/>
      <c r="AH458" s="1101"/>
      <c r="AK458" s="1101"/>
      <c r="AL458" s="1101"/>
      <c r="AM458" s="1101"/>
      <c r="AN458" s="1101"/>
      <c r="AQ458" s="1101"/>
      <c r="AR458" s="1101"/>
      <c r="AU458" s="1101"/>
      <c r="AV458" s="1101"/>
      <c r="AY458" s="1101"/>
      <c r="AZ458" s="1101"/>
      <c r="BA458" s="1101"/>
      <c r="BB458" s="1101"/>
      <c r="BC458" s="1101"/>
      <c r="BD458" s="1101"/>
      <c r="BG458" s="3215"/>
      <c r="BH458" s="3215"/>
      <c r="BI458" s="3215"/>
      <c r="BJ458" s="3215"/>
    </row>
    <row r="459" spans="1:62" ht="21" hidden="1" customHeight="1" x14ac:dyDescent="0.25">
      <c r="A459" s="175"/>
      <c r="B459" s="1101"/>
      <c r="C459" s="1101"/>
      <c r="D459" s="1101"/>
      <c r="E459" s="1101"/>
      <c r="F459" s="1101"/>
      <c r="G459" s="1101"/>
      <c r="H459" s="1101"/>
      <c r="I459" s="1101"/>
      <c r="J459" s="1101"/>
      <c r="K459" s="1101"/>
      <c r="L459" s="1101"/>
      <c r="M459" s="1101"/>
      <c r="N459" s="1101"/>
      <c r="O459" s="1101"/>
      <c r="P459" s="1101"/>
      <c r="Q459" s="1101"/>
      <c r="R459" s="1101"/>
      <c r="S459" s="1101"/>
      <c r="T459" s="1101"/>
      <c r="U459" s="1101"/>
      <c r="V459" s="1101"/>
      <c r="W459" s="1101"/>
      <c r="X459" s="1101"/>
      <c r="Y459" s="1101"/>
      <c r="Z459" s="1101"/>
      <c r="AA459" s="1101"/>
      <c r="AB459" s="1101"/>
      <c r="AC459" s="1101"/>
      <c r="AD459" s="1101"/>
      <c r="AE459" s="1101"/>
      <c r="AF459" s="1101"/>
      <c r="AG459" s="1101"/>
      <c r="AH459" s="1101"/>
      <c r="AK459" s="1101"/>
      <c r="AL459" s="1101"/>
      <c r="AM459" s="1101"/>
      <c r="AN459" s="1101"/>
      <c r="AQ459" s="1101"/>
      <c r="AR459" s="1101"/>
      <c r="AU459" s="1101"/>
      <c r="AV459" s="1101"/>
      <c r="AY459" s="1101"/>
      <c r="AZ459" s="1101"/>
      <c r="BA459" s="1101"/>
      <c r="BB459" s="1101"/>
      <c r="BC459" s="1101"/>
      <c r="BD459" s="1101"/>
      <c r="BG459" s="3215"/>
      <c r="BH459" s="3215"/>
      <c r="BI459" s="3215"/>
      <c r="BJ459" s="3215"/>
    </row>
    <row r="460" spans="1:62" ht="21" hidden="1" customHeight="1" x14ac:dyDescent="0.25">
      <c r="A460" s="175"/>
      <c r="B460" s="1101"/>
      <c r="C460" s="1101"/>
      <c r="D460" s="1101"/>
      <c r="E460" s="1101"/>
      <c r="F460" s="1101"/>
      <c r="G460" s="1101"/>
      <c r="H460" s="1101"/>
      <c r="I460" s="1101"/>
      <c r="J460" s="1101"/>
      <c r="K460" s="1101"/>
      <c r="L460" s="1101"/>
      <c r="M460" s="1101"/>
      <c r="N460" s="1101"/>
      <c r="O460" s="1101"/>
      <c r="P460" s="1101"/>
      <c r="Q460" s="1101"/>
      <c r="R460" s="1101"/>
      <c r="S460" s="1101"/>
      <c r="T460" s="1101"/>
      <c r="U460" s="1101"/>
      <c r="V460" s="1101"/>
      <c r="W460" s="1101"/>
      <c r="X460" s="1101"/>
      <c r="Y460" s="1101"/>
      <c r="Z460" s="1101"/>
      <c r="AA460" s="1101"/>
      <c r="AB460" s="1101"/>
      <c r="AC460" s="1101"/>
      <c r="AD460" s="1101"/>
      <c r="AE460" s="1101"/>
      <c r="AF460" s="1101"/>
      <c r="AG460" s="1101"/>
      <c r="AH460" s="1101"/>
      <c r="AK460" s="1101"/>
      <c r="AL460" s="1101"/>
      <c r="AM460" s="1101"/>
      <c r="AN460" s="1101"/>
      <c r="AQ460" s="1101"/>
      <c r="AR460" s="1101"/>
      <c r="AU460" s="1101"/>
      <c r="AV460" s="1101"/>
      <c r="AY460" s="1101"/>
      <c r="AZ460" s="1101"/>
      <c r="BA460" s="1101"/>
      <c r="BB460" s="1101"/>
      <c r="BC460" s="1101"/>
      <c r="BD460" s="1101"/>
      <c r="BG460" s="3215"/>
      <c r="BH460" s="3215"/>
      <c r="BI460" s="3215"/>
      <c r="BJ460" s="3215"/>
    </row>
    <row r="461" spans="1:62" ht="21" hidden="1" customHeight="1" x14ac:dyDescent="0.25">
      <c r="A461" s="175"/>
      <c r="B461" s="1101"/>
      <c r="C461" s="1101"/>
      <c r="D461" s="1101"/>
      <c r="E461" s="1101"/>
      <c r="F461" s="1101"/>
      <c r="G461" s="1101"/>
      <c r="H461" s="1101"/>
      <c r="I461" s="1101"/>
      <c r="J461" s="1101"/>
      <c r="K461" s="1101"/>
      <c r="L461" s="1101"/>
      <c r="M461" s="1101"/>
      <c r="N461" s="1101"/>
      <c r="O461" s="1101"/>
      <c r="P461" s="1101"/>
      <c r="Q461" s="1101"/>
      <c r="R461" s="1101"/>
      <c r="S461" s="1101"/>
      <c r="T461" s="1101"/>
      <c r="U461" s="1101"/>
      <c r="V461" s="1101"/>
      <c r="W461" s="1101"/>
      <c r="X461" s="1101"/>
      <c r="Y461" s="1101"/>
      <c r="Z461" s="1101"/>
      <c r="AA461" s="1101"/>
      <c r="AB461" s="1101"/>
      <c r="AC461" s="1101"/>
      <c r="AD461" s="1101"/>
      <c r="AE461" s="1101"/>
      <c r="AF461" s="1101"/>
      <c r="AG461" s="1101"/>
      <c r="AH461" s="1101"/>
      <c r="AK461" s="1101"/>
      <c r="AL461" s="1101"/>
      <c r="AM461" s="1101"/>
      <c r="AN461" s="1101"/>
      <c r="AQ461" s="1101"/>
      <c r="AR461" s="1101"/>
      <c r="AU461" s="1101"/>
      <c r="AV461" s="1101"/>
      <c r="AY461" s="1101"/>
      <c r="AZ461" s="1101"/>
      <c r="BA461" s="1101"/>
      <c r="BB461" s="1101"/>
      <c r="BC461" s="1101"/>
      <c r="BD461" s="1101"/>
      <c r="BG461" s="3215"/>
      <c r="BH461" s="3215"/>
      <c r="BI461" s="3215"/>
      <c r="BJ461" s="3215"/>
    </row>
    <row r="462" spans="1:62" ht="21" hidden="1" customHeight="1" x14ac:dyDescent="0.25">
      <c r="A462" s="175"/>
      <c r="B462" s="1101"/>
      <c r="C462" s="1101"/>
      <c r="D462" s="1101"/>
      <c r="E462" s="1101"/>
      <c r="F462" s="1101"/>
      <c r="G462" s="1101"/>
      <c r="H462" s="1101"/>
      <c r="I462" s="1101"/>
      <c r="J462" s="1101"/>
      <c r="K462" s="1101"/>
      <c r="L462" s="1101"/>
      <c r="M462" s="1101"/>
      <c r="N462" s="1101"/>
      <c r="O462" s="1101"/>
      <c r="P462" s="1101"/>
      <c r="Q462" s="1101"/>
      <c r="R462" s="1101"/>
      <c r="S462" s="1101"/>
      <c r="T462" s="1101"/>
      <c r="U462" s="1101"/>
      <c r="V462" s="1101"/>
      <c r="W462" s="1101"/>
      <c r="X462" s="1101"/>
      <c r="Y462" s="1101"/>
      <c r="Z462" s="1101"/>
      <c r="AA462" s="1101"/>
      <c r="AB462" s="1101"/>
      <c r="AC462" s="1101"/>
      <c r="AD462" s="1101"/>
      <c r="AE462" s="1101"/>
      <c r="AF462" s="1101"/>
      <c r="AG462" s="1101"/>
      <c r="AH462" s="1101"/>
      <c r="AK462" s="1101"/>
      <c r="AL462" s="1101"/>
      <c r="AM462" s="1101"/>
      <c r="AN462" s="1101"/>
      <c r="AQ462" s="1101"/>
      <c r="AR462" s="1101"/>
      <c r="AU462" s="1101"/>
      <c r="AV462" s="1101"/>
      <c r="AY462" s="1101"/>
      <c r="AZ462" s="1101"/>
      <c r="BA462" s="1101"/>
      <c r="BB462" s="1101"/>
      <c r="BC462" s="1101"/>
      <c r="BD462" s="1101"/>
      <c r="BG462" s="3215"/>
      <c r="BH462" s="3215"/>
      <c r="BI462" s="3215"/>
      <c r="BJ462" s="3215"/>
    </row>
    <row r="463" spans="1:62" ht="21" hidden="1" customHeight="1" x14ac:dyDescent="0.25">
      <c r="A463" s="175"/>
      <c r="B463" s="1101"/>
      <c r="C463" s="1101"/>
      <c r="D463" s="1101"/>
      <c r="E463" s="1101"/>
      <c r="F463" s="1101"/>
      <c r="G463" s="1101"/>
      <c r="H463" s="1101"/>
      <c r="I463" s="1101"/>
      <c r="J463" s="1101"/>
      <c r="K463" s="1101"/>
      <c r="L463" s="1101"/>
      <c r="M463" s="1101"/>
      <c r="N463" s="1101"/>
      <c r="O463" s="1101"/>
      <c r="P463" s="1101"/>
      <c r="Q463" s="1101"/>
      <c r="R463" s="1101"/>
      <c r="S463" s="1101"/>
      <c r="T463" s="1101"/>
      <c r="U463" s="1101"/>
      <c r="V463" s="1101"/>
      <c r="W463" s="1101"/>
      <c r="X463" s="1101"/>
      <c r="Y463" s="1101"/>
      <c r="Z463" s="1101"/>
      <c r="AA463" s="1101"/>
      <c r="AB463" s="1101"/>
      <c r="AC463" s="1101"/>
      <c r="AD463" s="1101"/>
      <c r="AE463" s="1101"/>
      <c r="AF463" s="1101"/>
      <c r="AG463" s="1101"/>
      <c r="AH463" s="1101"/>
      <c r="AK463" s="1101"/>
      <c r="AL463" s="1101"/>
      <c r="AM463" s="1101"/>
      <c r="AN463" s="1101"/>
      <c r="AQ463" s="1101"/>
      <c r="AR463" s="1101"/>
      <c r="AU463" s="1101"/>
      <c r="AV463" s="1101"/>
      <c r="AY463" s="1101"/>
      <c r="AZ463" s="1101"/>
      <c r="BA463" s="1101"/>
      <c r="BB463" s="1101"/>
      <c r="BC463" s="1101"/>
      <c r="BD463" s="1101"/>
      <c r="BG463" s="3215"/>
      <c r="BH463" s="3215"/>
      <c r="BI463" s="3215"/>
      <c r="BJ463" s="3215"/>
    </row>
    <row r="464" spans="1:62" ht="21" hidden="1" customHeight="1" x14ac:dyDescent="0.25">
      <c r="A464" s="175"/>
      <c r="B464" s="1101"/>
      <c r="C464" s="1101"/>
      <c r="D464" s="1101"/>
      <c r="E464" s="1101"/>
      <c r="F464" s="1101"/>
      <c r="G464" s="1101"/>
      <c r="H464" s="1101"/>
      <c r="I464" s="1101"/>
      <c r="J464" s="1101"/>
      <c r="K464" s="1101"/>
      <c r="L464" s="1101"/>
      <c r="M464" s="1101"/>
      <c r="N464" s="1101"/>
      <c r="O464" s="1101"/>
      <c r="P464" s="1101"/>
      <c r="Q464" s="1101"/>
      <c r="R464" s="1101"/>
      <c r="S464" s="1101"/>
      <c r="T464" s="1101"/>
      <c r="U464" s="1101"/>
      <c r="V464" s="1101"/>
      <c r="W464" s="1101"/>
      <c r="X464" s="1101"/>
      <c r="Y464" s="1101"/>
      <c r="Z464" s="1101"/>
      <c r="AA464" s="1101"/>
      <c r="AB464" s="1101"/>
      <c r="AC464" s="1101"/>
      <c r="AD464" s="1101"/>
      <c r="AE464" s="1101"/>
      <c r="AF464" s="1101"/>
      <c r="AG464" s="1101"/>
      <c r="AH464" s="1101"/>
      <c r="AK464" s="1101"/>
      <c r="AL464" s="1101"/>
      <c r="AM464" s="1101"/>
      <c r="AN464" s="1101"/>
      <c r="AQ464" s="1101"/>
      <c r="AR464" s="1101"/>
      <c r="AU464" s="1101"/>
      <c r="AV464" s="1101"/>
      <c r="AY464" s="1101"/>
      <c r="AZ464" s="1101"/>
      <c r="BA464" s="1101"/>
      <c r="BB464" s="1101"/>
      <c r="BC464" s="1101"/>
      <c r="BD464" s="1101"/>
      <c r="BG464" s="3215"/>
      <c r="BH464" s="3215"/>
      <c r="BI464" s="3215"/>
      <c r="BJ464" s="3215"/>
    </row>
    <row r="465" spans="1:62" ht="21" hidden="1" customHeight="1" x14ac:dyDescent="0.25">
      <c r="A465" s="175"/>
      <c r="B465" s="1101"/>
      <c r="C465" s="1101"/>
      <c r="D465" s="1101"/>
      <c r="E465" s="1101"/>
      <c r="F465" s="1101"/>
      <c r="G465" s="1101"/>
      <c r="H465" s="1101"/>
      <c r="I465" s="1101"/>
      <c r="J465" s="1101"/>
      <c r="K465" s="1101"/>
      <c r="L465" s="1101"/>
      <c r="M465" s="1101"/>
      <c r="N465" s="1101"/>
      <c r="O465" s="1101"/>
      <c r="P465" s="1101"/>
      <c r="Q465" s="1101"/>
      <c r="R465" s="1101"/>
      <c r="S465" s="1101"/>
      <c r="T465" s="1101"/>
      <c r="U465" s="1101"/>
      <c r="V465" s="1101"/>
      <c r="W465" s="1101"/>
      <c r="X465" s="1101"/>
      <c r="Y465" s="1101"/>
      <c r="Z465" s="1101"/>
      <c r="AA465" s="1101"/>
      <c r="AB465" s="1101"/>
      <c r="AC465" s="1101"/>
      <c r="AD465" s="1101"/>
      <c r="AE465" s="1101"/>
      <c r="AF465" s="1101"/>
      <c r="AG465" s="1101"/>
      <c r="AH465" s="1101"/>
      <c r="AK465" s="1101"/>
      <c r="AL465" s="1101"/>
      <c r="AM465" s="1101"/>
      <c r="AN465" s="1101"/>
      <c r="AQ465" s="1101"/>
      <c r="AR465" s="1101"/>
      <c r="AU465" s="1101"/>
      <c r="AV465" s="1101"/>
      <c r="AY465" s="1101"/>
      <c r="AZ465" s="1101"/>
      <c r="BA465" s="1101"/>
      <c r="BB465" s="1101"/>
      <c r="BC465" s="1101"/>
      <c r="BD465" s="1101"/>
      <c r="BG465" s="3215"/>
      <c r="BH465" s="3215"/>
      <c r="BI465" s="3215"/>
      <c r="BJ465" s="3215"/>
    </row>
    <row r="466" spans="1:62" ht="21" hidden="1" customHeight="1" x14ac:dyDescent="0.25">
      <c r="A466" s="175"/>
      <c r="B466" s="1101"/>
      <c r="C466" s="1101"/>
      <c r="D466" s="1101"/>
      <c r="E466" s="1101"/>
      <c r="F466" s="1101"/>
      <c r="G466" s="1101"/>
      <c r="H466" s="1101"/>
      <c r="I466" s="1101"/>
      <c r="J466" s="1101"/>
      <c r="K466" s="1101"/>
      <c r="L466" s="1101"/>
      <c r="M466" s="1101"/>
      <c r="N466" s="1101"/>
      <c r="O466" s="1101"/>
      <c r="P466" s="1101"/>
      <c r="Q466" s="1101"/>
      <c r="R466" s="1101"/>
      <c r="S466" s="1101"/>
      <c r="T466" s="1101"/>
      <c r="U466" s="1101"/>
      <c r="V466" s="1101"/>
      <c r="W466" s="1101"/>
      <c r="X466" s="1101"/>
      <c r="Y466" s="1101"/>
      <c r="Z466" s="1101"/>
      <c r="AA466" s="1101"/>
      <c r="AB466" s="1101"/>
      <c r="AC466" s="1101"/>
      <c r="AD466" s="1101"/>
      <c r="AE466" s="1101"/>
      <c r="AF466" s="1101"/>
      <c r="AG466" s="1101"/>
      <c r="AH466" s="1101"/>
      <c r="AK466" s="1101"/>
      <c r="AL466" s="1101"/>
      <c r="AM466" s="1101"/>
      <c r="AN466" s="1101"/>
      <c r="AQ466" s="1101"/>
      <c r="AR466" s="1101"/>
      <c r="AU466" s="1101"/>
      <c r="AV466" s="1101"/>
      <c r="AY466" s="1101"/>
      <c r="AZ466" s="1101"/>
      <c r="BA466" s="1101"/>
      <c r="BB466" s="1101"/>
      <c r="BC466" s="1101"/>
      <c r="BD466" s="1101"/>
      <c r="BG466" s="3215"/>
      <c r="BH466" s="3215"/>
      <c r="BI466" s="3215"/>
      <c r="BJ466" s="3215"/>
    </row>
    <row r="467" spans="1:62" ht="21" hidden="1" customHeight="1" x14ac:dyDescent="0.25">
      <c r="A467" s="175"/>
      <c r="B467" s="1101"/>
      <c r="C467" s="1101"/>
      <c r="D467" s="1101"/>
      <c r="E467" s="1101"/>
      <c r="F467" s="1101"/>
      <c r="G467" s="1101"/>
      <c r="H467" s="1101"/>
      <c r="I467" s="1101"/>
      <c r="J467" s="1101"/>
      <c r="K467" s="1101"/>
      <c r="L467" s="1101"/>
      <c r="M467" s="1101"/>
      <c r="N467" s="1101"/>
      <c r="O467" s="1101"/>
      <c r="P467" s="1101"/>
      <c r="Q467" s="1101"/>
      <c r="R467" s="1101"/>
      <c r="S467" s="1101"/>
      <c r="T467" s="1101"/>
      <c r="U467" s="1101"/>
      <c r="V467" s="1101"/>
      <c r="W467" s="1101"/>
      <c r="X467" s="1101"/>
      <c r="Y467" s="1101"/>
      <c r="Z467" s="1101"/>
      <c r="AA467" s="1101"/>
      <c r="AB467" s="1101"/>
      <c r="AC467" s="1101"/>
      <c r="AD467" s="1101"/>
      <c r="AE467" s="1101"/>
      <c r="AF467" s="1101"/>
      <c r="AG467" s="1101"/>
      <c r="AH467" s="1101"/>
      <c r="AK467" s="1101"/>
      <c r="AL467" s="1101"/>
      <c r="AM467" s="1101"/>
      <c r="AN467" s="1101"/>
      <c r="AQ467" s="1101"/>
      <c r="AR467" s="1101"/>
      <c r="AU467" s="1101"/>
      <c r="AV467" s="1101"/>
      <c r="AY467" s="1101"/>
      <c r="AZ467" s="1101"/>
      <c r="BA467" s="1101"/>
      <c r="BB467" s="1101"/>
      <c r="BC467" s="1101"/>
      <c r="BD467" s="1101"/>
      <c r="BG467" s="3215"/>
      <c r="BH467" s="3215"/>
      <c r="BI467" s="3215"/>
      <c r="BJ467" s="3215"/>
    </row>
    <row r="468" spans="1:62" ht="21" hidden="1" customHeight="1" x14ac:dyDescent="0.25">
      <c r="A468" s="175"/>
      <c r="B468" s="1101"/>
      <c r="C468" s="1101"/>
      <c r="D468" s="1101"/>
      <c r="E468" s="1101"/>
      <c r="F468" s="1101"/>
      <c r="G468" s="1101"/>
      <c r="H468" s="1101"/>
      <c r="I468" s="1101"/>
      <c r="J468" s="1101"/>
      <c r="K468" s="1101"/>
      <c r="L468" s="1101"/>
      <c r="M468" s="1101"/>
      <c r="N468" s="1101"/>
      <c r="O468" s="1101"/>
      <c r="P468" s="1101"/>
      <c r="Q468" s="1101"/>
      <c r="R468" s="1101"/>
      <c r="S468" s="1101"/>
      <c r="T468" s="1101"/>
      <c r="U468" s="1101"/>
      <c r="V468" s="1101"/>
      <c r="W468" s="1101"/>
      <c r="X468" s="1101"/>
      <c r="Y468" s="1101"/>
      <c r="Z468" s="1101"/>
      <c r="AA468" s="1101"/>
      <c r="AB468" s="1101"/>
      <c r="AC468" s="1101"/>
      <c r="AD468" s="1101"/>
      <c r="AE468" s="1101"/>
      <c r="AF468" s="1101"/>
      <c r="AG468" s="1101"/>
      <c r="AH468" s="1101"/>
      <c r="AK468" s="1101"/>
      <c r="AL468" s="1101"/>
      <c r="AM468" s="1101"/>
      <c r="AN468" s="1101"/>
      <c r="AQ468" s="1101"/>
      <c r="AR468" s="1101"/>
      <c r="AU468" s="1101"/>
      <c r="AV468" s="1101"/>
      <c r="AY468" s="1101"/>
      <c r="AZ468" s="1101"/>
      <c r="BA468" s="1101"/>
      <c r="BB468" s="1101"/>
      <c r="BC468" s="1101"/>
      <c r="BD468" s="1101"/>
      <c r="BG468" s="3215"/>
      <c r="BH468" s="3215"/>
      <c r="BI468" s="3215"/>
      <c r="BJ468" s="3215"/>
    </row>
    <row r="469" spans="1:62" ht="21" hidden="1" customHeight="1" x14ac:dyDescent="0.25">
      <c r="A469" s="175"/>
      <c r="B469" s="1101"/>
      <c r="C469" s="1101"/>
      <c r="D469" s="1101"/>
      <c r="E469" s="1101"/>
      <c r="F469" s="1101"/>
      <c r="G469" s="1101"/>
      <c r="H469" s="1101"/>
      <c r="I469" s="1101"/>
      <c r="J469" s="1101"/>
      <c r="K469" s="1101"/>
      <c r="L469" s="1101"/>
      <c r="M469" s="1101"/>
      <c r="N469" s="1101"/>
      <c r="O469" s="1101"/>
      <c r="P469" s="1101"/>
      <c r="Q469" s="1101"/>
      <c r="R469" s="1101"/>
      <c r="S469" s="1101"/>
      <c r="T469" s="1101"/>
      <c r="U469" s="1101"/>
      <c r="V469" s="1101"/>
      <c r="W469" s="1101"/>
      <c r="X469" s="1101"/>
      <c r="Y469" s="1101"/>
      <c r="Z469" s="1101"/>
      <c r="AA469" s="1101"/>
      <c r="AB469" s="1101"/>
      <c r="AC469" s="1101"/>
      <c r="AD469" s="1101"/>
      <c r="AE469" s="1101"/>
      <c r="AF469" s="1101"/>
      <c r="AG469" s="1101"/>
      <c r="AH469" s="1101"/>
      <c r="AK469" s="1101"/>
      <c r="AL469" s="1101"/>
      <c r="AM469" s="1101"/>
      <c r="AN469" s="1101"/>
      <c r="AQ469" s="1101"/>
      <c r="AR469" s="1101"/>
      <c r="AU469" s="1101"/>
      <c r="AV469" s="1101"/>
      <c r="AY469" s="1101"/>
      <c r="AZ469" s="1101"/>
      <c r="BA469" s="1101"/>
      <c r="BB469" s="1101"/>
      <c r="BC469" s="1101"/>
      <c r="BD469" s="1101"/>
      <c r="BG469" s="3215"/>
      <c r="BH469" s="3215"/>
      <c r="BI469" s="3215"/>
      <c r="BJ469" s="3215"/>
    </row>
    <row r="470" spans="1:62" ht="21" hidden="1" customHeight="1" x14ac:dyDescent="0.25">
      <c r="A470" s="175"/>
      <c r="B470" s="1101"/>
      <c r="C470" s="1101"/>
      <c r="D470" s="1101"/>
      <c r="E470" s="1101"/>
      <c r="F470" s="1101"/>
      <c r="G470" s="1101"/>
      <c r="H470" s="1101"/>
      <c r="I470" s="1101"/>
      <c r="J470" s="1101"/>
      <c r="K470" s="1101"/>
      <c r="L470" s="1101"/>
      <c r="M470" s="1101"/>
      <c r="N470" s="1101"/>
      <c r="O470" s="1101"/>
      <c r="P470" s="1101"/>
      <c r="Q470" s="1101"/>
      <c r="R470" s="1101"/>
      <c r="S470" s="1101"/>
      <c r="T470" s="1101"/>
      <c r="U470" s="1101"/>
      <c r="V470" s="1101"/>
      <c r="W470" s="1101"/>
      <c r="X470" s="1101"/>
      <c r="Y470" s="1101"/>
      <c r="Z470" s="1101"/>
      <c r="AA470" s="1101"/>
      <c r="AB470" s="1101"/>
      <c r="AC470" s="1101"/>
      <c r="AD470" s="1101"/>
      <c r="AE470" s="1101"/>
      <c r="AF470" s="1101"/>
      <c r="AG470" s="1101"/>
      <c r="AH470" s="1101"/>
      <c r="AK470" s="1101"/>
      <c r="AL470" s="1101"/>
      <c r="AM470" s="1101"/>
      <c r="AN470" s="1101"/>
      <c r="AQ470" s="1101"/>
      <c r="AR470" s="1101"/>
      <c r="AU470" s="1101"/>
      <c r="AV470" s="1101"/>
      <c r="AY470" s="1101"/>
      <c r="AZ470" s="1101"/>
      <c r="BA470" s="1101"/>
      <c r="BB470" s="1101"/>
      <c r="BC470" s="1101"/>
      <c r="BD470" s="1101"/>
      <c r="BG470" s="3215"/>
      <c r="BH470" s="3215"/>
      <c r="BI470" s="3215"/>
      <c r="BJ470" s="3215"/>
    </row>
    <row r="471" spans="1:62" ht="21" hidden="1" customHeight="1" x14ac:dyDescent="0.25">
      <c r="A471" s="175"/>
      <c r="B471" s="1101"/>
      <c r="C471" s="1101"/>
      <c r="D471" s="1101"/>
      <c r="E471" s="1101"/>
      <c r="F471" s="1101"/>
      <c r="G471" s="1101"/>
      <c r="H471" s="1101"/>
      <c r="I471" s="1101"/>
      <c r="J471" s="1101"/>
      <c r="K471" s="1101"/>
      <c r="L471" s="1101"/>
      <c r="M471" s="1101"/>
      <c r="N471" s="1101"/>
      <c r="O471" s="1101"/>
      <c r="P471" s="1101"/>
      <c r="Q471" s="1101"/>
      <c r="R471" s="1101"/>
      <c r="S471" s="1101"/>
      <c r="T471" s="1101"/>
      <c r="U471" s="1101"/>
      <c r="V471" s="1101"/>
      <c r="W471" s="1101"/>
      <c r="X471" s="1101"/>
      <c r="Y471" s="1101"/>
      <c r="Z471" s="1101"/>
      <c r="AA471" s="1101"/>
      <c r="AB471" s="1101"/>
      <c r="AC471" s="1101"/>
      <c r="AD471" s="1101"/>
      <c r="AE471" s="1101"/>
      <c r="AF471" s="1101"/>
      <c r="AG471" s="1101"/>
      <c r="AH471" s="1101"/>
      <c r="AK471" s="1101"/>
      <c r="AL471" s="1101"/>
      <c r="AM471" s="1101"/>
      <c r="AN471" s="1101"/>
      <c r="AQ471" s="1101"/>
      <c r="AR471" s="1101"/>
      <c r="AU471" s="1101"/>
      <c r="AV471" s="1101"/>
      <c r="AY471" s="1101"/>
      <c r="AZ471" s="1101"/>
      <c r="BA471" s="1101"/>
      <c r="BB471" s="1101"/>
      <c r="BC471" s="1101"/>
      <c r="BD471" s="1101"/>
      <c r="BG471" s="3215"/>
      <c r="BH471" s="3215"/>
      <c r="BI471" s="3215"/>
      <c r="BJ471" s="3215"/>
    </row>
    <row r="472" spans="1:62" ht="21" hidden="1" customHeight="1" x14ac:dyDescent="0.25">
      <c r="A472" s="175"/>
      <c r="B472" s="1101"/>
      <c r="C472" s="1101"/>
      <c r="D472" s="1101"/>
      <c r="E472" s="1101"/>
      <c r="F472" s="1101"/>
      <c r="G472" s="1101"/>
      <c r="H472" s="1101"/>
      <c r="I472" s="1101"/>
      <c r="J472" s="1101"/>
      <c r="K472" s="1101"/>
      <c r="L472" s="1101"/>
      <c r="M472" s="1101"/>
      <c r="N472" s="1101"/>
      <c r="O472" s="1101"/>
      <c r="P472" s="1101"/>
      <c r="Q472" s="1101"/>
      <c r="R472" s="1101"/>
      <c r="S472" s="1101"/>
      <c r="T472" s="1101"/>
      <c r="U472" s="1101"/>
      <c r="V472" s="1101"/>
      <c r="W472" s="1101"/>
      <c r="X472" s="1101"/>
      <c r="Y472" s="1101"/>
      <c r="Z472" s="1101"/>
      <c r="AA472" s="1101"/>
      <c r="AB472" s="1101"/>
      <c r="AC472" s="1101"/>
      <c r="AD472" s="1101"/>
      <c r="AE472" s="1101"/>
      <c r="AF472" s="1101"/>
      <c r="AG472" s="1101"/>
      <c r="AH472" s="1101"/>
      <c r="AK472" s="1101"/>
      <c r="AL472" s="1101"/>
      <c r="AM472" s="1101"/>
      <c r="AN472" s="1101"/>
      <c r="AQ472" s="1101"/>
      <c r="AR472" s="1101"/>
      <c r="AU472" s="1101"/>
      <c r="AV472" s="1101"/>
      <c r="AY472" s="1101"/>
      <c r="AZ472" s="1101"/>
      <c r="BA472" s="1101"/>
      <c r="BB472" s="1101"/>
      <c r="BC472" s="1101"/>
      <c r="BD472" s="1101"/>
      <c r="BG472" s="3215"/>
      <c r="BH472" s="3215"/>
      <c r="BI472" s="3215"/>
      <c r="BJ472" s="3215"/>
    </row>
    <row r="473" spans="1:62" ht="21" hidden="1" customHeight="1" x14ac:dyDescent="0.25">
      <c r="A473" s="175"/>
      <c r="B473" s="1101"/>
      <c r="C473" s="1101"/>
      <c r="D473" s="1101"/>
      <c r="E473" s="1101"/>
      <c r="F473" s="1101"/>
      <c r="G473" s="1101"/>
      <c r="H473" s="1101"/>
      <c r="I473" s="1101"/>
      <c r="J473" s="1101"/>
      <c r="K473" s="1101"/>
      <c r="L473" s="1101"/>
      <c r="M473" s="1101"/>
      <c r="N473" s="1101"/>
      <c r="O473" s="1101"/>
      <c r="P473" s="1101"/>
      <c r="Q473" s="1101"/>
      <c r="R473" s="1101"/>
      <c r="S473" s="1101"/>
      <c r="T473" s="1101"/>
      <c r="U473" s="1101"/>
      <c r="V473" s="1101"/>
      <c r="W473" s="1101"/>
      <c r="X473" s="1101"/>
      <c r="Y473" s="1101"/>
      <c r="Z473" s="1101"/>
      <c r="AA473" s="1101"/>
      <c r="AB473" s="1101"/>
      <c r="AC473" s="1101"/>
      <c r="AD473" s="1101"/>
      <c r="AE473" s="1101"/>
      <c r="AF473" s="1101"/>
      <c r="AG473" s="1101"/>
      <c r="AH473" s="1101"/>
      <c r="AK473" s="1101"/>
      <c r="AL473" s="1101"/>
      <c r="AM473" s="1101"/>
      <c r="AN473" s="1101"/>
      <c r="AQ473" s="1101"/>
      <c r="AR473" s="1101"/>
      <c r="AU473" s="1101"/>
      <c r="AV473" s="1101"/>
      <c r="AY473" s="1101"/>
      <c r="AZ473" s="1101"/>
      <c r="BA473" s="1101"/>
      <c r="BB473" s="1101"/>
      <c r="BC473" s="1101"/>
      <c r="BD473" s="1101"/>
      <c r="BG473" s="3215"/>
      <c r="BH473" s="3215"/>
      <c r="BI473" s="3215"/>
      <c r="BJ473" s="3215"/>
    </row>
    <row r="474" spans="1:62" ht="21" hidden="1" customHeight="1" x14ac:dyDescent="0.25">
      <c r="A474" s="175"/>
      <c r="B474" s="1101"/>
      <c r="C474" s="1101"/>
      <c r="D474" s="1101"/>
      <c r="E474" s="1101"/>
      <c r="F474" s="1101"/>
      <c r="G474" s="1101"/>
      <c r="H474" s="1101"/>
      <c r="I474" s="1101"/>
      <c r="J474" s="1101"/>
      <c r="K474" s="1101"/>
      <c r="L474" s="1101"/>
      <c r="M474" s="1101"/>
      <c r="N474" s="1101"/>
      <c r="O474" s="1101"/>
      <c r="P474" s="1101"/>
      <c r="Q474" s="1101"/>
      <c r="R474" s="1101"/>
      <c r="S474" s="1101"/>
      <c r="T474" s="1101"/>
      <c r="U474" s="1101"/>
      <c r="V474" s="1101"/>
      <c r="W474" s="1101"/>
      <c r="X474" s="1101"/>
      <c r="Y474" s="1101"/>
      <c r="Z474" s="1101"/>
      <c r="AA474" s="1101"/>
      <c r="AB474" s="1101"/>
      <c r="AC474" s="1101"/>
      <c r="AD474" s="1101"/>
      <c r="AE474" s="1101"/>
      <c r="AF474" s="1101"/>
      <c r="AG474" s="1101"/>
      <c r="AH474" s="1101"/>
      <c r="AK474" s="1101"/>
      <c r="AL474" s="1101"/>
      <c r="AM474" s="1101"/>
      <c r="AN474" s="1101"/>
      <c r="AQ474" s="1101"/>
      <c r="AR474" s="1101"/>
      <c r="AU474" s="1101"/>
      <c r="AV474" s="1101"/>
      <c r="AY474" s="1101"/>
      <c r="AZ474" s="1101"/>
      <c r="BA474" s="1101"/>
      <c r="BB474" s="1101"/>
      <c r="BC474" s="1101"/>
      <c r="BD474" s="1101"/>
      <c r="BG474" s="3215"/>
      <c r="BH474" s="3215"/>
      <c r="BI474" s="3215"/>
      <c r="BJ474" s="3215"/>
    </row>
    <row r="475" spans="1:62" ht="21" hidden="1" customHeight="1" x14ac:dyDescent="0.25">
      <c r="A475" s="175"/>
      <c r="B475" s="1101"/>
      <c r="C475" s="1101"/>
      <c r="D475" s="1101"/>
      <c r="E475" s="1101"/>
      <c r="F475" s="1101"/>
      <c r="G475" s="1101"/>
      <c r="H475" s="1101"/>
      <c r="I475" s="1101"/>
      <c r="J475" s="1101"/>
      <c r="K475" s="1101"/>
      <c r="L475" s="1101"/>
      <c r="M475" s="1101"/>
      <c r="N475" s="1101"/>
      <c r="O475" s="1101"/>
      <c r="P475" s="1101"/>
      <c r="Q475" s="1101"/>
      <c r="R475" s="1101"/>
      <c r="S475" s="1101"/>
      <c r="T475" s="1101"/>
      <c r="U475" s="1101"/>
      <c r="V475" s="1101"/>
      <c r="W475" s="1101"/>
      <c r="X475" s="1101"/>
      <c r="Y475" s="1101"/>
      <c r="Z475" s="1101"/>
      <c r="AA475" s="1101"/>
      <c r="AB475" s="1101"/>
      <c r="AC475" s="1101"/>
      <c r="AD475" s="1101"/>
      <c r="AE475" s="1101"/>
      <c r="AF475" s="1101"/>
      <c r="AG475" s="1101"/>
      <c r="AH475" s="1101"/>
      <c r="AK475" s="1101"/>
      <c r="AL475" s="1101"/>
      <c r="AM475" s="1101"/>
      <c r="AN475" s="1101"/>
      <c r="AQ475" s="1101"/>
      <c r="AR475" s="1101"/>
      <c r="AU475" s="1101"/>
      <c r="AV475" s="1101"/>
      <c r="AY475" s="1101"/>
      <c r="AZ475" s="1101"/>
      <c r="BA475" s="1101"/>
      <c r="BB475" s="1101"/>
      <c r="BC475" s="1101"/>
      <c r="BD475" s="1101"/>
      <c r="BG475" s="3215"/>
      <c r="BH475" s="3215"/>
      <c r="BI475" s="3215"/>
      <c r="BJ475" s="3215"/>
    </row>
    <row r="476" spans="1:62" ht="21" hidden="1" customHeight="1" x14ac:dyDescent="0.25">
      <c r="A476" s="175"/>
      <c r="B476" s="1101"/>
      <c r="C476" s="1101"/>
      <c r="D476" s="1101"/>
      <c r="E476" s="1101"/>
      <c r="F476" s="1101"/>
      <c r="G476" s="1101"/>
      <c r="H476" s="1101"/>
      <c r="I476" s="1101"/>
      <c r="J476" s="1101"/>
      <c r="K476" s="1101"/>
      <c r="L476" s="1101"/>
      <c r="M476" s="1101"/>
      <c r="N476" s="1101"/>
      <c r="O476" s="1101"/>
      <c r="P476" s="1101"/>
      <c r="Q476" s="1101"/>
      <c r="R476" s="1101"/>
      <c r="S476" s="1101"/>
      <c r="T476" s="1101"/>
      <c r="U476" s="1101"/>
      <c r="V476" s="1101"/>
      <c r="W476" s="1101"/>
      <c r="X476" s="1101"/>
      <c r="Y476" s="1101"/>
      <c r="Z476" s="1101"/>
      <c r="AA476" s="1101"/>
      <c r="AB476" s="1101"/>
      <c r="AC476" s="1101"/>
      <c r="AD476" s="1101"/>
      <c r="AE476" s="1101"/>
      <c r="AF476" s="1101"/>
      <c r="AG476" s="1101"/>
      <c r="AH476" s="1101"/>
      <c r="AK476" s="1101"/>
      <c r="AL476" s="1101"/>
      <c r="AM476" s="1101"/>
      <c r="AN476" s="1101"/>
      <c r="AQ476" s="1101"/>
      <c r="AR476" s="1101"/>
      <c r="AU476" s="1101"/>
      <c r="AV476" s="1101"/>
      <c r="AY476" s="1101"/>
      <c r="AZ476" s="1101"/>
      <c r="BA476" s="1101"/>
      <c r="BB476" s="1101"/>
      <c r="BC476" s="1101"/>
      <c r="BD476" s="1101"/>
      <c r="BG476" s="3215"/>
      <c r="BH476" s="3215"/>
      <c r="BI476" s="3215"/>
      <c r="BJ476" s="3215"/>
    </row>
    <row r="477" spans="1:62" ht="21" hidden="1" customHeight="1" x14ac:dyDescent="0.25">
      <c r="A477" s="175"/>
      <c r="B477" s="1101"/>
      <c r="C477" s="1101"/>
      <c r="D477" s="1101"/>
      <c r="E477" s="1101"/>
      <c r="F477" s="1101"/>
      <c r="G477" s="1101"/>
      <c r="H477" s="1101"/>
      <c r="I477" s="1101"/>
      <c r="J477" s="1101"/>
      <c r="K477" s="1101"/>
      <c r="L477" s="1101"/>
      <c r="M477" s="1101"/>
      <c r="N477" s="1101"/>
      <c r="O477" s="1101"/>
      <c r="P477" s="1101"/>
      <c r="Q477" s="1101"/>
      <c r="R477" s="1101"/>
      <c r="S477" s="1101"/>
      <c r="T477" s="1101"/>
      <c r="U477" s="1101"/>
      <c r="V477" s="1101"/>
      <c r="W477" s="1101"/>
      <c r="X477" s="1101"/>
      <c r="Y477" s="1101"/>
      <c r="Z477" s="1101"/>
      <c r="AA477" s="1101"/>
      <c r="AB477" s="1101"/>
      <c r="AC477" s="1101"/>
      <c r="AD477" s="1101"/>
      <c r="AE477" s="1101"/>
      <c r="AF477" s="1101"/>
      <c r="AG477" s="1101"/>
      <c r="AH477" s="1101"/>
      <c r="AK477" s="1101"/>
      <c r="AL477" s="1101"/>
      <c r="AM477" s="1101"/>
      <c r="AN477" s="1101"/>
      <c r="AQ477" s="1101"/>
      <c r="AR477" s="1101"/>
      <c r="AU477" s="1101"/>
      <c r="AV477" s="1101"/>
      <c r="AY477" s="1101"/>
      <c r="AZ477" s="1101"/>
      <c r="BA477" s="1101"/>
      <c r="BB477" s="1101"/>
      <c r="BC477" s="1101"/>
      <c r="BD477" s="1101"/>
      <c r="BG477" s="3215"/>
      <c r="BH477" s="3215"/>
      <c r="BI477" s="3215"/>
      <c r="BJ477" s="3215"/>
    </row>
    <row r="478" spans="1:62" ht="21" hidden="1" customHeight="1" x14ac:dyDescent="0.25">
      <c r="A478" s="175"/>
      <c r="B478" s="1101"/>
      <c r="C478" s="1101"/>
      <c r="D478" s="1101"/>
      <c r="E478" s="1101"/>
      <c r="F478" s="1101"/>
      <c r="G478" s="1101"/>
      <c r="H478" s="1101"/>
      <c r="I478" s="1101"/>
      <c r="J478" s="1101"/>
      <c r="K478" s="1101"/>
      <c r="L478" s="1101"/>
      <c r="M478" s="1101"/>
      <c r="N478" s="1101"/>
      <c r="O478" s="1101"/>
      <c r="P478" s="1101"/>
      <c r="Q478" s="1101"/>
      <c r="R478" s="1101"/>
      <c r="S478" s="1101"/>
      <c r="T478" s="1101"/>
      <c r="U478" s="1101"/>
      <c r="V478" s="1101"/>
      <c r="W478" s="1101"/>
      <c r="X478" s="1101"/>
      <c r="Y478" s="1101"/>
      <c r="Z478" s="1101"/>
      <c r="AA478" s="1101"/>
      <c r="AB478" s="1101"/>
      <c r="AC478" s="1101"/>
      <c r="AD478" s="1101"/>
      <c r="AE478" s="1101"/>
      <c r="AF478" s="1101"/>
      <c r="AG478" s="1101"/>
      <c r="AH478" s="1101"/>
      <c r="AK478" s="1101"/>
      <c r="AL478" s="1101"/>
      <c r="AM478" s="1101"/>
      <c r="AN478" s="1101"/>
      <c r="AQ478" s="1101"/>
      <c r="AR478" s="1101"/>
      <c r="AU478" s="1101"/>
      <c r="AV478" s="1101"/>
      <c r="AY478" s="1101"/>
      <c r="AZ478" s="1101"/>
      <c r="BA478" s="1101"/>
      <c r="BB478" s="1101"/>
      <c r="BC478" s="1101"/>
      <c r="BD478" s="1101"/>
      <c r="BG478" s="3215"/>
      <c r="BH478" s="3215"/>
      <c r="BI478" s="3215"/>
      <c r="BJ478" s="3215"/>
    </row>
    <row r="479" spans="1:62" ht="21" hidden="1" customHeight="1" x14ac:dyDescent="0.25">
      <c r="A479" s="175"/>
      <c r="B479" s="1101"/>
      <c r="C479" s="1101"/>
      <c r="D479" s="1101"/>
      <c r="E479" s="1101"/>
      <c r="F479" s="1101"/>
      <c r="G479" s="1101"/>
      <c r="H479" s="1101"/>
      <c r="I479" s="1101"/>
      <c r="J479" s="1101"/>
      <c r="K479" s="1101"/>
      <c r="L479" s="1101"/>
      <c r="M479" s="1101"/>
      <c r="N479" s="1101"/>
      <c r="O479" s="1101"/>
      <c r="P479" s="1101"/>
      <c r="Q479" s="1101"/>
      <c r="R479" s="1101"/>
      <c r="S479" s="1101"/>
      <c r="T479" s="1101"/>
      <c r="U479" s="1101"/>
      <c r="V479" s="1101"/>
      <c r="W479" s="1101"/>
      <c r="X479" s="1101"/>
      <c r="Y479" s="1101"/>
      <c r="Z479" s="1101"/>
      <c r="AA479" s="1101"/>
      <c r="AB479" s="1101"/>
      <c r="AC479" s="1101"/>
      <c r="AD479" s="1101"/>
      <c r="AE479" s="1101"/>
      <c r="AF479" s="1101"/>
      <c r="AG479" s="1101"/>
      <c r="AH479" s="1101"/>
      <c r="AK479" s="1101"/>
      <c r="AL479" s="1101"/>
      <c r="AM479" s="1101"/>
      <c r="AN479" s="1101"/>
      <c r="AQ479" s="1101"/>
      <c r="AR479" s="1101"/>
      <c r="AU479" s="1101"/>
      <c r="AV479" s="1101"/>
      <c r="AY479" s="1101"/>
      <c r="AZ479" s="1101"/>
      <c r="BA479" s="1101"/>
      <c r="BB479" s="1101"/>
      <c r="BC479" s="1101"/>
      <c r="BD479" s="1101"/>
      <c r="BG479" s="3215"/>
      <c r="BH479" s="3215"/>
      <c r="BI479" s="3215"/>
      <c r="BJ479" s="3215"/>
    </row>
    <row r="480" spans="1:62" ht="21" hidden="1" customHeight="1" x14ac:dyDescent="0.25">
      <c r="A480" s="175"/>
      <c r="B480" s="1101"/>
      <c r="C480" s="1101"/>
      <c r="D480" s="1101"/>
      <c r="E480" s="1101"/>
      <c r="F480" s="1101"/>
      <c r="G480" s="1101"/>
      <c r="H480" s="1101"/>
      <c r="I480" s="1101"/>
      <c r="J480" s="1101"/>
      <c r="K480" s="1101"/>
      <c r="L480" s="1101"/>
      <c r="M480" s="1101"/>
      <c r="N480" s="1101"/>
      <c r="O480" s="1101"/>
      <c r="P480" s="1101"/>
      <c r="Q480" s="1101"/>
      <c r="R480" s="1101"/>
      <c r="S480" s="1101"/>
      <c r="T480" s="1101"/>
      <c r="U480" s="1101"/>
      <c r="V480" s="1101"/>
      <c r="W480" s="1101"/>
      <c r="X480" s="1101"/>
      <c r="Y480" s="1101"/>
      <c r="Z480" s="1101"/>
      <c r="AA480" s="1101"/>
      <c r="AB480" s="1101"/>
      <c r="AC480" s="1101"/>
      <c r="AD480" s="1101"/>
      <c r="AE480" s="1101"/>
      <c r="AF480" s="1101"/>
      <c r="AG480" s="1101"/>
      <c r="AH480" s="1101"/>
      <c r="AK480" s="1101"/>
      <c r="AL480" s="1101"/>
      <c r="AM480" s="1101"/>
      <c r="AN480" s="1101"/>
      <c r="AQ480" s="1101"/>
      <c r="AR480" s="1101"/>
      <c r="AU480" s="1101"/>
      <c r="AV480" s="1101"/>
      <c r="AY480" s="1101"/>
      <c r="AZ480" s="1101"/>
      <c r="BA480" s="1101"/>
      <c r="BB480" s="1101"/>
      <c r="BC480" s="1101"/>
      <c r="BD480" s="1101"/>
      <c r="BG480" s="3215"/>
      <c r="BH480" s="3215"/>
      <c r="BI480" s="3215"/>
      <c r="BJ480" s="3215"/>
    </row>
    <row r="481" spans="1:62" ht="21" hidden="1" customHeight="1" x14ac:dyDescent="0.25">
      <c r="A481" s="175"/>
      <c r="B481" s="1101"/>
      <c r="C481" s="1101"/>
      <c r="D481" s="1101"/>
      <c r="E481" s="1101"/>
      <c r="F481" s="1101"/>
      <c r="G481" s="1101"/>
      <c r="H481" s="1101"/>
      <c r="I481" s="1101"/>
      <c r="J481" s="1101"/>
      <c r="K481" s="1101"/>
      <c r="L481" s="1101"/>
      <c r="M481" s="1101"/>
      <c r="N481" s="1101"/>
      <c r="O481" s="1101"/>
      <c r="P481" s="1101"/>
      <c r="Q481" s="1101"/>
      <c r="R481" s="1101"/>
      <c r="S481" s="1101"/>
      <c r="T481" s="1101"/>
      <c r="U481" s="1101"/>
      <c r="V481" s="1101"/>
      <c r="W481" s="1101"/>
      <c r="X481" s="1101"/>
      <c r="Y481" s="1101"/>
      <c r="Z481" s="1101"/>
      <c r="AA481" s="1101"/>
      <c r="AB481" s="1101"/>
      <c r="AC481" s="1101"/>
      <c r="AD481" s="1101"/>
      <c r="AE481" s="1101"/>
      <c r="AF481" s="1101"/>
      <c r="AG481" s="1101"/>
      <c r="AH481" s="1101"/>
      <c r="AK481" s="1101"/>
      <c r="AL481" s="1101"/>
      <c r="AM481" s="1101"/>
      <c r="AN481" s="1101"/>
      <c r="AQ481" s="1101"/>
      <c r="AR481" s="1101"/>
      <c r="AU481" s="1101"/>
      <c r="AV481" s="1101"/>
      <c r="AY481" s="1101"/>
      <c r="AZ481" s="1101"/>
      <c r="BA481" s="1101"/>
      <c r="BB481" s="1101"/>
      <c r="BC481" s="1101"/>
      <c r="BD481" s="1101"/>
      <c r="BG481" s="3215"/>
      <c r="BH481" s="3215"/>
      <c r="BI481" s="3215"/>
      <c r="BJ481" s="3215"/>
    </row>
    <row r="482" spans="1:62" ht="21" hidden="1" customHeight="1" x14ac:dyDescent="0.25">
      <c r="A482" s="175"/>
      <c r="B482" s="1101"/>
      <c r="C482" s="1101"/>
      <c r="D482" s="1101"/>
      <c r="E482" s="1101"/>
      <c r="F482" s="1101"/>
      <c r="G482" s="1101"/>
      <c r="H482" s="1101"/>
      <c r="I482" s="1101"/>
      <c r="J482" s="1101"/>
      <c r="K482" s="1101"/>
      <c r="L482" s="1101"/>
      <c r="M482" s="1101"/>
      <c r="N482" s="1101"/>
      <c r="O482" s="1101"/>
      <c r="P482" s="1101"/>
      <c r="Q482" s="1101"/>
      <c r="R482" s="1101"/>
      <c r="S482" s="1101"/>
      <c r="T482" s="1101"/>
      <c r="U482" s="1101"/>
      <c r="V482" s="1101"/>
      <c r="W482" s="1101"/>
      <c r="X482" s="1101"/>
      <c r="Y482" s="1101"/>
      <c r="Z482" s="1101"/>
      <c r="AA482" s="1101"/>
      <c r="AB482" s="1101"/>
      <c r="AC482" s="1101"/>
      <c r="AD482" s="1101"/>
      <c r="AE482" s="1101"/>
      <c r="AF482" s="1101"/>
      <c r="AG482" s="1101"/>
      <c r="AH482" s="1101"/>
      <c r="AK482" s="1101"/>
      <c r="AL482" s="1101"/>
      <c r="AM482" s="1101"/>
      <c r="AN482" s="1101"/>
      <c r="AQ482" s="1101"/>
      <c r="AR482" s="1101"/>
      <c r="AU482" s="1101"/>
      <c r="AV482" s="1101"/>
      <c r="AY482" s="1101"/>
      <c r="AZ482" s="1101"/>
      <c r="BA482" s="1101"/>
      <c r="BB482" s="1101"/>
      <c r="BC482" s="1101"/>
      <c r="BD482" s="1101"/>
      <c r="BG482" s="3215"/>
      <c r="BH482" s="3215"/>
      <c r="BI482" s="3215"/>
      <c r="BJ482" s="3215"/>
    </row>
    <row r="483" spans="1:62" ht="21" hidden="1" customHeight="1" x14ac:dyDescent="0.25">
      <c r="A483" s="175"/>
      <c r="B483" s="1101"/>
      <c r="C483" s="1101"/>
      <c r="D483" s="1101"/>
      <c r="E483" s="1101"/>
      <c r="F483" s="1101"/>
      <c r="G483" s="1101"/>
      <c r="H483" s="1101"/>
      <c r="I483" s="1101"/>
      <c r="J483" s="1101"/>
      <c r="K483" s="1101"/>
      <c r="L483" s="1101"/>
      <c r="M483" s="1101"/>
      <c r="N483" s="1101"/>
      <c r="O483" s="1101"/>
      <c r="P483" s="1101"/>
      <c r="Q483" s="1101"/>
      <c r="R483" s="1101"/>
      <c r="S483" s="1101"/>
      <c r="T483" s="1101"/>
      <c r="U483" s="1101"/>
      <c r="V483" s="1101"/>
      <c r="W483" s="1101"/>
      <c r="X483" s="1101"/>
      <c r="Y483" s="1101"/>
      <c r="Z483" s="1101"/>
      <c r="AA483" s="1101"/>
      <c r="AB483" s="1101"/>
      <c r="AC483" s="1101"/>
      <c r="AD483" s="1101"/>
      <c r="AE483" s="1101"/>
      <c r="AF483" s="1101"/>
      <c r="AG483" s="1101"/>
      <c r="AH483" s="1101"/>
      <c r="AK483" s="1101"/>
      <c r="AL483" s="1101"/>
      <c r="AM483" s="1101"/>
      <c r="AN483" s="1101"/>
      <c r="AQ483" s="1101"/>
      <c r="AR483" s="1101"/>
      <c r="AU483" s="1101"/>
      <c r="AV483" s="1101"/>
      <c r="AY483" s="1101"/>
      <c r="AZ483" s="1101"/>
      <c r="BA483" s="1101"/>
      <c r="BB483" s="1101"/>
      <c r="BC483" s="1101"/>
      <c r="BD483" s="1101"/>
      <c r="BG483" s="3215"/>
      <c r="BH483" s="3215"/>
      <c r="BI483" s="3215"/>
      <c r="BJ483" s="3215"/>
    </row>
    <row r="484" spans="1:62" ht="21" hidden="1" customHeight="1" x14ac:dyDescent="0.25">
      <c r="A484" s="175"/>
      <c r="B484" s="1101"/>
      <c r="C484" s="1101"/>
      <c r="D484" s="1101"/>
      <c r="E484" s="1101"/>
      <c r="F484" s="1101"/>
      <c r="G484" s="1101"/>
      <c r="H484" s="1101"/>
      <c r="I484" s="1101"/>
      <c r="J484" s="1101"/>
      <c r="K484" s="1101"/>
      <c r="L484" s="1101"/>
      <c r="M484" s="1101"/>
      <c r="N484" s="1101"/>
      <c r="O484" s="1101"/>
      <c r="P484" s="1101"/>
      <c r="Q484" s="1101"/>
      <c r="R484" s="1101"/>
      <c r="S484" s="1101"/>
      <c r="T484" s="1101"/>
      <c r="U484" s="1101"/>
      <c r="V484" s="1101"/>
      <c r="W484" s="1101"/>
      <c r="X484" s="1101"/>
      <c r="Y484" s="1101"/>
      <c r="Z484" s="1101"/>
      <c r="AA484" s="1101"/>
      <c r="AB484" s="1101"/>
      <c r="AC484" s="1101"/>
      <c r="AD484" s="1101"/>
      <c r="AE484" s="1101"/>
      <c r="AF484" s="1101"/>
      <c r="AG484" s="1101"/>
      <c r="AH484" s="1101"/>
      <c r="AK484" s="1101"/>
      <c r="AL484" s="1101"/>
      <c r="AM484" s="1101"/>
      <c r="AN484" s="1101"/>
      <c r="AQ484" s="1101"/>
      <c r="AR484" s="1101"/>
      <c r="AU484" s="1101"/>
      <c r="AV484" s="1101"/>
      <c r="AY484" s="1101"/>
      <c r="AZ484" s="1101"/>
      <c r="BA484" s="1101"/>
      <c r="BB484" s="1101"/>
      <c r="BC484" s="1101"/>
      <c r="BD484" s="1101"/>
      <c r="BG484" s="3215"/>
      <c r="BH484" s="3215"/>
      <c r="BI484" s="3215"/>
      <c r="BJ484" s="3215"/>
    </row>
    <row r="485" spans="1:62" ht="21" hidden="1" customHeight="1" x14ac:dyDescent="0.25">
      <c r="A485" s="175"/>
      <c r="B485" s="1101"/>
      <c r="C485" s="1101"/>
      <c r="D485" s="1101"/>
      <c r="E485" s="1101"/>
      <c r="F485" s="1101"/>
      <c r="G485" s="1101"/>
      <c r="H485" s="1101"/>
      <c r="I485" s="1101"/>
      <c r="J485" s="1101"/>
      <c r="K485" s="1101"/>
      <c r="L485" s="1101"/>
      <c r="M485" s="1101"/>
      <c r="N485" s="1101"/>
      <c r="O485" s="1101"/>
      <c r="P485" s="1101"/>
      <c r="Q485" s="1101"/>
      <c r="R485" s="1101"/>
      <c r="S485" s="1101"/>
      <c r="T485" s="1101"/>
      <c r="U485" s="1101"/>
      <c r="V485" s="1101"/>
      <c r="W485" s="1101"/>
      <c r="X485" s="1101"/>
      <c r="Y485" s="1101"/>
      <c r="Z485" s="1101"/>
      <c r="AA485" s="1101"/>
      <c r="AB485" s="1101"/>
      <c r="AC485" s="1101"/>
      <c r="AD485" s="1101"/>
      <c r="AE485" s="1101"/>
      <c r="AF485" s="1101"/>
      <c r="AG485" s="1101"/>
      <c r="AH485" s="1101"/>
      <c r="AK485" s="1101"/>
      <c r="AL485" s="1101"/>
      <c r="AM485" s="1101"/>
      <c r="AN485" s="1101"/>
      <c r="AQ485" s="1101"/>
      <c r="AR485" s="1101"/>
      <c r="AU485" s="1101"/>
      <c r="AV485" s="1101"/>
      <c r="AY485" s="1101"/>
      <c r="AZ485" s="1101"/>
      <c r="BA485" s="1101"/>
      <c r="BB485" s="1101"/>
      <c r="BC485" s="1101"/>
      <c r="BD485" s="1101"/>
      <c r="BG485" s="3215"/>
      <c r="BH485" s="3215"/>
      <c r="BI485" s="3215"/>
      <c r="BJ485" s="3215"/>
    </row>
    <row r="486" spans="1:62" ht="21" hidden="1" customHeight="1" x14ac:dyDescent="0.25">
      <c r="A486" s="175"/>
      <c r="B486" s="1101"/>
      <c r="C486" s="1101"/>
      <c r="D486" s="1101"/>
      <c r="E486" s="1101"/>
      <c r="F486" s="1101"/>
      <c r="G486" s="1101"/>
      <c r="H486" s="1101"/>
      <c r="I486" s="1101"/>
      <c r="J486" s="1101"/>
      <c r="K486" s="1101"/>
      <c r="L486" s="1101"/>
      <c r="M486" s="1101"/>
      <c r="N486" s="1101"/>
      <c r="O486" s="1101"/>
      <c r="P486" s="1101"/>
      <c r="Q486" s="1101"/>
      <c r="R486" s="1101"/>
      <c r="S486" s="1101"/>
      <c r="T486" s="1101"/>
      <c r="U486" s="1101"/>
      <c r="V486" s="1101"/>
      <c r="W486" s="1101"/>
      <c r="X486" s="1101"/>
      <c r="Y486" s="1101"/>
      <c r="Z486" s="1101"/>
      <c r="AA486" s="1101"/>
      <c r="AB486" s="1101"/>
      <c r="AC486" s="1101"/>
      <c r="AD486" s="1101"/>
      <c r="AE486" s="1101"/>
      <c r="AF486" s="1101"/>
      <c r="AG486" s="1101"/>
      <c r="AH486" s="1101"/>
      <c r="AK486" s="1101"/>
      <c r="AL486" s="1101"/>
      <c r="AM486" s="1101"/>
      <c r="AN486" s="1101"/>
      <c r="AQ486" s="1101"/>
      <c r="AR486" s="1101"/>
      <c r="AU486" s="1101"/>
      <c r="AV486" s="1101"/>
      <c r="AY486" s="1101"/>
      <c r="AZ486" s="1101"/>
      <c r="BA486" s="1101"/>
      <c r="BB486" s="1101"/>
      <c r="BC486" s="1101"/>
      <c r="BD486" s="1101"/>
      <c r="BG486" s="3215"/>
      <c r="BH486" s="3215"/>
      <c r="BI486" s="3215"/>
      <c r="BJ486" s="3215"/>
    </row>
    <row r="487" spans="1:62" ht="21" hidden="1" customHeight="1" x14ac:dyDescent="0.25">
      <c r="A487" s="175"/>
      <c r="B487" s="1101"/>
      <c r="C487" s="1101"/>
      <c r="D487" s="1101"/>
      <c r="E487" s="1101"/>
      <c r="F487" s="1101"/>
      <c r="G487" s="1101"/>
      <c r="H487" s="1101"/>
      <c r="I487" s="1101"/>
      <c r="J487" s="1101"/>
      <c r="K487" s="1101"/>
      <c r="L487" s="1101"/>
      <c r="M487" s="1101"/>
      <c r="N487" s="1101"/>
      <c r="O487" s="1101"/>
      <c r="P487" s="1101"/>
      <c r="Q487" s="1101"/>
      <c r="R487" s="1101"/>
      <c r="S487" s="1101"/>
      <c r="T487" s="1101"/>
      <c r="U487" s="1101"/>
      <c r="V487" s="1101"/>
      <c r="W487" s="1101"/>
      <c r="X487" s="1101"/>
      <c r="Y487" s="1101"/>
      <c r="Z487" s="1101"/>
      <c r="AA487" s="1101"/>
      <c r="AB487" s="1101"/>
      <c r="AC487" s="1101"/>
      <c r="AD487" s="1101"/>
      <c r="AE487" s="1101"/>
      <c r="AF487" s="1101"/>
      <c r="AG487" s="1101"/>
      <c r="AH487" s="1101"/>
      <c r="AK487" s="1101"/>
      <c r="AL487" s="1101"/>
      <c r="AM487" s="1101"/>
      <c r="AN487" s="1101"/>
      <c r="AQ487" s="1101"/>
      <c r="AR487" s="1101"/>
      <c r="AU487" s="1101"/>
      <c r="AV487" s="1101"/>
      <c r="AY487" s="1101"/>
      <c r="AZ487" s="1101"/>
      <c r="BA487" s="1101"/>
      <c r="BB487" s="1101"/>
      <c r="BC487" s="1101"/>
      <c r="BD487" s="1101"/>
      <c r="BG487" s="3215"/>
      <c r="BH487" s="3215"/>
      <c r="BI487" s="3215"/>
      <c r="BJ487" s="3215"/>
    </row>
    <row r="488" spans="1:62" ht="21" hidden="1" customHeight="1" x14ac:dyDescent="0.25">
      <c r="A488" s="175"/>
      <c r="B488" s="1101"/>
      <c r="C488" s="1101"/>
      <c r="D488" s="1101"/>
      <c r="E488" s="1101"/>
      <c r="F488" s="1101"/>
      <c r="G488" s="1101"/>
      <c r="H488" s="1101"/>
      <c r="I488" s="1101"/>
      <c r="J488" s="1101"/>
      <c r="K488" s="1101"/>
      <c r="L488" s="1101"/>
      <c r="M488" s="1101"/>
      <c r="N488" s="1101"/>
      <c r="O488" s="1101"/>
      <c r="P488" s="1101"/>
      <c r="Q488" s="1101"/>
      <c r="R488" s="1101"/>
      <c r="S488" s="1101"/>
      <c r="T488" s="1101"/>
      <c r="U488" s="1101"/>
      <c r="V488" s="1101"/>
      <c r="W488" s="1101"/>
      <c r="X488" s="1101"/>
      <c r="Y488" s="1101"/>
      <c r="Z488" s="1101"/>
      <c r="AA488" s="1101"/>
      <c r="AB488" s="1101"/>
      <c r="AC488" s="1101"/>
      <c r="AD488" s="1101"/>
      <c r="AE488" s="1101"/>
      <c r="AF488" s="1101"/>
      <c r="AG488" s="1101"/>
      <c r="AH488" s="1101"/>
      <c r="AK488" s="1101"/>
      <c r="AL488" s="1101"/>
      <c r="AM488" s="1101"/>
      <c r="AN488" s="1101"/>
      <c r="AQ488" s="1101"/>
      <c r="AR488" s="1101"/>
      <c r="AU488" s="1101"/>
      <c r="AV488" s="1101"/>
      <c r="AY488" s="1101"/>
      <c r="AZ488" s="1101"/>
      <c r="BA488" s="1101"/>
      <c r="BB488" s="1101"/>
      <c r="BC488" s="1101"/>
      <c r="BD488" s="1101"/>
      <c r="BG488" s="3215"/>
      <c r="BH488" s="3215"/>
      <c r="BI488" s="3215"/>
      <c r="BJ488" s="3215"/>
    </row>
    <row r="489" spans="1:62" ht="21" hidden="1" customHeight="1" x14ac:dyDescent="0.25">
      <c r="A489" s="175"/>
      <c r="B489" s="1101"/>
      <c r="C489" s="1101"/>
      <c r="D489" s="1101"/>
      <c r="E489" s="1101"/>
      <c r="F489" s="1101"/>
      <c r="G489" s="1101"/>
      <c r="H489" s="1101"/>
      <c r="I489" s="1101"/>
      <c r="J489" s="1101"/>
      <c r="K489" s="1101"/>
      <c r="L489" s="1101"/>
      <c r="M489" s="1101"/>
      <c r="N489" s="1101"/>
      <c r="O489" s="1101"/>
      <c r="P489" s="1101"/>
      <c r="Q489" s="1101"/>
      <c r="R489" s="1101"/>
      <c r="S489" s="1101"/>
      <c r="T489" s="1101"/>
      <c r="U489" s="1101"/>
      <c r="V489" s="1101"/>
      <c r="W489" s="1101"/>
      <c r="X489" s="1101"/>
      <c r="Y489" s="1101"/>
      <c r="Z489" s="1101"/>
      <c r="AA489" s="1101"/>
      <c r="AB489" s="1101"/>
      <c r="AC489" s="1101"/>
      <c r="AD489" s="1101"/>
      <c r="AE489" s="1101"/>
      <c r="AF489" s="1101"/>
      <c r="AG489" s="1101"/>
      <c r="AH489" s="1101"/>
      <c r="AK489" s="1101"/>
      <c r="AL489" s="1101"/>
      <c r="AM489" s="1101"/>
      <c r="AN489" s="1101"/>
      <c r="AQ489" s="1101"/>
      <c r="AR489" s="1101"/>
      <c r="AU489" s="1101"/>
      <c r="AV489" s="1101"/>
      <c r="AY489" s="1101"/>
      <c r="AZ489" s="1101"/>
      <c r="BA489" s="1101"/>
      <c r="BB489" s="1101"/>
      <c r="BC489" s="1101"/>
      <c r="BD489" s="1101"/>
      <c r="BG489" s="3215"/>
      <c r="BH489" s="3215"/>
      <c r="BI489" s="3215"/>
      <c r="BJ489" s="3215"/>
    </row>
    <row r="490" spans="1:62" ht="21" hidden="1" customHeight="1" x14ac:dyDescent="0.25">
      <c r="A490" s="175"/>
      <c r="B490" s="1101"/>
      <c r="C490" s="1101"/>
      <c r="D490" s="1101"/>
      <c r="E490" s="1101"/>
      <c r="F490" s="1101"/>
      <c r="G490" s="1101"/>
      <c r="H490" s="1101"/>
      <c r="I490" s="1101"/>
      <c r="J490" s="1101"/>
      <c r="K490" s="1101"/>
      <c r="L490" s="1101"/>
      <c r="M490" s="1101"/>
      <c r="N490" s="1101"/>
      <c r="O490" s="1101"/>
      <c r="P490" s="1101"/>
      <c r="Q490" s="1101"/>
      <c r="R490" s="1101"/>
      <c r="S490" s="1101"/>
      <c r="T490" s="1101"/>
      <c r="U490" s="1101"/>
      <c r="V490" s="1101"/>
      <c r="W490" s="1101"/>
      <c r="X490" s="1101"/>
      <c r="Y490" s="1101"/>
      <c r="Z490" s="1101"/>
      <c r="AA490" s="1101"/>
      <c r="AB490" s="1101"/>
      <c r="AC490" s="1101"/>
      <c r="AD490" s="1101"/>
      <c r="AE490" s="1101"/>
      <c r="AF490" s="1101"/>
      <c r="AG490" s="1101"/>
      <c r="AH490" s="1101"/>
      <c r="AK490" s="1101"/>
      <c r="AL490" s="1101"/>
      <c r="AM490" s="1101"/>
      <c r="AN490" s="1101"/>
      <c r="AQ490" s="1101"/>
      <c r="AR490" s="1101"/>
      <c r="AU490" s="1101"/>
      <c r="AV490" s="1101"/>
      <c r="AY490" s="1101"/>
      <c r="AZ490" s="1101"/>
      <c r="BA490" s="1101"/>
      <c r="BB490" s="1101"/>
      <c r="BC490" s="1101"/>
      <c r="BD490" s="1101"/>
      <c r="BG490" s="3215"/>
      <c r="BH490" s="3215"/>
      <c r="BI490" s="3215"/>
      <c r="BJ490" s="3215"/>
    </row>
    <row r="491" spans="1:62" ht="21" hidden="1" customHeight="1" x14ac:dyDescent="0.25">
      <c r="A491" s="175"/>
      <c r="B491" s="1101"/>
      <c r="C491" s="1101"/>
      <c r="D491" s="1101"/>
      <c r="E491" s="1101"/>
      <c r="F491" s="1101"/>
      <c r="G491" s="1101"/>
      <c r="H491" s="1101"/>
      <c r="I491" s="1101"/>
      <c r="J491" s="1101"/>
      <c r="K491" s="1101"/>
      <c r="L491" s="1101"/>
      <c r="M491" s="1101"/>
      <c r="N491" s="1101"/>
      <c r="O491" s="1101"/>
      <c r="P491" s="1101"/>
      <c r="Q491" s="1101"/>
      <c r="R491" s="1101"/>
      <c r="S491" s="1101"/>
      <c r="T491" s="1101"/>
      <c r="U491" s="1101"/>
      <c r="V491" s="1101"/>
      <c r="W491" s="1101"/>
      <c r="X491" s="1101"/>
      <c r="Y491" s="1101"/>
      <c r="Z491" s="1101"/>
      <c r="AA491" s="1101"/>
      <c r="AB491" s="1101"/>
      <c r="AC491" s="1101"/>
      <c r="AD491" s="1101"/>
      <c r="AE491" s="1101"/>
      <c r="AF491" s="1101"/>
      <c r="AG491" s="1101"/>
      <c r="AH491" s="1101"/>
      <c r="AK491" s="1101"/>
      <c r="AL491" s="1101"/>
      <c r="AM491" s="1101"/>
      <c r="AN491" s="1101"/>
      <c r="AQ491" s="1101"/>
      <c r="AR491" s="1101"/>
      <c r="AU491" s="1101"/>
      <c r="AV491" s="1101"/>
      <c r="AY491" s="1101"/>
      <c r="AZ491" s="1101"/>
      <c r="BA491" s="1101"/>
      <c r="BB491" s="1101"/>
      <c r="BC491" s="1101"/>
      <c r="BD491" s="1101"/>
      <c r="BG491" s="3215"/>
      <c r="BH491" s="3215"/>
      <c r="BI491" s="3215"/>
      <c r="BJ491" s="3215"/>
    </row>
    <row r="492" spans="1:62" ht="21" hidden="1" customHeight="1" x14ac:dyDescent="0.25">
      <c r="A492" s="175"/>
      <c r="B492" s="1101"/>
      <c r="C492" s="1101"/>
      <c r="D492" s="1101"/>
      <c r="E492" s="1101"/>
      <c r="F492" s="1101"/>
      <c r="G492" s="1101"/>
      <c r="H492" s="1101"/>
      <c r="I492" s="1101"/>
      <c r="J492" s="1101"/>
      <c r="K492" s="1101"/>
      <c r="L492" s="1101"/>
      <c r="M492" s="1101"/>
      <c r="N492" s="1101"/>
      <c r="O492" s="1101"/>
      <c r="P492" s="1101"/>
      <c r="Q492" s="1101"/>
      <c r="R492" s="1101"/>
      <c r="S492" s="1101"/>
      <c r="T492" s="1101"/>
      <c r="U492" s="1101"/>
      <c r="V492" s="1101"/>
      <c r="W492" s="1101"/>
      <c r="X492" s="1101"/>
      <c r="Y492" s="1101"/>
      <c r="Z492" s="1101"/>
      <c r="AA492" s="1101"/>
      <c r="AB492" s="1101"/>
      <c r="AC492" s="1101"/>
      <c r="AD492" s="1101"/>
      <c r="AE492" s="1101"/>
      <c r="AF492" s="1101"/>
      <c r="AG492" s="1101"/>
      <c r="AH492" s="1101"/>
      <c r="AK492" s="1101"/>
      <c r="AL492" s="1101"/>
      <c r="AM492" s="1101"/>
      <c r="AN492" s="1101"/>
      <c r="AQ492" s="1101"/>
      <c r="AR492" s="1101"/>
      <c r="AU492" s="1101"/>
      <c r="AV492" s="1101"/>
      <c r="AY492" s="1101"/>
      <c r="AZ492" s="1101"/>
      <c r="BA492" s="1101"/>
      <c r="BB492" s="1101"/>
      <c r="BC492" s="1101"/>
      <c r="BD492" s="1101"/>
      <c r="BG492" s="3215"/>
      <c r="BH492" s="3215"/>
      <c r="BI492" s="3215"/>
      <c r="BJ492" s="3215"/>
    </row>
    <row r="493" spans="1:62" ht="21" hidden="1" customHeight="1" x14ac:dyDescent="0.25">
      <c r="A493" s="175"/>
      <c r="B493" s="1101"/>
      <c r="C493" s="1101"/>
      <c r="D493" s="1101"/>
      <c r="E493" s="1101"/>
      <c r="F493" s="1101"/>
      <c r="G493" s="1101"/>
      <c r="H493" s="1101"/>
      <c r="I493" s="1101"/>
      <c r="J493" s="1101"/>
      <c r="K493" s="1101"/>
      <c r="L493" s="1101"/>
      <c r="M493" s="1101"/>
      <c r="N493" s="1101"/>
      <c r="O493" s="1101"/>
      <c r="P493" s="1101"/>
      <c r="Q493" s="1101"/>
      <c r="R493" s="1101"/>
      <c r="S493" s="1101"/>
      <c r="T493" s="1101"/>
      <c r="U493" s="1101"/>
      <c r="V493" s="1101"/>
      <c r="W493" s="1101"/>
      <c r="X493" s="1101"/>
      <c r="Y493" s="1101"/>
      <c r="Z493" s="1101"/>
      <c r="AA493" s="1101"/>
      <c r="AB493" s="1101"/>
      <c r="AC493" s="1101"/>
      <c r="AD493" s="1101"/>
      <c r="AE493" s="1101"/>
      <c r="AF493" s="1101"/>
      <c r="AG493" s="1101"/>
      <c r="AH493" s="1101"/>
      <c r="AK493" s="1101"/>
      <c r="AL493" s="1101"/>
      <c r="AM493" s="1101"/>
      <c r="AN493" s="1101"/>
      <c r="AQ493" s="1101"/>
      <c r="AR493" s="1101"/>
      <c r="AU493" s="1101"/>
      <c r="AV493" s="1101"/>
      <c r="AY493" s="1101"/>
      <c r="AZ493" s="1101"/>
      <c r="BA493" s="1101"/>
      <c r="BB493" s="1101"/>
      <c r="BC493" s="1101"/>
      <c r="BD493" s="1101"/>
      <c r="BG493" s="3215"/>
      <c r="BH493" s="3215"/>
      <c r="BI493" s="3215"/>
      <c r="BJ493" s="3215"/>
    </row>
    <row r="494" spans="1:62" ht="21" hidden="1" customHeight="1" x14ac:dyDescent="0.25">
      <c r="A494" s="175"/>
      <c r="B494" s="1101"/>
      <c r="C494" s="1101"/>
      <c r="D494" s="1101"/>
      <c r="E494" s="1101"/>
      <c r="F494" s="1101"/>
      <c r="G494" s="1101"/>
      <c r="H494" s="1101"/>
      <c r="I494" s="1101"/>
      <c r="J494" s="1101"/>
      <c r="K494" s="1101"/>
      <c r="L494" s="1101"/>
      <c r="M494" s="1101"/>
      <c r="N494" s="1101"/>
      <c r="O494" s="1101"/>
      <c r="P494" s="1101"/>
      <c r="Q494" s="1101"/>
      <c r="R494" s="1101"/>
      <c r="S494" s="1101"/>
      <c r="T494" s="1101"/>
      <c r="U494" s="1101"/>
      <c r="V494" s="1101"/>
      <c r="W494" s="1101"/>
      <c r="X494" s="1101"/>
      <c r="Y494" s="1101"/>
      <c r="Z494" s="1101"/>
      <c r="AA494" s="1101"/>
      <c r="AB494" s="1101"/>
      <c r="AC494" s="1101"/>
      <c r="AD494" s="1101"/>
      <c r="AE494" s="1101"/>
      <c r="AF494" s="1101"/>
      <c r="AG494" s="1101"/>
      <c r="AH494" s="1101"/>
      <c r="AK494" s="1101"/>
      <c r="AL494" s="1101"/>
      <c r="AM494" s="1101"/>
      <c r="AN494" s="1101"/>
      <c r="AQ494" s="1101"/>
      <c r="AR494" s="1101"/>
      <c r="AU494" s="1101"/>
      <c r="AV494" s="1101"/>
      <c r="AY494" s="1101"/>
      <c r="AZ494" s="1101"/>
      <c r="BA494" s="1101"/>
      <c r="BB494" s="1101"/>
      <c r="BC494" s="1101"/>
      <c r="BD494" s="1101"/>
      <c r="BG494" s="3215"/>
      <c r="BH494" s="3215"/>
      <c r="BI494" s="3215"/>
      <c r="BJ494" s="3215"/>
    </row>
    <row r="495" spans="1:62" ht="21" hidden="1" customHeight="1" x14ac:dyDescent="0.25">
      <c r="A495" s="175"/>
      <c r="B495" s="1101"/>
      <c r="C495" s="1101"/>
      <c r="D495" s="1101"/>
      <c r="E495" s="1101"/>
      <c r="F495" s="1101"/>
      <c r="G495" s="1101"/>
      <c r="H495" s="1101"/>
      <c r="I495" s="1101"/>
      <c r="J495" s="1101"/>
      <c r="K495" s="1101"/>
      <c r="L495" s="1101"/>
      <c r="M495" s="1101"/>
      <c r="N495" s="1101"/>
      <c r="O495" s="1101"/>
      <c r="P495" s="1101"/>
      <c r="Q495" s="1101"/>
      <c r="R495" s="1101"/>
      <c r="S495" s="1101"/>
      <c r="T495" s="1101"/>
      <c r="U495" s="1101"/>
      <c r="V495" s="1101"/>
      <c r="W495" s="1101"/>
      <c r="X495" s="1101"/>
      <c r="Y495" s="1101"/>
      <c r="Z495" s="1101"/>
      <c r="AA495" s="1101"/>
      <c r="AB495" s="1101"/>
      <c r="AC495" s="1101"/>
      <c r="AD495" s="1101"/>
      <c r="AE495" s="1101"/>
      <c r="AF495" s="1101"/>
      <c r="AG495" s="1101"/>
      <c r="AH495" s="1101"/>
      <c r="AK495" s="1101"/>
      <c r="AL495" s="1101"/>
      <c r="AM495" s="1101"/>
      <c r="AN495" s="1101"/>
      <c r="AQ495" s="1101"/>
      <c r="AR495" s="1101"/>
      <c r="AU495" s="1101"/>
      <c r="AV495" s="1101"/>
      <c r="AY495" s="1101"/>
      <c r="AZ495" s="1101"/>
      <c r="BA495" s="1101"/>
      <c r="BB495" s="1101"/>
      <c r="BC495" s="1101"/>
      <c r="BD495" s="1101"/>
      <c r="BG495" s="3215"/>
      <c r="BH495" s="3215"/>
      <c r="BI495" s="3215"/>
      <c r="BJ495" s="3215"/>
    </row>
    <row r="496" spans="1:62" ht="21" hidden="1" customHeight="1" x14ac:dyDescent="0.25">
      <c r="A496" s="175"/>
      <c r="B496" s="1101"/>
      <c r="C496" s="1101"/>
      <c r="D496" s="1101"/>
      <c r="E496" s="1101"/>
      <c r="F496" s="1101"/>
      <c r="G496" s="1101"/>
      <c r="H496" s="1101"/>
      <c r="I496" s="1101"/>
      <c r="J496" s="1101"/>
      <c r="K496" s="1101"/>
      <c r="L496" s="1101"/>
      <c r="M496" s="1101"/>
      <c r="N496" s="1101"/>
      <c r="O496" s="1101"/>
      <c r="P496" s="1101"/>
      <c r="Q496" s="1101"/>
      <c r="R496" s="1101"/>
      <c r="S496" s="1101"/>
      <c r="T496" s="1101"/>
      <c r="U496" s="1101"/>
      <c r="V496" s="1101"/>
      <c r="W496" s="1101"/>
      <c r="X496" s="1101"/>
      <c r="Y496" s="1101"/>
      <c r="Z496" s="1101"/>
      <c r="AA496" s="1101"/>
      <c r="AB496" s="1101"/>
      <c r="AC496" s="1101"/>
      <c r="AD496" s="1101"/>
      <c r="AE496" s="1101"/>
      <c r="AF496" s="1101"/>
      <c r="AG496" s="1101"/>
      <c r="AH496" s="1101"/>
      <c r="AK496" s="1101"/>
      <c r="AL496" s="1101"/>
      <c r="AM496" s="1101"/>
      <c r="AN496" s="1101"/>
      <c r="AQ496" s="1101"/>
      <c r="AR496" s="1101"/>
      <c r="AU496" s="1101"/>
      <c r="AV496" s="1101"/>
      <c r="AY496" s="1101"/>
      <c r="AZ496" s="1101"/>
      <c r="BA496" s="1101"/>
      <c r="BB496" s="1101"/>
      <c r="BC496" s="1101"/>
      <c r="BD496" s="1101"/>
      <c r="BG496" s="3215"/>
      <c r="BH496" s="3215"/>
      <c r="BI496" s="3215"/>
      <c r="BJ496" s="3215"/>
    </row>
    <row r="497" spans="1:62" ht="21" hidden="1" customHeight="1" x14ac:dyDescent="0.25">
      <c r="A497" s="175"/>
      <c r="B497" s="1101"/>
      <c r="C497" s="1101"/>
      <c r="D497" s="1101"/>
      <c r="E497" s="1101"/>
      <c r="F497" s="1101"/>
      <c r="G497" s="1101"/>
      <c r="H497" s="1101"/>
      <c r="I497" s="1101"/>
      <c r="J497" s="1101"/>
      <c r="K497" s="1101"/>
      <c r="L497" s="1101"/>
      <c r="M497" s="1101"/>
      <c r="N497" s="1101"/>
      <c r="O497" s="1101"/>
      <c r="P497" s="1101"/>
      <c r="Q497" s="1101"/>
      <c r="R497" s="1101"/>
      <c r="S497" s="1101"/>
      <c r="T497" s="1101"/>
      <c r="U497" s="1101"/>
      <c r="V497" s="1101"/>
      <c r="W497" s="1101"/>
      <c r="X497" s="1101"/>
      <c r="Y497" s="1101"/>
      <c r="Z497" s="1101"/>
      <c r="AA497" s="1101"/>
      <c r="AB497" s="1101"/>
      <c r="AC497" s="1101"/>
      <c r="AD497" s="1101"/>
      <c r="AE497" s="1101"/>
      <c r="AF497" s="1101"/>
      <c r="AG497" s="1101"/>
      <c r="AH497" s="1101"/>
      <c r="AK497" s="1101"/>
      <c r="AL497" s="1101"/>
      <c r="AM497" s="1101"/>
      <c r="AN497" s="1101"/>
      <c r="AQ497" s="1101"/>
      <c r="AR497" s="1101"/>
      <c r="AU497" s="1101"/>
      <c r="AV497" s="1101"/>
      <c r="AY497" s="1101"/>
      <c r="AZ497" s="1101"/>
      <c r="BA497" s="1101"/>
      <c r="BB497" s="1101"/>
      <c r="BC497" s="1101"/>
      <c r="BD497" s="1101"/>
      <c r="BG497" s="3215"/>
      <c r="BH497" s="3215"/>
      <c r="BI497" s="3215"/>
      <c r="BJ497" s="3215"/>
    </row>
    <row r="498" spans="1:62" ht="21" hidden="1" customHeight="1" x14ac:dyDescent="0.25">
      <c r="A498" s="175"/>
      <c r="B498" s="1101"/>
      <c r="C498" s="1101"/>
      <c r="D498" s="1101"/>
      <c r="E498" s="1101"/>
      <c r="F498" s="1101"/>
      <c r="G498" s="1101"/>
      <c r="H498" s="1101"/>
      <c r="I498" s="1101"/>
      <c r="J498" s="1101"/>
      <c r="K498" s="1101"/>
      <c r="L498" s="1101"/>
      <c r="M498" s="1101"/>
      <c r="N498" s="1101"/>
      <c r="O498" s="1101"/>
      <c r="P498" s="1101"/>
      <c r="Q498" s="1101"/>
      <c r="R498" s="1101"/>
      <c r="S498" s="1101"/>
      <c r="T498" s="1101"/>
      <c r="U498" s="1101"/>
      <c r="V498" s="1101"/>
      <c r="W498" s="1101"/>
      <c r="X498" s="1101"/>
      <c r="Y498" s="1101"/>
      <c r="Z498" s="1101"/>
      <c r="AA498" s="1101"/>
      <c r="AB498" s="1101"/>
      <c r="AC498" s="1101"/>
      <c r="AD498" s="1101"/>
      <c r="AE498" s="1101"/>
      <c r="AF498" s="1101"/>
      <c r="AG498" s="1101"/>
      <c r="AH498" s="1101"/>
      <c r="AK498" s="1101"/>
      <c r="AL498" s="1101"/>
      <c r="AM498" s="1101"/>
      <c r="AN498" s="1101"/>
      <c r="AQ498" s="1101"/>
      <c r="AR498" s="1101"/>
      <c r="AU498" s="1101"/>
      <c r="AV498" s="1101"/>
      <c r="AY498" s="1101"/>
      <c r="AZ498" s="1101"/>
      <c r="BA498" s="1101"/>
      <c r="BB498" s="1101"/>
      <c r="BC498" s="1101"/>
      <c r="BD498" s="1101"/>
      <c r="BG498" s="3215"/>
      <c r="BH498" s="3215"/>
      <c r="BI498" s="3215"/>
      <c r="BJ498" s="3215"/>
    </row>
    <row r="499" spans="1:62" ht="21" hidden="1" customHeight="1" x14ac:dyDescent="0.25">
      <c r="A499" s="175"/>
      <c r="B499" s="1101"/>
      <c r="C499" s="1101"/>
      <c r="D499" s="1101"/>
      <c r="E499" s="1101"/>
      <c r="F499" s="1101"/>
      <c r="G499" s="1101"/>
      <c r="H499" s="1101"/>
      <c r="I499" s="1101"/>
      <c r="J499" s="1101"/>
      <c r="K499" s="1101"/>
      <c r="L499" s="1101"/>
      <c r="M499" s="1101"/>
      <c r="N499" s="1101"/>
      <c r="O499" s="1101"/>
      <c r="P499" s="1101"/>
      <c r="Q499" s="1101"/>
      <c r="R499" s="1101"/>
      <c r="S499" s="1101"/>
      <c r="T499" s="1101"/>
      <c r="U499" s="1101"/>
      <c r="V499" s="1101"/>
      <c r="W499" s="1101"/>
      <c r="X499" s="1101"/>
      <c r="Y499" s="1101"/>
      <c r="Z499" s="1101"/>
      <c r="AA499" s="1101"/>
      <c r="AB499" s="1101"/>
      <c r="AC499" s="1101"/>
      <c r="AD499" s="1101"/>
      <c r="AE499" s="1101"/>
      <c r="AF499" s="1101"/>
      <c r="AG499" s="1101"/>
      <c r="AH499" s="1101"/>
      <c r="AK499" s="1101"/>
      <c r="AL499" s="1101"/>
      <c r="AM499" s="1101"/>
      <c r="AN499" s="1101"/>
      <c r="AQ499" s="1101"/>
      <c r="AR499" s="1101"/>
      <c r="AU499" s="1101"/>
      <c r="AV499" s="1101"/>
      <c r="AY499" s="1101"/>
      <c r="AZ499" s="1101"/>
      <c r="BA499" s="1101"/>
      <c r="BB499" s="1101"/>
      <c r="BC499" s="1101"/>
      <c r="BD499" s="1101"/>
      <c r="BG499" s="3215"/>
      <c r="BH499" s="3215"/>
      <c r="BI499" s="3215"/>
      <c r="BJ499" s="3215"/>
    </row>
    <row r="500" spans="1:62" ht="21" hidden="1" customHeight="1" x14ac:dyDescent="0.25">
      <c r="A500" s="175"/>
      <c r="B500" s="1101"/>
      <c r="C500" s="1101"/>
      <c r="D500" s="1101"/>
      <c r="E500" s="1101"/>
      <c r="F500" s="1101"/>
      <c r="G500" s="1101"/>
      <c r="H500" s="1101"/>
      <c r="I500" s="1101"/>
      <c r="J500" s="1101"/>
      <c r="K500" s="1101"/>
      <c r="L500" s="1101"/>
      <c r="M500" s="1101"/>
      <c r="N500" s="1101"/>
      <c r="O500" s="1101"/>
      <c r="P500" s="1101"/>
      <c r="Q500" s="1101"/>
      <c r="R500" s="1101"/>
      <c r="S500" s="1101"/>
      <c r="T500" s="1101"/>
      <c r="U500" s="1101"/>
      <c r="V500" s="1101"/>
      <c r="W500" s="1101"/>
      <c r="X500" s="1101"/>
      <c r="Y500" s="1101"/>
      <c r="Z500" s="1101"/>
      <c r="AA500" s="1101"/>
      <c r="AB500" s="1101"/>
      <c r="AC500" s="1101"/>
      <c r="AD500" s="1101"/>
      <c r="AE500" s="1101"/>
      <c r="AF500" s="1101"/>
      <c r="AG500" s="1101"/>
      <c r="AH500" s="1101"/>
      <c r="AK500" s="1101"/>
      <c r="AL500" s="1101"/>
      <c r="AM500" s="1101"/>
      <c r="AN500" s="1101"/>
      <c r="AQ500" s="1101"/>
      <c r="AR500" s="1101"/>
      <c r="AU500" s="1101"/>
      <c r="AV500" s="1101"/>
      <c r="AY500" s="1101"/>
      <c r="AZ500" s="1101"/>
      <c r="BA500" s="1101"/>
      <c r="BB500" s="1101"/>
      <c r="BC500" s="1101"/>
      <c r="BD500" s="1101"/>
      <c r="BG500" s="3215"/>
      <c r="BH500" s="3215"/>
      <c r="BI500" s="3215"/>
      <c r="BJ500" s="3215"/>
    </row>
    <row r="501" spans="1:62" ht="21" hidden="1" customHeight="1" x14ac:dyDescent="0.25">
      <c r="A501" s="175"/>
      <c r="B501" s="1101"/>
      <c r="C501" s="1101"/>
      <c r="D501" s="1101"/>
      <c r="E501" s="1101"/>
      <c r="F501" s="1101"/>
      <c r="G501" s="1101"/>
      <c r="H501" s="1101"/>
      <c r="I501" s="1101"/>
      <c r="J501" s="1101"/>
      <c r="K501" s="1101"/>
      <c r="L501" s="1101"/>
      <c r="M501" s="1101"/>
      <c r="N501" s="1101"/>
      <c r="O501" s="1101"/>
      <c r="P501" s="1101"/>
      <c r="Q501" s="1101"/>
      <c r="R501" s="1101"/>
      <c r="S501" s="1101"/>
      <c r="T501" s="1101"/>
      <c r="U501" s="1101"/>
      <c r="V501" s="1101"/>
      <c r="W501" s="1101"/>
      <c r="X501" s="1101"/>
      <c r="Y501" s="1101"/>
      <c r="Z501" s="1101"/>
      <c r="AA501" s="1101"/>
      <c r="AB501" s="1101"/>
      <c r="AC501" s="1101"/>
      <c r="AD501" s="1101"/>
      <c r="AE501" s="1101"/>
      <c r="AF501" s="1101"/>
      <c r="AG501" s="1101"/>
      <c r="AH501" s="1101"/>
      <c r="AK501" s="1101"/>
      <c r="AL501" s="1101"/>
      <c r="AM501" s="1101"/>
      <c r="AN501" s="1101"/>
      <c r="AQ501" s="1101"/>
      <c r="AR501" s="1101"/>
      <c r="AU501" s="1101"/>
      <c r="AV501" s="1101"/>
      <c r="AY501" s="1101"/>
      <c r="AZ501" s="1101"/>
      <c r="BA501" s="1101"/>
      <c r="BB501" s="1101"/>
      <c r="BC501" s="1101"/>
      <c r="BD501" s="1101"/>
      <c r="BG501" s="3215"/>
      <c r="BH501" s="3215"/>
      <c r="BI501" s="3215"/>
      <c r="BJ501" s="3215"/>
    </row>
    <row r="502" spans="1:62" ht="21" hidden="1" customHeight="1" x14ac:dyDescent="0.25">
      <c r="A502" s="175"/>
      <c r="B502" s="1101"/>
      <c r="C502" s="1101"/>
      <c r="D502" s="1101"/>
      <c r="E502" s="1101"/>
      <c r="F502" s="1101"/>
      <c r="G502" s="1101"/>
      <c r="H502" s="1101"/>
      <c r="I502" s="1101"/>
      <c r="J502" s="1101"/>
      <c r="K502" s="1101"/>
      <c r="L502" s="1101"/>
      <c r="M502" s="1101"/>
      <c r="N502" s="1101"/>
      <c r="O502" s="1101"/>
      <c r="P502" s="1101"/>
      <c r="Q502" s="1101"/>
      <c r="R502" s="1101"/>
      <c r="S502" s="1101"/>
      <c r="T502" s="1101"/>
      <c r="U502" s="1101"/>
      <c r="V502" s="1101"/>
      <c r="W502" s="1101"/>
      <c r="X502" s="1101"/>
      <c r="Y502" s="1101"/>
      <c r="Z502" s="1101"/>
      <c r="AA502" s="1101"/>
      <c r="AB502" s="1101"/>
      <c r="AC502" s="1101"/>
      <c r="AD502" s="1101"/>
      <c r="AE502" s="1101"/>
      <c r="AF502" s="1101"/>
      <c r="AG502" s="1101"/>
      <c r="AH502" s="1101"/>
      <c r="AK502" s="1101"/>
      <c r="AL502" s="1101"/>
      <c r="AM502" s="1101"/>
      <c r="AN502" s="1101"/>
      <c r="AQ502" s="1101"/>
      <c r="AR502" s="1101"/>
      <c r="AU502" s="1101"/>
      <c r="AV502" s="1101"/>
      <c r="AY502" s="1101"/>
      <c r="AZ502" s="1101"/>
      <c r="BA502" s="1101"/>
      <c r="BB502" s="1101"/>
      <c r="BC502" s="1101"/>
      <c r="BD502" s="1101"/>
      <c r="BG502" s="3215"/>
      <c r="BH502" s="3215"/>
      <c r="BI502" s="3215"/>
      <c r="BJ502" s="3215"/>
    </row>
    <row r="503" spans="1:62" ht="21" hidden="1" customHeight="1" x14ac:dyDescent="0.25">
      <c r="A503" s="175"/>
      <c r="B503" s="1101"/>
      <c r="C503" s="1101"/>
      <c r="D503" s="1101"/>
      <c r="E503" s="1101"/>
      <c r="F503" s="1101"/>
      <c r="G503" s="1101"/>
      <c r="H503" s="1101"/>
      <c r="I503" s="1101"/>
      <c r="J503" s="1101"/>
      <c r="K503" s="1101"/>
      <c r="L503" s="1101"/>
      <c r="M503" s="1101"/>
      <c r="N503" s="1101"/>
      <c r="O503" s="1101"/>
      <c r="P503" s="1101"/>
      <c r="Q503" s="1101"/>
      <c r="R503" s="1101"/>
      <c r="S503" s="1101"/>
      <c r="T503" s="1101"/>
      <c r="U503" s="1101"/>
      <c r="V503" s="1101"/>
      <c r="W503" s="1101"/>
      <c r="X503" s="1101"/>
      <c r="Y503" s="1101"/>
      <c r="Z503" s="1101"/>
      <c r="AA503" s="1101"/>
      <c r="AB503" s="1101"/>
      <c r="AC503" s="1101"/>
      <c r="AD503" s="1101"/>
      <c r="AE503" s="1101"/>
      <c r="AF503" s="1101"/>
      <c r="AG503" s="1101"/>
      <c r="AH503" s="1101"/>
      <c r="AK503" s="1101"/>
      <c r="AL503" s="1101"/>
      <c r="AM503" s="1101"/>
      <c r="AN503" s="1101"/>
      <c r="AQ503" s="1101"/>
      <c r="AR503" s="1101"/>
      <c r="AU503" s="1101"/>
      <c r="AV503" s="1101"/>
      <c r="AY503" s="1101"/>
      <c r="AZ503" s="1101"/>
      <c r="BA503" s="1101"/>
      <c r="BB503" s="1101"/>
      <c r="BC503" s="1101"/>
      <c r="BD503" s="1101"/>
      <c r="BG503" s="3215"/>
      <c r="BH503" s="3215"/>
      <c r="BI503" s="3215"/>
      <c r="BJ503" s="3215"/>
    </row>
    <row r="504" spans="1:62" ht="21" hidden="1" customHeight="1" x14ac:dyDescent="0.25">
      <c r="A504" s="175"/>
      <c r="B504" s="1101"/>
      <c r="C504" s="1101"/>
      <c r="D504" s="1101"/>
      <c r="E504" s="1101"/>
      <c r="F504" s="1101"/>
      <c r="G504" s="1101"/>
      <c r="H504" s="1101"/>
      <c r="I504" s="1101"/>
      <c r="J504" s="1101"/>
      <c r="K504" s="1101"/>
      <c r="L504" s="1101"/>
      <c r="M504" s="1101"/>
      <c r="N504" s="1101"/>
      <c r="O504" s="1101"/>
      <c r="P504" s="1101"/>
      <c r="Q504" s="1101"/>
      <c r="R504" s="1101"/>
      <c r="S504" s="1101"/>
      <c r="T504" s="1101"/>
      <c r="U504" s="1101"/>
      <c r="V504" s="1101"/>
      <c r="W504" s="1101"/>
      <c r="X504" s="1101"/>
      <c r="Y504" s="1101"/>
      <c r="Z504" s="1101"/>
      <c r="AA504" s="1101"/>
      <c r="AB504" s="1101"/>
      <c r="AC504" s="1101"/>
      <c r="AD504" s="1101"/>
      <c r="AE504" s="1101"/>
      <c r="AF504" s="1101"/>
      <c r="AG504" s="1101"/>
      <c r="AH504" s="1101"/>
      <c r="AK504" s="1101"/>
      <c r="AL504" s="1101"/>
      <c r="AM504" s="1101"/>
      <c r="AN504" s="1101"/>
      <c r="AQ504" s="1101"/>
      <c r="AR504" s="1101"/>
      <c r="AU504" s="1101"/>
      <c r="AV504" s="1101"/>
      <c r="AY504" s="1101"/>
      <c r="AZ504" s="1101"/>
      <c r="BA504" s="1101"/>
      <c r="BB504" s="1101"/>
      <c r="BC504" s="1101"/>
      <c r="BD504" s="1101"/>
      <c r="BG504" s="3215"/>
      <c r="BH504" s="3215"/>
      <c r="BI504" s="3215"/>
      <c r="BJ504" s="3215"/>
    </row>
    <row r="505" spans="1:62" ht="21" hidden="1" customHeight="1" x14ac:dyDescent="0.25">
      <c r="A505" s="175"/>
      <c r="B505" s="1101"/>
      <c r="C505" s="1101"/>
      <c r="D505" s="1101"/>
      <c r="E505" s="1101"/>
      <c r="F505" s="1101"/>
      <c r="G505" s="1101"/>
      <c r="H505" s="1101"/>
      <c r="I505" s="1101"/>
      <c r="J505" s="1101"/>
      <c r="K505" s="1101"/>
      <c r="L505" s="1101"/>
      <c r="M505" s="1101"/>
      <c r="N505" s="1101"/>
      <c r="O505" s="1101"/>
      <c r="P505" s="1101"/>
      <c r="Q505" s="1101"/>
      <c r="R505" s="1101"/>
      <c r="S505" s="1101"/>
      <c r="T505" s="1101"/>
      <c r="U505" s="1101"/>
      <c r="V505" s="1101"/>
      <c r="W505" s="1101"/>
      <c r="X505" s="1101"/>
      <c r="Y505" s="1101"/>
      <c r="Z505" s="1101"/>
      <c r="AA505" s="1101"/>
      <c r="AB505" s="1101"/>
      <c r="AC505" s="1101"/>
      <c r="AD505" s="1101"/>
      <c r="AE505" s="1101"/>
      <c r="AF505" s="1101"/>
      <c r="AG505" s="1101"/>
      <c r="AH505" s="1101"/>
      <c r="AK505" s="1101"/>
      <c r="AL505" s="1101"/>
      <c r="AM505" s="1101"/>
      <c r="AN505" s="1101"/>
      <c r="AQ505" s="1101"/>
      <c r="AR505" s="1101"/>
      <c r="AU505" s="1101"/>
      <c r="AV505" s="1101"/>
      <c r="AY505" s="1101"/>
      <c r="AZ505" s="1101"/>
      <c r="BA505" s="1101"/>
      <c r="BB505" s="1101"/>
      <c r="BC505" s="1101"/>
      <c r="BD505" s="1101"/>
      <c r="BG505" s="3215"/>
      <c r="BH505" s="3215"/>
      <c r="BI505" s="3215"/>
      <c r="BJ505" s="3215"/>
    </row>
    <row r="506" spans="1:62" ht="21" hidden="1" customHeight="1" x14ac:dyDescent="0.25">
      <c r="A506" s="175"/>
      <c r="B506" s="1101"/>
      <c r="C506" s="1101"/>
      <c r="D506" s="1101"/>
      <c r="E506" s="1101"/>
      <c r="F506" s="1101"/>
      <c r="G506" s="1101"/>
      <c r="H506" s="1101"/>
      <c r="I506" s="1101"/>
      <c r="J506" s="1101"/>
      <c r="K506" s="1101"/>
      <c r="L506" s="1101"/>
      <c r="M506" s="1101"/>
      <c r="N506" s="1101"/>
      <c r="O506" s="1101"/>
      <c r="P506" s="1101"/>
      <c r="Q506" s="1101"/>
      <c r="R506" s="1101"/>
      <c r="S506" s="1101"/>
      <c r="T506" s="1101"/>
      <c r="U506" s="1101"/>
      <c r="V506" s="1101"/>
      <c r="W506" s="1101"/>
      <c r="X506" s="1101"/>
      <c r="Y506" s="1101"/>
      <c r="Z506" s="1101"/>
      <c r="AA506" s="1101"/>
      <c r="AB506" s="1101"/>
      <c r="AC506" s="1101"/>
      <c r="AD506" s="1101"/>
      <c r="AE506" s="1101"/>
      <c r="AF506" s="1101"/>
      <c r="AG506" s="1101"/>
      <c r="AH506" s="1101"/>
      <c r="AK506" s="1101"/>
      <c r="AL506" s="1101"/>
      <c r="AM506" s="1101"/>
      <c r="AN506" s="1101"/>
      <c r="AQ506" s="1101"/>
      <c r="AR506" s="1101"/>
      <c r="AU506" s="1101"/>
      <c r="AV506" s="1101"/>
      <c r="AY506" s="1101"/>
      <c r="AZ506" s="1101"/>
      <c r="BA506" s="1101"/>
      <c r="BB506" s="1101"/>
      <c r="BC506" s="1101"/>
      <c r="BD506" s="1101"/>
      <c r="BG506" s="3215"/>
      <c r="BH506" s="3215"/>
      <c r="BI506" s="3215"/>
      <c r="BJ506" s="3215"/>
    </row>
    <row r="507" spans="1:62" ht="21" hidden="1" customHeight="1" x14ac:dyDescent="0.25">
      <c r="A507" s="175"/>
      <c r="B507" s="1101"/>
      <c r="C507" s="1101"/>
      <c r="D507" s="1101"/>
      <c r="E507" s="1101"/>
      <c r="F507" s="1101"/>
      <c r="G507" s="1101"/>
      <c r="H507" s="1101"/>
      <c r="I507" s="1101"/>
      <c r="J507" s="1101"/>
      <c r="K507" s="1101"/>
      <c r="L507" s="1101"/>
      <c r="M507" s="1101"/>
      <c r="N507" s="1101"/>
      <c r="O507" s="1101"/>
      <c r="P507" s="1101"/>
      <c r="Q507" s="1101"/>
      <c r="R507" s="1101"/>
      <c r="S507" s="1101"/>
      <c r="T507" s="1101"/>
      <c r="U507" s="1101"/>
      <c r="V507" s="1101"/>
      <c r="W507" s="1101"/>
      <c r="X507" s="1101"/>
      <c r="Y507" s="1101"/>
      <c r="Z507" s="1101"/>
      <c r="AA507" s="1101"/>
      <c r="AB507" s="1101"/>
      <c r="AC507" s="1101"/>
      <c r="AD507" s="1101"/>
      <c r="AE507" s="1101"/>
      <c r="AF507" s="1101"/>
      <c r="AG507" s="1101"/>
      <c r="AH507" s="1101"/>
      <c r="AK507" s="1101"/>
      <c r="AL507" s="1101"/>
      <c r="AM507" s="1101"/>
      <c r="AN507" s="1101"/>
      <c r="AQ507" s="1101"/>
      <c r="AR507" s="1101"/>
      <c r="AU507" s="1101"/>
      <c r="AV507" s="1101"/>
      <c r="AY507" s="1101"/>
      <c r="AZ507" s="1101"/>
      <c r="BA507" s="1101"/>
      <c r="BB507" s="1101"/>
      <c r="BC507" s="1101"/>
      <c r="BD507" s="1101"/>
      <c r="BG507" s="3215"/>
      <c r="BH507" s="3215"/>
      <c r="BI507" s="3215"/>
      <c r="BJ507" s="3215"/>
    </row>
    <row r="508" spans="1:62" ht="21" hidden="1" customHeight="1" x14ac:dyDescent="0.25">
      <c r="A508" s="175"/>
      <c r="B508" s="1101"/>
      <c r="C508" s="1101"/>
      <c r="D508" s="1101"/>
      <c r="E508" s="1101"/>
      <c r="F508" s="1101"/>
      <c r="G508" s="1101"/>
      <c r="H508" s="1101"/>
      <c r="I508" s="1101"/>
      <c r="J508" s="1101"/>
      <c r="K508" s="1101"/>
      <c r="L508" s="1101"/>
      <c r="M508" s="1101"/>
      <c r="N508" s="1101"/>
      <c r="O508" s="1101"/>
      <c r="P508" s="1101"/>
      <c r="Q508" s="1101"/>
      <c r="R508" s="1101"/>
      <c r="S508" s="1101"/>
      <c r="T508" s="1101"/>
      <c r="U508" s="1101"/>
      <c r="V508" s="1101"/>
      <c r="W508" s="1101"/>
      <c r="X508" s="1101"/>
      <c r="Y508" s="1101"/>
      <c r="Z508" s="1101"/>
      <c r="AA508" s="1101"/>
      <c r="AB508" s="1101"/>
      <c r="AC508" s="1101"/>
      <c r="AD508" s="1101"/>
      <c r="AE508" s="1101"/>
      <c r="AF508" s="1101"/>
      <c r="AG508" s="1101"/>
      <c r="AH508" s="1101"/>
      <c r="AK508" s="1101"/>
      <c r="AL508" s="1101"/>
      <c r="AM508" s="1101"/>
      <c r="AN508" s="1101"/>
      <c r="AQ508" s="1101"/>
      <c r="AR508" s="1101"/>
      <c r="AU508" s="1101"/>
      <c r="AV508" s="1101"/>
      <c r="AY508" s="1101"/>
      <c r="AZ508" s="1101"/>
      <c r="BA508" s="1101"/>
      <c r="BB508" s="1101"/>
      <c r="BC508" s="1101"/>
      <c r="BD508" s="1101"/>
      <c r="BG508" s="3215"/>
      <c r="BH508" s="3215"/>
      <c r="BI508" s="3215"/>
      <c r="BJ508" s="3215"/>
    </row>
    <row r="509" spans="1:62" ht="21" hidden="1" customHeight="1" x14ac:dyDescent="0.25">
      <c r="A509" s="175"/>
      <c r="B509" s="1101"/>
      <c r="C509" s="1101"/>
      <c r="D509" s="1101"/>
      <c r="E509" s="1101"/>
      <c r="F509" s="1101"/>
      <c r="G509" s="1101"/>
      <c r="H509" s="1101"/>
      <c r="I509" s="1101"/>
      <c r="J509" s="1101"/>
      <c r="K509" s="1101"/>
      <c r="L509" s="1101"/>
      <c r="M509" s="1101"/>
      <c r="N509" s="1101"/>
      <c r="O509" s="1101"/>
      <c r="P509" s="1101"/>
      <c r="Q509" s="1101"/>
      <c r="R509" s="1101"/>
      <c r="S509" s="1101"/>
      <c r="T509" s="1101"/>
      <c r="U509" s="1101"/>
      <c r="V509" s="1101"/>
      <c r="W509" s="1101"/>
      <c r="X509" s="1101"/>
      <c r="Y509" s="1101"/>
      <c r="Z509" s="1101"/>
      <c r="AA509" s="1101"/>
      <c r="AB509" s="1101"/>
      <c r="AC509" s="1101"/>
      <c r="AD509" s="1101"/>
      <c r="AE509" s="1101"/>
      <c r="AF509" s="1101"/>
      <c r="AG509" s="1101"/>
      <c r="AH509" s="1101"/>
      <c r="AK509" s="1101"/>
      <c r="AL509" s="1101"/>
      <c r="AM509" s="1101"/>
      <c r="AN509" s="1101"/>
      <c r="AQ509" s="1101"/>
      <c r="AR509" s="1101"/>
      <c r="AU509" s="1101"/>
      <c r="AV509" s="1101"/>
      <c r="AY509" s="1101"/>
      <c r="AZ509" s="1101"/>
      <c r="BA509" s="1101"/>
      <c r="BB509" s="1101"/>
      <c r="BC509" s="1101"/>
      <c r="BD509" s="1101"/>
      <c r="BG509" s="3215"/>
      <c r="BH509" s="3215"/>
      <c r="BI509" s="3215"/>
      <c r="BJ509" s="3215"/>
    </row>
    <row r="510" spans="1:62" ht="15" hidden="1" customHeight="1" x14ac:dyDescent="0.25">
      <c r="BG510" s="3215"/>
      <c r="BH510" s="3215"/>
      <c r="BI510" s="3215"/>
      <c r="BJ510" s="3215"/>
    </row>
    <row r="511" spans="1:62" ht="15" hidden="1" customHeight="1" x14ac:dyDescent="0.25">
      <c r="BG511" s="3215"/>
      <c r="BH511" s="3215"/>
      <c r="BI511" s="3215"/>
      <c r="BJ511" s="3215"/>
    </row>
    <row r="512" spans="1:62" ht="15" hidden="1" customHeight="1" x14ac:dyDescent="0.25">
      <c r="BG512" s="3215"/>
      <c r="BH512" s="3215"/>
      <c r="BI512" s="3215"/>
      <c r="BJ512" s="3215"/>
    </row>
    <row r="513" spans="2:62" ht="15" hidden="1" customHeight="1" x14ac:dyDescent="0.25">
      <c r="BG513" s="3215"/>
      <c r="BH513" s="3215"/>
      <c r="BI513" s="3215"/>
      <c r="BJ513" s="3215"/>
    </row>
    <row r="514" spans="2:62" ht="5.25" hidden="1" customHeight="1" x14ac:dyDescent="0.25">
      <c r="BG514" s="3215"/>
      <c r="BH514" s="3215"/>
      <c r="BI514" s="3215"/>
      <c r="BJ514" s="3215"/>
    </row>
    <row r="515" spans="2:62" ht="15" hidden="1" customHeight="1" x14ac:dyDescent="0.25">
      <c r="BG515" s="3215"/>
      <c r="BH515" s="3215"/>
      <c r="BI515" s="3215"/>
      <c r="BJ515" s="3215"/>
    </row>
    <row r="516" spans="2:62" ht="15" hidden="1" customHeight="1" x14ac:dyDescent="0.25">
      <c r="BG516" s="3215"/>
      <c r="BH516" s="3215"/>
      <c r="BI516" s="3215"/>
      <c r="BJ516" s="3215"/>
    </row>
    <row r="517" spans="2:62" ht="15" hidden="1" customHeight="1" x14ac:dyDescent="0.25">
      <c r="BG517" s="3215"/>
      <c r="BH517" s="3215"/>
      <c r="BI517" s="3215"/>
      <c r="BJ517" s="3215"/>
    </row>
    <row r="518" spans="2:62" ht="15" hidden="1" customHeight="1" x14ac:dyDescent="0.25">
      <c r="B518" s="881" t="s">
        <v>1535</v>
      </c>
      <c r="BG518" s="3215"/>
      <c r="BH518" s="3215"/>
      <c r="BI518" s="3215"/>
      <c r="BJ518" s="3215"/>
    </row>
    <row r="519" spans="2:62" ht="15" hidden="1" customHeight="1" x14ac:dyDescent="0.25">
      <c r="BG519" s="3215"/>
      <c r="BH519" s="3215"/>
      <c r="BI519" s="3215"/>
      <c r="BJ519" s="3215"/>
    </row>
    <row r="520" spans="2:62" hidden="1" x14ac:dyDescent="0.25">
      <c r="BG520" s="3215"/>
      <c r="BH520" s="3215"/>
      <c r="BI520" s="3215"/>
      <c r="BJ520" s="3215"/>
    </row>
    <row r="525" spans="2:62" x14ac:dyDescent="0.25">
      <c r="H525" s="881" t="s">
        <v>1903</v>
      </c>
    </row>
  </sheetData>
  <autoFilter ref="C274:C354"/>
  <mergeCells count="422">
    <mergeCell ref="AG376:AG406"/>
    <mergeCell ref="AU73:AU75"/>
    <mergeCell ref="AW73:AW75"/>
    <mergeCell ref="AU77:AU79"/>
    <mergeCell ref="AW77:AW79"/>
    <mergeCell ref="AU81:AU83"/>
    <mergeCell ref="AW81:AW83"/>
    <mergeCell ref="AU275:AU355"/>
    <mergeCell ref="AW275:AW355"/>
    <mergeCell ref="AQ73:AQ75"/>
    <mergeCell ref="AS73:AS75"/>
    <mergeCell ref="AQ77:AQ79"/>
    <mergeCell ref="AS77:AS79"/>
    <mergeCell ref="AQ81:AQ83"/>
    <mergeCell ref="AS81:AS83"/>
    <mergeCell ref="AQ275:AQ355"/>
    <mergeCell ref="AS275:AS355"/>
    <mergeCell ref="AG73:AG75"/>
    <mergeCell ref="AI73:AI75"/>
    <mergeCell ref="AG77:AG79"/>
    <mergeCell ref="AI77:AI79"/>
    <mergeCell ref="AG81:AG83"/>
    <mergeCell ref="AI81:AI83"/>
    <mergeCell ref="AG275:AG355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75:AI355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75:AC355"/>
    <mergeCell ref="AE275:AE355"/>
    <mergeCell ref="AC376:AC406"/>
    <mergeCell ref="AE376:AE406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75:AA355"/>
    <mergeCell ref="AA376:AA406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75:W355"/>
    <mergeCell ref="Y275:Y355"/>
    <mergeCell ref="W376:W406"/>
    <mergeCell ref="Y376:Y406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75:K355"/>
    <mergeCell ref="M275:M355"/>
    <mergeCell ref="K376:K406"/>
    <mergeCell ref="M376:M406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376:I406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76:G406"/>
    <mergeCell ref="B445:B448"/>
    <mergeCell ref="E275:E355"/>
    <mergeCell ref="B449:B452"/>
    <mergeCell ref="B441:B444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26:A433"/>
    <mergeCell ref="B437:B440"/>
    <mergeCell ref="E376:E406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75:I355"/>
    <mergeCell ref="I3:J3"/>
    <mergeCell ref="I7:I8"/>
    <mergeCell ref="I14:I15"/>
    <mergeCell ref="I21:I22"/>
    <mergeCell ref="I28:I29"/>
    <mergeCell ref="G73:G75"/>
    <mergeCell ref="G77:G79"/>
    <mergeCell ref="G81:G83"/>
    <mergeCell ref="G275:G355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75:O355"/>
    <mergeCell ref="Q73:Q75"/>
    <mergeCell ref="Q77:Q79"/>
    <mergeCell ref="Q81:Q83"/>
    <mergeCell ref="Q275:Q355"/>
    <mergeCell ref="O376:O406"/>
    <mergeCell ref="Q376:Q406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75:S355"/>
    <mergeCell ref="U275:U355"/>
    <mergeCell ref="S376:S406"/>
    <mergeCell ref="U376:U406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75:AK355"/>
    <mergeCell ref="AM275:AM355"/>
    <mergeCell ref="AK376:AK406"/>
    <mergeCell ref="AM376:AM406"/>
    <mergeCell ref="AO69:AO71"/>
    <mergeCell ref="AO73:AO75"/>
    <mergeCell ref="AO77:AO79"/>
    <mergeCell ref="AO81:AO83"/>
    <mergeCell ref="AO275:AO355"/>
    <mergeCell ref="AO376:AO406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75:AY355"/>
    <mergeCell ref="BE275:BE355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376:AQ406"/>
    <mergeCell ref="BA73:BA75"/>
    <mergeCell ref="BC73:BC75"/>
    <mergeCell ref="BA77:BA79"/>
    <mergeCell ref="BC77:BC79"/>
    <mergeCell ref="BA81:BA83"/>
    <mergeCell ref="BC81:BC83"/>
    <mergeCell ref="BA275:BA355"/>
    <mergeCell ref="BC275:BC355"/>
    <mergeCell ref="BA376:BA406"/>
    <mergeCell ref="BC376:BC406"/>
    <mergeCell ref="AY73:AY75"/>
    <mergeCell ref="AU376:AU406"/>
    <mergeCell ref="AY376:AY406"/>
  </mergeCells>
  <phoneticPr fontId="84" type="noConversion"/>
  <printOptions horizontalCentered="1" verticalCentered="1"/>
  <pageMargins left="0" right="0" top="0" bottom="0" header="0" footer="0"/>
  <pageSetup scale="3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BM88"/>
  <sheetViews>
    <sheetView zoomScale="85" zoomScaleNormal="85" workbookViewId="0">
      <pane xSplit="3" ySplit="3" topLeftCell="W54" activePane="bottomRight" state="frozen"/>
      <selection activeCell="BS12" sqref="BS12"/>
      <selection pane="topRight" activeCell="BS12" sqref="BS12"/>
      <selection pane="bottomLeft" activeCell="BS12" sqref="BS12"/>
      <selection pane="bottomRight" activeCell="BS12" sqref="BS12"/>
    </sheetView>
  </sheetViews>
  <sheetFormatPr defaultRowHeight="15" x14ac:dyDescent="0.25"/>
  <cols>
    <col min="1" max="1" width="9.140625" style="32"/>
    <col min="2" max="2" width="34.140625" style="32" customWidth="1"/>
    <col min="3" max="3" width="44" style="32" customWidth="1"/>
    <col min="4" max="4" width="9.28515625" style="32" hidden="1" customWidth="1"/>
    <col min="5" max="5" width="11.5703125" style="32" customWidth="1"/>
    <col min="6" max="6" width="7.5703125" style="32" hidden="1" customWidth="1"/>
    <col min="7" max="7" width="9.42578125" style="32" bestFit="1" customWidth="1"/>
    <col min="8" max="8" width="7.5703125" style="32" hidden="1" customWidth="1"/>
    <col min="9" max="9" width="9.42578125" style="32" hidden="1" customWidth="1"/>
    <col min="10" max="10" width="7.85546875" style="32" hidden="1" customWidth="1"/>
    <col min="11" max="11" width="10.28515625" style="32" customWidth="1"/>
    <col min="12" max="12" width="7.85546875" style="32" hidden="1" customWidth="1"/>
    <col min="13" max="13" width="11.42578125" style="32" customWidth="1"/>
    <col min="14" max="14" width="7.85546875" style="32" hidden="1" customWidth="1"/>
    <col min="15" max="15" width="11.28515625" style="32" customWidth="1"/>
    <col min="16" max="16" width="7.5703125" style="32" hidden="1" customWidth="1"/>
    <col min="17" max="17" width="9.42578125" style="32" hidden="1" customWidth="1"/>
    <col min="18" max="18" width="7.85546875" style="32" hidden="1" customWidth="1"/>
    <col min="19" max="19" width="10.28515625" style="32" customWidth="1"/>
    <col min="20" max="20" width="7.5703125" style="32" hidden="1" customWidth="1"/>
    <col min="21" max="21" width="9.42578125" style="32" hidden="1" customWidth="1"/>
    <col min="22" max="22" width="8" style="32" hidden="1" customWidth="1"/>
    <col min="23" max="23" width="10.28515625" style="32" customWidth="1"/>
    <col min="24" max="24" width="7.85546875" style="32" hidden="1" customWidth="1"/>
    <col min="25" max="25" width="11.42578125" style="32" customWidth="1"/>
    <col min="26" max="26" width="7.85546875" style="32" hidden="1" customWidth="1"/>
    <col min="27" max="27" width="11.5703125" style="32" customWidth="1"/>
    <col min="28" max="28" width="9.140625" style="32" hidden="1" customWidth="1"/>
    <col min="29" max="29" width="9.140625" style="32" customWidth="1"/>
    <col min="30" max="32" width="9.140625" style="32" hidden="1" customWidth="1"/>
    <col min="33" max="33" width="9.140625" style="32" customWidth="1"/>
    <col min="34" max="36" width="9.140625" style="32" hidden="1" customWidth="1"/>
    <col min="37" max="37" width="9.140625" style="32" customWidth="1"/>
    <col min="38" max="38" width="7.5703125" style="32" hidden="1" customWidth="1"/>
    <col min="39" max="39" width="8.140625" style="32" customWidth="1"/>
    <col min="40" max="40" width="9.140625" style="32" hidden="1" customWidth="1"/>
    <col min="41" max="41" width="9.42578125" style="32" hidden="1" customWidth="1"/>
    <col min="42" max="42" width="9.140625" style="32" hidden="1" customWidth="1"/>
    <col min="43" max="43" width="9.140625" style="32" customWidth="1"/>
    <col min="44" max="46" width="9.140625" style="32" hidden="1" customWidth="1"/>
    <col min="47" max="47" width="9.140625" style="32" customWidth="1"/>
    <col min="48" max="50" width="9.140625" style="32" hidden="1" customWidth="1"/>
    <col min="51" max="51" width="9.140625" style="32" customWidth="1"/>
    <col min="52" max="52" width="9.140625" style="32" hidden="1" customWidth="1"/>
    <col min="53" max="53" width="9.140625" style="32" customWidth="1"/>
    <col min="54" max="54" width="9.140625" style="32" hidden="1" customWidth="1"/>
    <col min="55" max="55" width="9.140625" style="32" customWidth="1"/>
    <col min="56" max="56" width="9.140625" style="32" hidden="1" customWidth="1"/>
    <col min="57" max="57" width="11.28515625" style="32" customWidth="1"/>
    <col min="58" max="16384" width="9.140625" style="32"/>
  </cols>
  <sheetData>
    <row r="1" spans="2:65" ht="15.75" thickBot="1" x14ac:dyDescent="0.3">
      <c r="BE1" s="3118"/>
    </row>
    <row r="2" spans="2:65" ht="21.95" customHeight="1" x14ac:dyDescent="0.25">
      <c r="B2" s="3119"/>
      <c r="C2" s="3120"/>
      <c r="D2" s="3808">
        <v>45383</v>
      </c>
      <c r="E2" s="3809"/>
      <c r="F2" s="3808">
        <v>45413</v>
      </c>
      <c r="G2" s="3809"/>
      <c r="H2" s="3808" t="s">
        <v>660</v>
      </c>
      <c r="I2" s="3809"/>
      <c r="J2" s="3808">
        <v>45444</v>
      </c>
      <c r="K2" s="3817"/>
      <c r="L2" s="3818" t="s">
        <v>639</v>
      </c>
      <c r="M2" s="3809"/>
      <c r="N2" s="3808">
        <v>45474</v>
      </c>
      <c r="O2" s="3809"/>
      <c r="P2" s="3808" t="s">
        <v>653</v>
      </c>
      <c r="Q2" s="3809"/>
      <c r="R2" s="3808">
        <v>45505</v>
      </c>
      <c r="S2" s="3809"/>
      <c r="T2" s="3808" t="s">
        <v>839</v>
      </c>
      <c r="U2" s="3809"/>
      <c r="V2" s="3808">
        <v>45536</v>
      </c>
      <c r="W2" s="3809"/>
      <c r="X2" s="3818" t="s">
        <v>662</v>
      </c>
      <c r="Y2" s="3817"/>
      <c r="Z2" s="3816" t="s">
        <v>659</v>
      </c>
      <c r="AA2" s="3816"/>
      <c r="AB2" s="3808">
        <v>45566</v>
      </c>
      <c r="AC2" s="3809"/>
      <c r="AD2" s="3808" t="s">
        <v>1104</v>
      </c>
      <c r="AE2" s="3809"/>
      <c r="AF2" s="3808">
        <v>45597</v>
      </c>
      <c r="AG2" s="3809"/>
      <c r="AH2" s="3808" t="s">
        <v>1659</v>
      </c>
      <c r="AI2" s="3809"/>
      <c r="AJ2" s="3808">
        <v>45627</v>
      </c>
      <c r="AK2" s="3809"/>
      <c r="AL2" s="3818" t="s">
        <v>664</v>
      </c>
      <c r="AM2" s="3809"/>
      <c r="AN2" s="3808" t="s">
        <v>921</v>
      </c>
      <c r="AO2" s="3809"/>
      <c r="AP2" s="3808">
        <v>45658</v>
      </c>
      <c r="AQ2" s="3809"/>
      <c r="AR2" s="3808" t="s">
        <v>1698</v>
      </c>
      <c r="AS2" s="3809"/>
      <c r="AT2" s="3808">
        <v>45689</v>
      </c>
      <c r="AU2" s="3809"/>
      <c r="AV2" s="3808" t="s">
        <v>1708</v>
      </c>
      <c r="AW2" s="3809"/>
      <c r="AX2" s="3808">
        <v>45717</v>
      </c>
      <c r="AY2" s="3809"/>
      <c r="AZ2" s="3818" t="s">
        <v>665</v>
      </c>
      <c r="BA2" s="3817"/>
      <c r="BB2" s="3816" t="s">
        <v>673</v>
      </c>
      <c r="BC2" s="3816"/>
      <c r="BD2" s="3808" t="s">
        <v>1763</v>
      </c>
      <c r="BE2" s="3809"/>
    </row>
    <row r="3" spans="2:65" s="3130" customFormat="1" ht="21.95" customHeight="1" thickBot="1" x14ac:dyDescent="0.3">
      <c r="B3" s="3121"/>
      <c r="C3" s="3122"/>
      <c r="D3" s="3123" t="s">
        <v>1226</v>
      </c>
      <c r="E3" s="3124" t="s">
        <v>1227</v>
      </c>
      <c r="F3" s="3123" t="s">
        <v>1226</v>
      </c>
      <c r="G3" s="3124" t="s">
        <v>1227</v>
      </c>
      <c r="H3" s="3123" t="s">
        <v>1226</v>
      </c>
      <c r="I3" s="3124" t="s">
        <v>1227</v>
      </c>
      <c r="J3" s="3123" t="s">
        <v>1226</v>
      </c>
      <c r="K3" s="3125" t="s">
        <v>1227</v>
      </c>
      <c r="L3" s="3126" t="s">
        <v>1226</v>
      </c>
      <c r="M3" s="3127" t="s">
        <v>1227</v>
      </c>
      <c r="N3" s="3123" t="s">
        <v>1226</v>
      </c>
      <c r="O3" s="3124" t="s">
        <v>1227</v>
      </c>
      <c r="P3" s="3123" t="s">
        <v>1226</v>
      </c>
      <c r="Q3" s="3124" t="s">
        <v>1227</v>
      </c>
      <c r="R3" s="3123" t="s">
        <v>1226</v>
      </c>
      <c r="S3" s="3124" t="s">
        <v>1227</v>
      </c>
      <c r="T3" s="3123" t="s">
        <v>1226</v>
      </c>
      <c r="U3" s="3124" t="s">
        <v>1227</v>
      </c>
      <c r="V3" s="3123" t="s">
        <v>1226</v>
      </c>
      <c r="W3" s="3124" t="s">
        <v>1227</v>
      </c>
      <c r="X3" s="3126" t="s">
        <v>1226</v>
      </c>
      <c r="Y3" s="3128" t="s">
        <v>1227</v>
      </c>
      <c r="Z3" s="3129" t="s">
        <v>1226</v>
      </c>
      <c r="AA3" s="3129" t="s">
        <v>1227</v>
      </c>
      <c r="AB3" s="3123" t="s">
        <v>1226</v>
      </c>
      <c r="AC3" s="3124" t="s">
        <v>1227</v>
      </c>
      <c r="AD3" s="3123" t="s">
        <v>1226</v>
      </c>
      <c r="AE3" s="3124" t="s">
        <v>1227</v>
      </c>
      <c r="AF3" s="3123" t="s">
        <v>1226</v>
      </c>
      <c r="AG3" s="3124" t="s">
        <v>1227</v>
      </c>
      <c r="AH3" s="3123" t="s">
        <v>1226</v>
      </c>
      <c r="AI3" s="3124" t="s">
        <v>1227</v>
      </c>
      <c r="AJ3" s="3123" t="s">
        <v>1226</v>
      </c>
      <c r="AK3" s="3124" t="s">
        <v>1227</v>
      </c>
      <c r="AL3" s="3126" t="s">
        <v>1226</v>
      </c>
      <c r="AM3" s="3127" t="s">
        <v>1227</v>
      </c>
      <c r="AN3" s="3123" t="s">
        <v>1226</v>
      </c>
      <c r="AO3" s="3124" t="s">
        <v>1227</v>
      </c>
      <c r="AP3" s="3123" t="s">
        <v>1226</v>
      </c>
      <c r="AQ3" s="3124" t="s">
        <v>1227</v>
      </c>
      <c r="AR3" s="3123" t="s">
        <v>1226</v>
      </c>
      <c r="AS3" s="3124" t="s">
        <v>1227</v>
      </c>
      <c r="AT3" s="3123" t="s">
        <v>1226</v>
      </c>
      <c r="AU3" s="3124" t="s">
        <v>1227</v>
      </c>
      <c r="AV3" s="3123" t="s">
        <v>1226</v>
      </c>
      <c r="AW3" s="3124" t="s">
        <v>1227</v>
      </c>
      <c r="AX3" s="3123" t="s">
        <v>1226</v>
      </c>
      <c r="AY3" s="3124" t="s">
        <v>1227</v>
      </c>
      <c r="AZ3" s="3126" t="s">
        <v>1226</v>
      </c>
      <c r="BA3" s="3128" t="s">
        <v>1227</v>
      </c>
      <c r="BB3" s="3129" t="s">
        <v>1226</v>
      </c>
      <c r="BC3" s="3129" t="s">
        <v>1227</v>
      </c>
      <c r="BD3" s="3123" t="s">
        <v>1226</v>
      </c>
      <c r="BE3" s="3124" t="s">
        <v>1227</v>
      </c>
    </row>
    <row r="4" spans="2:65" ht="21.95" customHeight="1" thickBot="1" x14ac:dyDescent="0.3">
      <c r="B4" s="3821" t="s">
        <v>1228</v>
      </c>
      <c r="C4" s="3131" t="s">
        <v>1022</v>
      </c>
      <c r="D4" s="3132">
        <v>9.4</v>
      </c>
      <c r="E4" s="3133">
        <v>34415</v>
      </c>
      <c r="F4" s="3132">
        <v>14.3</v>
      </c>
      <c r="G4" s="3133">
        <v>53902</v>
      </c>
      <c r="H4" s="3132">
        <v>23.700000000000003</v>
      </c>
      <c r="I4" s="3133">
        <v>88317</v>
      </c>
      <c r="J4" s="3132">
        <v>12.3</v>
      </c>
      <c r="K4" s="3133">
        <v>45607</v>
      </c>
      <c r="L4" s="3134">
        <v>36</v>
      </c>
      <c r="M4" s="3135">
        <v>133924</v>
      </c>
      <c r="N4" s="3132">
        <v>10.6</v>
      </c>
      <c r="O4" s="3133">
        <v>39845</v>
      </c>
      <c r="P4" s="3136">
        <v>46.6</v>
      </c>
      <c r="Q4" s="3136">
        <v>173769</v>
      </c>
      <c r="R4" s="3132">
        <v>11</v>
      </c>
      <c r="S4" s="3133">
        <v>42589</v>
      </c>
      <c r="T4" s="3136">
        <v>57.6</v>
      </c>
      <c r="U4" s="3136">
        <v>216358</v>
      </c>
      <c r="V4" s="3132">
        <v>12.9</v>
      </c>
      <c r="W4" s="3133">
        <v>48833</v>
      </c>
      <c r="X4" s="3134">
        <v>34.5</v>
      </c>
      <c r="Y4" s="3137">
        <v>131267</v>
      </c>
      <c r="Z4" s="3138">
        <v>70.5</v>
      </c>
      <c r="AA4" s="3139">
        <v>265191</v>
      </c>
      <c r="AB4" s="3132">
        <v>10</v>
      </c>
      <c r="AC4" s="3133">
        <v>38742</v>
      </c>
      <c r="AD4" s="3132">
        <v>80.5</v>
      </c>
      <c r="AE4" s="3136">
        <v>303933</v>
      </c>
      <c r="AF4" s="3132">
        <v>0.5</v>
      </c>
      <c r="AG4" s="3133">
        <v>1869</v>
      </c>
      <c r="AH4" s="3132">
        <v>81</v>
      </c>
      <c r="AI4" s="3136">
        <v>305802</v>
      </c>
      <c r="AJ4" s="3132">
        <v>6.4</v>
      </c>
      <c r="AK4" s="3133">
        <v>23321</v>
      </c>
      <c r="AL4" s="3134">
        <v>16.899999999999999</v>
      </c>
      <c r="AM4" s="3135">
        <v>63932</v>
      </c>
      <c r="AN4" s="3132">
        <v>87.4</v>
      </c>
      <c r="AO4" s="3136">
        <v>329123</v>
      </c>
      <c r="AP4" s="3132">
        <v>6.8</v>
      </c>
      <c r="AQ4" s="3133">
        <v>26387</v>
      </c>
      <c r="AR4" s="3132">
        <v>94.2</v>
      </c>
      <c r="AS4" s="3136">
        <v>355510</v>
      </c>
      <c r="AT4" s="3132">
        <v>8.9</v>
      </c>
      <c r="AU4" s="3133">
        <v>32537</v>
      </c>
      <c r="AV4" s="3132">
        <v>103.10000000000001</v>
      </c>
      <c r="AW4" s="3136">
        <v>388047</v>
      </c>
      <c r="AX4" s="3132">
        <v>18.399999999999999</v>
      </c>
      <c r="AY4" s="3133">
        <v>68591</v>
      </c>
      <c r="AZ4" s="3134">
        <v>34.099999999999994</v>
      </c>
      <c r="BA4" s="3137">
        <v>127515</v>
      </c>
      <c r="BB4" s="3138">
        <v>50.999999999999993</v>
      </c>
      <c r="BC4" s="3139">
        <v>191447</v>
      </c>
      <c r="BD4" s="3132">
        <v>121.5</v>
      </c>
      <c r="BE4" s="3136">
        <v>456638</v>
      </c>
      <c r="BF4" s="1217"/>
      <c r="BG4" s="1217"/>
      <c r="BH4" s="1217"/>
      <c r="BI4" s="1217"/>
      <c r="BJ4" s="1217"/>
      <c r="BK4" s="1217"/>
      <c r="BL4" s="1217"/>
      <c r="BM4" s="1217"/>
    </row>
    <row r="5" spans="2:65" ht="21.95" customHeight="1" thickBot="1" x14ac:dyDescent="0.3">
      <c r="B5" s="3822"/>
      <c r="C5" s="3140" t="s">
        <v>1023</v>
      </c>
      <c r="D5" s="3141">
        <v>5.3</v>
      </c>
      <c r="E5" s="3135">
        <v>20118</v>
      </c>
      <c r="F5" s="3141">
        <v>11.7</v>
      </c>
      <c r="G5" s="3135">
        <v>45242</v>
      </c>
      <c r="H5" s="3132">
        <v>17</v>
      </c>
      <c r="I5" s="3133">
        <v>65360</v>
      </c>
      <c r="J5" s="3141">
        <v>3.7</v>
      </c>
      <c r="K5" s="3135">
        <v>13784</v>
      </c>
      <c r="L5" s="3134">
        <v>20.7</v>
      </c>
      <c r="M5" s="3135">
        <v>79144</v>
      </c>
      <c r="N5" s="3141">
        <v>4.5</v>
      </c>
      <c r="O5" s="3135">
        <v>17282</v>
      </c>
      <c r="P5" s="3136">
        <v>25.2</v>
      </c>
      <c r="Q5" s="3136">
        <v>96426</v>
      </c>
      <c r="R5" s="3141">
        <v>6.8</v>
      </c>
      <c r="S5" s="3135">
        <v>25842</v>
      </c>
      <c r="T5" s="3136">
        <v>32</v>
      </c>
      <c r="U5" s="3136">
        <v>122268</v>
      </c>
      <c r="V5" s="3141">
        <v>12.1</v>
      </c>
      <c r="W5" s="3135">
        <v>46609</v>
      </c>
      <c r="X5" s="3134">
        <v>23.4</v>
      </c>
      <c r="Y5" s="3137">
        <v>89733</v>
      </c>
      <c r="Z5" s="3138">
        <v>44.099999999999994</v>
      </c>
      <c r="AA5" s="3139">
        <v>168877</v>
      </c>
      <c r="AB5" s="3141">
        <v>9.6</v>
      </c>
      <c r="AC5" s="3135">
        <v>37736</v>
      </c>
      <c r="AD5" s="3132">
        <v>53.699999999999996</v>
      </c>
      <c r="AE5" s="3136">
        <v>206613</v>
      </c>
      <c r="AF5" s="3141">
        <v>0.7</v>
      </c>
      <c r="AG5" s="3135">
        <v>2579</v>
      </c>
      <c r="AH5" s="3132">
        <v>54.4</v>
      </c>
      <c r="AI5" s="3136">
        <v>209192</v>
      </c>
      <c r="AJ5" s="3141">
        <v>4.0999999999999996</v>
      </c>
      <c r="AK5" s="3135">
        <v>15473</v>
      </c>
      <c r="AL5" s="3134">
        <v>14.399999999999999</v>
      </c>
      <c r="AM5" s="3135">
        <v>55788</v>
      </c>
      <c r="AN5" s="3132">
        <v>58.5</v>
      </c>
      <c r="AO5" s="3136">
        <v>224665</v>
      </c>
      <c r="AP5" s="3141">
        <v>8.5</v>
      </c>
      <c r="AQ5" s="3135">
        <v>33896</v>
      </c>
      <c r="AR5" s="3132">
        <v>67</v>
      </c>
      <c r="AS5" s="3136">
        <v>258561</v>
      </c>
      <c r="AT5" s="3141">
        <v>1.9</v>
      </c>
      <c r="AU5" s="3135">
        <v>7535</v>
      </c>
      <c r="AV5" s="3132">
        <v>68.900000000000006</v>
      </c>
      <c r="AW5" s="3136">
        <v>266096</v>
      </c>
      <c r="AX5" s="3141">
        <v>14.9</v>
      </c>
      <c r="AY5" s="3135">
        <v>58029</v>
      </c>
      <c r="AZ5" s="3134">
        <v>25.3</v>
      </c>
      <c r="BA5" s="3137">
        <v>99460</v>
      </c>
      <c r="BB5" s="3138">
        <v>39.700000000000003</v>
      </c>
      <c r="BC5" s="3139">
        <v>155248</v>
      </c>
      <c r="BD5" s="3132">
        <v>83.800000000000011</v>
      </c>
      <c r="BE5" s="3136">
        <v>324125</v>
      </c>
      <c r="BF5" s="1293"/>
      <c r="BG5" s="1217"/>
    </row>
    <row r="6" spans="2:65" ht="21.95" customHeight="1" thickBot="1" x14ac:dyDescent="0.3">
      <c r="B6" s="3822"/>
      <c r="C6" s="3140" t="s">
        <v>1229</v>
      </c>
      <c r="D6" s="3141">
        <v>0</v>
      </c>
      <c r="E6" s="3135">
        <v>0</v>
      </c>
      <c r="F6" s="3141">
        <v>1</v>
      </c>
      <c r="G6" s="3135">
        <v>3430</v>
      </c>
      <c r="H6" s="3132">
        <v>1</v>
      </c>
      <c r="I6" s="3133">
        <v>3430</v>
      </c>
      <c r="J6" s="3141">
        <v>0</v>
      </c>
      <c r="K6" s="3135"/>
      <c r="L6" s="3134">
        <v>1</v>
      </c>
      <c r="M6" s="3135">
        <v>3430</v>
      </c>
      <c r="N6" s="3141">
        <v>0</v>
      </c>
      <c r="O6" s="3135">
        <v>0</v>
      </c>
      <c r="P6" s="3136">
        <v>1</v>
      </c>
      <c r="Q6" s="3136">
        <v>3430</v>
      </c>
      <c r="R6" s="3141">
        <v>0</v>
      </c>
      <c r="S6" s="3135">
        <v>0</v>
      </c>
      <c r="T6" s="3136">
        <v>1</v>
      </c>
      <c r="U6" s="3136">
        <v>3430</v>
      </c>
      <c r="V6" s="3141">
        <v>0</v>
      </c>
      <c r="W6" s="3135">
        <v>0</v>
      </c>
      <c r="X6" s="3134">
        <v>0</v>
      </c>
      <c r="Y6" s="3137">
        <v>0</v>
      </c>
      <c r="Z6" s="3138">
        <v>1</v>
      </c>
      <c r="AA6" s="3139">
        <v>3430</v>
      </c>
      <c r="AB6" s="3141">
        <v>0</v>
      </c>
      <c r="AC6" s="3135">
        <v>0</v>
      </c>
      <c r="AD6" s="3132">
        <v>1</v>
      </c>
      <c r="AE6" s="3136">
        <v>3430</v>
      </c>
      <c r="AF6" s="3141">
        <v>0</v>
      </c>
      <c r="AG6" s="3135">
        <v>0</v>
      </c>
      <c r="AH6" s="3132">
        <v>1</v>
      </c>
      <c r="AI6" s="3136">
        <v>3430</v>
      </c>
      <c r="AJ6" s="3141">
        <v>0</v>
      </c>
      <c r="AK6" s="3135">
        <v>0</v>
      </c>
      <c r="AL6" s="3134">
        <v>0</v>
      </c>
      <c r="AM6" s="3135">
        <v>0</v>
      </c>
      <c r="AN6" s="3132">
        <v>1</v>
      </c>
      <c r="AO6" s="3136">
        <v>3430</v>
      </c>
      <c r="AP6" s="3141">
        <v>0</v>
      </c>
      <c r="AQ6" s="3135">
        <v>0</v>
      </c>
      <c r="AR6" s="3132">
        <v>1</v>
      </c>
      <c r="AS6" s="3136">
        <v>3430</v>
      </c>
      <c r="AT6" s="3141">
        <v>0</v>
      </c>
      <c r="AU6" s="3135">
        <v>0</v>
      </c>
      <c r="AV6" s="3132">
        <v>1</v>
      </c>
      <c r="AW6" s="3136">
        <v>3430</v>
      </c>
      <c r="AX6" s="3141">
        <v>0</v>
      </c>
      <c r="AY6" s="3135">
        <v>0</v>
      </c>
      <c r="AZ6" s="3134">
        <v>0</v>
      </c>
      <c r="BA6" s="3137">
        <v>0</v>
      </c>
      <c r="BB6" s="3138">
        <v>0</v>
      </c>
      <c r="BC6" s="3139">
        <v>0</v>
      </c>
      <c r="BD6" s="3132">
        <v>1</v>
      </c>
      <c r="BE6" s="3136">
        <v>3430</v>
      </c>
      <c r="BF6" s="1293"/>
      <c r="BG6" s="1217"/>
    </row>
    <row r="7" spans="2:65" ht="21.95" customHeight="1" thickBot="1" x14ac:dyDescent="0.3">
      <c r="B7" s="3822"/>
      <c r="C7" s="3142" t="s">
        <v>2</v>
      </c>
      <c r="D7" s="3143">
        <v>14.7</v>
      </c>
      <c r="E7" s="3144">
        <v>54533</v>
      </c>
      <c r="F7" s="3144">
        <v>27</v>
      </c>
      <c r="G7" s="3144">
        <v>102574</v>
      </c>
      <c r="H7" s="3144">
        <v>41.7</v>
      </c>
      <c r="I7" s="3144">
        <v>157107</v>
      </c>
      <c r="J7" s="3144">
        <v>16</v>
      </c>
      <c r="K7" s="3144">
        <v>59391</v>
      </c>
      <c r="L7" s="3144">
        <v>57.7</v>
      </c>
      <c r="M7" s="3144">
        <v>216498</v>
      </c>
      <c r="N7" s="3144">
        <v>15.1</v>
      </c>
      <c r="O7" s="3144">
        <v>57127</v>
      </c>
      <c r="P7" s="3136">
        <v>72.8</v>
      </c>
      <c r="Q7" s="3136">
        <v>273625</v>
      </c>
      <c r="R7" s="3144">
        <v>17.8</v>
      </c>
      <c r="S7" s="3144">
        <v>68431</v>
      </c>
      <c r="T7" s="3136">
        <v>90.6</v>
      </c>
      <c r="U7" s="3136">
        <v>342056</v>
      </c>
      <c r="V7" s="3144">
        <v>25</v>
      </c>
      <c r="W7" s="3144">
        <v>95442</v>
      </c>
      <c r="X7" s="3144">
        <v>57.9</v>
      </c>
      <c r="Y7" s="3145">
        <v>221000</v>
      </c>
      <c r="Z7" s="3146">
        <v>115.6</v>
      </c>
      <c r="AA7" s="3146">
        <v>437498</v>
      </c>
      <c r="AB7" s="3144">
        <v>19.600000000000001</v>
      </c>
      <c r="AC7" s="3144">
        <v>76478</v>
      </c>
      <c r="AD7" s="3144">
        <v>135.19999999999999</v>
      </c>
      <c r="AE7" s="3144">
        <v>513976</v>
      </c>
      <c r="AF7" s="3144">
        <v>1.2</v>
      </c>
      <c r="AG7" s="3144">
        <v>4448</v>
      </c>
      <c r="AH7" s="3144">
        <v>136.4</v>
      </c>
      <c r="AI7" s="3144">
        <v>518424</v>
      </c>
      <c r="AJ7" s="3144">
        <v>10.5</v>
      </c>
      <c r="AK7" s="3144">
        <v>38794</v>
      </c>
      <c r="AL7" s="3144">
        <v>31.299999999999997</v>
      </c>
      <c r="AM7" s="3144">
        <v>119720</v>
      </c>
      <c r="AN7" s="3144">
        <v>146.9</v>
      </c>
      <c r="AO7" s="3144">
        <v>557218</v>
      </c>
      <c r="AP7" s="3144">
        <v>15.3</v>
      </c>
      <c r="AQ7" s="3144">
        <v>60283</v>
      </c>
      <c r="AR7" s="3144">
        <v>162.19999999999999</v>
      </c>
      <c r="AS7" s="3144">
        <v>617501</v>
      </c>
      <c r="AT7" s="3144">
        <v>10.8</v>
      </c>
      <c r="AU7" s="3144">
        <v>40072</v>
      </c>
      <c r="AV7" s="3144">
        <v>173</v>
      </c>
      <c r="AW7" s="3144">
        <v>657573</v>
      </c>
      <c r="AX7" s="3144">
        <v>33.299999999999997</v>
      </c>
      <c r="AY7" s="3144">
        <v>126620</v>
      </c>
      <c r="AZ7" s="3144">
        <v>59.399999999999991</v>
      </c>
      <c r="BA7" s="3145">
        <v>226975</v>
      </c>
      <c r="BB7" s="3146">
        <v>90.699999999999989</v>
      </c>
      <c r="BC7" s="3146">
        <v>346695</v>
      </c>
      <c r="BD7" s="3144">
        <v>206.3</v>
      </c>
      <c r="BE7" s="3144">
        <v>784193</v>
      </c>
      <c r="BF7" s="1293"/>
      <c r="BG7" s="1217"/>
    </row>
    <row r="8" spans="2:65" ht="21.95" customHeight="1" thickBot="1" x14ac:dyDescent="0.3">
      <c r="B8" s="3822"/>
      <c r="C8" s="3140" t="s">
        <v>1020</v>
      </c>
      <c r="D8" s="3141">
        <v>14.8</v>
      </c>
      <c r="E8" s="3135">
        <v>54534</v>
      </c>
      <c r="F8" s="3141">
        <v>27</v>
      </c>
      <c r="G8" s="3135">
        <v>102574</v>
      </c>
      <c r="H8" s="3132">
        <v>41.8</v>
      </c>
      <c r="I8" s="3133">
        <v>157108</v>
      </c>
      <c r="J8" s="3141">
        <v>15.8</v>
      </c>
      <c r="K8" s="3135">
        <v>58486</v>
      </c>
      <c r="L8" s="3134">
        <v>57.599999999999994</v>
      </c>
      <c r="M8" s="3135">
        <v>215594</v>
      </c>
      <c r="N8" s="3141">
        <v>13.2</v>
      </c>
      <c r="O8" s="3135">
        <v>49313</v>
      </c>
      <c r="P8" s="3136">
        <v>70.8</v>
      </c>
      <c r="Q8" s="3136">
        <v>264907</v>
      </c>
      <c r="R8" s="3141">
        <v>15.4</v>
      </c>
      <c r="S8" s="3135">
        <v>58283</v>
      </c>
      <c r="T8" s="3136">
        <v>86.2</v>
      </c>
      <c r="U8" s="3136">
        <v>323190</v>
      </c>
      <c r="V8" s="3141">
        <v>17.7</v>
      </c>
      <c r="W8" s="3135">
        <v>65940</v>
      </c>
      <c r="X8" s="3134">
        <v>46.3</v>
      </c>
      <c r="Y8" s="3137">
        <v>173536</v>
      </c>
      <c r="Z8" s="3138">
        <v>103.89999999999999</v>
      </c>
      <c r="AA8" s="3139">
        <v>389130</v>
      </c>
      <c r="AB8" s="3141">
        <v>13.5</v>
      </c>
      <c r="AC8" s="3135">
        <v>51202</v>
      </c>
      <c r="AD8" s="3132">
        <v>117.39999999999999</v>
      </c>
      <c r="AE8" s="3136">
        <v>440332</v>
      </c>
      <c r="AF8" s="3141">
        <v>1.2</v>
      </c>
      <c r="AG8" s="3135">
        <v>4448</v>
      </c>
      <c r="AH8" s="3132">
        <v>118.6</v>
      </c>
      <c r="AI8" s="3136">
        <v>444780</v>
      </c>
      <c r="AJ8" s="3141">
        <v>7.6</v>
      </c>
      <c r="AK8" s="3135">
        <v>27576</v>
      </c>
      <c r="AL8" s="3134">
        <v>22.299999999999997</v>
      </c>
      <c r="AM8" s="3135">
        <v>83226</v>
      </c>
      <c r="AN8" s="3132">
        <v>126.19999999999999</v>
      </c>
      <c r="AO8" s="3136">
        <v>472356</v>
      </c>
      <c r="AP8" s="3141">
        <v>11.3</v>
      </c>
      <c r="AQ8" s="3135">
        <v>43446</v>
      </c>
      <c r="AR8" s="3132">
        <v>137.5</v>
      </c>
      <c r="AS8" s="3136">
        <v>515802</v>
      </c>
      <c r="AT8" s="3141">
        <v>9.8000000000000007</v>
      </c>
      <c r="AU8" s="3135">
        <v>35811</v>
      </c>
      <c r="AV8" s="3132">
        <v>147.30000000000001</v>
      </c>
      <c r="AW8" s="3136">
        <v>551613</v>
      </c>
      <c r="AX8" s="3141">
        <v>24.7</v>
      </c>
      <c r="AY8" s="3135">
        <v>92324</v>
      </c>
      <c r="AZ8" s="3134">
        <v>45.8</v>
      </c>
      <c r="BA8" s="3137">
        <v>171581</v>
      </c>
      <c r="BB8" s="3138">
        <v>68.099999999999994</v>
      </c>
      <c r="BC8" s="3139">
        <v>254807</v>
      </c>
      <c r="BD8" s="3132">
        <v>172</v>
      </c>
      <c r="BE8" s="3136">
        <v>643937</v>
      </c>
      <c r="BF8" s="1293"/>
      <c r="BG8" s="1217"/>
    </row>
    <row r="9" spans="2:65" ht="21.95" customHeight="1" thickBot="1" x14ac:dyDescent="0.3">
      <c r="B9" s="3823"/>
      <c r="C9" s="3147" t="s">
        <v>1021</v>
      </c>
      <c r="D9" s="3148">
        <v>0</v>
      </c>
      <c r="E9" s="3149">
        <v>0</v>
      </c>
      <c r="F9" s="3148">
        <v>0</v>
      </c>
      <c r="G9" s="3149">
        <v>0</v>
      </c>
      <c r="H9" s="3132">
        <v>0</v>
      </c>
      <c r="I9" s="3133">
        <v>0</v>
      </c>
      <c r="J9" s="3148">
        <v>0.2</v>
      </c>
      <c r="K9" s="3149">
        <v>905</v>
      </c>
      <c r="L9" s="3134">
        <v>0.2</v>
      </c>
      <c r="M9" s="3135">
        <v>905</v>
      </c>
      <c r="N9" s="3148">
        <v>2</v>
      </c>
      <c r="O9" s="3149">
        <v>7815</v>
      </c>
      <c r="P9" s="3136">
        <v>2.2000000000000002</v>
      </c>
      <c r="Q9" s="3136">
        <v>8720</v>
      </c>
      <c r="R9" s="3148">
        <v>2.4</v>
      </c>
      <c r="S9" s="3149">
        <v>10148</v>
      </c>
      <c r="T9" s="3136">
        <v>4.5999999999999996</v>
      </c>
      <c r="U9" s="3136">
        <v>18868</v>
      </c>
      <c r="V9" s="3148">
        <v>7.3</v>
      </c>
      <c r="W9" s="3149">
        <v>29501</v>
      </c>
      <c r="X9" s="3134">
        <v>11.7</v>
      </c>
      <c r="Y9" s="3137">
        <v>47464</v>
      </c>
      <c r="Z9" s="3138">
        <v>11.899999999999999</v>
      </c>
      <c r="AA9" s="3139">
        <v>48369</v>
      </c>
      <c r="AB9" s="3148">
        <v>6.2</v>
      </c>
      <c r="AC9" s="3149">
        <v>25276</v>
      </c>
      <c r="AD9" s="3132">
        <v>18.099999999999998</v>
      </c>
      <c r="AE9" s="3136">
        <v>73645</v>
      </c>
      <c r="AF9" s="3148">
        <v>0</v>
      </c>
      <c r="AG9" s="3149">
        <v>0</v>
      </c>
      <c r="AH9" s="3132">
        <v>18.099999999999998</v>
      </c>
      <c r="AI9" s="3136">
        <v>73645</v>
      </c>
      <c r="AJ9" s="3148">
        <v>2.9</v>
      </c>
      <c r="AK9" s="3149">
        <v>11251</v>
      </c>
      <c r="AL9" s="3134">
        <v>9.1</v>
      </c>
      <c r="AM9" s="3135">
        <v>36527</v>
      </c>
      <c r="AN9" s="3132">
        <v>20.999999999999996</v>
      </c>
      <c r="AO9" s="3136">
        <v>84896</v>
      </c>
      <c r="AP9" s="3148">
        <v>4</v>
      </c>
      <c r="AQ9" s="3149">
        <v>16837</v>
      </c>
      <c r="AR9" s="3132">
        <v>24.999999999999996</v>
      </c>
      <c r="AS9" s="3136">
        <v>101733</v>
      </c>
      <c r="AT9" s="3148">
        <v>0.9</v>
      </c>
      <c r="AU9" s="3149">
        <v>4260</v>
      </c>
      <c r="AV9" s="3132">
        <v>25.899999999999995</v>
      </c>
      <c r="AW9" s="3136">
        <v>105993</v>
      </c>
      <c r="AX9" s="3148">
        <v>8.5</v>
      </c>
      <c r="AY9" s="3149">
        <v>34296</v>
      </c>
      <c r="AZ9" s="3134">
        <v>13.4</v>
      </c>
      <c r="BA9" s="3137">
        <v>55393</v>
      </c>
      <c r="BB9" s="3138">
        <v>22.5</v>
      </c>
      <c r="BC9" s="3139">
        <v>91920</v>
      </c>
      <c r="BD9" s="3132">
        <v>34.399999999999991</v>
      </c>
      <c r="BE9" s="3136">
        <v>140289</v>
      </c>
      <c r="BF9" s="1293"/>
      <c r="BG9" s="1217"/>
    </row>
    <row r="10" spans="2:65" ht="21.95" customHeight="1" thickBot="1" x14ac:dyDescent="0.3">
      <c r="B10" s="3821" t="s">
        <v>1230</v>
      </c>
      <c r="C10" s="3131" t="s">
        <v>1022</v>
      </c>
      <c r="D10" s="3132">
        <v>55.6</v>
      </c>
      <c r="E10" s="3133">
        <v>203732</v>
      </c>
      <c r="F10" s="3132">
        <v>51.7</v>
      </c>
      <c r="G10" s="3133">
        <v>195527</v>
      </c>
      <c r="H10" s="3132">
        <v>107.30000000000001</v>
      </c>
      <c r="I10" s="3133">
        <v>399259</v>
      </c>
      <c r="J10" s="3132">
        <v>42.6</v>
      </c>
      <c r="K10" s="3133">
        <v>157553</v>
      </c>
      <c r="L10" s="3134">
        <v>149.9</v>
      </c>
      <c r="M10" s="3135">
        <v>556812</v>
      </c>
      <c r="N10" s="3132">
        <v>52.5</v>
      </c>
      <c r="O10" s="3133">
        <v>199312</v>
      </c>
      <c r="P10" s="3136">
        <v>202.4</v>
      </c>
      <c r="Q10" s="3136">
        <v>756124</v>
      </c>
      <c r="R10" s="3132">
        <v>45.9</v>
      </c>
      <c r="S10" s="3133">
        <v>178671</v>
      </c>
      <c r="T10" s="3136">
        <v>248.3</v>
      </c>
      <c r="U10" s="3136">
        <v>934795</v>
      </c>
      <c r="V10" s="3132">
        <v>48.1</v>
      </c>
      <c r="W10" s="3133">
        <v>183558</v>
      </c>
      <c r="X10" s="3134">
        <v>146.5</v>
      </c>
      <c r="Y10" s="3137">
        <v>561541</v>
      </c>
      <c r="Z10" s="3138">
        <v>296.39999999999998</v>
      </c>
      <c r="AA10" s="3139">
        <v>1118353</v>
      </c>
      <c r="AB10" s="3132">
        <v>59.9</v>
      </c>
      <c r="AC10" s="3133">
        <v>229255</v>
      </c>
      <c r="AD10" s="3132">
        <v>356.29999999999995</v>
      </c>
      <c r="AE10" s="3136">
        <v>1347608</v>
      </c>
      <c r="AF10" s="3132">
        <v>34.5</v>
      </c>
      <c r="AG10" s="3133">
        <v>130110</v>
      </c>
      <c r="AH10" s="3132">
        <v>390.79999999999995</v>
      </c>
      <c r="AI10" s="3136">
        <v>1477718</v>
      </c>
      <c r="AJ10" s="3132">
        <v>60.6</v>
      </c>
      <c r="AK10" s="3133">
        <v>221782</v>
      </c>
      <c r="AL10" s="3134">
        <v>155</v>
      </c>
      <c r="AM10" s="3135">
        <v>581147</v>
      </c>
      <c r="AN10" s="3132">
        <v>451.4</v>
      </c>
      <c r="AO10" s="3136">
        <v>1699500</v>
      </c>
      <c r="AP10" s="3132">
        <v>56.2</v>
      </c>
      <c r="AQ10" s="3133">
        <v>217262</v>
      </c>
      <c r="AR10" s="3132">
        <v>507.59999999999997</v>
      </c>
      <c r="AS10" s="3136">
        <v>1916762</v>
      </c>
      <c r="AT10" s="3132">
        <v>59.3</v>
      </c>
      <c r="AU10" s="3133">
        <v>224403</v>
      </c>
      <c r="AV10" s="3132">
        <v>566.9</v>
      </c>
      <c r="AW10" s="3136">
        <v>2141165</v>
      </c>
      <c r="AX10" s="3132">
        <v>74.599999999999994</v>
      </c>
      <c r="AY10" s="3133">
        <v>281870</v>
      </c>
      <c r="AZ10" s="3134">
        <v>190.1</v>
      </c>
      <c r="BA10" s="3137">
        <v>723535</v>
      </c>
      <c r="BB10" s="3138">
        <v>345.1</v>
      </c>
      <c r="BC10" s="3139">
        <v>1304682</v>
      </c>
      <c r="BD10" s="3132">
        <v>641.5</v>
      </c>
      <c r="BE10" s="3136">
        <v>2423035</v>
      </c>
      <c r="BF10" s="1293"/>
      <c r="BG10" s="1217"/>
    </row>
    <row r="11" spans="2:65" ht="21.95" customHeight="1" thickBot="1" x14ac:dyDescent="0.3">
      <c r="B11" s="3822"/>
      <c r="C11" s="3140" t="s">
        <v>1023</v>
      </c>
      <c r="D11" s="3141">
        <v>11.7</v>
      </c>
      <c r="E11" s="3135">
        <v>45022</v>
      </c>
      <c r="F11" s="3141">
        <v>17.3</v>
      </c>
      <c r="G11" s="3135">
        <v>66704</v>
      </c>
      <c r="H11" s="3132">
        <v>29</v>
      </c>
      <c r="I11" s="3133">
        <v>111726</v>
      </c>
      <c r="J11" s="3141">
        <v>7.3</v>
      </c>
      <c r="K11" s="3135">
        <v>27649</v>
      </c>
      <c r="L11" s="3134">
        <v>36.299999999999997</v>
      </c>
      <c r="M11" s="3135">
        <v>139375</v>
      </c>
      <c r="N11" s="3141">
        <v>20.5</v>
      </c>
      <c r="O11" s="3135">
        <v>80789</v>
      </c>
      <c r="P11" s="3136">
        <v>56.8</v>
      </c>
      <c r="Q11" s="3136">
        <v>220164</v>
      </c>
      <c r="R11" s="3141">
        <v>13.2</v>
      </c>
      <c r="S11" s="3135">
        <v>51167</v>
      </c>
      <c r="T11" s="3136">
        <v>70</v>
      </c>
      <c r="U11" s="3136">
        <v>271331</v>
      </c>
      <c r="V11" s="3141">
        <v>12.9</v>
      </c>
      <c r="W11" s="3135">
        <v>49570</v>
      </c>
      <c r="X11" s="3134">
        <v>46.6</v>
      </c>
      <c r="Y11" s="3137">
        <v>181526</v>
      </c>
      <c r="Z11" s="3138">
        <v>82.9</v>
      </c>
      <c r="AA11" s="3139">
        <v>320901</v>
      </c>
      <c r="AB11" s="3141">
        <v>10.4</v>
      </c>
      <c r="AC11" s="3135">
        <v>40992</v>
      </c>
      <c r="AD11" s="3132">
        <v>93.300000000000011</v>
      </c>
      <c r="AE11" s="3136">
        <v>361893</v>
      </c>
      <c r="AF11" s="3141">
        <v>1.3</v>
      </c>
      <c r="AG11" s="3135">
        <v>5255</v>
      </c>
      <c r="AH11" s="3132">
        <v>94.600000000000009</v>
      </c>
      <c r="AI11" s="3136">
        <v>367148</v>
      </c>
      <c r="AJ11" s="3141">
        <v>6.9</v>
      </c>
      <c r="AK11" s="3135">
        <v>25576</v>
      </c>
      <c r="AL11" s="3134">
        <v>18.600000000000001</v>
      </c>
      <c r="AM11" s="3135">
        <v>71823</v>
      </c>
      <c r="AN11" s="3132">
        <v>101.50000000000001</v>
      </c>
      <c r="AO11" s="3136">
        <v>392724</v>
      </c>
      <c r="AP11" s="3141">
        <v>9.5</v>
      </c>
      <c r="AQ11" s="3135">
        <v>38129</v>
      </c>
      <c r="AR11" s="3132">
        <v>111.00000000000001</v>
      </c>
      <c r="AS11" s="3136">
        <v>430853</v>
      </c>
      <c r="AT11" s="3141">
        <v>3.1</v>
      </c>
      <c r="AU11" s="3135">
        <v>12054</v>
      </c>
      <c r="AV11" s="3132">
        <v>114.10000000000001</v>
      </c>
      <c r="AW11" s="3136">
        <v>442907</v>
      </c>
      <c r="AX11" s="3141">
        <v>4.0999999999999996</v>
      </c>
      <c r="AY11" s="3135">
        <v>16178</v>
      </c>
      <c r="AZ11" s="3134">
        <v>16.7</v>
      </c>
      <c r="BA11" s="3137">
        <v>66361</v>
      </c>
      <c r="BB11" s="3138">
        <v>35.299999999999997</v>
      </c>
      <c r="BC11" s="3139">
        <v>138184</v>
      </c>
      <c r="BD11" s="3132">
        <v>118.2</v>
      </c>
      <c r="BE11" s="3136">
        <v>459085</v>
      </c>
      <c r="BF11" s="1293"/>
      <c r="BG11" s="1217"/>
    </row>
    <row r="12" spans="2:65" ht="21.95" customHeight="1" thickBot="1" x14ac:dyDescent="0.3">
      <c r="B12" s="3822"/>
      <c r="C12" s="3140" t="s">
        <v>1229</v>
      </c>
      <c r="D12" s="3141">
        <v>0</v>
      </c>
      <c r="E12" s="3135">
        <v>0</v>
      </c>
      <c r="F12" s="3141">
        <v>0</v>
      </c>
      <c r="G12" s="3135">
        <v>0</v>
      </c>
      <c r="H12" s="3132">
        <v>0</v>
      </c>
      <c r="I12" s="3133">
        <v>0</v>
      </c>
      <c r="J12" s="3141">
        <v>0</v>
      </c>
      <c r="K12" s="3135"/>
      <c r="L12" s="3134">
        <v>0</v>
      </c>
      <c r="M12" s="3135">
        <v>0</v>
      </c>
      <c r="N12" s="3141">
        <v>1</v>
      </c>
      <c r="O12" s="3135">
        <v>3740</v>
      </c>
      <c r="P12" s="3136">
        <v>1</v>
      </c>
      <c r="Q12" s="3136">
        <v>3740</v>
      </c>
      <c r="R12" s="3141">
        <v>8</v>
      </c>
      <c r="S12" s="3135">
        <v>32414</v>
      </c>
      <c r="T12" s="3136">
        <v>9</v>
      </c>
      <c r="U12" s="3136">
        <v>36154</v>
      </c>
      <c r="V12" s="3141">
        <v>6</v>
      </c>
      <c r="W12" s="3135">
        <v>23532</v>
      </c>
      <c r="X12" s="3134">
        <v>15</v>
      </c>
      <c r="Y12" s="3137">
        <v>59686</v>
      </c>
      <c r="Z12" s="3138">
        <v>15</v>
      </c>
      <c r="AA12" s="3139">
        <v>59686</v>
      </c>
      <c r="AB12" s="3141">
        <v>5</v>
      </c>
      <c r="AC12" s="3135">
        <v>19718</v>
      </c>
      <c r="AD12" s="3132">
        <v>20</v>
      </c>
      <c r="AE12" s="3136">
        <v>79404</v>
      </c>
      <c r="AF12" s="3141">
        <v>0</v>
      </c>
      <c r="AG12" s="3135">
        <v>0</v>
      </c>
      <c r="AH12" s="3132">
        <v>20</v>
      </c>
      <c r="AI12" s="3136">
        <v>79404</v>
      </c>
      <c r="AJ12" s="3141">
        <v>1</v>
      </c>
      <c r="AK12" s="3135">
        <v>3730</v>
      </c>
      <c r="AL12" s="3134">
        <v>6</v>
      </c>
      <c r="AM12" s="3135">
        <v>23448</v>
      </c>
      <c r="AN12" s="3132">
        <v>21</v>
      </c>
      <c r="AO12" s="3136">
        <v>83134</v>
      </c>
      <c r="AP12" s="3141">
        <v>0</v>
      </c>
      <c r="AQ12" s="3135">
        <v>0</v>
      </c>
      <c r="AR12" s="3132">
        <v>21</v>
      </c>
      <c r="AS12" s="3136">
        <v>83134</v>
      </c>
      <c r="AT12" s="3141">
        <v>2</v>
      </c>
      <c r="AU12" s="3135">
        <v>6684</v>
      </c>
      <c r="AV12" s="3132">
        <v>23</v>
      </c>
      <c r="AW12" s="3136">
        <v>89818</v>
      </c>
      <c r="AX12" s="3141">
        <v>2</v>
      </c>
      <c r="AY12" s="3135">
        <v>7139</v>
      </c>
      <c r="AZ12" s="3134">
        <v>4</v>
      </c>
      <c r="BA12" s="3137">
        <v>13823</v>
      </c>
      <c r="BB12" s="3138">
        <v>10</v>
      </c>
      <c r="BC12" s="3139">
        <v>37271</v>
      </c>
      <c r="BD12" s="3132">
        <v>25</v>
      </c>
      <c r="BE12" s="3136">
        <v>96957</v>
      </c>
      <c r="BF12" s="1293"/>
      <c r="BG12" s="1217"/>
    </row>
    <row r="13" spans="2:65" ht="21.95" customHeight="1" thickBot="1" x14ac:dyDescent="0.3">
      <c r="B13" s="3822"/>
      <c r="C13" s="3142" t="s">
        <v>2</v>
      </c>
      <c r="D13" s="3144">
        <v>67.3</v>
      </c>
      <c r="E13" s="3144">
        <v>248754</v>
      </c>
      <c r="F13" s="3144">
        <v>69</v>
      </c>
      <c r="G13" s="3144">
        <v>262231</v>
      </c>
      <c r="H13" s="3144">
        <v>136.30000000000001</v>
      </c>
      <c r="I13" s="3144">
        <v>510985</v>
      </c>
      <c r="J13" s="3144">
        <v>49.9</v>
      </c>
      <c r="K13" s="3144">
        <v>185202</v>
      </c>
      <c r="L13" s="3144">
        <v>186.2</v>
      </c>
      <c r="M13" s="3144">
        <v>696187</v>
      </c>
      <c r="N13" s="3144">
        <v>74</v>
      </c>
      <c r="O13" s="3144">
        <v>283841</v>
      </c>
      <c r="P13" s="3136">
        <v>260.2</v>
      </c>
      <c r="Q13" s="3136">
        <v>980028</v>
      </c>
      <c r="R13" s="3144">
        <v>67.099999999999994</v>
      </c>
      <c r="S13" s="3144">
        <v>262252</v>
      </c>
      <c r="T13" s="3136">
        <v>327.29999999999995</v>
      </c>
      <c r="U13" s="3136">
        <v>1242280</v>
      </c>
      <c r="V13" s="3144">
        <v>67</v>
      </c>
      <c r="W13" s="3144">
        <v>256660</v>
      </c>
      <c r="X13" s="3144">
        <v>208.1</v>
      </c>
      <c r="Y13" s="3145">
        <v>802753</v>
      </c>
      <c r="Z13" s="3146">
        <v>394.29999999999995</v>
      </c>
      <c r="AA13" s="3146">
        <v>1498940</v>
      </c>
      <c r="AB13" s="3144">
        <v>75.3</v>
      </c>
      <c r="AC13" s="3144">
        <v>289965</v>
      </c>
      <c r="AD13" s="3144">
        <v>469.59999999999997</v>
      </c>
      <c r="AE13" s="3144">
        <v>1788905</v>
      </c>
      <c r="AF13" s="3144">
        <v>35.799999999999997</v>
      </c>
      <c r="AG13" s="3144">
        <v>135365</v>
      </c>
      <c r="AH13" s="3144">
        <v>505.4</v>
      </c>
      <c r="AI13" s="3144">
        <v>1924270</v>
      </c>
      <c r="AJ13" s="3144">
        <v>68.5</v>
      </c>
      <c r="AK13" s="3144">
        <v>251088</v>
      </c>
      <c r="AL13" s="3144">
        <v>179.6</v>
      </c>
      <c r="AM13" s="3144">
        <v>676418</v>
      </c>
      <c r="AN13" s="3144">
        <v>573.9</v>
      </c>
      <c r="AO13" s="3144">
        <v>2175358</v>
      </c>
      <c r="AP13" s="3144">
        <v>65.7</v>
      </c>
      <c r="AQ13" s="3144">
        <v>255391</v>
      </c>
      <c r="AR13" s="3144">
        <v>639.6</v>
      </c>
      <c r="AS13" s="3144">
        <v>2430749</v>
      </c>
      <c r="AT13" s="3144">
        <v>64.400000000000006</v>
      </c>
      <c r="AU13" s="3144">
        <v>243141</v>
      </c>
      <c r="AV13" s="3144">
        <v>704</v>
      </c>
      <c r="AW13" s="3144">
        <v>2673890</v>
      </c>
      <c r="AX13" s="3144">
        <v>80.699999999999989</v>
      </c>
      <c r="AY13" s="3144">
        <v>305187</v>
      </c>
      <c r="AZ13" s="3144">
        <v>210.79999999999998</v>
      </c>
      <c r="BA13" s="3145">
        <v>803719</v>
      </c>
      <c r="BB13" s="3146">
        <v>390.40000000000003</v>
      </c>
      <c r="BC13" s="3146">
        <v>1480137</v>
      </c>
      <c r="BD13" s="3144">
        <v>784.7</v>
      </c>
      <c r="BE13" s="3144">
        <v>2979077</v>
      </c>
      <c r="BF13" s="1293"/>
      <c r="BG13" s="1217"/>
    </row>
    <row r="14" spans="2:65" ht="21.95" customHeight="1" thickBot="1" x14ac:dyDescent="0.3">
      <c r="B14" s="3822"/>
      <c r="C14" s="3140" t="s">
        <v>1020</v>
      </c>
      <c r="D14" s="3141">
        <v>66.2</v>
      </c>
      <c r="E14" s="3135">
        <v>244781</v>
      </c>
      <c r="F14" s="3141">
        <v>69</v>
      </c>
      <c r="G14" s="3135">
        <v>2622231</v>
      </c>
      <c r="H14" s="3132">
        <v>135.19999999999999</v>
      </c>
      <c r="I14" s="3133">
        <v>2867012</v>
      </c>
      <c r="J14" s="3141">
        <v>48.2</v>
      </c>
      <c r="K14" s="3135">
        <v>178395</v>
      </c>
      <c r="L14" s="3134">
        <v>183.39999999999998</v>
      </c>
      <c r="M14" s="3135">
        <v>3045407</v>
      </c>
      <c r="N14" s="3141">
        <v>60.9</v>
      </c>
      <c r="O14" s="3135">
        <v>229766</v>
      </c>
      <c r="P14" s="3136">
        <v>244.29999999999998</v>
      </c>
      <c r="Q14" s="3136">
        <v>3275173</v>
      </c>
      <c r="R14" s="3141">
        <v>50.6</v>
      </c>
      <c r="S14" s="3135">
        <v>192732</v>
      </c>
      <c r="T14" s="3136">
        <v>294.89999999999998</v>
      </c>
      <c r="U14" s="3136">
        <v>3467905</v>
      </c>
      <c r="V14" s="3141">
        <v>42.3</v>
      </c>
      <c r="W14" s="3135">
        <v>156414</v>
      </c>
      <c r="X14" s="3134">
        <v>153.80000000000001</v>
      </c>
      <c r="Y14" s="3137">
        <v>578912</v>
      </c>
      <c r="Z14" s="3138">
        <v>337.2</v>
      </c>
      <c r="AA14" s="3139">
        <v>3624319</v>
      </c>
      <c r="AB14" s="3141">
        <v>50.5</v>
      </c>
      <c r="AC14" s="3135">
        <v>189847</v>
      </c>
      <c r="AD14" s="3132">
        <v>387.7</v>
      </c>
      <c r="AE14" s="3136">
        <v>3814166</v>
      </c>
      <c r="AF14" s="3141">
        <v>34.799999999999997</v>
      </c>
      <c r="AG14" s="3135">
        <v>131320</v>
      </c>
      <c r="AH14" s="3132">
        <v>422.5</v>
      </c>
      <c r="AI14" s="3136">
        <v>3945486</v>
      </c>
      <c r="AJ14" s="3141">
        <v>59.4</v>
      </c>
      <c r="AK14" s="3135">
        <v>215217</v>
      </c>
      <c r="AL14" s="3134">
        <v>144.69999999999999</v>
      </c>
      <c r="AM14" s="3135">
        <v>536384</v>
      </c>
      <c r="AN14" s="3132">
        <v>481.9</v>
      </c>
      <c r="AO14" s="3136">
        <v>4160703</v>
      </c>
      <c r="AP14" s="3141">
        <v>53.7</v>
      </c>
      <c r="AQ14" s="3135">
        <v>206132</v>
      </c>
      <c r="AR14" s="3132">
        <v>535.6</v>
      </c>
      <c r="AS14" s="3136">
        <v>4366835</v>
      </c>
      <c r="AT14" s="3141">
        <v>58.3</v>
      </c>
      <c r="AU14" s="3135">
        <v>216779</v>
      </c>
      <c r="AV14" s="3132">
        <v>593.9</v>
      </c>
      <c r="AW14" s="3136">
        <v>4583614</v>
      </c>
      <c r="AX14" s="3141">
        <v>59.3</v>
      </c>
      <c r="AY14" s="3135">
        <v>218777</v>
      </c>
      <c r="AZ14" s="3134">
        <v>171.3</v>
      </c>
      <c r="BA14" s="3137">
        <v>641688</v>
      </c>
      <c r="BB14" s="3138">
        <v>316</v>
      </c>
      <c r="BC14" s="3139">
        <v>1178072</v>
      </c>
      <c r="BD14" s="3132">
        <v>653.19999999999993</v>
      </c>
      <c r="BE14" s="3136">
        <v>4802391</v>
      </c>
      <c r="BF14" s="1293"/>
      <c r="BG14" s="1217"/>
    </row>
    <row r="15" spans="2:65" ht="21.95" customHeight="1" thickBot="1" x14ac:dyDescent="0.3">
      <c r="B15" s="3823"/>
      <c r="C15" s="3147" t="s">
        <v>1021</v>
      </c>
      <c r="D15" s="3148">
        <v>1</v>
      </c>
      <c r="E15" s="3149">
        <v>3973</v>
      </c>
      <c r="F15" s="3148">
        <v>0</v>
      </c>
      <c r="G15" s="3149">
        <v>0</v>
      </c>
      <c r="H15" s="3132">
        <v>1</v>
      </c>
      <c r="I15" s="3133">
        <v>3973</v>
      </c>
      <c r="J15" s="3148">
        <v>1.8</v>
      </c>
      <c r="K15" s="3149">
        <v>6807</v>
      </c>
      <c r="L15" s="3134">
        <v>2.8</v>
      </c>
      <c r="M15" s="3135">
        <v>10780</v>
      </c>
      <c r="N15" s="3148">
        <v>13</v>
      </c>
      <c r="O15" s="3149">
        <v>54075</v>
      </c>
      <c r="P15" s="3136">
        <v>15.8</v>
      </c>
      <c r="Q15" s="3136">
        <v>64855</v>
      </c>
      <c r="R15" s="3148">
        <v>16.600000000000001</v>
      </c>
      <c r="S15" s="3149">
        <v>69520</v>
      </c>
      <c r="T15" s="3136">
        <v>32.400000000000006</v>
      </c>
      <c r="U15" s="3136">
        <v>134375</v>
      </c>
      <c r="V15" s="3148">
        <v>24.7</v>
      </c>
      <c r="W15" s="3149">
        <v>100246</v>
      </c>
      <c r="X15" s="3134">
        <v>54.3</v>
      </c>
      <c r="Y15" s="3137">
        <v>223841</v>
      </c>
      <c r="Z15" s="3138">
        <v>57.099999999999994</v>
      </c>
      <c r="AA15" s="3139">
        <v>234621</v>
      </c>
      <c r="AB15" s="3148">
        <v>24.8</v>
      </c>
      <c r="AC15" s="3149">
        <v>100188</v>
      </c>
      <c r="AD15" s="3132">
        <v>81.899999999999991</v>
      </c>
      <c r="AE15" s="3136">
        <v>334809</v>
      </c>
      <c r="AF15" s="3148">
        <v>1</v>
      </c>
      <c r="AG15" s="3149">
        <v>4046</v>
      </c>
      <c r="AH15" s="3132">
        <v>82.899999999999991</v>
      </c>
      <c r="AI15" s="3136">
        <v>338855</v>
      </c>
      <c r="AJ15" s="3148">
        <v>9.1</v>
      </c>
      <c r="AK15" s="3149">
        <v>35871</v>
      </c>
      <c r="AL15" s="3134">
        <v>34.9</v>
      </c>
      <c r="AM15" s="3135">
        <v>140105</v>
      </c>
      <c r="AN15" s="3132">
        <v>91.999999999999986</v>
      </c>
      <c r="AO15" s="3136">
        <v>374726</v>
      </c>
      <c r="AP15" s="3148">
        <v>12</v>
      </c>
      <c r="AQ15" s="3149">
        <v>49259</v>
      </c>
      <c r="AR15" s="3132">
        <v>103.99999999999999</v>
      </c>
      <c r="AS15" s="3136">
        <v>423985</v>
      </c>
      <c r="AT15" s="3148">
        <v>6.1</v>
      </c>
      <c r="AU15" s="3149">
        <v>26362</v>
      </c>
      <c r="AV15" s="3132">
        <v>110.09999999999998</v>
      </c>
      <c r="AW15" s="3136">
        <v>450347</v>
      </c>
      <c r="AX15" s="3148">
        <v>21.5</v>
      </c>
      <c r="AY15" s="3149">
        <v>86409</v>
      </c>
      <c r="AZ15" s="3134">
        <v>39.6</v>
      </c>
      <c r="BA15" s="3137">
        <v>162030</v>
      </c>
      <c r="BB15" s="3138">
        <v>74.5</v>
      </c>
      <c r="BC15" s="3139">
        <v>302135</v>
      </c>
      <c r="BD15" s="3132">
        <v>131.59999999999997</v>
      </c>
      <c r="BE15" s="3136">
        <v>536756</v>
      </c>
      <c r="BF15" s="1293"/>
      <c r="BG15" s="1217"/>
    </row>
    <row r="16" spans="2:65" ht="21.95" customHeight="1" thickBot="1" x14ac:dyDescent="0.3">
      <c r="B16" s="3824" t="s">
        <v>1231</v>
      </c>
      <c r="C16" s="3131" t="s">
        <v>1025</v>
      </c>
      <c r="D16" s="3132">
        <v>9</v>
      </c>
      <c r="E16" s="3133">
        <v>36967</v>
      </c>
      <c r="F16" s="3132">
        <v>9</v>
      </c>
      <c r="G16" s="3133">
        <v>36948</v>
      </c>
      <c r="H16" s="3132">
        <v>18</v>
      </c>
      <c r="I16" s="3133">
        <v>73915</v>
      </c>
      <c r="J16" s="3132">
        <v>5</v>
      </c>
      <c r="K16" s="3133">
        <v>20572</v>
      </c>
      <c r="L16" s="3134">
        <v>23</v>
      </c>
      <c r="M16" s="3135">
        <v>94487</v>
      </c>
      <c r="N16" s="3132">
        <v>8</v>
      </c>
      <c r="O16" s="3133">
        <v>32805</v>
      </c>
      <c r="P16" s="3136">
        <v>31</v>
      </c>
      <c r="Q16" s="3136">
        <v>127292</v>
      </c>
      <c r="R16" s="3132">
        <v>7</v>
      </c>
      <c r="S16" s="3133">
        <v>28834</v>
      </c>
      <c r="T16" s="3136">
        <v>38</v>
      </c>
      <c r="U16" s="3136">
        <v>156126</v>
      </c>
      <c r="V16" s="3132">
        <v>7</v>
      </c>
      <c r="W16" s="3133">
        <v>28767</v>
      </c>
      <c r="X16" s="3134">
        <v>22</v>
      </c>
      <c r="Y16" s="3137">
        <v>90406</v>
      </c>
      <c r="Z16" s="3138">
        <v>45</v>
      </c>
      <c r="AA16" s="3139">
        <v>184893</v>
      </c>
      <c r="AB16" s="3132">
        <v>9</v>
      </c>
      <c r="AC16" s="3133">
        <v>37254</v>
      </c>
      <c r="AD16" s="3132">
        <v>54</v>
      </c>
      <c r="AE16" s="3136">
        <v>222147</v>
      </c>
      <c r="AF16" s="3132">
        <v>0</v>
      </c>
      <c r="AG16" s="3133">
        <v>0</v>
      </c>
      <c r="AH16" s="3132">
        <v>54</v>
      </c>
      <c r="AI16" s="3136">
        <v>222147</v>
      </c>
      <c r="AJ16" s="3132">
        <v>4</v>
      </c>
      <c r="AK16" s="3133">
        <v>16520</v>
      </c>
      <c r="AL16" s="3134">
        <v>13</v>
      </c>
      <c r="AM16" s="3135">
        <v>53774</v>
      </c>
      <c r="AN16" s="3132">
        <v>58</v>
      </c>
      <c r="AO16" s="3136">
        <v>238667</v>
      </c>
      <c r="AP16" s="3132">
        <v>11</v>
      </c>
      <c r="AQ16" s="3133">
        <v>45255</v>
      </c>
      <c r="AR16" s="3132">
        <v>69</v>
      </c>
      <c r="AS16" s="3136">
        <v>283922</v>
      </c>
      <c r="AT16" s="3132">
        <v>6</v>
      </c>
      <c r="AU16" s="3133">
        <v>24764</v>
      </c>
      <c r="AV16" s="3132">
        <v>75</v>
      </c>
      <c r="AW16" s="3136">
        <v>308686</v>
      </c>
      <c r="AX16" s="3132">
        <v>10</v>
      </c>
      <c r="AY16" s="3133">
        <v>41398</v>
      </c>
      <c r="AZ16" s="3134">
        <v>27</v>
      </c>
      <c r="BA16" s="3137">
        <v>111417</v>
      </c>
      <c r="BB16" s="3138">
        <v>40</v>
      </c>
      <c r="BC16" s="3139">
        <v>165191</v>
      </c>
      <c r="BD16" s="3132">
        <v>85</v>
      </c>
      <c r="BE16" s="3136">
        <v>350084</v>
      </c>
      <c r="BF16" s="1293"/>
      <c r="BG16" s="1217"/>
    </row>
    <row r="17" spans="2:59" ht="21.95" customHeight="1" thickBot="1" x14ac:dyDescent="0.3">
      <c r="B17" s="3825"/>
      <c r="C17" s="3140" t="s">
        <v>1026</v>
      </c>
      <c r="D17" s="3141">
        <v>8</v>
      </c>
      <c r="E17" s="3135">
        <v>30837</v>
      </c>
      <c r="F17" s="3141">
        <v>7</v>
      </c>
      <c r="G17" s="3135">
        <v>26926</v>
      </c>
      <c r="H17" s="3132">
        <v>15</v>
      </c>
      <c r="I17" s="3133">
        <v>57763</v>
      </c>
      <c r="J17" s="3141">
        <v>5</v>
      </c>
      <c r="K17" s="3135">
        <v>18963</v>
      </c>
      <c r="L17" s="3134">
        <v>20</v>
      </c>
      <c r="M17" s="3135">
        <v>76726</v>
      </c>
      <c r="N17" s="3141">
        <v>11</v>
      </c>
      <c r="O17" s="3135">
        <v>42305</v>
      </c>
      <c r="P17" s="3136">
        <v>31</v>
      </c>
      <c r="Q17" s="3136">
        <v>119031</v>
      </c>
      <c r="R17" s="3141">
        <v>9</v>
      </c>
      <c r="S17" s="3135">
        <v>33696</v>
      </c>
      <c r="T17" s="3136">
        <v>40</v>
      </c>
      <c r="U17" s="3136">
        <v>152727</v>
      </c>
      <c r="V17" s="3141">
        <v>9</v>
      </c>
      <c r="W17" s="3135">
        <v>34571</v>
      </c>
      <c r="X17" s="3134">
        <v>29</v>
      </c>
      <c r="Y17" s="3137">
        <v>110572</v>
      </c>
      <c r="Z17" s="3138">
        <v>49</v>
      </c>
      <c r="AA17" s="3139">
        <v>187298</v>
      </c>
      <c r="AB17" s="3141">
        <v>7</v>
      </c>
      <c r="AC17" s="3135">
        <v>25788</v>
      </c>
      <c r="AD17" s="3132">
        <v>56</v>
      </c>
      <c r="AE17" s="3136">
        <v>213086</v>
      </c>
      <c r="AF17" s="3141">
        <v>0</v>
      </c>
      <c r="AG17" s="3135">
        <v>0</v>
      </c>
      <c r="AH17" s="3132">
        <v>56</v>
      </c>
      <c r="AI17" s="3136">
        <v>213086</v>
      </c>
      <c r="AJ17" s="3141">
        <v>9</v>
      </c>
      <c r="AK17" s="3135">
        <v>34379</v>
      </c>
      <c r="AL17" s="3134">
        <v>16</v>
      </c>
      <c r="AM17" s="3135">
        <v>60167</v>
      </c>
      <c r="AN17" s="3132">
        <v>65</v>
      </c>
      <c r="AO17" s="3136">
        <v>247465</v>
      </c>
      <c r="AP17" s="3141">
        <v>6</v>
      </c>
      <c r="AQ17" s="3135">
        <v>23614</v>
      </c>
      <c r="AR17" s="3132">
        <v>71</v>
      </c>
      <c r="AS17" s="3136">
        <v>271079</v>
      </c>
      <c r="AT17" s="3141">
        <v>6</v>
      </c>
      <c r="AU17" s="3135">
        <v>23130</v>
      </c>
      <c r="AV17" s="3132">
        <v>77</v>
      </c>
      <c r="AW17" s="3136">
        <v>294209</v>
      </c>
      <c r="AX17" s="3141">
        <v>7</v>
      </c>
      <c r="AY17" s="3135">
        <v>26679</v>
      </c>
      <c r="AZ17" s="3134">
        <v>19</v>
      </c>
      <c r="BA17" s="3137">
        <v>73423</v>
      </c>
      <c r="BB17" s="3138">
        <v>35</v>
      </c>
      <c r="BC17" s="3139">
        <v>133590</v>
      </c>
      <c r="BD17" s="3132">
        <v>84</v>
      </c>
      <c r="BE17" s="3136">
        <v>320888</v>
      </c>
      <c r="BF17" s="1293"/>
      <c r="BG17" s="1217"/>
    </row>
    <row r="18" spans="2:59" ht="21.95" customHeight="1" thickBot="1" x14ac:dyDescent="0.3">
      <c r="B18" s="3826"/>
      <c r="C18" s="3150" t="s">
        <v>2</v>
      </c>
      <c r="D18" s="3151">
        <v>17</v>
      </c>
      <c r="E18" s="3151">
        <v>67804</v>
      </c>
      <c r="F18" s="3151">
        <v>16</v>
      </c>
      <c r="G18" s="3151">
        <v>63874</v>
      </c>
      <c r="H18" s="3151">
        <v>33</v>
      </c>
      <c r="I18" s="3151">
        <v>131678</v>
      </c>
      <c r="J18" s="3151">
        <v>10</v>
      </c>
      <c r="K18" s="3151">
        <v>39535</v>
      </c>
      <c r="L18" s="3151">
        <v>43</v>
      </c>
      <c r="M18" s="3151">
        <v>171213</v>
      </c>
      <c r="N18" s="3151">
        <v>19</v>
      </c>
      <c r="O18" s="3151">
        <v>75110</v>
      </c>
      <c r="P18" s="3136">
        <v>62</v>
      </c>
      <c r="Q18" s="3136">
        <v>246323</v>
      </c>
      <c r="R18" s="3151">
        <v>16</v>
      </c>
      <c r="S18" s="3151">
        <v>62530</v>
      </c>
      <c r="T18" s="3136">
        <v>78</v>
      </c>
      <c r="U18" s="3136">
        <v>308853</v>
      </c>
      <c r="V18" s="3151">
        <v>16</v>
      </c>
      <c r="W18" s="3151">
        <v>63338</v>
      </c>
      <c r="X18" s="3151">
        <v>51</v>
      </c>
      <c r="Y18" s="3152">
        <v>200978</v>
      </c>
      <c r="Z18" s="3146">
        <v>94</v>
      </c>
      <c r="AA18" s="3146">
        <v>372191</v>
      </c>
      <c r="AB18" s="3151">
        <v>16</v>
      </c>
      <c r="AC18" s="3151">
        <v>63042</v>
      </c>
      <c r="AD18" s="3151">
        <v>110</v>
      </c>
      <c r="AE18" s="3151">
        <v>435233</v>
      </c>
      <c r="AF18" s="3151">
        <v>0</v>
      </c>
      <c r="AG18" s="3151">
        <v>0</v>
      </c>
      <c r="AH18" s="3151">
        <v>110</v>
      </c>
      <c r="AI18" s="3151">
        <v>435233</v>
      </c>
      <c r="AJ18" s="3151">
        <v>13</v>
      </c>
      <c r="AK18" s="3151">
        <v>50899</v>
      </c>
      <c r="AL18" s="3151">
        <v>29</v>
      </c>
      <c r="AM18" s="3151">
        <v>113941</v>
      </c>
      <c r="AN18" s="3151">
        <v>123</v>
      </c>
      <c r="AO18" s="3151">
        <v>486132</v>
      </c>
      <c r="AP18" s="3151">
        <v>17</v>
      </c>
      <c r="AQ18" s="3151">
        <v>68869</v>
      </c>
      <c r="AR18" s="3151">
        <v>140</v>
      </c>
      <c r="AS18" s="3151">
        <v>555001</v>
      </c>
      <c r="AT18" s="3151">
        <v>12</v>
      </c>
      <c r="AU18" s="3151">
        <v>47894</v>
      </c>
      <c r="AV18" s="3151">
        <v>152</v>
      </c>
      <c r="AW18" s="3151">
        <v>602895</v>
      </c>
      <c r="AX18" s="3151">
        <v>17</v>
      </c>
      <c r="AY18" s="3151">
        <v>68077</v>
      </c>
      <c r="AZ18" s="3151">
        <v>46</v>
      </c>
      <c r="BA18" s="3152">
        <v>184840</v>
      </c>
      <c r="BB18" s="3146">
        <v>75</v>
      </c>
      <c r="BC18" s="3146">
        <v>298781</v>
      </c>
      <c r="BD18" s="3151">
        <v>169</v>
      </c>
      <c r="BE18" s="3151">
        <v>670972</v>
      </c>
      <c r="BF18" s="1293"/>
      <c r="BG18" s="1217"/>
    </row>
    <row r="19" spans="2:59" ht="21.95" hidden="1" customHeight="1" thickBot="1" x14ac:dyDescent="0.3">
      <c r="B19" s="3824" t="s">
        <v>1232</v>
      </c>
      <c r="C19" s="3131" t="s">
        <v>1025</v>
      </c>
      <c r="D19" s="3132">
        <v>0</v>
      </c>
      <c r="E19" s="3133">
        <v>0</v>
      </c>
      <c r="F19" s="3132">
        <v>0</v>
      </c>
      <c r="G19" s="3133">
        <v>0</v>
      </c>
      <c r="H19" s="3132" t="s">
        <v>32</v>
      </c>
      <c r="I19" s="3133" t="s">
        <v>32</v>
      </c>
      <c r="J19" s="3132">
        <v>0</v>
      </c>
      <c r="K19" s="3133">
        <v>0</v>
      </c>
      <c r="L19" s="3134">
        <v>0</v>
      </c>
      <c r="M19" s="3135">
        <v>0</v>
      </c>
      <c r="N19" s="3132">
        <v>0</v>
      </c>
      <c r="O19" s="3133">
        <v>0</v>
      </c>
      <c r="P19" s="3136">
        <v>0</v>
      </c>
      <c r="Q19" s="3136">
        <v>0</v>
      </c>
      <c r="R19" s="3132">
        <v>0</v>
      </c>
      <c r="S19" s="3133">
        <v>0</v>
      </c>
      <c r="T19" s="3136">
        <v>0</v>
      </c>
      <c r="U19" s="3136">
        <v>0</v>
      </c>
      <c r="V19" s="3132">
        <v>0</v>
      </c>
      <c r="W19" s="3133">
        <v>0</v>
      </c>
      <c r="X19" s="3134">
        <v>0</v>
      </c>
      <c r="Y19" s="3137">
        <v>0</v>
      </c>
      <c r="Z19" s="3138">
        <v>0</v>
      </c>
      <c r="AA19" s="3139">
        <v>0</v>
      </c>
      <c r="AB19" s="3132"/>
      <c r="AC19" s="3133"/>
      <c r="AD19" s="3153">
        <v>0</v>
      </c>
      <c r="AE19" s="3136">
        <v>0</v>
      </c>
      <c r="AF19" s="3132"/>
      <c r="AG19" s="3133"/>
      <c r="AH19" s="3153">
        <v>0</v>
      </c>
      <c r="AI19" s="3136">
        <v>0</v>
      </c>
      <c r="AJ19" s="3132">
        <v>0</v>
      </c>
      <c r="AK19" s="3133">
        <v>0</v>
      </c>
      <c r="AL19" s="3134">
        <v>0</v>
      </c>
      <c r="AM19" s="3135">
        <v>0</v>
      </c>
      <c r="AN19" s="3132">
        <v>0</v>
      </c>
      <c r="AO19" s="3136">
        <v>0</v>
      </c>
      <c r="AP19" s="3132">
        <v>0</v>
      </c>
      <c r="AQ19" s="3133">
        <v>0</v>
      </c>
      <c r="AR19" s="3153">
        <v>0</v>
      </c>
      <c r="AS19" s="3136">
        <v>0</v>
      </c>
      <c r="AT19" s="3132">
        <v>0</v>
      </c>
      <c r="AU19" s="3133">
        <v>0</v>
      </c>
      <c r="AV19" s="3153">
        <v>0</v>
      </c>
      <c r="AW19" s="3136">
        <v>0</v>
      </c>
      <c r="AX19" s="3132"/>
      <c r="AY19" s="3133"/>
      <c r="AZ19" s="3134">
        <v>0</v>
      </c>
      <c r="BA19" s="3137">
        <v>0</v>
      </c>
      <c r="BB19" s="3138">
        <v>0</v>
      </c>
      <c r="BC19" s="3139">
        <v>0</v>
      </c>
      <c r="BD19" s="3132">
        <v>0</v>
      </c>
      <c r="BE19" s="3136">
        <v>0</v>
      </c>
      <c r="BF19" s="1293"/>
      <c r="BG19" s="1217"/>
    </row>
    <row r="20" spans="2:59" ht="21.95" hidden="1" customHeight="1" thickBot="1" x14ac:dyDescent="0.3">
      <c r="B20" s="3825"/>
      <c r="C20" s="3140" t="s">
        <v>1026</v>
      </c>
      <c r="D20" s="3141">
        <v>0</v>
      </c>
      <c r="E20" s="3135">
        <v>0</v>
      </c>
      <c r="F20" s="3141">
        <v>0</v>
      </c>
      <c r="G20" s="3135">
        <v>0</v>
      </c>
      <c r="H20" s="3132" t="s">
        <v>32</v>
      </c>
      <c r="I20" s="3133" t="s">
        <v>32</v>
      </c>
      <c r="J20" s="3141">
        <v>0</v>
      </c>
      <c r="K20" s="3135"/>
      <c r="L20" s="3134">
        <v>0</v>
      </c>
      <c r="M20" s="3135">
        <v>0</v>
      </c>
      <c r="N20" s="3141"/>
      <c r="O20" s="3135"/>
      <c r="P20" s="3136">
        <v>0</v>
      </c>
      <c r="Q20" s="3136">
        <v>0</v>
      </c>
      <c r="R20" s="3141">
        <v>0</v>
      </c>
      <c r="S20" s="3135">
        <v>0</v>
      </c>
      <c r="T20" s="3136">
        <v>0</v>
      </c>
      <c r="U20" s="3136">
        <v>0</v>
      </c>
      <c r="V20" s="3141">
        <v>0</v>
      </c>
      <c r="W20" s="3135">
        <v>0</v>
      </c>
      <c r="X20" s="3134">
        <v>0</v>
      </c>
      <c r="Y20" s="3137">
        <v>0</v>
      </c>
      <c r="Z20" s="3138">
        <v>0</v>
      </c>
      <c r="AA20" s="3139">
        <v>0</v>
      </c>
      <c r="AB20" s="3141"/>
      <c r="AC20" s="3135"/>
      <c r="AD20" s="3153">
        <v>0</v>
      </c>
      <c r="AE20" s="3136">
        <v>0</v>
      </c>
      <c r="AF20" s="3141"/>
      <c r="AG20" s="3135"/>
      <c r="AH20" s="3153">
        <v>0</v>
      </c>
      <c r="AI20" s="3136">
        <v>0</v>
      </c>
      <c r="AJ20" s="3141">
        <v>0</v>
      </c>
      <c r="AK20" s="3135">
        <v>0</v>
      </c>
      <c r="AL20" s="3134">
        <v>0</v>
      </c>
      <c r="AM20" s="3135">
        <v>0</v>
      </c>
      <c r="AN20" s="3132">
        <v>0</v>
      </c>
      <c r="AO20" s="3136">
        <v>0</v>
      </c>
      <c r="AP20" s="3141">
        <v>0</v>
      </c>
      <c r="AQ20" s="3135">
        <v>0</v>
      </c>
      <c r="AR20" s="3153">
        <v>0</v>
      </c>
      <c r="AS20" s="3136">
        <v>0</v>
      </c>
      <c r="AT20" s="3141">
        <v>0</v>
      </c>
      <c r="AU20" s="3135">
        <v>0</v>
      </c>
      <c r="AV20" s="3153">
        <v>0</v>
      </c>
      <c r="AW20" s="3136">
        <v>0</v>
      </c>
      <c r="AX20" s="3141"/>
      <c r="AY20" s="3135"/>
      <c r="AZ20" s="3134">
        <v>0</v>
      </c>
      <c r="BA20" s="3137">
        <v>0</v>
      </c>
      <c r="BB20" s="3138">
        <v>0</v>
      </c>
      <c r="BC20" s="3139">
        <v>0</v>
      </c>
      <c r="BD20" s="3132">
        <v>0</v>
      </c>
      <c r="BE20" s="3136">
        <v>0</v>
      </c>
      <c r="BF20" s="1293"/>
      <c r="BG20" s="1217"/>
    </row>
    <row r="21" spans="2:59" ht="21.95" customHeight="1" thickBot="1" x14ac:dyDescent="0.3">
      <c r="B21" s="3825"/>
      <c r="C21" s="3140" t="s">
        <v>1131</v>
      </c>
      <c r="D21" s="3141">
        <v>2</v>
      </c>
      <c r="E21" s="3135">
        <v>7559</v>
      </c>
      <c r="F21" s="3141">
        <v>0</v>
      </c>
      <c r="G21" s="3135">
        <v>0</v>
      </c>
      <c r="H21" s="3132">
        <v>2</v>
      </c>
      <c r="I21" s="3133">
        <v>7559</v>
      </c>
      <c r="J21" s="3141">
        <v>0</v>
      </c>
      <c r="K21" s="3135"/>
      <c r="L21" s="3134">
        <v>2</v>
      </c>
      <c r="M21" s="3135">
        <v>7559</v>
      </c>
      <c r="N21" s="3141"/>
      <c r="O21" s="3135"/>
      <c r="P21" s="3136">
        <v>2</v>
      </c>
      <c r="Q21" s="3136">
        <v>7559</v>
      </c>
      <c r="R21" s="3141">
        <v>2</v>
      </c>
      <c r="S21" s="3135">
        <v>8034</v>
      </c>
      <c r="T21" s="3136">
        <v>4</v>
      </c>
      <c r="U21" s="3136">
        <v>15593</v>
      </c>
      <c r="V21" s="3141">
        <v>0</v>
      </c>
      <c r="W21" s="3135">
        <v>0</v>
      </c>
      <c r="X21" s="3134">
        <v>2</v>
      </c>
      <c r="Y21" s="3137">
        <v>8034</v>
      </c>
      <c r="Z21" s="3138">
        <v>4</v>
      </c>
      <c r="AA21" s="3139">
        <v>15593</v>
      </c>
      <c r="AB21" s="3141"/>
      <c r="AC21" s="3135"/>
      <c r="AD21" s="3154">
        <v>4</v>
      </c>
      <c r="AE21" s="3136">
        <v>15593</v>
      </c>
      <c r="AF21" s="3141"/>
      <c r="AG21" s="3135"/>
      <c r="AH21" s="3154">
        <v>4</v>
      </c>
      <c r="AI21" s="3136">
        <v>15593</v>
      </c>
      <c r="AJ21" s="3141">
        <v>0</v>
      </c>
      <c r="AK21" s="3135">
        <v>0</v>
      </c>
      <c r="AL21" s="3134">
        <v>0</v>
      </c>
      <c r="AM21" s="3135">
        <v>0</v>
      </c>
      <c r="AN21" s="3132">
        <v>4</v>
      </c>
      <c r="AO21" s="3136">
        <v>15593</v>
      </c>
      <c r="AP21" s="3141">
        <v>0</v>
      </c>
      <c r="AQ21" s="3135">
        <v>0</v>
      </c>
      <c r="AR21" s="3154">
        <v>4</v>
      </c>
      <c r="AS21" s="3136">
        <v>15593</v>
      </c>
      <c r="AT21" s="3141">
        <v>0</v>
      </c>
      <c r="AU21" s="3135">
        <v>0</v>
      </c>
      <c r="AV21" s="3154">
        <v>4</v>
      </c>
      <c r="AW21" s="3136">
        <v>15593</v>
      </c>
      <c r="AX21" s="3141"/>
      <c r="AY21" s="3135"/>
      <c r="AZ21" s="3134">
        <v>0</v>
      </c>
      <c r="BA21" s="3137">
        <v>0</v>
      </c>
      <c r="BB21" s="3138">
        <v>0</v>
      </c>
      <c r="BC21" s="3139">
        <v>0</v>
      </c>
      <c r="BD21" s="3132">
        <v>4</v>
      </c>
      <c r="BE21" s="3136">
        <v>15593</v>
      </c>
      <c r="BF21" s="1293"/>
      <c r="BG21" s="1217"/>
    </row>
    <row r="22" spans="2:59" ht="21.95" customHeight="1" thickBot="1" x14ac:dyDescent="0.3">
      <c r="B22" s="3826"/>
      <c r="C22" s="3155" t="s">
        <v>1290</v>
      </c>
      <c r="D22" s="3156">
        <v>1</v>
      </c>
      <c r="E22" s="3157">
        <v>4080</v>
      </c>
      <c r="F22" s="3156">
        <v>1</v>
      </c>
      <c r="G22" s="3157">
        <v>4064</v>
      </c>
      <c r="H22" s="3132">
        <v>2</v>
      </c>
      <c r="I22" s="3133">
        <v>8144</v>
      </c>
      <c r="J22" s="3156">
        <v>0</v>
      </c>
      <c r="K22" s="3157"/>
      <c r="L22" s="3134">
        <v>2</v>
      </c>
      <c r="M22" s="3135">
        <v>8144</v>
      </c>
      <c r="N22" s="3156"/>
      <c r="O22" s="3157"/>
      <c r="P22" s="3136">
        <v>2</v>
      </c>
      <c r="Q22" s="3136">
        <v>8144</v>
      </c>
      <c r="R22" s="3156">
        <v>1</v>
      </c>
      <c r="S22" s="3157">
        <v>4028</v>
      </c>
      <c r="T22" s="3136">
        <v>3</v>
      </c>
      <c r="U22" s="3136">
        <v>12172</v>
      </c>
      <c r="V22" s="3156">
        <v>1</v>
      </c>
      <c r="W22" s="3157">
        <v>4051</v>
      </c>
      <c r="X22" s="3134">
        <v>2</v>
      </c>
      <c r="Y22" s="3137">
        <v>8079</v>
      </c>
      <c r="Z22" s="3138">
        <v>4</v>
      </c>
      <c r="AA22" s="3139">
        <v>16223</v>
      </c>
      <c r="AB22" s="3156"/>
      <c r="AC22" s="3157"/>
      <c r="AD22" s="3138">
        <v>4</v>
      </c>
      <c r="AE22" s="3136">
        <v>16223</v>
      </c>
      <c r="AF22" s="3156"/>
      <c r="AG22" s="3157"/>
      <c r="AH22" s="3138">
        <v>4</v>
      </c>
      <c r="AI22" s="3136">
        <v>16223</v>
      </c>
      <c r="AJ22" s="3156">
        <v>1</v>
      </c>
      <c r="AK22" s="3157">
        <v>4066</v>
      </c>
      <c r="AL22" s="3134">
        <v>1</v>
      </c>
      <c r="AM22" s="3135">
        <v>4066</v>
      </c>
      <c r="AN22" s="3132">
        <v>5</v>
      </c>
      <c r="AO22" s="3136">
        <v>20289</v>
      </c>
      <c r="AP22" s="3156">
        <v>1</v>
      </c>
      <c r="AQ22" s="3157">
        <v>4041</v>
      </c>
      <c r="AR22" s="3138">
        <v>6</v>
      </c>
      <c r="AS22" s="3136">
        <v>24330</v>
      </c>
      <c r="AT22" s="3156">
        <v>1</v>
      </c>
      <c r="AU22" s="3157">
        <v>4044</v>
      </c>
      <c r="AV22" s="3138">
        <v>7</v>
      </c>
      <c r="AW22" s="3136">
        <v>28374</v>
      </c>
      <c r="AX22" s="3156"/>
      <c r="AY22" s="3157"/>
      <c r="AZ22" s="3134">
        <v>2</v>
      </c>
      <c r="BA22" s="3137">
        <v>8085</v>
      </c>
      <c r="BB22" s="3138">
        <v>3</v>
      </c>
      <c r="BC22" s="3139">
        <v>12151</v>
      </c>
      <c r="BD22" s="3132">
        <v>7</v>
      </c>
      <c r="BE22" s="3136">
        <v>28374</v>
      </c>
      <c r="BF22" s="1293"/>
      <c r="BG22" s="1217"/>
    </row>
    <row r="23" spans="2:59" ht="21.95" customHeight="1" thickBot="1" x14ac:dyDescent="0.3">
      <c r="B23" s="3827"/>
      <c r="C23" s="3158" t="s">
        <v>2</v>
      </c>
      <c r="D23" s="3159">
        <v>3</v>
      </c>
      <c r="E23" s="3159">
        <v>11639</v>
      </c>
      <c r="F23" s="3159">
        <v>1</v>
      </c>
      <c r="G23" s="3159">
        <v>4064</v>
      </c>
      <c r="H23" s="3159">
        <v>4</v>
      </c>
      <c r="I23" s="3159">
        <v>15703</v>
      </c>
      <c r="J23" s="3159">
        <v>0</v>
      </c>
      <c r="K23" s="3159">
        <v>0</v>
      </c>
      <c r="L23" s="3159">
        <v>4</v>
      </c>
      <c r="M23" s="3159">
        <v>15703</v>
      </c>
      <c r="N23" s="3159">
        <v>0</v>
      </c>
      <c r="O23" s="3159">
        <v>0</v>
      </c>
      <c r="P23" s="3136">
        <v>4</v>
      </c>
      <c r="Q23" s="3136">
        <v>15703</v>
      </c>
      <c r="R23" s="3159">
        <v>3</v>
      </c>
      <c r="S23" s="3159">
        <v>12062</v>
      </c>
      <c r="T23" s="3136">
        <v>7</v>
      </c>
      <c r="U23" s="3136">
        <v>27765</v>
      </c>
      <c r="V23" s="3159">
        <v>1</v>
      </c>
      <c r="W23" s="3159">
        <v>4051</v>
      </c>
      <c r="X23" s="3159">
        <v>4</v>
      </c>
      <c r="Y23" s="3160">
        <v>16113</v>
      </c>
      <c r="Z23" s="3146">
        <v>8</v>
      </c>
      <c r="AA23" s="3146">
        <v>31816</v>
      </c>
      <c r="AB23" s="3159">
        <v>0</v>
      </c>
      <c r="AC23" s="3159">
        <v>0</v>
      </c>
      <c r="AD23" s="3159">
        <v>8</v>
      </c>
      <c r="AE23" s="3159">
        <v>31816</v>
      </c>
      <c r="AF23" s="3159">
        <v>0</v>
      </c>
      <c r="AG23" s="3159">
        <v>0</v>
      </c>
      <c r="AH23" s="3159">
        <v>8</v>
      </c>
      <c r="AI23" s="3159">
        <v>31816</v>
      </c>
      <c r="AJ23" s="3159">
        <v>1</v>
      </c>
      <c r="AK23" s="3159">
        <v>4066</v>
      </c>
      <c r="AL23" s="3159">
        <v>1</v>
      </c>
      <c r="AM23" s="3159">
        <v>4066</v>
      </c>
      <c r="AN23" s="3159">
        <v>9</v>
      </c>
      <c r="AO23" s="3159">
        <v>35882</v>
      </c>
      <c r="AP23" s="3159">
        <v>1</v>
      </c>
      <c r="AQ23" s="3159">
        <v>4041</v>
      </c>
      <c r="AR23" s="3159">
        <v>10</v>
      </c>
      <c r="AS23" s="3159">
        <v>39923</v>
      </c>
      <c r="AT23" s="3159">
        <v>1</v>
      </c>
      <c r="AU23" s="3159">
        <v>4044</v>
      </c>
      <c r="AV23" s="3159">
        <v>11</v>
      </c>
      <c r="AW23" s="3159">
        <v>43967</v>
      </c>
      <c r="AX23" s="3159">
        <v>0</v>
      </c>
      <c r="AY23" s="3159">
        <v>0</v>
      </c>
      <c r="AZ23" s="3159">
        <v>2</v>
      </c>
      <c r="BA23" s="3160">
        <v>8085</v>
      </c>
      <c r="BB23" s="3146">
        <v>3</v>
      </c>
      <c r="BC23" s="3146">
        <v>12151</v>
      </c>
      <c r="BD23" s="3159">
        <v>11</v>
      </c>
      <c r="BE23" s="3159">
        <v>43967</v>
      </c>
      <c r="BF23" s="1293"/>
      <c r="BG23" s="1217"/>
    </row>
    <row r="24" spans="2:59" ht="21.95" customHeight="1" thickBot="1" x14ac:dyDescent="0.3">
      <c r="B24" s="3828" t="s">
        <v>1233</v>
      </c>
      <c r="C24" s="3161" t="s">
        <v>1234</v>
      </c>
      <c r="D24" s="3162">
        <v>1</v>
      </c>
      <c r="E24" s="3163">
        <v>3680</v>
      </c>
      <c r="F24" s="3162">
        <v>1</v>
      </c>
      <c r="G24" s="3163">
        <v>3536</v>
      </c>
      <c r="H24" s="3132">
        <v>2</v>
      </c>
      <c r="I24" s="3133">
        <v>7216</v>
      </c>
      <c r="J24" s="3162">
        <v>1</v>
      </c>
      <c r="K24" s="3163">
        <v>4097</v>
      </c>
      <c r="L24" s="3134">
        <v>3</v>
      </c>
      <c r="M24" s="3135">
        <v>11313</v>
      </c>
      <c r="N24" s="3162">
        <v>0</v>
      </c>
      <c r="O24" s="3163">
        <v>0</v>
      </c>
      <c r="P24" s="3136">
        <v>3</v>
      </c>
      <c r="Q24" s="3136">
        <v>11313</v>
      </c>
      <c r="R24" s="3162">
        <v>1</v>
      </c>
      <c r="S24" s="3163">
        <v>4090</v>
      </c>
      <c r="T24" s="3136">
        <v>4</v>
      </c>
      <c r="U24" s="3136">
        <v>15403</v>
      </c>
      <c r="V24" s="3162">
        <v>1</v>
      </c>
      <c r="W24" s="3163">
        <v>3842</v>
      </c>
      <c r="X24" s="3134">
        <v>2</v>
      </c>
      <c r="Y24" s="3137">
        <v>7932</v>
      </c>
      <c r="Z24" s="3138">
        <v>5</v>
      </c>
      <c r="AA24" s="3139">
        <v>19245</v>
      </c>
      <c r="AB24" s="3162">
        <v>1</v>
      </c>
      <c r="AC24" s="3163">
        <v>4059</v>
      </c>
      <c r="AD24" s="3132">
        <v>6</v>
      </c>
      <c r="AE24" s="3136">
        <v>23304</v>
      </c>
      <c r="AF24" s="3162">
        <v>0</v>
      </c>
      <c r="AG24" s="3163">
        <v>0</v>
      </c>
      <c r="AH24" s="3132">
        <v>6</v>
      </c>
      <c r="AI24" s="3136">
        <v>23304</v>
      </c>
      <c r="AJ24" s="3162">
        <v>1</v>
      </c>
      <c r="AK24" s="3163">
        <v>2825</v>
      </c>
      <c r="AL24" s="3134">
        <v>2</v>
      </c>
      <c r="AM24" s="3135">
        <v>6884</v>
      </c>
      <c r="AN24" s="3132">
        <v>7</v>
      </c>
      <c r="AO24" s="3136">
        <v>26129</v>
      </c>
      <c r="AP24" s="3162">
        <v>0</v>
      </c>
      <c r="AQ24" s="3163">
        <v>0</v>
      </c>
      <c r="AR24" s="3132">
        <v>7</v>
      </c>
      <c r="AS24" s="3136">
        <v>26129</v>
      </c>
      <c r="AT24" s="3162">
        <v>1</v>
      </c>
      <c r="AU24" s="3163">
        <v>3992</v>
      </c>
      <c r="AV24" s="3132">
        <v>8</v>
      </c>
      <c r="AW24" s="3136">
        <v>30121</v>
      </c>
      <c r="AX24" s="3162">
        <v>1</v>
      </c>
      <c r="AY24" s="3163">
        <v>3886</v>
      </c>
      <c r="AZ24" s="3134">
        <v>2</v>
      </c>
      <c r="BA24" s="3137">
        <v>7878</v>
      </c>
      <c r="BB24" s="3138">
        <v>4</v>
      </c>
      <c r="BC24" s="3139">
        <v>14762</v>
      </c>
      <c r="BD24" s="3132">
        <v>9</v>
      </c>
      <c r="BE24" s="3136">
        <v>34007</v>
      </c>
      <c r="BF24" s="1293"/>
      <c r="BG24" s="1217"/>
    </row>
    <row r="25" spans="2:59" ht="21.95" hidden="1" customHeight="1" thickBot="1" x14ac:dyDescent="0.3">
      <c r="B25" s="3829"/>
      <c r="C25" s="3140" t="s">
        <v>1235</v>
      </c>
      <c r="D25" s="3164"/>
      <c r="E25" s="3165"/>
      <c r="F25" s="3164"/>
      <c r="G25" s="3165"/>
      <c r="H25" s="3132" t="s">
        <v>32</v>
      </c>
      <c r="I25" s="3133" t="s">
        <v>32</v>
      </c>
      <c r="J25" s="3164"/>
      <c r="K25" s="3165"/>
      <c r="L25" s="3134">
        <v>0</v>
      </c>
      <c r="M25" s="3135">
        <v>0</v>
      </c>
      <c r="N25" s="3164">
        <v>0</v>
      </c>
      <c r="O25" s="3165">
        <v>0</v>
      </c>
      <c r="P25" s="3136">
        <v>0</v>
      </c>
      <c r="Q25" s="3136">
        <v>0</v>
      </c>
      <c r="R25" s="3164">
        <v>0</v>
      </c>
      <c r="S25" s="3165">
        <v>0</v>
      </c>
      <c r="T25" s="3136">
        <v>0</v>
      </c>
      <c r="U25" s="3136">
        <v>0</v>
      </c>
      <c r="V25" s="3164"/>
      <c r="W25" s="3165"/>
      <c r="X25" s="3134">
        <v>0</v>
      </c>
      <c r="Y25" s="3137">
        <v>0</v>
      </c>
      <c r="Z25" s="3138">
        <v>0</v>
      </c>
      <c r="AA25" s="3139">
        <v>0</v>
      </c>
      <c r="AB25" s="3164"/>
      <c r="AC25" s="3165"/>
      <c r="AD25" s="3132">
        <v>0</v>
      </c>
      <c r="AE25" s="3136">
        <v>0</v>
      </c>
      <c r="AF25" s="3164"/>
      <c r="AG25" s="3165"/>
      <c r="AH25" s="3132">
        <v>0</v>
      </c>
      <c r="AI25" s="3136">
        <v>0</v>
      </c>
      <c r="AJ25" s="3164"/>
      <c r="AK25" s="3165"/>
      <c r="AL25" s="3134">
        <v>0</v>
      </c>
      <c r="AM25" s="3135">
        <v>0</v>
      </c>
      <c r="AN25" s="3132">
        <v>0</v>
      </c>
      <c r="AO25" s="3136">
        <v>0</v>
      </c>
      <c r="AP25" s="3164"/>
      <c r="AQ25" s="3165"/>
      <c r="AR25" s="3132">
        <v>0</v>
      </c>
      <c r="AS25" s="3136">
        <v>0</v>
      </c>
      <c r="AT25" s="3141"/>
      <c r="AU25" s="3165"/>
      <c r="AV25" s="3132">
        <v>0</v>
      </c>
      <c r="AW25" s="3136">
        <v>0</v>
      </c>
      <c r="AX25" s="3141"/>
      <c r="AY25" s="3165"/>
      <c r="AZ25" s="3134">
        <v>0</v>
      </c>
      <c r="BA25" s="3137">
        <v>0</v>
      </c>
      <c r="BB25" s="3138">
        <v>0</v>
      </c>
      <c r="BC25" s="3139">
        <v>0</v>
      </c>
      <c r="BD25" s="3132">
        <v>0</v>
      </c>
      <c r="BE25" s="3136">
        <v>0</v>
      </c>
      <c r="BF25" s="1293"/>
      <c r="BG25" s="1217"/>
    </row>
    <row r="26" spans="2:59" ht="21.95" customHeight="1" thickBot="1" x14ac:dyDescent="0.3">
      <c r="B26" s="3829"/>
      <c r="C26" s="3140" t="s">
        <v>1024</v>
      </c>
      <c r="D26" s="3141">
        <v>5</v>
      </c>
      <c r="E26" s="3135">
        <v>19675</v>
      </c>
      <c r="F26" s="3141">
        <v>5</v>
      </c>
      <c r="G26" s="3135">
        <v>19093</v>
      </c>
      <c r="H26" s="3132">
        <v>10</v>
      </c>
      <c r="I26" s="3133">
        <v>38768</v>
      </c>
      <c r="J26" s="3141">
        <v>3</v>
      </c>
      <c r="K26" s="3135">
        <v>11395</v>
      </c>
      <c r="L26" s="3134">
        <v>13</v>
      </c>
      <c r="M26" s="3135">
        <v>50163</v>
      </c>
      <c r="N26" s="3141">
        <v>5</v>
      </c>
      <c r="O26" s="3135">
        <v>19275</v>
      </c>
      <c r="P26" s="3136">
        <v>18</v>
      </c>
      <c r="Q26" s="3136">
        <v>69438</v>
      </c>
      <c r="R26" s="3141">
        <v>5</v>
      </c>
      <c r="S26" s="3135">
        <v>19124</v>
      </c>
      <c r="T26" s="3136">
        <v>23</v>
      </c>
      <c r="U26" s="3136">
        <v>88562</v>
      </c>
      <c r="V26" s="3141">
        <v>2</v>
      </c>
      <c r="W26" s="3135">
        <v>7884</v>
      </c>
      <c r="X26" s="3134">
        <v>12</v>
      </c>
      <c r="Y26" s="3137">
        <v>46283</v>
      </c>
      <c r="Z26" s="3138">
        <v>25</v>
      </c>
      <c r="AA26" s="3139">
        <v>96446</v>
      </c>
      <c r="AB26" s="3141">
        <v>5</v>
      </c>
      <c r="AC26" s="3135">
        <v>19669</v>
      </c>
      <c r="AD26" s="3132">
        <v>30</v>
      </c>
      <c r="AE26" s="3136">
        <v>116115</v>
      </c>
      <c r="AF26" s="3141">
        <v>0</v>
      </c>
      <c r="AG26" s="3135">
        <v>0</v>
      </c>
      <c r="AH26" s="3132">
        <v>30</v>
      </c>
      <c r="AI26" s="3136">
        <v>116115</v>
      </c>
      <c r="AJ26" s="3141">
        <v>2</v>
      </c>
      <c r="AK26" s="3135">
        <v>8001</v>
      </c>
      <c r="AL26" s="3134">
        <v>7</v>
      </c>
      <c r="AM26" s="3135">
        <v>27670</v>
      </c>
      <c r="AN26" s="3132">
        <v>32</v>
      </c>
      <c r="AO26" s="3136">
        <v>124116</v>
      </c>
      <c r="AP26" s="3141">
        <v>2</v>
      </c>
      <c r="AQ26" s="3135">
        <v>7849</v>
      </c>
      <c r="AR26" s="3132">
        <v>34</v>
      </c>
      <c r="AS26" s="3136">
        <v>131965</v>
      </c>
      <c r="AT26" s="3141">
        <v>7</v>
      </c>
      <c r="AU26" s="3135">
        <v>27533</v>
      </c>
      <c r="AV26" s="3132">
        <v>41</v>
      </c>
      <c r="AW26" s="3136">
        <v>159498</v>
      </c>
      <c r="AX26" s="3141">
        <v>6</v>
      </c>
      <c r="AY26" s="3135">
        <v>23696</v>
      </c>
      <c r="AZ26" s="3134">
        <v>15</v>
      </c>
      <c r="BA26" s="3137">
        <v>59078</v>
      </c>
      <c r="BB26" s="3138">
        <v>22</v>
      </c>
      <c r="BC26" s="3139">
        <v>86748</v>
      </c>
      <c r="BD26" s="3132">
        <v>47</v>
      </c>
      <c r="BE26" s="3136">
        <v>183194</v>
      </c>
      <c r="BF26" s="1293"/>
      <c r="BG26" s="1217"/>
    </row>
    <row r="27" spans="2:59" ht="21.95" customHeight="1" thickBot="1" x14ac:dyDescent="0.3">
      <c r="B27" s="3829"/>
      <c r="C27" s="3140" t="s">
        <v>1236</v>
      </c>
      <c r="D27" s="3141">
        <v>0</v>
      </c>
      <c r="E27" s="3135">
        <v>0</v>
      </c>
      <c r="F27" s="3141">
        <v>0</v>
      </c>
      <c r="G27" s="3135">
        <v>0</v>
      </c>
      <c r="H27" s="3132">
        <v>0</v>
      </c>
      <c r="I27" s="3133">
        <v>0</v>
      </c>
      <c r="J27" s="3141">
        <v>0</v>
      </c>
      <c r="K27" s="3135"/>
      <c r="L27" s="3134">
        <v>0</v>
      </c>
      <c r="M27" s="3135">
        <v>0</v>
      </c>
      <c r="N27" s="3141">
        <v>0</v>
      </c>
      <c r="O27" s="3135">
        <v>0</v>
      </c>
      <c r="P27" s="3136">
        <v>0</v>
      </c>
      <c r="Q27" s="3136">
        <v>0</v>
      </c>
      <c r="R27" s="3141">
        <v>0</v>
      </c>
      <c r="S27" s="3135">
        <v>0</v>
      </c>
      <c r="T27" s="3136">
        <v>0</v>
      </c>
      <c r="U27" s="3136">
        <v>0</v>
      </c>
      <c r="V27" s="3141">
        <v>0</v>
      </c>
      <c r="W27" s="3135">
        <v>0</v>
      </c>
      <c r="X27" s="3134">
        <v>0</v>
      </c>
      <c r="Y27" s="3137">
        <v>0</v>
      </c>
      <c r="Z27" s="3138">
        <v>0</v>
      </c>
      <c r="AA27" s="3139">
        <v>0</v>
      </c>
      <c r="AB27" s="3141">
        <v>1</v>
      </c>
      <c r="AC27" s="3135">
        <v>4084</v>
      </c>
      <c r="AD27" s="3132">
        <v>1</v>
      </c>
      <c r="AE27" s="3136">
        <v>4084</v>
      </c>
      <c r="AF27" s="3141">
        <v>0</v>
      </c>
      <c r="AG27" s="3135">
        <v>0</v>
      </c>
      <c r="AH27" s="3132">
        <v>1</v>
      </c>
      <c r="AI27" s="3136">
        <v>4084</v>
      </c>
      <c r="AJ27" s="3141">
        <v>1</v>
      </c>
      <c r="AK27" s="3135">
        <v>4094</v>
      </c>
      <c r="AL27" s="3134">
        <v>2</v>
      </c>
      <c r="AM27" s="3135">
        <v>8178</v>
      </c>
      <c r="AN27" s="3132">
        <v>2</v>
      </c>
      <c r="AO27" s="3136">
        <v>8178</v>
      </c>
      <c r="AP27" s="3141">
        <v>1</v>
      </c>
      <c r="AQ27" s="3135">
        <v>4090</v>
      </c>
      <c r="AR27" s="3132">
        <v>3</v>
      </c>
      <c r="AS27" s="3136">
        <v>12268</v>
      </c>
      <c r="AT27" s="3141">
        <v>0</v>
      </c>
      <c r="AU27" s="3135">
        <v>0</v>
      </c>
      <c r="AV27" s="3132">
        <v>3</v>
      </c>
      <c r="AW27" s="3136">
        <v>12268</v>
      </c>
      <c r="AX27" s="3141">
        <v>0</v>
      </c>
      <c r="AY27" s="3135">
        <v>0</v>
      </c>
      <c r="AZ27" s="3134">
        <v>1</v>
      </c>
      <c r="BA27" s="3137">
        <v>4090</v>
      </c>
      <c r="BB27" s="3138">
        <v>3</v>
      </c>
      <c r="BC27" s="3139">
        <v>12268</v>
      </c>
      <c r="BD27" s="3132">
        <v>3</v>
      </c>
      <c r="BE27" s="3136">
        <v>12268</v>
      </c>
      <c r="BF27" s="1293"/>
      <c r="BG27" s="1217"/>
    </row>
    <row r="28" spans="2:59" ht="21.95" customHeight="1" thickBot="1" x14ac:dyDescent="0.3">
      <c r="B28" s="3829"/>
      <c r="C28" s="3140" t="s">
        <v>1237</v>
      </c>
      <c r="D28" s="3141">
        <v>0</v>
      </c>
      <c r="E28" s="3135">
        <v>0</v>
      </c>
      <c r="F28" s="3141">
        <v>0</v>
      </c>
      <c r="G28" s="3135">
        <v>0</v>
      </c>
      <c r="H28" s="3132">
        <v>0</v>
      </c>
      <c r="I28" s="3133">
        <v>0</v>
      </c>
      <c r="J28" s="3141">
        <v>1</v>
      </c>
      <c r="K28" s="3135">
        <v>3987</v>
      </c>
      <c r="L28" s="3134">
        <v>1</v>
      </c>
      <c r="M28" s="3135">
        <v>3987</v>
      </c>
      <c r="N28" s="3141">
        <v>2</v>
      </c>
      <c r="O28" s="3135">
        <v>7832</v>
      </c>
      <c r="P28" s="3136">
        <v>3</v>
      </c>
      <c r="Q28" s="3136">
        <v>11819</v>
      </c>
      <c r="R28" s="3141">
        <v>0</v>
      </c>
      <c r="S28" s="3135">
        <v>0</v>
      </c>
      <c r="T28" s="3136">
        <v>3</v>
      </c>
      <c r="U28" s="3136">
        <v>11819</v>
      </c>
      <c r="V28" s="3141">
        <v>1</v>
      </c>
      <c r="W28" s="3135">
        <v>3829</v>
      </c>
      <c r="X28" s="3134">
        <v>3</v>
      </c>
      <c r="Y28" s="3137">
        <v>11661</v>
      </c>
      <c r="Z28" s="3138">
        <v>4</v>
      </c>
      <c r="AA28" s="3139">
        <v>15648</v>
      </c>
      <c r="AB28" s="3141">
        <v>1</v>
      </c>
      <c r="AC28" s="3135">
        <v>4022</v>
      </c>
      <c r="AD28" s="3132">
        <v>5</v>
      </c>
      <c r="AE28" s="3136">
        <v>19670</v>
      </c>
      <c r="AF28" s="3141">
        <v>1</v>
      </c>
      <c r="AG28" s="3135">
        <v>3841</v>
      </c>
      <c r="AH28" s="3132">
        <v>6</v>
      </c>
      <c r="AI28" s="3136">
        <v>23511</v>
      </c>
      <c r="AJ28" s="3141">
        <v>0</v>
      </c>
      <c r="AK28" s="3135">
        <v>0</v>
      </c>
      <c r="AL28" s="3134">
        <v>2</v>
      </c>
      <c r="AM28" s="3135">
        <v>7863</v>
      </c>
      <c r="AN28" s="3132">
        <v>6</v>
      </c>
      <c r="AO28" s="3136">
        <v>23511</v>
      </c>
      <c r="AP28" s="3141">
        <v>1</v>
      </c>
      <c r="AQ28" s="3135">
        <v>3952</v>
      </c>
      <c r="AR28" s="3132">
        <v>7</v>
      </c>
      <c r="AS28" s="3136">
        <v>27463</v>
      </c>
      <c r="AT28" s="3141">
        <v>1</v>
      </c>
      <c r="AU28" s="3135">
        <v>3774</v>
      </c>
      <c r="AV28" s="3132">
        <v>8</v>
      </c>
      <c r="AW28" s="3136">
        <v>31237</v>
      </c>
      <c r="AX28" s="3141">
        <v>0</v>
      </c>
      <c r="AY28" s="3135">
        <v>0</v>
      </c>
      <c r="AZ28" s="3134">
        <v>2</v>
      </c>
      <c r="BA28" s="3137">
        <v>7726</v>
      </c>
      <c r="BB28" s="3138">
        <v>4</v>
      </c>
      <c r="BC28" s="3139">
        <v>15589</v>
      </c>
      <c r="BD28" s="3132">
        <v>8</v>
      </c>
      <c r="BE28" s="3136">
        <v>31237</v>
      </c>
      <c r="BF28" s="1293"/>
      <c r="BG28" s="1217"/>
    </row>
    <row r="29" spans="2:59" ht="21.95" customHeight="1" thickBot="1" x14ac:dyDescent="0.3">
      <c r="B29" s="3830"/>
      <c r="C29" s="3158" t="s">
        <v>2</v>
      </c>
      <c r="D29" s="3159">
        <v>6</v>
      </c>
      <c r="E29" s="3159">
        <v>23355</v>
      </c>
      <c r="F29" s="3159">
        <v>6</v>
      </c>
      <c r="G29" s="3159">
        <v>22629</v>
      </c>
      <c r="H29" s="3159">
        <v>12</v>
      </c>
      <c r="I29" s="3159">
        <v>45984</v>
      </c>
      <c r="J29" s="3159">
        <v>5</v>
      </c>
      <c r="K29" s="3159">
        <v>19479</v>
      </c>
      <c r="L29" s="3159">
        <v>17</v>
      </c>
      <c r="M29" s="3159">
        <v>65463</v>
      </c>
      <c r="N29" s="3159">
        <v>7</v>
      </c>
      <c r="O29" s="3159">
        <v>27107</v>
      </c>
      <c r="P29" s="3136">
        <v>24</v>
      </c>
      <c r="Q29" s="3136">
        <v>92570</v>
      </c>
      <c r="R29" s="3159">
        <v>6</v>
      </c>
      <c r="S29" s="3159">
        <v>23214</v>
      </c>
      <c r="T29" s="3136">
        <v>30</v>
      </c>
      <c r="U29" s="3136">
        <v>115784</v>
      </c>
      <c r="V29" s="3159">
        <v>4</v>
      </c>
      <c r="W29" s="3159">
        <v>15555</v>
      </c>
      <c r="X29" s="3159">
        <v>17</v>
      </c>
      <c r="Y29" s="3160">
        <v>65876</v>
      </c>
      <c r="Z29" s="3146">
        <v>34</v>
      </c>
      <c r="AA29" s="3146">
        <v>131339</v>
      </c>
      <c r="AB29" s="3159">
        <v>8</v>
      </c>
      <c r="AC29" s="3159">
        <v>31834</v>
      </c>
      <c r="AD29" s="3159">
        <v>42</v>
      </c>
      <c r="AE29" s="3159">
        <v>163173</v>
      </c>
      <c r="AF29" s="3159">
        <v>1</v>
      </c>
      <c r="AG29" s="3159">
        <v>3841</v>
      </c>
      <c r="AH29" s="3159">
        <v>43</v>
      </c>
      <c r="AI29" s="3159">
        <v>167014</v>
      </c>
      <c r="AJ29" s="3159">
        <v>4</v>
      </c>
      <c r="AK29" s="3159">
        <v>14920</v>
      </c>
      <c r="AL29" s="3159">
        <v>13</v>
      </c>
      <c r="AM29" s="3159">
        <v>50595</v>
      </c>
      <c r="AN29" s="3159">
        <v>47</v>
      </c>
      <c r="AO29" s="3159">
        <v>181934</v>
      </c>
      <c r="AP29" s="3159">
        <v>4</v>
      </c>
      <c r="AQ29" s="3159">
        <v>15891</v>
      </c>
      <c r="AR29" s="3159">
        <v>51</v>
      </c>
      <c r="AS29" s="3159">
        <v>197825</v>
      </c>
      <c r="AT29" s="3159">
        <v>9</v>
      </c>
      <c r="AU29" s="3159">
        <v>35299</v>
      </c>
      <c r="AV29" s="3159">
        <v>60</v>
      </c>
      <c r="AW29" s="3159">
        <v>233124</v>
      </c>
      <c r="AX29" s="3159">
        <v>7</v>
      </c>
      <c r="AY29" s="3159">
        <v>27582</v>
      </c>
      <c r="AZ29" s="3159">
        <v>20</v>
      </c>
      <c r="BA29" s="3160">
        <v>78772</v>
      </c>
      <c r="BB29" s="3146">
        <v>33</v>
      </c>
      <c r="BC29" s="3146">
        <v>129367</v>
      </c>
      <c r="BD29" s="3159">
        <v>67</v>
      </c>
      <c r="BE29" s="3159">
        <v>260706</v>
      </c>
      <c r="BF29" s="1293"/>
      <c r="BG29" s="1217"/>
    </row>
    <row r="30" spans="2:59" ht="21.95" customHeight="1" thickBot="1" x14ac:dyDescent="0.3">
      <c r="B30" s="3833" t="s">
        <v>1238</v>
      </c>
      <c r="C30" s="3131" t="s">
        <v>1024</v>
      </c>
      <c r="D30" s="3132">
        <v>5</v>
      </c>
      <c r="E30" s="3133">
        <v>19568</v>
      </c>
      <c r="F30" s="3132">
        <v>4</v>
      </c>
      <c r="G30" s="3133">
        <v>15556</v>
      </c>
      <c r="H30" s="3132">
        <v>9</v>
      </c>
      <c r="I30" s="3133">
        <v>35124</v>
      </c>
      <c r="J30" s="3132">
        <v>5</v>
      </c>
      <c r="K30" s="3133">
        <v>18997</v>
      </c>
      <c r="L30" s="3134">
        <v>14</v>
      </c>
      <c r="M30" s="3135">
        <v>54121</v>
      </c>
      <c r="N30" s="3132">
        <v>5</v>
      </c>
      <c r="O30" s="3133">
        <v>18857</v>
      </c>
      <c r="P30" s="3136">
        <v>19</v>
      </c>
      <c r="Q30" s="3136">
        <v>72978</v>
      </c>
      <c r="R30" s="3132">
        <v>4</v>
      </c>
      <c r="S30" s="3133">
        <v>15593</v>
      </c>
      <c r="T30" s="3136">
        <v>23</v>
      </c>
      <c r="U30" s="3136">
        <v>88571</v>
      </c>
      <c r="V30" s="3132">
        <v>6</v>
      </c>
      <c r="W30" s="3133">
        <v>23406</v>
      </c>
      <c r="X30" s="3134">
        <v>15</v>
      </c>
      <c r="Y30" s="3137">
        <v>57856</v>
      </c>
      <c r="Z30" s="3138">
        <v>29</v>
      </c>
      <c r="AA30" s="3139">
        <v>111977</v>
      </c>
      <c r="AB30" s="3132">
        <v>7</v>
      </c>
      <c r="AC30" s="3133">
        <v>27469</v>
      </c>
      <c r="AD30" s="3132">
        <v>36</v>
      </c>
      <c r="AE30" s="3136">
        <v>139446</v>
      </c>
      <c r="AF30" s="3132">
        <v>1</v>
      </c>
      <c r="AG30" s="3133">
        <v>3949</v>
      </c>
      <c r="AH30" s="3132">
        <v>37</v>
      </c>
      <c r="AI30" s="3136">
        <v>143395</v>
      </c>
      <c r="AJ30" s="3132">
        <v>3</v>
      </c>
      <c r="AK30" s="3133">
        <v>11762</v>
      </c>
      <c r="AL30" s="3134">
        <v>11</v>
      </c>
      <c r="AM30" s="3135">
        <v>43180</v>
      </c>
      <c r="AN30" s="3132">
        <v>40</v>
      </c>
      <c r="AO30" s="3136">
        <v>155157</v>
      </c>
      <c r="AP30" s="3132">
        <v>3</v>
      </c>
      <c r="AQ30" s="3133">
        <v>11742</v>
      </c>
      <c r="AR30" s="3132">
        <v>43</v>
      </c>
      <c r="AS30" s="3136">
        <v>166899</v>
      </c>
      <c r="AT30" s="3132">
        <v>4</v>
      </c>
      <c r="AU30" s="3133">
        <v>15829</v>
      </c>
      <c r="AV30" s="3132">
        <v>47</v>
      </c>
      <c r="AW30" s="3136">
        <v>182728</v>
      </c>
      <c r="AX30" s="3132">
        <v>4</v>
      </c>
      <c r="AY30" s="3133">
        <v>15959</v>
      </c>
      <c r="AZ30" s="3134">
        <v>11</v>
      </c>
      <c r="BA30" s="3137">
        <v>43530</v>
      </c>
      <c r="BB30" s="3138">
        <v>22</v>
      </c>
      <c r="BC30" s="3139">
        <v>86710</v>
      </c>
      <c r="BD30" s="3132">
        <v>51</v>
      </c>
      <c r="BE30" s="3136">
        <v>198687</v>
      </c>
      <c r="BF30" s="1293"/>
      <c r="BG30" s="1217"/>
    </row>
    <row r="31" spans="2:59" ht="21.95" customHeight="1" thickBot="1" x14ac:dyDescent="0.3">
      <c r="B31" s="3829"/>
      <c r="C31" s="3140" t="s">
        <v>1236</v>
      </c>
      <c r="D31" s="3141">
        <v>0</v>
      </c>
      <c r="E31" s="3135">
        <v>0</v>
      </c>
      <c r="F31" s="3141">
        <v>0</v>
      </c>
      <c r="G31" s="3135">
        <v>0</v>
      </c>
      <c r="H31" s="3132">
        <v>0</v>
      </c>
      <c r="I31" s="3133">
        <v>0</v>
      </c>
      <c r="J31" s="3141">
        <v>0</v>
      </c>
      <c r="K31" s="3135"/>
      <c r="L31" s="3134">
        <v>0</v>
      </c>
      <c r="M31" s="3135">
        <v>0</v>
      </c>
      <c r="N31" s="3141">
        <v>0</v>
      </c>
      <c r="O31" s="3135">
        <v>0</v>
      </c>
      <c r="P31" s="3136">
        <v>0</v>
      </c>
      <c r="Q31" s="3136">
        <v>0</v>
      </c>
      <c r="R31" s="3141">
        <v>0</v>
      </c>
      <c r="S31" s="3135">
        <v>0</v>
      </c>
      <c r="T31" s="3136">
        <v>0</v>
      </c>
      <c r="U31" s="3136">
        <v>0</v>
      </c>
      <c r="V31" s="3141">
        <v>0</v>
      </c>
      <c r="W31" s="3135">
        <v>0</v>
      </c>
      <c r="X31" s="3134">
        <v>0</v>
      </c>
      <c r="Y31" s="3137">
        <v>0</v>
      </c>
      <c r="Z31" s="3138">
        <v>0</v>
      </c>
      <c r="AA31" s="3139">
        <v>0</v>
      </c>
      <c r="AB31" s="3141">
        <v>0</v>
      </c>
      <c r="AC31" s="3135">
        <v>0</v>
      </c>
      <c r="AD31" s="3132">
        <v>0</v>
      </c>
      <c r="AE31" s="3136">
        <v>0</v>
      </c>
      <c r="AF31" s="3141">
        <v>0</v>
      </c>
      <c r="AG31" s="3135">
        <v>0</v>
      </c>
      <c r="AH31" s="3132">
        <v>0</v>
      </c>
      <c r="AI31" s="3136">
        <v>0</v>
      </c>
      <c r="AJ31" s="3141">
        <v>0</v>
      </c>
      <c r="AK31" s="3135">
        <v>0</v>
      </c>
      <c r="AL31" s="3134">
        <v>0</v>
      </c>
      <c r="AM31" s="3135">
        <v>0</v>
      </c>
      <c r="AN31" s="3132">
        <v>0</v>
      </c>
      <c r="AO31" s="3136">
        <v>0</v>
      </c>
      <c r="AP31" s="3141">
        <v>2</v>
      </c>
      <c r="AQ31" s="3135">
        <v>8241</v>
      </c>
      <c r="AR31" s="3132">
        <v>2</v>
      </c>
      <c r="AS31" s="3136">
        <v>8241</v>
      </c>
      <c r="AT31" s="3141">
        <v>1</v>
      </c>
      <c r="AU31" s="3135">
        <v>4101</v>
      </c>
      <c r="AV31" s="3132">
        <v>3</v>
      </c>
      <c r="AW31" s="3136">
        <v>12342</v>
      </c>
      <c r="AX31" s="3141">
        <v>0</v>
      </c>
      <c r="AY31" s="3135">
        <v>0</v>
      </c>
      <c r="AZ31" s="3134">
        <v>3</v>
      </c>
      <c r="BA31" s="3137">
        <v>12342</v>
      </c>
      <c r="BB31" s="3138">
        <v>3</v>
      </c>
      <c r="BC31" s="3139">
        <v>12342</v>
      </c>
      <c r="BD31" s="3132">
        <v>3</v>
      </c>
      <c r="BE31" s="3136">
        <v>12342</v>
      </c>
      <c r="BF31" s="1293"/>
      <c r="BG31" s="1217"/>
    </row>
    <row r="32" spans="2:59" ht="21.95" hidden="1" customHeight="1" thickBot="1" x14ac:dyDescent="0.3">
      <c r="B32" s="3834"/>
      <c r="C32" s="3140" t="s">
        <v>1237</v>
      </c>
      <c r="D32" s="3156">
        <v>0</v>
      </c>
      <c r="E32" s="3157">
        <v>0</v>
      </c>
      <c r="F32" s="3156">
        <v>0</v>
      </c>
      <c r="G32" s="3157">
        <v>0</v>
      </c>
      <c r="H32" s="3132">
        <v>0</v>
      </c>
      <c r="I32" s="3133">
        <v>0</v>
      </c>
      <c r="J32" s="3156"/>
      <c r="K32" s="3157"/>
      <c r="L32" s="3134">
        <v>0</v>
      </c>
      <c r="M32" s="3135">
        <v>0</v>
      </c>
      <c r="N32" s="3156">
        <v>0</v>
      </c>
      <c r="O32" s="3157">
        <v>0</v>
      </c>
      <c r="P32" s="3136">
        <v>0</v>
      </c>
      <c r="Q32" s="3136">
        <v>0</v>
      </c>
      <c r="R32" s="3156">
        <v>0</v>
      </c>
      <c r="S32" s="3157">
        <v>0</v>
      </c>
      <c r="T32" s="3136">
        <v>0</v>
      </c>
      <c r="U32" s="3136">
        <v>0</v>
      </c>
      <c r="V32" s="3156">
        <v>0</v>
      </c>
      <c r="W32" s="3157">
        <v>0</v>
      </c>
      <c r="X32" s="3134">
        <v>0</v>
      </c>
      <c r="Y32" s="3137">
        <v>0</v>
      </c>
      <c r="Z32" s="3138">
        <v>0</v>
      </c>
      <c r="AA32" s="3139">
        <v>0</v>
      </c>
      <c r="AB32" s="3156">
        <v>0</v>
      </c>
      <c r="AC32" s="3157">
        <v>0</v>
      </c>
      <c r="AD32" s="3132">
        <v>0</v>
      </c>
      <c r="AE32" s="3136">
        <v>0</v>
      </c>
      <c r="AF32" s="3156">
        <v>0</v>
      </c>
      <c r="AG32" s="3157">
        <v>0</v>
      </c>
      <c r="AH32" s="3132">
        <v>0</v>
      </c>
      <c r="AI32" s="3136">
        <v>0</v>
      </c>
      <c r="AJ32" s="3156">
        <v>0</v>
      </c>
      <c r="AK32" s="3157">
        <v>0</v>
      </c>
      <c r="AL32" s="3134">
        <v>0</v>
      </c>
      <c r="AM32" s="3135">
        <v>0</v>
      </c>
      <c r="AN32" s="3132">
        <v>0</v>
      </c>
      <c r="AO32" s="3136">
        <v>0</v>
      </c>
      <c r="AP32" s="3156">
        <v>0</v>
      </c>
      <c r="AQ32" s="3157">
        <v>0</v>
      </c>
      <c r="AR32" s="3132">
        <v>0</v>
      </c>
      <c r="AS32" s="3136">
        <v>0</v>
      </c>
      <c r="AT32" s="3141">
        <v>0</v>
      </c>
      <c r="AU32" s="3157">
        <v>0</v>
      </c>
      <c r="AV32" s="3132">
        <v>0</v>
      </c>
      <c r="AW32" s="3136">
        <v>0</v>
      </c>
      <c r="AX32" s="3141">
        <v>0</v>
      </c>
      <c r="AY32" s="3157">
        <v>0</v>
      </c>
      <c r="AZ32" s="3134">
        <v>0</v>
      </c>
      <c r="BA32" s="3137">
        <v>0</v>
      </c>
      <c r="BB32" s="3138">
        <v>0</v>
      </c>
      <c r="BC32" s="3139">
        <v>0</v>
      </c>
      <c r="BD32" s="3132">
        <v>0</v>
      </c>
      <c r="BE32" s="3136">
        <v>0</v>
      </c>
      <c r="BF32" s="1293"/>
      <c r="BG32" s="1217"/>
    </row>
    <row r="33" spans="2:59" ht="21.95" customHeight="1" thickBot="1" x14ac:dyDescent="0.3">
      <c r="B33" s="3830"/>
      <c r="C33" s="3158" t="s">
        <v>2</v>
      </c>
      <c r="D33" s="3159">
        <v>5</v>
      </c>
      <c r="E33" s="3159">
        <v>19568</v>
      </c>
      <c r="F33" s="3159">
        <v>4</v>
      </c>
      <c r="G33" s="3159">
        <v>15556</v>
      </c>
      <c r="H33" s="3159">
        <v>9</v>
      </c>
      <c r="I33" s="3159">
        <v>35124</v>
      </c>
      <c r="J33" s="3159">
        <v>5</v>
      </c>
      <c r="K33" s="3159">
        <v>18997</v>
      </c>
      <c r="L33" s="3159">
        <v>14</v>
      </c>
      <c r="M33" s="3159">
        <v>54121</v>
      </c>
      <c r="N33" s="3159">
        <v>5</v>
      </c>
      <c r="O33" s="3159">
        <v>18857</v>
      </c>
      <c r="P33" s="3136">
        <v>19</v>
      </c>
      <c r="Q33" s="3136">
        <v>72978</v>
      </c>
      <c r="R33" s="3159">
        <v>4</v>
      </c>
      <c r="S33" s="3159">
        <v>15593</v>
      </c>
      <c r="T33" s="3136">
        <v>23</v>
      </c>
      <c r="U33" s="3136">
        <v>88571</v>
      </c>
      <c r="V33" s="3159">
        <v>6</v>
      </c>
      <c r="W33" s="3159">
        <v>23406</v>
      </c>
      <c r="X33" s="3159">
        <v>15</v>
      </c>
      <c r="Y33" s="3160">
        <v>57856</v>
      </c>
      <c r="Z33" s="3146">
        <v>29</v>
      </c>
      <c r="AA33" s="3146">
        <v>111977</v>
      </c>
      <c r="AB33" s="3159">
        <v>7</v>
      </c>
      <c r="AC33" s="3159">
        <v>27469</v>
      </c>
      <c r="AD33" s="3159">
        <v>36</v>
      </c>
      <c r="AE33" s="3159">
        <v>139446</v>
      </c>
      <c r="AF33" s="3159">
        <v>1</v>
      </c>
      <c r="AG33" s="3159">
        <v>3949</v>
      </c>
      <c r="AH33" s="3159">
        <v>37</v>
      </c>
      <c r="AI33" s="3159">
        <v>143395</v>
      </c>
      <c r="AJ33" s="3159">
        <v>3</v>
      </c>
      <c r="AK33" s="3159">
        <v>11762</v>
      </c>
      <c r="AL33" s="3159">
        <v>11</v>
      </c>
      <c r="AM33" s="3159">
        <v>43180</v>
      </c>
      <c r="AN33" s="3159">
        <v>40</v>
      </c>
      <c r="AO33" s="3159">
        <v>155157</v>
      </c>
      <c r="AP33" s="3159">
        <v>5</v>
      </c>
      <c r="AQ33" s="3159">
        <v>19983</v>
      </c>
      <c r="AR33" s="3159">
        <v>45</v>
      </c>
      <c r="AS33" s="3159">
        <v>175140</v>
      </c>
      <c r="AT33" s="3159">
        <v>5</v>
      </c>
      <c r="AU33" s="3159">
        <v>19930</v>
      </c>
      <c r="AV33" s="3159">
        <v>50</v>
      </c>
      <c r="AW33" s="3159">
        <v>195070</v>
      </c>
      <c r="AX33" s="3159">
        <v>4</v>
      </c>
      <c r="AY33" s="3159">
        <v>15959</v>
      </c>
      <c r="AZ33" s="3159">
        <v>14</v>
      </c>
      <c r="BA33" s="3160">
        <v>55872</v>
      </c>
      <c r="BB33" s="3146">
        <v>25</v>
      </c>
      <c r="BC33" s="3146">
        <v>99052</v>
      </c>
      <c r="BD33" s="3159">
        <v>54</v>
      </c>
      <c r="BE33" s="3159">
        <v>211029</v>
      </c>
      <c r="BF33" s="1293"/>
      <c r="BG33" s="1217"/>
    </row>
    <row r="34" spans="2:59" ht="21.95" customHeight="1" thickBot="1" x14ac:dyDescent="0.3">
      <c r="B34" s="3813" t="s">
        <v>1239</v>
      </c>
      <c r="C34" s="3131" t="s">
        <v>1240</v>
      </c>
      <c r="D34" s="3132">
        <v>13.7</v>
      </c>
      <c r="E34" s="3133">
        <v>52839</v>
      </c>
      <c r="F34" s="3132">
        <v>14.3</v>
      </c>
      <c r="G34" s="3133">
        <v>55312</v>
      </c>
      <c r="H34" s="3132">
        <v>28</v>
      </c>
      <c r="I34" s="3133">
        <v>108151</v>
      </c>
      <c r="J34" s="3132">
        <v>14.7</v>
      </c>
      <c r="K34" s="3133">
        <v>57081</v>
      </c>
      <c r="L34" s="3134">
        <v>42.7</v>
      </c>
      <c r="M34" s="3135">
        <v>165232</v>
      </c>
      <c r="N34" s="3132">
        <v>17.2</v>
      </c>
      <c r="O34" s="3133">
        <v>65714</v>
      </c>
      <c r="P34" s="3136">
        <v>59.900000000000006</v>
      </c>
      <c r="Q34" s="3136">
        <v>230946</v>
      </c>
      <c r="R34" s="3132">
        <v>13.6</v>
      </c>
      <c r="S34" s="3133">
        <v>50920</v>
      </c>
      <c r="T34" s="3136">
        <v>73.5</v>
      </c>
      <c r="U34" s="3136">
        <v>281866</v>
      </c>
      <c r="V34" s="3132">
        <v>13.8</v>
      </c>
      <c r="W34" s="3133">
        <v>54086</v>
      </c>
      <c r="X34" s="3134">
        <v>44.599999999999994</v>
      </c>
      <c r="Y34" s="3137">
        <v>170720</v>
      </c>
      <c r="Z34" s="3138">
        <v>87.3</v>
      </c>
      <c r="AA34" s="3139">
        <v>335952</v>
      </c>
      <c r="AB34" s="3132">
        <v>14</v>
      </c>
      <c r="AC34" s="3133">
        <v>55460</v>
      </c>
      <c r="AD34" s="3132">
        <v>101.3</v>
      </c>
      <c r="AE34" s="3136">
        <v>391412</v>
      </c>
      <c r="AF34" s="3132">
        <v>9.6999999999999993</v>
      </c>
      <c r="AG34" s="3133">
        <v>37126</v>
      </c>
      <c r="AH34" s="3132">
        <v>111</v>
      </c>
      <c r="AI34" s="3136">
        <v>428538</v>
      </c>
      <c r="AJ34" s="3132">
        <v>13.7</v>
      </c>
      <c r="AK34" s="3133">
        <v>54121</v>
      </c>
      <c r="AL34" s="3134">
        <v>37.4</v>
      </c>
      <c r="AM34" s="3135">
        <v>146707</v>
      </c>
      <c r="AN34" s="3132">
        <v>124.7</v>
      </c>
      <c r="AO34" s="3136">
        <v>482659</v>
      </c>
      <c r="AP34" s="3132">
        <v>15.7</v>
      </c>
      <c r="AQ34" s="3133">
        <v>66011</v>
      </c>
      <c r="AR34" s="3132">
        <v>140.4</v>
      </c>
      <c r="AS34" s="3136">
        <v>548670</v>
      </c>
      <c r="AT34" s="3132">
        <v>13.5</v>
      </c>
      <c r="AU34" s="3133">
        <v>53546</v>
      </c>
      <c r="AV34" s="3132">
        <v>153.9</v>
      </c>
      <c r="AW34" s="3136">
        <v>602216</v>
      </c>
      <c r="AX34" s="3132">
        <v>8.5</v>
      </c>
      <c r="AY34" s="3133">
        <v>52750</v>
      </c>
      <c r="AZ34" s="3134">
        <v>37.700000000000003</v>
      </c>
      <c r="BA34" s="3137">
        <v>172307</v>
      </c>
      <c r="BB34" s="3138">
        <v>75.099999999999994</v>
      </c>
      <c r="BC34" s="3139">
        <v>319014</v>
      </c>
      <c r="BD34" s="3132">
        <v>162.4</v>
      </c>
      <c r="BE34" s="3136">
        <v>654966</v>
      </c>
      <c r="BF34" s="1293"/>
      <c r="BG34" s="1217"/>
    </row>
    <row r="35" spans="2:59" ht="21.95" customHeight="1" thickBot="1" x14ac:dyDescent="0.3">
      <c r="B35" s="3814"/>
      <c r="C35" s="3140" t="s">
        <v>1241</v>
      </c>
      <c r="D35" s="3141">
        <v>3.4</v>
      </c>
      <c r="E35" s="3135">
        <v>13074</v>
      </c>
      <c r="F35" s="3141">
        <v>2</v>
      </c>
      <c r="G35" s="3135">
        <v>7357</v>
      </c>
      <c r="H35" s="3132">
        <v>5.4</v>
      </c>
      <c r="I35" s="3133">
        <v>20431</v>
      </c>
      <c r="J35" s="3141">
        <v>2</v>
      </c>
      <c r="K35" s="3135">
        <v>7909</v>
      </c>
      <c r="L35" s="3134">
        <v>7.4</v>
      </c>
      <c r="M35" s="3135">
        <v>28340</v>
      </c>
      <c r="N35" s="3141">
        <v>3</v>
      </c>
      <c r="O35" s="3135">
        <v>11652</v>
      </c>
      <c r="P35" s="3136">
        <v>10.4</v>
      </c>
      <c r="Q35" s="3136">
        <v>39992</v>
      </c>
      <c r="R35" s="3141">
        <v>2</v>
      </c>
      <c r="S35" s="3135">
        <v>11527</v>
      </c>
      <c r="T35" s="3136">
        <v>12.4</v>
      </c>
      <c r="U35" s="3136">
        <v>51519</v>
      </c>
      <c r="V35" s="3141">
        <v>2</v>
      </c>
      <c r="W35" s="3135">
        <v>7912</v>
      </c>
      <c r="X35" s="3134">
        <v>7</v>
      </c>
      <c r="Y35" s="3137">
        <v>31091</v>
      </c>
      <c r="Z35" s="3138">
        <v>14.4</v>
      </c>
      <c r="AA35" s="3139">
        <v>59431</v>
      </c>
      <c r="AB35" s="3141">
        <v>3</v>
      </c>
      <c r="AC35" s="3135">
        <v>11591</v>
      </c>
      <c r="AD35" s="3132">
        <v>17.399999999999999</v>
      </c>
      <c r="AE35" s="3136">
        <v>71022</v>
      </c>
      <c r="AF35" s="3141">
        <v>2.2999999999999998</v>
      </c>
      <c r="AG35" s="3135">
        <v>9181</v>
      </c>
      <c r="AH35" s="3132">
        <v>19.7</v>
      </c>
      <c r="AI35" s="3136">
        <v>80203</v>
      </c>
      <c r="AJ35" s="3141">
        <v>1.8</v>
      </c>
      <c r="AK35" s="3135">
        <v>10907</v>
      </c>
      <c r="AL35" s="3134">
        <v>7.1</v>
      </c>
      <c r="AM35" s="3135">
        <v>31679</v>
      </c>
      <c r="AN35" s="3132">
        <v>21.5</v>
      </c>
      <c r="AO35" s="3136">
        <v>91110</v>
      </c>
      <c r="AP35" s="3141">
        <v>2</v>
      </c>
      <c r="AQ35" s="3135">
        <v>7734</v>
      </c>
      <c r="AR35" s="3132">
        <v>23.5</v>
      </c>
      <c r="AS35" s="3136">
        <v>98844</v>
      </c>
      <c r="AT35" s="3141">
        <v>2</v>
      </c>
      <c r="AU35" s="3135">
        <v>7786</v>
      </c>
      <c r="AV35" s="3132">
        <v>25.5</v>
      </c>
      <c r="AW35" s="3136">
        <v>106630</v>
      </c>
      <c r="AX35" s="3141">
        <v>2.2000000000000002</v>
      </c>
      <c r="AY35" s="3135">
        <v>12217</v>
      </c>
      <c r="AZ35" s="3134">
        <v>6.2</v>
      </c>
      <c r="BA35" s="3137">
        <v>27737</v>
      </c>
      <c r="BB35" s="3138">
        <v>13.3</v>
      </c>
      <c r="BC35" s="3139">
        <v>59416</v>
      </c>
      <c r="BD35" s="3132">
        <v>27.7</v>
      </c>
      <c r="BE35" s="3136">
        <v>118847</v>
      </c>
      <c r="BF35" s="1293"/>
      <c r="BG35" s="1217"/>
    </row>
    <row r="36" spans="2:59" s="3166" customFormat="1" ht="21.95" customHeight="1" thickBot="1" x14ac:dyDescent="0.3">
      <c r="B36" s="3814"/>
      <c r="C36" s="3140" t="s">
        <v>1242</v>
      </c>
      <c r="D36" s="3141">
        <v>0</v>
      </c>
      <c r="E36" s="3135">
        <v>0</v>
      </c>
      <c r="F36" s="3141">
        <v>0</v>
      </c>
      <c r="G36" s="3135">
        <v>0</v>
      </c>
      <c r="H36" s="3132" t="s">
        <v>32</v>
      </c>
      <c r="I36" s="3133" t="s">
        <v>32</v>
      </c>
      <c r="J36" s="3141">
        <v>0</v>
      </c>
      <c r="K36" s="3135"/>
      <c r="L36" s="3134">
        <v>0</v>
      </c>
      <c r="M36" s="3135">
        <v>0</v>
      </c>
      <c r="N36" s="3141">
        <v>0</v>
      </c>
      <c r="O36" s="3135">
        <v>0</v>
      </c>
      <c r="P36" s="3136">
        <v>0</v>
      </c>
      <c r="Q36" s="3136">
        <v>0</v>
      </c>
      <c r="R36" s="3141">
        <v>0</v>
      </c>
      <c r="S36" s="3135">
        <v>0</v>
      </c>
      <c r="T36" s="3136">
        <v>0</v>
      </c>
      <c r="U36" s="3136">
        <v>0</v>
      </c>
      <c r="V36" s="3141">
        <v>2</v>
      </c>
      <c r="W36" s="3135">
        <v>7353</v>
      </c>
      <c r="X36" s="3134">
        <v>2</v>
      </c>
      <c r="Y36" s="3137">
        <v>7353</v>
      </c>
      <c r="Z36" s="3138">
        <v>2</v>
      </c>
      <c r="AA36" s="3139">
        <v>7353</v>
      </c>
      <c r="AB36" s="3141">
        <v>1.6</v>
      </c>
      <c r="AC36" s="3135">
        <v>6144</v>
      </c>
      <c r="AD36" s="3132">
        <v>3.6</v>
      </c>
      <c r="AE36" s="3136">
        <v>13497</v>
      </c>
      <c r="AF36" s="3141">
        <v>1</v>
      </c>
      <c r="AG36" s="3135">
        <v>3860</v>
      </c>
      <c r="AH36" s="3132">
        <v>4.5999999999999996</v>
      </c>
      <c r="AI36" s="3136">
        <v>17357</v>
      </c>
      <c r="AJ36" s="3141">
        <v>0</v>
      </c>
      <c r="AK36" s="3135">
        <v>0</v>
      </c>
      <c r="AL36" s="3134">
        <v>2.6</v>
      </c>
      <c r="AM36" s="3135">
        <v>10004</v>
      </c>
      <c r="AN36" s="3132">
        <v>4.5999999999999996</v>
      </c>
      <c r="AO36" s="3136">
        <v>17357</v>
      </c>
      <c r="AP36" s="3141">
        <v>0</v>
      </c>
      <c r="AQ36" s="3135">
        <v>0</v>
      </c>
      <c r="AR36" s="3132">
        <v>4.5999999999999996</v>
      </c>
      <c r="AS36" s="3136">
        <v>17357</v>
      </c>
      <c r="AT36" s="3141">
        <v>0</v>
      </c>
      <c r="AU36" s="3135">
        <v>0</v>
      </c>
      <c r="AV36" s="3132">
        <v>4.5999999999999996</v>
      </c>
      <c r="AW36" s="3136">
        <v>17357</v>
      </c>
      <c r="AX36" s="3141">
        <v>1.5</v>
      </c>
      <c r="AY36" s="3135">
        <v>5976</v>
      </c>
      <c r="AZ36" s="3134">
        <v>1.5</v>
      </c>
      <c r="BA36" s="3137">
        <v>5976</v>
      </c>
      <c r="BB36" s="3138">
        <v>4.0999999999999996</v>
      </c>
      <c r="BC36" s="3139">
        <v>15980</v>
      </c>
      <c r="BD36" s="3132">
        <v>6.1</v>
      </c>
      <c r="BE36" s="3136">
        <v>23333</v>
      </c>
      <c r="BF36" s="1293"/>
      <c r="BG36" s="1217"/>
    </row>
    <row r="37" spans="2:59" s="3166" customFormat="1" ht="21.95" hidden="1" customHeight="1" thickBot="1" x14ac:dyDescent="0.3">
      <c r="B37" s="3814"/>
      <c r="C37" s="3140" t="s">
        <v>1291</v>
      </c>
      <c r="D37" s="3141">
        <v>0</v>
      </c>
      <c r="E37" s="3135">
        <v>0</v>
      </c>
      <c r="F37" s="3141">
        <v>0</v>
      </c>
      <c r="G37" s="3135">
        <v>0</v>
      </c>
      <c r="H37" s="3132">
        <v>0</v>
      </c>
      <c r="I37" s="3133">
        <v>0</v>
      </c>
      <c r="J37" s="3141">
        <v>0</v>
      </c>
      <c r="K37" s="3135"/>
      <c r="L37" s="3134">
        <v>0</v>
      </c>
      <c r="M37" s="3135">
        <v>0</v>
      </c>
      <c r="N37" s="3141">
        <v>0</v>
      </c>
      <c r="O37" s="3135">
        <v>0</v>
      </c>
      <c r="P37" s="3136">
        <v>0</v>
      </c>
      <c r="Q37" s="3136">
        <v>0</v>
      </c>
      <c r="R37" s="3141">
        <v>0</v>
      </c>
      <c r="S37" s="3135">
        <v>0</v>
      </c>
      <c r="T37" s="3136">
        <v>0</v>
      </c>
      <c r="U37" s="3136">
        <v>0</v>
      </c>
      <c r="V37" s="3141">
        <v>0</v>
      </c>
      <c r="W37" s="3135">
        <v>0</v>
      </c>
      <c r="X37" s="3134">
        <v>0</v>
      </c>
      <c r="Y37" s="3137">
        <v>0</v>
      </c>
      <c r="Z37" s="3138">
        <v>0</v>
      </c>
      <c r="AA37" s="3139">
        <v>0</v>
      </c>
      <c r="AB37" s="3141">
        <v>0</v>
      </c>
      <c r="AC37" s="3135">
        <v>0</v>
      </c>
      <c r="AD37" s="3132">
        <v>0</v>
      </c>
      <c r="AE37" s="3136">
        <v>0</v>
      </c>
      <c r="AF37" s="3141">
        <v>0</v>
      </c>
      <c r="AG37" s="3135">
        <v>0</v>
      </c>
      <c r="AH37" s="3132">
        <v>0</v>
      </c>
      <c r="AI37" s="3136">
        <v>0</v>
      </c>
      <c r="AJ37" s="3141">
        <v>0</v>
      </c>
      <c r="AK37" s="3135">
        <v>0</v>
      </c>
      <c r="AL37" s="3134">
        <v>0</v>
      </c>
      <c r="AM37" s="3135">
        <v>0</v>
      </c>
      <c r="AN37" s="3132">
        <v>0</v>
      </c>
      <c r="AO37" s="3136">
        <v>0</v>
      </c>
      <c r="AP37" s="3141">
        <v>0</v>
      </c>
      <c r="AQ37" s="3135">
        <v>0</v>
      </c>
      <c r="AR37" s="3132">
        <v>0</v>
      </c>
      <c r="AS37" s="3136">
        <v>0</v>
      </c>
      <c r="AT37" s="3141">
        <v>0</v>
      </c>
      <c r="AU37" s="3135">
        <v>0</v>
      </c>
      <c r="AV37" s="3132">
        <v>0</v>
      </c>
      <c r="AW37" s="3136">
        <v>0</v>
      </c>
      <c r="AX37" s="3141">
        <v>0</v>
      </c>
      <c r="AY37" s="3135">
        <v>0</v>
      </c>
      <c r="AZ37" s="3134">
        <v>0</v>
      </c>
      <c r="BA37" s="3137">
        <v>0</v>
      </c>
      <c r="BB37" s="3138">
        <v>0</v>
      </c>
      <c r="BC37" s="3139">
        <v>0</v>
      </c>
      <c r="BD37" s="3132">
        <v>0</v>
      </c>
      <c r="BE37" s="3136">
        <v>0</v>
      </c>
      <c r="BF37" s="1293"/>
      <c r="BG37" s="1217"/>
    </row>
    <row r="38" spans="2:59" s="3166" customFormat="1" ht="21.95" customHeight="1" thickBot="1" x14ac:dyDescent="0.3">
      <c r="B38" s="3814"/>
      <c r="C38" s="3140" t="s">
        <v>1243</v>
      </c>
      <c r="D38" s="3141">
        <v>3.6</v>
      </c>
      <c r="E38" s="3135">
        <v>13820</v>
      </c>
      <c r="F38" s="3141">
        <v>1.8</v>
      </c>
      <c r="G38" s="3135">
        <v>11132</v>
      </c>
      <c r="H38" s="3132">
        <v>5.4</v>
      </c>
      <c r="I38" s="3133">
        <v>24952</v>
      </c>
      <c r="J38" s="3141">
        <v>2.2999999999999998</v>
      </c>
      <c r="K38" s="3135">
        <v>8770</v>
      </c>
      <c r="L38" s="3134">
        <v>7.7</v>
      </c>
      <c r="M38" s="3135">
        <v>33722</v>
      </c>
      <c r="N38" s="3141">
        <v>3.1</v>
      </c>
      <c r="O38" s="3135">
        <v>11746</v>
      </c>
      <c r="P38" s="3136">
        <v>10.8</v>
      </c>
      <c r="Q38" s="3136">
        <v>45468</v>
      </c>
      <c r="R38" s="3141">
        <v>2.5</v>
      </c>
      <c r="S38" s="3135">
        <v>8848</v>
      </c>
      <c r="T38" s="3136">
        <v>13.3</v>
      </c>
      <c r="U38" s="3136">
        <v>54316</v>
      </c>
      <c r="V38" s="3141">
        <v>4.2</v>
      </c>
      <c r="W38" s="3135">
        <v>15863</v>
      </c>
      <c r="X38" s="3134">
        <v>9.8000000000000007</v>
      </c>
      <c r="Y38" s="3137">
        <v>36457</v>
      </c>
      <c r="Z38" s="3138">
        <v>17.5</v>
      </c>
      <c r="AA38" s="3139">
        <v>70179</v>
      </c>
      <c r="AB38" s="3141">
        <v>2</v>
      </c>
      <c r="AC38" s="3135">
        <v>7559</v>
      </c>
      <c r="AD38" s="3132">
        <v>19.5</v>
      </c>
      <c r="AE38" s="3136">
        <v>77738</v>
      </c>
      <c r="AF38" s="3141">
        <v>3</v>
      </c>
      <c r="AG38" s="3135">
        <v>11166</v>
      </c>
      <c r="AH38" s="3132">
        <v>22.5</v>
      </c>
      <c r="AI38" s="3136">
        <v>88904</v>
      </c>
      <c r="AJ38" s="3141">
        <v>2.5</v>
      </c>
      <c r="AK38" s="3135">
        <v>9650</v>
      </c>
      <c r="AL38" s="3134">
        <v>7.5</v>
      </c>
      <c r="AM38" s="3135">
        <v>28375</v>
      </c>
      <c r="AN38" s="3132">
        <v>25</v>
      </c>
      <c r="AO38" s="3136">
        <v>98554</v>
      </c>
      <c r="AP38" s="3141">
        <v>3</v>
      </c>
      <c r="AQ38" s="3135">
        <v>11726</v>
      </c>
      <c r="AR38" s="3132">
        <v>28</v>
      </c>
      <c r="AS38" s="3136">
        <v>110280</v>
      </c>
      <c r="AT38" s="3141">
        <v>2</v>
      </c>
      <c r="AU38" s="3135">
        <v>7770</v>
      </c>
      <c r="AV38" s="3132">
        <v>30</v>
      </c>
      <c r="AW38" s="3136">
        <v>118050</v>
      </c>
      <c r="AX38" s="3141">
        <v>1</v>
      </c>
      <c r="AY38" s="3135">
        <v>4017</v>
      </c>
      <c r="AZ38" s="3134">
        <v>6</v>
      </c>
      <c r="BA38" s="3137">
        <v>23513</v>
      </c>
      <c r="BB38" s="3138">
        <v>13.5</v>
      </c>
      <c r="BC38" s="3139">
        <v>51888</v>
      </c>
      <c r="BD38" s="3132">
        <v>31</v>
      </c>
      <c r="BE38" s="3136">
        <v>122067</v>
      </c>
      <c r="BF38" s="1293"/>
      <c r="BG38" s="1217"/>
    </row>
    <row r="39" spans="2:59" s="3166" customFormat="1" ht="21.95" customHeight="1" thickBot="1" x14ac:dyDescent="0.3">
      <c r="B39" s="3814"/>
      <c r="C39" s="3140" t="s">
        <v>1244</v>
      </c>
      <c r="D39" s="3141">
        <v>4</v>
      </c>
      <c r="E39" s="3135">
        <v>15625</v>
      </c>
      <c r="F39" s="3141">
        <v>4</v>
      </c>
      <c r="G39" s="3135">
        <v>15761</v>
      </c>
      <c r="H39" s="3132">
        <v>8</v>
      </c>
      <c r="I39" s="3133">
        <v>31386</v>
      </c>
      <c r="J39" s="3141">
        <v>3</v>
      </c>
      <c r="K39" s="3135">
        <v>11656</v>
      </c>
      <c r="L39" s="3134">
        <v>11</v>
      </c>
      <c r="M39" s="3135">
        <v>43042</v>
      </c>
      <c r="N39" s="3141">
        <v>3.7</v>
      </c>
      <c r="O39" s="3135">
        <v>18523</v>
      </c>
      <c r="P39" s="3136">
        <v>14.7</v>
      </c>
      <c r="Q39" s="3136">
        <v>61565</v>
      </c>
      <c r="R39" s="3141">
        <v>4</v>
      </c>
      <c r="S39" s="3135">
        <v>15592</v>
      </c>
      <c r="T39" s="3136">
        <v>18.7</v>
      </c>
      <c r="U39" s="3136">
        <v>77157</v>
      </c>
      <c r="V39" s="3141">
        <v>5</v>
      </c>
      <c r="W39" s="3135">
        <v>19306</v>
      </c>
      <c r="X39" s="3134">
        <v>12.7</v>
      </c>
      <c r="Y39" s="3137">
        <v>53421</v>
      </c>
      <c r="Z39" s="3138">
        <v>23.7</v>
      </c>
      <c r="AA39" s="3139">
        <v>96463</v>
      </c>
      <c r="AB39" s="3141">
        <v>4.4000000000000004</v>
      </c>
      <c r="AC39" s="3135">
        <v>16175</v>
      </c>
      <c r="AD39" s="3132">
        <v>28.1</v>
      </c>
      <c r="AE39" s="3136">
        <v>112638</v>
      </c>
      <c r="AF39" s="3141">
        <v>5</v>
      </c>
      <c r="AG39" s="3135">
        <v>19336</v>
      </c>
      <c r="AH39" s="3132">
        <v>33.1</v>
      </c>
      <c r="AI39" s="3136">
        <v>131974</v>
      </c>
      <c r="AJ39" s="3141">
        <v>5</v>
      </c>
      <c r="AK39" s="3135">
        <v>19436</v>
      </c>
      <c r="AL39" s="3134">
        <v>14.4</v>
      </c>
      <c r="AM39" s="3135">
        <v>54947</v>
      </c>
      <c r="AN39" s="3132">
        <v>38.1</v>
      </c>
      <c r="AO39" s="3136">
        <v>151410</v>
      </c>
      <c r="AP39" s="3141">
        <v>6.3</v>
      </c>
      <c r="AQ39" s="3135">
        <v>24202</v>
      </c>
      <c r="AR39" s="3132">
        <v>44.4</v>
      </c>
      <c r="AS39" s="3136">
        <v>175612</v>
      </c>
      <c r="AT39" s="3141">
        <v>4.5</v>
      </c>
      <c r="AU39" s="3135">
        <v>16911</v>
      </c>
      <c r="AV39" s="3132">
        <v>48.9</v>
      </c>
      <c r="AW39" s="3136">
        <v>192523</v>
      </c>
      <c r="AX39" s="3141">
        <v>4</v>
      </c>
      <c r="AY39" s="3135">
        <v>15403</v>
      </c>
      <c r="AZ39" s="3134">
        <v>14.8</v>
      </c>
      <c r="BA39" s="3137">
        <v>56516</v>
      </c>
      <c r="BB39" s="3138">
        <v>29.200000000000003</v>
      </c>
      <c r="BC39" s="3139">
        <v>111463</v>
      </c>
      <c r="BD39" s="3132">
        <v>52.9</v>
      </c>
      <c r="BE39" s="3136">
        <v>207926</v>
      </c>
      <c r="BF39" s="1293"/>
      <c r="BG39" s="1217"/>
    </row>
    <row r="40" spans="2:59" s="3166" customFormat="1" ht="21.95" hidden="1" customHeight="1" thickBot="1" x14ac:dyDescent="0.3">
      <c r="B40" s="3814"/>
      <c r="C40" s="3140" t="s">
        <v>1245</v>
      </c>
      <c r="D40" s="3141"/>
      <c r="E40" s="3135"/>
      <c r="F40" s="3141"/>
      <c r="G40" s="3135"/>
      <c r="H40" s="3132" t="s">
        <v>32</v>
      </c>
      <c r="I40" s="3133" t="s">
        <v>32</v>
      </c>
      <c r="J40" s="3141"/>
      <c r="K40" s="3135"/>
      <c r="L40" s="3134">
        <v>0</v>
      </c>
      <c r="M40" s="3135">
        <v>0</v>
      </c>
      <c r="N40" s="3141">
        <v>0</v>
      </c>
      <c r="O40" s="3135">
        <v>0</v>
      </c>
      <c r="P40" s="3136">
        <v>0</v>
      </c>
      <c r="Q40" s="3136">
        <v>0</v>
      </c>
      <c r="R40" s="3141">
        <v>0</v>
      </c>
      <c r="S40" s="3135">
        <v>0</v>
      </c>
      <c r="T40" s="3136">
        <v>0</v>
      </c>
      <c r="U40" s="3136">
        <v>0</v>
      </c>
      <c r="V40" s="3141"/>
      <c r="W40" s="3135"/>
      <c r="X40" s="3134">
        <v>0</v>
      </c>
      <c r="Y40" s="3137">
        <v>0</v>
      </c>
      <c r="Z40" s="3138">
        <v>0</v>
      </c>
      <c r="AA40" s="3139">
        <v>0</v>
      </c>
      <c r="AB40" s="3141"/>
      <c r="AC40" s="3135"/>
      <c r="AD40" s="3132">
        <v>0</v>
      </c>
      <c r="AE40" s="3136">
        <v>0</v>
      </c>
      <c r="AF40" s="3141"/>
      <c r="AG40" s="3135"/>
      <c r="AH40" s="3132">
        <v>0</v>
      </c>
      <c r="AI40" s="3136">
        <v>0</v>
      </c>
      <c r="AJ40" s="3141"/>
      <c r="AK40" s="3135"/>
      <c r="AL40" s="3134">
        <v>0</v>
      </c>
      <c r="AM40" s="3135">
        <v>0</v>
      </c>
      <c r="AN40" s="3132">
        <v>0</v>
      </c>
      <c r="AO40" s="3136">
        <v>0</v>
      </c>
      <c r="AP40" s="3141"/>
      <c r="AQ40" s="3135"/>
      <c r="AR40" s="3132">
        <v>0</v>
      </c>
      <c r="AS40" s="3136">
        <v>0</v>
      </c>
      <c r="AT40" s="3141"/>
      <c r="AU40" s="3135"/>
      <c r="AV40" s="3132">
        <v>0</v>
      </c>
      <c r="AW40" s="3136">
        <v>0</v>
      </c>
      <c r="AX40" s="3141"/>
      <c r="AY40" s="3135"/>
      <c r="AZ40" s="3134">
        <v>0</v>
      </c>
      <c r="BA40" s="3137">
        <v>0</v>
      </c>
      <c r="BB40" s="3138">
        <v>0</v>
      </c>
      <c r="BC40" s="3139">
        <v>0</v>
      </c>
      <c r="BD40" s="3132">
        <v>0</v>
      </c>
      <c r="BE40" s="3136">
        <v>0</v>
      </c>
      <c r="BF40" s="1293"/>
      <c r="BG40" s="1217"/>
    </row>
    <row r="41" spans="2:59" s="3166" customFormat="1" ht="21.95" customHeight="1" thickBot="1" x14ac:dyDescent="0.3">
      <c r="B41" s="3814"/>
      <c r="C41" s="3140" t="s">
        <v>1246</v>
      </c>
      <c r="D41" s="3141">
        <v>1.9</v>
      </c>
      <c r="E41" s="3135">
        <v>7239</v>
      </c>
      <c r="F41" s="3141">
        <v>3</v>
      </c>
      <c r="G41" s="3135">
        <v>11431</v>
      </c>
      <c r="H41" s="3132">
        <v>4.9000000000000004</v>
      </c>
      <c r="I41" s="3133">
        <v>18670</v>
      </c>
      <c r="J41" s="3141">
        <v>2</v>
      </c>
      <c r="K41" s="3135">
        <v>7902</v>
      </c>
      <c r="L41" s="3134">
        <v>6.9</v>
      </c>
      <c r="M41" s="3135">
        <v>26572</v>
      </c>
      <c r="N41" s="3141">
        <v>3</v>
      </c>
      <c r="O41" s="3135">
        <v>11579</v>
      </c>
      <c r="P41" s="3136">
        <v>9.9</v>
      </c>
      <c r="Q41" s="3136">
        <v>38151</v>
      </c>
      <c r="R41" s="3141">
        <v>1</v>
      </c>
      <c r="S41" s="3135">
        <v>3297</v>
      </c>
      <c r="T41" s="3136">
        <v>10.9</v>
      </c>
      <c r="U41" s="3136">
        <v>41448</v>
      </c>
      <c r="V41" s="3141">
        <v>2</v>
      </c>
      <c r="W41" s="3135">
        <v>7710</v>
      </c>
      <c r="X41" s="3134">
        <v>6</v>
      </c>
      <c r="Y41" s="3137">
        <v>22586</v>
      </c>
      <c r="Z41" s="3138">
        <v>12.9</v>
      </c>
      <c r="AA41" s="3139">
        <v>49158</v>
      </c>
      <c r="AB41" s="3141">
        <v>1</v>
      </c>
      <c r="AC41" s="3135">
        <v>7662</v>
      </c>
      <c r="AD41" s="3132">
        <v>13.9</v>
      </c>
      <c r="AE41" s="3136">
        <v>56820</v>
      </c>
      <c r="AF41" s="3141">
        <v>2</v>
      </c>
      <c r="AG41" s="3135">
        <v>7643</v>
      </c>
      <c r="AH41" s="3132">
        <v>15.9</v>
      </c>
      <c r="AI41" s="3136">
        <v>64463</v>
      </c>
      <c r="AJ41" s="3141">
        <v>1</v>
      </c>
      <c r="AK41" s="3135">
        <v>3426</v>
      </c>
      <c r="AL41" s="3134">
        <v>4</v>
      </c>
      <c r="AM41" s="3135">
        <v>18731</v>
      </c>
      <c r="AN41" s="3132">
        <v>16.899999999999999</v>
      </c>
      <c r="AO41" s="3136">
        <v>67889</v>
      </c>
      <c r="AP41" s="3141">
        <v>0</v>
      </c>
      <c r="AQ41" s="3135">
        <v>0</v>
      </c>
      <c r="AR41" s="3132">
        <v>16.899999999999999</v>
      </c>
      <c r="AS41" s="3136">
        <v>67889</v>
      </c>
      <c r="AT41" s="3141">
        <v>0</v>
      </c>
      <c r="AU41" s="3135">
        <v>0</v>
      </c>
      <c r="AV41" s="3132">
        <v>16.899999999999999</v>
      </c>
      <c r="AW41" s="3136">
        <v>67889</v>
      </c>
      <c r="AX41" s="3141">
        <v>2</v>
      </c>
      <c r="AY41" s="3135">
        <v>7801</v>
      </c>
      <c r="AZ41" s="3134">
        <v>2</v>
      </c>
      <c r="BA41" s="3137">
        <v>7801</v>
      </c>
      <c r="BB41" s="3138">
        <v>6</v>
      </c>
      <c r="BC41" s="3139">
        <v>26532</v>
      </c>
      <c r="BD41" s="3132">
        <v>18.899999999999999</v>
      </c>
      <c r="BE41" s="3136">
        <v>75690</v>
      </c>
      <c r="BF41" s="1293"/>
      <c r="BG41" s="1217"/>
    </row>
    <row r="42" spans="2:59" s="3166" customFormat="1" ht="21.95" hidden="1" customHeight="1" thickBot="1" x14ac:dyDescent="0.3">
      <c r="B42" s="3814"/>
      <c r="C42" s="3140" t="s">
        <v>1370</v>
      </c>
      <c r="D42" s="3141">
        <v>0</v>
      </c>
      <c r="E42" s="3135">
        <v>0</v>
      </c>
      <c r="F42" s="3141">
        <v>0</v>
      </c>
      <c r="G42" s="3135">
        <v>0</v>
      </c>
      <c r="H42" s="3132">
        <v>0</v>
      </c>
      <c r="I42" s="3133">
        <v>0</v>
      </c>
      <c r="J42" s="3141">
        <v>0</v>
      </c>
      <c r="K42" s="3135"/>
      <c r="L42" s="3134">
        <v>0</v>
      </c>
      <c r="M42" s="3135">
        <v>0</v>
      </c>
      <c r="N42" s="3141">
        <v>0</v>
      </c>
      <c r="O42" s="3135">
        <v>0</v>
      </c>
      <c r="P42" s="3136">
        <v>0</v>
      </c>
      <c r="Q42" s="3136">
        <v>0</v>
      </c>
      <c r="R42" s="3141">
        <v>0</v>
      </c>
      <c r="S42" s="3135">
        <v>0</v>
      </c>
      <c r="T42" s="3136">
        <v>0</v>
      </c>
      <c r="U42" s="3136">
        <v>0</v>
      </c>
      <c r="V42" s="3141">
        <v>0</v>
      </c>
      <c r="W42" s="3135">
        <v>0</v>
      </c>
      <c r="X42" s="3134">
        <v>0</v>
      </c>
      <c r="Y42" s="3137">
        <v>0</v>
      </c>
      <c r="Z42" s="3138">
        <v>0</v>
      </c>
      <c r="AA42" s="3139">
        <v>0</v>
      </c>
      <c r="AB42" s="3141">
        <v>0</v>
      </c>
      <c r="AC42" s="3135">
        <v>0</v>
      </c>
      <c r="AD42" s="3132">
        <v>0</v>
      </c>
      <c r="AE42" s="3136">
        <v>0</v>
      </c>
      <c r="AF42" s="3141">
        <v>0</v>
      </c>
      <c r="AG42" s="3135">
        <v>0</v>
      </c>
      <c r="AH42" s="3132">
        <v>0</v>
      </c>
      <c r="AI42" s="3136">
        <v>0</v>
      </c>
      <c r="AJ42" s="3141">
        <v>0</v>
      </c>
      <c r="AK42" s="3135">
        <v>0</v>
      </c>
      <c r="AL42" s="3134">
        <v>0</v>
      </c>
      <c r="AM42" s="3135">
        <v>0</v>
      </c>
      <c r="AN42" s="3132">
        <v>0</v>
      </c>
      <c r="AO42" s="3136">
        <v>0</v>
      </c>
      <c r="AP42" s="3141">
        <v>0</v>
      </c>
      <c r="AQ42" s="3135">
        <v>0</v>
      </c>
      <c r="AR42" s="3132">
        <v>0</v>
      </c>
      <c r="AS42" s="3136">
        <v>0</v>
      </c>
      <c r="AT42" s="3141">
        <v>0</v>
      </c>
      <c r="AU42" s="3135">
        <v>0</v>
      </c>
      <c r="AV42" s="3132">
        <v>0</v>
      </c>
      <c r="AW42" s="3136">
        <v>0</v>
      </c>
      <c r="AX42" s="3141">
        <v>0</v>
      </c>
      <c r="AY42" s="3135">
        <v>0</v>
      </c>
      <c r="AZ42" s="3134">
        <v>0</v>
      </c>
      <c r="BA42" s="3137">
        <v>0</v>
      </c>
      <c r="BB42" s="3138">
        <v>0</v>
      </c>
      <c r="BC42" s="3139">
        <v>0</v>
      </c>
      <c r="BD42" s="3132">
        <v>0</v>
      </c>
      <c r="BE42" s="3136">
        <v>0</v>
      </c>
      <c r="BF42" s="1293"/>
      <c r="BG42" s="1217"/>
    </row>
    <row r="43" spans="2:59" s="3166" customFormat="1" ht="21.95" customHeight="1" thickBot="1" x14ac:dyDescent="0.3">
      <c r="B43" s="3814"/>
      <c r="C43" s="3142" t="s">
        <v>2</v>
      </c>
      <c r="D43" s="3167">
        <v>26.599999999999998</v>
      </c>
      <c r="E43" s="3167">
        <v>102597</v>
      </c>
      <c r="F43" s="3167">
        <v>25.1</v>
      </c>
      <c r="G43" s="3167">
        <v>100993</v>
      </c>
      <c r="H43" s="3167">
        <v>51.699999999999996</v>
      </c>
      <c r="I43" s="3167">
        <v>203590</v>
      </c>
      <c r="J43" s="3167">
        <v>24</v>
      </c>
      <c r="K43" s="3167">
        <v>93318</v>
      </c>
      <c r="L43" s="3167">
        <v>75.700000000000017</v>
      </c>
      <c r="M43" s="3167">
        <v>296908</v>
      </c>
      <c r="N43" s="3167">
        <v>30</v>
      </c>
      <c r="O43" s="3167">
        <v>119214</v>
      </c>
      <c r="P43" s="3136">
        <v>105.70000000000002</v>
      </c>
      <c r="Q43" s="3136">
        <v>416122</v>
      </c>
      <c r="R43" s="3167">
        <v>23.1</v>
      </c>
      <c r="S43" s="3167">
        <v>90184</v>
      </c>
      <c r="T43" s="3136">
        <v>128.80000000000001</v>
      </c>
      <c r="U43" s="3136">
        <v>506306</v>
      </c>
      <c r="V43" s="3167">
        <v>29</v>
      </c>
      <c r="W43" s="3167">
        <v>112230</v>
      </c>
      <c r="X43" s="3167">
        <v>82.1</v>
      </c>
      <c r="Y43" s="3168">
        <v>321628</v>
      </c>
      <c r="Z43" s="3146">
        <v>157.80000000000001</v>
      </c>
      <c r="AA43" s="3146">
        <v>618536</v>
      </c>
      <c r="AB43" s="3167">
        <v>26</v>
      </c>
      <c r="AC43" s="3167">
        <v>104591</v>
      </c>
      <c r="AD43" s="3167">
        <v>183.79999999999998</v>
      </c>
      <c r="AE43" s="3167">
        <v>723127</v>
      </c>
      <c r="AF43" s="3167">
        <v>23</v>
      </c>
      <c r="AG43" s="3167">
        <v>88312</v>
      </c>
      <c r="AH43" s="3167">
        <v>206.79999999999998</v>
      </c>
      <c r="AI43" s="3167">
        <v>811439</v>
      </c>
      <c r="AJ43" s="3167">
        <v>24</v>
      </c>
      <c r="AK43" s="3167">
        <v>97540</v>
      </c>
      <c r="AL43" s="3167">
        <v>73</v>
      </c>
      <c r="AM43" s="3167">
        <v>290443</v>
      </c>
      <c r="AN43" s="3167">
        <v>230.79999999999998</v>
      </c>
      <c r="AO43" s="3167">
        <v>908979</v>
      </c>
      <c r="AP43" s="3167">
        <v>27</v>
      </c>
      <c r="AQ43" s="3167">
        <v>109673</v>
      </c>
      <c r="AR43" s="3167">
        <v>257.8</v>
      </c>
      <c r="AS43" s="3167">
        <v>1018652</v>
      </c>
      <c r="AT43" s="3167">
        <v>22</v>
      </c>
      <c r="AU43" s="3167">
        <v>86013</v>
      </c>
      <c r="AV43" s="3167">
        <v>279.79999999999995</v>
      </c>
      <c r="AW43" s="3167">
        <v>1104665</v>
      </c>
      <c r="AX43" s="3167">
        <v>19.2</v>
      </c>
      <c r="AY43" s="3167">
        <v>98164</v>
      </c>
      <c r="AZ43" s="3167">
        <v>68.2</v>
      </c>
      <c r="BA43" s="3168">
        <v>293850</v>
      </c>
      <c r="BB43" s="3146">
        <v>141.19999999999999</v>
      </c>
      <c r="BC43" s="3146">
        <v>584293</v>
      </c>
      <c r="BD43" s="3144">
        <v>298.99999999999994</v>
      </c>
      <c r="BE43" s="3167">
        <v>1202829</v>
      </c>
      <c r="BF43" s="1293"/>
      <c r="BG43" s="1217"/>
    </row>
    <row r="44" spans="2:59" s="3166" customFormat="1" ht="21.95" customHeight="1" thickBot="1" x14ac:dyDescent="0.3">
      <c r="B44" s="3814"/>
      <c r="C44" s="3140" t="s">
        <v>1247</v>
      </c>
      <c r="D44" s="3141">
        <v>18.7</v>
      </c>
      <c r="E44" s="3135">
        <v>70643</v>
      </c>
      <c r="F44" s="3141">
        <v>19</v>
      </c>
      <c r="G44" s="3135">
        <v>72355</v>
      </c>
      <c r="H44" s="3132">
        <v>37.700000000000003</v>
      </c>
      <c r="I44" s="3133">
        <v>142998</v>
      </c>
      <c r="J44" s="3141">
        <v>19</v>
      </c>
      <c r="K44" s="3135">
        <v>73341</v>
      </c>
      <c r="L44" s="3134">
        <v>56.7</v>
      </c>
      <c r="M44" s="3135">
        <v>216339</v>
      </c>
      <c r="N44" s="3141">
        <v>22</v>
      </c>
      <c r="O44" s="3135">
        <v>87638</v>
      </c>
      <c r="P44" s="3136">
        <v>78.7</v>
      </c>
      <c r="Q44" s="3136">
        <v>303977</v>
      </c>
      <c r="R44" s="3141">
        <v>18.100000000000001</v>
      </c>
      <c r="S44" s="3135">
        <v>66463</v>
      </c>
      <c r="T44" s="3136">
        <v>96.800000000000011</v>
      </c>
      <c r="U44" s="3136">
        <v>370440</v>
      </c>
      <c r="V44" s="3141">
        <v>20</v>
      </c>
      <c r="W44" s="3135">
        <v>76405</v>
      </c>
      <c r="X44" s="3134">
        <v>60.1</v>
      </c>
      <c r="Y44" s="3137">
        <v>230506</v>
      </c>
      <c r="Z44" s="3138">
        <v>116.80000000000001</v>
      </c>
      <c r="AA44" s="3139">
        <v>446845</v>
      </c>
      <c r="AB44" s="3141">
        <v>15</v>
      </c>
      <c r="AC44" s="3135">
        <v>60387</v>
      </c>
      <c r="AD44" s="3132">
        <v>131.80000000000001</v>
      </c>
      <c r="AE44" s="3136">
        <v>507232</v>
      </c>
      <c r="AF44" s="3141">
        <v>17</v>
      </c>
      <c r="AG44" s="3135">
        <v>64194</v>
      </c>
      <c r="AH44" s="3132">
        <v>148.80000000000001</v>
      </c>
      <c r="AI44" s="3136">
        <v>571426</v>
      </c>
      <c r="AJ44" s="3141">
        <v>15</v>
      </c>
      <c r="AK44" s="3135">
        <v>57349</v>
      </c>
      <c r="AL44" s="3134">
        <v>47</v>
      </c>
      <c r="AM44" s="3135">
        <v>181930</v>
      </c>
      <c r="AN44" s="3132">
        <v>163.80000000000001</v>
      </c>
      <c r="AO44" s="3136">
        <v>628775</v>
      </c>
      <c r="AP44" s="3141">
        <v>17</v>
      </c>
      <c r="AQ44" s="3135">
        <v>69453</v>
      </c>
      <c r="AR44" s="3132">
        <v>180.8</v>
      </c>
      <c r="AS44" s="3136">
        <v>698228</v>
      </c>
      <c r="AT44" s="3141">
        <v>12</v>
      </c>
      <c r="AU44" s="3135">
        <v>45854</v>
      </c>
      <c r="AV44" s="3132">
        <v>192.8</v>
      </c>
      <c r="AW44" s="3136">
        <v>744082</v>
      </c>
      <c r="AX44" s="3141">
        <v>18.2</v>
      </c>
      <c r="AY44" s="3135">
        <v>70066</v>
      </c>
      <c r="AZ44" s="3134">
        <v>47.2</v>
      </c>
      <c r="BA44" s="3137">
        <v>185373</v>
      </c>
      <c r="BB44" s="3138">
        <v>94.2</v>
      </c>
      <c r="BC44" s="3139">
        <v>367303</v>
      </c>
      <c r="BD44" s="3132">
        <v>211</v>
      </c>
      <c r="BE44" s="3136">
        <v>814148</v>
      </c>
      <c r="BF44" s="1293"/>
      <c r="BG44" s="1217"/>
    </row>
    <row r="45" spans="2:59" s="3166" customFormat="1" ht="21.95" customHeight="1" thickBot="1" x14ac:dyDescent="0.3">
      <c r="B45" s="3814"/>
      <c r="C45" s="3140" t="s">
        <v>1248</v>
      </c>
      <c r="D45" s="3141">
        <v>8</v>
      </c>
      <c r="E45" s="3135">
        <v>31953</v>
      </c>
      <c r="F45" s="3141">
        <v>7.2</v>
      </c>
      <c r="G45" s="3135">
        <v>28637</v>
      </c>
      <c r="H45" s="3132">
        <v>15.2</v>
      </c>
      <c r="I45" s="3133">
        <v>60590</v>
      </c>
      <c r="J45" s="3141">
        <v>5</v>
      </c>
      <c r="K45" s="3135">
        <v>19978</v>
      </c>
      <c r="L45" s="3134">
        <v>20.2</v>
      </c>
      <c r="M45" s="3135">
        <v>80568</v>
      </c>
      <c r="N45" s="3141">
        <v>8</v>
      </c>
      <c r="O45" s="3135">
        <v>31576</v>
      </c>
      <c r="P45" s="3136">
        <v>28.2</v>
      </c>
      <c r="Q45" s="3136">
        <v>112144</v>
      </c>
      <c r="R45" s="3141">
        <v>6</v>
      </c>
      <c r="S45" s="3135">
        <v>23720</v>
      </c>
      <c r="T45" s="3136">
        <v>34.200000000000003</v>
      </c>
      <c r="U45" s="3136">
        <v>135864</v>
      </c>
      <c r="V45" s="3141">
        <v>9</v>
      </c>
      <c r="W45" s="3135">
        <v>35824</v>
      </c>
      <c r="X45" s="3134">
        <v>23</v>
      </c>
      <c r="Y45" s="3137">
        <v>91120</v>
      </c>
      <c r="Z45" s="3138">
        <v>43.2</v>
      </c>
      <c r="AA45" s="3139">
        <v>171688</v>
      </c>
      <c r="AB45" s="3141">
        <v>11</v>
      </c>
      <c r="AC45" s="3135">
        <v>44204</v>
      </c>
      <c r="AD45" s="3132">
        <v>54.2</v>
      </c>
      <c r="AE45" s="3136">
        <v>215892</v>
      </c>
      <c r="AF45" s="3141">
        <v>6</v>
      </c>
      <c r="AG45" s="3135">
        <v>24118</v>
      </c>
      <c r="AH45" s="3132">
        <v>60.2</v>
      </c>
      <c r="AI45" s="3136">
        <v>240010</v>
      </c>
      <c r="AJ45" s="3141">
        <v>10</v>
      </c>
      <c r="AK45" s="3135">
        <v>40191</v>
      </c>
      <c r="AL45" s="3134">
        <v>27</v>
      </c>
      <c r="AM45" s="3135">
        <v>108513</v>
      </c>
      <c r="AN45" s="3132">
        <v>70.2</v>
      </c>
      <c r="AO45" s="3136">
        <v>280201</v>
      </c>
      <c r="AP45" s="3141">
        <v>10</v>
      </c>
      <c r="AQ45" s="3135">
        <v>40219</v>
      </c>
      <c r="AR45" s="3132">
        <v>80.2</v>
      </c>
      <c r="AS45" s="3136">
        <v>320420</v>
      </c>
      <c r="AT45" s="3141">
        <v>10</v>
      </c>
      <c r="AU45" s="3135">
        <v>40159</v>
      </c>
      <c r="AV45" s="3132">
        <v>90.2</v>
      </c>
      <c r="AW45" s="3136">
        <v>360579</v>
      </c>
      <c r="AX45" s="3141">
        <v>7</v>
      </c>
      <c r="AY45" s="3135">
        <v>28097</v>
      </c>
      <c r="AZ45" s="3134">
        <v>27</v>
      </c>
      <c r="BA45" s="3137">
        <v>108475</v>
      </c>
      <c r="BB45" s="3138">
        <v>54</v>
      </c>
      <c r="BC45" s="3139">
        <v>216988</v>
      </c>
      <c r="BD45" s="3132">
        <v>97.2</v>
      </c>
      <c r="BE45" s="3136">
        <v>388676</v>
      </c>
      <c r="BF45" s="1293"/>
      <c r="BG45" s="1217"/>
    </row>
    <row r="46" spans="2:59" s="3166" customFormat="1" ht="21.95" hidden="1" customHeight="1" thickBot="1" x14ac:dyDescent="0.3">
      <c r="B46" s="3815"/>
      <c r="C46" s="3147" t="s">
        <v>1249</v>
      </c>
      <c r="D46" s="3148">
        <v>0</v>
      </c>
      <c r="E46" s="3149">
        <v>0</v>
      </c>
      <c r="F46" s="3148">
        <v>0</v>
      </c>
      <c r="G46" s="3149">
        <v>0</v>
      </c>
      <c r="H46" s="3132">
        <v>0</v>
      </c>
      <c r="I46" s="3133">
        <v>0</v>
      </c>
      <c r="J46" s="3148">
        <v>0</v>
      </c>
      <c r="K46" s="3149"/>
      <c r="L46" s="3134">
        <v>0</v>
      </c>
      <c r="M46" s="3135">
        <v>0</v>
      </c>
      <c r="N46" s="3148">
        <v>0</v>
      </c>
      <c r="O46" s="3149">
        <v>0</v>
      </c>
      <c r="P46" s="3136">
        <v>0</v>
      </c>
      <c r="Q46" s="3136">
        <v>0</v>
      </c>
      <c r="R46" s="3148">
        <v>0</v>
      </c>
      <c r="S46" s="3149">
        <v>0</v>
      </c>
      <c r="T46" s="3136">
        <v>0</v>
      </c>
      <c r="U46" s="3136">
        <v>0</v>
      </c>
      <c r="V46" s="3148">
        <v>0</v>
      </c>
      <c r="W46" s="3149">
        <v>0</v>
      </c>
      <c r="X46" s="3134">
        <v>0</v>
      </c>
      <c r="Y46" s="3137">
        <v>0</v>
      </c>
      <c r="Z46" s="3138">
        <v>0</v>
      </c>
      <c r="AA46" s="3139">
        <v>0</v>
      </c>
      <c r="AB46" s="3148">
        <v>0</v>
      </c>
      <c r="AC46" s="3149">
        <v>0</v>
      </c>
      <c r="AD46" s="3132">
        <v>0</v>
      </c>
      <c r="AE46" s="3136">
        <v>0</v>
      </c>
      <c r="AF46" s="3148">
        <v>0</v>
      </c>
      <c r="AG46" s="3149">
        <v>0</v>
      </c>
      <c r="AH46" s="3132">
        <v>0</v>
      </c>
      <c r="AI46" s="3136">
        <v>0</v>
      </c>
      <c r="AJ46" s="3148">
        <v>0</v>
      </c>
      <c r="AK46" s="3149">
        <v>0</v>
      </c>
      <c r="AL46" s="3134">
        <v>0</v>
      </c>
      <c r="AM46" s="3135">
        <v>0</v>
      </c>
      <c r="AN46" s="3132">
        <v>0</v>
      </c>
      <c r="AO46" s="3136">
        <v>0</v>
      </c>
      <c r="AP46" s="3148">
        <v>0</v>
      </c>
      <c r="AQ46" s="3149">
        <v>0</v>
      </c>
      <c r="AR46" s="3132">
        <v>0</v>
      </c>
      <c r="AS46" s="3136">
        <v>0</v>
      </c>
      <c r="AT46" s="3148">
        <v>0</v>
      </c>
      <c r="AU46" s="3149">
        <v>0</v>
      </c>
      <c r="AV46" s="3132">
        <v>0</v>
      </c>
      <c r="AW46" s="3136">
        <v>0</v>
      </c>
      <c r="AX46" s="3148">
        <v>0</v>
      </c>
      <c r="AY46" s="3149">
        <v>0</v>
      </c>
      <c r="AZ46" s="3134">
        <v>0</v>
      </c>
      <c r="BA46" s="3137">
        <v>0</v>
      </c>
      <c r="BB46" s="3138">
        <v>0</v>
      </c>
      <c r="BC46" s="3139">
        <v>0</v>
      </c>
      <c r="BD46" s="3132">
        <v>0</v>
      </c>
      <c r="BE46" s="3136">
        <v>0</v>
      </c>
      <c r="BF46" s="1293"/>
      <c r="BG46" s="1217"/>
    </row>
    <row r="47" spans="2:59" s="3166" customFormat="1" ht="21.95" customHeight="1" thickBot="1" x14ac:dyDescent="0.3">
      <c r="B47" s="3169" t="s">
        <v>1250</v>
      </c>
      <c r="C47" s="3170" t="s">
        <v>1027</v>
      </c>
      <c r="D47" s="3171">
        <v>1</v>
      </c>
      <c r="E47" s="3172">
        <v>3692</v>
      </c>
      <c r="F47" s="3171">
        <v>0</v>
      </c>
      <c r="G47" s="3172">
        <v>0</v>
      </c>
      <c r="H47" s="3171">
        <v>1</v>
      </c>
      <c r="I47" s="3172">
        <v>3692</v>
      </c>
      <c r="J47" s="3171">
        <v>0</v>
      </c>
      <c r="K47" s="3172"/>
      <c r="L47" s="3173">
        <v>1</v>
      </c>
      <c r="M47" s="3174">
        <v>3692</v>
      </c>
      <c r="N47" s="3171">
        <v>0</v>
      </c>
      <c r="O47" s="3172">
        <v>0</v>
      </c>
      <c r="P47" s="3136">
        <v>1</v>
      </c>
      <c r="Q47" s="3136">
        <v>3692</v>
      </c>
      <c r="R47" s="3171">
        <v>0</v>
      </c>
      <c r="S47" s="3172">
        <v>0</v>
      </c>
      <c r="T47" s="3136">
        <v>1</v>
      </c>
      <c r="U47" s="3136">
        <v>3692</v>
      </c>
      <c r="V47" s="3171">
        <v>0</v>
      </c>
      <c r="W47" s="3172">
        <v>0</v>
      </c>
      <c r="X47" s="3173">
        <v>0</v>
      </c>
      <c r="Y47" s="3175">
        <v>0</v>
      </c>
      <c r="Z47" s="3176">
        <v>1</v>
      </c>
      <c r="AA47" s="3177">
        <v>3692</v>
      </c>
      <c r="AB47" s="3171">
        <v>0</v>
      </c>
      <c r="AC47" s="3172">
        <v>0</v>
      </c>
      <c r="AD47" s="3171">
        <v>1</v>
      </c>
      <c r="AE47" s="3178">
        <v>3692</v>
      </c>
      <c r="AF47" s="3171">
        <v>1</v>
      </c>
      <c r="AG47" s="3172">
        <v>3943</v>
      </c>
      <c r="AH47" s="3171">
        <v>2</v>
      </c>
      <c r="AI47" s="3178">
        <v>7635</v>
      </c>
      <c r="AJ47" s="3171">
        <v>1</v>
      </c>
      <c r="AK47" s="3172">
        <v>3842</v>
      </c>
      <c r="AL47" s="3173">
        <v>2</v>
      </c>
      <c r="AM47" s="3174">
        <v>7785</v>
      </c>
      <c r="AN47" s="3171">
        <v>3</v>
      </c>
      <c r="AO47" s="3178">
        <v>11477</v>
      </c>
      <c r="AP47" s="3171">
        <v>1</v>
      </c>
      <c r="AQ47" s="3172">
        <v>4093</v>
      </c>
      <c r="AR47" s="3171">
        <v>4</v>
      </c>
      <c r="AS47" s="3178">
        <v>15570</v>
      </c>
      <c r="AT47" s="3171"/>
      <c r="AU47" s="3172"/>
      <c r="AV47" s="3171">
        <v>4</v>
      </c>
      <c r="AW47" s="3178">
        <v>15570</v>
      </c>
      <c r="AX47" s="3171">
        <v>1</v>
      </c>
      <c r="AY47" s="3172">
        <v>3829</v>
      </c>
      <c r="AZ47" s="3173">
        <v>2</v>
      </c>
      <c r="BA47" s="3175">
        <v>7922</v>
      </c>
      <c r="BB47" s="3179">
        <v>4</v>
      </c>
      <c r="BC47" s="3180">
        <v>15707</v>
      </c>
      <c r="BD47" s="3132">
        <v>5</v>
      </c>
      <c r="BE47" s="3136">
        <v>19399</v>
      </c>
      <c r="BF47" s="1293"/>
      <c r="BG47" s="1217"/>
    </row>
    <row r="48" spans="2:59" s="3166" customFormat="1" ht="21.95" customHeight="1" thickBot="1" x14ac:dyDescent="0.3">
      <c r="B48" s="3831" t="s">
        <v>1937</v>
      </c>
      <c r="C48" s="3181" t="s">
        <v>1251</v>
      </c>
      <c r="D48" s="3182">
        <v>8.4</v>
      </c>
      <c r="E48" s="3183">
        <v>28205</v>
      </c>
      <c r="F48" s="3182">
        <v>7.8</v>
      </c>
      <c r="G48" s="3183">
        <v>26559</v>
      </c>
      <c r="H48" s="3182">
        <v>16.2</v>
      </c>
      <c r="I48" s="3183">
        <v>54764</v>
      </c>
      <c r="J48" s="3182">
        <v>4</v>
      </c>
      <c r="K48" s="3183">
        <v>11723</v>
      </c>
      <c r="L48" s="3183">
        <v>20.2</v>
      </c>
      <c r="M48" s="3184">
        <v>66487</v>
      </c>
      <c r="N48" s="3182">
        <v>9</v>
      </c>
      <c r="O48" s="3183">
        <v>38332</v>
      </c>
      <c r="P48" s="3136">
        <v>29.2</v>
      </c>
      <c r="Q48" s="3136">
        <v>104819</v>
      </c>
      <c r="R48" s="3182">
        <v>7.9</v>
      </c>
      <c r="S48" s="3183">
        <v>34198</v>
      </c>
      <c r="T48" s="3136">
        <v>37.1</v>
      </c>
      <c r="U48" s="3136">
        <v>139017</v>
      </c>
      <c r="V48" s="3182">
        <v>7</v>
      </c>
      <c r="W48" s="3183">
        <v>27474</v>
      </c>
      <c r="X48" s="3183">
        <v>23.9</v>
      </c>
      <c r="Y48" s="3183">
        <v>100004</v>
      </c>
      <c r="Z48" s="3182">
        <v>44.099999999999994</v>
      </c>
      <c r="AA48" s="3183">
        <v>166491</v>
      </c>
      <c r="AB48" s="3182">
        <v>9</v>
      </c>
      <c r="AC48" s="3183">
        <v>34616</v>
      </c>
      <c r="AD48" s="3182">
        <v>53.099999999999994</v>
      </c>
      <c r="AE48" s="3183">
        <v>201107</v>
      </c>
      <c r="AF48" s="3182">
        <v>0</v>
      </c>
      <c r="AG48" s="3183">
        <v>0</v>
      </c>
      <c r="AH48" s="3182">
        <v>53.099999999999994</v>
      </c>
      <c r="AI48" s="3183">
        <v>201107</v>
      </c>
      <c r="AJ48" s="3182">
        <v>8</v>
      </c>
      <c r="AK48" s="3183">
        <v>30552</v>
      </c>
      <c r="AL48" s="3183">
        <v>17</v>
      </c>
      <c r="AM48" s="3183">
        <v>65168</v>
      </c>
      <c r="AN48" s="3182">
        <v>61.099999999999994</v>
      </c>
      <c r="AO48" s="3183">
        <v>231659</v>
      </c>
      <c r="AP48" s="3182">
        <v>10</v>
      </c>
      <c r="AQ48" s="3183">
        <v>42707</v>
      </c>
      <c r="AR48" s="3182">
        <v>71.099999999999994</v>
      </c>
      <c r="AS48" s="3183">
        <v>274366</v>
      </c>
      <c r="AT48" s="3182">
        <v>9</v>
      </c>
      <c r="AU48" s="3183">
        <v>35232</v>
      </c>
      <c r="AV48" s="3182">
        <v>80.099999999999994</v>
      </c>
      <c r="AW48" s="3183">
        <v>309598</v>
      </c>
      <c r="AX48" s="3182">
        <v>11.8</v>
      </c>
      <c r="AY48" s="3183">
        <v>46288</v>
      </c>
      <c r="AZ48" s="3183">
        <v>30.8</v>
      </c>
      <c r="BA48" s="3183">
        <v>124227</v>
      </c>
      <c r="BB48" s="3153">
        <v>47.8</v>
      </c>
      <c r="BC48" s="3185">
        <v>189395</v>
      </c>
      <c r="BD48" s="3132">
        <v>91.899999999999991</v>
      </c>
      <c r="BE48" s="3136">
        <v>355886</v>
      </c>
      <c r="BF48" s="3186" t="s">
        <v>2196</v>
      </c>
      <c r="BG48" s="1217"/>
    </row>
    <row r="49" spans="2:59" s="3166" customFormat="1" ht="21.95" customHeight="1" thickBot="1" x14ac:dyDescent="0.3">
      <c r="B49" s="3832"/>
      <c r="C49" s="3187" t="s">
        <v>1936</v>
      </c>
      <c r="D49" s="3188">
        <v>1</v>
      </c>
      <c r="E49" s="3189">
        <v>4005</v>
      </c>
      <c r="F49" s="3188">
        <v>1</v>
      </c>
      <c r="G49" s="3189">
        <v>4055</v>
      </c>
      <c r="H49" s="3188">
        <v>2</v>
      </c>
      <c r="I49" s="3189">
        <v>8060</v>
      </c>
      <c r="J49" s="3188">
        <v>1</v>
      </c>
      <c r="K49" s="3189">
        <v>4079</v>
      </c>
      <c r="L49" s="3189">
        <v>3</v>
      </c>
      <c r="M49" s="3190">
        <v>12139</v>
      </c>
      <c r="N49" s="3188">
        <v>0</v>
      </c>
      <c r="O49" s="3189">
        <v>0</v>
      </c>
      <c r="P49" s="3136">
        <v>3</v>
      </c>
      <c r="Q49" s="3136">
        <v>12139</v>
      </c>
      <c r="R49" s="3188">
        <v>1</v>
      </c>
      <c r="S49" s="3189">
        <v>4053</v>
      </c>
      <c r="T49" s="3136">
        <v>4</v>
      </c>
      <c r="U49" s="3136">
        <v>16192</v>
      </c>
      <c r="V49" s="3188">
        <v>0</v>
      </c>
      <c r="W49" s="3189">
        <v>0</v>
      </c>
      <c r="X49" s="3183">
        <v>1</v>
      </c>
      <c r="Y49" s="3183">
        <v>4053</v>
      </c>
      <c r="Z49" s="3182">
        <v>4</v>
      </c>
      <c r="AA49" s="3183">
        <v>16192</v>
      </c>
      <c r="AB49" s="3188">
        <v>1</v>
      </c>
      <c r="AC49" s="3189">
        <v>3993</v>
      </c>
      <c r="AD49" s="3139">
        <v>5</v>
      </c>
      <c r="AE49" s="3139">
        <v>20185</v>
      </c>
      <c r="AF49" s="3188">
        <v>0</v>
      </c>
      <c r="AG49" s="3189">
        <v>0</v>
      </c>
      <c r="AH49" s="3182">
        <v>5</v>
      </c>
      <c r="AI49" s="3183">
        <v>20185</v>
      </c>
      <c r="AJ49" s="3188">
        <v>0</v>
      </c>
      <c r="AK49" s="3189">
        <v>0</v>
      </c>
      <c r="AL49" s="3183">
        <v>1</v>
      </c>
      <c r="AM49" s="3183">
        <v>3993</v>
      </c>
      <c r="AN49" s="3182">
        <v>5</v>
      </c>
      <c r="AO49" s="3183">
        <v>20185</v>
      </c>
      <c r="AP49" s="3188">
        <v>1</v>
      </c>
      <c r="AQ49" s="3189">
        <v>3705</v>
      </c>
      <c r="AR49" s="3182">
        <v>6</v>
      </c>
      <c r="AS49" s="3183">
        <v>23890</v>
      </c>
      <c r="AT49" s="3188">
        <v>0</v>
      </c>
      <c r="AU49" s="3189">
        <v>0</v>
      </c>
      <c r="AV49" s="3182">
        <v>6</v>
      </c>
      <c r="AW49" s="3183">
        <v>23890</v>
      </c>
      <c r="AX49" s="3188">
        <v>0</v>
      </c>
      <c r="AY49" s="3189">
        <v>0</v>
      </c>
      <c r="AZ49" s="3183">
        <v>1</v>
      </c>
      <c r="BA49" s="3183">
        <v>3705</v>
      </c>
      <c r="BB49" s="3153">
        <v>2</v>
      </c>
      <c r="BC49" s="3185">
        <v>7698</v>
      </c>
      <c r="BD49" s="3132">
        <v>6</v>
      </c>
      <c r="BE49" s="3136">
        <v>23890</v>
      </c>
      <c r="BF49" s="1293"/>
      <c r="BG49" s="1217"/>
    </row>
    <row r="50" spans="2:59" s="3166" customFormat="1" ht="21.95" customHeight="1" thickBot="1" x14ac:dyDescent="0.3">
      <c r="B50" s="3819" t="s">
        <v>1252</v>
      </c>
      <c r="C50" s="3191" t="s">
        <v>1240</v>
      </c>
      <c r="D50" s="3192">
        <v>7.4</v>
      </c>
      <c r="E50" s="3193">
        <v>29417</v>
      </c>
      <c r="F50" s="3192">
        <v>8</v>
      </c>
      <c r="G50" s="3193">
        <v>31482</v>
      </c>
      <c r="H50" s="3192">
        <v>15.4</v>
      </c>
      <c r="I50" s="3193">
        <v>60899</v>
      </c>
      <c r="J50" s="3192">
        <v>6</v>
      </c>
      <c r="K50" s="3193">
        <v>23948</v>
      </c>
      <c r="L50" s="3193">
        <v>21.4</v>
      </c>
      <c r="M50" s="3193">
        <v>84847</v>
      </c>
      <c r="N50" s="3192">
        <v>8.3000000000000007</v>
      </c>
      <c r="O50" s="3193">
        <v>31973</v>
      </c>
      <c r="P50" s="3136">
        <v>29.7</v>
      </c>
      <c r="Q50" s="3136">
        <v>116820</v>
      </c>
      <c r="R50" s="3192">
        <v>6</v>
      </c>
      <c r="S50" s="3193">
        <v>23021</v>
      </c>
      <c r="T50" s="3136">
        <v>35.700000000000003</v>
      </c>
      <c r="U50" s="3136">
        <v>139841</v>
      </c>
      <c r="V50" s="3192">
        <v>4.9000000000000004</v>
      </c>
      <c r="W50" s="3193">
        <v>18727</v>
      </c>
      <c r="X50" s="3194">
        <v>19.200000000000003</v>
      </c>
      <c r="Y50" s="3195">
        <v>73721</v>
      </c>
      <c r="Z50" s="3192">
        <v>40.6</v>
      </c>
      <c r="AA50" s="3193">
        <v>158568</v>
      </c>
      <c r="AB50" s="3192">
        <v>7.5</v>
      </c>
      <c r="AC50" s="3193">
        <v>29076</v>
      </c>
      <c r="AD50" s="3162">
        <v>48.1</v>
      </c>
      <c r="AE50" s="3196">
        <v>187644</v>
      </c>
      <c r="AF50" s="3192">
        <v>5.5</v>
      </c>
      <c r="AG50" s="3193">
        <v>20360</v>
      </c>
      <c r="AH50" s="3162">
        <v>53.6</v>
      </c>
      <c r="AI50" s="3196">
        <v>208004</v>
      </c>
      <c r="AJ50" s="3192">
        <v>4.9000000000000004</v>
      </c>
      <c r="AK50" s="3193">
        <v>23061</v>
      </c>
      <c r="AL50" s="3194">
        <v>17.899999999999999</v>
      </c>
      <c r="AM50" s="3163">
        <v>72497</v>
      </c>
      <c r="AN50" s="3162">
        <v>58.5</v>
      </c>
      <c r="AO50" s="3196">
        <v>231065</v>
      </c>
      <c r="AP50" s="3192">
        <v>7.4</v>
      </c>
      <c r="AQ50" s="3193">
        <v>28133</v>
      </c>
      <c r="AR50" s="3162">
        <v>65.900000000000006</v>
      </c>
      <c r="AS50" s="3196">
        <v>259198</v>
      </c>
      <c r="AT50" s="3162">
        <v>7</v>
      </c>
      <c r="AU50" s="3193">
        <v>26988</v>
      </c>
      <c r="AV50" s="3162">
        <v>72.900000000000006</v>
      </c>
      <c r="AW50" s="3196">
        <v>286186</v>
      </c>
      <c r="AX50" s="3162">
        <v>6.5</v>
      </c>
      <c r="AY50" s="3193">
        <v>23943</v>
      </c>
      <c r="AZ50" s="3194">
        <v>20.9</v>
      </c>
      <c r="BA50" s="3195">
        <v>79064</v>
      </c>
      <c r="BB50" s="3192">
        <v>38.799999999999997</v>
      </c>
      <c r="BC50" s="3193">
        <v>151561</v>
      </c>
      <c r="BD50" s="3132">
        <v>79.400000000000006</v>
      </c>
      <c r="BE50" s="3136">
        <v>310129</v>
      </c>
      <c r="BF50" s="1293"/>
      <c r="BG50" s="1217"/>
    </row>
    <row r="51" spans="2:59" s="3166" customFormat="1" ht="21.95" customHeight="1" thickBot="1" x14ac:dyDescent="0.3">
      <c r="B51" s="3814"/>
      <c r="C51" s="3197" t="s">
        <v>1241</v>
      </c>
      <c r="D51" s="3138">
        <v>1</v>
      </c>
      <c r="E51" s="3139">
        <v>3935</v>
      </c>
      <c r="F51" s="3138">
        <v>1</v>
      </c>
      <c r="G51" s="3139">
        <v>3960</v>
      </c>
      <c r="H51" s="3138">
        <v>2</v>
      </c>
      <c r="I51" s="3139">
        <v>7895</v>
      </c>
      <c r="J51" s="3138">
        <v>2</v>
      </c>
      <c r="K51" s="3139">
        <v>7934</v>
      </c>
      <c r="L51" s="3139">
        <v>4</v>
      </c>
      <c r="M51" s="3139">
        <v>15829</v>
      </c>
      <c r="N51" s="3138">
        <v>1.1000000000000001</v>
      </c>
      <c r="O51" s="3139">
        <v>4468</v>
      </c>
      <c r="P51" s="3136">
        <v>5.0999999999999996</v>
      </c>
      <c r="Q51" s="3136">
        <v>20297</v>
      </c>
      <c r="R51" s="3138">
        <v>1.5</v>
      </c>
      <c r="S51" s="3139">
        <v>5898</v>
      </c>
      <c r="T51" s="3136">
        <v>6.6</v>
      </c>
      <c r="U51" s="3136">
        <v>26195</v>
      </c>
      <c r="V51" s="3138">
        <v>1.5</v>
      </c>
      <c r="W51" s="3139">
        <v>6101</v>
      </c>
      <c r="X51" s="3134">
        <v>4.0999999999999996</v>
      </c>
      <c r="Y51" s="3137">
        <v>16467</v>
      </c>
      <c r="Z51" s="3138">
        <v>8.1</v>
      </c>
      <c r="AA51" s="3139">
        <v>32296</v>
      </c>
      <c r="AB51" s="3138">
        <v>2</v>
      </c>
      <c r="AC51" s="3139">
        <v>7764</v>
      </c>
      <c r="AD51" s="3132">
        <v>10.1</v>
      </c>
      <c r="AE51" s="3136">
        <v>40060</v>
      </c>
      <c r="AF51" s="3138">
        <v>1</v>
      </c>
      <c r="AG51" s="3139">
        <v>4025</v>
      </c>
      <c r="AH51" s="3132">
        <v>11.1</v>
      </c>
      <c r="AI51" s="3136">
        <v>44085</v>
      </c>
      <c r="AJ51" s="3138">
        <v>2</v>
      </c>
      <c r="AK51" s="3139">
        <v>7106</v>
      </c>
      <c r="AL51" s="3134">
        <v>5</v>
      </c>
      <c r="AM51" s="3135">
        <v>18895</v>
      </c>
      <c r="AN51" s="3132">
        <v>13.1</v>
      </c>
      <c r="AO51" s="3136">
        <v>51191</v>
      </c>
      <c r="AP51" s="3138">
        <v>2</v>
      </c>
      <c r="AQ51" s="3139">
        <v>7666</v>
      </c>
      <c r="AR51" s="3132">
        <v>15.1</v>
      </c>
      <c r="AS51" s="3136">
        <v>58857</v>
      </c>
      <c r="AT51" s="3141">
        <v>1</v>
      </c>
      <c r="AU51" s="3139">
        <v>3827</v>
      </c>
      <c r="AV51" s="3132">
        <v>16.100000000000001</v>
      </c>
      <c r="AW51" s="3136">
        <v>62684</v>
      </c>
      <c r="AX51" s="3141">
        <v>1</v>
      </c>
      <c r="AY51" s="3139">
        <v>3556</v>
      </c>
      <c r="AZ51" s="3134">
        <v>4</v>
      </c>
      <c r="BA51" s="3137">
        <v>15049</v>
      </c>
      <c r="BB51" s="3138">
        <v>9</v>
      </c>
      <c r="BC51" s="3139">
        <v>33944</v>
      </c>
      <c r="BD51" s="3132">
        <v>17.100000000000001</v>
      </c>
      <c r="BE51" s="3136">
        <v>66240</v>
      </c>
      <c r="BF51" s="1293"/>
      <c r="BG51" s="1217"/>
    </row>
    <row r="52" spans="2:59" s="3166" customFormat="1" ht="21.95" customHeight="1" thickBot="1" x14ac:dyDescent="0.3">
      <c r="B52" s="3814"/>
      <c r="C52" s="3197" t="s">
        <v>1242</v>
      </c>
      <c r="D52" s="3138">
        <v>0</v>
      </c>
      <c r="E52" s="3139">
        <v>0</v>
      </c>
      <c r="F52" s="3138">
        <v>0</v>
      </c>
      <c r="G52" s="3139">
        <v>0</v>
      </c>
      <c r="H52" s="3138" t="s">
        <v>32</v>
      </c>
      <c r="I52" s="3139" t="s">
        <v>32</v>
      </c>
      <c r="J52" s="3138">
        <v>0</v>
      </c>
      <c r="K52" s="3139"/>
      <c r="L52" s="3139">
        <v>0</v>
      </c>
      <c r="M52" s="3139">
        <v>0</v>
      </c>
      <c r="N52" s="3138">
        <v>0</v>
      </c>
      <c r="O52" s="3139">
        <v>0</v>
      </c>
      <c r="P52" s="3136">
        <v>0</v>
      </c>
      <c r="Q52" s="3136">
        <v>0</v>
      </c>
      <c r="R52" s="3138">
        <v>0</v>
      </c>
      <c r="S52" s="3139">
        <v>0</v>
      </c>
      <c r="T52" s="3136">
        <v>0</v>
      </c>
      <c r="U52" s="3136">
        <v>0</v>
      </c>
      <c r="V52" s="3138">
        <v>0</v>
      </c>
      <c r="W52" s="3139">
        <v>0</v>
      </c>
      <c r="X52" s="3134">
        <v>0</v>
      </c>
      <c r="Y52" s="3137">
        <v>0</v>
      </c>
      <c r="Z52" s="3138">
        <v>0</v>
      </c>
      <c r="AA52" s="3139">
        <v>0</v>
      </c>
      <c r="AB52" s="3138">
        <v>0</v>
      </c>
      <c r="AC52" s="3139">
        <v>0</v>
      </c>
      <c r="AD52" s="3132">
        <v>0</v>
      </c>
      <c r="AE52" s="3136">
        <v>0</v>
      </c>
      <c r="AF52" s="3138">
        <v>0</v>
      </c>
      <c r="AG52" s="3139">
        <v>0</v>
      </c>
      <c r="AH52" s="3132">
        <v>0</v>
      </c>
      <c r="AI52" s="3136">
        <v>0</v>
      </c>
      <c r="AJ52" s="3138">
        <v>0</v>
      </c>
      <c r="AK52" s="3139">
        <v>0</v>
      </c>
      <c r="AL52" s="3134">
        <v>0</v>
      </c>
      <c r="AM52" s="3135">
        <v>0</v>
      </c>
      <c r="AN52" s="3132">
        <v>0</v>
      </c>
      <c r="AO52" s="3136">
        <v>0</v>
      </c>
      <c r="AP52" s="3138">
        <v>0</v>
      </c>
      <c r="AQ52" s="3139">
        <v>0</v>
      </c>
      <c r="AR52" s="3132">
        <v>0</v>
      </c>
      <c r="AS52" s="3136">
        <v>0</v>
      </c>
      <c r="AT52" s="3141">
        <v>1</v>
      </c>
      <c r="AU52" s="3139">
        <v>4022</v>
      </c>
      <c r="AV52" s="3132">
        <v>1</v>
      </c>
      <c r="AW52" s="3136">
        <v>4022</v>
      </c>
      <c r="AX52" s="3141">
        <v>0.5</v>
      </c>
      <c r="AY52" s="3139">
        <v>1971</v>
      </c>
      <c r="AZ52" s="3134">
        <v>1.5</v>
      </c>
      <c r="BA52" s="3137">
        <v>5993</v>
      </c>
      <c r="BB52" s="3138">
        <v>1.5</v>
      </c>
      <c r="BC52" s="3139">
        <v>5993</v>
      </c>
      <c r="BD52" s="3132">
        <v>1.5</v>
      </c>
      <c r="BE52" s="3136">
        <v>5993</v>
      </c>
      <c r="BF52" s="1293"/>
      <c r="BG52" s="1217"/>
    </row>
    <row r="53" spans="2:59" s="3166" customFormat="1" ht="21.95" hidden="1" customHeight="1" thickBot="1" x14ac:dyDescent="0.3">
      <c r="B53" s="3814"/>
      <c r="C53" s="3197" t="s">
        <v>1291</v>
      </c>
      <c r="D53" s="3138">
        <v>0</v>
      </c>
      <c r="E53" s="3139">
        <v>0</v>
      </c>
      <c r="F53" s="3138">
        <v>0</v>
      </c>
      <c r="G53" s="3139">
        <v>0</v>
      </c>
      <c r="H53" s="3138">
        <v>0</v>
      </c>
      <c r="I53" s="3139">
        <v>0</v>
      </c>
      <c r="J53" s="3138">
        <v>0</v>
      </c>
      <c r="K53" s="3139"/>
      <c r="L53" s="3139">
        <v>0</v>
      </c>
      <c r="M53" s="3139">
        <v>0</v>
      </c>
      <c r="N53" s="3138">
        <v>0</v>
      </c>
      <c r="O53" s="3139">
        <v>0</v>
      </c>
      <c r="P53" s="3136">
        <v>0</v>
      </c>
      <c r="Q53" s="3136">
        <v>0</v>
      </c>
      <c r="R53" s="3138">
        <v>0</v>
      </c>
      <c r="S53" s="3139">
        <v>0</v>
      </c>
      <c r="T53" s="3136">
        <v>0</v>
      </c>
      <c r="U53" s="3136">
        <v>0</v>
      </c>
      <c r="V53" s="3138">
        <v>0</v>
      </c>
      <c r="W53" s="3139">
        <v>0</v>
      </c>
      <c r="X53" s="3134">
        <v>0</v>
      </c>
      <c r="Y53" s="3137">
        <v>0</v>
      </c>
      <c r="Z53" s="3138">
        <v>0</v>
      </c>
      <c r="AA53" s="3139">
        <v>0</v>
      </c>
      <c r="AB53" s="3138">
        <v>0</v>
      </c>
      <c r="AC53" s="3139">
        <v>0</v>
      </c>
      <c r="AD53" s="3132">
        <v>0</v>
      </c>
      <c r="AE53" s="3136">
        <v>0</v>
      </c>
      <c r="AF53" s="3138">
        <v>0</v>
      </c>
      <c r="AG53" s="3139">
        <v>0</v>
      </c>
      <c r="AH53" s="3132">
        <v>0</v>
      </c>
      <c r="AI53" s="3136">
        <v>0</v>
      </c>
      <c r="AJ53" s="3138">
        <v>0</v>
      </c>
      <c r="AK53" s="3139">
        <v>0</v>
      </c>
      <c r="AL53" s="3134">
        <v>0</v>
      </c>
      <c r="AM53" s="3135">
        <v>0</v>
      </c>
      <c r="AN53" s="3132">
        <v>0</v>
      </c>
      <c r="AO53" s="3136">
        <v>0</v>
      </c>
      <c r="AP53" s="3138">
        <v>0</v>
      </c>
      <c r="AQ53" s="3139">
        <v>0</v>
      </c>
      <c r="AR53" s="3132">
        <v>0</v>
      </c>
      <c r="AS53" s="3136">
        <v>0</v>
      </c>
      <c r="AT53" s="3141">
        <v>0</v>
      </c>
      <c r="AU53" s="3139">
        <v>0</v>
      </c>
      <c r="AV53" s="3132">
        <v>0</v>
      </c>
      <c r="AW53" s="3136">
        <v>0</v>
      </c>
      <c r="AX53" s="3141">
        <v>0</v>
      </c>
      <c r="AY53" s="3139">
        <v>0</v>
      </c>
      <c r="AZ53" s="3134">
        <v>0</v>
      </c>
      <c r="BA53" s="3137">
        <v>0</v>
      </c>
      <c r="BB53" s="3138">
        <v>0</v>
      </c>
      <c r="BC53" s="3139">
        <v>0</v>
      </c>
      <c r="BD53" s="3132">
        <v>0</v>
      </c>
      <c r="BE53" s="3136">
        <v>0</v>
      </c>
      <c r="BF53" s="1293"/>
      <c r="BG53" s="1217"/>
    </row>
    <row r="54" spans="2:59" s="3166" customFormat="1" ht="21.95" customHeight="1" thickBot="1" x14ac:dyDescent="0.3">
      <c r="B54" s="3814"/>
      <c r="C54" s="3197" t="s">
        <v>1243</v>
      </c>
      <c r="D54" s="3138">
        <v>1</v>
      </c>
      <c r="E54" s="3139">
        <v>4038</v>
      </c>
      <c r="F54" s="3138">
        <v>1.5</v>
      </c>
      <c r="G54" s="3139">
        <v>5855</v>
      </c>
      <c r="H54" s="3138">
        <v>2.5</v>
      </c>
      <c r="I54" s="3139">
        <v>9893</v>
      </c>
      <c r="J54" s="3138">
        <v>1</v>
      </c>
      <c r="K54" s="3139">
        <v>3906</v>
      </c>
      <c r="L54" s="3139">
        <v>3.5</v>
      </c>
      <c r="M54" s="3139">
        <v>13799</v>
      </c>
      <c r="N54" s="3138">
        <v>2</v>
      </c>
      <c r="O54" s="3139">
        <v>7402</v>
      </c>
      <c r="P54" s="3136">
        <v>5.5</v>
      </c>
      <c r="Q54" s="3136">
        <v>21201</v>
      </c>
      <c r="R54" s="3138">
        <v>0.5</v>
      </c>
      <c r="S54" s="3139">
        <v>1920</v>
      </c>
      <c r="T54" s="3136">
        <v>6</v>
      </c>
      <c r="U54" s="3136">
        <v>23121</v>
      </c>
      <c r="V54" s="3138">
        <v>2</v>
      </c>
      <c r="W54" s="3139">
        <v>8079</v>
      </c>
      <c r="X54" s="3134">
        <v>4.5</v>
      </c>
      <c r="Y54" s="3137">
        <v>17401</v>
      </c>
      <c r="Z54" s="3138">
        <v>8</v>
      </c>
      <c r="AA54" s="3139">
        <v>31200</v>
      </c>
      <c r="AB54" s="3138">
        <v>1</v>
      </c>
      <c r="AC54" s="3139">
        <v>3929</v>
      </c>
      <c r="AD54" s="3132">
        <v>9</v>
      </c>
      <c r="AE54" s="3136">
        <v>35129</v>
      </c>
      <c r="AF54" s="3138">
        <v>2</v>
      </c>
      <c r="AG54" s="3139">
        <v>8145</v>
      </c>
      <c r="AH54" s="3132">
        <v>11</v>
      </c>
      <c r="AI54" s="3136">
        <v>43274</v>
      </c>
      <c r="AJ54" s="3138">
        <v>1</v>
      </c>
      <c r="AK54" s="3139">
        <v>3767</v>
      </c>
      <c r="AL54" s="3134">
        <v>4</v>
      </c>
      <c r="AM54" s="3135">
        <v>15841</v>
      </c>
      <c r="AN54" s="3132">
        <v>12</v>
      </c>
      <c r="AO54" s="3136">
        <v>47041</v>
      </c>
      <c r="AP54" s="3138">
        <v>2.6</v>
      </c>
      <c r="AQ54" s="3139">
        <v>9755</v>
      </c>
      <c r="AR54" s="3132">
        <v>14.6</v>
      </c>
      <c r="AS54" s="3136">
        <v>56796</v>
      </c>
      <c r="AT54" s="3141">
        <v>2</v>
      </c>
      <c r="AU54" s="3139">
        <v>6806</v>
      </c>
      <c r="AV54" s="3132">
        <v>16.600000000000001</v>
      </c>
      <c r="AW54" s="3136">
        <v>63602</v>
      </c>
      <c r="AX54" s="3141">
        <v>1</v>
      </c>
      <c r="AY54" s="3139">
        <v>3996</v>
      </c>
      <c r="AZ54" s="3134">
        <v>5.6</v>
      </c>
      <c r="BA54" s="3137">
        <v>20557</v>
      </c>
      <c r="BB54" s="3138">
        <v>9.6</v>
      </c>
      <c r="BC54" s="3139">
        <v>36398</v>
      </c>
      <c r="BD54" s="3132">
        <v>17.600000000000001</v>
      </c>
      <c r="BE54" s="3136">
        <v>67598</v>
      </c>
      <c r="BF54" s="1293"/>
      <c r="BG54" s="1217"/>
    </row>
    <row r="55" spans="2:59" s="3166" customFormat="1" ht="21.95" customHeight="1" thickBot="1" x14ac:dyDescent="0.3">
      <c r="B55" s="3814"/>
      <c r="C55" s="3197" t="s">
        <v>1244</v>
      </c>
      <c r="D55" s="3138">
        <v>2.6</v>
      </c>
      <c r="E55" s="3139">
        <v>10156</v>
      </c>
      <c r="F55" s="3138">
        <v>3.5</v>
      </c>
      <c r="G55" s="3139">
        <v>14020</v>
      </c>
      <c r="H55" s="3138">
        <v>6.1</v>
      </c>
      <c r="I55" s="3139">
        <v>24176</v>
      </c>
      <c r="J55" s="3138">
        <v>4</v>
      </c>
      <c r="K55" s="3139">
        <v>15649</v>
      </c>
      <c r="L55" s="3139">
        <v>10.1</v>
      </c>
      <c r="M55" s="3139">
        <v>39825</v>
      </c>
      <c r="N55" s="3138">
        <v>3.5</v>
      </c>
      <c r="O55" s="3139">
        <v>13609</v>
      </c>
      <c r="P55" s="3136">
        <v>13.6</v>
      </c>
      <c r="Q55" s="3136">
        <v>53434</v>
      </c>
      <c r="R55" s="3138">
        <v>4</v>
      </c>
      <c r="S55" s="3139">
        <v>19268</v>
      </c>
      <c r="T55" s="3136">
        <v>17.600000000000001</v>
      </c>
      <c r="U55" s="3136">
        <v>72702</v>
      </c>
      <c r="V55" s="3138">
        <v>3.5</v>
      </c>
      <c r="W55" s="3139">
        <v>13873</v>
      </c>
      <c r="X55" s="3134">
        <v>11</v>
      </c>
      <c r="Y55" s="3137">
        <v>46750</v>
      </c>
      <c r="Z55" s="3138">
        <v>21.1</v>
      </c>
      <c r="AA55" s="3139">
        <v>86575</v>
      </c>
      <c r="AB55" s="3138">
        <v>3</v>
      </c>
      <c r="AC55" s="3139">
        <v>11711</v>
      </c>
      <c r="AD55" s="3132">
        <v>24.1</v>
      </c>
      <c r="AE55" s="3136">
        <v>98286</v>
      </c>
      <c r="AF55" s="3138">
        <v>3</v>
      </c>
      <c r="AG55" s="3139">
        <v>10778</v>
      </c>
      <c r="AH55" s="3132">
        <v>27.1</v>
      </c>
      <c r="AI55" s="3136">
        <v>109064</v>
      </c>
      <c r="AJ55" s="3138">
        <v>2.5</v>
      </c>
      <c r="AK55" s="3139">
        <v>10278</v>
      </c>
      <c r="AL55" s="3134">
        <v>8.5</v>
      </c>
      <c r="AM55" s="3135">
        <v>32767</v>
      </c>
      <c r="AN55" s="3132">
        <v>29.6</v>
      </c>
      <c r="AO55" s="3136">
        <v>119342</v>
      </c>
      <c r="AP55" s="3138">
        <v>3</v>
      </c>
      <c r="AQ55" s="3139">
        <v>11704</v>
      </c>
      <c r="AR55" s="3132">
        <v>32.6</v>
      </c>
      <c r="AS55" s="3136">
        <v>131046</v>
      </c>
      <c r="AT55" s="3141">
        <v>3</v>
      </c>
      <c r="AU55" s="3139">
        <v>11380</v>
      </c>
      <c r="AV55" s="3132">
        <v>35.6</v>
      </c>
      <c r="AW55" s="3136">
        <v>142426</v>
      </c>
      <c r="AX55" s="3141">
        <v>3</v>
      </c>
      <c r="AY55" s="3139">
        <v>15138</v>
      </c>
      <c r="AZ55" s="3134">
        <v>9</v>
      </c>
      <c r="BA55" s="3137">
        <v>38222</v>
      </c>
      <c r="BB55" s="3138">
        <v>17.5</v>
      </c>
      <c r="BC55" s="3139">
        <v>70989</v>
      </c>
      <c r="BD55" s="3132">
        <v>38.6</v>
      </c>
      <c r="BE55" s="3136">
        <v>157564</v>
      </c>
      <c r="BF55" s="1293"/>
      <c r="BG55" s="1217"/>
    </row>
    <row r="56" spans="2:59" s="3166" customFormat="1" ht="21.95" hidden="1" customHeight="1" thickBot="1" x14ac:dyDescent="0.3">
      <c r="B56" s="3814"/>
      <c r="C56" s="3197" t="s">
        <v>1245</v>
      </c>
      <c r="D56" s="3138">
        <v>0</v>
      </c>
      <c r="E56" s="3139">
        <v>0</v>
      </c>
      <c r="F56" s="3138">
        <v>0</v>
      </c>
      <c r="G56" s="3139">
        <v>0</v>
      </c>
      <c r="H56" s="3138" t="s">
        <v>32</v>
      </c>
      <c r="I56" s="3139" t="s">
        <v>32</v>
      </c>
      <c r="J56" s="3138">
        <v>0</v>
      </c>
      <c r="K56" s="3139"/>
      <c r="L56" s="3139">
        <v>0</v>
      </c>
      <c r="M56" s="3139">
        <v>0</v>
      </c>
      <c r="N56" s="3138"/>
      <c r="O56" s="3139"/>
      <c r="P56" s="3136">
        <v>0</v>
      </c>
      <c r="Q56" s="3136">
        <v>0</v>
      </c>
      <c r="R56" s="3138">
        <v>0</v>
      </c>
      <c r="S56" s="3139">
        <v>0</v>
      </c>
      <c r="T56" s="3136">
        <v>0</v>
      </c>
      <c r="U56" s="3136">
        <v>0</v>
      </c>
      <c r="V56" s="3138">
        <v>0</v>
      </c>
      <c r="W56" s="3139">
        <v>0</v>
      </c>
      <c r="X56" s="3134">
        <v>0</v>
      </c>
      <c r="Y56" s="3137">
        <v>0</v>
      </c>
      <c r="Z56" s="3138">
        <v>0</v>
      </c>
      <c r="AA56" s="3139">
        <v>0</v>
      </c>
      <c r="AB56" s="3138">
        <v>0</v>
      </c>
      <c r="AC56" s="3139">
        <v>0</v>
      </c>
      <c r="AD56" s="3132">
        <v>0</v>
      </c>
      <c r="AE56" s="3136">
        <v>0</v>
      </c>
      <c r="AF56" s="3138">
        <v>0</v>
      </c>
      <c r="AG56" s="3139">
        <v>0</v>
      </c>
      <c r="AH56" s="3132">
        <v>0</v>
      </c>
      <c r="AI56" s="3136">
        <v>0</v>
      </c>
      <c r="AJ56" s="3138">
        <v>0</v>
      </c>
      <c r="AK56" s="3139">
        <v>0</v>
      </c>
      <c r="AL56" s="3134">
        <v>0</v>
      </c>
      <c r="AM56" s="3135">
        <v>0</v>
      </c>
      <c r="AN56" s="3132">
        <v>0</v>
      </c>
      <c r="AO56" s="3136">
        <v>0</v>
      </c>
      <c r="AP56" s="3138">
        <v>0</v>
      </c>
      <c r="AQ56" s="3139">
        <v>0</v>
      </c>
      <c r="AR56" s="3132">
        <v>0</v>
      </c>
      <c r="AS56" s="3136">
        <v>0</v>
      </c>
      <c r="AT56" s="3141">
        <v>0</v>
      </c>
      <c r="AU56" s="3139">
        <v>0</v>
      </c>
      <c r="AV56" s="3132">
        <v>0</v>
      </c>
      <c r="AW56" s="3136">
        <v>0</v>
      </c>
      <c r="AX56" s="3141">
        <v>0</v>
      </c>
      <c r="AY56" s="3139">
        <v>0</v>
      </c>
      <c r="AZ56" s="3134">
        <v>0</v>
      </c>
      <c r="BA56" s="3137">
        <v>0</v>
      </c>
      <c r="BB56" s="3138">
        <v>0</v>
      </c>
      <c r="BC56" s="3139">
        <v>0</v>
      </c>
      <c r="BD56" s="3132">
        <v>0</v>
      </c>
      <c r="BE56" s="3136">
        <v>0</v>
      </c>
      <c r="BF56" s="1293"/>
      <c r="BG56" s="1217"/>
    </row>
    <row r="57" spans="2:59" s="3166" customFormat="1" ht="21.95" customHeight="1" thickBot="1" x14ac:dyDescent="0.3">
      <c r="B57" s="3814"/>
      <c r="C57" s="3197" t="s">
        <v>1246</v>
      </c>
      <c r="D57" s="3138">
        <v>1</v>
      </c>
      <c r="E57" s="3139">
        <v>3880</v>
      </c>
      <c r="F57" s="3138">
        <v>1</v>
      </c>
      <c r="G57" s="3139">
        <v>3686</v>
      </c>
      <c r="H57" s="3138">
        <v>2</v>
      </c>
      <c r="I57" s="3139">
        <v>7566</v>
      </c>
      <c r="J57" s="3138">
        <v>0</v>
      </c>
      <c r="K57" s="3139"/>
      <c r="L57" s="3139">
        <v>2</v>
      </c>
      <c r="M57" s="3139">
        <v>7566</v>
      </c>
      <c r="N57" s="3138"/>
      <c r="O57" s="3139"/>
      <c r="P57" s="3136">
        <v>2</v>
      </c>
      <c r="Q57" s="3136">
        <v>7566</v>
      </c>
      <c r="R57" s="3138">
        <v>1</v>
      </c>
      <c r="S57" s="3139">
        <v>3943</v>
      </c>
      <c r="T57" s="3136">
        <v>3</v>
      </c>
      <c r="U57" s="3136">
        <v>11509</v>
      </c>
      <c r="V57" s="3138">
        <v>1</v>
      </c>
      <c r="W57" s="3139">
        <v>3635</v>
      </c>
      <c r="X57" s="3134">
        <v>2</v>
      </c>
      <c r="Y57" s="3137">
        <v>7578</v>
      </c>
      <c r="Z57" s="3138">
        <v>4</v>
      </c>
      <c r="AA57" s="3139">
        <v>15144</v>
      </c>
      <c r="AB57" s="3138">
        <v>0.5</v>
      </c>
      <c r="AC57" s="3139">
        <v>1916</v>
      </c>
      <c r="AD57" s="3132">
        <v>4.5</v>
      </c>
      <c r="AE57" s="3136">
        <v>17060</v>
      </c>
      <c r="AF57" s="3138">
        <v>0.5</v>
      </c>
      <c r="AG57" s="3139">
        <v>1856</v>
      </c>
      <c r="AH57" s="3132">
        <v>5</v>
      </c>
      <c r="AI57" s="3136">
        <v>18916</v>
      </c>
      <c r="AJ57" s="3138">
        <v>0.5</v>
      </c>
      <c r="AK57" s="3139">
        <v>1976</v>
      </c>
      <c r="AL57" s="3134">
        <v>1.5</v>
      </c>
      <c r="AM57" s="3135">
        <v>5748</v>
      </c>
      <c r="AN57" s="3132">
        <v>5.5</v>
      </c>
      <c r="AO57" s="3136">
        <v>20892</v>
      </c>
      <c r="AP57" s="3138">
        <v>0</v>
      </c>
      <c r="AQ57" s="3139">
        <v>0</v>
      </c>
      <c r="AR57" s="3132">
        <v>5.5</v>
      </c>
      <c r="AS57" s="3136">
        <v>20892</v>
      </c>
      <c r="AT57" s="3141">
        <v>0</v>
      </c>
      <c r="AU57" s="3139">
        <v>0</v>
      </c>
      <c r="AV57" s="3132">
        <v>5.5</v>
      </c>
      <c r="AW57" s="3136">
        <v>20892</v>
      </c>
      <c r="AX57" s="3141">
        <v>0</v>
      </c>
      <c r="AY57" s="3139">
        <v>0</v>
      </c>
      <c r="AZ57" s="3134">
        <v>0</v>
      </c>
      <c r="BA57" s="3137">
        <v>0</v>
      </c>
      <c r="BB57" s="3138">
        <v>1.5</v>
      </c>
      <c r="BC57" s="3139">
        <v>5748</v>
      </c>
      <c r="BD57" s="3132">
        <v>5.5</v>
      </c>
      <c r="BE57" s="3136">
        <v>20892</v>
      </c>
      <c r="BF57" s="1293"/>
      <c r="BG57" s="1217"/>
    </row>
    <row r="58" spans="2:59" s="3166" customFormat="1" ht="21.95" hidden="1" customHeight="1" thickBot="1" x14ac:dyDescent="0.3">
      <c r="B58" s="3814"/>
      <c r="C58" s="3197" t="s">
        <v>1370</v>
      </c>
      <c r="D58" s="3138">
        <v>0</v>
      </c>
      <c r="E58" s="3139">
        <v>0</v>
      </c>
      <c r="F58" s="3138">
        <v>0</v>
      </c>
      <c r="G58" s="3139">
        <v>0</v>
      </c>
      <c r="H58" s="3138">
        <v>0</v>
      </c>
      <c r="I58" s="3139">
        <v>0</v>
      </c>
      <c r="J58" s="3138">
        <v>0</v>
      </c>
      <c r="K58" s="3139"/>
      <c r="L58" s="3139">
        <v>0</v>
      </c>
      <c r="M58" s="3139">
        <v>0</v>
      </c>
      <c r="N58" s="3138"/>
      <c r="O58" s="3139"/>
      <c r="P58" s="3136">
        <v>0</v>
      </c>
      <c r="Q58" s="3136">
        <v>0</v>
      </c>
      <c r="R58" s="3138">
        <v>0</v>
      </c>
      <c r="S58" s="3139">
        <v>0</v>
      </c>
      <c r="T58" s="3136">
        <v>0</v>
      </c>
      <c r="U58" s="3136">
        <v>0</v>
      </c>
      <c r="V58" s="3138">
        <v>0</v>
      </c>
      <c r="W58" s="3139">
        <v>0</v>
      </c>
      <c r="X58" s="3134">
        <v>0</v>
      </c>
      <c r="Y58" s="3137">
        <v>0</v>
      </c>
      <c r="Z58" s="3138">
        <v>0</v>
      </c>
      <c r="AA58" s="3139">
        <v>0</v>
      </c>
      <c r="AB58" s="3138">
        <v>0</v>
      </c>
      <c r="AC58" s="3139">
        <v>0</v>
      </c>
      <c r="AD58" s="3132">
        <v>0</v>
      </c>
      <c r="AE58" s="3136">
        <v>0</v>
      </c>
      <c r="AF58" s="3138">
        <v>0</v>
      </c>
      <c r="AG58" s="3139">
        <v>0</v>
      </c>
      <c r="AH58" s="3132">
        <v>0</v>
      </c>
      <c r="AI58" s="3136">
        <v>0</v>
      </c>
      <c r="AJ58" s="3138">
        <v>0</v>
      </c>
      <c r="AK58" s="3139">
        <v>0</v>
      </c>
      <c r="AL58" s="3134">
        <v>0</v>
      </c>
      <c r="AM58" s="3135">
        <v>0</v>
      </c>
      <c r="AN58" s="3132">
        <v>0</v>
      </c>
      <c r="AO58" s="3136">
        <v>0</v>
      </c>
      <c r="AP58" s="3138">
        <v>0</v>
      </c>
      <c r="AQ58" s="3139">
        <v>0</v>
      </c>
      <c r="AR58" s="3132">
        <v>0</v>
      </c>
      <c r="AS58" s="3136">
        <v>0</v>
      </c>
      <c r="AT58" s="3141">
        <v>0</v>
      </c>
      <c r="AU58" s="3139">
        <v>0</v>
      </c>
      <c r="AV58" s="3132">
        <v>0</v>
      </c>
      <c r="AW58" s="3136">
        <v>0</v>
      </c>
      <c r="AX58" s="3141">
        <v>0</v>
      </c>
      <c r="AY58" s="3139">
        <v>0</v>
      </c>
      <c r="AZ58" s="3134">
        <v>0</v>
      </c>
      <c r="BA58" s="3137">
        <v>0</v>
      </c>
      <c r="BB58" s="3138">
        <v>0</v>
      </c>
      <c r="BC58" s="3139">
        <v>0</v>
      </c>
      <c r="BD58" s="3132">
        <v>0</v>
      </c>
      <c r="BE58" s="3136">
        <v>0</v>
      </c>
      <c r="BF58" s="1293"/>
      <c r="BG58" s="1217"/>
    </row>
    <row r="59" spans="2:59" s="3166" customFormat="1" ht="21.95" customHeight="1" thickBot="1" x14ac:dyDescent="0.3">
      <c r="B59" s="3814"/>
      <c r="C59" s="3198" t="s">
        <v>2</v>
      </c>
      <c r="D59" s="3146">
        <v>13</v>
      </c>
      <c r="E59" s="3146">
        <v>51426</v>
      </c>
      <c r="F59" s="3146">
        <v>15</v>
      </c>
      <c r="G59" s="3146">
        <v>59003</v>
      </c>
      <c r="H59" s="3146">
        <v>28</v>
      </c>
      <c r="I59" s="3146">
        <v>110429</v>
      </c>
      <c r="J59" s="3146">
        <v>13</v>
      </c>
      <c r="K59" s="3146">
        <v>51437</v>
      </c>
      <c r="L59" s="3146">
        <v>41</v>
      </c>
      <c r="M59" s="3146">
        <v>161866</v>
      </c>
      <c r="N59" s="3146">
        <v>14.9</v>
      </c>
      <c r="O59" s="3146">
        <v>57452</v>
      </c>
      <c r="P59" s="3136">
        <v>55.9</v>
      </c>
      <c r="Q59" s="3136">
        <v>219318</v>
      </c>
      <c r="R59" s="3146">
        <v>13</v>
      </c>
      <c r="S59" s="3146">
        <v>54050</v>
      </c>
      <c r="T59" s="3136">
        <v>68.900000000000006</v>
      </c>
      <c r="U59" s="3136">
        <v>273368</v>
      </c>
      <c r="V59" s="3146">
        <v>12.9</v>
      </c>
      <c r="W59" s="3146">
        <v>50415</v>
      </c>
      <c r="X59" s="3167">
        <v>40.800000000000004</v>
      </c>
      <c r="Y59" s="3168">
        <v>161917</v>
      </c>
      <c r="Z59" s="3146">
        <v>81.800000000000011</v>
      </c>
      <c r="AA59" s="3146">
        <v>323783</v>
      </c>
      <c r="AB59" s="3146">
        <v>14</v>
      </c>
      <c r="AC59" s="3146">
        <v>54396</v>
      </c>
      <c r="AD59" s="3167">
        <v>95.800000000000011</v>
      </c>
      <c r="AE59" s="3167">
        <v>378179</v>
      </c>
      <c r="AF59" s="3146">
        <v>12</v>
      </c>
      <c r="AG59" s="3146">
        <v>45164</v>
      </c>
      <c r="AH59" s="3167">
        <v>107.80000000000001</v>
      </c>
      <c r="AI59" s="3167">
        <v>423343</v>
      </c>
      <c r="AJ59" s="3146">
        <v>10.9</v>
      </c>
      <c r="AK59" s="3146">
        <v>46188</v>
      </c>
      <c r="AL59" s="3167">
        <v>36.9</v>
      </c>
      <c r="AM59" s="3167">
        <v>145748</v>
      </c>
      <c r="AN59" s="3167">
        <v>118.69999999999999</v>
      </c>
      <c r="AO59" s="3167">
        <v>469531</v>
      </c>
      <c r="AP59" s="3146">
        <v>15</v>
      </c>
      <c r="AQ59" s="3146">
        <v>57258</v>
      </c>
      <c r="AR59" s="3167">
        <v>133.69999999999999</v>
      </c>
      <c r="AS59" s="3167">
        <v>526789</v>
      </c>
      <c r="AT59" s="3167">
        <v>14</v>
      </c>
      <c r="AU59" s="3146">
        <v>53023</v>
      </c>
      <c r="AV59" s="3167">
        <v>147.69999999999999</v>
      </c>
      <c r="AW59" s="3167">
        <v>579812</v>
      </c>
      <c r="AX59" s="3167">
        <v>12</v>
      </c>
      <c r="AY59" s="3146">
        <v>48604</v>
      </c>
      <c r="AZ59" s="3167">
        <v>41</v>
      </c>
      <c r="BA59" s="3168">
        <v>158885</v>
      </c>
      <c r="BB59" s="3146">
        <v>77.900000000000006</v>
      </c>
      <c r="BC59" s="3146">
        <v>304633</v>
      </c>
      <c r="BD59" s="3144">
        <v>159.69999999999999</v>
      </c>
      <c r="BE59" s="3167">
        <v>628416</v>
      </c>
      <c r="BF59" s="1293"/>
      <c r="BG59" s="1217"/>
    </row>
    <row r="60" spans="2:59" s="3166" customFormat="1" ht="21.95" customHeight="1" thickBot="1" x14ac:dyDescent="0.3">
      <c r="B60" s="3814"/>
      <c r="C60" s="3197" t="s">
        <v>1247</v>
      </c>
      <c r="D60" s="3138">
        <v>7</v>
      </c>
      <c r="E60" s="3139">
        <v>27383</v>
      </c>
      <c r="F60" s="3138">
        <v>8</v>
      </c>
      <c r="G60" s="3139">
        <v>30885</v>
      </c>
      <c r="H60" s="3138">
        <v>15</v>
      </c>
      <c r="I60" s="3139">
        <v>58268</v>
      </c>
      <c r="J60" s="3138">
        <v>7</v>
      </c>
      <c r="K60" s="3139">
        <v>27404</v>
      </c>
      <c r="L60" s="3139">
        <v>22</v>
      </c>
      <c r="M60" s="3139">
        <v>85672</v>
      </c>
      <c r="N60" s="3138">
        <v>10</v>
      </c>
      <c r="O60" s="3139">
        <v>37869</v>
      </c>
      <c r="P60" s="3136">
        <v>32</v>
      </c>
      <c r="Q60" s="3136">
        <v>123541</v>
      </c>
      <c r="R60" s="3138">
        <v>7</v>
      </c>
      <c r="S60" s="3139">
        <v>26260</v>
      </c>
      <c r="T60" s="3136">
        <v>39</v>
      </c>
      <c r="U60" s="3136">
        <v>149801</v>
      </c>
      <c r="V60" s="3138">
        <v>6</v>
      </c>
      <c r="W60" s="3139">
        <v>22406</v>
      </c>
      <c r="X60" s="3134">
        <v>23</v>
      </c>
      <c r="Y60" s="3137">
        <v>86535</v>
      </c>
      <c r="Z60" s="3138">
        <v>45</v>
      </c>
      <c r="AA60" s="3139">
        <v>172207</v>
      </c>
      <c r="AB60" s="3138">
        <v>9</v>
      </c>
      <c r="AC60" s="3139">
        <v>34790</v>
      </c>
      <c r="AD60" s="3132">
        <v>54</v>
      </c>
      <c r="AE60" s="3136">
        <v>206997</v>
      </c>
      <c r="AF60" s="3138">
        <v>6</v>
      </c>
      <c r="AG60" s="3139">
        <v>20934</v>
      </c>
      <c r="AH60" s="3132">
        <v>60</v>
      </c>
      <c r="AI60" s="3136">
        <v>227931</v>
      </c>
      <c r="AJ60" s="3138">
        <v>7</v>
      </c>
      <c r="AK60" s="3139">
        <v>26018</v>
      </c>
      <c r="AL60" s="3134">
        <v>22</v>
      </c>
      <c r="AM60" s="3135">
        <v>81742</v>
      </c>
      <c r="AN60" s="3132">
        <v>67</v>
      </c>
      <c r="AO60" s="3136">
        <v>253949</v>
      </c>
      <c r="AP60" s="3138">
        <v>14</v>
      </c>
      <c r="AQ60" s="3139">
        <v>53219</v>
      </c>
      <c r="AR60" s="3132">
        <v>81</v>
      </c>
      <c r="AS60" s="3136">
        <v>307168</v>
      </c>
      <c r="AT60" s="3141">
        <v>13</v>
      </c>
      <c r="AU60" s="3139">
        <v>48986</v>
      </c>
      <c r="AV60" s="3132">
        <v>94</v>
      </c>
      <c r="AW60" s="3136">
        <v>356154</v>
      </c>
      <c r="AX60" s="3141">
        <v>13</v>
      </c>
      <c r="AY60" s="3139">
        <v>48604</v>
      </c>
      <c r="AZ60" s="3134">
        <v>40</v>
      </c>
      <c r="BA60" s="3137">
        <v>150809</v>
      </c>
      <c r="BB60" s="3138">
        <v>62</v>
      </c>
      <c r="BC60" s="3139">
        <v>232551</v>
      </c>
      <c r="BD60" s="3132">
        <v>107</v>
      </c>
      <c r="BE60" s="3136">
        <v>404758</v>
      </c>
      <c r="BF60" s="1293"/>
      <c r="BG60" s="1217"/>
    </row>
    <row r="61" spans="2:59" s="3166" customFormat="1" ht="21.95" customHeight="1" thickBot="1" x14ac:dyDescent="0.3">
      <c r="B61" s="3814"/>
      <c r="C61" s="3197" t="s">
        <v>1248</v>
      </c>
      <c r="D61" s="3138">
        <v>6</v>
      </c>
      <c r="E61" s="3139">
        <v>24043</v>
      </c>
      <c r="F61" s="3138">
        <v>7</v>
      </c>
      <c r="G61" s="3139">
        <v>28118</v>
      </c>
      <c r="H61" s="3138">
        <v>13</v>
      </c>
      <c r="I61" s="3139">
        <v>52161</v>
      </c>
      <c r="J61" s="3138">
        <v>6</v>
      </c>
      <c r="K61" s="3139">
        <v>24033</v>
      </c>
      <c r="L61" s="3139">
        <v>19</v>
      </c>
      <c r="M61" s="3139">
        <v>76194</v>
      </c>
      <c r="N61" s="3138">
        <v>5</v>
      </c>
      <c r="O61" s="3139">
        <v>19583</v>
      </c>
      <c r="P61" s="3136">
        <v>24</v>
      </c>
      <c r="Q61" s="3136">
        <v>95777</v>
      </c>
      <c r="R61" s="3138">
        <v>7</v>
      </c>
      <c r="S61" s="3139">
        <v>27792</v>
      </c>
      <c r="T61" s="3136">
        <v>31</v>
      </c>
      <c r="U61" s="3136">
        <v>123569</v>
      </c>
      <c r="V61" s="3138">
        <v>7</v>
      </c>
      <c r="W61" s="3139">
        <v>28008</v>
      </c>
      <c r="X61" s="3134">
        <v>19</v>
      </c>
      <c r="Y61" s="3137">
        <v>75383</v>
      </c>
      <c r="Z61" s="3138">
        <v>38</v>
      </c>
      <c r="AA61" s="3139">
        <v>151577</v>
      </c>
      <c r="AB61" s="3138">
        <v>5</v>
      </c>
      <c r="AC61" s="3139">
        <v>19607</v>
      </c>
      <c r="AD61" s="3132">
        <v>43</v>
      </c>
      <c r="AE61" s="3136">
        <v>171184</v>
      </c>
      <c r="AF61" s="3138">
        <v>6</v>
      </c>
      <c r="AG61" s="3139">
        <v>24229</v>
      </c>
      <c r="AH61" s="3132">
        <v>49</v>
      </c>
      <c r="AI61" s="3136">
        <v>195413</v>
      </c>
      <c r="AJ61" s="3138">
        <v>5</v>
      </c>
      <c r="AK61" s="3139">
        <v>20170</v>
      </c>
      <c r="AL61" s="3134">
        <v>16</v>
      </c>
      <c r="AM61" s="3135">
        <v>64006</v>
      </c>
      <c r="AN61" s="3132">
        <v>54</v>
      </c>
      <c r="AO61" s="3136">
        <v>215583</v>
      </c>
      <c r="AP61" s="3138">
        <v>1</v>
      </c>
      <c r="AQ61" s="3139">
        <v>4040</v>
      </c>
      <c r="AR61" s="3132">
        <v>55</v>
      </c>
      <c r="AS61" s="3136">
        <v>219623</v>
      </c>
      <c r="AT61" s="3141">
        <v>1</v>
      </c>
      <c r="AU61" s="3139">
        <v>4037</v>
      </c>
      <c r="AV61" s="3132">
        <v>56</v>
      </c>
      <c r="AW61" s="3136">
        <v>223660</v>
      </c>
      <c r="AX61" s="3141">
        <v>0</v>
      </c>
      <c r="AY61" s="3139">
        <v>0</v>
      </c>
      <c r="AZ61" s="3134">
        <v>2</v>
      </c>
      <c r="BA61" s="3137">
        <v>8077</v>
      </c>
      <c r="BB61" s="3138">
        <v>18</v>
      </c>
      <c r="BC61" s="3139">
        <v>72083</v>
      </c>
      <c r="BD61" s="3132">
        <v>56</v>
      </c>
      <c r="BE61" s="3136">
        <v>223660</v>
      </c>
      <c r="BF61" s="1293"/>
      <c r="BG61" s="1217"/>
    </row>
    <row r="62" spans="2:59" s="3166" customFormat="1" ht="21.95" hidden="1" customHeight="1" thickBot="1" x14ac:dyDescent="0.3">
      <c r="B62" s="3820"/>
      <c r="C62" s="3197" t="s">
        <v>1249</v>
      </c>
      <c r="D62" s="3138">
        <v>0</v>
      </c>
      <c r="E62" s="3139">
        <v>0</v>
      </c>
      <c r="F62" s="3138">
        <v>0</v>
      </c>
      <c r="G62" s="3139">
        <v>0</v>
      </c>
      <c r="H62" s="3138" t="s">
        <v>32</v>
      </c>
      <c r="I62" s="3139" t="s">
        <v>32</v>
      </c>
      <c r="J62" s="3138">
        <v>0</v>
      </c>
      <c r="K62" s="3139"/>
      <c r="L62" s="3139">
        <v>0</v>
      </c>
      <c r="M62" s="3139">
        <v>0</v>
      </c>
      <c r="N62" s="3138">
        <v>0</v>
      </c>
      <c r="O62" s="3139">
        <v>0</v>
      </c>
      <c r="P62" s="3136">
        <v>0</v>
      </c>
      <c r="Q62" s="3136">
        <v>0</v>
      </c>
      <c r="R62" s="3138">
        <v>0</v>
      </c>
      <c r="S62" s="3139">
        <v>0</v>
      </c>
      <c r="T62" s="3136">
        <v>0</v>
      </c>
      <c r="U62" s="3136">
        <v>0</v>
      </c>
      <c r="V62" s="3138">
        <v>0</v>
      </c>
      <c r="W62" s="3139">
        <v>0</v>
      </c>
      <c r="X62" s="3134">
        <v>0</v>
      </c>
      <c r="Y62" s="3137">
        <v>0</v>
      </c>
      <c r="Z62" s="3138">
        <v>0</v>
      </c>
      <c r="AA62" s="3139">
        <v>0</v>
      </c>
      <c r="AB62" s="3138">
        <v>0</v>
      </c>
      <c r="AC62" s="3139">
        <v>0</v>
      </c>
      <c r="AD62" s="3132">
        <v>0</v>
      </c>
      <c r="AE62" s="3136">
        <v>0</v>
      </c>
      <c r="AF62" s="3138">
        <v>0</v>
      </c>
      <c r="AG62" s="3139">
        <v>0</v>
      </c>
      <c r="AH62" s="3132">
        <v>0</v>
      </c>
      <c r="AI62" s="3136">
        <v>0</v>
      </c>
      <c r="AJ62" s="3138">
        <v>0</v>
      </c>
      <c r="AK62" s="3139">
        <v>0</v>
      </c>
      <c r="AL62" s="3134">
        <v>0</v>
      </c>
      <c r="AM62" s="3135">
        <v>0</v>
      </c>
      <c r="AN62" s="3132">
        <v>0</v>
      </c>
      <c r="AO62" s="3136">
        <v>0</v>
      </c>
      <c r="AP62" s="3138">
        <v>0</v>
      </c>
      <c r="AQ62" s="3139">
        <v>0</v>
      </c>
      <c r="AR62" s="3132">
        <v>0</v>
      </c>
      <c r="AS62" s="3136">
        <v>0</v>
      </c>
      <c r="AT62" s="3148">
        <v>0</v>
      </c>
      <c r="AU62" s="3139">
        <v>0</v>
      </c>
      <c r="AV62" s="3132">
        <v>0</v>
      </c>
      <c r="AW62" s="3136">
        <v>0</v>
      </c>
      <c r="AX62" s="3148">
        <v>0</v>
      </c>
      <c r="AY62" s="3139">
        <v>0</v>
      </c>
      <c r="AZ62" s="3134">
        <v>0</v>
      </c>
      <c r="BA62" s="3137">
        <v>0</v>
      </c>
      <c r="BB62" s="3138">
        <v>0</v>
      </c>
      <c r="BC62" s="3139">
        <v>0</v>
      </c>
      <c r="BD62" s="3132">
        <v>0</v>
      </c>
      <c r="BE62" s="3136">
        <v>0</v>
      </c>
      <c r="BF62" s="1293"/>
      <c r="BG62" s="1217"/>
    </row>
    <row r="63" spans="2:59" s="3166" customFormat="1" ht="21.95" customHeight="1" thickBot="1" x14ac:dyDescent="0.3">
      <c r="B63" s="3199" t="s">
        <v>1250</v>
      </c>
      <c r="C63" s="3200" t="s">
        <v>1027</v>
      </c>
      <c r="D63" s="3201">
        <v>1</v>
      </c>
      <c r="E63" s="3146">
        <v>4041</v>
      </c>
      <c r="F63" s="3201">
        <v>1</v>
      </c>
      <c r="G63" s="3146">
        <v>3838</v>
      </c>
      <c r="H63" s="3201">
        <v>2</v>
      </c>
      <c r="I63" s="3146">
        <v>7879</v>
      </c>
      <c r="J63" s="3201">
        <v>1</v>
      </c>
      <c r="K63" s="3146">
        <v>3930</v>
      </c>
      <c r="L63" s="3146">
        <v>3</v>
      </c>
      <c r="M63" s="3146">
        <v>11809</v>
      </c>
      <c r="N63" s="3201"/>
      <c r="O63" s="3146"/>
      <c r="P63" s="3136">
        <v>3</v>
      </c>
      <c r="Q63" s="3136">
        <v>11809</v>
      </c>
      <c r="R63" s="3201">
        <v>1</v>
      </c>
      <c r="S63" s="3146">
        <v>3401</v>
      </c>
      <c r="T63" s="3136">
        <v>4</v>
      </c>
      <c r="U63" s="3136">
        <v>15210</v>
      </c>
      <c r="V63" s="3201">
        <v>1</v>
      </c>
      <c r="W63" s="3146">
        <v>3925</v>
      </c>
      <c r="X63" s="3167">
        <v>2</v>
      </c>
      <c r="Y63" s="3202">
        <v>7326</v>
      </c>
      <c r="Z63" s="3201">
        <v>5</v>
      </c>
      <c r="AA63" s="3146">
        <v>19135</v>
      </c>
      <c r="AB63" s="3201">
        <v>1</v>
      </c>
      <c r="AC63" s="3146">
        <v>3283</v>
      </c>
      <c r="AD63" s="3171">
        <v>6</v>
      </c>
      <c r="AE63" s="3178">
        <v>22418</v>
      </c>
      <c r="AF63" s="3201">
        <v>1</v>
      </c>
      <c r="AG63" s="3146">
        <v>3954</v>
      </c>
      <c r="AH63" s="3171">
        <v>7</v>
      </c>
      <c r="AI63" s="3178">
        <v>26372</v>
      </c>
      <c r="AJ63" s="3201">
        <v>1</v>
      </c>
      <c r="AK63" s="3146">
        <v>3454</v>
      </c>
      <c r="AL63" s="3167">
        <v>3</v>
      </c>
      <c r="AM63" s="3203">
        <v>10691</v>
      </c>
      <c r="AN63" s="3171">
        <v>8</v>
      </c>
      <c r="AO63" s="3178">
        <v>29826</v>
      </c>
      <c r="AP63" s="3201">
        <v>1</v>
      </c>
      <c r="AQ63" s="3146">
        <v>3842</v>
      </c>
      <c r="AR63" s="3171">
        <v>9</v>
      </c>
      <c r="AS63" s="3178">
        <v>33668</v>
      </c>
      <c r="AT63" s="3171">
        <v>1</v>
      </c>
      <c r="AU63" s="3146">
        <v>3909</v>
      </c>
      <c r="AV63" s="3171">
        <v>10</v>
      </c>
      <c r="AW63" s="3178">
        <v>37577</v>
      </c>
      <c r="AX63" s="3171">
        <v>2</v>
      </c>
      <c r="AY63" s="3146">
        <v>7300</v>
      </c>
      <c r="AZ63" s="3167">
        <v>4</v>
      </c>
      <c r="BA63" s="3202">
        <v>15051</v>
      </c>
      <c r="BB63" s="3138">
        <v>7</v>
      </c>
      <c r="BC63" s="3139">
        <v>25742</v>
      </c>
      <c r="BD63" s="3132">
        <v>12</v>
      </c>
      <c r="BE63" s="3136">
        <v>44877</v>
      </c>
      <c r="BF63" s="1293"/>
      <c r="BG63" s="1217"/>
    </row>
    <row r="64" spans="2:59" s="3204" customFormat="1" ht="21.95" customHeight="1" thickBot="1" x14ac:dyDescent="0.3">
      <c r="B64" s="3810"/>
      <c r="C64" s="3197" t="s">
        <v>1253</v>
      </c>
      <c r="D64" s="3201">
        <v>0</v>
      </c>
      <c r="E64" s="3146">
        <v>0</v>
      </c>
      <c r="F64" s="3201">
        <v>0</v>
      </c>
      <c r="G64" s="3146">
        <v>0</v>
      </c>
      <c r="H64" s="3201">
        <v>0</v>
      </c>
      <c r="I64" s="3146">
        <v>0</v>
      </c>
      <c r="J64" s="3201">
        <v>0</v>
      </c>
      <c r="K64" s="3146"/>
      <c r="L64" s="3146">
        <v>0</v>
      </c>
      <c r="M64" s="3146">
        <v>0</v>
      </c>
      <c r="N64" s="3201"/>
      <c r="O64" s="3146"/>
      <c r="P64" s="3136">
        <v>0</v>
      </c>
      <c r="Q64" s="3136">
        <v>0</v>
      </c>
      <c r="R64" s="3201">
        <v>0</v>
      </c>
      <c r="S64" s="3146">
        <v>0</v>
      </c>
      <c r="T64" s="3136">
        <v>0</v>
      </c>
      <c r="U64" s="3136">
        <v>0</v>
      </c>
      <c r="V64" s="3201">
        <v>0</v>
      </c>
      <c r="W64" s="3146">
        <v>0</v>
      </c>
      <c r="X64" s="3173">
        <v>0</v>
      </c>
      <c r="Y64" s="3175">
        <v>0</v>
      </c>
      <c r="Z64" s="3201">
        <v>0</v>
      </c>
      <c r="AA64" s="3146">
        <v>0</v>
      </c>
      <c r="AB64" s="3201">
        <v>1</v>
      </c>
      <c r="AC64" s="3146">
        <v>3785</v>
      </c>
      <c r="AD64" s="3176">
        <v>1</v>
      </c>
      <c r="AE64" s="3177">
        <v>3785</v>
      </c>
      <c r="AF64" s="3201"/>
      <c r="AG64" s="3146"/>
      <c r="AH64" s="3176">
        <v>1</v>
      </c>
      <c r="AI64" s="3177">
        <v>3785</v>
      </c>
      <c r="AJ64" s="3201">
        <v>0</v>
      </c>
      <c r="AK64" s="3146">
        <v>0</v>
      </c>
      <c r="AL64" s="3173">
        <v>1</v>
      </c>
      <c r="AM64" s="3174">
        <v>3785</v>
      </c>
      <c r="AN64" s="3176">
        <v>1</v>
      </c>
      <c r="AO64" s="3177">
        <v>3785</v>
      </c>
      <c r="AP64" s="3201">
        <v>0</v>
      </c>
      <c r="AQ64" s="3146">
        <v>0</v>
      </c>
      <c r="AR64" s="3176">
        <v>1</v>
      </c>
      <c r="AS64" s="3177">
        <v>3785</v>
      </c>
      <c r="AT64" s="3176">
        <v>0</v>
      </c>
      <c r="AU64" s="3146">
        <v>0</v>
      </c>
      <c r="AV64" s="3176">
        <v>1</v>
      </c>
      <c r="AW64" s="3177">
        <v>3785</v>
      </c>
      <c r="AX64" s="3176">
        <v>0</v>
      </c>
      <c r="AY64" s="3146">
        <v>0</v>
      </c>
      <c r="AZ64" s="3173">
        <v>0</v>
      </c>
      <c r="BA64" s="3175">
        <v>0</v>
      </c>
      <c r="BB64" s="3138">
        <v>1</v>
      </c>
      <c r="BC64" s="3139">
        <v>3785</v>
      </c>
      <c r="BD64" s="3132">
        <v>1</v>
      </c>
      <c r="BE64" s="3136">
        <v>3785</v>
      </c>
      <c r="BF64" s="1293"/>
      <c r="BG64" s="1217"/>
    </row>
    <row r="65" spans="2:59" s="3204" customFormat="1" ht="21.95" customHeight="1" thickBot="1" x14ac:dyDescent="0.3">
      <c r="B65" s="3811"/>
      <c r="C65" s="3200" t="s">
        <v>1364</v>
      </c>
      <c r="D65" s="3201">
        <v>1</v>
      </c>
      <c r="E65" s="3201">
        <v>2541</v>
      </c>
      <c r="F65" s="3201">
        <v>0</v>
      </c>
      <c r="G65" s="3201">
        <v>0</v>
      </c>
      <c r="H65" s="3201">
        <v>1</v>
      </c>
      <c r="I65" s="3146">
        <v>2541</v>
      </c>
      <c r="J65" s="3201">
        <v>0</v>
      </c>
      <c r="K65" s="3201">
        <v>0</v>
      </c>
      <c r="L65" s="3146">
        <v>1</v>
      </c>
      <c r="M65" s="3146">
        <v>2541</v>
      </c>
      <c r="N65" s="3201">
        <v>0</v>
      </c>
      <c r="O65" s="3201">
        <v>85</v>
      </c>
      <c r="P65" s="3205">
        <v>1</v>
      </c>
      <c r="Q65" s="3205">
        <v>2626</v>
      </c>
      <c r="R65" s="3201">
        <v>0</v>
      </c>
      <c r="S65" s="3201">
        <v>0</v>
      </c>
      <c r="T65" s="3205">
        <v>1</v>
      </c>
      <c r="U65" s="3205">
        <v>2626</v>
      </c>
      <c r="V65" s="3201">
        <v>0</v>
      </c>
      <c r="W65" s="3201">
        <v>0</v>
      </c>
      <c r="X65" s="3146">
        <v>0</v>
      </c>
      <c r="Y65" s="3146">
        <v>85</v>
      </c>
      <c r="Z65" s="3146">
        <v>1</v>
      </c>
      <c r="AA65" s="3146">
        <v>2626</v>
      </c>
      <c r="AB65" s="3201">
        <v>0</v>
      </c>
      <c r="AC65" s="3201">
        <v>0</v>
      </c>
      <c r="AD65" s="3146">
        <v>1</v>
      </c>
      <c r="AE65" s="3146">
        <v>2626</v>
      </c>
      <c r="AF65" s="3201">
        <v>0</v>
      </c>
      <c r="AG65" s="3201">
        <v>0</v>
      </c>
      <c r="AH65" s="3146">
        <v>1</v>
      </c>
      <c r="AI65" s="3146">
        <v>2626</v>
      </c>
      <c r="AJ65" s="3201">
        <v>0</v>
      </c>
      <c r="AK65" s="3201">
        <v>0</v>
      </c>
      <c r="AL65" s="3146">
        <v>0</v>
      </c>
      <c r="AM65" s="3146">
        <v>0</v>
      </c>
      <c r="AN65" s="3146">
        <v>1</v>
      </c>
      <c r="AO65" s="3146">
        <v>2626</v>
      </c>
      <c r="AP65" s="3201">
        <v>0</v>
      </c>
      <c r="AQ65" s="3201">
        <v>0</v>
      </c>
      <c r="AR65" s="3146">
        <v>1</v>
      </c>
      <c r="AS65" s="3146">
        <v>2626</v>
      </c>
      <c r="AT65" s="3146">
        <v>0</v>
      </c>
      <c r="AU65" s="3201">
        <v>0</v>
      </c>
      <c r="AV65" s="3146">
        <v>1</v>
      </c>
      <c r="AW65" s="3146">
        <v>2626</v>
      </c>
      <c r="AX65" s="3146">
        <v>0</v>
      </c>
      <c r="AY65" s="3201">
        <v>0</v>
      </c>
      <c r="AZ65" s="3146">
        <v>0</v>
      </c>
      <c r="BA65" s="3146">
        <v>0</v>
      </c>
      <c r="BB65" s="3146">
        <v>0</v>
      </c>
      <c r="BC65" s="3146">
        <v>0</v>
      </c>
      <c r="BD65" s="3146">
        <v>1</v>
      </c>
      <c r="BE65" s="3146">
        <v>2626</v>
      </c>
      <c r="BF65" s="1293"/>
      <c r="BG65" s="1217"/>
    </row>
    <row r="66" spans="2:59" s="3204" customFormat="1" ht="21.95" customHeight="1" x14ac:dyDescent="0.25">
      <c r="B66" s="3811"/>
      <c r="C66" s="3206" t="s">
        <v>1706</v>
      </c>
      <c r="D66" s="3138">
        <v>1</v>
      </c>
      <c r="E66" s="3139">
        <v>2541</v>
      </c>
      <c r="F66" s="3139">
        <v>0</v>
      </c>
      <c r="G66" s="3139">
        <v>0</v>
      </c>
      <c r="H66" s="3139">
        <v>1</v>
      </c>
      <c r="I66" s="3139">
        <v>2541</v>
      </c>
      <c r="J66" s="3139">
        <v>0</v>
      </c>
      <c r="K66" s="3139">
        <v>0</v>
      </c>
      <c r="L66" s="3139">
        <v>1</v>
      </c>
      <c r="M66" s="3139">
        <v>2541</v>
      </c>
      <c r="N66" s="3139"/>
      <c r="O66" s="3139">
        <v>85</v>
      </c>
      <c r="P66" s="3139">
        <v>1</v>
      </c>
      <c r="Q66" s="3139">
        <v>2626</v>
      </c>
      <c r="R66" s="3139"/>
      <c r="S66" s="3139"/>
      <c r="T66" s="3139">
        <v>1</v>
      </c>
      <c r="U66" s="3139">
        <v>2626</v>
      </c>
      <c r="V66" s="3139">
        <v>0</v>
      </c>
      <c r="W66" s="3139">
        <v>0</v>
      </c>
      <c r="X66" s="3139">
        <v>0</v>
      </c>
      <c r="Y66" s="3139">
        <v>85</v>
      </c>
      <c r="Z66" s="3139">
        <v>1</v>
      </c>
      <c r="AA66" s="3139">
        <v>2626</v>
      </c>
      <c r="AB66" s="3139"/>
      <c r="AC66" s="3139"/>
      <c r="AD66" s="3139">
        <v>1</v>
      </c>
      <c r="AE66" s="3139">
        <v>2626</v>
      </c>
      <c r="AF66" s="3139"/>
      <c r="AG66" s="3139"/>
      <c r="AH66" s="3139">
        <v>1</v>
      </c>
      <c r="AI66" s="3139">
        <v>2626</v>
      </c>
      <c r="AJ66" s="3139">
        <v>0</v>
      </c>
      <c r="AK66" s="3139">
        <v>0</v>
      </c>
      <c r="AL66" s="3139"/>
      <c r="AM66" s="3139">
        <v>0</v>
      </c>
      <c r="AN66" s="3139">
        <v>1</v>
      </c>
      <c r="AO66" s="3139">
        <v>2626</v>
      </c>
      <c r="AP66" s="3139"/>
      <c r="AQ66" s="3139"/>
      <c r="AR66" s="3139">
        <v>1</v>
      </c>
      <c r="AS66" s="3139">
        <v>2626</v>
      </c>
      <c r="AT66" s="3139">
        <v>0</v>
      </c>
      <c r="AU66" s="3139">
        <v>0</v>
      </c>
      <c r="AV66" s="3139">
        <v>1</v>
      </c>
      <c r="AW66" s="3139">
        <v>2626</v>
      </c>
      <c r="AX66" s="3139"/>
      <c r="AY66" s="3139"/>
      <c r="AZ66" s="3139"/>
      <c r="BA66" s="3139">
        <v>0</v>
      </c>
      <c r="BB66" s="3139"/>
      <c r="BC66" s="3139">
        <v>0</v>
      </c>
      <c r="BD66" s="3132">
        <v>1</v>
      </c>
      <c r="BE66" s="3136">
        <v>2626</v>
      </c>
      <c r="BF66" s="1293"/>
      <c r="BG66" s="1217"/>
    </row>
    <row r="67" spans="2:59" s="3204" customFormat="1" ht="21.95" customHeight="1" x14ac:dyDescent="0.25">
      <c r="B67" s="3811"/>
      <c r="C67" s="3200" t="s">
        <v>1363</v>
      </c>
      <c r="D67" s="3201">
        <v>5</v>
      </c>
      <c r="E67" s="3139">
        <v>8861</v>
      </c>
      <c r="F67" s="3139">
        <v>0</v>
      </c>
      <c r="G67" s="3139">
        <v>13393</v>
      </c>
      <c r="H67" s="3139">
        <v>0</v>
      </c>
      <c r="I67" s="3139">
        <v>22254</v>
      </c>
      <c r="J67" s="3139">
        <v>0</v>
      </c>
      <c r="K67" s="3139">
        <v>2138.1999999999998</v>
      </c>
      <c r="L67" s="3139">
        <v>0</v>
      </c>
      <c r="M67" s="3139">
        <v>24392.2</v>
      </c>
      <c r="N67" s="3139">
        <v>0</v>
      </c>
      <c r="O67" s="3139">
        <v>2504</v>
      </c>
      <c r="P67" s="3139">
        <v>0</v>
      </c>
      <c r="Q67" s="3139">
        <v>26896.2</v>
      </c>
      <c r="R67" s="3139">
        <v>0</v>
      </c>
      <c r="S67" s="3139">
        <v>4733.1000000000004</v>
      </c>
      <c r="T67" s="3139">
        <v>0</v>
      </c>
      <c r="U67" s="3139">
        <v>31629.3</v>
      </c>
      <c r="V67" s="3139">
        <v>0</v>
      </c>
      <c r="W67" s="3139">
        <v>9295.5499999999993</v>
      </c>
      <c r="X67" s="3139">
        <v>0</v>
      </c>
      <c r="Y67" s="3139">
        <v>16532.650000000001</v>
      </c>
      <c r="Z67" s="3139">
        <v>0</v>
      </c>
      <c r="AA67" s="3139">
        <v>40924.85</v>
      </c>
      <c r="AB67" s="3139">
        <v>0</v>
      </c>
      <c r="AC67" s="3139">
        <v>9182.4</v>
      </c>
      <c r="AD67" s="3139">
        <v>0</v>
      </c>
      <c r="AE67" s="3139">
        <v>50107.25</v>
      </c>
      <c r="AF67" s="3139">
        <v>0</v>
      </c>
      <c r="AG67" s="3139">
        <v>73</v>
      </c>
      <c r="AH67" s="3139">
        <v>0</v>
      </c>
      <c r="AI67" s="3139">
        <v>50180.25</v>
      </c>
      <c r="AJ67" s="3139">
        <v>0</v>
      </c>
      <c r="AK67" s="3139">
        <v>2135</v>
      </c>
      <c r="AL67" s="3139">
        <v>0</v>
      </c>
      <c r="AM67" s="3139">
        <v>11390.4</v>
      </c>
      <c r="AN67" s="3139">
        <v>0</v>
      </c>
      <c r="AO67" s="3139">
        <v>52315.25</v>
      </c>
      <c r="AP67" s="3139">
        <v>0</v>
      </c>
      <c r="AQ67" s="3139">
        <v>2282</v>
      </c>
      <c r="AR67" s="3139">
        <v>0</v>
      </c>
      <c r="AS67" s="3139">
        <v>54597.25</v>
      </c>
      <c r="AT67" s="3139">
        <v>0</v>
      </c>
      <c r="AU67" s="3139">
        <v>0</v>
      </c>
      <c r="AV67" s="3139">
        <v>0</v>
      </c>
      <c r="AW67" s="3139">
        <v>54597.25</v>
      </c>
      <c r="AX67" s="3139">
        <v>0</v>
      </c>
      <c r="AY67" s="3139">
        <v>2541</v>
      </c>
      <c r="AZ67" s="3139">
        <v>0</v>
      </c>
      <c r="BA67" s="3139">
        <v>4823</v>
      </c>
      <c r="BB67" s="3139">
        <v>0</v>
      </c>
      <c r="BC67" s="3139">
        <v>16213.4</v>
      </c>
      <c r="BD67" s="3139">
        <v>0</v>
      </c>
      <c r="BE67" s="3139">
        <v>57138.25</v>
      </c>
      <c r="BF67" s="1293"/>
      <c r="BG67" s="1217"/>
    </row>
    <row r="68" spans="2:59" s="3204" customFormat="1" ht="21.95" customHeight="1" x14ac:dyDescent="0.25">
      <c r="B68" s="3811"/>
      <c r="C68" s="3206" t="s">
        <v>2179</v>
      </c>
      <c r="D68" s="3138"/>
      <c r="E68" s="3139">
        <v>8861</v>
      </c>
      <c r="F68" s="3139">
        <v>0</v>
      </c>
      <c r="G68" s="3139">
        <v>13393</v>
      </c>
      <c r="H68" s="3139">
        <v>0</v>
      </c>
      <c r="I68" s="3139">
        <v>22254</v>
      </c>
      <c r="J68" s="3139">
        <v>0</v>
      </c>
      <c r="K68" s="3139">
        <v>0</v>
      </c>
      <c r="L68" s="3139">
        <v>0</v>
      </c>
      <c r="M68" s="3139">
        <v>22254</v>
      </c>
      <c r="N68" s="3139">
        <v>0</v>
      </c>
      <c r="O68" s="3139">
        <v>2504</v>
      </c>
      <c r="P68" s="3139">
        <v>0</v>
      </c>
      <c r="Q68" s="3139">
        <v>24758</v>
      </c>
      <c r="R68" s="3139">
        <v>0</v>
      </c>
      <c r="S68" s="3139">
        <v>4692.1000000000004</v>
      </c>
      <c r="T68" s="3139">
        <v>0</v>
      </c>
      <c r="U68" s="3139">
        <v>29450.1</v>
      </c>
      <c r="V68" s="3139">
        <v>0</v>
      </c>
      <c r="W68" s="3139">
        <v>6823</v>
      </c>
      <c r="X68" s="3139">
        <v>0</v>
      </c>
      <c r="Y68" s="3139">
        <v>14019.1</v>
      </c>
      <c r="Z68" s="3139">
        <v>0</v>
      </c>
      <c r="AA68" s="3139">
        <v>36273.1</v>
      </c>
      <c r="AB68" s="3139">
        <v>0</v>
      </c>
      <c r="AC68" s="3139">
        <v>4379</v>
      </c>
      <c r="AD68" s="3139">
        <v>0</v>
      </c>
      <c r="AE68" s="3139">
        <v>40652.1</v>
      </c>
      <c r="AF68" s="3139">
        <v>0</v>
      </c>
      <c r="AG68" s="3139">
        <v>73</v>
      </c>
      <c r="AH68" s="3139">
        <v>0</v>
      </c>
      <c r="AI68" s="3139">
        <v>40725.1</v>
      </c>
      <c r="AJ68" s="3139">
        <v>0</v>
      </c>
      <c r="AK68" s="3139">
        <v>2135</v>
      </c>
      <c r="AL68" s="3139">
        <v>0</v>
      </c>
      <c r="AM68" s="3139">
        <v>6587</v>
      </c>
      <c r="AN68" s="3139">
        <v>0</v>
      </c>
      <c r="AO68" s="3139">
        <v>42860.1</v>
      </c>
      <c r="AP68" s="3139">
        <v>0</v>
      </c>
      <c r="AQ68" s="3139">
        <v>2164</v>
      </c>
      <c r="AR68" s="3139">
        <v>0</v>
      </c>
      <c r="AS68" s="3139">
        <v>45024.1</v>
      </c>
      <c r="AT68" s="3139">
        <v>0</v>
      </c>
      <c r="AU68" s="3139">
        <v>0</v>
      </c>
      <c r="AV68" s="3139">
        <v>0</v>
      </c>
      <c r="AW68" s="3139">
        <v>45024.1</v>
      </c>
      <c r="AX68" s="3139">
        <v>0</v>
      </c>
      <c r="AY68" s="3139">
        <v>2365</v>
      </c>
      <c r="AZ68" s="3139">
        <v>0</v>
      </c>
      <c r="BA68" s="3139">
        <v>4529</v>
      </c>
      <c r="BB68" s="3139">
        <v>0</v>
      </c>
      <c r="BC68" s="3139">
        <v>11116</v>
      </c>
      <c r="BD68" s="3139">
        <v>0</v>
      </c>
      <c r="BE68" s="3139">
        <v>47389.1</v>
      </c>
      <c r="BF68" s="1293"/>
      <c r="BG68" s="1217"/>
    </row>
    <row r="69" spans="2:59" s="3204" customFormat="1" ht="21.95" customHeight="1" x14ac:dyDescent="0.25">
      <c r="B69" s="3811"/>
      <c r="C69" s="3206" t="s">
        <v>1634</v>
      </c>
      <c r="D69" s="3138"/>
      <c r="E69" s="3139">
        <v>0</v>
      </c>
      <c r="F69" s="3139">
        <v>0</v>
      </c>
      <c r="G69" s="3139">
        <v>0</v>
      </c>
      <c r="H69" s="3139">
        <v>0</v>
      </c>
      <c r="I69" s="3139">
        <v>0</v>
      </c>
      <c r="J69" s="3139">
        <v>0</v>
      </c>
      <c r="K69" s="3139">
        <v>2138.1999999999998</v>
      </c>
      <c r="L69" s="3139">
        <v>0</v>
      </c>
      <c r="M69" s="3139">
        <v>2138.1999999999998</v>
      </c>
      <c r="N69" s="3139">
        <v>0</v>
      </c>
      <c r="O69" s="3139">
        <v>0</v>
      </c>
      <c r="P69" s="3139">
        <v>0</v>
      </c>
      <c r="Q69" s="3139">
        <v>2138.1999999999998</v>
      </c>
      <c r="R69" s="3139">
        <v>0</v>
      </c>
      <c r="S69" s="3139">
        <v>0</v>
      </c>
      <c r="T69" s="3139">
        <v>0</v>
      </c>
      <c r="U69" s="3139">
        <v>2138.1999999999998</v>
      </c>
      <c r="V69" s="3139">
        <v>0</v>
      </c>
      <c r="W69" s="3139">
        <v>2472.5500000000002</v>
      </c>
      <c r="X69" s="3139">
        <v>0</v>
      </c>
      <c r="Y69" s="3139">
        <v>2472.5500000000002</v>
      </c>
      <c r="Z69" s="3139">
        <v>0</v>
      </c>
      <c r="AA69" s="3139">
        <v>4610.75</v>
      </c>
      <c r="AB69" s="3139">
        <v>0</v>
      </c>
      <c r="AC69" s="3139">
        <v>4803.3999999999996</v>
      </c>
      <c r="AD69" s="3139">
        <v>0</v>
      </c>
      <c r="AE69" s="3139">
        <v>9414.15</v>
      </c>
      <c r="AF69" s="3139">
        <v>0</v>
      </c>
      <c r="AG69" s="3139">
        <v>0</v>
      </c>
      <c r="AH69" s="3139">
        <v>0</v>
      </c>
      <c r="AI69" s="3139">
        <v>9414.15</v>
      </c>
      <c r="AJ69" s="3139">
        <v>0</v>
      </c>
      <c r="AK69" s="3139">
        <v>0</v>
      </c>
      <c r="AL69" s="3139">
        <v>0</v>
      </c>
      <c r="AM69" s="3139">
        <v>4803.3999999999996</v>
      </c>
      <c r="AN69" s="3139">
        <v>0</v>
      </c>
      <c r="AO69" s="3139">
        <v>9414.15</v>
      </c>
      <c r="AP69" s="3139">
        <v>0</v>
      </c>
      <c r="AQ69" s="3139">
        <v>118</v>
      </c>
      <c r="AR69" s="3139">
        <v>0</v>
      </c>
      <c r="AS69" s="3139">
        <v>9532.15</v>
      </c>
      <c r="AT69" s="3139">
        <v>0</v>
      </c>
      <c r="AU69" s="3139">
        <v>0</v>
      </c>
      <c r="AV69" s="3139">
        <v>0</v>
      </c>
      <c r="AW69" s="3139">
        <v>9532.15</v>
      </c>
      <c r="AX69" s="3139">
        <v>0</v>
      </c>
      <c r="AY69" s="3139">
        <v>176</v>
      </c>
      <c r="AZ69" s="3139">
        <v>0</v>
      </c>
      <c r="BA69" s="3139">
        <v>294</v>
      </c>
      <c r="BB69" s="3139">
        <v>0</v>
      </c>
      <c r="BC69" s="3139">
        <v>5097.3999999999996</v>
      </c>
      <c r="BD69" s="3139">
        <v>0</v>
      </c>
      <c r="BE69" s="3139">
        <v>9708.15</v>
      </c>
      <c r="BF69" s="1293"/>
      <c r="BG69" s="1217"/>
    </row>
    <row r="70" spans="2:59" s="3204" customFormat="1" ht="21.95" customHeight="1" x14ac:dyDescent="0.25">
      <c r="B70" s="3811"/>
      <c r="C70" s="3206" t="s">
        <v>2180</v>
      </c>
      <c r="D70" s="3138"/>
      <c r="E70" s="3139">
        <v>0</v>
      </c>
      <c r="F70" s="3139">
        <v>0</v>
      </c>
      <c r="G70" s="3139">
        <v>0</v>
      </c>
      <c r="H70" s="3139">
        <v>0</v>
      </c>
      <c r="I70" s="3139">
        <v>0</v>
      </c>
      <c r="J70" s="3139">
        <v>0</v>
      </c>
      <c r="K70" s="3139">
        <v>0</v>
      </c>
      <c r="L70" s="3139">
        <v>0</v>
      </c>
      <c r="M70" s="3139">
        <v>0</v>
      </c>
      <c r="N70" s="3139">
        <v>0</v>
      </c>
      <c r="O70" s="3139">
        <v>0</v>
      </c>
      <c r="P70" s="3139">
        <v>0</v>
      </c>
      <c r="Q70" s="3139">
        <v>0</v>
      </c>
      <c r="R70" s="3139">
        <v>0</v>
      </c>
      <c r="S70" s="3139">
        <v>41</v>
      </c>
      <c r="T70" s="3139">
        <v>0</v>
      </c>
      <c r="U70" s="3139">
        <v>41</v>
      </c>
      <c r="V70" s="3139">
        <v>0</v>
      </c>
      <c r="W70" s="3139">
        <v>0</v>
      </c>
      <c r="X70" s="3139">
        <v>0</v>
      </c>
      <c r="Y70" s="3139">
        <v>41</v>
      </c>
      <c r="Z70" s="3139">
        <v>0</v>
      </c>
      <c r="AA70" s="3139">
        <v>41</v>
      </c>
      <c r="AB70" s="3139">
        <v>0</v>
      </c>
      <c r="AC70" s="3139">
        <v>0</v>
      </c>
      <c r="AD70" s="3139">
        <v>0</v>
      </c>
      <c r="AE70" s="3139">
        <v>41</v>
      </c>
      <c r="AF70" s="3139">
        <v>0</v>
      </c>
      <c r="AG70" s="3139">
        <v>0</v>
      </c>
      <c r="AH70" s="3139">
        <v>0</v>
      </c>
      <c r="AI70" s="3139">
        <v>41</v>
      </c>
      <c r="AJ70" s="3139">
        <v>0</v>
      </c>
      <c r="AK70" s="3139">
        <v>0</v>
      </c>
      <c r="AL70" s="3139">
        <v>0</v>
      </c>
      <c r="AM70" s="3139">
        <v>0</v>
      </c>
      <c r="AN70" s="3139">
        <v>0</v>
      </c>
      <c r="AO70" s="3139">
        <v>41</v>
      </c>
      <c r="AP70" s="3139">
        <v>0</v>
      </c>
      <c r="AQ70" s="3139">
        <v>0</v>
      </c>
      <c r="AR70" s="3139">
        <v>0</v>
      </c>
      <c r="AS70" s="3139">
        <v>41</v>
      </c>
      <c r="AT70" s="3139">
        <v>0</v>
      </c>
      <c r="AU70" s="3139">
        <v>0</v>
      </c>
      <c r="AV70" s="3139">
        <v>0</v>
      </c>
      <c r="AW70" s="3139">
        <v>41</v>
      </c>
      <c r="AX70" s="3139">
        <v>0</v>
      </c>
      <c r="AY70" s="3139">
        <v>0</v>
      </c>
      <c r="AZ70" s="3139">
        <v>0</v>
      </c>
      <c r="BA70" s="3139">
        <v>0</v>
      </c>
      <c r="BB70" s="3139">
        <v>0</v>
      </c>
      <c r="BC70" s="3139">
        <v>0</v>
      </c>
      <c r="BD70" s="3139">
        <v>0</v>
      </c>
      <c r="BE70" s="3139">
        <v>41</v>
      </c>
      <c r="BF70" s="1293"/>
      <c r="BG70" s="1217"/>
    </row>
    <row r="71" spans="2:59" s="3204" customFormat="1" ht="21.95" customHeight="1" thickBot="1" x14ac:dyDescent="0.3">
      <c r="B71" s="3811"/>
      <c r="C71" s="3200" t="s">
        <v>1365</v>
      </c>
      <c r="D71" s="3146">
        <v>6</v>
      </c>
      <c r="E71" s="3146">
        <v>11402</v>
      </c>
      <c r="F71" s="3146">
        <v>0</v>
      </c>
      <c r="G71" s="3146">
        <v>13393</v>
      </c>
      <c r="H71" s="3146">
        <v>1</v>
      </c>
      <c r="I71" s="3146">
        <v>24795</v>
      </c>
      <c r="J71" s="3146">
        <v>0</v>
      </c>
      <c r="K71" s="3146">
        <v>2138.1999999999998</v>
      </c>
      <c r="L71" s="3146">
        <v>1</v>
      </c>
      <c r="M71" s="3146">
        <v>26933.200000000001</v>
      </c>
      <c r="N71" s="3146">
        <v>0</v>
      </c>
      <c r="O71" s="3146">
        <v>2589</v>
      </c>
      <c r="P71" s="3146">
        <v>1</v>
      </c>
      <c r="Q71" s="3146">
        <v>29522.2</v>
      </c>
      <c r="R71" s="3146">
        <v>0</v>
      </c>
      <c r="S71" s="3146">
        <v>4733.1000000000004</v>
      </c>
      <c r="T71" s="3146">
        <v>1</v>
      </c>
      <c r="U71" s="3146">
        <v>34255.300000000003</v>
      </c>
      <c r="V71" s="3146">
        <v>0</v>
      </c>
      <c r="W71" s="3146">
        <v>9295.5499999999993</v>
      </c>
      <c r="X71" s="3146">
        <v>0</v>
      </c>
      <c r="Y71" s="3146">
        <v>16617.650000000001</v>
      </c>
      <c r="Z71" s="3146">
        <v>1</v>
      </c>
      <c r="AA71" s="3146">
        <v>43550.85</v>
      </c>
      <c r="AB71" s="3146">
        <v>0</v>
      </c>
      <c r="AC71" s="3146">
        <v>9182.4</v>
      </c>
      <c r="AD71" s="3146">
        <v>1</v>
      </c>
      <c r="AE71" s="3146">
        <v>52733.25</v>
      </c>
      <c r="AF71" s="3146">
        <v>0</v>
      </c>
      <c r="AG71" s="3146">
        <v>73</v>
      </c>
      <c r="AH71" s="3146">
        <v>1</v>
      </c>
      <c r="AI71" s="3146">
        <v>52806.25</v>
      </c>
      <c r="AJ71" s="3146">
        <v>0</v>
      </c>
      <c r="AK71" s="3146">
        <v>2135</v>
      </c>
      <c r="AL71" s="3146">
        <v>0</v>
      </c>
      <c r="AM71" s="3146">
        <v>11390.4</v>
      </c>
      <c r="AN71" s="3146">
        <v>1</v>
      </c>
      <c r="AO71" s="3146">
        <v>54941.25</v>
      </c>
      <c r="AP71" s="3146">
        <v>0</v>
      </c>
      <c r="AQ71" s="3146">
        <v>2282</v>
      </c>
      <c r="AR71" s="3146">
        <v>1</v>
      </c>
      <c r="AS71" s="3146">
        <v>57223.25</v>
      </c>
      <c r="AT71" s="3146">
        <v>0</v>
      </c>
      <c r="AU71" s="3146">
        <v>0</v>
      </c>
      <c r="AV71" s="3146">
        <v>1</v>
      </c>
      <c r="AW71" s="3146">
        <v>57223.25</v>
      </c>
      <c r="AX71" s="3146">
        <v>0</v>
      </c>
      <c r="AY71" s="3146">
        <v>2541</v>
      </c>
      <c r="AZ71" s="3146">
        <v>0</v>
      </c>
      <c r="BA71" s="3146">
        <v>4823</v>
      </c>
      <c r="BB71" s="3146">
        <v>0</v>
      </c>
      <c r="BC71" s="3146">
        <v>16213.4</v>
      </c>
      <c r="BD71" s="3146">
        <v>1</v>
      </c>
      <c r="BE71" s="3146">
        <v>59764.25</v>
      </c>
      <c r="BF71" s="1293"/>
      <c r="BG71" s="1217"/>
    </row>
    <row r="72" spans="2:59" s="3204" customFormat="1" ht="21.95" customHeight="1" thickBot="1" x14ac:dyDescent="0.3">
      <c r="B72" s="3811"/>
      <c r="C72" s="3200" t="s">
        <v>1322</v>
      </c>
      <c r="D72" s="3201">
        <v>12</v>
      </c>
      <c r="E72" s="3146">
        <v>48364</v>
      </c>
      <c r="F72" s="3201">
        <v>6</v>
      </c>
      <c r="G72" s="3146">
        <v>24488</v>
      </c>
      <c r="H72" s="3201">
        <v>18</v>
      </c>
      <c r="I72" s="3146">
        <v>72852</v>
      </c>
      <c r="J72" s="3201">
        <v>3</v>
      </c>
      <c r="K72" s="3146">
        <v>12264</v>
      </c>
      <c r="L72" s="3146">
        <v>21</v>
      </c>
      <c r="M72" s="3146">
        <v>85116</v>
      </c>
      <c r="N72" s="3201">
        <v>12</v>
      </c>
      <c r="O72" s="3146">
        <v>49134</v>
      </c>
      <c r="P72" s="3136">
        <v>33</v>
      </c>
      <c r="Q72" s="3136">
        <v>134250</v>
      </c>
      <c r="R72" s="3201">
        <v>15</v>
      </c>
      <c r="S72" s="3146">
        <v>61639</v>
      </c>
      <c r="T72" s="3136">
        <v>48</v>
      </c>
      <c r="U72" s="3136">
        <v>195889</v>
      </c>
      <c r="V72" s="3201">
        <v>14</v>
      </c>
      <c r="W72" s="3146">
        <v>56884</v>
      </c>
      <c r="X72" s="3134">
        <v>41</v>
      </c>
      <c r="Y72" s="3202">
        <v>167657</v>
      </c>
      <c r="Z72" s="3138">
        <v>62</v>
      </c>
      <c r="AA72" s="3139">
        <v>252773</v>
      </c>
      <c r="AB72" s="3201">
        <v>15</v>
      </c>
      <c r="AC72" s="3146">
        <v>61288</v>
      </c>
      <c r="AD72" s="3139">
        <v>77</v>
      </c>
      <c r="AE72" s="3139">
        <v>314061</v>
      </c>
      <c r="AF72" s="3201">
        <v>2</v>
      </c>
      <c r="AG72" s="3146">
        <v>8219</v>
      </c>
      <c r="AH72" s="3139">
        <v>79</v>
      </c>
      <c r="AI72" s="3139">
        <v>322280</v>
      </c>
      <c r="AJ72" s="3201">
        <v>19</v>
      </c>
      <c r="AK72" s="3146">
        <v>78541</v>
      </c>
      <c r="AL72" s="3203">
        <v>36</v>
      </c>
      <c r="AM72" s="3203">
        <v>148048</v>
      </c>
      <c r="AN72" s="3139">
        <v>98</v>
      </c>
      <c r="AO72" s="3139">
        <v>400821</v>
      </c>
      <c r="AP72" s="3201">
        <v>19</v>
      </c>
      <c r="AQ72" s="3146">
        <v>78071</v>
      </c>
      <c r="AR72" s="3139">
        <v>117</v>
      </c>
      <c r="AS72" s="3139">
        <v>478892</v>
      </c>
      <c r="AT72" s="3138">
        <v>12</v>
      </c>
      <c r="AU72" s="3146">
        <v>48920</v>
      </c>
      <c r="AV72" s="3139">
        <v>129</v>
      </c>
      <c r="AW72" s="3139">
        <v>527812</v>
      </c>
      <c r="AX72" s="3146">
        <v>20</v>
      </c>
      <c r="AY72" s="3146">
        <v>82408</v>
      </c>
      <c r="AZ72" s="3139">
        <v>149</v>
      </c>
      <c r="BA72" s="3207">
        <v>209399</v>
      </c>
      <c r="BB72" s="3139">
        <v>169</v>
      </c>
      <c r="BC72" s="3208">
        <v>357447</v>
      </c>
      <c r="BD72" s="3132">
        <v>149</v>
      </c>
      <c r="BE72" s="3136">
        <v>610220</v>
      </c>
      <c r="BF72" s="1293"/>
      <c r="BG72" s="1217"/>
    </row>
    <row r="73" spans="2:59" ht="15.75" x14ac:dyDescent="0.25">
      <c r="B73" s="3811"/>
      <c r="C73" s="3200" t="s">
        <v>1967</v>
      </c>
      <c r="D73" s="3201"/>
      <c r="E73" s="3146"/>
      <c r="F73" s="3201"/>
      <c r="G73" s="3146"/>
      <c r="H73" s="3201"/>
      <c r="I73" s="3146">
        <v>0</v>
      </c>
      <c r="J73" s="3201"/>
      <c r="K73" s="3146"/>
      <c r="L73" s="3146">
        <v>0</v>
      </c>
      <c r="M73" s="3146">
        <v>0</v>
      </c>
      <c r="N73" s="3201"/>
      <c r="O73" s="3146"/>
      <c r="P73" s="3136"/>
      <c r="Q73" s="3136">
        <v>0</v>
      </c>
      <c r="R73" s="3201"/>
      <c r="S73" s="3146">
        <v>358</v>
      </c>
      <c r="T73" s="3136">
        <v>0</v>
      </c>
      <c r="U73" s="3136">
        <v>358</v>
      </c>
      <c r="V73" s="3201"/>
      <c r="W73" s="3146">
        <v>456</v>
      </c>
      <c r="X73" s="3209"/>
      <c r="Y73" s="3202">
        <v>814</v>
      </c>
      <c r="Z73" s="3138"/>
      <c r="AA73" s="3139">
        <v>814</v>
      </c>
      <c r="AB73" s="3201"/>
      <c r="AC73" s="3146">
        <v>507</v>
      </c>
      <c r="AD73" s="3139"/>
      <c r="AE73" s="3139">
        <v>1321</v>
      </c>
      <c r="AF73" s="3201"/>
      <c r="AG73" s="3146">
        <v>31</v>
      </c>
      <c r="AH73" s="3139"/>
      <c r="AI73" s="3139">
        <v>1352</v>
      </c>
      <c r="AJ73" s="3201">
        <v>0</v>
      </c>
      <c r="AK73" s="3146">
        <v>689</v>
      </c>
      <c r="AL73" s="3203">
        <v>0</v>
      </c>
      <c r="AM73" s="3203">
        <v>1227</v>
      </c>
      <c r="AN73" s="3139"/>
      <c r="AO73" s="3139">
        <v>2041</v>
      </c>
      <c r="AP73" s="3201">
        <v>0</v>
      </c>
      <c r="AQ73" s="3146">
        <v>0</v>
      </c>
      <c r="AR73" s="3139">
        <v>0</v>
      </c>
      <c r="AS73" s="3139">
        <v>2041</v>
      </c>
      <c r="AT73" s="3138"/>
      <c r="AU73" s="3146"/>
      <c r="AV73" s="3139">
        <v>0</v>
      </c>
      <c r="AW73" s="3139">
        <v>2041</v>
      </c>
      <c r="AX73" s="3138"/>
      <c r="AY73" s="3146"/>
      <c r="AZ73" s="3139">
        <v>0</v>
      </c>
      <c r="BA73" s="3207">
        <v>0</v>
      </c>
      <c r="BB73" s="3139">
        <v>0</v>
      </c>
      <c r="BC73" s="3208">
        <v>1227</v>
      </c>
      <c r="BD73" s="3132">
        <v>0</v>
      </c>
      <c r="BE73" s="3136">
        <v>2041</v>
      </c>
      <c r="BF73" s="1293"/>
      <c r="BG73" s="1217"/>
    </row>
    <row r="74" spans="2:59" ht="16.5" thickBot="1" x14ac:dyDescent="0.3">
      <c r="B74" s="3811"/>
      <c r="C74" s="3200" t="s">
        <v>2181</v>
      </c>
      <c r="E74" s="3146">
        <v>5657.6</v>
      </c>
      <c r="F74" s="3146">
        <v>0</v>
      </c>
      <c r="G74" s="3146">
        <v>5028.63</v>
      </c>
      <c r="H74" s="3146">
        <v>0</v>
      </c>
      <c r="I74" s="3146">
        <v>10686.23</v>
      </c>
      <c r="J74" s="3146">
        <v>0</v>
      </c>
      <c r="K74" s="3146">
        <v>1828.1100000000001</v>
      </c>
      <c r="L74" s="3146">
        <v>0</v>
      </c>
      <c r="M74" s="3146">
        <v>12514.34</v>
      </c>
      <c r="N74" s="3146">
        <v>0</v>
      </c>
      <c r="O74" s="3146">
        <v>21062.1</v>
      </c>
      <c r="P74" s="3146">
        <v>0</v>
      </c>
      <c r="Q74" s="3146">
        <v>33576.44</v>
      </c>
      <c r="R74" s="3146">
        <v>0</v>
      </c>
      <c r="S74" s="3146">
        <v>6180.8799999999992</v>
      </c>
      <c r="T74" s="3146">
        <v>0</v>
      </c>
      <c r="U74" s="3146">
        <v>39757.32</v>
      </c>
      <c r="V74" s="3146">
        <v>0</v>
      </c>
      <c r="W74" s="3146">
        <v>13620.560000000001</v>
      </c>
      <c r="X74" s="3146">
        <v>0</v>
      </c>
      <c r="Y74" s="3146">
        <v>40863.54</v>
      </c>
      <c r="Z74" s="3146">
        <v>0</v>
      </c>
      <c r="AA74" s="3146">
        <v>53377.88</v>
      </c>
      <c r="AB74" s="3146">
        <v>0</v>
      </c>
      <c r="AC74" s="3146">
        <v>7253.71</v>
      </c>
      <c r="AD74" s="3146">
        <v>0</v>
      </c>
      <c r="AE74" s="3146">
        <v>60631.589999999989</v>
      </c>
      <c r="AF74" s="3146">
        <v>0</v>
      </c>
      <c r="AG74" s="3146">
        <v>0</v>
      </c>
      <c r="AH74" s="3146">
        <v>0</v>
      </c>
      <c r="AI74" s="3146">
        <v>60631.589999999989</v>
      </c>
      <c r="AJ74" s="3146">
        <v>0</v>
      </c>
      <c r="AK74" s="3146">
        <v>0</v>
      </c>
      <c r="AL74" s="3146">
        <v>0</v>
      </c>
      <c r="AM74" s="3146">
        <v>7253.71</v>
      </c>
      <c r="AN74" s="3146">
        <v>0</v>
      </c>
      <c r="AO74" s="3146">
        <v>60631.589999999989</v>
      </c>
      <c r="AP74" s="3146">
        <v>0</v>
      </c>
      <c r="AQ74" s="3146">
        <v>2355.6999999999998</v>
      </c>
      <c r="AR74" s="3146">
        <v>0</v>
      </c>
      <c r="AS74" s="3146">
        <v>62987.289999999994</v>
      </c>
      <c r="AT74" s="3146">
        <v>0</v>
      </c>
      <c r="AU74" s="3146">
        <v>3091.4</v>
      </c>
      <c r="AV74" s="3146">
        <v>0</v>
      </c>
      <c r="AW74" s="3146">
        <v>66078.689999999988</v>
      </c>
      <c r="AX74" s="3146">
        <v>0</v>
      </c>
      <c r="AY74" s="3146">
        <v>5587.7999999999993</v>
      </c>
      <c r="AZ74" s="3146">
        <v>0</v>
      </c>
      <c r="BA74" s="3146">
        <v>11034.9</v>
      </c>
      <c r="BB74" s="3146">
        <v>0</v>
      </c>
      <c r="BC74" s="3146">
        <v>18288.61</v>
      </c>
      <c r="BD74" s="3146">
        <v>0</v>
      </c>
      <c r="BE74" s="3146">
        <v>71666.489999999991</v>
      </c>
      <c r="BF74" s="1293"/>
      <c r="BG74" s="1217"/>
    </row>
    <row r="75" spans="2:59" ht="19.5" thickBot="1" x14ac:dyDescent="0.3">
      <c r="B75" s="3811"/>
      <c r="C75" s="3210" t="s">
        <v>1926</v>
      </c>
      <c r="D75" s="3146"/>
      <c r="E75" s="3146"/>
      <c r="F75" s="3146"/>
      <c r="G75" s="3146"/>
      <c r="H75" s="3146">
        <v>0</v>
      </c>
      <c r="I75" s="3146">
        <v>0</v>
      </c>
      <c r="J75" s="3146"/>
      <c r="K75" s="3146"/>
      <c r="L75" s="3146">
        <v>0</v>
      </c>
      <c r="M75" s="3146">
        <v>0</v>
      </c>
      <c r="N75" s="3146"/>
      <c r="O75" s="3139">
        <v>14213.24</v>
      </c>
      <c r="P75" s="3139">
        <v>0</v>
      </c>
      <c r="Q75" s="3139">
        <v>14213.24</v>
      </c>
      <c r="R75" s="3146"/>
      <c r="S75" s="3139"/>
      <c r="T75" s="3139">
        <v>0</v>
      </c>
      <c r="U75" s="3139">
        <v>14213.24</v>
      </c>
      <c r="V75" s="3139"/>
      <c r="W75" s="3139">
        <v>7010.25</v>
      </c>
      <c r="X75" s="3139">
        <v>0</v>
      </c>
      <c r="Y75" s="3139">
        <v>21223.489999999998</v>
      </c>
      <c r="Z75" s="3138">
        <v>0</v>
      </c>
      <c r="AA75" s="3139">
        <v>21223.489999999998</v>
      </c>
      <c r="AB75" s="3146"/>
      <c r="AC75" s="3139">
        <v>7253.71</v>
      </c>
      <c r="AD75" s="3138">
        <v>0</v>
      </c>
      <c r="AE75" s="3139">
        <v>28477.199999999997</v>
      </c>
      <c r="AF75" s="3139"/>
      <c r="AG75" s="3139"/>
      <c r="AH75" s="3138">
        <v>0</v>
      </c>
      <c r="AI75" s="3139">
        <v>28477.199999999997</v>
      </c>
      <c r="AJ75" s="3139"/>
      <c r="AK75" s="3139"/>
      <c r="AL75" s="3146">
        <v>0</v>
      </c>
      <c r="AM75" s="3146">
        <v>7253.71</v>
      </c>
      <c r="AN75" s="3201">
        <v>0</v>
      </c>
      <c r="AO75" s="3146">
        <v>28477.199999999997</v>
      </c>
      <c r="AP75" s="3139"/>
      <c r="AQ75" s="3139"/>
      <c r="AR75" s="3139">
        <v>0</v>
      </c>
      <c r="AS75" s="3139">
        <v>28477.199999999997</v>
      </c>
      <c r="AT75" s="3146"/>
      <c r="AU75" s="3139"/>
      <c r="AV75" s="3139">
        <v>0</v>
      </c>
      <c r="AW75" s="3139">
        <v>28477.199999999997</v>
      </c>
      <c r="AX75" s="3146"/>
      <c r="AY75" s="3139"/>
      <c r="AZ75" s="3139">
        <v>0</v>
      </c>
      <c r="BA75" s="3139">
        <v>0</v>
      </c>
      <c r="BB75" s="3138">
        <v>0</v>
      </c>
      <c r="BC75" s="3139">
        <v>7253.71</v>
      </c>
      <c r="BD75" s="3132">
        <v>0</v>
      </c>
      <c r="BE75" s="3136">
        <v>28477.199999999997</v>
      </c>
      <c r="BF75" s="1293"/>
      <c r="BG75" s="1217"/>
    </row>
    <row r="76" spans="2:59" ht="19.5" thickBot="1" x14ac:dyDescent="0.3">
      <c r="B76" s="3811"/>
      <c r="C76" s="3210" t="s">
        <v>2138</v>
      </c>
      <c r="D76" s="3146"/>
      <c r="E76" s="3146"/>
      <c r="F76" s="3146"/>
      <c r="G76" s="3146"/>
      <c r="H76" s="3146">
        <v>0</v>
      </c>
      <c r="I76" s="3146">
        <v>0</v>
      </c>
      <c r="J76" s="3146"/>
      <c r="K76" s="3146"/>
      <c r="L76" s="3146">
        <v>0</v>
      </c>
      <c r="M76" s="3146">
        <v>0</v>
      </c>
      <c r="N76" s="3146"/>
      <c r="O76" s="3146"/>
      <c r="P76" s="3139">
        <v>0</v>
      </c>
      <c r="Q76" s="3139">
        <v>0</v>
      </c>
      <c r="R76" s="3146"/>
      <c r="S76" s="3139">
        <v>2807</v>
      </c>
      <c r="T76" s="3139">
        <v>0</v>
      </c>
      <c r="U76" s="3139">
        <v>2807</v>
      </c>
      <c r="V76" s="3139"/>
      <c r="W76" s="3139">
        <v>6610.31</v>
      </c>
      <c r="X76" s="3139">
        <v>0</v>
      </c>
      <c r="Y76" s="3139">
        <v>9417.3100000000013</v>
      </c>
      <c r="Z76" s="3138">
        <v>0</v>
      </c>
      <c r="AA76" s="3139">
        <v>9417.3100000000013</v>
      </c>
      <c r="AB76" s="3146"/>
      <c r="AC76" s="3139"/>
      <c r="AD76" s="3138">
        <v>0</v>
      </c>
      <c r="AE76" s="3139">
        <v>9417.3100000000013</v>
      </c>
      <c r="AF76" s="3139"/>
      <c r="AG76" s="3139"/>
      <c r="AH76" s="3138">
        <v>0</v>
      </c>
      <c r="AI76" s="3139">
        <v>9417.3100000000013</v>
      </c>
      <c r="AJ76" s="3139"/>
      <c r="AK76" s="3139"/>
      <c r="AL76" s="3146">
        <v>0</v>
      </c>
      <c r="AM76" s="3146">
        <v>0</v>
      </c>
      <c r="AN76" s="3201">
        <v>0</v>
      </c>
      <c r="AO76" s="3146">
        <v>9417.3100000000013</v>
      </c>
      <c r="AP76" s="3139"/>
      <c r="AQ76" s="3139"/>
      <c r="AR76" s="3139">
        <v>0</v>
      </c>
      <c r="AS76" s="3139">
        <v>9417.3100000000013</v>
      </c>
      <c r="AT76" s="3146"/>
      <c r="AU76" s="3139"/>
      <c r="AV76" s="3139">
        <v>0</v>
      </c>
      <c r="AW76" s="3139">
        <v>9417.3100000000013</v>
      </c>
      <c r="AX76" s="3146"/>
      <c r="AY76" s="3139"/>
      <c r="AZ76" s="3139">
        <v>0</v>
      </c>
      <c r="BA76" s="3139">
        <v>0</v>
      </c>
      <c r="BB76" s="3138">
        <v>0</v>
      </c>
      <c r="BC76" s="3139">
        <v>0</v>
      </c>
      <c r="BD76" s="3132">
        <v>0</v>
      </c>
      <c r="BE76" s="3136">
        <v>9417.3100000000013</v>
      </c>
      <c r="BF76" s="1293"/>
      <c r="BG76" s="1217"/>
    </row>
    <row r="77" spans="2:59" ht="19.5" thickBot="1" x14ac:dyDescent="0.3">
      <c r="B77" s="3811"/>
      <c r="C77" s="3210" t="s">
        <v>2139</v>
      </c>
      <c r="D77" s="3146"/>
      <c r="E77" s="3139">
        <v>1698.32</v>
      </c>
      <c r="F77" s="3146"/>
      <c r="G77" s="3139">
        <v>2502.2800000000002</v>
      </c>
      <c r="H77" s="3146">
        <v>0</v>
      </c>
      <c r="I77" s="3146">
        <v>4200.6000000000004</v>
      </c>
      <c r="J77" s="3146"/>
      <c r="K77" s="3139">
        <v>611.77</v>
      </c>
      <c r="L77" s="3146">
        <v>0</v>
      </c>
      <c r="M77" s="3146">
        <v>4812.3700000000008</v>
      </c>
      <c r="N77" s="3146"/>
      <c r="O77" s="3139">
        <v>1271.06</v>
      </c>
      <c r="P77" s="3139">
        <v>0</v>
      </c>
      <c r="Q77" s="3139">
        <v>6083.43</v>
      </c>
      <c r="R77" s="3146"/>
      <c r="S77" s="3139">
        <v>1130.6300000000001</v>
      </c>
      <c r="T77" s="3139">
        <v>0</v>
      </c>
      <c r="U77" s="3139">
        <v>7214.06</v>
      </c>
      <c r="V77" s="3139"/>
      <c r="W77" s="3139"/>
      <c r="X77" s="3139">
        <v>0</v>
      </c>
      <c r="Y77" s="3139">
        <v>2401.69</v>
      </c>
      <c r="Z77" s="3138">
        <v>0</v>
      </c>
      <c r="AA77" s="3139">
        <v>7214.0600000000013</v>
      </c>
      <c r="AB77" s="3146"/>
      <c r="AC77" s="3139"/>
      <c r="AD77" s="3138">
        <v>0</v>
      </c>
      <c r="AE77" s="3139">
        <v>7214.0600000000013</v>
      </c>
      <c r="AF77" s="3139"/>
      <c r="AG77" s="3139"/>
      <c r="AH77" s="3138">
        <v>0</v>
      </c>
      <c r="AI77" s="3139">
        <v>7214.0600000000013</v>
      </c>
      <c r="AJ77" s="3139"/>
      <c r="AK77" s="3139"/>
      <c r="AL77" s="3146">
        <v>0</v>
      </c>
      <c r="AM77" s="3146">
        <v>0</v>
      </c>
      <c r="AN77" s="3201">
        <v>0</v>
      </c>
      <c r="AO77" s="3146">
        <v>7214.0600000000013</v>
      </c>
      <c r="AP77" s="3139"/>
      <c r="AQ77" s="3139">
        <v>311.39999999999998</v>
      </c>
      <c r="AR77" s="3139">
        <v>0</v>
      </c>
      <c r="AS77" s="3139">
        <v>7525.4600000000009</v>
      </c>
      <c r="AT77" s="3146"/>
      <c r="AU77" s="3139">
        <v>741</v>
      </c>
      <c r="AV77" s="3139">
        <v>0</v>
      </c>
      <c r="AW77" s="3139">
        <v>8266.4600000000009</v>
      </c>
      <c r="AX77" s="3146"/>
      <c r="AY77" s="3139">
        <v>1023.3</v>
      </c>
      <c r="AZ77" s="3139">
        <v>0</v>
      </c>
      <c r="BA77" s="3139">
        <v>2075.6999999999998</v>
      </c>
      <c r="BB77" s="3138">
        <v>0</v>
      </c>
      <c r="BC77" s="3139">
        <v>2075.6999999999998</v>
      </c>
      <c r="BD77" s="3132">
        <v>0</v>
      </c>
      <c r="BE77" s="3136">
        <v>9289.76</v>
      </c>
      <c r="BF77" s="1293"/>
      <c r="BG77" s="1217"/>
    </row>
    <row r="78" spans="2:59" ht="19.5" thickBot="1" x14ac:dyDescent="0.3">
      <c r="B78" s="3811"/>
      <c r="C78" s="3210" t="s">
        <v>2140</v>
      </c>
      <c r="D78" s="3146"/>
      <c r="E78" s="3139">
        <v>1217.3900000000001</v>
      </c>
      <c r="F78" s="3146"/>
      <c r="G78" s="3139">
        <v>1551.78</v>
      </c>
      <c r="H78" s="3146">
        <v>0</v>
      </c>
      <c r="I78" s="3146">
        <v>2769.17</v>
      </c>
      <c r="J78" s="3146"/>
      <c r="K78" s="3139">
        <v>61.82</v>
      </c>
      <c r="L78" s="3146">
        <v>0</v>
      </c>
      <c r="M78" s="3146">
        <v>2830.9900000000002</v>
      </c>
      <c r="N78" s="3146"/>
      <c r="O78" s="3139">
        <v>1464.63</v>
      </c>
      <c r="P78" s="3139">
        <v>0</v>
      </c>
      <c r="Q78" s="3139">
        <v>4295.6200000000008</v>
      </c>
      <c r="R78" s="3146"/>
      <c r="S78" s="3139">
        <v>296.52</v>
      </c>
      <c r="T78" s="3139">
        <v>0</v>
      </c>
      <c r="U78" s="3139">
        <v>4592.1400000000012</v>
      </c>
      <c r="V78" s="3139"/>
      <c r="W78" s="3139"/>
      <c r="X78" s="3139">
        <v>0</v>
      </c>
      <c r="Y78" s="3139">
        <v>1761.15</v>
      </c>
      <c r="Z78" s="3138">
        <v>0</v>
      </c>
      <c r="AA78" s="3139">
        <v>4592.1400000000003</v>
      </c>
      <c r="AB78" s="3146"/>
      <c r="AC78" s="3139"/>
      <c r="AD78" s="3138">
        <v>0</v>
      </c>
      <c r="AE78" s="3139">
        <v>4592.1400000000003</v>
      </c>
      <c r="AF78" s="3139"/>
      <c r="AG78" s="3139"/>
      <c r="AH78" s="3138">
        <v>0</v>
      </c>
      <c r="AI78" s="3139">
        <v>4592.1400000000003</v>
      </c>
      <c r="AJ78" s="3139"/>
      <c r="AK78" s="3139"/>
      <c r="AL78" s="3146">
        <v>0</v>
      </c>
      <c r="AM78" s="3146">
        <v>0</v>
      </c>
      <c r="AN78" s="3201">
        <v>0</v>
      </c>
      <c r="AO78" s="3146">
        <v>4592.1400000000003</v>
      </c>
      <c r="AP78" s="3139"/>
      <c r="AQ78" s="3139"/>
      <c r="AR78" s="3139">
        <v>0</v>
      </c>
      <c r="AS78" s="3139">
        <v>4592.1400000000003</v>
      </c>
      <c r="AT78" s="3146"/>
      <c r="AU78" s="3139">
        <v>160.4</v>
      </c>
      <c r="AV78" s="3139">
        <v>0</v>
      </c>
      <c r="AW78" s="3139">
        <v>4752.54</v>
      </c>
      <c r="AX78" s="3146"/>
      <c r="AY78" s="3139">
        <v>891.8</v>
      </c>
      <c r="AZ78" s="3139">
        <v>0</v>
      </c>
      <c r="BA78" s="3139">
        <v>1052.2</v>
      </c>
      <c r="BB78" s="3138">
        <v>0</v>
      </c>
      <c r="BC78" s="3139">
        <v>1052.2</v>
      </c>
      <c r="BD78" s="3132">
        <v>0</v>
      </c>
      <c r="BE78" s="3136">
        <v>5644.34</v>
      </c>
      <c r="BF78" s="1293"/>
      <c r="BG78" s="1217"/>
    </row>
    <row r="79" spans="2:59" ht="18.75" x14ac:dyDescent="0.25">
      <c r="B79" s="3811"/>
      <c r="C79" s="3210" t="s">
        <v>2141</v>
      </c>
      <c r="D79" s="3146"/>
      <c r="E79" s="3139">
        <v>2741.89</v>
      </c>
      <c r="F79" s="3146"/>
      <c r="G79" s="3139">
        <v>974.57</v>
      </c>
      <c r="H79" s="3146">
        <v>0</v>
      </c>
      <c r="I79" s="3146">
        <v>3716.46</v>
      </c>
      <c r="J79" s="3146"/>
      <c r="K79" s="3139">
        <v>1154.52</v>
      </c>
      <c r="L79" s="3146">
        <v>0</v>
      </c>
      <c r="M79" s="3146">
        <v>4870.9799999999996</v>
      </c>
      <c r="N79" s="3146"/>
      <c r="O79" s="3139">
        <v>4113.17</v>
      </c>
      <c r="P79" s="3139">
        <v>0</v>
      </c>
      <c r="Q79" s="3139">
        <v>8984.15</v>
      </c>
      <c r="R79" s="3146"/>
      <c r="S79" s="3139">
        <v>1946.73</v>
      </c>
      <c r="T79" s="3139">
        <v>0</v>
      </c>
      <c r="U79" s="3139">
        <v>10930.88</v>
      </c>
      <c r="V79" s="3139"/>
      <c r="W79" s="3139"/>
      <c r="X79" s="3139">
        <v>0</v>
      </c>
      <c r="Y79" s="3139">
        <v>6059.9</v>
      </c>
      <c r="Z79" s="3138">
        <v>0</v>
      </c>
      <c r="AA79" s="3139">
        <v>10930.88</v>
      </c>
      <c r="AB79" s="3146"/>
      <c r="AC79" s="3139"/>
      <c r="AD79" s="3138">
        <v>0</v>
      </c>
      <c r="AE79" s="3139">
        <v>10930.88</v>
      </c>
      <c r="AF79" s="3139"/>
      <c r="AG79" s="3139"/>
      <c r="AH79" s="3138">
        <v>0</v>
      </c>
      <c r="AI79" s="3139">
        <v>10930.88</v>
      </c>
      <c r="AJ79" s="3139"/>
      <c r="AK79" s="3139"/>
      <c r="AL79" s="3146">
        <v>0</v>
      </c>
      <c r="AM79" s="3146">
        <v>0</v>
      </c>
      <c r="AN79" s="3201">
        <v>0</v>
      </c>
      <c r="AO79" s="3146">
        <v>10930.88</v>
      </c>
      <c r="AP79" s="3139"/>
      <c r="AQ79" s="3139">
        <v>2044.3</v>
      </c>
      <c r="AR79" s="3139">
        <v>0</v>
      </c>
      <c r="AS79" s="3139">
        <v>12975.179999999998</v>
      </c>
      <c r="AT79" s="3146"/>
      <c r="AU79" s="3139">
        <v>2190</v>
      </c>
      <c r="AV79" s="3139">
        <v>0</v>
      </c>
      <c r="AW79" s="3139">
        <v>15165.179999999998</v>
      </c>
      <c r="AX79" s="3146"/>
      <c r="AY79" s="3139">
        <v>3672.7</v>
      </c>
      <c r="AZ79" s="3139">
        <v>0</v>
      </c>
      <c r="BA79" s="3139">
        <v>7907</v>
      </c>
      <c r="BB79" s="3138">
        <v>0</v>
      </c>
      <c r="BC79" s="3139">
        <v>7907</v>
      </c>
      <c r="BD79" s="3132">
        <v>0</v>
      </c>
      <c r="BE79" s="3136">
        <v>18837.879999999997</v>
      </c>
      <c r="BF79" s="1293"/>
      <c r="BG79" s="1217"/>
    </row>
    <row r="80" spans="2:59" ht="15.75" x14ac:dyDescent="0.25">
      <c r="B80" s="3811"/>
      <c r="C80" s="3200" t="s">
        <v>2182</v>
      </c>
      <c r="D80" s="3146"/>
      <c r="E80" s="3146">
        <v>0</v>
      </c>
      <c r="F80" s="3146">
        <v>0</v>
      </c>
      <c r="G80" s="3146">
        <v>2404.65</v>
      </c>
      <c r="H80" s="3146">
        <v>0</v>
      </c>
      <c r="I80" s="3146">
        <v>0</v>
      </c>
      <c r="J80" s="3146">
        <v>0</v>
      </c>
      <c r="K80" s="3146">
        <v>0</v>
      </c>
      <c r="L80" s="3146">
        <v>0</v>
      </c>
      <c r="M80" s="3146">
        <v>2404.65</v>
      </c>
      <c r="N80" s="3146">
        <v>0</v>
      </c>
      <c r="O80" s="3146">
        <v>0</v>
      </c>
      <c r="P80" s="3146">
        <v>0</v>
      </c>
      <c r="Q80" s="3146">
        <v>2404.65</v>
      </c>
      <c r="R80" s="3146">
        <v>0</v>
      </c>
      <c r="S80" s="3146">
        <v>3660.3799999999997</v>
      </c>
      <c r="T80" s="3146">
        <v>0</v>
      </c>
      <c r="U80" s="3146">
        <v>6065.0300000000007</v>
      </c>
      <c r="V80" s="3146">
        <v>0</v>
      </c>
      <c r="W80" s="3146">
        <v>0</v>
      </c>
      <c r="X80" s="3146">
        <v>0</v>
      </c>
      <c r="Y80" s="3139">
        <v>3660.3799999999997</v>
      </c>
      <c r="Z80" s="3146">
        <v>0</v>
      </c>
      <c r="AA80" s="3139">
        <v>6065.03</v>
      </c>
      <c r="AB80" s="3146">
        <v>0</v>
      </c>
      <c r="AC80" s="3146">
        <v>0</v>
      </c>
      <c r="AD80" s="3146">
        <v>0</v>
      </c>
      <c r="AE80" s="3146">
        <v>6065.0300000000007</v>
      </c>
      <c r="AF80" s="3146">
        <v>0</v>
      </c>
      <c r="AG80" s="3146">
        <v>0</v>
      </c>
      <c r="AH80" s="3146">
        <v>0</v>
      </c>
      <c r="AI80" s="3146">
        <v>6065.0300000000007</v>
      </c>
      <c r="AJ80" s="3146">
        <v>0</v>
      </c>
      <c r="AK80" s="3146">
        <v>0</v>
      </c>
      <c r="AL80" s="3146">
        <v>0</v>
      </c>
      <c r="AM80" s="3146">
        <v>0</v>
      </c>
      <c r="AN80" s="3146">
        <v>0</v>
      </c>
      <c r="AO80" s="3146">
        <v>6065.0300000000007</v>
      </c>
      <c r="AP80" s="3146">
        <v>0</v>
      </c>
      <c r="AQ80" s="3146">
        <v>0</v>
      </c>
      <c r="AR80" s="3146">
        <v>0</v>
      </c>
      <c r="AS80" s="3146">
        <v>6065.0300000000007</v>
      </c>
      <c r="AT80" s="3146">
        <v>0</v>
      </c>
      <c r="AU80" s="3146">
        <v>0</v>
      </c>
      <c r="AV80" s="3146">
        <v>0</v>
      </c>
      <c r="AW80" s="3146">
        <v>6065.0300000000007</v>
      </c>
      <c r="AX80" s="3146">
        <v>0</v>
      </c>
      <c r="AY80" s="3146">
        <v>0</v>
      </c>
      <c r="AZ80" s="3146">
        <v>0</v>
      </c>
      <c r="BA80" s="3146">
        <v>0</v>
      </c>
      <c r="BB80" s="3146">
        <v>0</v>
      </c>
      <c r="BC80" s="3146">
        <v>0</v>
      </c>
      <c r="BD80" s="3146">
        <v>0</v>
      </c>
      <c r="BE80" s="3146">
        <v>6065.0300000000007</v>
      </c>
      <c r="BF80" s="1293"/>
      <c r="BG80" s="1217"/>
    </row>
    <row r="81" spans="2:59" ht="15.75" x14ac:dyDescent="0.25">
      <c r="B81" s="3811"/>
      <c r="C81" s="3206" t="s">
        <v>2179</v>
      </c>
      <c r="D81" s="3146"/>
      <c r="E81" s="3139">
        <v>0</v>
      </c>
      <c r="F81" s="3146">
        <v>0</v>
      </c>
      <c r="G81" s="3139">
        <v>0</v>
      </c>
      <c r="H81" s="3146">
        <v>0</v>
      </c>
      <c r="I81" s="3146">
        <v>0</v>
      </c>
      <c r="J81" s="3146">
        <v>0</v>
      </c>
      <c r="K81" s="3139">
        <v>0</v>
      </c>
      <c r="L81" s="3146">
        <v>0</v>
      </c>
      <c r="M81" s="3146">
        <v>0</v>
      </c>
      <c r="N81" s="3146">
        <v>0</v>
      </c>
      <c r="O81" s="3139">
        <v>0</v>
      </c>
      <c r="P81" s="3139">
        <v>0</v>
      </c>
      <c r="Q81" s="3139">
        <v>0</v>
      </c>
      <c r="R81" s="3146">
        <v>0</v>
      </c>
      <c r="S81" s="3139">
        <v>343.68</v>
      </c>
      <c r="T81" s="3139">
        <v>0</v>
      </c>
      <c r="U81" s="3139">
        <v>343.68</v>
      </c>
      <c r="V81" s="3139">
        <v>0</v>
      </c>
      <c r="W81" s="3139">
        <v>0</v>
      </c>
      <c r="X81" s="3139">
        <v>0</v>
      </c>
      <c r="Y81" s="3139">
        <v>343.68</v>
      </c>
      <c r="Z81" s="3138">
        <v>0</v>
      </c>
      <c r="AA81" s="3139">
        <v>343.68</v>
      </c>
      <c r="AB81" s="3146">
        <v>0</v>
      </c>
      <c r="AC81" s="3139">
        <v>0</v>
      </c>
      <c r="AD81" s="3138">
        <v>0</v>
      </c>
      <c r="AE81" s="3139">
        <v>343.68</v>
      </c>
      <c r="AF81" s="3139">
        <v>0</v>
      </c>
      <c r="AG81" s="3139">
        <v>0</v>
      </c>
      <c r="AH81" s="3138">
        <v>0</v>
      </c>
      <c r="AI81" s="3139">
        <v>343.68</v>
      </c>
      <c r="AJ81" s="3139">
        <v>0</v>
      </c>
      <c r="AK81" s="3139">
        <v>0</v>
      </c>
      <c r="AL81" s="3146">
        <v>0</v>
      </c>
      <c r="AM81" s="3146">
        <v>0</v>
      </c>
      <c r="AN81" s="3201">
        <v>0</v>
      </c>
      <c r="AO81" s="3146">
        <v>343.68</v>
      </c>
      <c r="AP81" s="3139">
        <v>0</v>
      </c>
      <c r="AQ81" s="3139">
        <v>0</v>
      </c>
      <c r="AR81" s="3139">
        <v>0</v>
      </c>
      <c r="AS81" s="3139">
        <v>343.68</v>
      </c>
      <c r="AT81" s="3146">
        <v>0</v>
      </c>
      <c r="AU81" s="3139">
        <v>0</v>
      </c>
      <c r="AV81" s="3139">
        <v>0</v>
      </c>
      <c r="AW81" s="3139">
        <v>343.68</v>
      </c>
      <c r="AX81" s="3146">
        <v>0</v>
      </c>
      <c r="AY81" s="3139">
        <v>0</v>
      </c>
      <c r="AZ81" s="3139">
        <v>0</v>
      </c>
      <c r="BA81" s="3139">
        <v>0</v>
      </c>
      <c r="BB81" s="3138">
        <v>0</v>
      </c>
      <c r="BC81" s="3139">
        <v>0</v>
      </c>
      <c r="BD81" s="3201">
        <v>0</v>
      </c>
      <c r="BE81" s="3146">
        <v>343.68</v>
      </c>
      <c r="BF81" s="1293"/>
      <c r="BG81" s="1217"/>
    </row>
    <row r="82" spans="2:59" ht="15.75" x14ac:dyDescent="0.25">
      <c r="B82" s="3811"/>
      <c r="C82" s="3206" t="s">
        <v>1634</v>
      </c>
      <c r="D82" s="3146"/>
      <c r="E82" s="3139">
        <v>0</v>
      </c>
      <c r="F82" s="3146">
        <v>0</v>
      </c>
      <c r="G82" s="3139">
        <v>2404.65</v>
      </c>
      <c r="H82" s="3146">
        <v>0</v>
      </c>
      <c r="I82" s="3146">
        <v>0</v>
      </c>
      <c r="J82" s="3146">
        <v>0</v>
      </c>
      <c r="K82" s="3139">
        <v>0</v>
      </c>
      <c r="L82" s="3146">
        <v>0</v>
      </c>
      <c r="M82" s="3146">
        <v>2404.65</v>
      </c>
      <c r="N82" s="3146">
        <v>0</v>
      </c>
      <c r="O82" s="3139">
        <v>0</v>
      </c>
      <c r="P82" s="3139">
        <v>0</v>
      </c>
      <c r="Q82" s="3139">
        <v>2404.65</v>
      </c>
      <c r="R82" s="3146">
        <v>0</v>
      </c>
      <c r="S82" s="3139">
        <v>3316.7</v>
      </c>
      <c r="T82" s="3139">
        <v>0</v>
      </c>
      <c r="U82" s="3139">
        <v>5721.35</v>
      </c>
      <c r="V82" s="3139">
        <v>0</v>
      </c>
      <c r="W82" s="3139">
        <v>0</v>
      </c>
      <c r="X82" s="3139">
        <v>0</v>
      </c>
      <c r="Y82" s="3139">
        <v>3316.7</v>
      </c>
      <c r="Z82" s="3138">
        <v>0</v>
      </c>
      <c r="AA82" s="3139">
        <v>5721.35</v>
      </c>
      <c r="AB82" s="3146">
        <v>0</v>
      </c>
      <c r="AC82" s="3139">
        <v>0</v>
      </c>
      <c r="AD82" s="3138">
        <v>0</v>
      </c>
      <c r="AE82" s="3139">
        <v>5721.35</v>
      </c>
      <c r="AF82" s="3139">
        <v>0</v>
      </c>
      <c r="AG82" s="3139">
        <v>0</v>
      </c>
      <c r="AH82" s="3138">
        <v>0</v>
      </c>
      <c r="AI82" s="3139">
        <v>5721.35</v>
      </c>
      <c r="AJ82" s="3139">
        <v>0</v>
      </c>
      <c r="AK82" s="3139">
        <v>0</v>
      </c>
      <c r="AL82" s="3146">
        <v>0</v>
      </c>
      <c r="AM82" s="3146">
        <v>0</v>
      </c>
      <c r="AN82" s="3201">
        <v>0</v>
      </c>
      <c r="AO82" s="3146">
        <v>5721.35</v>
      </c>
      <c r="AP82" s="3139">
        <v>0</v>
      </c>
      <c r="AQ82" s="3139">
        <v>0</v>
      </c>
      <c r="AR82" s="3139">
        <v>0</v>
      </c>
      <c r="AS82" s="3139">
        <v>5721.35</v>
      </c>
      <c r="AT82" s="3146">
        <v>0</v>
      </c>
      <c r="AU82" s="3139">
        <v>0</v>
      </c>
      <c r="AV82" s="3139">
        <v>0</v>
      </c>
      <c r="AW82" s="3139">
        <v>5721.35</v>
      </c>
      <c r="AX82" s="3146">
        <v>0</v>
      </c>
      <c r="AY82" s="3139">
        <v>0</v>
      </c>
      <c r="AZ82" s="3139">
        <v>0</v>
      </c>
      <c r="BA82" s="3139">
        <v>0</v>
      </c>
      <c r="BB82" s="3138">
        <v>0</v>
      </c>
      <c r="BC82" s="3139">
        <v>0</v>
      </c>
      <c r="BD82" s="3201">
        <v>0</v>
      </c>
      <c r="BE82" s="3146">
        <v>5721.35</v>
      </c>
      <c r="BF82" s="1293"/>
      <c r="BG82" s="1217"/>
    </row>
    <row r="83" spans="2:59" ht="18.75" x14ac:dyDescent="0.25">
      <c r="B83" s="3811"/>
      <c r="C83" s="3211" t="s">
        <v>143</v>
      </c>
      <c r="E83" s="3146">
        <v>5657.6</v>
      </c>
      <c r="F83" s="3146">
        <v>0</v>
      </c>
      <c r="G83" s="3146">
        <v>7433.2800000000007</v>
      </c>
      <c r="H83" s="3146">
        <v>0</v>
      </c>
      <c r="I83" s="3146">
        <v>10686.23</v>
      </c>
      <c r="J83" s="3146">
        <v>0</v>
      </c>
      <c r="K83" s="3146">
        <v>1828.1100000000001</v>
      </c>
      <c r="L83" s="3146">
        <v>0</v>
      </c>
      <c r="M83" s="3146">
        <v>14918.990000000002</v>
      </c>
      <c r="N83" s="3146">
        <v>0</v>
      </c>
      <c r="O83" s="3146">
        <v>21062.1</v>
      </c>
      <c r="P83" s="3146">
        <v>0</v>
      </c>
      <c r="Q83" s="3146">
        <v>35981.090000000004</v>
      </c>
      <c r="R83" s="3146">
        <v>0</v>
      </c>
      <c r="S83" s="3146">
        <v>9841.2599999999984</v>
      </c>
      <c r="T83" s="3146">
        <v>0</v>
      </c>
      <c r="U83" s="3146">
        <v>45822.35</v>
      </c>
      <c r="V83" s="3146">
        <v>0</v>
      </c>
      <c r="W83" s="3146">
        <v>13620.560000000001</v>
      </c>
      <c r="X83" s="3146">
        <v>0</v>
      </c>
      <c r="Y83" s="3139">
        <v>44523.92</v>
      </c>
      <c r="Z83" s="3146">
        <v>0</v>
      </c>
      <c r="AA83" s="3139">
        <v>59442.91</v>
      </c>
      <c r="AB83" s="3146">
        <v>0</v>
      </c>
      <c r="AC83" s="3146">
        <v>7253.71</v>
      </c>
      <c r="AD83" s="3146">
        <v>0</v>
      </c>
      <c r="AE83" s="3146">
        <v>66696.62</v>
      </c>
      <c r="AF83" s="3146">
        <v>0</v>
      </c>
      <c r="AG83" s="3146">
        <v>0</v>
      </c>
      <c r="AH83" s="3146">
        <v>0</v>
      </c>
      <c r="AI83" s="3146">
        <v>66696.62</v>
      </c>
      <c r="AJ83" s="3146">
        <v>0</v>
      </c>
      <c r="AK83" s="3146">
        <v>0</v>
      </c>
      <c r="AL83" s="3146">
        <v>0</v>
      </c>
      <c r="AM83" s="3146">
        <v>7253.71</v>
      </c>
      <c r="AN83" s="3146">
        <v>0</v>
      </c>
      <c r="AO83" s="3146">
        <v>66696.62</v>
      </c>
      <c r="AP83" s="3146">
        <v>0</v>
      </c>
      <c r="AQ83" s="3146">
        <v>2355.6999999999998</v>
      </c>
      <c r="AR83" s="3146">
        <v>0</v>
      </c>
      <c r="AS83" s="3146">
        <v>69052.319999999992</v>
      </c>
      <c r="AT83" s="3146">
        <v>0</v>
      </c>
      <c r="AU83" s="3146">
        <v>3091.4</v>
      </c>
      <c r="AV83" s="3146">
        <v>0</v>
      </c>
      <c r="AW83" s="3146">
        <v>72143.719999999987</v>
      </c>
      <c r="AX83" s="3146">
        <v>0</v>
      </c>
      <c r="AY83" s="3146">
        <v>5587.7999999999993</v>
      </c>
      <c r="AZ83" s="3146">
        <v>0</v>
      </c>
      <c r="BA83" s="3146">
        <v>11034.9</v>
      </c>
      <c r="BB83" s="3146">
        <v>0</v>
      </c>
      <c r="BC83" s="3146">
        <v>18288.61</v>
      </c>
      <c r="BD83" s="3146">
        <v>0</v>
      </c>
      <c r="BE83" s="3146">
        <v>77731.51999999999</v>
      </c>
      <c r="BF83" s="1293"/>
      <c r="BG83" s="1217"/>
    </row>
    <row r="84" spans="2:59" x14ac:dyDescent="0.25">
      <c r="B84" s="3811"/>
      <c r="BF84" s="1293"/>
      <c r="BG84" s="1217"/>
    </row>
    <row r="85" spans="2:59" ht="15.75" x14ac:dyDescent="0.25">
      <c r="B85" s="3811"/>
      <c r="C85" s="3212" t="s">
        <v>1347</v>
      </c>
      <c r="D85" s="3139">
        <v>0</v>
      </c>
      <c r="E85" s="3139">
        <v>0</v>
      </c>
      <c r="F85" s="3139">
        <v>0</v>
      </c>
      <c r="G85" s="3139">
        <v>2404.6500000000005</v>
      </c>
      <c r="H85" s="3139">
        <v>0</v>
      </c>
      <c r="I85" s="3139">
        <v>0</v>
      </c>
      <c r="J85" s="3139">
        <v>0</v>
      </c>
      <c r="K85" s="3139">
        <v>0</v>
      </c>
      <c r="L85" s="3139">
        <v>0</v>
      </c>
      <c r="M85" s="3139">
        <v>2404.6500000000015</v>
      </c>
      <c r="N85" s="3139">
        <v>0</v>
      </c>
      <c r="O85" s="3139">
        <v>14213.239999999998</v>
      </c>
      <c r="P85" s="3139">
        <v>0</v>
      </c>
      <c r="Q85" s="3139">
        <v>16617.890000000003</v>
      </c>
      <c r="R85" s="3139">
        <v>0</v>
      </c>
      <c r="S85" s="3139">
        <v>6467.3799999999983</v>
      </c>
      <c r="T85" s="3139">
        <v>0</v>
      </c>
      <c r="U85" s="3139">
        <v>23085.269999999997</v>
      </c>
      <c r="V85" s="3139">
        <v>0</v>
      </c>
      <c r="W85" s="3139">
        <v>13620.560000000001</v>
      </c>
      <c r="X85" s="3139">
        <v>0</v>
      </c>
      <c r="Y85" s="3139">
        <v>34301.179999999993</v>
      </c>
      <c r="Z85" s="3139">
        <v>0</v>
      </c>
      <c r="AA85" s="3139">
        <v>36705.83</v>
      </c>
      <c r="AB85" s="3139">
        <v>0</v>
      </c>
      <c r="AC85" s="3139">
        <v>7253.71</v>
      </c>
      <c r="AD85" s="3139">
        <v>0</v>
      </c>
      <c r="AE85" s="3139">
        <v>43959.539999999994</v>
      </c>
      <c r="AF85" s="3139">
        <v>0</v>
      </c>
      <c r="AG85" s="3139">
        <v>0</v>
      </c>
      <c r="AH85" s="3139">
        <v>0</v>
      </c>
      <c r="AI85" s="3139">
        <v>43959.539999999994</v>
      </c>
      <c r="AJ85" s="3139">
        <v>0</v>
      </c>
      <c r="AK85" s="3139">
        <v>0</v>
      </c>
      <c r="AL85" s="3139">
        <v>0</v>
      </c>
      <c r="AM85" s="3139">
        <v>7253.71</v>
      </c>
      <c r="AN85" s="3139">
        <v>0</v>
      </c>
      <c r="AO85" s="3139">
        <v>43959.539999999994</v>
      </c>
      <c r="AP85" s="3139">
        <v>0</v>
      </c>
      <c r="AQ85" s="3139">
        <v>0</v>
      </c>
      <c r="AR85" s="3139">
        <v>0</v>
      </c>
      <c r="AS85" s="3139">
        <v>43959.539999999994</v>
      </c>
      <c r="AT85" s="3139">
        <v>0</v>
      </c>
      <c r="AU85" s="3139">
        <v>0</v>
      </c>
      <c r="AV85" s="3139">
        <v>0</v>
      </c>
      <c r="AW85" s="3139">
        <v>0</v>
      </c>
      <c r="AX85" s="3139">
        <v>0</v>
      </c>
      <c r="AY85" s="3139">
        <v>0</v>
      </c>
      <c r="AZ85" s="3139">
        <v>0</v>
      </c>
      <c r="BA85" s="3139">
        <v>0</v>
      </c>
      <c r="BB85" s="3139">
        <v>0</v>
      </c>
      <c r="BC85" s="3139">
        <v>7253.7100000000009</v>
      </c>
      <c r="BD85" s="3139">
        <v>0</v>
      </c>
      <c r="BE85" s="3146">
        <v>43959.54</v>
      </c>
      <c r="BF85" s="1293"/>
      <c r="BG85" s="1217"/>
    </row>
    <row r="86" spans="2:59" ht="16.5" thickBot="1" x14ac:dyDescent="0.3">
      <c r="B86" s="3812"/>
      <c r="C86" s="3212" t="s">
        <v>1346</v>
      </c>
      <c r="D86" s="3139">
        <v>0</v>
      </c>
      <c r="E86" s="3139">
        <v>5657.6</v>
      </c>
      <c r="F86" s="3139">
        <v>0</v>
      </c>
      <c r="G86" s="3139">
        <v>5028.63</v>
      </c>
      <c r="H86" s="3146">
        <v>0</v>
      </c>
      <c r="I86" s="3146">
        <v>10686.23</v>
      </c>
      <c r="J86" s="3139"/>
      <c r="K86" s="3139">
        <v>1828.1100000000001</v>
      </c>
      <c r="L86" s="3146">
        <v>0</v>
      </c>
      <c r="M86" s="3146">
        <v>12514.34</v>
      </c>
      <c r="N86" s="3139"/>
      <c r="O86" s="3139">
        <v>6848.8600000000006</v>
      </c>
      <c r="P86" s="3139">
        <v>0</v>
      </c>
      <c r="Q86" s="3139">
        <v>19363.2</v>
      </c>
      <c r="R86" s="3139">
        <v>0</v>
      </c>
      <c r="S86" s="3139">
        <v>3373.88</v>
      </c>
      <c r="T86" s="3139">
        <v>0</v>
      </c>
      <c r="U86" s="3139">
        <v>22737.08</v>
      </c>
      <c r="V86" s="3139">
        <v>0</v>
      </c>
      <c r="W86" s="3139">
        <v>0</v>
      </c>
      <c r="X86" s="3139"/>
      <c r="Y86" s="3139">
        <v>10222.740000000002</v>
      </c>
      <c r="Z86" s="3138"/>
      <c r="AA86" s="3139">
        <v>22737.08</v>
      </c>
      <c r="AB86" s="3139"/>
      <c r="AC86" s="3139">
        <v>0</v>
      </c>
      <c r="AD86" s="3139">
        <v>0</v>
      </c>
      <c r="AE86" s="3139">
        <v>22737.08</v>
      </c>
      <c r="AF86" s="3139">
        <v>0</v>
      </c>
      <c r="AG86" s="3139">
        <v>0</v>
      </c>
      <c r="AH86" s="3139">
        <v>0</v>
      </c>
      <c r="AI86" s="3139">
        <v>22737.08</v>
      </c>
      <c r="AJ86" s="3139">
        <v>0</v>
      </c>
      <c r="AK86" s="3139">
        <v>0</v>
      </c>
      <c r="AL86" s="3146">
        <v>0</v>
      </c>
      <c r="AM86" s="3139">
        <v>0</v>
      </c>
      <c r="AN86" s="3139">
        <v>0</v>
      </c>
      <c r="AO86" s="3139">
        <v>22737.08</v>
      </c>
      <c r="AP86" s="3139">
        <v>0</v>
      </c>
      <c r="AQ86" s="3139">
        <v>2355.6999999999998</v>
      </c>
      <c r="AR86" s="3139">
        <v>0</v>
      </c>
      <c r="AS86" s="3139">
        <v>25092.780000000002</v>
      </c>
      <c r="AT86" s="3139"/>
      <c r="AU86" s="3139">
        <v>3091.4</v>
      </c>
      <c r="AV86" s="3139">
        <v>0</v>
      </c>
      <c r="AW86" s="3139">
        <v>72143.719999999987</v>
      </c>
      <c r="AX86" s="3139">
        <v>0</v>
      </c>
      <c r="AY86" s="3139">
        <v>5587.7999999999993</v>
      </c>
      <c r="AZ86" s="3139"/>
      <c r="BA86" s="3139">
        <v>11034.9</v>
      </c>
      <c r="BB86" s="3138"/>
      <c r="BC86" s="3139">
        <v>11034.9</v>
      </c>
      <c r="BD86" s="3139"/>
      <c r="BE86" s="3146">
        <v>33771.980000000003</v>
      </c>
      <c r="BF86" s="1293"/>
      <c r="BG86" s="1217"/>
    </row>
    <row r="88" spans="2:59" ht="23.25" x14ac:dyDescent="0.35">
      <c r="B88" s="3213" t="s">
        <v>2187</v>
      </c>
    </row>
  </sheetData>
  <mergeCells count="37">
    <mergeCell ref="B48:B49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0:B33"/>
    <mergeCell ref="X2:Y2"/>
    <mergeCell ref="N2:O2"/>
    <mergeCell ref="P2:Q2"/>
    <mergeCell ref="R2:S2"/>
    <mergeCell ref="T2:U2"/>
    <mergeCell ref="V2:W2"/>
    <mergeCell ref="B19:B23"/>
    <mergeCell ref="B24:B29"/>
    <mergeCell ref="AB2:AC2"/>
    <mergeCell ref="AD2:AE2"/>
    <mergeCell ref="AT2:AU2"/>
    <mergeCell ref="AV2:AW2"/>
    <mergeCell ref="B64:B86"/>
    <mergeCell ref="B34:B46"/>
    <mergeCell ref="Z2:AA2"/>
    <mergeCell ref="D2:E2"/>
    <mergeCell ref="F2:G2"/>
    <mergeCell ref="H2:I2"/>
    <mergeCell ref="J2:K2"/>
    <mergeCell ref="L2:M2"/>
    <mergeCell ref="B50:B62"/>
    <mergeCell ref="B4:B9"/>
    <mergeCell ref="B10:B15"/>
    <mergeCell ref="B16:B18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M229"/>
  <sheetViews>
    <sheetView zoomScale="70" zoomScaleNormal="70" workbookViewId="0">
      <pane xSplit="3" ySplit="4" topLeftCell="D195" activePane="bottomRight" state="frozen"/>
      <selection activeCell="BS12" sqref="BS12"/>
      <selection pane="topRight" activeCell="BS12" sqref="BS12"/>
      <selection pane="bottomLeft" activeCell="BS12" sqref="BS12"/>
      <selection pane="bottomRight" activeCell="A204" sqref="A204"/>
    </sheetView>
  </sheetViews>
  <sheetFormatPr defaultRowHeight="15" x14ac:dyDescent="0.25"/>
  <cols>
    <col min="1" max="1" width="42.85546875" style="32" customWidth="1"/>
    <col min="2" max="2" width="12.28515625" style="32" bestFit="1" customWidth="1"/>
    <col min="3" max="3" width="13.7109375" style="175" bestFit="1" customWidth="1"/>
    <col min="4" max="4" width="10.5703125" style="1438" customWidth="1"/>
    <col min="5" max="5" width="13.7109375" style="175" customWidth="1"/>
    <col min="6" max="6" width="10.5703125" style="1438" customWidth="1"/>
    <col min="7" max="7" width="10.5703125" style="175" bestFit="1" customWidth="1"/>
    <col min="8" max="8" width="9.5703125" style="1438" hidden="1" customWidth="1"/>
    <col min="9" max="9" width="9.7109375" style="175" hidden="1" customWidth="1"/>
    <col min="10" max="10" width="10.5703125" style="1438" bestFit="1" customWidth="1"/>
    <col min="11" max="11" width="8" style="175" bestFit="1" customWidth="1"/>
    <col min="12" max="12" width="9" style="1438" bestFit="1" customWidth="1"/>
    <col min="13" max="13" width="9" style="175" bestFit="1" customWidth="1"/>
    <col min="14" max="14" width="8.85546875" style="1438" bestFit="1" customWidth="1"/>
    <col min="15" max="15" width="8" style="175" bestFit="1" customWidth="1"/>
    <col min="16" max="16" width="12.28515625" style="1438" hidden="1" customWidth="1"/>
    <col min="17" max="17" width="10.7109375" style="175" hidden="1" customWidth="1"/>
    <col min="18" max="18" width="8.85546875" style="1438" bestFit="1" customWidth="1"/>
    <col min="19" max="19" width="8" style="32" bestFit="1" customWidth="1"/>
    <col min="20" max="20" width="12.28515625" style="1438" hidden="1" customWidth="1"/>
    <col min="21" max="21" width="10.7109375" style="32" hidden="1" customWidth="1"/>
    <col min="22" max="22" width="8.85546875" style="32" bestFit="1" customWidth="1"/>
    <col min="23" max="23" width="8" style="32" bestFit="1" customWidth="1"/>
    <col min="24" max="25" width="9" style="32" bestFit="1" customWidth="1"/>
    <col min="26" max="26" width="9" style="881" bestFit="1" customWidth="1"/>
    <col min="27" max="27" width="9" style="32" bestFit="1" customWidth="1"/>
    <col min="28" max="28" width="10.85546875" style="32" customWidth="1"/>
    <col min="29" max="29" width="9.140625" style="32" customWidth="1"/>
    <col min="30" max="31" width="9.140625" style="32" hidden="1" customWidth="1"/>
    <col min="32" max="32" width="9.140625" style="32" customWidth="1"/>
    <col min="33" max="33" width="10.42578125" style="32" customWidth="1"/>
    <col min="34" max="35" width="9.140625" style="32" hidden="1" customWidth="1"/>
    <col min="36" max="39" width="9.140625" style="32" customWidth="1"/>
    <col min="40" max="41" width="9.140625" style="32" hidden="1" customWidth="1"/>
    <col min="42" max="43" width="10.42578125" style="32" bestFit="1" customWidth="1"/>
    <col min="44" max="45" width="9.140625" style="32" hidden="1" customWidth="1"/>
    <col min="46" max="47" width="10.7109375" style="32" customWidth="1"/>
    <col min="48" max="49" width="9.140625" style="32" hidden="1" customWidth="1"/>
    <col min="50" max="50" width="8.85546875" style="32" bestFit="1" customWidth="1"/>
    <col min="51" max="51" width="8" style="32" bestFit="1" customWidth="1"/>
    <col min="52" max="57" width="9" style="32" bestFit="1" customWidth="1"/>
    <col min="58" max="58" width="8.28515625" style="32" customWidth="1"/>
    <col min="59" max="59" width="12.140625" style="32" customWidth="1"/>
    <col min="60" max="61" width="9.140625" style="32"/>
    <col min="62" max="63" width="10.7109375" style="32" bestFit="1" customWidth="1"/>
    <col min="64" max="16384" width="9.140625" style="32"/>
  </cols>
  <sheetData>
    <row r="1" spans="1:65" ht="22.5" x14ac:dyDescent="0.3">
      <c r="A1" s="1499" t="s">
        <v>4</v>
      </c>
      <c r="B1" s="1500"/>
      <c r="C1" s="1500"/>
      <c r="D1" s="1500"/>
      <c r="E1" s="1500"/>
      <c r="F1" s="1500"/>
      <c r="G1" s="1500"/>
      <c r="H1" s="1500"/>
      <c r="I1" s="1500"/>
      <c r="J1" s="1500"/>
      <c r="K1" s="1500"/>
      <c r="L1" s="1500"/>
      <c r="M1" s="1500"/>
      <c r="N1" s="1500"/>
      <c r="O1" s="1500"/>
      <c r="P1" s="1500"/>
      <c r="Q1" s="1500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</row>
    <row r="2" spans="1:65" ht="15.75" thickBot="1" x14ac:dyDescent="0.3">
      <c r="A2" s="1500"/>
      <c r="B2" s="1500"/>
      <c r="C2" s="1500">
        <v>365</v>
      </c>
      <c r="D2" s="2854">
        <v>30</v>
      </c>
      <c r="E2" s="2854">
        <v>30</v>
      </c>
      <c r="F2" s="2854">
        <v>31</v>
      </c>
      <c r="G2" s="2854">
        <v>31</v>
      </c>
      <c r="H2" s="2854">
        <v>61</v>
      </c>
      <c r="I2" s="2854">
        <v>61</v>
      </c>
      <c r="J2" s="2854">
        <v>30</v>
      </c>
      <c r="K2" s="2854">
        <v>30</v>
      </c>
      <c r="L2" s="2854">
        <v>91</v>
      </c>
      <c r="M2" s="2854">
        <v>91</v>
      </c>
      <c r="N2" s="2854">
        <v>31</v>
      </c>
      <c r="O2" s="2854">
        <v>31</v>
      </c>
      <c r="P2" s="2854">
        <v>122</v>
      </c>
      <c r="Q2" s="2854">
        <v>122</v>
      </c>
      <c r="R2" s="2854">
        <v>31</v>
      </c>
      <c r="S2" s="2854">
        <v>31</v>
      </c>
      <c r="T2" s="2854">
        <v>153</v>
      </c>
      <c r="U2" s="2854">
        <v>153</v>
      </c>
      <c r="V2" s="2854">
        <v>30</v>
      </c>
      <c r="W2" s="2854">
        <v>30</v>
      </c>
      <c r="X2" s="2854">
        <v>92</v>
      </c>
      <c r="Y2" s="2854">
        <v>92</v>
      </c>
      <c r="Z2" s="2076">
        <v>183</v>
      </c>
      <c r="AA2" s="2854">
        <v>183</v>
      </c>
      <c r="AB2" s="2854">
        <v>31</v>
      </c>
      <c r="AC2" s="2854">
        <v>31</v>
      </c>
      <c r="AD2" s="2854">
        <v>214</v>
      </c>
      <c r="AE2" s="2854">
        <v>214</v>
      </c>
      <c r="AF2" s="2854">
        <v>30</v>
      </c>
      <c r="AG2" s="2854">
        <v>30</v>
      </c>
      <c r="AH2" s="2854">
        <v>244</v>
      </c>
      <c r="AI2" s="2854">
        <v>244</v>
      </c>
      <c r="AJ2" s="2854">
        <v>31</v>
      </c>
      <c r="AK2" s="2854">
        <v>31</v>
      </c>
      <c r="AL2" s="2854">
        <v>92</v>
      </c>
      <c r="AM2" s="2854">
        <v>92</v>
      </c>
      <c r="AN2" s="2854">
        <v>275</v>
      </c>
      <c r="AO2" s="2854">
        <v>275</v>
      </c>
      <c r="AP2" s="2854">
        <v>31</v>
      </c>
      <c r="AQ2" s="2854">
        <v>31</v>
      </c>
      <c r="AR2" s="2854">
        <v>306</v>
      </c>
      <c r="AS2" s="2854">
        <v>306</v>
      </c>
      <c r="AT2" s="2854">
        <v>28</v>
      </c>
      <c r="AU2" s="2854">
        <v>28</v>
      </c>
      <c r="AV2" s="2854">
        <v>334</v>
      </c>
      <c r="AW2" s="2854">
        <v>334</v>
      </c>
      <c r="AX2" s="2854">
        <v>31</v>
      </c>
      <c r="AY2" s="2854">
        <v>31</v>
      </c>
      <c r="AZ2" s="2854">
        <v>90</v>
      </c>
      <c r="BA2" s="2854">
        <v>90</v>
      </c>
      <c r="BB2" s="2076">
        <v>182</v>
      </c>
      <c r="BC2" s="2076">
        <v>182</v>
      </c>
      <c r="BD2" s="2854">
        <v>365</v>
      </c>
      <c r="BE2" s="2854">
        <v>365</v>
      </c>
    </row>
    <row r="3" spans="1:65" ht="15.75" thickBot="1" x14ac:dyDescent="0.3">
      <c r="A3" s="3847" t="s">
        <v>169</v>
      </c>
      <c r="B3" s="3851" t="s">
        <v>170</v>
      </c>
      <c r="C3" s="3853" t="s">
        <v>1741</v>
      </c>
      <c r="D3" s="3849" t="s">
        <v>1742</v>
      </c>
      <c r="E3" s="3850"/>
      <c r="F3" s="3735" t="s">
        <v>1871</v>
      </c>
      <c r="G3" s="3735"/>
      <c r="H3" s="3736" t="s">
        <v>14</v>
      </c>
      <c r="I3" s="3737"/>
      <c r="J3" s="3728" t="s">
        <v>1911</v>
      </c>
      <c r="K3" s="3729"/>
      <c r="L3" s="3728" t="s">
        <v>639</v>
      </c>
      <c r="M3" s="3729"/>
      <c r="N3" s="3735" t="s">
        <v>1940</v>
      </c>
      <c r="O3" s="3735"/>
      <c r="P3" s="3736" t="s">
        <v>17</v>
      </c>
      <c r="Q3" s="3737"/>
      <c r="R3" s="3735" t="s">
        <v>1964</v>
      </c>
      <c r="S3" s="3735"/>
      <c r="T3" s="3736" t="s">
        <v>18</v>
      </c>
      <c r="U3" s="3737"/>
      <c r="V3" s="3735" t="s">
        <v>1985</v>
      </c>
      <c r="W3" s="3735"/>
      <c r="X3" s="3736" t="s">
        <v>662</v>
      </c>
      <c r="Y3" s="3737"/>
      <c r="Z3" s="3736" t="s">
        <v>659</v>
      </c>
      <c r="AA3" s="3737"/>
      <c r="AB3" s="3735" t="s">
        <v>2004</v>
      </c>
      <c r="AC3" s="3735"/>
      <c r="AD3" s="3736" t="s">
        <v>24</v>
      </c>
      <c r="AE3" s="3737"/>
      <c r="AF3" s="3735" t="s">
        <v>2020</v>
      </c>
      <c r="AG3" s="3735"/>
      <c r="AH3" s="3736" t="s">
        <v>27</v>
      </c>
      <c r="AI3" s="3737"/>
      <c r="AJ3" s="3735" t="s">
        <v>2037</v>
      </c>
      <c r="AK3" s="3735"/>
      <c r="AL3" s="3736" t="s">
        <v>664</v>
      </c>
      <c r="AM3" s="3737"/>
      <c r="AN3" s="3736" t="s">
        <v>1676</v>
      </c>
      <c r="AO3" s="3737"/>
      <c r="AP3" s="3735" t="s">
        <v>2142</v>
      </c>
      <c r="AQ3" s="3735"/>
      <c r="AR3" s="3736" t="s">
        <v>28</v>
      </c>
      <c r="AS3" s="3737"/>
      <c r="AT3" s="3735" t="s">
        <v>2156</v>
      </c>
      <c r="AU3" s="3735"/>
      <c r="AV3" s="3736" t="s">
        <v>30</v>
      </c>
      <c r="AW3" s="3737"/>
      <c r="AX3" s="3735" t="s">
        <v>2168</v>
      </c>
      <c r="AY3" s="3735"/>
      <c r="AZ3" s="3736" t="s">
        <v>665</v>
      </c>
      <c r="BA3" s="3737"/>
      <c r="BB3" s="3736" t="s">
        <v>673</v>
      </c>
      <c r="BC3" s="3737"/>
      <c r="BD3" s="3736" t="s">
        <v>1763</v>
      </c>
      <c r="BE3" s="3737"/>
    </row>
    <row r="4" spans="1:65" ht="15.75" thickBot="1" x14ac:dyDescent="0.3">
      <c r="A4" s="3848"/>
      <c r="B4" s="3852"/>
      <c r="C4" s="3854"/>
      <c r="D4" s="2855" t="s">
        <v>171</v>
      </c>
      <c r="E4" s="2856" t="s">
        <v>172</v>
      </c>
      <c r="F4" s="2857" t="s">
        <v>171</v>
      </c>
      <c r="G4" s="2858" t="s">
        <v>172</v>
      </c>
      <c r="H4" s="2855" t="s">
        <v>171</v>
      </c>
      <c r="I4" s="2856" t="s">
        <v>172</v>
      </c>
      <c r="J4" s="2857" t="s">
        <v>171</v>
      </c>
      <c r="K4" s="2858" t="s">
        <v>172</v>
      </c>
      <c r="L4" s="2857" t="s">
        <v>171</v>
      </c>
      <c r="M4" s="2858" t="s">
        <v>172</v>
      </c>
      <c r="N4" s="898" t="s">
        <v>171</v>
      </c>
      <c r="O4" s="1505" t="s">
        <v>172</v>
      </c>
      <c r="P4" s="2077" t="s">
        <v>171</v>
      </c>
      <c r="Q4" s="899" t="s">
        <v>172</v>
      </c>
      <c r="R4" s="898" t="s">
        <v>171</v>
      </c>
      <c r="S4" s="1505" t="s">
        <v>172</v>
      </c>
      <c r="T4" s="2077" t="s">
        <v>171</v>
      </c>
      <c r="U4" s="899" t="s">
        <v>172</v>
      </c>
      <c r="V4" s="898" t="s">
        <v>171</v>
      </c>
      <c r="W4" s="1505" t="s">
        <v>172</v>
      </c>
      <c r="X4" s="2077" t="s">
        <v>171</v>
      </c>
      <c r="Y4" s="899" t="s">
        <v>172</v>
      </c>
      <c r="Z4" s="1538" t="s">
        <v>171</v>
      </c>
      <c r="AA4" s="899" t="s">
        <v>172</v>
      </c>
      <c r="AB4" s="898" t="s">
        <v>171</v>
      </c>
      <c r="AC4" s="1505" t="s">
        <v>172</v>
      </c>
      <c r="AD4" s="2077" t="s">
        <v>171</v>
      </c>
      <c r="AE4" s="899" t="s">
        <v>172</v>
      </c>
      <c r="AF4" s="898" t="s">
        <v>171</v>
      </c>
      <c r="AG4" s="1505" t="s">
        <v>172</v>
      </c>
      <c r="AH4" s="2077" t="s">
        <v>171</v>
      </c>
      <c r="AI4" s="899" t="s">
        <v>172</v>
      </c>
      <c r="AJ4" s="898" t="s">
        <v>171</v>
      </c>
      <c r="AK4" s="1505" t="s">
        <v>172</v>
      </c>
      <c r="AL4" s="2077" t="s">
        <v>171</v>
      </c>
      <c r="AM4" s="899" t="s">
        <v>172</v>
      </c>
      <c r="AN4" s="2077" t="s">
        <v>171</v>
      </c>
      <c r="AO4" s="899" t="s">
        <v>172</v>
      </c>
      <c r="AP4" s="898" t="s">
        <v>171</v>
      </c>
      <c r="AQ4" s="1505" t="s">
        <v>172</v>
      </c>
      <c r="AR4" s="2077" t="s">
        <v>171</v>
      </c>
      <c r="AS4" s="899" t="s">
        <v>172</v>
      </c>
      <c r="AT4" s="898" t="s">
        <v>171</v>
      </c>
      <c r="AU4" s="1505" t="s">
        <v>172</v>
      </c>
      <c r="AV4" s="2077" t="s">
        <v>171</v>
      </c>
      <c r="AW4" s="899" t="s">
        <v>172</v>
      </c>
      <c r="AX4" s="898" t="s">
        <v>171</v>
      </c>
      <c r="AY4" s="1505" t="s">
        <v>172</v>
      </c>
      <c r="AZ4" s="2077" t="s">
        <v>171</v>
      </c>
      <c r="BA4" s="899" t="s">
        <v>172</v>
      </c>
      <c r="BB4" s="1538" t="s">
        <v>171</v>
      </c>
      <c r="BC4" s="899" t="s">
        <v>172</v>
      </c>
      <c r="BD4" s="2077" t="s">
        <v>171</v>
      </c>
      <c r="BE4" s="899" t="s">
        <v>172</v>
      </c>
    </row>
    <row r="5" spans="1:65" x14ac:dyDescent="0.25">
      <c r="A5" s="2859" t="s">
        <v>1927</v>
      </c>
      <c r="B5" s="1372" t="s">
        <v>167</v>
      </c>
      <c r="C5" s="1016">
        <v>96.420547945205485</v>
      </c>
      <c r="D5" s="1016">
        <v>97.8</v>
      </c>
      <c r="E5" s="1016">
        <v>98.766666666666666</v>
      </c>
      <c r="F5" s="1016">
        <v>97.8</v>
      </c>
      <c r="G5" s="1016">
        <v>98.709677419354833</v>
      </c>
      <c r="H5" s="1016">
        <v>97.799999999999983</v>
      </c>
      <c r="I5" s="1016">
        <v>98.73770491803279</v>
      </c>
      <c r="J5" s="1016">
        <v>97.456666666666663</v>
      </c>
      <c r="K5" s="1016">
        <v>97.4</v>
      </c>
      <c r="L5" s="1016">
        <v>97.686813186813183</v>
      </c>
      <c r="M5" s="1018">
        <v>98.296703296703299</v>
      </c>
      <c r="N5" s="1016">
        <v>96</v>
      </c>
      <c r="O5" s="1016">
        <v>97.58064516129032</v>
      </c>
      <c r="P5" s="904">
        <v>97.258196721311478</v>
      </c>
      <c r="Q5" s="904">
        <v>98.114754098360649</v>
      </c>
      <c r="R5" s="1016">
        <v>96</v>
      </c>
      <c r="S5" s="1016">
        <v>98</v>
      </c>
      <c r="T5" s="904">
        <v>97.003267973856211</v>
      </c>
      <c r="U5" s="904">
        <v>98.091503267973863</v>
      </c>
      <c r="V5" s="1016">
        <v>96</v>
      </c>
      <c r="W5" s="1016">
        <v>98</v>
      </c>
      <c r="X5" s="904">
        <v>96</v>
      </c>
      <c r="Y5" s="904">
        <v>97.858695652173907</v>
      </c>
      <c r="Z5" s="904">
        <v>96.838797814207652</v>
      </c>
      <c r="AA5" s="904">
        <v>98.076502732240442</v>
      </c>
      <c r="AB5" s="1016">
        <v>96</v>
      </c>
      <c r="AC5" s="1016">
        <v>98</v>
      </c>
      <c r="AD5" s="904">
        <v>96.717289719626166</v>
      </c>
      <c r="AE5" s="904">
        <v>98.065420560747668</v>
      </c>
      <c r="AF5" s="1016">
        <v>96</v>
      </c>
      <c r="AG5" s="1016">
        <v>94.3</v>
      </c>
      <c r="AH5" s="904">
        <v>96.629098360655732</v>
      </c>
      <c r="AI5" s="904">
        <v>97.602459016393439</v>
      </c>
      <c r="AJ5" s="1016">
        <v>96</v>
      </c>
      <c r="AK5" s="1016">
        <v>98</v>
      </c>
      <c r="AL5" s="904">
        <v>96</v>
      </c>
      <c r="AM5" s="904">
        <v>96.793478260869563</v>
      </c>
      <c r="AN5" s="904">
        <v>96.558181818181822</v>
      </c>
      <c r="AO5" s="904">
        <v>97.647272727272721</v>
      </c>
      <c r="AP5" s="1016">
        <v>96</v>
      </c>
      <c r="AQ5" s="1016">
        <v>98</v>
      </c>
      <c r="AR5" s="904">
        <v>96.501633986928098</v>
      </c>
      <c r="AS5" s="904">
        <v>97.683006535947712</v>
      </c>
      <c r="AT5" s="1016">
        <v>96</v>
      </c>
      <c r="AU5" s="1016">
        <v>97.678571428571431</v>
      </c>
      <c r="AV5" s="904">
        <v>96.459580838323348</v>
      </c>
      <c r="AW5" s="904">
        <v>97.682634730538922</v>
      </c>
      <c r="AX5" s="1016">
        <v>96</v>
      </c>
      <c r="AY5" s="1016">
        <v>98</v>
      </c>
      <c r="AZ5" s="904">
        <v>96</v>
      </c>
      <c r="BA5" s="904">
        <v>97.9</v>
      </c>
      <c r="BB5" s="904">
        <v>96</v>
      </c>
      <c r="BC5" s="904">
        <v>97.340659340659343</v>
      </c>
      <c r="BD5" s="904">
        <v>96.420547945205485</v>
      </c>
      <c r="BE5" s="904">
        <v>97.709589041095896</v>
      </c>
      <c r="BF5" s="1365"/>
      <c r="BH5" s="1273"/>
      <c r="BI5" s="1293"/>
    </row>
    <row r="6" spans="1:65" ht="15.75" thickBot="1" x14ac:dyDescent="0.3">
      <c r="A6" s="2860" t="s">
        <v>1928</v>
      </c>
      <c r="B6" s="1363" t="s">
        <v>167</v>
      </c>
      <c r="C6" s="1026">
        <v>98.1676712328767</v>
      </c>
      <c r="D6" s="1026">
        <v>98</v>
      </c>
      <c r="E6" s="1026">
        <v>99</v>
      </c>
      <c r="F6" s="1026">
        <v>98</v>
      </c>
      <c r="G6" s="1026">
        <v>98.516129032258064</v>
      </c>
      <c r="H6" s="1026">
        <v>98</v>
      </c>
      <c r="I6" s="1026">
        <v>98.754098360655732</v>
      </c>
      <c r="J6" s="1026">
        <v>96.006666666666661</v>
      </c>
      <c r="K6" s="1026">
        <v>96.7</v>
      </c>
      <c r="L6" s="1026">
        <v>97.342857142857156</v>
      </c>
      <c r="M6" s="1021">
        <v>98.07692307692308</v>
      </c>
      <c r="N6" s="1026">
        <v>94.064516129032256</v>
      </c>
      <c r="O6" s="1026">
        <v>98.806451612903231</v>
      </c>
      <c r="P6" s="2861">
        <v>96.509836065573779</v>
      </c>
      <c r="Q6" s="2861">
        <v>98.26229508196721</v>
      </c>
      <c r="R6" s="1026">
        <v>99</v>
      </c>
      <c r="S6" s="1026">
        <v>98.645161290322577</v>
      </c>
      <c r="T6" s="2861">
        <v>97.014379084967331</v>
      </c>
      <c r="U6" s="2861">
        <v>98.33986928104575</v>
      </c>
      <c r="V6" s="1026">
        <v>99</v>
      </c>
      <c r="W6" s="1026">
        <v>98.3</v>
      </c>
      <c r="X6" s="904">
        <v>97.336956521739125</v>
      </c>
      <c r="Y6" s="904">
        <v>98.586956521739125</v>
      </c>
      <c r="Z6" s="904">
        <v>97.33989071038252</v>
      </c>
      <c r="AA6" s="904">
        <v>98.333333333333329</v>
      </c>
      <c r="AB6" s="1026">
        <v>99</v>
      </c>
      <c r="AC6" s="1026">
        <v>97.838709677419359</v>
      </c>
      <c r="AD6" s="2861">
        <v>97.580373831775702</v>
      </c>
      <c r="AE6" s="2861">
        <v>98.261682242990659</v>
      </c>
      <c r="AF6" s="1026">
        <v>99</v>
      </c>
      <c r="AG6" s="1026">
        <v>94</v>
      </c>
      <c r="AH6" s="2861">
        <v>97.75491803278689</v>
      </c>
      <c r="AI6" s="2861">
        <v>97.73770491803279</v>
      </c>
      <c r="AJ6" s="1026">
        <v>99</v>
      </c>
      <c r="AK6" s="1026">
        <v>98.483870967741936</v>
      </c>
      <c r="AL6" s="904">
        <v>99</v>
      </c>
      <c r="AM6" s="904">
        <v>96.804347826086953</v>
      </c>
      <c r="AN6" s="2861">
        <v>97.895272727272726</v>
      </c>
      <c r="AO6" s="2861">
        <v>97.821818181818188</v>
      </c>
      <c r="AP6" s="1026">
        <v>99</v>
      </c>
      <c r="AQ6" s="1026">
        <v>98.483870967741936</v>
      </c>
      <c r="AR6" s="2861">
        <v>98.007189542483658</v>
      </c>
      <c r="AS6" s="2861">
        <v>97.888888888888886</v>
      </c>
      <c r="AT6" s="1026">
        <v>99</v>
      </c>
      <c r="AU6" s="1026">
        <v>98.392857142857139</v>
      </c>
      <c r="AV6" s="2861">
        <v>98.09041916167665</v>
      </c>
      <c r="AW6" s="2861">
        <v>97.931137724550894</v>
      </c>
      <c r="AX6" s="1026">
        <v>99</v>
      </c>
      <c r="AY6" s="1026">
        <v>98.645161290322577</v>
      </c>
      <c r="AZ6" s="904">
        <v>99</v>
      </c>
      <c r="BA6" s="904">
        <v>98.511111111111106</v>
      </c>
      <c r="BB6" s="904">
        <v>99</v>
      </c>
      <c r="BC6" s="904">
        <v>97.64835164835165</v>
      </c>
      <c r="BD6" s="904">
        <v>98.1676712328767</v>
      </c>
      <c r="BE6" s="904">
        <v>97.991780821917814</v>
      </c>
      <c r="BF6" s="1365"/>
      <c r="BH6" s="1273"/>
      <c r="BI6" s="1293"/>
    </row>
    <row r="7" spans="1:65" ht="15.75" thickBot="1" x14ac:dyDescent="0.3">
      <c r="A7" s="1390" t="s">
        <v>1929</v>
      </c>
      <c r="B7" s="1363" t="s">
        <v>168</v>
      </c>
      <c r="C7" s="2566">
        <v>276.48973558458152</v>
      </c>
      <c r="D7" s="2566">
        <v>277.56162790697721</v>
      </c>
      <c r="E7" s="2566">
        <v>280.36259689922525</v>
      </c>
      <c r="F7" s="2566">
        <v>277.56162790697721</v>
      </c>
      <c r="G7" s="2566">
        <v>279.41804201050309</v>
      </c>
      <c r="H7" s="2566">
        <v>277.56162790697715</v>
      </c>
      <c r="I7" s="2566">
        <v>279.88257720167792</v>
      </c>
      <c r="J7" s="2566">
        <v>273.56191860465157</v>
      </c>
      <c r="K7" s="2566">
        <v>274.7770348837214</v>
      </c>
      <c r="L7" s="2566">
        <v>276.24304242269403</v>
      </c>
      <c r="M7" s="1109">
        <v>278.19943138257139</v>
      </c>
      <c r="N7" s="2566">
        <v>268.54276069017294</v>
      </c>
      <c r="O7" s="2566">
        <v>278.82154913728476</v>
      </c>
      <c r="P7" s="2862">
        <v>274.28641345787315</v>
      </c>
      <c r="Q7" s="2863">
        <v>278.35751048417887</v>
      </c>
      <c r="R7" s="2566">
        <v>277.5959302325586</v>
      </c>
      <c r="S7" s="2566">
        <v>278.94504876219099</v>
      </c>
      <c r="T7" s="2862">
        <v>274.9569691442473</v>
      </c>
      <c r="U7" s="2863">
        <v>278.47655418756693</v>
      </c>
      <c r="V7" s="2566">
        <v>277.5959302325586</v>
      </c>
      <c r="W7" s="2566">
        <v>278.31191860465162</v>
      </c>
      <c r="X7" s="2862">
        <v>274.54540571284167</v>
      </c>
      <c r="Y7" s="2863">
        <v>278.69697927199235</v>
      </c>
      <c r="Z7" s="2671">
        <v>275.38958571610158</v>
      </c>
      <c r="AA7" s="2863">
        <v>278.44956474774477</v>
      </c>
      <c r="AB7" s="2566">
        <v>277.5959302325586</v>
      </c>
      <c r="AC7" s="2566">
        <v>277.46577269317379</v>
      </c>
      <c r="AD7" s="2862">
        <v>275.70919637035428</v>
      </c>
      <c r="AE7" s="2863">
        <v>278.30705281460553</v>
      </c>
      <c r="AF7" s="2566">
        <v>277.5959302325586</v>
      </c>
      <c r="AG7" s="2566">
        <v>266.72441860465159</v>
      </c>
      <c r="AH7" s="2862">
        <v>275.94117184521542</v>
      </c>
      <c r="AI7" s="2863">
        <v>276.88295844452921</v>
      </c>
      <c r="AJ7" s="2566">
        <v>277.5959302325586</v>
      </c>
      <c r="AK7" s="2566">
        <v>278.64919354838753</v>
      </c>
      <c r="AL7" s="2862">
        <v>277.5959302325586</v>
      </c>
      <c r="AM7" s="2863">
        <v>274.36191860465158</v>
      </c>
      <c r="AN7" s="2862">
        <v>276.12770824524318</v>
      </c>
      <c r="AO7" s="2863">
        <v>277.08206131078225</v>
      </c>
      <c r="AP7" s="2566">
        <v>277.5959302325586</v>
      </c>
      <c r="AQ7" s="2566">
        <v>278.64919354838753</v>
      </c>
      <c r="AR7" s="2862">
        <v>276.27644968840252</v>
      </c>
      <c r="AS7" s="2863">
        <v>277.24082307341541</v>
      </c>
      <c r="AT7" s="2566">
        <v>277.5959302325586</v>
      </c>
      <c r="AU7" s="2566">
        <v>278.16081810631272</v>
      </c>
      <c r="AV7" s="2862">
        <v>276.38706482384072</v>
      </c>
      <c r="AW7" s="2863">
        <v>277.31794840551458</v>
      </c>
      <c r="AX7" s="2566">
        <v>277.5959302325586</v>
      </c>
      <c r="AY7" s="2566">
        <v>278.94504876219099</v>
      </c>
      <c r="AZ7" s="2862">
        <v>277.5959302325586</v>
      </c>
      <c r="BA7" s="2863">
        <v>278.59916020671881</v>
      </c>
      <c r="BB7" s="2671">
        <v>277.5959302325586</v>
      </c>
      <c r="BC7" s="2863">
        <v>276.45725785842109</v>
      </c>
      <c r="BD7" s="2862">
        <v>276.48973558458107</v>
      </c>
      <c r="BE7" s="2863">
        <v>277.45614049060214</v>
      </c>
      <c r="BF7" s="1365"/>
      <c r="BH7" s="1273"/>
      <c r="BI7" s="1293"/>
    </row>
    <row r="8" spans="1:65" x14ac:dyDescent="0.25">
      <c r="A8" s="2860" t="s">
        <v>132</v>
      </c>
      <c r="B8" s="1363" t="s">
        <v>173</v>
      </c>
      <c r="C8" s="1026">
        <v>76.249315068493146</v>
      </c>
      <c r="D8" s="1026">
        <v>77</v>
      </c>
      <c r="E8" s="1026">
        <v>77.760000000000005</v>
      </c>
      <c r="F8" s="1026">
        <v>77</v>
      </c>
      <c r="G8" s="1026">
        <v>77.67</v>
      </c>
      <c r="H8" s="1026">
        <v>77</v>
      </c>
      <c r="I8" s="1026">
        <v>77.714262295081966</v>
      </c>
      <c r="J8" s="1026">
        <v>77</v>
      </c>
      <c r="K8" s="1026">
        <v>77.73</v>
      </c>
      <c r="L8" s="1021">
        <v>77</v>
      </c>
      <c r="M8" s="1021">
        <v>77.719450549450542</v>
      </c>
      <c r="N8" s="1026">
        <v>76</v>
      </c>
      <c r="O8" s="1026">
        <v>77.7</v>
      </c>
      <c r="P8" s="1026">
        <v>76.745901639344268</v>
      </c>
      <c r="Q8" s="1026">
        <v>77.714508196721312</v>
      </c>
      <c r="R8" s="1026">
        <v>76</v>
      </c>
      <c r="S8" s="1026">
        <v>77.739999999999995</v>
      </c>
      <c r="T8" s="1026">
        <v>76.59477124183006</v>
      </c>
      <c r="U8" s="1026">
        <v>77.719673202614388</v>
      </c>
      <c r="V8" s="1026">
        <v>76</v>
      </c>
      <c r="W8" s="1026">
        <v>77.66</v>
      </c>
      <c r="X8" s="1021">
        <v>76</v>
      </c>
      <c r="Y8" s="1021">
        <v>77.700434782608696</v>
      </c>
      <c r="Z8" s="1021">
        <v>76.497267759562845</v>
      </c>
      <c r="AA8" s="1021">
        <v>77.70989071038251</v>
      </c>
      <c r="AB8" s="1026">
        <v>76</v>
      </c>
      <c r="AC8" s="1026">
        <v>77.83</v>
      </c>
      <c r="AD8" s="925">
        <v>76.425233644859816</v>
      </c>
      <c r="AE8" s="925">
        <v>77.727289719626171</v>
      </c>
      <c r="AF8" s="1026">
        <v>76</v>
      </c>
      <c r="AG8" s="1026">
        <v>77.8</v>
      </c>
      <c r="AH8" s="925">
        <v>76.372950819672127</v>
      </c>
      <c r="AI8" s="925">
        <v>77.736229508196715</v>
      </c>
      <c r="AJ8" s="1026">
        <v>76</v>
      </c>
      <c r="AK8" s="1026">
        <v>77.8</v>
      </c>
      <c r="AL8" s="1021">
        <v>76</v>
      </c>
      <c r="AM8" s="1021">
        <v>77.810108695652161</v>
      </c>
      <c r="AN8" s="925">
        <v>76.330909090909088</v>
      </c>
      <c r="AO8" s="925">
        <v>77.743418181818171</v>
      </c>
      <c r="AP8" s="1026">
        <v>76</v>
      </c>
      <c r="AQ8" s="1026">
        <v>77.8</v>
      </c>
      <c r="AR8" s="925">
        <v>76.297385620915037</v>
      </c>
      <c r="AS8" s="925">
        <v>77.749150326797377</v>
      </c>
      <c r="AT8" s="1026">
        <v>76</v>
      </c>
      <c r="AU8" s="1026">
        <v>77.819999999999993</v>
      </c>
      <c r="AV8" s="925">
        <v>76.272455089820355</v>
      </c>
      <c r="AW8" s="925">
        <v>77.755089820359274</v>
      </c>
      <c r="AX8" s="1026">
        <v>76</v>
      </c>
      <c r="AY8" s="1026">
        <v>77.83</v>
      </c>
      <c r="AZ8" s="1021">
        <v>76</v>
      </c>
      <c r="BA8" s="1021">
        <v>77.816555555555553</v>
      </c>
      <c r="BB8" s="1021">
        <v>76</v>
      </c>
      <c r="BC8" s="2866">
        <v>77.8132967032967</v>
      </c>
      <c r="BD8" s="2223">
        <v>76.249315068493146</v>
      </c>
      <c r="BE8" s="2223">
        <v>77.761452054794518</v>
      </c>
      <c r="BF8" s="1365"/>
      <c r="BG8" s="1365"/>
      <c r="BH8" s="1273"/>
      <c r="BI8" s="1293"/>
      <c r="BJ8" s="1217"/>
      <c r="BK8" s="1217"/>
      <c r="BL8" s="1217"/>
      <c r="BM8" s="1217"/>
    </row>
    <row r="9" spans="1:65" ht="15.95" customHeight="1" thickBot="1" x14ac:dyDescent="0.3">
      <c r="A9" s="2867" t="s">
        <v>133</v>
      </c>
      <c r="B9" s="1543" t="s">
        <v>173</v>
      </c>
      <c r="C9" s="1126">
        <v>73.5</v>
      </c>
      <c r="D9" s="1126">
        <v>73.5</v>
      </c>
      <c r="E9" s="1126">
        <v>74</v>
      </c>
      <c r="F9" s="1126">
        <v>73.5</v>
      </c>
      <c r="G9" s="1126">
        <v>74</v>
      </c>
      <c r="H9" s="1126">
        <v>73.5</v>
      </c>
      <c r="I9" s="1126">
        <v>74</v>
      </c>
      <c r="J9" s="1126">
        <v>73.5</v>
      </c>
      <c r="K9" s="1126">
        <v>74</v>
      </c>
      <c r="L9" s="1129">
        <v>73.5</v>
      </c>
      <c r="M9" s="1129">
        <v>74</v>
      </c>
      <c r="N9" s="1126">
        <v>73.5</v>
      </c>
      <c r="O9" s="1126">
        <v>74</v>
      </c>
      <c r="P9" s="1126">
        <v>73.5</v>
      </c>
      <c r="Q9" s="1126">
        <v>74</v>
      </c>
      <c r="R9" s="1126">
        <v>73.5</v>
      </c>
      <c r="S9" s="1126">
        <v>74</v>
      </c>
      <c r="T9" s="1126">
        <v>73.5</v>
      </c>
      <c r="U9" s="1126">
        <v>74</v>
      </c>
      <c r="V9" s="1126">
        <v>73.5</v>
      </c>
      <c r="W9" s="1126">
        <v>74</v>
      </c>
      <c r="X9" s="1021">
        <v>73.5</v>
      </c>
      <c r="Y9" s="1021">
        <v>74</v>
      </c>
      <c r="Z9" s="1021">
        <v>73.5</v>
      </c>
      <c r="AA9" s="1021">
        <v>74</v>
      </c>
      <c r="AB9" s="1126">
        <v>73.5</v>
      </c>
      <c r="AC9" s="1126">
        <v>74</v>
      </c>
      <c r="AD9" s="936">
        <v>73.5</v>
      </c>
      <c r="AE9" s="936">
        <v>74</v>
      </c>
      <c r="AF9" s="1126">
        <v>73.5</v>
      </c>
      <c r="AG9" s="1126">
        <v>74</v>
      </c>
      <c r="AH9" s="936">
        <v>73.5</v>
      </c>
      <c r="AI9" s="936">
        <v>74</v>
      </c>
      <c r="AJ9" s="1126">
        <v>73.5</v>
      </c>
      <c r="AK9" s="1126">
        <v>74</v>
      </c>
      <c r="AL9" s="1021">
        <v>73.5</v>
      </c>
      <c r="AM9" s="1021">
        <v>74</v>
      </c>
      <c r="AN9" s="936">
        <v>73.5</v>
      </c>
      <c r="AO9" s="936">
        <v>74</v>
      </c>
      <c r="AP9" s="1126">
        <v>73.5</v>
      </c>
      <c r="AQ9" s="1126">
        <v>74</v>
      </c>
      <c r="AR9" s="936">
        <v>73.5</v>
      </c>
      <c r="AS9" s="936">
        <v>74</v>
      </c>
      <c r="AT9" s="1126">
        <v>73.5</v>
      </c>
      <c r="AU9" s="1126">
        <v>74</v>
      </c>
      <c r="AV9" s="936">
        <v>73.5</v>
      </c>
      <c r="AW9" s="936">
        <v>74</v>
      </c>
      <c r="AX9" s="1126">
        <v>73.5</v>
      </c>
      <c r="AY9" s="1126">
        <v>74</v>
      </c>
      <c r="AZ9" s="1021">
        <v>73.5</v>
      </c>
      <c r="BA9" s="1021">
        <v>74</v>
      </c>
      <c r="BB9" s="1021">
        <v>73.5</v>
      </c>
      <c r="BC9" s="1021">
        <v>74</v>
      </c>
      <c r="BD9" s="936">
        <v>73.5</v>
      </c>
      <c r="BE9" s="936">
        <v>74</v>
      </c>
      <c r="BF9" s="1365"/>
      <c r="BG9" s="1365"/>
      <c r="BH9" s="1273"/>
      <c r="BI9" s="1293"/>
      <c r="BJ9" s="1217"/>
      <c r="BK9" s="1217"/>
      <c r="BL9" s="1217"/>
      <c r="BM9" s="1217"/>
    </row>
    <row r="10" spans="1:65" ht="15.75" x14ac:dyDescent="0.25">
      <c r="A10" s="2868" t="s">
        <v>148</v>
      </c>
      <c r="B10" s="2869"/>
      <c r="C10" s="2264"/>
      <c r="D10" s="2870"/>
      <c r="E10" s="2871"/>
      <c r="F10" s="2870"/>
      <c r="G10" s="2871"/>
      <c r="H10" s="2264"/>
      <c r="I10" s="2871"/>
      <c r="J10" s="2870"/>
      <c r="K10" s="2871"/>
      <c r="L10" s="2870"/>
      <c r="M10" s="2871"/>
      <c r="N10" s="2870"/>
      <c r="O10" s="2871"/>
      <c r="P10" s="2872"/>
      <c r="Q10" s="2873"/>
      <c r="R10" s="2870"/>
      <c r="S10" s="2871"/>
      <c r="T10" s="2872"/>
      <c r="U10" s="2873"/>
      <c r="V10" s="2870"/>
      <c r="W10" s="2871"/>
      <c r="X10" s="2872"/>
      <c r="Y10" s="2872"/>
      <c r="Z10" s="2874"/>
      <c r="AA10" s="2872"/>
      <c r="AB10" s="2870"/>
      <c r="AC10" s="2871"/>
      <c r="AD10" s="2872"/>
      <c r="AE10" s="2873"/>
      <c r="AF10" s="2870"/>
      <c r="AG10" s="2871"/>
      <c r="AH10" s="2872"/>
      <c r="AI10" s="2873"/>
      <c r="AJ10" s="2870"/>
      <c r="AK10" s="2871"/>
      <c r="AL10" s="2872"/>
      <c r="AM10" s="2872"/>
      <c r="AN10" s="2872"/>
      <c r="AO10" s="2873"/>
      <c r="AP10" s="2870"/>
      <c r="AQ10" s="2871"/>
      <c r="AR10" s="2872"/>
      <c r="AS10" s="2873"/>
      <c r="AT10" s="2870"/>
      <c r="AU10" s="2871"/>
      <c r="AV10" s="2872"/>
      <c r="AW10" s="2873"/>
      <c r="AX10" s="2870"/>
      <c r="AY10" s="2871"/>
      <c r="AZ10" s="2872"/>
      <c r="BA10" s="2872"/>
      <c r="BB10" s="2874"/>
      <c r="BC10" s="2872"/>
      <c r="BD10" s="2872"/>
      <c r="BE10" s="2873"/>
      <c r="BF10" s="1365"/>
      <c r="BG10" s="1365"/>
      <c r="BH10" s="1273"/>
      <c r="BI10" s="1293"/>
      <c r="BJ10" s="1217"/>
      <c r="BK10" s="1217"/>
      <c r="BL10" s="1217"/>
      <c r="BM10" s="1217"/>
    </row>
    <row r="11" spans="1:65" x14ac:dyDescent="0.25">
      <c r="A11" s="2875" t="s">
        <v>146</v>
      </c>
      <c r="B11" s="2093" t="s">
        <v>174</v>
      </c>
      <c r="C11" s="2876">
        <v>1.2645431353526644</v>
      </c>
      <c r="D11" s="1728">
        <v>1.27012987012987</v>
      </c>
      <c r="E11" s="1541">
        <v>1.2701474622770919</v>
      </c>
      <c r="F11" s="1728">
        <v>1.27012987012987</v>
      </c>
      <c r="G11" s="1541">
        <v>1.2708855081673083</v>
      </c>
      <c r="H11" s="1728">
        <v>1.27012987012987</v>
      </c>
      <c r="I11" s="1541">
        <v>1.270522321155473</v>
      </c>
      <c r="J11" s="1728">
        <v>1.2656709956709957</v>
      </c>
      <c r="K11" s="1541">
        <v>1.2530554483468417</v>
      </c>
      <c r="L11" s="1728">
        <v>1.2686599115170543</v>
      </c>
      <c r="M11" s="1541">
        <v>1.2647632298192855</v>
      </c>
      <c r="N11" s="1728">
        <v>1.263157894736842</v>
      </c>
      <c r="O11" s="1541">
        <v>1.2558641590899655</v>
      </c>
      <c r="P11" s="1728">
        <v>1.2672754459040905</v>
      </c>
      <c r="Q11" s="1541">
        <v>1.2625024126769164</v>
      </c>
      <c r="R11" s="1728">
        <v>1.263157894736842</v>
      </c>
      <c r="S11" s="1541">
        <v>1.2606122974015952</v>
      </c>
      <c r="T11" s="1728">
        <v>1.2664476491168191</v>
      </c>
      <c r="U11" s="1541">
        <v>1.2621193479834936</v>
      </c>
      <c r="V11" s="1728">
        <v>1.263157894736842</v>
      </c>
      <c r="W11" s="1541">
        <v>1.2619108936389389</v>
      </c>
      <c r="X11" s="1728">
        <v>1.263157894736842</v>
      </c>
      <c r="Y11" s="1541">
        <v>1.2594356251154097</v>
      </c>
      <c r="Z11" s="1728">
        <v>1.2659118508464891</v>
      </c>
      <c r="AA11" s="1541">
        <v>1.2620851970795119</v>
      </c>
      <c r="AB11" s="1728">
        <v>1.263157894736842</v>
      </c>
      <c r="AC11" s="1541">
        <v>1.2591545676474367</v>
      </c>
      <c r="AD11" s="1728">
        <v>1.2655151329868541</v>
      </c>
      <c r="AE11" s="1541">
        <v>1.2616601056653864</v>
      </c>
      <c r="AF11" s="1728">
        <v>1.263157894736842</v>
      </c>
      <c r="AG11" s="1541">
        <v>1.212082262210797</v>
      </c>
      <c r="AH11" s="1728">
        <v>1.2652267239066273</v>
      </c>
      <c r="AI11" s="1541">
        <v>1.2555594686529268</v>
      </c>
      <c r="AJ11" s="1728">
        <v>1.263157894736842</v>
      </c>
      <c r="AK11" s="1541">
        <v>1.2596401028277635</v>
      </c>
      <c r="AL11" s="1728">
        <v>1.263157894736842</v>
      </c>
      <c r="AM11" s="1541">
        <v>1.2439704799728437</v>
      </c>
      <c r="AN11" s="1728">
        <v>1.2649945214615788</v>
      </c>
      <c r="AO11" s="1541">
        <v>1.25601980220249</v>
      </c>
      <c r="AP11" s="1728">
        <v>1.263157894736842</v>
      </c>
      <c r="AQ11" s="1541">
        <v>1.2596401028277635</v>
      </c>
      <c r="AR11" s="1728">
        <v>1.2648091831927013</v>
      </c>
      <c r="AS11" s="1541">
        <v>1.256386804554954</v>
      </c>
      <c r="AT11" s="1728">
        <v>1.263157894736842</v>
      </c>
      <c r="AU11" s="1541">
        <v>1.2551859602746265</v>
      </c>
      <c r="AV11" s="1728">
        <v>1.2646712463199214</v>
      </c>
      <c r="AW11" s="1541">
        <v>1.2562860509353029</v>
      </c>
      <c r="AX11" s="1728">
        <v>1.263157894736842</v>
      </c>
      <c r="AY11" s="1541">
        <v>1.2591545676474367</v>
      </c>
      <c r="AZ11" s="1728">
        <v>1.263157894736842</v>
      </c>
      <c r="BA11" s="1541">
        <v>1.2580870394617543</v>
      </c>
      <c r="BB11" s="1728">
        <v>1.263157894736842</v>
      </c>
      <c r="BC11" s="1541">
        <v>1.2509514885588355</v>
      </c>
      <c r="BD11" s="1728">
        <v>1.2645431353526644</v>
      </c>
      <c r="BE11" s="1541">
        <v>1.2565298931435198</v>
      </c>
      <c r="BF11" s="1365"/>
      <c r="BG11" s="1365"/>
      <c r="BH11" s="1273"/>
      <c r="BI11" s="1293"/>
      <c r="BJ11" s="1217"/>
      <c r="BK11" s="1217"/>
      <c r="BL11" s="1217"/>
      <c r="BM11" s="1217"/>
    </row>
    <row r="12" spans="1:65" ht="15.75" thickBot="1" x14ac:dyDescent="0.3">
      <c r="A12" s="2877" t="s">
        <v>147</v>
      </c>
      <c r="B12" s="2098" t="s">
        <v>174</v>
      </c>
      <c r="C12" s="2878">
        <v>1.3356145745969619</v>
      </c>
      <c r="D12" s="1752">
        <v>1.3333333333333333</v>
      </c>
      <c r="E12" s="1128">
        <v>1.3378378378378379</v>
      </c>
      <c r="F12" s="1752">
        <v>1.3333333333333333</v>
      </c>
      <c r="G12" s="1128">
        <v>1.3312990409764602</v>
      </c>
      <c r="H12" s="1752">
        <v>1.3333333333333333</v>
      </c>
      <c r="I12" s="1128">
        <v>1.3345148427115638</v>
      </c>
      <c r="J12" s="1752">
        <v>1.3062131519274376</v>
      </c>
      <c r="K12" s="1128">
        <v>1.3067567567567568</v>
      </c>
      <c r="L12" s="1752">
        <v>1.3243926141885327</v>
      </c>
      <c r="M12" s="1128">
        <v>1.3253638253638254</v>
      </c>
      <c r="N12" s="1752">
        <v>1.2797893350888743</v>
      </c>
      <c r="O12" s="1128">
        <v>1.3352223190932868</v>
      </c>
      <c r="P12" s="1752">
        <v>1.3130589940894393</v>
      </c>
      <c r="Q12" s="1128">
        <v>1.3278688524590163</v>
      </c>
      <c r="R12" s="1752">
        <v>1.346938775510204</v>
      </c>
      <c r="S12" s="1128">
        <v>1.3330427201394943</v>
      </c>
      <c r="T12" s="1752">
        <v>1.3199235249655419</v>
      </c>
      <c r="U12" s="1128">
        <v>1.3289171524465642</v>
      </c>
      <c r="V12" s="1752">
        <v>1.346938775510204</v>
      </c>
      <c r="W12" s="1128">
        <v>1.3283783783783782</v>
      </c>
      <c r="X12" s="1752">
        <v>1.3243123336291038</v>
      </c>
      <c r="Y12" s="1128">
        <v>1.3322561692126909</v>
      </c>
      <c r="Z12" s="1752">
        <v>1.3243522545630275</v>
      </c>
      <c r="AA12" s="1128">
        <v>1.3288288288288288</v>
      </c>
      <c r="AB12" s="1752">
        <v>1.346938775510204</v>
      </c>
      <c r="AC12" s="1128">
        <v>1.3221447253705318</v>
      </c>
      <c r="AD12" s="1752">
        <v>1.3276241337656558</v>
      </c>
      <c r="AE12" s="1128">
        <v>1.3278605708512252</v>
      </c>
      <c r="AF12" s="1752">
        <v>1.346938775510204</v>
      </c>
      <c r="AG12" s="1128">
        <v>1.2702702702702702</v>
      </c>
      <c r="AH12" s="1752">
        <v>1.3299988847998216</v>
      </c>
      <c r="AI12" s="1128">
        <v>1.3207797961896324</v>
      </c>
      <c r="AJ12" s="1752">
        <v>1.346938775510204</v>
      </c>
      <c r="AK12" s="1128">
        <v>1.3308631211857018</v>
      </c>
      <c r="AL12" s="1752">
        <v>1.346938775510204</v>
      </c>
      <c r="AM12" s="1128">
        <v>1.3081668625146885</v>
      </c>
      <c r="AN12" s="1752">
        <v>1.3319084724799011</v>
      </c>
      <c r="AO12" s="1128">
        <v>1.3219164619164621</v>
      </c>
      <c r="AP12" s="1752">
        <v>1.346938775510204</v>
      </c>
      <c r="AQ12" s="1128">
        <v>1.3308631211857018</v>
      </c>
      <c r="AR12" s="1752">
        <v>1.3334311502378728</v>
      </c>
      <c r="AS12" s="1128">
        <v>1.3228228228228227</v>
      </c>
      <c r="AT12" s="1752">
        <v>1.346938775510204</v>
      </c>
      <c r="AU12" s="1128">
        <v>1.3296332046332047</v>
      </c>
      <c r="AV12" s="1752">
        <v>1.3345635260092061</v>
      </c>
      <c r="AW12" s="1128">
        <v>1.3233937530344715</v>
      </c>
      <c r="AX12" s="1752">
        <v>1.346938775510204</v>
      </c>
      <c r="AY12" s="1128">
        <v>1.3330427201394943</v>
      </c>
      <c r="AZ12" s="1752">
        <v>1.346938775510204</v>
      </c>
      <c r="BA12" s="1128">
        <v>1.3312312312312311</v>
      </c>
      <c r="BB12" s="1752">
        <v>1.346938775510204</v>
      </c>
      <c r="BC12" s="1128">
        <v>1.3195723195723197</v>
      </c>
      <c r="BD12" s="1752">
        <v>1.3356145745969619</v>
      </c>
      <c r="BE12" s="1128">
        <v>1.3242132543502407</v>
      </c>
      <c r="BF12" s="1365"/>
      <c r="BG12" s="1365"/>
      <c r="BH12" s="1273"/>
      <c r="BI12" s="1293"/>
      <c r="BJ12" s="1217"/>
      <c r="BK12" s="1217"/>
      <c r="BL12" s="1217"/>
      <c r="BM12" s="1217"/>
    </row>
    <row r="13" spans="1:65" ht="15.75" thickBot="1" x14ac:dyDescent="0.3">
      <c r="A13" s="2879" t="s">
        <v>164</v>
      </c>
      <c r="B13" s="2117" t="s">
        <v>50</v>
      </c>
      <c r="C13" s="2880">
        <v>605328.19999999995</v>
      </c>
      <c r="D13" s="952">
        <v>50464.799999999996</v>
      </c>
      <c r="E13" s="955">
        <v>50963.6</v>
      </c>
      <c r="F13" s="952">
        <v>52146.959999999992</v>
      </c>
      <c r="G13" s="955">
        <v>52631.999999999993</v>
      </c>
      <c r="H13" s="1621">
        <v>102611.75999999998</v>
      </c>
      <c r="I13" s="955">
        <v>103595.59999999999</v>
      </c>
      <c r="J13" s="952">
        <v>50287.639999999992</v>
      </c>
      <c r="K13" s="955">
        <v>50258.400000000001</v>
      </c>
      <c r="L13" s="952">
        <v>152899.39999999997</v>
      </c>
      <c r="M13" s="955">
        <v>153854</v>
      </c>
      <c r="N13" s="952">
        <v>51187.199999999997</v>
      </c>
      <c r="O13" s="955">
        <v>52029.999999999993</v>
      </c>
      <c r="P13" s="1621">
        <v>204086.59999999998</v>
      </c>
      <c r="Q13" s="955">
        <v>205884</v>
      </c>
      <c r="R13" s="952">
        <v>51187.199999999997</v>
      </c>
      <c r="S13" s="955">
        <v>52253.599999999999</v>
      </c>
      <c r="T13" s="1621">
        <v>255273.8</v>
      </c>
      <c r="U13" s="955">
        <v>258137.60000000001</v>
      </c>
      <c r="V13" s="952">
        <v>49535.999999999993</v>
      </c>
      <c r="W13" s="955">
        <v>50568</v>
      </c>
      <c r="X13" s="953">
        <v>151910.39999999999</v>
      </c>
      <c r="Y13" s="953">
        <v>154851.59999999998</v>
      </c>
      <c r="Z13" s="2881">
        <v>304809.79999999993</v>
      </c>
      <c r="AA13" s="2881">
        <v>308705.59999999998</v>
      </c>
      <c r="AB13" s="952">
        <v>51187.199999999997</v>
      </c>
      <c r="AC13" s="955">
        <v>52253.599999999999</v>
      </c>
      <c r="AD13" s="1621">
        <v>355996.99999999994</v>
      </c>
      <c r="AE13" s="955">
        <v>360959.19999999995</v>
      </c>
      <c r="AF13" s="952">
        <v>49535.999999999993</v>
      </c>
      <c r="AG13" s="955">
        <v>48658.799999999996</v>
      </c>
      <c r="AH13" s="1621">
        <v>405532.99999999994</v>
      </c>
      <c r="AI13" s="955">
        <v>409617.99999999994</v>
      </c>
      <c r="AJ13" s="952">
        <v>51187.199999999997</v>
      </c>
      <c r="AK13" s="955">
        <v>52253.599999999999</v>
      </c>
      <c r="AL13" s="953">
        <v>151910.39999999997</v>
      </c>
      <c r="AM13" s="953">
        <v>153166</v>
      </c>
      <c r="AN13" s="1621">
        <v>456720.19999999995</v>
      </c>
      <c r="AO13" s="1621">
        <v>461871.59999999992</v>
      </c>
      <c r="AP13" s="952">
        <v>51187.199999999997</v>
      </c>
      <c r="AQ13" s="955">
        <v>52253.599999999999</v>
      </c>
      <c r="AR13" s="1621">
        <v>507907.39999999997</v>
      </c>
      <c r="AS13" s="955">
        <v>514125.1999999999</v>
      </c>
      <c r="AT13" s="952">
        <v>46233.599999999991</v>
      </c>
      <c r="AU13" s="955">
        <v>47042</v>
      </c>
      <c r="AV13" s="1621">
        <v>554141</v>
      </c>
      <c r="AW13" s="955">
        <v>561167.19999999995</v>
      </c>
      <c r="AX13" s="952">
        <v>51187.199999999997</v>
      </c>
      <c r="AY13" s="955">
        <v>52253.599999999999</v>
      </c>
      <c r="AZ13" s="953">
        <v>148608</v>
      </c>
      <c r="BA13" s="953">
        <v>151549.20000000001</v>
      </c>
      <c r="BB13" s="2881">
        <v>300518.39999999997</v>
      </c>
      <c r="BC13" s="2881">
        <v>304715.2</v>
      </c>
      <c r="BD13" s="1621">
        <v>605328.19999999995</v>
      </c>
      <c r="BE13" s="955">
        <v>613420.79999999993</v>
      </c>
      <c r="BF13" s="1365"/>
      <c r="BG13" s="1365"/>
      <c r="BH13" s="1273"/>
      <c r="BI13" s="1293"/>
      <c r="BJ13" s="1217"/>
      <c r="BK13" s="1217"/>
      <c r="BL13" s="1217"/>
      <c r="BM13" s="1217"/>
    </row>
    <row r="14" spans="1:65" ht="15.75" thickBot="1" x14ac:dyDescent="0.3">
      <c r="A14" s="2882" t="s">
        <v>165</v>
      </c>
      <c r="B14" s="2605" t="s">
        <v>50</v>
      </c>
      <c r="C14" s="2883">
        <v>1130474.3599999999</v>
      </c>
      <c r="D14" s="935">
        <v>92757</v>
      </c>
      <c r="E14" s="1370">
        <v>93703.500000000015</v>
      </c>
      <c r="F14" s="935">
        <v>95848.900000000009</v>
      </c>
      <c r="G14" s="1370">
        <v>96353.7</v>
      </c>
      <c r="H14" s="2884">
        <v>188605.90000000002</v>
      </c>
      <c r="I14" s="961">
        <v>190057.2</v>
      </c>
      <c r="J14" s="935">
        <v>90870.31</v>
      </c>
      <c r="K14" s="1370">
        <v>91526.55</v>
      </c>
      <c r="L14" s="935">
        <v>279476.21000000002</v>
      </c>
      <c r="M14" s="1370">
        <v>281583.75</v>
      </c>
      <c r="N14" s="935">
        <v>91999.799999999988</v>
      </c>
      <c r="O14" s="1370">
        <v>96637.650000000009</v>
      </c>
      <c r="P14" s="2884">
        <v>371476.01</v>
      </c>
      <c r="Q14" s="961">
        <v>378221.4</v>
      </c>
      <c r="R14" s="935">
        <v>96826.950000000012</v>
      </c>
      <c r="S14" s="1370">
        <v>96479.9</v>
      </c>
      <c r="T14" s="2884">
        <v>468302.96</v>
      </c>
      <c r="U14" s="961">
        <v>474701.30000000005</v>
      </c>
      <c r="V14" s="935">
        <v>93703.500000000015</v>
      </c>
      <c r="W14" s="1370">
        <v>93040.95</v>
      </c>
      <c r="X14" s="1049">
        <v>282530.25</v>
      </c>
      <c r="Y14" s="1049">
        <v>286158.5</v>
      </c>
      <c r="Z14" s="2881">
        <v>562006.46</v>
      </c>
      <c r="AA14" s="2881">
        <v>567742.25</v>
      </c>
      <c r="AB14" s="935">
        <v>96826.950000000012</v>
      </c>
      <c r="AC14" s="1370">
        <v>95691.150000000009</v>
      </c>
      <c r="AD14" s="2884">
        <v>658833.40999999992</v>
      </c>
      <c r="AE14" s="961">
        <v>663433.4</v>
      </c>
      <c r="AF14" s="935">
        <v>93703.500000000015</v>
      </c>
      <c r="AG14" s="1370">
        <v>88971.000000000015</v>
      </c>
      <c r="AH14" s="2884">
        <v>752536.90999999992</v>
      </c>
      <c r="AI14" s="961">
        <v>752404.4</v>
      </c>
      <c r="AJ14" s="935">
        <v>96826.950000000012</v>
      </c>
      <c r="AK14" s="1370">
        <v>96322.150000000009</v>
      </c>
      <c r="AL14" s="1049">
        <v>287357.40000000002</v>
      </c>
      <c r="AM14" s="1049">
        <v>280984.30000000005</v>
      </c>
      <c r="AN14" s="1621">
        <v>849363.85999999987</v>
      </c>
      <c r="AO14" s="1621">
        <v>848726.55</v>
      </c>
      <c r="AP14" s="935">
        <v>96826.950000000012</v>
      </c>
      <c r="AQ14" s="1370">
        <v>96322.150000000009</v>
      </c>
      <c r="AR14" s="2884">
        <v>946190.80999999982</v>
      </c>
      <c r="AS14" s="961">
        <v>945048.70000000007</v>
      </c>
      <c r="AT14" s="935">
        <v>87456.6</v>
      </c>
      <c r="AU14" s="1370">
        <v>86920.25</v>
      </c>
      <c r="AV14" s="2884">
        <v>1033647.4099999998</v>
      </c>
      <c r="AW14" s="961">
        <v>1031968.9500000001</v>
      </c>
      <c r="AX14" s="935">
        <v>96826.950000000012</v>
      </c>
      <c r="AY14" s="1370">
        <v>96479.9</v>
      </c>
      <c r="AZ14" s="1049">
        <v>281110.5</v>
      </c>
      <c r="BA14" s="1049">
        <v>279722.30000000005</v>
      </c>
      <c r="BB14" s="2881">
        <v>568467.9</v>
      </c>
      <c r="BC14" s="2881">
        <v>560706.60000000009</v>
      </c>
      <c r="BD14" s="2884">
        <v>1130474.3599999999</v>
      </c>
      <c r="BE14" s="961">
        <v>1128448.8500000001</v>
      </c>
      <c r="BF14" s="1365"/>
      <c r="BG14" s="1365"/>
      <c r="BH14" s="1273"/>
      <c r="BI14" s="1293"/>
      <c r="BJ14" s="1217"/>
      <c r="BK14" s="1217"/>
      <c r="BL14" s="1217"/>
      <c r="BM14" s="1217"/>
    </row>
    <row r="15" spans="1:65" ht="15.75" thickBot="1" x14ac:dyDescent="0.3">
      <c r="A15" s="2885" t="s">
        <v>166</v>
      </c>
      <c r="B15" s="889" t="s">
        <v>50</v>
      </c>
      <c r="C15" s="2886">
        <v>1735802.5599999998</v>
      </c>
      <c r="D15" s="2887">
        <v>143221.79999999999</v>
      </c>
      <c r="E15" s="2865">
        <v>144667.1</v>
      </c>
      <c r="F15" s="2887">
        <v>147995.85999999999</v>
      </c>
      <c r="G15" s="2865">
        <v>148985.69999999998</v>
      </c>
      <c r="H15" s="2888">
        <v>291217.66000000003</v>
      </c>
      <c r="I15" s="2641">
        <v>293652.8</v>
      </c>
      <c r="J15" s="2887">
        <v>141157.94999999998</v>
      </c>
      <c r="K15" s="2865">
        <v>141784.95000000001</v>
      </c>
      <c r="L15" s="2889">
        <v>432375.61</v>
      </c>
      <c r="M15" s="2641">
        <v>435437.75</v>
      </c>
      <c r="N15" s="2887">
        <v>143187</v>
      </c>
      <c r="O15" s="2865">
        <v>148667.65</v>
      </c>
      <c r="P15" s="2888">
        <v>575562.61</v>
      </c>
      <c r="Q15" s="2641">
        <v>584105.4</v>
      </c>
      <c r="R15" s="2887">
        <v>148014.15000000002</v>
      </c>
      <c r="S15" s="2865">
        <v>148733.5</v>
      </c>
      <c r="T15" s="2888">
        <v>723576.76</v>
      </c>
      <c r="U15" s="2641">
        <v>732838.9</v>
      </c>
      <c r="V15" s="2887">
        <v>143239.5</v>
      </c>
      <c r="W15" s="2865">
        <v>143608.95000000001</v>
      </c>
      <c r="X15" s="2890">
        <v>434440.65</v>
      </c>
      <c r="Y15" s="2891">
        <v>441010.1</v>
      </c>
      <c r="Z15" s="986">
        <v>866816.25999999989</v>
      </c>
      <c r="AA15" s="2865">
        <v>876447.85</v>
      </c>
      <c r="AB15" s="2887">
        <v>148014.15000000002</v>
      </c>
      <c r="AC15" s="2865">
        <v>147944.75</v>
      </c>
      <c r="AD15" s="2888">
        <v>1014830.4099999999</v>
      </c>
      <c r="AE15" s="2641">
        <v>1024392.6</v>
      </c>
      <c r="AF15" s="2887">
        <v>143239.5</v>
      </c>
      <c r="AG15" s="2865">
        <v>137629.80000000002</v>
      </c>
      <c r="AH15" s="2888">
        <v>1158069.9099999999</v>
      </c>
      <c r="AI15" s="2641">
        <v>1162022.3999999999</v>
      </c>
      <c r="AJ15" s="2887">
        <v>148014.15000000002</v>
      </c>
      <c r="AK15" s="2865">
        <v>148575.75</v>
      </c>
      <c r="AL15" s="2890">
        <v>439267.8</v>
      </c>
      <c r="AM15" s="2891">
        <v>434150.30000000005</v>
      </c>
      <c r="AN15" s="2888">
        <v>1306084.0599999998</v>
      </c>
      <c r="AO15" s="2641">
        <v>1310598.1499999999</v>
      </c>
      <c r="AP15" s="2887">
        <v>148014.15000000002</v>
      </c>
      <c r="AQ15" s="2865">
        <v>148575.75</v>
      </c>
      <c r="AR15" s="2888">
        <v>1454098.2099999997</v>
      </c>
      <c r="AS15" s="2641">
        <v>1459173.9</v>
      </c>
      <c r="AT15" s="2887">
        <v>133690.20000000001</v>
      </c>
      <c r="AU15" s="2865">
        <v>133962.25</v>
      </c>
      <c r="AV15" s="2888">
        <v>1587788.4099999997</v>
      </c>
      <c r="AW15" s="2641">
        <v>1593136.15</v>
      </c>
      <c r="AX15" s="2887">
        <v>148014.15000000002</v>
      </c>
      <c r="AY15" s="2865">
        <v>148733.5</v>
      </c>
      <c r="AZ15" s="2890">
        <v>429718.5</v>
      </c>
      <c r="BA15" s="2891">
        <v>431271.50000000006</v>
      </c>
      <c r="BB15" s="986">
        <v>868986.3</v>
      </c>
      <c r="BC15" s="2865">
        <v>865421.8</v>
      </c>
      <c r="BD15" s="2888">
        <v>1735802.5599999998</v>
      </c>
      <c r="BE15" s="2641">
        <v>1741869.65</v>
      </c>
      <c r="BF15" s="1365"/>
      <c r="BG15" s="1365"/>
      <c r="BH15" s="1273"/>
      <c r="BI15" s="1293"/>
      <c r="BJ15" s="1217"/>
      <c r="BK15" s="1217"/>
      <c r="BL15" s="1217"/>
      <c r="BM15" s="1217"/>
    </row>
    <row r="16" spans="1:65" ht="16.5" thickBot="1" x14ac:dyDescent="0.3">
      <c r="A16" s="2892" t="s">
        <v>502</v>
      </c>
      <c r="B16" s="2893"/>
      <c r="C16" s="2894"/>
      <c r="D16" s="2894"/>
      <c r="E16" s="2894"/>
      <c r="F16" s="2894"/>
      <c r="G16" s="2894"/>
      <c r="H16" s="2895"/>
      <c r="I16" s="2895"/>
      <c r="J16" s="2894"/>
      <c r="K16" s="2894"/>
      <c r="L16" s="2895"/>
      <c r="M16" s="2895"/>
      <c r="N16" s="2894"/>
      <c r="O16" s="2894"/>
      <c r="P16" s="2895"/>
      <c r="Q16" s="2895"/>
      <c r="R16" s="2894"/>
      <c r="S16" s="2894"/>
      <c r="T16" s="2895"/>
      <c r="U16" s="2895"/>
      <c r="V16" s="2894"/>
      <c r="W16" s="2894"/>
      <c r="X16" s="2535"/>
      <c r="Y16" s="2535"/>
      <c r="Z16" s="2896"/>
      <c r="AA16" s="2535"/>
      <c r="AB16" s="2894"/>
      <c r="AC16" s="2894"/>
      <c r="AD16" s="2895"/>
      <c r="AE16" s="2895"/>
      <c r="AF16" s="2894"/>
      <c r="AG16" s="2894"/>
      <c r="AH16" s="2895"/>
      <c r="AI16" s="2895"/>
      <c r="AJ16" s="2894"/>
      <c r="AK16" s="2894"/>
      <c r="AL16" s="2535"/>
      <c r="AM16" s="2535"/>
      <c r="AN16" s="2895"/>
      <c r="AO16" s="2895"/>
      <c r="AP16" s="2894"/>
      <c r="AQ16" s="2894"/>
      <c r="AR16" s="2895"/>
      <c r="AS16" s="2895"/>
      <c r="AT16" s="2894"/>
      <c r="AU16" s="2894"/>
      <c r="AV16" s="2895"/>
      <c r="AW16" s="2895"/>
      <c r="AX16" s="2894"/>
      <c r="AY16" s="2894"/>
      <c r="AZ16" s="2535"/>
      <c r="BA16" s="2535"/>
      <c r="BB16" s="2896"/>
      <c r="BC16" s="2535"/>
      <c r="BD16" s="2895"/>
      <c r="BE16" s="2895"/>
      <c r="BF16" s="1365"/>
      <c r="BG16" s="1365"/>
      <c r="BH16" s="1273"/>
      <c r="BI16" s="1293"/>
      <c r="BJ16" s="1217"/>
      <c r="BK16" s="1217"/>
      <c r="BL16" s="1217"/>
      <c r="BM16" s="1217"/>
    </row>
    <row r="17" spans="1:65" ht="15.75" thickBot="1" x14ac:dyDescent="0.3">
      <c r="A17" s="2897" t="s">
        <v>149</v>
      </c>
      <c r="B17" s="2086" t="s">
        <v>50</v>
      </c>
      <c r="C17" s="2881">
        <v>423729.74</v>
      </c>
      <c r="D17" s="967">
        <v>35325.359999999993</v>
      </c>
      <c r="E17" s="967">
        <v>35684.712719999996</v>
      </c>
      <c r="F17" s="967">
        <v>36502.871999999996</v>
      </c>
      <c r="G17" s="967">
        <v>36852.926399999997</v>
      </c>
      <c r="H17" s="2898">
        <v>71828.231999999989</v>
      </c>
      <c r="I17" s="1073">
        <v>72537.639119999993</v>
      </c>
      <c r="J17" s="967">
        <v>35201.347999999991</v>
      </c>
      <c r="K17" s="967">
        <v>35185.905840000007</v>
      </c>
      <c r="L17" s="967">
        <v>107029.57999999999</v>
      </c>
      <c r="M17" s="1073">
        <v>107723.54496</v>
      </c>
      <c r="N17" s="967">
        <v>35831.040000000001</v>
      </c>
      <c r="O17" s="967">
        <v>36682.905207141288</v>
      </c>
      <c r="P17" s="2898">
        <v>142860.62</v>
      </c>
      <c r="Q17" s="1073">
        <v>144406.45016714127</v>
      </c>
      <c r="R17" s="967">
        <v>35831.040000000001</v>
      </c>
      <c r="S17" s="967">
        <v>36838.788</v>
      </c>
      <c r="T17" s="2898">
        <v>178691.66</v>
      </c>
      <c r="U17" s="1073">
        <v>181245.23816714127</v>
      </c>
      <c r="V17" s="967">
        <v>34675.199999999997</v>
      </c>
      <c r="W17" s="967">
        <v>35650.439999999995</v>
      </c>
      <c r="X17" s="1621">
        <v>106337.28</v>
      </c>
      <c r="Y17" s="955">
        <v>109172.13320714128</v>
      </c>
      <c r="Z17" s="2881">
        <v>213366.86</v>
      </c>
      <c r="AA17" s="2881">
        <v>216895.67816714128</v>
      </c>
      <c r="AB17" s="967">
        <v>35831.040000000001</v>
      </c>
      <c r="AC17" s="967">
        <v>36839</v>
      </c>
      <c r="AD17" s="2898">
        <v>249197.9</v>
      </c>
      <c r="AE17" s="1073">
        <v>253734.67816714128</v>
      </c>
      <c r="AF17" s="967">
        <v>34675.199999999997</v>
      </c>
      <c r="AG17" s="967">
        <v>34299.58812</v>
      </c>
      <c r="AH17" s="2898">
        <v>283873.09999999998</v>
      </c>
      <c r="AI17" s="1073">
        <v>288034.26628714125</v>
      </c>
      <c r="AJ17" s="967">
        <v>35831.040000000001</v>
      </c>
      <c r="AK17" s="967">
        <v>36582.745360000001</v>
      </c>
      <c r="AL17" s="1621">
        <v>106337.28</v>
      </c>
      <c r="AM17" s="955">
        <v>107721.33348</v>
      </c>
      <c r="AN17" s="1621">
        <v>319704.13999999996</v>
      </c>
      <c r="AO17" s="1621">
        <v>324617.01164714125</v>
      </c>
      <c r="AP17" s="967">
        <v>35831.040000000001</v>
      </c>
      <c r="AQ17" s="967">
        <v>36888.428919999984</v>
      </c>
      <c r="AR17" s="2898">
        <v>355535.17999999993</v>
      </c>
      <c r="AS17" s="1073">
        <v>361505.44056714122</v>
      </c>
      <c r="AT17" s="967">
        <v>32363.519999999997</v>
      </c>
      <c r="AU17" s="967">
        <v>33164.609999999986</v>
      </c>
      <c r="AV17" s="2898">
        <v>387898.69999999995</v>
      </c>
      <c r="AW17" s="1073">
        <v>394670.05056714121</v>
      </c>
      <c r="AX17" s="967">
        <v>35831.040000000001</v>
      </c>
      <c r="AY17" s="967">
        <v>36838.788</v>
      </c>
      <c r="AZ17" s="1621">
        <v>104025.60000000001</v>
      </c>
      <c r="BA17" s="955">
        <v>106891.82691999996</v>
      </c>
      <c r="BB17" s="2881">
        <v>210362.88</v>
      </c>
      <c r="BC17" s="2881">
        <v>214613.16039999996</v>
      </c>
      <c r="BD17" s="2898">
        <v>423729.73999999993</v>
      </c>
      <c r="BE17" s="1073">
        <v>431508.83856714121</v>
      </c>
      <c r="BF17" s="1365"/>
      <c r="BG17" s="1365"/>
      <c r="BH17" s="1273"/>
      <c r="BI17" s="1293"/>
      <c r="BJ17" s="1217"/>
      <c r="BK17" s="1217"/>
      <c r="BL17" s="1217"/>
      <c r="BM17" s="1217"/>
    </row>
    <row r="18" spans="1:65" ht="15.75" thickBot="1" x14ac:dyDescent="0.3">
      <c r="A18" s="2899" t="s">
        <v>150</v>
      </c>
      <c r="B18" s="2093" t="s">
        <v>50</v>
      </c>
      <c r="C18" s="2900">
        <v>791332.05199999991</v>
      </c>
      <c r="D18" s="2659">
        <v>64929.9</v>
      </c>
      <c r="E18" s="2659">
        <v>65611.190699999992</v>
      </c>
      <c r="F18" s="2659">
        <v>67094.23000000001</v>
      </c>
      <c r="G18" s="2659">
        <v>67466.860739999989</v>
      </c>
      <c r="H18" s="2901">
        <v>132024.13</v>
      </c>
      <c r="I18" s="1050">
        <v>133078.05143999998</v>
      </c>
      <c r="J18" s="2659">
        <v>63609.217000000004</v>
      </c>
      <c r="K18" s="2659">
        <v>64077.737655000004</v>
      </c>
      <c r="L18" s="2659">
        <v>195633.34700000001</v>
      </c>
      <c r="M18" s="2660">
        <v>197155.78909499999</v>
      </c>
      <c r="N18" s="2659">
        <v>64399.859999999993</v>
      </c>
      <c r="O18" s="2659">
        <v>68132.803274858685</v>
      </c>
      <c r="P18" s="2901">
        <v>260033.20699999999</v>
      </c>
      <c r="Q18" s="1050">
        <v>265288.59236985864</v>
      </c>
      <c r="R18" s="2659">
        <v>67778.865000000005</v>
      </c>
      <c r="S18" s="2659">
        <v>68018.329500000007</v>
      </c>
      <c r="T18" s="2901">
        <v>327812.07199999999</v>
      </c>
      <c r="U18" s="1050">
        <v>333306.92186985863</v>
      </c>
      <c r="V18" s="2659">
        <v>65592.450000000012</v>
      </c>
      <c r="W18" s="2659">
        <v>65593.869749999998</v>
      </c>
      <c r="X18" s="1621">
        <v>197771.17500000002</v>
      </c>
      <c r="Y18" s="955">
        <v>201745.00252485869</v>
      </c>
      <c r="Z18" s="2881">
        <v>393404.522</v>
      </c>
      <c r="AA18" s="2881">
        <v>398900.7916198587</v>
      </c>
      <c r="AB18" s="2659">
        <v>67778.865000000005</v>
      </c>
      <c r="AC18" s="2659">
        <v>67418</v>
      </c>
      <c r="AD18" s="2901">
        <v>461183.38699999999</v>
      </c>
      <c r="AE18" s="1050">
        <v>466318.7916198587</v>
      </c>
      <c r="AF18" s="2659">
        <v>65592.450000000012</v>
      </c>
      <c r="AG18" s="2659">
        <v>62715.657900000006</v>
      </c>
      <c r="AH18" s="2901">
        <v>526775.83700000006</v>
      </c>
      <c r="AI18" s="1050">
        <v>529034.4495198587</v>
      </c>
      <c r="AJ18" s="2659">
        <v>67778.865000000005</v>
      </c>
      <c r="AK18" s="2659">
        <v>67435.13721500001</v>
      </c>
      <c r="AL18" s="1621">
        <v>201150.18</v>
      </c>
      <c r="AM18" s="955">
        <v>197568.79511500002</v>
      </c>
      <c r="AN18" s="1621">
        <v>594554.70200000005</v>
      </c>
      <c r="AO18" s="1621">
        <v>596469.58673485869</v>
      </c>
      <c r="AP18" s="2659">
        <v>67778.865000000005</v>
      </c>
      <c r="AQ18" s="2659">
        <v>67998.62179249998</v>
      </c>
      <c r="AR18" s="2901">
        <v>662333.56700000004</v>
      </c>
      <c r="AS18" s="1050">
        <v>664468.20852735871</v>
      </c>
      <c r="AT18" s="2659">
        <v>61219.62</v>
      </c>
      <c r="AU18" s="2659">
        <v>61278.776249999981</v>
      </c>
      <c r="AV18" s="2901">
        <v>723553.18700000003</v>
      </c>
      <c r="AW18" s="1050">
        <v>725746.98477735871</v>
      </c>
      <c r="AX18" s="2659">
        <v>67778.865000000005</v>
      </c>
      <c r="AY18" s="2659">
        <v>68018.329500000007</v>
      </c>
      <c r="AZ18" s="1621">
        <v>196777.35000000003</v>
      </c>
      <c r="BA18" s="955">
        <v>197295.72754249995</v>
      </c>
      <c r="BB18" s="2881">
        <v>397927.53</v>
      </c>
      <c r="BC18" s="2881">
        <v>394864.5226575</v>
      </c>
      <c r="BD18" s="2901">
        <v>791332.05200000003</v>
      </c>
      <c r="BE18" s="1050">
        <v>793765.3142773587</v>
      </c>
      <c r="BF18" s="1365"/>
      <c r="BG18" s="1365"/>
      <c r="BH18" s="1273"/>
      <c r="BI18" s="1293"/>
      <c r="BJ18" s="1217"/>
      <c r="BK18" s="1217"/>
      <c r="BL18" s="1217"/>
      <c r="BM18" s="1217"/>
    </row>
    <row r="19" spans="1:65" ht="15.75" thickBot="1" x14ac:dyDescent="0.3">
      <c r="A19" s="2885" t="s">
        <v>78</v>
      </c>
      <c r="B19" s="2902" t="s">
        <v>50</v>
      </c>
      <c r="C19" s="2886">
        <v>1215061.7919999999</v>
      </c>
      <c r="D19" s="2887">
        <v>100255.26</v>
      </c>
      <c r="E19" s="2887">
        <v>101295.90341999999</v>
      </c>
      <c r="F19" s="2887">
        <v>103597.10200000001</v>
      </c>
      <c r="G19" s="2887">
        <v>104319.78713999999</v>
      </c>
      <c r="H19" s="2864">
        <v>203852.36199999999</v>
      </c>
      <c r="I19" s="2865">
        <v>205615.69055999996</v>
      </c>
      <c r="J19" s="2887">
        <v>98810.565000000002</v>
      </c>
      <c r="K19" s="2887">
        <v>99263.643495000011</v>
      </c>
      <c r="L19" s="2887">
        <v>302662.92700000003</v>
      </c>
      <c r="M19" s="2865">
        <v>304879.33405499998</v>
      </c>
      <c r="N19" s="2887">
        <v>100230.9</v>
      </c>
      <c r="O19" s="2887">
        <v>104815.70848199997</v>
      </c>
      <c r="P19" s="2864">
        <v>402893.82699999999</v>
      </c>
      <c r="Q19" s="2865">
        <v>409695.04253699991</v>
      </c>
      <c r="R19" s="2887">
        <v>103609.905</v>
      </c>
      <c r="S19" s="2887">
        <v>104857.11750000001</v>
      </c>
      <c r="T19" s="2864">
        <v>506503.73199999996</v>
      </c>
      <c r="U19" s="2865">
        <v>514552.16003699991</v>
      </c>
      <c r="V19" s="2887">
        <v>100267.65000000001</v>
      </c>
      <c r="W19" s="2887">
        <v>101244.30974999999</v>
      </c>
      <c r="X19" s="2864">
        <v>304108.45500000002</v>
      </c>
      <c r="Y19" s="2865">
        <v>310917.135732</v>
      </c>
      <c r="Z19" s="986">
        <v>606771.38199999998</v>
      </c>
      <c r="AA19" s="2865">
        <v>615796.46978699998</v>
      </c>
      <c r="AB19" s="2887">
        <v>103609.905</v>
      </c>
      <c r="AC19" s="2887">
        <v>104257</v>
      </c>
      <c r="AD19" s="2864">
        <v>710381.28700000001</v>
      </c>
      <c r="AE19" s="2865">
        <v>720053.46978699998</v>
      </c>
      <c r="AF19" s="2887">
        <v>100267.65000000001</v>
      </c>
      <c r="AG19" s="2887">
        <v>97015.246020000006</v>
      </c>
      <c r="AH19" s="2864">
        <v>810648.93700000003</v>
      </c>
      <c r="AI19" s="2865">
        <v>817068.71580699994</v>
      </c>
      <c r="AJ19" s="2887">
        <v>103609.905</v>
      </c>
      <c r="AK19" s="2887">
        <v>104017.88257500001</v>
      </c>
      <c r="AL19" s="2864">
        <v>307487.45999999996</v>
      </c>
      <c r="AM19" s="2865">
        <v>305290.12859500002</v>
      </c>
      <c r="AN19" s="2864">
        <v>914258.84199999995</v>
      </c>
      <c r="AO19" s="2865">
        <v>921086.59838199988</v>
      </c>
      <c r="AP19" s="2887">
        <v>103609.905</v>
      </c>
      <c r="AQ19" s="2887">
        <v>104887.05071249997</v>
      </c>
      <c r="AR19" s="2864">
        <v>1017868.747</v>
      </c>
      <c r="AS19" s="2865">
        <v>1025973.6490944999</v>
      </c>
      <c r="AT19" s="2887">
        <v>93583.14</v>
      </c>
      <c r="AU19" s="2887">
        <v>94443.386249999967</v>
      </c>
      <c r="AV19" s="2864">
        <v>1111451.8870000001</v>
      </c>
      <c r="AW19" s="2865">
        <v>1120417.0353444999</v>
      </c>
      <c r="AX19" s="2887">
        <v>103609.905</v>
      </c>
      <c r="AY19" s="2887">
        <v>104857.11750000001</v>
      </c>
      <c r="AZ19" s="2864">
        <v>300802.95000000007</v>
      </c>
      <c r="BA19" s="2865">
        <v>304187.55446249992</v>
      </c>
      <c r="BB19" s="986">
        <v>608290.41</v>
      </c>
      <c r="BC19" s="2865">
        <v>609477.68305749993</v>
      </c>
      <c r="BD19" s="2864">
        <v>1215061.7919999999</v>
      </c>
      <c r="BE19" s="2865">
        <v>1225274.1528444998</v>
      </c>
      <c r="BF19" s="1365"/>
      <c r="BG19" s="1365"/>
      <c r="BH19" s="1273"/>
      <c r="BI19" s="1293"/>
      <c r="BJ19" s="1217"/>
      <c r="BK19" s="1217"/>
      <c r="BL19" s="1217"/>
      <c r="BM19" s="1217"/>
    </row>
    <row r="20" spans="1:65" ht="15.75" thickBot="1" x14ac:dyDescent="0.3">
      <c r="A20" s="2879" t="s">
        <v>152</v>
      </c>
      <c r="B20" s="2093" t="s">
        <v>50</v>
      </c>
      <c r="C20" s="2880">
        <v>9079.9230000000025</v>
      </c>
      <c r="D20" s="952">
        <v>756.97199999999998</v>
      </c>
      <c r="E20" s="952">
        <v>754.26128000000006</v>
      </c>
      <c r="F20" s="952">
        <v>782.20439999999985</v>
      </c>
      <c r="G20" s="952">
        <v>605.26800000000003</v>
      </c>
      <c r="H20" s="1621">
        <v>1539.1763999999998</v>
      </c>
      <c r="I20" s="955">
        <v>1359.5292800000002</v>
      </c>
      <c r="J20" s="952">
        <v>754.31459999999993</v>
      </c>
      <c r="K20" s="952">
        <v>693.56592000000001</v>
      </c>
      <c r="L20" s="952">
        <v>2293.491</v>
      </c>
      <c r="M20" s="955">
        <v>2053.0952000000002</v>
      </c>
      <c r="N20" s="952">
        <v>767.80799999999988</v>
      </c>
      <c r="O20" s="952">
        <v>462.31732323743586</v>
      </c>
      <c r="P20" s="1621">
        <v>3061.299</v>
      </c>
      <c r="Q20" s="955">
        <v>2515.4125232374363</v>
      </c>
      <c r="R20" s="952">
        <v>767.80799999999988</v>
      </c>
      <c r="S20" s="952">
        <v>783.80399999999997</v>
      </c>
      <c r="T20" s="1621">
        <v>3829.107</v>
      </c>
      <c r="U20" s="955">
        <v>3299.2165232374364</v>
      </c>
      <c r="V20" s="952">
        <v>743.03999999999985</v>
      </c>
      <c r="W20" s="952">
        <v>733.23599999999999</v>
      </c>
      <c r="X20" s="1621">
        <v>2278.6559999999995</v>
      </c>
      <c r="Y20" s="955">
        <v>1979.3573232374356</v>
      </c>
      <c r="Z20" s="2881">
        <v>4572.146999999999</v>
      </c>
      <c r="AA20" s="2881">
        <v>4032.4525232374358</v>
      </c>
      <c r="AB20" s="952">
        <v>767.80799999999988</v>
      </c>
      <c r="AC20" s="952">
        <v>523</v>
      </c>
      <c r="AD20" s="1621">
        <v>5339.954999999999</v>
      </c>
      <c r="AE20" s="955">
        <v>4555.4525232374363</v>
      </c>
      <c r="AF20" s="952">
        <v>743.03999999999985</v>
      </c>
      <c r="AG20" s="952">
        <v>729.88199999999995</v>
      </c>
      <c r="AH20" s="1621">
        <v>6082.994999999999</v>
      </c>
      <c r="AI20" s="955">
        <v>5285.3345232374359</v>
      </c>
      <c r="AJ20" s="952">
        <v>767.80799999999988</v>
      </c>
      <c r="AK20" s="952">
        <v>783.80399999999997</v>
      </c>
      <c r="AL20" s="1621">
        <v>2278.6559999999995</v>
      </c>
      <c r="AM20" s="955">
        <v>2036.6860000000001</v>
      </c>
      <c r="AN20" s="1621">
        <v>6850.802999999999</v>
      </c>
      <c r="AO20" s="1621">
        <v>6069.1385232374359</v>
      </c>
      <c r="AP20" s="952">
        <v>767.80799999999988</v>
      </c>
      <c r="AQ20" s="952">
        <v>470.28240000000005</v>
      </c>
      <c r="AR20" s="1621">
        <v>7618.610999999999</v>
      </c>
      <c r="AS20" s="955">
        <v>6539.420923237436</v>
      </c>
      <c r="AT20" s="952">
        <v>693.50399999999991</v>
      </c>
      <c r="AU20" s="952">
        <v>705.63</v>
      </c>
      <c r="AV20" s="1621">
        <v>8312.114999999998</v>
      </c>
      <c r="AW20" s="955">
        <v>7245.0509232374361</v>
      </c>
      <c r="AX20" s="952">
        <v>767.80799999999988</v>
      </c>
      <c r="AY20" s="952">
        <v>783.80399999999997</v>
      </c>
      <c r="AZ20" s="1621">
        <v>2229.12</v>
      </c>
      <c r="BA20" s="955">
        <v>1959.7164000000002</v>
      </c>
      <c r="BB20" s="2881">
        <v>4507.7759999999998</v>
      </c>
      <c r="BC20" s="2881">
        <v>3996.4024000000004</v>
      </c>
      <c r="BD20" s="1621">
        <v>9079.922999999997</v>
      </c>
      <c r="BE20" s="955">
        <v>8028.8549232374362</v>
      </c>
      <c r="BF20" s="1365"/>
      <c r="BG20" s="1365"/>
      <c r="BH20" s="1273"/>
      <c r="BI20" s="1293"/>
      <c r="BJ20" s="1217"/>
      <c r="BK20" s="1217"/>
      <c r="BL20" s="1217"/>
      <c r="BM20" s="1217"/>
    </row>
    <row r="21" spans="1:65" ht="15.75" thickBot="1" x14ac:dyDescent="0.3">
      <c r="A21" s="2882" t="s">
        <v>153</v>
      </c>
      <c r="B21" s="2093" t="s">
        <v>50</v>
      </c>
      <c r="C21" s="2883">
        <v>16957.115400000002</v>
      </c>
      <c r="D21" s="935">
        <v>1391.355</v>
      </c>
      <c r="E21" s="935">
        <v>1386.8117999999999</v>
      </c>
      <c r="F21" s="935">
        <v>1437.7335</v>
      </c>
      <c r="G21" s="935">
        <v>1108.06755</v>
      </c>
      <c r="H21" s="2903">
        <v>2829.0884999999998</v>
      </c>
      <c r="I21" s="955">
        <v>2494.8793500000002</v>
      </c>
      <c r="J21" s="935">
        <v>1363.05465</v>
      </c>
      <c r="K21" s="935">
        <v>1263.06639</v>
      </c>
      <c r="L21" s="935">
        <v>4192.1431499999999</v>
      </c>
      <c r="M21" s="955">
        <v>3757.9457400000001</v>
      </c>
      <c r="N21" s="935">
        <v>1379.9969999999998</v>
      </c>
      <c r="O21" s="935">
        <v>858.68267676256391</v>
      </c>
      <c r="P21" s="2903">
        <v>5572.1401499999993</v>
      </c>
      <c r="Q21" s="955">
        <v>4616.6284167625636</v>
      </c>
      <c r="R21" s="935">
        <v>1452.4042500000003</v>
      </c>
      <c r="S21" s="935">
        <v>1447.1985</v>
      </c>
      <c r="T21" s="2903">
        <v>7024.5443999999998</v>
      </c>
      <c r="U21" s="955">
        <v>6063.826916762564</v>
      </c>
      <c r="V21" s="935">
        <v>1405.5525000000002</v>
      </c>
      <c r="W21" s="935">
        <v>1349.0937749999998</v>
      </c>
      <c r="X21" s="1621">
        <v>4237.9537500000006</v>
      </c>
      <c r="Y21" s="955">
        <v>3654.9749517625637</v>
      </c>
      <c r="Z21" s="2881">
        <v>8430.0969000000005</v>
      </c>
      <c r="AA21" s="2881">
        <v>7412.9206917625634</v>
      </c>
      <c r="AB21" s="935">
        <v>1452.4042500000003</v>
      </c>
      <c r="AC21" s="935">
        <v>956</v>
      </c>
      <c r="AD21" s="2903">
        <v>9882.5011500000001</v>
      </c>
      <c r="AE21" s="955">
        <v>8368.9206917625634</v>
      </c>
      <c r="AF21" s="935">
        <v>1405.5525000000002</v>
      </c>
      <c r="AG21" s="935">
        <v>1334.5650000000001</v>
      </c>
      <c r="AH21" s="2903">
        <v>11288.05365</v>
      </c>
      <c r="AI21" s="955">
        <v>9703.4856917625639</v>
      </c>
      <c r="AJ21" s="935">
        <v>1452.4042500000003</v>
      </c>
      <c r="AK21" s="935">
        <v>1444.8322500000002</v>
      </c>
      <c r="AL21" s="1621">
        <v>4310.3610000000008</v>
      </c>
      <c r="AM21" s="955">
        <v>3735.39725</v>
      </c>
      <c r="AN21" s="1621">
        <v>12740.457899999999</v>
      </c>
      <c r="AO21" s="1621">
        <v>11148.317941762563</v>
      </c>
      <c r="AP21" s="935">
        <v>1452.4042500000003</v>
      </c>
      <c r="AQ21" s="935">
        <v>866.89935000000014</v>
      </c>
      <c r="AR21" s="2903">
        <v>14192.862149999999</v>
      </c>
      <c r="AS21" s="955">
        <v>12015.217291762563</v>
      </c>
      <c r="AT21" s="935">
        <v>1311.8490000000002</v>
      </c>
      <c r="AU21" s="935">
        <v>1303.80375</v>
      </c>
      <c r="AV21" s="2903">
        <v>15504.711149999999</v>
      </c>
      <c r="AW21" s="955">
        <v>13319.021041762564</v>
      </c>
      <c r="AX21" s="935">
        <v>1452.4042500000003</v>
      </c>
      <c r="AY21" s="935">
        <v>1447.1985</v>
      </c>
      <c r="AZ21" s="1621">
        <v>4216.6575000000012</v>
      </c>
      <c r="BA21" s="955">
        <v>3617.9016000000001</v>
      </c>
      <c r="BB21" s="2881">
        <v>8527.0185000000019</v>
      </c>
      <c r="BC21" s="2881">
        <v>7353.2988500000001</v>
      </c>
      <c r="BD21" s="2903">
        <v>16957.115399999999</v>
      </c>
      <c r="BE21" s="955">
        <v>14766.219541762564</v>
      </c>
      <c r="BF21" s="1365"/>
      <c r="BG21" s="1365"/>
      <c r="BH21" s="1273"/>
      <c r="BI21" s="1293"/>
      <c r="BJ21" s="1217"/>
      <c r="BK21" s="1217"/>
      <c r="BL21" s="1217"/>
      <c r="BM21" s="1217"/>
    </row>
    <row r="22" spans="1:65" ht="15.75" thickBot="1" x14ac:dyDescent="0.3">
      <c r="A22" s="2885" t="s">
        <v>142</v>
      </c>
      <c r="B22" s="2902" t="s">
        <v>50</v>
      </c>
      <c r="C22" s="2886">
        <v>26037.038400000005</v>
      </c>
      <c r="D22" s="2887">
        <v>2148.3270000000002</v>
      </c>
      <c r="E22" s="2887">
        <v>2141.0730800000001</v>
      </c>
      <c r="F22" s="2887">
        <v>2219.9378999999999</v>
      </c>
      <c r="G22" s="2887">
        <v>1713.33555</v>
      </c>
      <c r="H22" s="2864">
        <v>4368.2649000000001</v>
      </c>
      <c r="I22" s="2865">
        <v>3854.4086300000004</v>
      </c>
      <c r="J22" s="2887">
        <v>2117.3692499999997</v>
      </c>
      <c r="K22" s="2887">
        <v>1956.63231</v>
      </c>
      <c r="L22" s="2887">
        <v>6485.6341499999999</v>
      </c>
      <c r="M22" s="2865">
        <v>5811.0409400000008</v>
      </c>
      <c r="N22" s="2887">
        <v>2147.8049999999998</v>
      </c>
      <c r="O22" s="2887">
        <v>1320.9999999999998</v>
      </c>
      <c r="P22" s="2864">
        <v>8633.4391499999983</v>
      </c>
      <c r="Q22" s="2865">
        <v>7132.0409399999999</v>
      </c>
      <c r="R22" s="2887">
        <v>2220.21225</v>
      </c>
      <c r="S22" s="2887">
        <v>2231.0025000000001</v>
      </c>
      <c r="T22" s="2864">
        <v>10853.651399999999</v>
      </c>
      <c r="U22" s="2865">
        <v>9363.0434400000013</v>
      </c>
      <c r="V22" s="2887">
        <v>2148.5925000000002</v>
      </c>
      <c r="W22" s="2887">
        <v>2082.3297749999997</v>
      </c>
      <c r="X22" s="2864">
        <v>6516.6097499999996</v>
      </c>
      <c r="Y22" s="2865">
        <v>5634.3322749999988</v>
      </c>
      <c r="Z22" s="986">
        <v>13002.243899999999</v>
      </c>
      <c r="AA22" s="2865">
        <v>11445.373215</v>
      </c>
      <c r="AB22" s="2887">
        <v>2220.21225</v>
      </c>
      <c r="AC22" s="2887">
        <v>1479</v>
      </c>
      <c r="AD22" s="2864">
        <v>15222.456149999998</v>
      </c>
      <c r="AE22" s="2865">
        <v>12924.373215</v>
      </c>
      <c r="AF22" s="2887">
        <v>2148.5925000000002</v>
      </c>
      <c r="AG22" s="2887">
        <v>2064.4470000000001</v>
      </c>
      <c r="AH22" s="2864">
        <v>17371.048649999997</v>
      </c>
      <c r="AI22" s="2865">
        <v>14988.820215</v>
      </c>
      <c r="AJ22" s="2887">
        <v>2220.21225</v>
      </c>
      <c r="AK22" s="2887">
        <v>2228.63625</v>
      </c>
      <c r="AL22" s="2864">
        <v>6589.0169999999998</v>
      </c>
      <c r="AM22" s="2865">
        <v>5772.0832499999997</v>
      </c>
      <c r="AN22" s="2864">
        <v>19591.260899999997</v>
      </c>
      <c r="AO22" s="2865">
        <v>17217.456464999999</v>
      </c>
      <c r="AP22" s="2887">
        <v>2220.21225</v>
      </c>
      <c r="AQ22" s="2887">
        <v>1337.1817500000002</v>
      </c>
      <c r="AR22" s="2864">
        <v>21811.473149999998</v>
      </c>
      <c r="AS22" s="2865">
        <v>18554.638214999999</v>
      </c>
      <c r="AT22" s="2887">
        <v>2005.3530000000001</v>
      </c>
      <c r="AU22" s="2887">
        <v>2009.4337500000001</v>
      </c>
      <c r="AV22" s="2864">
        <v>23816.826149999997</v>
      </c>
      <c r="AW22" s="2865">
        <v>20564.071964999999</v>
      </c>
      <c r="AX22" s="2887">
        <v>2220.21225</v>
      </c>
      <c r="AY22" s="2887">
        <v>2231.0025000000001</v>
      </c>
      <c r="AZ22" s="2864">
        <v>6445.7775000000011</v>
      </c>
      <c r="BA22" s="2865">
        <v>5577.6180000000004</v>
      </c>
      <c r="BB22" s="986">
        <v>13034.794500000002</v>
      </c>
      <c r="BC22" s="2865">
        <v>11349.70125</v>
      </c>
      <c r="BD22" s="2864">
        <v>26037.038399999998</v>
      </c>
      <c r="BE22" s="2865">
        <v>22795.074465000002</v>
      </c>
      <c r="BF22" s="1365"/>
      <c r="BG22" s="1365"/>
      <c r="BH22" s="1273"/>
      <c r="BI22" s="1293"/>
      <c r="BJ22" s="1217"/>
      <c r="BK22" s="1217"/>
      <c r="BL22" s="1217"/>
      <c r="BM22" s="1217"/>
    </row>
    <row r="23" spans="1:65" ht="15.75" thickBot="1" x14ac:dyDescent="0.3">
      <c r="A23" s="2879" t="s">
        <v>154</v>
      </c>
      <c r="B23" s="2093" t="s">
        <v>50</v>
      </c>
      <c r="C23" s="2880">
        <v>21186.487000000001</v>
      </c>
      <c r="D23" s="952">
        <v>1766.2679999999998</v>
      </c>
      <c r="E23" s="952">
        <v>1528.9079999999999</v>
      </c>
      <c r="F23" s="952">
        <v>1825.1435999999999</v>
      </c>
      <c r="G23" s="952">
        <v>1752.6456000000001</v>
      </c>
      <c r="H23" s="952">
        <v>3591.4115999999995</v>
      </c>
      <c r="I23" s="955">
        <v>3281.5536000000002</v>
      </c>
      <c r="J23" s="952">
        <v>1760.0673999999997</v>
      </c>
      <c r="K23" s="952">
        <v>1563.0362399999999</v>
      </c>
      <c r="L23" s="952">
        <v>5351.4789999999994</v>
      </c>
      <c r="M23" s="955">
        <v>4844.5898400000005</v>
      </c>
      <c r="N23" s="952">
        <v>1791.5519999999999</v>
      </c>
      <c r="O23" s="952">
        <v>1619.1736000000001</v>
      </c>
      <c r="P23" s="952">
        <v>7143.030999999999</v>
      </c>
      <c r="Q23" s="955">
        <v>6463.7634400000006</v>
      </c>
      <c r="R23" s="952">
        <v>1791.5519999999999</v>
      </c>
      <c r="S23" s="952">
        <v>1306.3400000000001</v>
      </c>
      <c r="T23" s="952">
        <v>8934.5829999999987</v>
      </c>
      <c r="U23" s="955">
        <v>7770.1034400000008</v>
      </c>
      <c r="V23" s="952">
        <v>1733.7599999999998</v>
      </c>
      <c r="W23" s="952">
        <v>1289.4839999999999</v>
      </c>
      <c r="X23" s="1621">
        <v>5316.8639999999996</v>
      </c>
      <c r="Y23" s="955">
        <v>4214.9976000000006</v>
      </c>
      <c r="Z23" s="2881">
        <v>10668.342999999999</v>
      </c>
      <c r="AA23" s="2881">
        <v>9059.5874400000012</v>
      </c>
      <c r="AB23" s="952">
        <v>1791.5519999999999</v>
      </c>
      <c r="AC23" s="952">
        <v>1567</v>
      </c>
      <c r="AD23" s="952">
        <v>12459.894999999999</v>
      </c>
      <c r="AE23" s="955">
        <v>10626.587440000001</v>
      </c>
      <c r="AF23" s="952">
        <v>1733.7599999999998</v>
      </c>
      <c r="AG23" s="952">
        <v>1221.3358799999999</v>
      </c>
      <c r="AH23" s="952">
        <v>14193.654999999999</v>
      </c>
      <c r="AI23" s="955">
        <v>11847.923320000002</v>
      </c>
      <c r="AJ23" s="952">
        <v>1791.5519999999999</v>
      </c>
      <c r="AK23" s="952">
        <v>1562.38264</v>
      </c>
      <c r="AL23" s="1621">
        <v>5316.8639999999996</v>
      </c>
      <c r="AM23" s="955">
        <v>4350.7185199999994</v>
      </c>
      <c r="AN23" s="1621">
        <v>15985.206999999999</v>
      </c>
      <c r="AO23" s="1621">
        <v>13410.305960000002</v>
      </c>
      <c r="AP23" s="952">
        <v>1791.5519999999999</v>
      </c>
      <c r="AQ23" s="952">
        <v>1578.05872</v>
      </c>
      <c r="AR23" s="952">
        <v>17776.758999999998</v>
      </c>
      <c r="AS23" s="955">
        <v>14988.364680000002</v>
      </c>
      <c r="AT23" s="952">
        <v>1618.1759999999997</v>
      </c>
      <c r="AU23" s="952">
        <v>1176.05</v>
      </c>
      <c r="AV23" s="952">
        <v>19394.934999999998</v>
      </c>
      <c r="AW23" s="955">
        <v>16164.414680000002</v>
      </c>
      <c r="AX23" s="952">
        <v>1791.5519999999999</v>
      </c>
      <c r="AY23" s="952">
        <v>1306.3400000000001</v>
      </c>
      <c r="AZ23" s="1621">
        <v>5201.28</v>
      </c>
      <c r="BA23" s="955">
        <v>4060.4487200000003</v>
      </c>
      <c r="BB23" s="2881">
        <v>10518.144</v>
      </c>
      <c r="BC23" s="2881">
        <v>8411.1672399999989</v>
      </c>
      <c r="BD23" s="952">
        <v>21186.486999999997</v>
      </c>
      <c r="BE23" s="955">
        <v>17470.754680000002</v>
      </c>
      <c r="BF23" s="1365"/>
      <c r="BG23" s="1365"/>
      <c r="BH23" s="1273"/>
      <c r="BI23" s="1293"/>
      <c r="BJ23" s="1217"/>
      <c r="BK23" s="1217"/>
      <c r="BL23" s="1217"/>
      <c r="BM23" s="1217"/>
    </row>
    <row r="24" spans="1:65" ht="15.75" thickBot="1" x14ac:dyDescent="0.3">
      <c r="A24" s="2882" t="s">
        <v>155</v>
      </c>
      <c r="B24" s="2093" t="s">
        <v>50</v>
      </c>
      <c r="C24" s="2883">
        <v>39566.602600000006</v>
      </c>
      <c r="D24" s="935">
        <v>3246.4949999999999</v>
      </c>
      <c r="E24" s="935">
        <v>2811.105</v>
      </c>
      <c r="F24" s="935">
        <v>3354.7115000000003</v>
      </c>
      <c r="G24" s="935">
        <v>3208.5782100000001</v>
      </c>
      <c r="H24" s="935">
        <v>6601.2065000000002</v>
      </c>
      <c r="I24" s="1370">
        <v>6019.6832100000001</v>
      </c>
      <c r="J24" s="935">
        <v>3180.4608499999995</v>
      </c>
      <c r="K24" s="935">
        <v>2846.4757049999998</v>
      </c>
      <c r="L24" s="935">
        <v>9781.6673499999997</v>
      </c>
      <c r="M24" s="955">
        <v>8866.158915</v>
      </c>
      <c r="N24" s="935">
        <v>3219.9929999999995</v>
      </c>
      <c r="O24" s="935">
        <v>3007.3636680000004</v>
      </c>
      <c r="P24" s="935">
        <v>13001.660349999998</v>
      </c>
      <c r="Q24" s="1370">
        <v>11873.522583</v>
      </c>
      <c r="R24" s="935">
        <v>3388.9432500000007</v>
      </c>
      <c r="S24" s="935">
        <v>2411.9975000000004</v>
      </c>
      <c r="T24" s="935">
        <v>16390.603599999999</v>
      </c>
      <c r="U24" s="1370">
        <v>14285.520082999999</v>
      </c>
      <c r="V24" s="935">
        <v>3279.6225000000004</v>
      </c>
      <c r="W24" s="935">
        <v>2372.5442249999996</v>
      </c>
      <c r="X24" s="1621">
        <v>9888.5587500000001</v>
      </c>
      <c r="Y24" s="955">
        <v>7791.9053930000009</v>
      </c>
      <c r="Z24" s="2881">
        <v>19670.2261</v>
      </c>
      <c r="AA24" s="2881">
        <v>16658.064308000001</v>
      </c>
      <c r="AB24" s="935">
        <v>3388.9432500000007</v>
      </c>
      <c r="AC24" s="935">
        <v>2869</v>
      </c>
      <c r="AD24" s="935">
        <v>23059.16935</v>
      </c>
      <c r="AE24" s="1370">
        <v>19527.064308000001</v>
      </c>
      <c r="AF24" s="935">
        <v>3279.6225000000004</v>
      </c>
      <c r="AG24" s="935">
        <v>2233.1720999999998</v>
      </c>
      <c r="AH24" s="935">
        <v>26338.791850000001</v>
      </c>
      <c r="AI24" s="1370">
        <v>21760.236408000001</v>
      </c>
      <c r="AJ24" s="935">
        <v>3388.9432500000007</v>
      </c>
      <c r="AK24" s="935">
        <v>2880.0322850000007</v>
      </c>
      <c r="AL24" s="1621">
        <v>10057.509000000002</v>
      </c>
      <c r="AM24" s="955">
        <v>7982.2043850000009</v>
      </c>
      <c r="AN24" s="1621">
        <v>29727.735100000002</v>
      </c>
      <c r="AO24" s="1621">
        <v>24640.268693000002</v>
      </c>
      <c r="AP24" s="935">
        <v>3388.9432500000007</v>
      </c>
      <c r="AQ24" s="935">
        <v>2908.9289300000005</v>
      </c>
      <c r="AR24" s="935">
        <v>33116.678350000002</v>
      </c>
      <c r="AS24" s="1370">
        <v>27549.197623000004</v>
      </c>
      <c r="AT24" s="935">
        <v>3060.9810000000002</v>
      </c>
      <c r="AU24" s="935">
        <v>2173.0062499999999</v>
      </c>
      <c r="AV24" s="935">
        <v>36177.659350000002</v>
      </c>
      <c r="AW24" s="1370">
        <v>29722.203873000002</v>
      </c>
      <c r="AX24" s="935">
        <v>3388.9432500000007</v>
      </c>
      <c r="AY24" s="935">
        <v>2411.9975000000004</v>
      </c>
      <c r="AZ24" s="1621">
        <v>9838.8675000000021</v>
      </c>
      <c r="BA24" s="955">
        <v>7493.9326800000008</v>
      </c>
      <c r="BB24" s="2881">
        <v>19896.376500000006</v>
      </c>
      <c r="BC24" s="2881">
        <v>15476.137065000003</v>
      </c>
      <c r="BD24" s="935">
        <v>39566.602600000006</v>
      </c>
      <c r="BE24" s="1370">
        <v>32134.201373000004</v>
      </c>
      <c r="BF24" s="1365"/>
      <c r="BG24" s="1365"/>
      <c r="BH24" s="1273"/>
      <c r="BI24" s="1293"/>
      <c r="BJ24" s="1217"/>
      <c r="BK24" s="1217"/>
      <c r="BL24" s="1217"/>
      <c r="BM24" s="1217"/>
    </row>
    <row r="25" spans="1:65" ht="15.75" thickBot="1" x14ac:dyDescent="0.3">
      <c r="A25" s="2885" t="s">
        <v>143</v>
      </c>
      <c r="B25" s="2902" t="s">
        <v>50</v>
      </c>
      <c r="C25" s="2886">
        <v>60753.089600000007</v>
      </c>
      <c r="D25" s="2887">
        <v>5012.7629999999999</v>
      </c>
      <c r="E25" s="2887">
        <v>4340.0129999999999</v>
      </c>
      <c r="F25" s="2887">
        <v>5179.8551000000007</v>
      </c>
      <c r="G25" s="2887">
        <v>4961.2238100000004</v>
      </c>
      <c r="H25" s="2887">
        <v>10192.6181</v>
      </c>
      <c r="I25" s="2865">
        <v>9301.2368100000003</v>
      </c>
      <c r="J25" s="2887">
        <v>4940.5282499999994</v>
      </c>
      <c r="K25" s="2887">
        <v>4409.5119450000002</v>
      </c>
      <c r="L25" s="2887">
        <v>15133.146349999999</v>
      </c>
      <c r="M25" s="2865">
        <v>13710.748755000001</v>
      </c>
      <c r="N25" s="2887">
        <v>5011.5449999999992</v>
      </c>
      <c r="O25" s="2887">
        <v>4626.537268</v>
      </c>
      <c r="P25" s="2887">
        <v>20144.691349999997</v>
      </c>
      <c r="Q25" s="2865">
        <v>18337.286023000001</v>
      </c>
      <c r="R25" s="2887">
        <v>5180.4952500000009</v>
      </c>
      <c r="S25" s="2887">
        <v>3718.3375000000005</v>
      </c>
      <c r="T25" s="2887">
        <v>25325.186599999997</v>
      </c>
      <c r="U25" s="2865">
        <v>22055.623523000002</v>
      </c>
      <c r="V25" s="2887">
        <v>5013.3824999999997</v>
      </c>
      <c r="W25" s="2887">
        <v>3662.0282249999996</v>
      </c>
      <c r="X25" s="2887">
        <v>15205.42275</v>
      </c>
      <c r="Y25" s="2865">
        <v>12006.902993000002</v>
      </c>
      <c r="Z25" s="946">
        <v>30338.569100000001</v>
      </c>
      <c r="AA25" s="2865">
        <v>25717.651748000004</v>
      </c>
      <c r="AB25" s="2887">
        <v>5180.4952500000009</v>
      </c>
      <c r="AC25" s="2887">
        <v>4436</v>
      </c>
      <c r="AD25" s="2887">
        <v>35519.064350000001</v>
      </c>
      <c r="AE25" s="2865">
        <v>30153.651748000004</v>
      </c>
      <c r="AF25" s="2887">
        <v>5013.3824999999997</v>
      </c>
      <c r="AG25" s="2887">
        <v>3454.5079799999994</v>
      </c>
      <c r="AH25" s="2887">
        <v>40532.44685</v>
      </c>
      <c r="AI25" s="2865">
        <v>33608.159727999999</v>
      </c>
      <c r="AJ25" s="2887">
        <v>5180.4952500000009</v>
      </c>
      <c r="AK25" s="2887">
        <v>4442.4149250000009</v>
      </c>
      <c r="AL25" s="2887">
        <v>15374.373000000001</v>
      </c>
      <c r="AM25" s="2865">
        <v>12332.922904999999</v>
      </c>
      <c r="AN25" s="2887">
        <v>45712.9421</v>
      </c>
      <c r="AO25" s="2865">
        <v>38050.574653000003</v>
      </c>
      <c r="AP25" s="2887">
        <v>5180.4952500000009</v>
      </c>
      <c r="AQ25" s="2887">
        <v>4486.9876500000009</v>
      </c>
      <c r="AR25" s="2887">
        <v>50893.43735</v>
      </c>
      <c r="AS25" s="2865">
        <v>42537.562303000006</v>
      </c>
      <c r="AT25" s="2887">
        <v>4679.1570000000002</v>
      </c>
      <c r="AU25" s="2887">
        <v>3349.0562499999996</v>
      </c>
      <c r="AV25" s="2887">
        <v>55572.594349999999</v>
      </c>
      <c r="AW25" s="2865">
        <v>45886.618553000008</v>
      </c>
      <c r="AX25" s="2887">
        <v>5180.4952500000009</v>
      </c>
      <c r="AY25" s="2887">
        <v>3718.3375000000005</v>
      </c>
      <c r="AZ25" s="2887">
        <v>15040.147500000003</v>
      </c>
      <c r="BA25" s="2865">
        <v>11554.381400000002</v>
      </c>
      <c r="BB25" s="946">
        <v>30414.520500000006</v>
      </c>
      <c r="BC25" s="2865">
        <v>23887.304305000001</v>
      </c>
      <c r="BD25" s="2887">
        <v>60753.089600000007</v>
      </c>
      <c r="BE25" s="2865">
        <v>49604.956053000002</v>
      </c>
      <c r="BF25" s="1365"/>
      <c r="BG25" s="1365"/>
      <c r="BH25" s="1273"/>
      <c r="BI25" s="1293"/>
      <c r="BJ25" s="1217"/>
      <c r="BK25" s="1217"/>
      <c r="BL25" s="1217"/>
      <c r="BM25" s="1217"/>
    </row>
    <row r="26" spans="1:65" ht="15.75" thickBot="1" x14ac:dyDescent="0.3">
      <c r="A26" s="2879" t="s">
        <v>156</v>
      </c>
      <c r="B26" s="2093" t="s">
        <v>50</v>
      </c>
      <c r="C26" s="2880">
        <v>6053.2819999999992</v>
      </c>
      <c r="D26" s="952">
        <v>504.64799999999997</v>
      </c>
      <c r="E26" s="952">
        <v>509.63600000000002</v>
      </c>
      <c r="F26" s="952">
        <v>521.4695999999999</v>
      </c>
      <c r="G26" s="952">
        <v>526.32000000000005</v>
      </c>
      <c r="H26" s="952">
        <v>1026.1175999999998</v>
      </c>
      <c r="I26" s="955">
        <v>1035.9560000000001</v>
      </c>
      <c r="J26" s="952">
        <v>502.87639999999993</v>
      </c>
      <c r="K26" s="952">
        <v>502.584</v>
      </c>
      <c r="L26" s="952">
        <v>1528.9939999999997</v>
      </c>
      <c r="M26" s="955">
        <v>1538.5400000000002</v>
      </c>
      <c r="N26" s="952">
        <v>511.87199999999996</v>
      </c>
      <c r="O26" s="952">
        <v>518.25386962126584</v>
      </c>
      <c r="P26" s="952">
        <v>2040.8659999999995</v>
      </c>
      <c r="Q26" s="955">
        <v>2056.7938696212659</v>
      </c>
      <c r="R26" s="952">
        <v>511.87199999999996</v>
      </c>
      <c r="S26" s="952">
        <v>522.53599999999994</v>
      </c>
      <c r="T26" s="952">
        <v>2552.7379999999994</v>
      </c>
      <c r="U26" s="955">
        <v>2579.329869621266</v>
      </c>
      <c r="V26" s="952">
        <v>495.3599999999999</v>
      </c>
      <c r="W26" s="952">
        <v>505.68</v>
      </c>
      <c r="X26" s="1621">
        <v>1519.1039999999998</v>
      </c>
      <c r="Y26" s="955">
        <v>1546.4698696212658</v>
      </c>
      <c r="Z26" s="2881">
        <v>3048.0979999999995</v>
      </c>
      <c r="AA26" s="2881">
        <v>3085.0098696212663</v>
      </c>
      <c r="AB26" s="952">
        <v>511.87199999999996</v>
      </c>
      <c r="AC26" s="952">
        <v>523</v>
      </c>
      <c r="AD26" s="952">
        <v>3559.9699999999993</v>
      </c>
      <c r="AE26" s="955">
        <v>3608.0098696212663</v>
      </c>
      <c r="AF26" s="952">
        <v>495.3599999999999</v>
      </c>
      <c r="AG26" s="952">
        <v>486.58799999999997</v>
      </c>
      <c r="AH26" s="952">
        <v>4055.329999999999</v>
      </c>
      <c r="AI26" s="955">
        <v>4094.597869621266</v>
      </c>
      <c r="AJ26" s="952">
        <v>511.87199999999996</v>
      </c>
      <c r="AK26" s="952">
        <v>522.53599999999994</v>
      </c>
      <c r="AL26" s="1621">
        <v>1519.1039999999998</v>
      </c>
      <c r="AM26" s="955">
        <v>1532.1239999999998</v>
      </c>
      <c r="AN26" s="1621">
        <v>4567.2019999999993</v>
      </c>
      <c r="AO26" s="1621">
        <v>4617.1338696212661</v>
      </c>
      <c r="AP26" s="952">
        <v>511.87199999999996</v>
      </c>
      <c r="AQ26" s="952">
        <v>514.69795999999997</v>
      </c>
      <c r="AR26" s="952">
        <v>5079.0739999999996</v>
      </c>
      <c r="AS26" s="955">
        <v>5131.8318296212656</v>
      </c>
      <c r="AT26" s="952">
        <v>462.3359999999999</v>
      </c>
      <c r="AU26" s="952">
        <v>470.42</v>
      </c>
      <c r="AV26" s="952">
        <v>5541.41</v>
      </c>
      <c r="AW26" s="955">
        <v>5602.2518296212656</v>
      </c>
      <c r="AX26" s="952">
        <v>511.87199999999996</v>
      </c>
      <c r="AY26" s="952">
        <v>522.53599999999994</v>
      </c>
      <c r="AZ26" s="1621">
        <v>1486.08</v>
      </c>
      <c r="BA26" s="955">
        <v>1507.6539600000001</v>
      </c>
      <c r="BB26" s="2881">
        <v>3005.1839999999997</v>
      </c>
      <c r="BC26" s="2881">
        <v>3039.7779599999999</v>
      </c>
      <c r="BD26" s="952">
        <v>6053.2820000000002</v>
      </c>
      <c r="BE26" s="955">
        <v>6124.7878296212657</v>
      </c>
      <c r="BF26" s="1365"/>
      <c r="BG26" s="1365"/>
      <c r="BH26" s="1273"/>
      <c r="BI26" s="1293"/>
      <c r="BJ26" s="1217"/>
      <c r="BK26" s="1217"/>
      <c r="BL26" s="1217"/>
      <c r="BM26" s="1217"/>
    </row>
    <row r="27" spans="1:65" ht="15.75" thickBot="1" x14ac:dyDescent="0.3">
      <c r="A27" s="2882" t="s">
        <v>157</v>
      </c>
      <c r="B27" s="2093" t="s">
        <v>50</v>
      </c>
      <c r="C27" s="2883">
        <v>11304.743599999998</v>
      </c>
      <c r="D27" s="935">
        <v>927.57</v>
      </c>
      <c r="E27" s="935">
        <v>937.03499999999997</v>
      </c>
      <c r="F27" s="935">
        <v>958.48900000000003</v>
      </c>
      <c r="G27" s="935">
        <v>963.53700000000003</v>
      </c>
      <c r="H27" s="952">
        <v>1886.0590000000002</v>
      </c>
      <c r="I27" s="1370">
        <v>1900.5720000000001</v>
      </c>
      <c r="J27" s="935">
        <v>908.70309999999995</v>
      </c>
      <c r="K27" s="935">
        <v>915.26550000000009</v>
      </c>
      <c r="L27" s="935">
        <v>2794.7620999999999</v>
      </c>
      <c r="M27" s="955">
        <v>2815.8375000000001</v>
      </c>
      <c r="N27" s="935">
        <v>919.99799999999993</v>
      </c>
      <c r="O27" s="935">
        <v>962.57613037873398</v>
      </c>
      <c r="P27" s="952">
        <v>3714.7601</v>
      </c>
      <c r="Q27" s="1370">
        <v>3778.4136303787341</v>
      </c>
      <c r="R27" s="935">
        <v>968.26950000000011</v>
      </c>
      <c r="S27" s="935">
        <v>964.79900000000009</v>
      </c>
      <c r="T27" s="952">
        <v>4683.0295999999998</v>
      </c>
      <c r="U27" s="1370">
        <v>4743.2126303787345</v>
      </c>
      <c r="V27" s="935">
        <v>937.0350000000002</v>
      </c>
      <c r="W27" s="935">
        <v>930.40949999999998</v>
      </c>
      <c r="X27" s="1621">
        <v>2825.3025000000002</v>
      </c>
      <c r="Y27" s="955">
        <v>2857.7846303787337</v>
      </c>
      <c r="Z27" s="2881">
        <v>5620.0645999999997</v>
      </c>
      <c r="AA27" s="2881">
        <v>5673.6221303787333</v>
      </c>
      <c r="AB27" s="935">
        <v>968.26950000000011</v>
      </c>
      <c r="AC27" s="935">
        <v>956</v>
      </c>
      <c r="AD27" s="952">
        <v>6588.3341</v>
      </c>
      <c r="AE27" s="1370">
        <v>6629.6221303787333</v>
      </c>
      <c r="AF27" s="935">
        <v>937.0350000000002</v>
      </c>
      <c r="AG27" s="935">
        <v>889.71</v>
      </c>
      <c r="AH27" s="952">
        <v>7525.3690999999999</v>
      </c>
      <c r="AI27" s="1370">
        <v>7519.3321303787334</v>
      </c>
      <c r="AJ27" s="935">
        <v>968.26950000000011</v>
      </c>
      <c r="AK27" s="935">
        <v>963.22150000000011</v>
      </c>
      <c r="AL27" s="1621">
        <v>2873.5740000000005</v>
      </c>
      <c r="AM27" s="955">
        <v>2808.9315000000001</v>
      </c>
      <c r="AN27" s="1621">
        <v>8493.6386000000002</v>
      </c>
      <c r="AO27" s="1621">
        <v>8482.5536303787339</v>
      </c>
      <c r="AP27" s="935">
        <v>968.26950000000011</v>
      </c>
      <c r="AQ27" s="935">
        <v>948.77317749999997</v>
      </c>
      <c r="AR27" s="952">
        <v>9461.9081000000006</v>
      </c>
      <c r="AS27" s="1370">
        <v>9431.3268078787332</v>
      </c>
      <c r="AT27" s="935">
        <v>874.56600000000003</v>
      </c>
      <c r="AU27" s="935">
        <v>869.20249999999999</v>
      </c>
      <c r="AV27" s="952">
        <v>10336.474100000001</v>
      </c>
      <c r="AW27" s="1370">
        <v>10300.529307878733</v>
      </c>
      <c r="AX27" s="935">
        <v>968.26950000000011</v>
      </c>
      <c r="AY27" s="935">
        <v>964.79900000000009</v>
      </c>
      <c r="AZ27" s="1621">
        <v>2811.1050000000005</v>
      </c>
      <c r="BA27" s="955">
        <v>2782.7746775000001</v>
      </c>
      <c r="BB27" s="2881">
        <v>5684.679000000001</v>
      </c>
      <c r="BC27" s="2881">
        <v>5591.7061775000002</v>
      </c>
      <c r="BD27" s="952">
        <v>11304.743600000002</v>
      </c>
      <c r="BE27" s="1370">
        <v>11265.328307878734</v>
      </c>
      <c r="BF27" s="1365"/>
      <c r="BG27" s="1365"/>
      <c r="BH27" s="1273"/>
      <c r="BI27" s="1293"/>
      <c r="BJ27" s="1217"/>
      <c r="BK27" s="1217"/>
      <c r="BL27" s="1217"/>
      <c r="BM27" s="1217"/>
    </row>
    <row r="28" spans="1:65" ht="15.75" thickBot="1" x14ac:dyDescent="0.3">
      <c r="A28" s="2885" t="s">
        <v>144</v>
      </c>
      <c r="B28" s="2902" t="s">
        <v>50</v>
      </c>
      <c r="C28" s="2886">
        <v>17358.025599999997</v>
      </c>
      <c r="D28" s="2887">
        <v>1432.2180000000001</v>
      </c>
      <c r="E28" s="2887">
        <v>1446.671</v>
      </c>
      <c r="F28" s="2887">
        <v>1479.9585999999999</v>
      </c>
      <c r="G28" s="2887">
        <v>1489.857</v>
      </c>
      <c r="H28" s="2887">
        <v>2912.1765999999998</v>
      </c>
      <c r="I28" s="2865">
        <v>2936.5280000000002</v>
      </c>
      <c r="J28" s="2887">
        <v>1411.5794999999998</v>
      </c>
      <c r="K28" s="2887">
        <v>1417.8495</v>
      </c>
      <c r="L28" s="2887">
        <v>4323.7560999999996</v>
      </c>
      <c r="M28" s="2865">
        <v>4354.3775000000005</v>
      </c>
      <c r="N28" s="2887">
        <v>1431.87</v>
      </c>
      <c r="O28" s="2887">
        <v>1480.83</v>
      </c>
      <c r="P28" s="2887">
        <v>5755.6260999999995</v>
      </c>
      <c r="Q28" s="2865">
        <v>5835.2075000000004</v>
      </c>
      <c r="R28" s="2887">
        <v>1480.1415000000002</v>
      </c>
      <c r="S28" s="2887">
        <v>1487.335</v>
      </c>
      <c r="T28" s="2887">
        <v>7235.7675999999992</v>
      </c>
      <c r="U28" s="2865">
        <v>7322.5425000000005</v>
      </c>
      <c r="V28" s="2887">
        <v>1432.395</v>
      </c>
      <c r="W28" s="2887">
        <v>1436.0895</v>
      </c>
      <c r="X28" s="2887">
        <v>4344.4065000000001</v>
      </c>
      <c r="Y28" s="2865">
        <v>4404.2544999999991</v>
      </c>
      <c r="Z28" s="946">
        <v>8668.1625999999997</v>
      </c>
      <c r="AA28" s="2865">
        <v>8758.6319999999996</v>
      </c>
      <c r="AB28" s="2887">
        <v>1480.1415000000002</v>
      </c>
      <c r="AC28" s="2887">
        <v>1479</v>
      </c>
      <c r="AD28" s="2887">
        <v>10148.304099999999</v>
      </c>
      <c r="AE28" s="2865">
        <v>10237.632</v>
      </c>
      <c r="AF28" s="2887">
        <v>1432.395</v>
      </c>
      <c r="AG28" s="2887">
        <v>1376.298</v>
      </c>
      <c r="AH28" s="2887">
        <v>11580.699099999998</v>
      </c>
      <c r="AI28" s="2865">
        <v>11613.93</v>
      </c>
      <c r="AJ28" s="2887">
        <v>1480.1415000000002</v>
      </c>
      <c r="AK28" s="2887">
        <v>1485.7575000000002</v>
      </c>
      <c r="AL28" s="2887">
        <v>4392.6779999999999</v>
      </c>
      <c r="AM28" s="2865">
        <v>4341.0555000000004</v>
      </c>
      <c r="AN28" s="2887">
        <v>13060.8406</v>
      </c>
      <c r="AO28" s="2865">
        <v>13099.6875</v>
      </c>
      <c r="AP28" s="2887">
        <v>1480.1415000000002</v>
      </c>
      <c r="AQ28" s="2887">
        <v>1463.4711374999999</v>
      </c>
      <c r="AR28" s="2887">
        <v>14540.982100000001</v>
      </c>
      <c r="AS28" s="2865">
        <v>14563.158637499999</v>
      </c>
      <c r="AT28" s="2887">
        <v>1336.902</v>
      </c>
      <c r="AU28" s="2887">
        <v>1339.6224999999999</v>
      </c>
      <c r="AV28" s="2887">
        <v>15877.884100000001</v>
      </c>
      <c r="AW28" s="2865">
        <v>15902.781137499998</v>
      </c>
      <c r="AX28" s="2887">
        <v>1480.1415000000002</v>
      </c>
      <c r="AY28" s="2887">
        <v>1487.335</v>
      </c>
      <c r="AZ28" s="2887">
        <v>4297.1850000000004</v>
      </c>
      <c r="BA28" s="2865">
        <v>4290.4286375000001</v>
      </c>
      <c r="BB28" s="946">
        <v>8689.8630000000012</v>
      </c>
      <c r="BC28" s="2865">
        <v>8631.4841374999996</v>
      </c>
      <c r="BD28" s="2887">
        <v>17358.025600000001</v>
      </c>
      <c r="BE28" s="2865">
        <v>17390.116137500001</v>
      </c>
      <c r="BF28" s="1365"/>
      <c r="BG28" s="1365"/>
      <c r="BH28" s="1273"/>
      <c r="BI28" s="1293"/>
      <c r="BJ28" s="1217"/>
      <c r="BK28" s="1217"/>
      <c r="BL28" s="1217"/>
      <c r="BM28" s="1217"/>
    </row>
    <row r="29" spans="1:65" ht="15.75" thickBot="1" x14ac:dyDescent="0.3">
      <c r="A29" s="2879" t="s">
        <v>158</v>
      </c>
      <c r="B29" s="2093" t="s">
        <v>50</v>
      </c>
      <c r="C29" s="2881">
        <v>460049.43200000003</v>
      </c>
      <c r="D29" s="967">
        <v>38353.247999999992</v>
      </c>
      <c r="E29" s="967">
        <v>38477.517999999996</v>
      </c>
      <c r="F29" s="967">
        <v>39631.689599999998</v>
      </c>
      <c r="G29" s="967">
        <v>39737.159999999996</v>
      </c>
      <c r="H29" s="1621">
        <v>77984.93759999999</v>
      </c>
      <c r="I29" s="955">
        <v>78214.677999999985</v>
      </c>
      <c r="J29" s="967">
        <v>38218.60639999999</v>
      </c>
      <c r="K29" s="967">
        <v>37945.092000000011</v>
      </c>
      <c r="L29" s="967">
        <v>116203.54399999998</v>
      </c>
      <c r="M29" s="1073">
        <v>116159.76999999999</v>
      </c>
      <c r="N29" s="967">
        <v>38902.272000000004</v>
      </c>
      <c r="O29" s="967">
        <v>39282.649999999994</v>
      </c>
      <c r="P29" s="1621">
        <v>155105.81599999999</v>
      </c>
      <c r="Q29" s="955">
        <v>155442.41999999998</v>
      </c>
      <c r="R29" s="967">
        <v>38902.272000000004</v>
      </c>
      <c r="S29" s="967">
        <v>39451.468000000001</v>
      </c>
      <c r="T29" s="1621">
        <v>194008.08799999999</v>
      </c>
      <c r="U29" s="955">
        <v>194893.88799999998</v>
      </c>
      <c r="V29" s="967">
        <v>37647.360000000001</v>
      </c>
      <c r="W29" s="967">
        <v>38178.839999999989</v>
      </c>
      <c r="X29" s="1621">
        <v>115451.90400000001</v>
      </c>
      <c r="Y29" s="955">
        <v>116912.95799999998</v>
      </c>
      <c r="Z29" s="2881">
        <v>231655.44799999997</v>
      </c>
      <c r="AA29" s="2881">
        <v>233072.72799999997</v>
      </c>
      <c r="AB29" s="967">
        <v>38902.272000000004</v>
      </c>
      <c r="AC29" s="967">
        <v>39452</v>
      </c>
      <c r="AD29" s="1621">
        <v>270557.71999999997</v>
      </c>
      <c r="AE29" s="955">
        <v>272524.728</v>
      </c>
      <c r="AF29" s="967">
        <v>37647.360000000001</v>
      </c>
      <c r="AG29" s="967">
        <v>36737.394</v>
      </c>
      <c r="AH29" s="1621">
        <v>308205.07999999996</v>
      </c>
      <c r="AI29" s="955">
        <v>309262.12199999997</v>
      </c>
      <c r="AJ29" s="967">
        <v>38902.272000000004</v>
      </c>
      <c r="AK29" s="967">
        <v>39451.468000000001</v>
      </c>
      <c r="AL29" s="1621">
        <v>115451.90400000001</v>
      </c>
      <c r="AM29" s="955">
        <v>115640.86199999999</v>
      </c>
      <c r="AN29" s="1621">
        <v>347107.35199999996</v>
      </c>
      <c r="AO29" s="1621">
        <v>348713.58999999997</v>
      </c>
      <c r="AP29" s="967">
        <v>38902.272000000004</v>
      </c>
      <c r="AQ29" s="967">
        <v>39451.467999999986</v>
      </c>
      <c r="AR29" s="1621">
        <v>386009.62399999995</v>
      </c>
      <c r="AS29" s="955">
        <v>388165.05799999996</v>
      </c>
      <c r="AT29" s="967">
        <v>35137.536</v>
      </c>
      <c r="AU29" s="967">
        <v>35516.709999999985</v>
      </c>
      <c r="AV29" s="1621">
        <v>421147.16</v>
      </c>
      <c r="AW29" s="955">
        <v>423681.76799999992</v>
      </c>
      <c r="AX29" s="967">
        <v>38902.272000000004</v>
      </c>
      <c r="AY29" s="967">
        <v>39451.468000000001</v>
      </c>
      <c r="AZ29" s="1621">
        <v>112942.08000000002</v>
      </c>
      <c r="BA29" s="955">
        <v>114419.64599999998</v>
      </c>
      <c r="BB29" s="2881">
        <v>228393.98400000003</v>
      </c>
      <c r="BC29" s="2881">
        <v>230060.50799999997</v>
      </c>
      <c r="BD29" s="1621">
        <v>460049.43199999997</v>
      </c>
      <c r="BE29" s="955">
        <v>463133.23599999992</v>
      </c>
      <c r="BF29" s="1365"/>
      <c r="BG29" s="1365"/>
      <c r="BH29" s="1273"/>
      <c r="BI29" s="1293"/>
      <c r="BJ29" s="1217"/>
      <c r="BK29" s="1217"/>
      <c r="BL29" s="1217"/>
      <c r="BM29" s="1217"/>
    </row>
    <row r="30" spans="1:65" ht="15.75" thickBot="1" x14ac:dyDescent="0.3">
      <c r="A30" s="2882" t="s">
        <v>159</v>
      </c>
      <c r="B30" s="2093" t="s">
        <v>50</v>
      </c>
      <c r="C30" s="2880">
        <v>859160.51359999995</v>
      </c>
      <c r="D30" s="952">
        <v>70495.320000000007</v>
      </c>
      <c r="E30" s="952">
        <v>70746.142499999987</v>
      </c>
      <c r="F30" s="952">
        <v>72845.164000000019</v>
      </c>
      <c r="G30" s="952">
        <v>72747.0435</v>
      </c>
      <c r="H30" s="2903">
        <v>143340.48400000003</v>
      </c>
      <c r="I30" s="1370">
        <v>143493.18599999999</v>
      </c>
      <c r="J30" s="952">
        <v>69061.435599999997</v>
      </c>
      <c r="K30" s="952">
        <v>69102.545249999996</v>
      </c>
      <c r="L30" s="952">
        <v>212401.91960000002</v>
      </c>
      <c r="M30" s="955">
        <v>212595.73124999998</v>
      </c>
      <c r="N30" s="952">
        <v>69919.847999999998</v>
      </c>
      <c r="O30" s="952">
        <v>72961.42574999998</v>
      </c>
      <c r="P30" s="2903">
        <v>282321.76760000002</v>
      </c>
      <c r="Q30" s="1370">
        <v>285557.15699999995</v>
      </c>
      <c r="R30" s="952">
        <v>73588.482000000004</v>
      </c>
      <c r="S30" s="952">
        <v>72842.324500000002</v>
      </c>
      <c r="T30" s="2903">
        <v>355910.24960000004</v>
      </c>
      <c r="U30" s="1370">
        <v>358399.48149999994</v>
      </c>
      <c r="V30" s="952">
        <v>71214.660000000018</v>
      </c>
      <c r="W30" s="952">
        <v>70245.917249999999</v>
      </c>
      <c r="X30" s="1621">
        <v>214722.99000000005</v>
      </c>
      <c r="Y30" s="955">
        <v>216049.66749999998</v>
      </c>
      <c r="Z30" s="2881">
        <v>427124.90960000007</v>
      </c>
      <c r="AA30" s="2881">
        <v>428645.39874999993</v>
      </c>
      <c r="AB30" s="952">
        <v>73588.482000000004</v>
      </c>
      <c r="AC30" s="952">
        <v>72199</v>
      </c>
      <c r="AD30" s="2903">
        <v>500713.39160000009</v>
      </c>
      <c r="AE30" s="1370">
        <v>500844.39874999993</v>
      </c>
      <c r="AF30" s="952">
        <v>71214.660000000018</v>
      </c>
      <c r="AG30" s="952">
        <v>67173.10500000001</v>
      </c>
      <c r="AH30" s="2903">
        <v>571928.05160000012</v>
      </c>
      <c r="AI30" s="1370">
        <v>568017.50374999992</v>
      </c>
      <c r="AJ30" s="952">
        <v>73588.482000000004</v>
      </c>
      <c r="AK30" s="952">
        <v>72723.22325000001</v>
      </c>
      <c r="AL30" s="1621">
        <v>218391.62400000001</v>
      </c>
      <c r="AM30" s="955">
        <v>212095.32825000002</v>
      </c>
      <c r="AN30" s="1621">
        <v>645516.53360000008</v>
      </c>
      <c r="AO30" s="1621">
        <v>640740.72699999996</v>
      </c>
      <c r="AP30" s="952">
        <v>73588.482000000004</v>
      </c>
      <c r="AQ30" s="952">
        <v>72723.223249999981</v>
      </c>
      <c r="AR30" s="2903">
        <v>719105.01560000004</v>
      </c>
      <c r="AS30" s="1370">
        <v>713463.95024999999</v>
      </c>
      <c r="AT30" s="952">
        <v>66467.016000000018</v>
      </c>
      <c r="AU30" s="952">
        <v>65624.788749999978</v>
      </c>
      <c r="AV30" s="2903">
        <v>785572.0316000001</v>
      </c>
      <c r="AW30" s="1370">
        <v>779088.73899999994</v>
      </c>
      <c r="AX30" s="952">
        <v>73588.482000000004</v>
      </c>
      <c r="AY30" s="952">
        <v>72842.324500000002</v>
      </c>
      <c r="AZ30" s="1621">
        <v>213643.98000000004</v>
      </c>
      <c r="BA30" s="955">
        <v>211190.33649999998</v>
      </c>
      <c r="BB30" s="2881">
        <v>432035.60400000005</v>
      </c>
      <c r="BC30" s="2881">
        <v>423285.66475</v>
      </c>
      <c r="BD30" s="2903">
        <v>859160.51360000006</v>
      </c>
      <c r="BE30" s="1370">
        <v>851931.06349999993</v>
      </c>
      <c r="BF30" s="1365"/>
      <c r="BG30" s="1365"/>
      <c r="BH30" s="1273"/>
      <c r="BI30" s="1293"/>
      <c r="BJ30" s="1217"/>
      <c r="BK30" s="1217"/>
      <c r="BL30" s="1217"/>
      <c r="BM30" s="1217"/>
    </row>
    <row r="31" spans="1:65" ht="15.75" thickBot="1" x14ac:dyDescent="0.3">
      <c r="A31" s="2885" t="s">
        <v>145</v>
      </c>
      <c r="B31" s="2201" t="s">
        <v>50</v>
      </c>
      <c r="C31" s="2886">
        <v>1319209.9456</v>
      </c>
      <c r="D31" s="2887">
        <v>108848.568</v>
      </c>
      <c r="E31" s="2887">
        <v>109223.66049999998</v>
      </c>
      <c r="F31" s="2887">
        <v>112476.85360000002</v>
      </c>
      <c r="G31" s="2887">
        <v>112484.2035</v>
      </c>
      <c r="H31" s="2864">
        <v>221325.4216</v>
      </c>
      <c r="I31" s="2865">
        <v>221707.86399999997</v>
      </c>
      <c r="J31" s="2887">
        <v>107280.04199999999</v>
      </c>
      <c r="K31" s="2887">
        <v>107047.63725</v>
      </c>
      <c r="L31" s="2887">
        <v>328605.46360000002</v>
      </c>
      <c r="M31" s="2865">
        <v>328755.50124999997</v>
      </c>
      <c r="N31" s="2887">
        <v>108822.12</v>
      </c>
      <c r="O31" s="2887">
        <v>112244.07574999997</v>
      </c>
      <c r="P31" s="2864">
        <v>437427.58360000001</v>
      </c>
      <c r="Q31" s="2865">
        <v>440999.57699999993</v>
      </c>
      <c r="R31" s="2887">
        <v>112490.75400000002</v>
      </c>
      <c r="S31" s="2887">
        <v>112293.79250000001</v>
      </c>
      <c r="T31" s="2864">
        <v>549918.33759999997</v>
      </c>
      <c r="U31" s="2865">
        <v>553293.36949999991</v>
      </c>
      <c r="V31" s="2887">
        <v>108862.02000000002</v>
      </c>
      <c r="W31" s="2887">
        <v>108424.75725</v>
      </c>
      <c r="X31" s="2864">
        <v>330174.89400000009</v>
      </c>
      <c r="Y31" s="2865">
        <v>332962.62549999997</v>
      </c>
      <c r="Z31" s="986">
        <v>658780.35759999999</v>
      </c>
      <c r="AA31" s="2865">
        <v>661718.12674999994</v>
      </c>
      <c r="AB31" s="2887">
        <v>112490.75400000002</v>
      </c>
      <c r="AC31" s="2887">
        <v>111651</v>
      </c>
      <c r="AD31" s="2864">
        <v>771271.11160000006</v>
      </c>
      <c r="AE31" s="2865">
        <v>773369.12674999994</v>
      </c>
      <c r="AF31" s="2887">
        <v>108862.02000000002</v>
      </c>
      <c r="AG31" s="2887">
        <v>103910.49900000001</v>
      </c>
      <c r="AH31" s="2864">
        <v>880133.13160000008</v>
      </c>
      <c r="AI31" s="2865">
        <v>877279.62574999989</v>
      </c>
      <c r="AJ31" s="2887">
        <v>112490.75400000002</v>
      </c>
      <c r="AK31" s="2887">
        <v>112174.69125</v>
      </c>
      <c r="AL31" s="2864">
        <v>333843.52800000005</v>
      </c>
      <c r="AM31" s="2865">
        <v>327736.19024999999</v>
      </c>
      <c r="AN31" s="2864">
        <v>992623.88560000004</v>
      </c>
      <c r="AO31" s="2865">
        <v>989454.31699999992</v>
      </c>
      <c r="AP31" s="2887">
        <v>112490.75400000002</v>
      </c>
      <c r="AQ31" s="2887">
        <v>112174.69124999997</v>
      </c>
      <c r="AR31" s="2864">
        <v>1105114.6395999999</v>
      </c>
      <c r="AS31" s="2865">
        <v>1101629.00825</v>
      </c>
      <c r="AT31" s="2887">
        <v>101604.55200000003</v>
      </c>
      <c r="AU31" s="2887">
        <v>101141.49874999997</v>
      </c>
      <c r="AV31" s="2864">
        <v>1206719.1916</v>
      </c>
      <c r="AW31" s="2865">
        <v>1202770.5069999998</v>
      </c>
      <c r="AX31" s="2887">
        <v>112490.75400000002</v>
      </c>
      <c r="AY31" s="2887">
        <v>112293.79250000001</v>
      </c>
      <c r="AZ31" s="2864">
        <v>326586.06000000006</v>
      </c>
      <c r="BA31" s="2865">
        <v>325609.98249999993</v>
      </c>
      <c r="BB31" s="986">
        <v>660429.58800000011</v>
      </c>
      <c r="BC31" s="2865">
        <v>653346.17274999991</v>
      </c>
      <c r="BD31" s="2864">
        <v>1319209.9456</v>
      </c>
      <c r="BE31" s="2865">
        <v>1315064.2994999997</v>
      </c>
      <c r="BF31" s="1365"/>
      <c r="BG31" s="1365"/>
      <c r="BH31" s="1273"/>
      <c r="BI31" s="1293"/>
      <c r="BJ31" s="1217"/>
      <c r="BK31" s="1217"/>
      <c r="BL31" s="1217"/>
      <c r="BM31" s="1217"/>
    </row>
    <row r="32" spans="1:65" ht="16.5" thickBot="1" x14ac:dyDescent="0.3">
      <c r="A32" s="2892" t="s">
        <v>425</v>
      </c>
      <c r="B32" s="2893"/>
      <c r="C32" s="2904"/>
      <c r="D32" s="2905"/>
      <c r="E32" s="2906"/>
      <c r="F32" s="2905"/>
      <c r="G32" s="2906"/>
      <c r="H32" s="2904"/>
      <c r="I32" s="2904"/>
      <c r="J32" s="2905"/>
      <c r="K32" s="2906"/>
      <c r="L32" s="2905"/>
      <c r="M32" s="2906"/>
      <c r="N32" s="2905"/>
      <c r="O32" s="2906"/>
      <c r="P32" s="2904"/>
      <c r="Q32" s="2904"/>
      <c r="R32" s="2905"/>
      <c r="S32" s="2906"/>
      <c r="T32" s="2904"/>
      <c r="U32" s="2904"/>
      <c r="V32" s="2905"/>
      <c r="W32" s="2906"/>
      <c r="X32" s="2535"/>
      <c r="Y32" s="2535"/>
      <c r="Z32" s="2896"/>
      <c r="AA32" s="2535"/>
      <c r="AB32" s="2905"/>
      <c r="AC32" s="2906"/>
      <c r="AD32" s="2904"/>
      <c r="AE32" s="2904"/>
      <c r="AF32" s="2905"/>
      <c r="AG32" s="2906"/>
      <c r="AH32" s="2904"/>
      <c r="AI32" s="2904"/>
      <c r="AJ32" s="2905"/>
      <c r="AK32" s="2906"/>
      <c r="AL32" s="2535"/>
      <c r="AM32" s="2535"/>
      <c r="AN32" s="2904"/>
      <c r="AO32" s="2904"/>
      <c r="AP32" s="2905"/>
      <c r="AQ32" s="2906"/>
      <c r="AR32" s="2904"/>
      <c r="AS32" s="2904"/>
      <c r="AT32" s="2905"/>
      <c r="AU32" s="2906"/>
      <c r="AV32" s="2904"/>
      <c r="AW32" s="2904"/>
      <c r="AX32" s="2905"/>
      <c r="AY32" s="2906"/>
      <c r="AZ32" s="2535"/>
      <c r="BA32" s="2535"/>
      <c r="BB32" s="2896"/>
      <c r="BC32" s="2535"/>
      <c r="BD32" s="2904"/>
      <c r="BE32" s="2904"/>
      <c r="BF32" s="1365"/>
      <c r="BG32" s="1365"/>
      <c r="BH32" s="1273"/>
      <c r="BI32" s="1293"/>
      <c r="BJ32" s="1217"/>
      <c r="BK32" s="1217"/>
      <c r="BL32" s="1217"/>
      <c r="BM32" s="1217"/>
    </row>
    <row r="33" spans="1:65" x14ac:dyDescent="0.25">
      <c r="A33" s="2859" t="s">
        <v>25</v>
      </c>
      <c r="B33" s="1372" t="s">
        <v>49</v>
      </c>
      <c r="C33" s="1016">
        <v>70</v>
      </c>
      <c r="D33" s="1016">
        <v>70</v>
      </c>
      <c r="E33" s="1016">
        <v>70.02</v>
      </c>
      <c r="F33" s="1016">
        <v>70</v>
      </c>
      <c r="G33" s="1016">
        <v>70.02</v>
      </c>
      <c r="H33" s="1016">
        <v>70</v>
      </c>
      <c r="I33" s="1018">
        <v>70.02</v>
      </c>
      <c r="J33" s="1016">
        <v>70</v>
      </c>
      <c r="K33" s="1016">
        <v>70.010000000000005</v>
      </c>
      <c r="L33" s="1016">
        <v>70</v>
      </c>
      <c r="M33" s="1016">
        <v>70.016743852594317</v>
      </c>
      <c r="N33" s="1016">
        <v>70</v>
      </c>
      <c r="O33" s="1016">
        <v>70.503373452126255</v>
      </c>
      <c r="P33" s="1016">
        <v>70</v>
      </c>
      <c r="Q33" s="1016">
        <v>70.140601771015966</v>
      </c>
      <c r="R33" s="1016">
        <v>70</v>
      </c>
      <c r="S33" s="1016">
        <v>70.5</v>
      </c>
      <c r="T33" s="1016">
        <v>70</v>
      </c>
      <c r="U33" s="1016">
        <v>70.213543527370049</v>
      </c>
      <c r="V33" s="1016">
        <v>70</v>
      </c>
      <c r="W33" s="1016">
        <v>70.499999999999986</v>
      </c>
      <c r="X33" s="1017">
        <v>70</v>
      </c>
      <c r="Y33" s="1018">
        <v>70.501137214771276</v>
      </c>
      <c r="Z33" s="1017">
        <v>70</v>
      </c>
      <c r="AA33" s="1018">
        <v>70.260480391046656</v>
      </c>
      <c r="AB33" s="1016">
        <v>70</v>
      </c>
      <c r="AC33" s="1016">
        <v>70.470226216205717</v>
      </c>
      <c r="AD33" s="1017">
        <v>70</v>
      </c>
      <c r="AE33" s="1018">
        <v>70.290772286621362</v>
      </c>
      <c r="AF33" s="1016">
        <v>70</v>
      </c>
      <c r="AG33" s="1016">
        <v>70.489999999999995</v>
      </c>
      <c r="AH33" s="1017">
        <v>70</v>
      </c>
      <c r="AI33" s="1018">
        <v>70.31436879418159</v>
      </c>
      <c r="AJ33" s="1016">
        <v>70</v>
      </c>
      <c r="AK33" s="1016">
        <v>70.010000000000005</v>
      </c>
      <c r="AL33" s="1017">
        <v>70</v>
      </c>
      <c r="AM33" s="1018">
        <v>70.318995194751679</v>
      </c>
      <c r="AN33" s="1017">
        <v>70</v>
      </c>
      <c r="AO33" s="1018">
        <v>70.279864074430449</v>
      </c>
      <c r="AP33" s="1016">
        <v>70</v>
      </c>
      <c r="AQ33" s="1016">
        <v>70.594999999999985</v>
      </c>
      <c r="AR33" s="1017">
        <v>70</v>
      </c>
      <c r="AS33" s="1018">
        <v>70.311951789605061</v>
      </c>
      <c r="AT33" s="1016">
        <v>70</v>
      </c>
      <c r="AU33" s="1016">
        <v>70.499999999999972</v>
      </c>
      <c r="AV33" s="1017">
        <v>70</v>
      </c>
      <c r="AW33" s="1018">
        <v>70.327764224325705</v>
      </c>
      <c r="AX33" s="1016">
        <v>70</v>
      </c>
      <c r="AY33" s="1016">
        <v>70.5</v>
      </c>
      <c r="AZ33" s="1017">
        <v>70</v>
      </c>
      <c r="BA33" s="1018">
        <v>70.532728098773021</v>
      </c>
      <c r="BB33" s="1017">
        <v>70</v>
      </c>
      <c r="BC33" s="1018">
        <v>70.42550615867313</v>
      </c>
      <c r="BD33" s="1017">
        <v>70</v>
      </c>
      <c r="BE33" s="1018">
        <v>70.342470967589335</v>
      </c>
      <c r="BF33" s="1365"/>
      <c r="BG33" s="1365"/>
      <c r="BH33" s="1273"/>
      <c r="BI33" s="1293"/>
      <c r="BJ33" s="1217"/>
      <c r="BK33" s="1217"/>
      <c r="BL33" s="1217"/>
      <c r="BM33" s="1217"/>
    </row>
    <row r="34" spans="1:65" x14ac:dyDescent="0.25">
      <c r="A34" s="2860" t="s">
        <v>1</v>
      </c>
      <c r="B34" s="1363" t="s">
        <v>49</v>
      </c>
      <c r="C34" s="1026">
        <v>1.5000000000000004</v>
      </c>
      <c r="D34" s="1026">
        <v>1.5</v>
      </c>
      <c r="E34" s="1026">
        <v>1.48</v>
      </c>
      <c r="F34" s="1026">
        <v>1.5</v>
      </c>
      <c r="G34" s="1026">
        <v>1.1500000000000001</v>
      </c>
      <c r="H34" s="1026">
        <v>1.5000000000000004</v>
      </c>
      <c r="I34" s="1021">
        <v>1.3125734302550496</v>
      </c>
      <c r="J34" s="1026">
        <v>1.5</v>
      </c>
      <c r="K34" s="1026">
        <v>1.38</v>
      </c>
      <c r="L34" s="922">
        <v>1.5000000000000004</v>
      </c>
      <c r="M34" s="922">
        <v>1.3345285152699786</v>
      </c>
      <c r="N34" s="1026">
        <v>1.5</v>
      </c>
      <c r="O34" s="1026">
        <v>0.8885591451805418</v>
      </c>
      <c r="P34" s="922">
        <v>1.5000000000000004</v>
      </c>
      <c r="Q34" s="922">
        <v>1.221019518052735</v>
      </c>
      <c r="R34" s="1026">
        <v>1.5</v>
      </c>
      <c r="S34" s="1026">
        <v>1.5000000000000002</v>
      </c>
      <c r="T34" s="922">
        <v>1.5000000000000004</v>
      </c>
      <c r="U34" s="922">
        <v>1.277640070689479</v>
      </c>
      <c r="V34" s="1026">
        <v>1.5</v>
      </c>
      <c r="W34" s="1026">
        <v>1.4499999999999997</v>
      </c>
      <c r="X34" s="921">
        <v>1.5000000000000004</v>
      </c>
      <c r="Y34" s="1021">
        <v>1.277597106052673</v>
      </c>
      <c r="Z34" s="921">
        <v>1.5000000000000004</v>
      </c>
      <c r="AA34" s="1021">
        <v>1.3058818291356411</v>
      </c>
      <c r="AB34" s="1026">
        <v>1.5</v>
      </c>
      <c r="AC34" s="1026">
        <v>0.99969752221690866</v>
      </c>
      <c r="AD34" s="921">
        <v>1.5000000000000004</v>
      </c>
      <c r="AE34" s="1021">
        <v>1.2616621024985928</v>
      </c>
      <c r="AF34" s="1026">
        <v>1.5</v>
      </c>
      <c r="AG34" s="1026">
        <v>1.5</v>
      </c>
      <c r="AH34" s="921">
        <v>1.5000000000000004</v>
      </c>
      <c r="AI34" s="1021">
        <v>1.2898908157880606</v>
      </c>
      <c r="AJ34" s="1026">
        <v>1.5</v>
      </c>
      <c r="AK34" s="1026">
        <v>1.5</v>
      </c>
      <c r="AL34" s="921">
        <v>1.5000000000000004</v>
      </c>
      <c r="AM34" s="1021">
        <v>1.3295126710726675</v>
      </c>
      <c r="AN34" s="921">
        <v>1.5000000000000004</v>
      </c>
      <c r="AO34" s="1021">
        <v>1.3137098099062632</v>
      </c>
      <c r="AP34" s="1026">
        <v>1.5</v>
      </c>
      <c r="AQ34" s="1026">
        <v>0.90000000000000013</v>
      </c>
      <c r="AR34" s="921">
        <v>1.5000000000000004</v>
      </c>
      <c r="AS34" s="1021">
        <v>1.2715851218967116</v>
      </c>
      <c r="AT34" s="1026">
        <v>1.5</v>
      </c>
      <c r="AU34" s="1026">
        <v>1.5000000000000002</v>
      </c>
      <c r="AV34" s="921">
        <v>1.5000000000000004</v>
      </c>
      <c r="AW34" s="1021">
        <v>1.2907918739399644</v>
      </c>
      <c r="AX34" s="1026">
        <v>1.5</v>
      </c>
      <c r="AY34" s="1026">
        <v>1.5000000000000002</v>
      </c>
      <c r="AZ34" s="921">
        <v>1.5000000000000004</v>
      </c>
      <c r="BA34" s="1021">
        <v>1.2932962182754946</v>
      </c>
      <c r="BB34" s="921">
        <v>1.5000000000000004</v>
      </c>
      <c r="BC34" s="1021">
        <v>1.3114646811531672</v>
      </c>
      <c r="BD34" s="921">
        <v>1.5000000000000004</v>
      </c>
      <c r="BE34" s="1021">
        <v>1.3086555853935455</v>
      </c>
      <c r="BF34" s="1365"/>
      <c r="BG34" s="1365"/>
      <c r="BH34" s="1273"/>
      <c r="BI34" s="1293"/>
      <c r="BJ34" s="1217"/>
      <c r="BK34" s="1217"/>
      <c r="BL34" s="1217"/>
      <c r="BM34" s="1217"/>
    </row>
    <row r="35" spans="1:65" x14ac:dyDescent="0.25">
      <c r="A35" s="2860" t="s">
        <v>26</v>
      </c>
      <c r="B35" s="1363" t="s">
        <v>49</v>
      </c>
      <c r="C35" s="1026">
        <v>3.5000000000000009</v>
      </c>
      <c r="D35" s="1026">
        <v>3.5</v>
      </c>
      <c r="E35" s="1026">
        <v>3</v>
      </c>
      <c r="F35" s="1026">
        <v>3.5</v>
      </c>
      <c r="G35" s="1026">
        <v>3.3300000000000005</v>
      </c>
      <c r="H35" s="1026">
        <v>3.5000000000000009</v>
      </c>
      <c r="I35" s="1021">
        <v>3.1674265697449506</v>
      </c>
      <c r="J35" s="1026">
        <v>3.5</v>
      </c>
      <c r="K35" s="1026">
        <v>3.11</v>
      </c>
      <c r="L35" s="922">
        <v>3.5000000000000009</v>
      </c>
      <c r="M35" s="922">
        <v>3.1487276321357074</v>
      </c>
      <c r="N35" s="1026">
        <v>3.5</v>
      </c>
      <c r="O35" s="1026">
        <v>3.1120000000000001</v>
      </c>
      <c r="P35" s="922">
        <v>3.5000000000000009</v>
      </c>
      <c r="Q35" s="922">
        <v>3.1393796432972541</v>
      </c>
      <c r="R35" s="1026">
        <v>3.5</v>
      </c>
      <c r="S35" s="1026">
        <v>2.5000000000000004</v>
      </c>
      <c r="T35" s="922">
        <v>3.5000000000000009</v>
      </c>
      <c r="U35" s="922">
        <v>3.0096141898308075</v>
      </c>
      <c r="V35" s="1026">
        <v>3.5</v>
      </c>
      <c r="W35" s="1026">
        <v>2.5499999999999994</v>
      </c>
      <c r="X35" s="921">
        <v>3.5000000000000009</v>
      </c>
      <c r="Y35" s="1021">
        <v>2.7225913857755191</v>
      </c>
      <c r="Z35" s="921">
        <v>3.5000000000000009</v>
      </c>
      <c r="AA35" s="1021">
        <v>2.9343048474589795</v>
      </c>
      <c r="AB35" s="1026">
        <v>3.5</v>
      </c>
      <c r="AC35" s="1026">
        <v>2.998416638643818</v>
      </c>
      <c r="AD35" s="921">
        <v>3.5000000000000009</v>
      </c>
      <c r="AE35" s="1021">
        <v>2.9435639956790007</v>
      </c>
      <c r="AF35" s="1026">
        <v>3.5</v>
      </c>
      <c r="AG35" s="1026">
        <v>2.5099999999999993</v>
      </c>
      <c r="AH35" s="921">
        <v>3.5000000000000009</v>
      </c>
      <c r="AI35" s="1021">
        <v>2.8922127256755119</v>
      </c>
      <c r="AJ35" s="1026">
        <v>3.5</v>
      </c>
      <c r="AK35" s="1026">
        <v>2.9900000000000007</v>
      </c>
      <c r="AL35" s="921">
        <v>3.5000000000000009</v>
      </c>
      <c r="AM35" s="1021">
        <v>2.8407035317031908</v>
      </c>
      <c r="AN35" s="921">
        <v>3.5000000000000009</v>
      </c>
      <c r="AO35" s="1021">
        <v>2.9032983644147525</v>
      </c>
      <c r="AP35" s="1026">
        <v>3.5</v>
      </c>
      <c r="AQ35" s="1026">
        <v>3.0200000000000005</v>
      </c>
      <c r="AR35" s="921">
        <v>3.5000000000000009</v>
      </c>
      <c r="AS35" s="1021">
        <v>2.9151811379712869</v>
      </c>
      <c r="AT35" s="1026">
        <v>3.5</v>
      </c>
      <c r="AU35" s="1026">
        <v>2.5</v>
      </c>
      <c r="AV35" s="921">
        <v>3.5000000000000009</v>
      </c>
      <c r="AW35" s="1021">
        <v>2.8802697467507725</v>
      </c>
      <c r="AX35" s="1026">
        <v>3.5</v>
      </c>
      <c r="AY35" s="1026">
        <v>2.5000000000000004</v>
      </c>
      <c r="AZ35" s="921">
        <v>3.5000000000000009</v>
      </c>
      <c r="BA35" s="1021">
        <v>2.6791432774945716</v>
      </c>
      <c r="BB35" s="921">
        <v>3.5000000000000009</v>
      </c>
      <c r="BC35" s="1021">
        <v>2.7601921173004884</v>
      </c>
      <c r="BD35" s="921">
        <v>3.5000000000000009</v>
      </c>
      <c r="BE35" s="1021">
        <v>2.8477995499261386</v>
      </c>
      <c r="BF35" s="1365"/>
      <c r="BG35" s="1365"/>
      <c r="BH35" s="1273"/>
      <c r="BI35" s="1293"/>
      <c r="BJ35" s="1217"/>
      <c r="BK35" s="1217"/>
      <c r="BL35" s="1217"/>
      <c r="BM35" s="1217"/>
    </row>
    <row r="36" spans="1:65" ht="15.95" customHeight="1" thickBot="1" x14ac:dyDescent="0.3">
      <c r="A36" s="2907" t="s">
        <v>175</v>
      </c>
      <c r="B36" s="1367" t="s">
        <v>49</v>
      </c>
      <c r="C36" s="1719">
        <v>1</v>
      </c>
      <c r="D36" s="1719">
        <v>1</v>
      </c>
      <c r="E36" s="1719">
        <v>1</v>
      </c>
      <c r="F36" s="1719">
        <v>1</v>
      </c>
      <c r="G36" s="1719">
        <v>1</v>
      </c>
      <c r="H36" s="1719">
        <v>1</v>
      </c>
      <c r="I36" s="936">
        <v>1.0000000000000002</v>
      </c>
      <c r="J36" s="1719">
        <v>1</v>
      </c>
      <c r="K36" s="1719">
        <v>1</v>
      </c>
      <c r="L36" s="932">
        <v>1</v>
      </c>
      <c r="M36" s="932">
        <v>1.0000000000000002</v>
      </c>
      <c r="N36" s="1719">
        <v>1</v>
      </c>
      <c r="O36" s="1719">
        <v>0.9960674026931885</v>
      </c>
      <c r="P36" s="932">
        <v>1</v>
      </c>
      <c r="Q36" s="932">
        <v>0.99899906763402635</v>
      </c>
      <c r="R36" s="1719">
        <v>1</v>
      </c>
      <c r="S36" s="1719">
        <v>1</v>
      </c>
      <c r="T36" s="932">
        <v>1</v>
      </c>
      <c r="U36" s="932">
        <v>0.99920221210964655</v>
      </c>
      <c r="V36" s="1719">
        <v>1</v>
      </c>
      <c r="W36" s="1719">
        <v>1</v>
      </c>
      <c r="X36" s="931">
        <v>1</v>
      </c>
      <c r="Y36" s="936">
        <v>0.99867429340053637</v>
      </c>
      <c r="Z36" s="931">
        <v>1</v>
      </c>
      <c r="AA36" s="936">
        <v>0.99933293235872511</v>
      </c>
      <c r="AB36" s="1719">
        <v>1</v>
      </c>
      <c r="AC36" s="1719">
        <v>0.99969752221690866</v>
      </c>
      <c r="AD36" s="931">
        <v>1</v>
      </c>
      <c r="AE36" s="936">
        <v>0.99938558712743519</v>
      </c>
      <c r="AF36" s="1719">
        <v>1</v>
      </c>
      <c r="AG36" s="1719">
        <v>0.99999999999999989</v>
      </c>
      <c r="AH36" s="931">
        <v>1</v>
      </c>
      <c r="AI36" s="936">
        <v>0.99945835811770944</v>
      </c>
      <c r="AJ36" s="1719">
        <v>1</v>
      </c>
      <c r="AK36" s="1719">
        <v>1.0000000000000002</v>
      </c>
      <c r="AL36" s="931">
        <v>1</v>
      </c>
      <c r="AM36" s="936">
        <v>0.99989692509713812</v>
      </c>
      <c r="AN36" s="931">
        <v>1</v>
      </c>
      <c r="AO36" s="936">
        <v>0.99951976126320652</v>
      </c>
      <c r="AP36" s="1719">
        <v>1</v>
      </c>
      <c r="AQ36" s="1719">
        <v>0.98499999999999999</v>
      </c>
      <c r="AR36" s="931">
        <v>1</v>
      </c>
      <c r="AS36" s="936">
        <v>0.99804133266775119</v>
      </c>
      <c r="AT36" s="1719">
        <v>1</v>
      </c>
      <c r="AU36" s="1719">
        <v>1</v>
      </c>
      <c r="AV36" s="931">
        <v>1</v>
      </c>
      <c r="AW36" s="936">
        <v>0.99820603138658304</v>
      </c>
      <c r="AX36" s="1719">
        <v>1</v>
      </c>
      <c r="AY36" s="1719">
        <v>1</v>
      </c>
      <c r="AZ36" s="931">
        <v>1</v>
      </c>
      <c r="BA36" s="936">
        <v>0.99483240545688734</v>
      </c>
      <c r="BB36" s="931">
        <v>1</v>
      </c>
      <c r="BC36" s="936">
        <v>0.99737308876434594</v>
      </c>
      <c r="BD36" s="931">
        <v>1</v>
      </c>
      <c r="BE36" s="936">
        <v>0.99835921347501533</v>
      </c>
      <c r="BF36" s="1365"/>
      <c r="BG36" s="1365"/>
      <c r="BH36" s="1273"/>
      <c r="BI36" s="1293"/>
      <c r="BJ36" s="1217"/>
      <c r="BK36" s="1217"/>
      <c r="BL36" s="1217"/>
      <c r="BM36" s="1217"/>
    </row>
    <row r="37" spans="1:65" ht="16.5" thickBot="1" x14ac:dyDescent="0.3">
      <c r="A37" s="2908" t="s">
        <v>176</v>
      </c>
      <c r="B37" s="2909" t="s">
        <v>49</v>
      </c>
      <c r="C37" s="2338">
        <v>76</v>
      </c>
      <c r="D37" s="2338">
        <v>76</v>
      </c>
      <c r="E37" s="2338">
        <v>75.5</v>
      </c>
      <c r="F37" s="2338">
        <v>76</v>
      </c>
      <c r="G37" s="2338">
        <v>75.5</v>
      </c>
      <c r="H37" s="2338">
        <v>76</v>
      </c>
      <c r="I37" s="2910">
        <v>75.499999999999986</v>
      </c>
      <c r="J37" s="2338">
        <v>76</v>
      </c>
      <c r="K37" s="2338">
        <v>75.5</v>
      </c>
      <c r="L37" s="2338">
        <v>76</v>
      </c>
      <c r="M37" s="2338">
        <v>75.5</v>
      </c>
      <c r="N37" s="2338">
        <v>76</v>
      </c>
      <c r="O37" s="2338">
        <v>75.499999999999972</v>
      </c>
      <c r="P37" s="2338">
        <v>76</v>
      </c>
      <c r="Q37" s="2338">
        <v>75.499999999999986</v>
      </c>
      <c r="R37" s="2338">
        <v>76</v>
      </c>
      <c r="S37" s="2338">
        <v>75.5</v>
      </c>
      <c r="T37" s="2338">
        <v>76</v>
      </c>
      <c r="U37" s="2338">
        <v>75.5</v>
      </c>
      <c r="V37" s="2338">
        <v>76</v>
      </c>
      <c r="W37" s="2338">
        <v>75.499999999999986</v>
      </c>
      <c r="X37" s="1552">
        <v>76</v>
      </c>
      <c r="Y37" s="2910">
        <v>75.5</v>
      </c>
      <c r="Z37" s="2911">
        <v>76</v>
      </c>
      <c r="AA37" s="2910">
        <v>75.5</v>
      </c>
      <c r="AB37" s="2338">
        <v>76</v>
      </c>
      <c r="AC37" s="2338">
        <v>75.468037899283345</v>
      </c>
      <c r="AD37" s="1552">
        <v>76</v>
      </c>
      <c r="AE37" s="2910">
        <v>75.495383971926387</v>
      </c>
      <c r="AF37" s="2338">
        <v>76</v>
      </c>
      <c r="AG37" s="2338">
        <v>75.5</v>
      </c>
      <c r="AH37" s="1552">
        <v>76</v>
      </c>
      <c r="AI37" s="2910">
        <v>75.495930693762858</v>
      </c>
      <c r="AJ37" s="2338">
        <v>76</v>
      </c>
      <c r="AK37" s="2338">
        <v>75.5</v>
      </c>
      <c r="AL37" s="1552">
        <v>76</v>
      </c>
      <c r="AM37" s="2910">
        <v>75.489108322624659</v>
      </c>
      <c r="AN37" s="1552">
        <v>76</v>
      </c>
      <c r="AO37" s="2910">
        <v>75.496392010014659</v>
      </c>
      <c r="AP37" s="2338">
        <v>76</v>
      </c>
      <c r="AQ37" s="2338">
        <v>75.499999999999986</v>
      </c>
      <c r="AR37" s="1552">
        <v>76</v>
      </c>
      <c r="AS37" s="2910">
        <v>75.496759382140809</v>
      </c>
      <c r="AT37" s="2338">
        <v>76</v>
      </c>
      <c r="AU37" s="2338">
        <v>75.499999999999972</v>
      </c>
      <c r="AV37" s="1552">
        <v>76</v>
      </c>
      <c r="AW37" s="2910">
        <v>75.497031876403028</v>
      </c>
      <c r="AX37" s="2338">
        <v>76</v>
      </c>
      <c r="AY37" s="2338">
        <v>75.5</v>
      </c>
      <c r="AZ37" s="1552">
        <v>76</v>
      </c>
      <c r="BA37" s="2910">
        <v>75.499999999999986</v>
      </c>
      <c r="BB37" s="2911">
        <v>76</v>
      </c>
      <c r="BC37" s="2910">
        <v>75.494536045891138</v>
      </c>
      <c r="BD37" s="1552">
        <v>76</v>
      </c>
      <c r="BE37" s="2910">
        <v>75.497285316384037</v>
      </c>
      <c r="BF37" s="1365"/>
      <c r="BG37" s="1365"/>
      <c r="BH37" s="1273"/>
      <c r="BI37" s="1293"/>
      <c r="BJ37" s="1217"/>
      <c r="BK37" s="1217"/>
      <c r="BL37" s="1217"/>
      <c r="BM37" s="1217"/>
    </row>
    <row r="38" spans="1:65" ht="16.5" thickBot="1" x14ac:dyDescent="0.3">
      <c r="A38" s="2920" t="s">
        <v>177</v>
      </c>
      <c r="B38" s="2921"/>
      <c r="C38" s="1293"/>
      <c r="D38" s="1293"/>
      <c r="E38" s="1293"/>
      <c r="F38" s="1293"/>
      <c r="G38" s="1293"/>
      <c r="H38" s="1293"/>
      <c r="I38" s="1293"/>
      <c r="J38" s="1293"/>
      <c r="K38" s="1293"/>
      <c r="L38" s="1293"/>
      <c r="M38" s="1293"/>
      <c r="N38" s="1293"/>
      <c r="O38" s="1293"/>
      <c r="P38" s="1293"/>
      <c r="Q38" s="1293"/>
      <c r="R38" s="1293"/>
      <c r="S38" s="1293"/>
      <c r="T38" s="1293"/>
      <c r="U38" s="1293"/>
      <c r="V38" s="1293"/>
      <c r="W38" s="1293"/>
      <c r="X38" s="2872"/>
      <c r="Y38" s="2872"/>
      <c r="Z38" s="2874"/>
      <c r="AA38" s="2872"/>
      <c r="AB38" s="1293"/>
      <c r="AC38" s="1293"/>
      <c r="AD38" s="2264"/>
      <c r="AE38" s="2264"/>
      <c r="AF38" s="1293"/>
      <c r="AG38" s="1293"/>
      <c r="AH38" s="2264"/>
      <c r="AI38" s="2264"/>
      <c r="AJ38" s="1293"/>
      <c r="AK38" s="1293"/>
      <c r="AL38" s="2872"/>
      <c r="AM38" s="2872"/>
      <c r="AN38" s="2264"/>
      <c r="AO38" s="2264"/>
      <c r="AP38" s="1293"/>
      <c r="AQ38" s="1293"/>
      <c r="AR38" s="2264"/>
      <c r="AS38" s="2264"/>
      <c r="AT38" s="1293"/>
      <c r="AU38" s="1293"/>
      <c r="AV38" s="2264"/>
      <c r="AW38" s="2264"/>
      <c r="AX38" s="1293"/>
      <c r="AY38" s="1293"/>
      <c r="AZ38" s="2872"/>
      <c r="BA38" s="2872"/>
      <c r="BB38" s="2922"/>
      <c r="BC38" s="2923"/>
      <c r="BD38" s="2264"/>
      <c r="BE38" s="2264"/>
      <c r="BF38" s="1365"/>
      <c r="BG38" s="1365"/>
      <c r="BH38" s="1273"/>
      <c r="BI38" s="1293"/>
      <c r="BJ38" s="1217"/>
      <c r="BK38" s="1217"/>
      <c r="BL38" s="1217"/>
      <c r="BM38" s="1217"/>
    </row>
    <row r="39" spans="1:65" ht="15.75" thickBot="1" x14ac:dyDescent="0.3">
      <c r="A39" s="2924" t="s">
        <v>178</v>
      </c>
      <c r="B39" s="2093" t="s">
        <v>50</v>
      </c>
      <c r="C39" s="2925">
        <v>16343.861399999998</v>
      </c>
      <c r="D39" s="924">
        <v>1362.5495999999998</v>
      </c>
      <c r="E39" s="987">
        <v>1266</v>
      </c>
      <c r="F39" s="924">
        <v>1407.9679199999996</v>
      </c>
      <c r="G39" s="987">
        <v>1306.0999999999999</v>
      </c>
      <c r="H39" s="924">
        <v>2770.5175199999994</v>
      </c>
      <c r="I39" s="1036">
        <v>2572.1</v>
      </c>
      <c r="J39" s="924">
        <v>1357.7662799999998</v>
      </c>
      <c r="K39" s="987">
        <v>1258.8</v>
      </c>
      <c r="L39" s="924">
        <v>4128.2837999999992</v>
      </c>
      <c r="M39" s="987">
        <v>3830.8999999999996</v>
      </c>
      <c r="N39" s="924">
        <v>1382.0544</v>
      </c>
      <c r="O39" s="987">
        <v>1313</v>
      </c>
      <c r="P39" s="924">
        <v>5510.3381999999992</v>
      </c>
      <c r="Q39" s="1036">
        <v>5143.8999999999996</v>
      </c>
      <c r="R39" s="924">
        <v>1382.0544</v>
      </c>
      <c r="S39" s="987">
        <v>1255.2</v>
      </c>
      <c r="T39" s="924">
        <v>6892.3925999999992</v>
      </c>
      <c r="U39" s="1036">
        <v>6399.0999999999995</v>
      </c>
      <c r="V39" s="924">
        <v>1337.472</v>
      </c>
      <c r="W39" s="987">
        <v>1215</v>
      </c>
      <c r="X39" s="1621">
        <v>4101.5807999999997</v>
      </c>
      <c r="Y39" s="955">
        <v>3783.2</v>
      </c>
      <c r="Z39" s="2881">
        <v>8229.864599999999</v>
      </c>
      <c r="AA39" s="2881">
        <v>7614.0999999999995</v>
      </c>
      <c r="AB39" s="924">
        <v>1382.0544</v>
      </c>
      <c r="AC39" s="987">
        <v>1255.5</v>
      </c>
      <c r="AD39" s="924">
        <v>9611.9189999999981</v>
      </c>
      <c r="AE39" s="1036">
        <v>8869.5999999999985</v>
      </c>
      <c r="AF39" s="924">
        <v>1337.472</v>
      </c>
      <c r="AG39" s="987">
        <v>1159.5</v>
      </c>
      <c r="AH39" s="924">
        <v>10949.390999999998</v>
      </c>
      <c r="AI39" s="1036">
        <v>10029.099999999999</v>
      </c>
      <c r="AJ39" s="924">
        <v>1382.0544</v>
      </c>
      <c r="AK39" s="987">
        <v>1265.9000000000001</v>
      </c>
      <c r="AL39" s="1621">
        <v>4101.5807999999997</v>
      </c>
      <c r="AM39" s="955">
        <v>3680.9</v>
      </c>
      <c r="AN39" s="1621">
        <v>12331.445399999997</v>
      </c>
      <c r="AO39" s="1621">
        <v>11294.999999999998</v>
      </c>
      <c r="AP39" s="924">
        <v>1382.0544</v>
      </c>
      <c r="AQ39" s="987">
        <v>1255.5</v>
      </c>
      <c r="AR39" s="924">
        <v>13713.499799999998</v>
      </c>
      <c r="AS39" s="1036">
        <v>12550.499999999998</v>
      </c>
      <c r="AT39" s="924">
        <v>1248.3072</v>
      </c>
      <c r="AU39" s="987">
        <v>1132.7</v>
      </c>
      <c r="AV39" s="924">
        <v>14961.806999999997</v>
      </c>
      <c r="AW39" s="1036">
        <v>13683.199999999999</v>
      </c>
      <c r="AX39" s="924">
        <v>1382.0544</v>
      </c>
      <c r="AY39" s="987">
        <v>1255.5</v>
      </c>
      <c r="AZ39" s="1621">
        <v>4012.4160000000002</v>
      </c>
      <c r="BA39" s="902">
        <v>3643.7</v>
      </c>
      <c r="BB39" s="463">
        <v>8113.9967999999999</v>
      </c>
      <c r="BC39" s="463">
        <v>7324.6</v>
      </c>
      <c r="BD39" s="958">
        <v>16343.861399999998</v>
      </c>
      <c r="BE39" s="1036">
        <v>14938.699999999999</v>
      </c>
      <c r="BF39" s="1365"/>
      <c r="BG39" s="1365"/>
      <c r="BH39" s="1273"/>
      <c r="BI39" s="1293"/>
      <c r="BJ39" s="1217"/>
      <c r="BK39" s="1217"/>
      <c r="BL39" s="1217"/>
      <c r="BM39" s="1217"/>
    </row>
    <row r="40" spans="1:65" ht="15.95" customHeight="1" thickBot="1" x14ac:dyDescent="0.3">
      <c r="A40" s="2926" t="s">
        <v>179</v>
      </c>
      <c r="B40" s="2605" t="s">
        <v>50</v>
      </c>
      <c r="C40" s="2927">
        <v>30522.807719999997</v>
      </c>
      <c r="D40" s="935">
        <v>2504.4389999999999</v>
      </c>
      <c r="E40" s="2928">
        <v>2323</v>
      </c>
      <c r="F40" s="935">
        <v>2587.9203000000002</v>
      </c>
      <c r="G40" s="2928">
        <v>2406.08</v>
      </c>
      <c r="H40" s="935">
        <v>5092.3593000000001</v>
      </c>
      <c r="I40" s="1370">
        <v>4729.08</v>
      </c>
      <c r="J40" s="935">
        <v>2453.4983700000003</v>
      </c>
      <c r="K40" s="2928">
        <v>2303.1600000000003</v>
      </c>
      <c r="L40" s="935">
        <v>7545.8576700000003</v>
      </c>
      <c r="M40" s="989">
        <v>7032.24</v>
      </c>
      <c r="N40" s="935">
        <v>2483.9946</v>
      </c>
      <c r="O40" s="2928">
        <v>2415.17</v>
      </c>
      <c r="P40" s="935">
        <v>10029.852269999999</v>
      </c>
      <c r="Q40" s="1370">
        <v>9447.41</v>
      </c>
      <c r="R40" s="935">
        <v>2614.3276499999997</v>
      </c>
      <c r="S40" s="2928">
        <v>2412.88</v>
      </c>
      <c r="T40" s="935">
        <v>12644.179919999999</v>
      </c>
      <c r="U40" s="1370">
        <v>11860.29</v>
      </c>
      <c r="V40" s="935">
        <v>2529.9944999999998</v>
      </c>
      <c r="W40" s="2928">
        <v>2328.4299999999998</v>
      </c>
      <c r="X40" s="2884">
        <v>7628.316749999999</v>
      </c>
      <c r="Y40" s="961">
        <v>7156.48</v>
      </c>
      <c r="Z40" s="2881">
        <v>15174.174419999999</v>
      </c>
      <c r="AA40" s="2881">
        <v>14188.72</v>
      </c>
      <c r="AB40" s="935">
        <v>2614.3276499999997</v>
      </c>
      <c r="AC40" s="2928">
        <v>2392.27</v>
      </c>
      <c r="AD40" s="935">
        <v>17788.502069999999</v>
      </c>
      <c r="AE40" s="1370">
        <v>16580.989999999998</v>
      </c>
      <c r="AF40" s="935">
        <v>2529.9944999999998</v>
      </c>
      <c r="AG40" s="2928">
        <v>2224.2600000000002</v>
      </c>
      <c r="AH40" s="935">
        <v>20318.496569999999</v>
      </c>
      <c r="AI40" s="1370">
        <v>18805.25</v>
      </c>
      <c r="AJ40" s="935">
        <v>2614.3276499999997</v>
      </c>
      <c r="AK40" s="2928">
        <v>2408.0500000000002</v>
      </c>
      <c r="AL40" s="2884">
        <v>7758.6497999999992</v>
      </c>
      <c r="AM40" s="961">
        <v>7024.5800000000008</v>
      </c>
      <c r="AN40" s="1621">
        <v>22932.824219999999</v>
      </c>
      <c r="AO40" s="1621">
        <v>21213.3</v>
      </c>
      <c r="AP40" s="935">
        <v>2614.3276499999997</v>
      </c>
      <c r="AQ40" s="2928">
        <v>2427.84</v>
      </c>
      <c r="AR40" s="935">
        <v>25547.151869999998</v>
      </c>
      <c r="AS40" s="1370">
        <v>23641.14</v>
      </c>
      <c r="AT40" s="935">
        <v>2361.3282000000004</v>
      </c>
      <c r="AU40" s="2928">
        <v>2173</v>
      </c>
      <c r="AV40" s="935">
        <v>27908.480069999998</v>
      </c>
      <c r="AW40" s="1370">
        <v>25814.14</v>
      </c>
      <c r="AX40" s="935">
        <v>2614.3276499999997</v>
      </c>
      <c r="AY40" s="2928">
        <v>2411.9974999999999</v>
      </c>
      <c r="AZ40" s="2884">
        <v>7589.9835000000003</v>
      </c>
      <c r="BA40" s="2929">
        <v>7012.8374999999996</v>
      </c>
      <c r="BB40" s="463">
        <v>15348.6333</v>
      </c>
      <c r="BC40" s="463">
        <v>14037.4175</v>
      </c>
      <c r="BD40" s="959">
        <v>30522.807719999997</v>
      </c>
      <c r="BE40" s="1370">
        <v>28226.137500000001</v>
      </c>
      <c r="BF40" s="1365"/>
      <c r="BG40" s="1365"/>
      <c r="BH40" s="1273"/>
      <c r="BI40" s="1293"/>
      <c r="BJ40" s="1217"/>
      <c r="BK40" s="1217"/>
      <c r="BL40" s="1217"/>
      <c r="BM40" s="1217"/>
    </row>
    <row r="41" spans="1:65" ht="16.5" thickBot="1" x14ac:dyDescent="0.3">
      <c r="A41" s="2930" t="s">
        <v>35</v>
      </c>
      <c r="B41" s="2931" t="s">
        <v>50</v>
      </c>
      <c r="C41" s="2932">
        <v>46866.669119999991</v>
      </c>
      <c r="D41" s="1572">
        <v>3866.9885999999997</v>
      </c>
      <c r="E41" s="1571">
        <v>3589</v>
      </c>
      <c r="F41" s="1572">
        <v>3995.8882199999998</v>
      </c>
      <c r="G41" s="1571">
        <v>3712.18</v>
      </c>
      <c r="H41" s="2329">
        <v>7862.8768199999995</v>
      </c>
      <c r="I41" s="1571">
        <v>7301.18</v>
      </c>
      <c r="J41" s="1572">
        <v>3811.2646500000001</v>
      </c>
      <c r="K41" s="1571">
        <v>3561.96</v>
      </c>
      <c r="L41" s="1572">
        <v>11674.141469999999</v>
      </c>
      <c r="M41" s="1571">
        <v>10863.14</v>
      </c>
      <c r="N41" s="1572">
        <v>3866.049</v>
      </c>
      <c r="O41" s="1571">
        <v>3728.17</v>
      </c>
      <c r="P41" s="2329">
        <v>15540.190469999998</v>
      </c>
      <c r="Q41" s="2329">
        <v>14591.31</v>
      </c>
      <c r="R41" s="1572">
        <v>3996.3820499999997</v>
      </c>
      <c r="S41" s="1571">
        <v>3668.08</v>
      </c>
      <c r="T41" s="2329">
        <v>19536.572519999998</v>
      </c>
      <c r="U41" s="2329">
        <v>18259.39</v>
      </c>
      <c r="V41" s="1572">
        <v>3867.4664999999995</v>
      </c>
      <c r="W41" s="1571">
        <v>3543.43</v>
      </c>
      <c r="X41" s="2329">
        <v>11729.897549999998</v>
      </c>
      <c r="Y41" s="2329">
        <v>10939.68</v>
      </c>
      <c r="Z41" s="2933">
        <v>23404.039019999997</v>
      </c>
      <c r="AA41" s="2329">
        <v>21802.82</v>
      </c>
      <c r="AB41" s="1572">
        <v>3996.3820499999997</v>
      </c>
      <c r="AC41" s="1571">
        <v>3647.77</v>
      </c>
      <c r="AD41" s="2329">
        <v>27400.421069999997</v>
      </c>
      <c r="AE41" s="2329">
        <v>25450.589999999997</v>
      </c>
      <c r="AF41" s="1572">
        <v>3867.4664999999995</v>
      </c>
      <c r="AG41" s="1571">
        <v>3383.76</v>
      </c>
      <c r="AH41" s="2329">
        <v>31267.887569999999</v>
      </c>
      <c r="AI41" s="2329">
        <v>28834.35</v>
      </c>
      <c r="AJ41" s="1572">
        <v>3996.3820499999997</v>
      </c>
      <c r="AK41" s="1571">
        <v>3673.9500000000003</v>
      </c>
      <c r="AL41" s="2329">
        <v>11860.230599999999</v>
      </c>
      <c r="AM41" s="2329">
        <v>10705.480000000001</v>
      </c>
      <c r="AN41" s="2329">
        <v>35264.269619999992</v>
      </c>
      <c r="AO41" s="2329">
        <v>32508.299999999996</v>
      </c>
      <c r="AP41" s="1572">
        <v>3996.3820499999997</v>
      </c>
      <c r="AQ41" s="1571">
        <v>3683.34</v>
      </c>
      <c r="AR41" s="2329">
        <v>39260.651669999992</v>
      </c>
      <c r="AS41" s="2329">
        <v>36191.64</v>
      </c>
      <c r="AT41" s="1572">
        <v>3609.6354000000001</v>
      </c>
      <c r="AU41" s="1571">
        <v>3305.7</v>
      </c>
      <c r="AV41" s="2329">
        <v>42870.287069999991</v>
      </c>
      <c r="AW41" s="2329">
        <v>39497.339999999997</v>
      </c>
      <c r="AX41" s="1572">
        <v>3996.3820499999997</v>
      </c>
      <c r="AY41" s="1571">
        <v>3667.4974999999999</v>
      </c>
      <c r="AZ41" s="2329">
        <v>11602.3995</v>
      </c>
      <c r="BA41" s="1574">
        <v>10656.537499999999</v>
      </c>
      <c r="BB41" s="1415">
        <v>23462.630099999998</v>
      </c>
      <c r="BC41" s="1419">
        <v>21362.017500000002</v>
      </c>
      <c r="BD41" s="2667">
        <v>46866.669119999991</v>
      </c>
      <c r="BE41" s="2329">
        <v>43164.837500000001</v>
      </c>
      <c r="BF41" s="1365"/>
      <c r="BG41" s="1365"/>
      <c r="BH41" s="1273"/>
      <c r="BI41" s="1293"/>
      <c r="BJ41" s="1217"/>
      <c r="BK41" s="1217"/>
      <c r="BL41" s="1217"/>
      <c r="BM41" s="1217"/>
    </row>
    <row r="42" spans="1:65" ht="15.75" thickBot="1" x14ac:dyDescent="0.3">
      <c r="A42" s="2934" t="s">
        <v>180</v>
      </c>
      <c r="B42" s="2117" t="s">
        <v>50</v>
      </c>
      <c r="C42" s="2880">
        <v>5375.4202533333328</v>
      </c>
      <c r="D42" s="952">
        <v>487.82639999999998</v>
      </c>
      <c r="E42" s="1579">
        <v>433.9</v>
      </c>
      <c r="F42" s="952">
        <v>504.64800000000002</v>
      </c>
      <c r="G42" s="1579">
        <v>393.5</v>
      </c>
      <c r="H42" s="952">
        <v>992.47440000000006</v>
      </c>
      <c r="I42" s="955">
        <v>827.4</v>
      </c>
      <c r="J42" s="952">
        <v>486.11385333333328</v>
      </c>
      <c r="K42" s="1579">
        <v>299</v>
      </c>
      <c r="L42" s="952">
        <v>1478.5882533333333</v>
      </c>
      <c r="M42" s="1579">
        <v>1126.4000000000001</v>
      </c>
      <c r="N42" s="952">
        <v>495.36</v>
      </c>
      <c r="O42" s="1579">
        <v>215.35</v>
      </c>
      <c r="P42" s="952">
        <v>1973.9482533333335</v>
      </c>
      <c r="Q42" s="955">
        <v>1341.75</v>
      </c>
      <c r="R42" s="952">
        <v>495.36</v>
      </c>
      <c r="S42" s="1579">
        <v>487</v>
      </c>
      <c r="T42" s="952">
        <v>2469.3082533333336</v>
      </c>
      <c r="U42" s="955">
        <v>1828.75</v>
      </c>
      <c r="V42" s="952">
        <v>478.84800000000001</v>
      </c>
      <c r="W42" s="1579">
        <v>369</v>
      </c>
      <c r="X42" s="1621">
        <v>1469.568</v>
      </c>
      <c r="Y42" s="955">
        <v>1071.3499999999999</v>
      </c>
      <c r="Z42" s="2881">
        <v>2948.1562533333336</v>
      </c>
      <c r="AA42" s="2881">
        <v>2197.75</v>
      </c>
      <c r="AB42" s="952">
        <v>495.36</v>
      </c>
      <c r="AC42" s="1579">
        <v>376</v>
      </c>
      <c r="AD42" s="952">
        <v>3443.5162533333337</v>
      </c>
      <c r="AE42" s="955">
        <v>2573.75</v>
      </c>
      <c r="AF42" s="952">
        <v>0</v>
      </c>
      <c r="AG42" s="1579">
        <v>317</v>
      </c>
      <c r="AH42" s="952">
        <v>3443.5162533333337</v>
      </c>
      <c r="AI42" s="955">
        <v>2890.75</v>
      </c>
      <c r="AJ42" s="952">
        <v>495.36</v>
      </c>
      <c r="AK42" s="1579">
        <v>455</v>
      </c>
      <c r="AL42" s="1621">
        <v>990.72</v>
      </c>
      <c r="AM42" s="955">
        <v>1148</v>
      </c>
      <c r="AN42" s="1621">
        <v>3938.8762533333338</v>
      </c>
      <c r="AO42" s="1621">
        <v>3345.75</v>
      </c>
      <c r="AP42" s="952">
        <v>495.36</v>
      </c>
      <c r="AQ42" s="1579">
        <v>479</v>
      </c>
      <c r="AR42" s="952">
        <v>4434.2362533333335</v>
      </c>
      <c r="AS42" s="955">
        <v>3824.75</v>
      </c>
      <c r="AT42" s="952">
        <v>445.82400000000001</v>
      </c>
      <c r="AU42" s="1579">
        <v>476</v>
      </c>
      <c r="AV42" s="952">
        <v>4880.0602533333331</v>
      </c>
      <c r="AW42" s="955">
        <v>4300.75</v>
      </c>
      <c r="AX42" s="952">
        <v>495.36</v>
      </c>
      <c r="AY42" s="1579">
        <v>455</v>
      </c>
      <c r="AZ42" s="1621">
        <v>1436.5439999999999</v>
      </c>
      <c r="BA42" s="902">
        <v>1410</v>
      </c>
      <c r="BB42" s="463">
        <v>2427.2640000000001</v>
      </c>
      <c r="BC42" s="463">
        <v>2558</v>
      </c>
      <c r="BD42" s="954">
        <v>5375.4202533333328</v>
      </c>
      <c r="BE42" s="955">
        <v>4755.75</v>
      </c>
      <c r="BF42" s="1365"/>
      <c r="BG42" s="1365"/>
      <c r="BH42" s="1273"/>
      <c r="BI42" s="1293"/>
      <c r="BJ42" s="1217"/>
      <c r="BK42" s="1217"/>
      <c r="BL42" s="1217"/>
      <c r="BM42" s="1217"/>
    </row>
    <row r="43" spans="1:65" ht="15.75" thickBot="1" x14ac:dyDescent="0.3">
      <c r="A43" s="2926" t="s">
        <v>181</v>
      </c>
      <c r="B43" s="2093" t="s">
        <v>50</v>
      </c>
      <c r="C43" s="2927">
        <v>3972.7823100000001</v>
      </c>
      <c r="D43" s="935">
        <v>389.57940000000002</v>
      </c>
      <c r="E43" s="2935">
        <v>0</v>
      </c>
      <c r="F43" s="935">
        <v>402.56538000000006</v>
      </c>
      <c r="G43" s="2935">
        <v>0</v>
      </c>
      <c r="H43" s="935">
        <v>792.14478000000008</v>
      </c>
      <c r="I43" s="961">
        <v>0</v>
      </c>
      <c r="J43" s="935">
        <v>0</v>
      </c>
      <c r="K43" s="2935">
        <v>0</v>
      </c>
      <c r="L43" s="935">
        <v>792.14478000000008</v>
      </c>
      <c r="M43" s="2935">
        <v>0</v>
      </c>
      <c r="N43" s="935">
        <v>386.39916000000005</v>
      </c>
      <c r="O43" s="2935">
        <v>0</v>
      </c>
      <c r="P43" s="935">
        <v>1178.54394</v>
      </c>
      <c r="Q43" s="961">
        <v>0</v>
      </c>
      <c r="R43" s="935">
        <v>406.67319000000003</v>
      </c>
      <c r="S43" s="2935">
        <v>0</v>
      </c>
      <c r="T43" s="935">
        <v>1585.21713</v>
      </c>
      <c r="U43" s="961">
        <v>0</v>
      </c>
      <c r="V43" s="935">
        <v>393.55470000000003</v>
      </c>
      <c r="W43" s="2935">
        <v>0</v>
      </c>
      <c r="X43" s="2884">
        <v>1186.6270500000001</v>
      </c>
      <c r="Y43" s="961">
        <v>0</v>
      </c>
      <c r="Z43" s="2881">
        <v>1978.7718300000001</v>
      </c>
      <c r="AA43" s="2881">
        <v>0</v>
      </c>
      <c r="AB43" s="935">
        <v>406.67319000000003</v>
      </c>
      <c r="AC43" s="2935">
        <v>0</v>
      </c>
      <c r="AD43" s="935">
        <v>2385.4450200000001</v>
      </c>
      <c r="AE43" s="961">
        <v>0</v>
      </c>
      <c r="AF43" s="935">
        <v>0</v>
      </c>
      <c r="AG43" s="2935">
        <v>0</v>
      </c>
      <c r="AH43" s="935">
        <v>2385.4450200000001</v>
      </c>
      <c r="AI43" s="961">
        <v>0</v>
      </c>
      <c r="AJ43" s="935">
        <v>406.67319000000003</v>
      </c>
      <c r="AK43" s="2935">
        <v>0</v>
      </c>
      <c r="AL43" s="2884">
        <v>813.34638000000007</v>
      </c>
      <c r="AM43" s="961">
        <v>0</v>
      </c>
      <c r="AN43" s="1621">
        <v>2792.1182100000001</v>
      </c>
      <c r="AO43" s="1621">
        <v>0</v>
      </c>
      <c r="AP43" s="935">
        <v>406.67319000000003</v>
      </c>
      <c r="AQ43" s="2935">
        <v>0</v>
      </c>
      <c r="AR43" s="935">
        <v>3198.7914000000001</v>
      </c>
      <c r="AS43" s="961">
        <v>0</v>
      </c>
      <c r="AT43" s="935">
        <v>367.31772000000001</v>
      </c>
      <c r="AU43" s="2935">
        <v>25</v>
      </c>
      <c r="AV43" s="935">
        <v>3566.1091200000001</v>
      </c>
      <c r="AW43" s="961">
        <v>25</v>
      </c>
      <c r="AX43" s="935">
        <v>406.67319000000003</v>
      </c>
      <c r="AY43" s="2935">
        <v>117</v>
      </c>
      <c r="AZ43" s="2884">
        <v>1180.6641</v>
      </c>
      <c r="BA43" s="2929">
        <v>142</v>
      </c>
      <c r="BB43" s="463">
        <v>1994.0104799999999</v>
      </c>
      <c r="BC43" s="463">
        <v>142</v>
      </c>
      <c r="BD43" s="959">
        <v>3972.7823100000001</v>
      </c>
      <c r="BE43" s="961">
        <v>142</v>
      </c>
      <c r="BF43" s="1365"/>
      <c r="BG43" s="1365"/>
      <c r="BH43" s="1273"/>
      <c r="BI43" s="1293"/>
      <c r="BJ43" s="1217"/>
      <c r="BK43" s="1217"/>
      <c r="BL43" s="1217"/>
      <c r="BM43" s="1217"/>
    </row>
    <row r="44" spans="1:65" ht="16.5" thickBot="1" x14ac:dyDescent="0.3">
      <c r="A44" s="2936" t="s">
        <v>36</v>
      </c>
      <c r="B44" s="2937" t="s">
        <v>50</v>
      </c>
      <c r="C44" s="2938">
        <v>9348.2025633333324</v>
      </c>
      <c r="D44" s="2939">
        <v>877.4058</v>
      </c>
      <c r="E44" s="2940">
        <v>433.9</v>
      </c>
      <c r="F44" s="2939">
        <v>907.21338000000014</v>
      </c>
      <c r="G44" s="2940">
        <v>393.5</v>
      </c>
      <c r="H44" s="2941">
        <v>1784.6191800000001</v>
      </c>
      <c r="I44" s="2940">
        <v>827.4</v>
      </c>
      <c r="J44" s="2939">
        <v>486.11385333333328</v>
      </c>
      <c r="K44" s="2940">
        <v>299</v>
      </c>
      <c r="L44" s="2939">
        <v>2270.7330333333334</v>
      </c>
      <c r="M44" s="2940">
        <v>1126.4000000000001</v>
      </c>
      <c r="N44" s="2939">
        <v>881.75916000000007</v>
      </c>
      <c r="O44" s="2940">
        <v>215.35</v>
      </c>
      <c r="P44" s="2941">
        <v>3152.4921933333335</v>
      </c>
      <c r="Q44" s="2941">
        <v>1341.75</v>
      </c>
      <c r="R44" s="2939">
        <v>902.0331900000001</v>
      </c>
      <c r="S44" s="2940">
        <v>487</v>
      </c>
      <c r="T44" s="2941">
        <v>4054.5253833333336</v>
      </c>
      <c r="U44" s="2941">
        <v>1828.75</v>
      </c>
      <c r="V44" s="2939">
        <v>872.4027000000001</v>
      </c>
      <c r="W44" s="2940">
        <v>369</v>
      </c>
      <c r="X44" s="2329">
        <v>2656.1950500000003</v>
      </c>
      <c r="Y44" s="2329">
        <v>1071.3499999999999</v>
      </c>
      <c r="Z44" s="2933">
        <v>4926.9280833333341</v>
      </c>
      <c r="AA44" s="2329">
        <v>2197.75</v>
      </c>
      <c r="AB44" s="2939">
        <v>902.0331900000001</v>
      </c>
      <c r="AC44" s="2940">
        <v>376</v>
      </c>
      <c r="AD44" s="2941">
        <v>5828.9612733333342</v>
      </c>
      <c r="AE44" s="2941">
        <v>2573.75</v>
      </c>
      <c r="AF44" s="2939">
        <v>0</v>
      </c>
      <c r="AG44" s="2940">
        <v>317</v>
      </c>
      <c r="AH44" s="2941">
        <v>5828.9612733333342</v>
      </c>
      <c r="AI44" s="2941">
        <v>2890.75</v>
      </c>
      <c r="AJ44" s="2939">
        <v>902.0331900000001</v>
      </c>
      <c r="AK44" s="2940">
        <v>455</v>
      </c>
      <c r="AL44" s="2329">
        <v>1804.0663800000002</v>
      </c>
      <c r="AM44" s="2329">
        <v>1148</v>
      </c>
      <c r="AN44" s="2941">
        <v>6730.9944633333344</v>
      </c>
      <c r="AO44" s="2941">
        <v>3345.75</v>
      </c>
      <c r="AP44" s="2939">
        <v>902.0331900000001</v>
      </c>
      <c r="AQ44" s="2940">
        <v>479</v>
      </c>
      <c r="AR44" s="2941">
        <v>7633.0276533333335</v>
      </c>
      <c r="AS44" s="2941">
        <v>3824.75</v>
      </c>
      <c r="AT44" s="2939">
        <v>813.14172000000008</v>
      </c>
      <c r="AU44" s="2940">
        <v>501</v>
      </c>
      <c r="AV44" s="2941">
        <v>8446.1693733333341</v>
      </c>
      <c r="AW44" s="2941">
        <v>4325.75</v>
      </c>
      <c r="AX44" s="2939">
        <v>902.0331900000001</v>
      </c>
      <c r="AY44" s="2940">
        <v>572</v>
      </c>
      <c r="AZ44" s="2329">
        <v>2617.2080999999998</v>
      </c>
      <c r="BA44" s="1574">
        <v>1552</v>
      </c>
      <c r="BB44" s="1415">
        <v>4421.27448</v>
      </c>
      <c r="BC44" s="1419">
        <v>2700</v>
      </c>
      <c r="BD44" s="2942">
        <v>9348.2025633333324</v>
      </c>
      <c r="BE44" s="2941">
        <v>4897.75</v>
      </c>
      <c r="BF44" s="1365"/>
      <c r="BG44" s="1365"/>
      <c r="BH44" s="1273"/>
      <c r="BI44" s="1293"/>
      <c r="BJ44" s="1217"/>
      <c r="BK44" s="1217"/>
      <c r="BL44" s="1217"/>
      <c r="BM44" s="1217"/>
    </row>
    <row r="45" spans="1:65" ht="15.75" thickBot="1" x14ac:dyDescent="0.3">
      <c r="A45" s="1240" t="s">
        <v>1583</v>
      </c>
      <c r="B45" s="889" t="s">
        <v>50</v>
      </c>
      <c r="C45" s="2943">
        <v>2027.7243055999998</v>
      </c>
      <c r="D45" s="946">
        <v>183.69187199999999</v>
      </c>
      <c r="E45" s="991">
        <v>0</v>
      </c>
      <c r="F45" s="946">
        <v>190.75694399999998</v>
      </c>
      <c r="G45" s="991">
        <v>0</v>
      </c>
      <c r="H45" s="946">
        <v>374.44881599999997</v>
      </c>
      <c r="I45" s="970">
        <v>0</v>
      </c>
      <c r="J45" s="946">
        <v>183.0470096</v>
      </c>
      <c r="K45" s="991">
        <v>0</v>
      </c>
      <c r="L45" s="946">
        <v>557.49582559999999</v>
      </c>
      <c r="M45" s="991">
        <v>0</v>
      </c>
      <c r="N45" s="946">
        <v>187.24608000000001</v>
      </c>
      <c r="O45" s="991">
        <v>0</v>
      </c>
      <c r="P45" s="946">
        <v>744.7419056</v>
      </c>
      <c r="Q45" s="970">
        <v>0</v>
      </c>
      <c r="R45" s="946">
        <v>187.24608000000001</v>
      </c>
      <c r="S45" s="991">
        <v>0</v>
      </c>
      <c r="T45" s="946">
        <v>931.9879856</v>
      </c>
      <c r="U45" s="970">
        <v>0</v>
      </c>
      <c r="V45" s="946">
        <v>180.31104000000002</v>
      </c>
      <c r="W45" s="991">
        <v>0</v>
      </c>
      <c r="X45" s="1621">
        <v>554.80320000000006</v>
      </c>
      <c r="Y45" s="955">
        <v>0</v>
      </c>
      <c r="Z45" s="2881">
        <v>1112.2990256</v>
      </c>
      <c r="AA45" s="2881">
        <v>0</v>
      </c>
      <c r="AB45" s="946">
        <v>187.24608000000001</v>
      </c>
      <c r="AC45" s="991">
        <v>0</v>
      </c>
      <c r="AD45" s="946">
        <v>1299.5451056000002</v>
      </c>
      <c r="AE45" s="970">
        <v>0</v>
      </c>
      <c r="AF45" s="946">
        <v>0</v>
      </c>
      <c r="AG45" s="991">
        <v>0</v>
      </c>
      <c r="AH45" s="946">
        <v>1299.5451056000002</v>
      </c>
      <c r="AI45" s="970">
        <v>0</v>
      </c>
      <c r="AJ45" s="946">
        <v>187.24608000000001</v>
      </c>
      <c r="AK45" s="991">
        <v>0</v>
      </c>
      <c r="AL45" s="1621">
        <v>374.49216000000001</v>
      </c>
      <c r="AM45" s="955">
        <v>0</v>
      </c>
      <c r="AN45" s="1621">
        <v>1486.7911856000001</v>
      </c>
      <c r="AO45" s="1621">
        <v>0</v>
      </c>
      <c r="AP45" s="946">
        <v>187.24608000000001</v>
      </c>
      <c r="AQ45" s="991">
        <v>0</v>
      </c>
      <c r="AR45" s="946">
        <v>1674.0372656</v>
      </c>
      <c r="AS45" s="970">
        <v>0</v>
      </c>
      <c r="AT45" s="946">
        <v>166.44096000000002</v>
      </c>
      <c r="AU45" s="991">
        <v>0</v>
      </c>
      <c r="AV45" s="946">
        <v>1840.4782255999999</v>
      </c>
      <c r="AW45" s="970">
        <v>0</v>
      </c>
      <c r="AX45" s="946">
        <v>187.24608000000001</v>
      </c>
      <c r="AY45" s="991">
        <v>0</v>
      </c>
      <c r="AZ45" s="1621">
        <v>540.93312000000003</v>
      </c>
      <c r="BA45" s="902">
        <v>0</v>
      </c>
      <c r="BB45" s="463">
        <v>915.42528000000004</v>
      </c>
      <c r="BC45" s="463">
        <v>0</v>
      </c>
      <c r="BD45" s="2307">
        <v>2027.7243055999998</v>
      </c>
      <c r="BE45" s="970">
        <v>0</v>
      </c>
      <c r="BF45" s="1365"/>
      <c r="BG45" s="1365"/>
      <c r="BH45" s="1273"/>
      <c r="BI45" s="1293"/>
      <c r="BJ45" s="1217"/>
      <c r="BK45" s="1217"/>
      <c r="BL45" s="1217"/>
      <c r="BM45" s="1217"/>
    </row>
    <row r="46" spans="1:65" ht="16.5" hidden="1" customHeight="1" thickBot="1" x14ac:dyDescent="0.25">
      <c r="A46" s="2944" t="s">
        <v>182</v>
      </c>
      <c r="B46" s="2080"/>
      <c r="C46" s="2361"/>
      <c r="D46" s="1526"/>
      <c r="E46" s="2945"/>
      <c r="F46" s="1526"/>
      <c r="G46" s="2945"/>
      <c r="H46" s="2361"/>
      <c r="I46" s="2945"/>
      <c r="J46" s="1526"/>
      <c r="K46" s="2945"/>
      <c r="L46" s="1526"/>
      <c r="M46" s="2945"/>
      <c r="N46" s="1526"/>
      <c r="O46" s="2945"/>
      <c r="P46" s="2361"/>
      <c r="Q46" s="2945"/>
      <c r="R46" s="1526"/>
      <c r="S46" s="2945"/>
      <c r="T46" s="2361"/>
      <c r="U46" s="2945"/>
      <c r="V46" s="1526"/>
      <c r="W46" s="2945"/>
      <c r="X46" s="2946"/>
      <c r="Y46" s="2946"/>
      <c r="Z46" s="2947"/>
      <c r="AA46" s="2946"/>
      <c r="AB46" s="1526"/>
      <c r="AC46" s="2945"/>
      <c r="AD46" s="2361"/>
      <c r="AE46" s="2945"/>
      <c r="AF46" s="1526"/>
      <c r="AG46" s="2945"/>
      <c r="AH46" s="2361"/>
      <c r="AI46" s="2945"/>
      <c r="AJ46" s="1526"/>
      <c r="AK46" s="2945"/>
      <c r="AL46" s="2946"/>
      <c r="AM46" s="2946"/>
      <c r="AN46" s="2361"/>
      <c r="AO46" s="2945"/>
      <c r="AP46" s="1526"/>
      <c r="AQ46" s="2945"/>
      <c r="AR46" s="2361"/>
      <c r="AS46" s="2945"/>
      <c r="AT46" s="1526"/>
      <c r="AU46" s="2945"/>
      <c r="AV46" s="2361"/>
      <c r="AW46" s="2945"/>
      <c r="AX46" s="1526"/>
      <c r="AY46" s="2945"/>
      <c r="AZ46" s="2946"/>
      <c r="BA46" s="2946"/>
      <c r="BB46" s="2381"/>
      <c r="BC46" s="1418"/>
      <c r="BD46" s="2361"/>
      <c r="BE46" s="2945"/>
      <c r="BF46" s="1365"/>
      <c r="BG46" s="1365"/>
      <c r="BH46" s="1273"/>
      <c r="BI46" s="1293"/>
      <c r="BJ46" s="1217"/>
      <c r="BK46" s="1217"/>
      <c r="BL46" s="1217"/>
      <c r="BM46" s="1217"/>
    </row>
    <row r="47" spans="1:65" ht="15" hidden="1" customHeight="1" x14ac:dyDescent="0.25">
      <c r="A47" s="2948" t="s">
        <v>1566</v>
      </c>
      <c r="B47" s="1372" t="s">
        <v>50</v>
      </c>
      <c r="C47" s="968"/>
      <c r="D47" s="968"/>
      <c r="E47" s="968"/>
      <c r="F47" s="968"/>
      <c r="G47" s="968"/>
      <c r="H47" s="968">
        <v>0</v>
      </c>
      <c r="I47" s="968">
        <v>0</v>
      </c>
      <c r="J47" s="968"/>
      <c r="K47" s="968"/>
      <c r="L47" s="968">
        <v>0</v>
      </c>
      <c r="M47" s="968">
        <v>0</v>
      </c>
      <c r="N47" s="968"/>
      <c r="O47" s="968"/>
      <c r="P47" s="968">
        <v>0</v>
      </c>
      <c r="Q47" s="968">
        <v>0</v>
      </c>
      <c r="R47" s="968"/>
      <c r="S47" s="968"/>
      <c r="T47" s="968">
        <v>0</v>
      </c>
      <c r="U47" s="968">
        <v>0</v>
      </c>
      <c r="V47" s="968"/>
      <c r="W47" s="968"/>
      <c r="X47" s="968">
        <v>0</v>
      </c>
      <c r="Y47" s="968">
        <v>0</v>
      </c>
      <c r="Z47" s="968">
        <v>0</v>
      </c>
      <c r="AA47" s="1073">
        <v>0</v>
      </c>
      <c r="AB47" s="968"/>
      <c r="AC47" s="968"/>
      <c r="AD47" s="968">
        <v>0</v>
      </c>
      <c r="AE47" s="968">
        <v>0</v>
      </c>
      <c r="AF47" s="968"/>
      <c r="AG47" s="968"/>
      <c r="AH47" s="968">
        <v>0</v>
      </c>
      <c r="AI47" s="968">
        <v>0</v>
      </c>
      <c r="AJ47" s="968"/>
      <c r="AK47" s="968"/>
      <c r="AL47" s="968">
        <v>0</v>
      </c>
      <c r="AM47" s="968">
        <v>0</v>
      </c>
      <c r="AN47" s="1621">
        <v>0</v>
      </c>
      <c r="AO47" s="1621">
        <v>0</v>
      </c>
      <c r="AP47" s="968"/>
      <c r="AQ47" s="968"/>
      <c r="AR47" s="968">
        <v>0</v>
      </c>
      <c r="AS47" s="968">
        <v>0</v>
      </c>
      <c r="AT47" s="968"/>
      <c r="AU47" s="968"/>
      <c r="AV47" s="968">
        <v>0</v>
      </c>
      <c r="AW47" s="968">
        <v>0</v>
      </c>
      <c r="AX47" s="968"/>
      <c r="AY47" s="968"/>
      <c r="AZ47" s="968">
        <v>0</v>
      </c>
      <c r="BA47" s="966">
        <v>0</v>
      </c>
      <c r="BB47" s="463">
        <v>0</v>
      </c>
      <c r="BC47" s="463">
        <v>0</v>
      </c>
      <c r="BD47" s="969">
        <v>0</v>
      </c>
      <c r="BE47" s="968">
        <v>0</v>
      </c>
      <c r="BF47" s="1365"/>
      <c r="BG47" s="1365"/>
      <c r="BH47" s="1273"/>
      <c r="BI47" s="1293"/>
      <c r="BJ47" s="1217"/>
      <c r="BK47" s="1217"/>
      <c r="BL47" s="1217"/>
      <c r="BM47" s="1217"/>
    </row>
    <row r="48" spans="1:65" ht="15" hidden="1" customHeight="1" x14ac:dyDescent="0.25">
      <c r="A48" s="2949" t="s">
        <v>183</v>
      </c>
      <c r="B48" s="914" t="s">
        <v>50</v>
      </c>
      <c r="C48" s="542"/>
      <c r="D48" s="542"/>
      <c r="E48" s="542"/>
      <c r="F48" s="542"/>
      <c r="G48" s="542"/>
      <c r="H48" s="542">
        <v>0</v>
      </c>
      <c r="I48" s="542">
        <v>0</v>
      </c>
      <c r="J48" s="542"/>
      <c r="K48" s="542"/>
      <c r="L48" s="542">
        <v>0</v>
      </c>
      <c r="M48" s="542">
        <v>0</v>
      </c>
      <c r="N48" s="542"/>
      <c r="O48" s="542"/>
      <c r="P48" s="542">
        <v>0</v>
      </c>
      <c r="Q48" s="542">
        <v>0</v>
      </c>
      <c r="R48" s="542"/>
      <c r="S48" s="542"/>
      <c r="T48" s="542">
        <v>0</v>
      </c>
      <c r="U48" s="542">
        <v>0</v>
      </c>
      <c r="V48" s="542"/>
      <c r="W48" s="542"/>
      <c r="X48" s="542">
        <v>0</v>
      </c>
      <c r="Y48" s="542">
        <v>0</v>
      </c>
      <c r="Z48" s="542">
        <v>0</v>
      </c>
      <c r="AA48" s="1036">
        <v>0</v>
      </c>
      <c r="AB48" s="542"/>
      <c r="AC48" s="542"/>
      <c r="AD48" s="542">
        <v>0</v>
      </c>
      <c r="AE48" s="542">
        <v>0</v>
      </c>
      <c r="AF48" s="542"/>
      <c r="AG48" s="542"/>
      <c r="AH48" s="542">
        <v>0</v>
      </c>
      <c r="AI48" s="542">
        <v>0</v>
      </c>
      <c r="AJ48" s="542"/>
      <c r="AK48" s="542"/>
      <c r="AL48" s="542">
        <v>0</v>
      </c>
      <c r="AM48" s="542">
        <v>0</v>
      </c>
      <c r="AN48" s="1621">
        <v>0</v>
      </c>
      <c r="AO48" s="1621">
        <v>0</v>
      </c>
      <c r="AP48" s="542"/>
      <c r="AQ48" s="542"/>
      <c r="AR48" s="542">
        <v>0</v>
      </c>
      <c r="AS48" s="542">
        <v>0</v>
      </c>
      <c r="AT48" s="542"/>
      <c r="AU48" s="542"/>
      <c r="AV48" s="542">
        <v>0</v>
      </c>
      <c r="AW48" s="542">
        <v>0</v>
      </c>
      <c r="AX48" s="542"/>
      <c r="AY48" s="542"/>
      <c r="AZ48" s="542">
        <v>0</v>
      </c>
      <c r="BA48" s="1023">
        <v>0</v>
      </c>
      <c r="BB48" s="463">
        <v>0</v>
      </c>
      <c r="BC48" s="463">
        <v>0</v>
      </c>
      <c r="BD48" s="958">
        <v>0</v>
      </c>
      <c r="BE48" s="542">
        <v>0</v>
      </c>
      <c r="BF48" s="1365"/>
      <c r="BG48" s="1365"/>
      <c r="BH48" s="1273"/>
      <c r="BI48" s="1293"/>
      <c r="BJ48" s="1217"/>
      <c r="BK48" s="1217"/>
      <c r="BL48" s="1217"/>
      <c r="BM48" s="1217"/>
    </row>
    <row r="49" spans="1:65" ht="15" hidden="1" customHeight="1" x14ac:dyDescent="0.25">
      <c r="A49" s="2949" t="s">
        <v>184</v>
      </c>
      <c r="B49" s="914" t="s">
        <v>50</v>
      </c>
      <c r="C49" s="542"/>
      <c r="D49" s="542"/>
      <c r="E49" s="542"/>
      <c r="F49" s="542"/>
      <c r="G49" s="542"/>
      <c r="H49" s="542">
        <v>0</v>
      </c>
      <c r="I49" s="542">
        <v>0</v>
      </c>
      <c r="J49" s="542"/>
      <c r="K49" s="542"/>
      <c r="L49" s="542">
        <v>0</v>
      </c>
      <c r="M49" s="542">
        <v>0</v>
      </c>
      <c r="N49" s="542"/>
      <c r="O49" s="542"/>
      <c r="P49" s="542">
        <v>0</v>
      </c>
      <c r="Q49" s="542">
        <v>0</v>
      </c>
      <c r="R49" s="542"/>
      <c r="S49" s="542"/>
      <c r="T49" s="542">
        <v>0</v>
      </c>
      <c r="U49" s="542">
        <v>0</v>
      </c>
      <c r="V49" s="542"/>
      <c r="W49" s="542"/>
      <c r="X49" s="542">
        <v>0</v>
      </c>
      <c r="Y49" s="542">
        <v>0</v>
      </c>
      <c r="Z49" s="542">
        <v>0</v>
      </c>
      <c r="AA49" s="1036">
        <v>0</v>
      </c>
      <c r="AB49" s="542"/>
      <c r="AC49" s="542"/>
      <c r="AD49" s="542">
        <v>0</v>
      </c>
      <c r="AE49" s="542">
        <v>0</v>
      </c>
      <c r="AF49" s="542"/>
      <c r="AG49" s="542"/>
      <c r="AH49" s="542">
        <v>0</v>
      </c>
      <c r="AI49" s="542">
        <v>0</v>
      </c>
      <c r="AJ49" s="542"/>
      <c r="AK49" s="542"/>
      <c r="AL49" s="542">
        <v>0</v>
      </c>
      <c r="AM49" s="542">
        <v>0</v>
      </c>
      <c r="AN49" s="1621">
        <v>0</v>
      </c>
      <c r="AO49" s="1621">
        <v>0</v>
      </c>
      <c r="AP49" s="542"/>
      <c r="AQ49" s="542"/>
      <c r="AR49" s="542">
        <v>0</v>
      </c>
      <c r="AS49" s="542">
        <v>0</v>
      </c>
      <c r="AT49" s="542"/>
      <c r="AU49" s="542"/>
      <c r="AV49" s="542">
        <v>0</v>
      </c>
      <c r="AW49" s="542">
        <v>0</v>
      </c>
      <c r="AX49" s="542"/>
      <c r="AY49" s="542"/>
      <c r="AZ49" s="542">
        <v>0</v>
      </c>
      <c r="BA49" s="1023">
        <v>0</v>
      </c>
      <c r="BB49" s="463">
        <v>0</v>
      </c>
      <c r="BC49" s="463">
        <v>0</v>
      </c>
      <c r="BD49" s="958">
        <v>0</v>
      </c>
      <c r="BE49" s="542">
        <v>0</v>
      </c>
      <c r="BF49" s="1365"/>
      <c r="BG49" s="1365"/>
      <c r="BH49" s="1273"/>
      <c r="BI49" s="1293"/>
      <c r="BJ49" s="1217"/>
      <c r="BK49" s="1217"/>
      <c r="BL49" s="1217"/>
      <c r="BM49" s="1217"/>
    </row>
    <row r="50" spans="1:65" ht="15" hidden="1" customHeight="1" x14ac:dyDescent="0.25">
      <c r="A50" s="2949" t="s">
        <v>185</v>
      </c>
      <c r="B50" s="914" t="s">
        <v>50</v>
      </c>
      <c r="C50" s="542"/>
      <c r="D50" s="542"/>
      <c r="E50" s="542"/>
      <c r="F50" s="542"/>
      <c r="G50" s="542"/>
      <c r="H50" s="542">
        <v>0</v>
      </c>
      <c r="I50" s="542">
        <v>0</v>
      </c>
      <c r="J50" s="542"/>
      <c r="K50" s="542"/>
      <c r="L50" s="542">
        <v>0</v>
      </c>
      <c r="M50" s="922">
        <v>0</v>
      </c>
      <c r="N50" s="542"/>
      <c r="O50" s="542"/>
      <c r="P50" s="542">
        <v>0</v>
      </c>
      <c r="Q50" s="542">
        <v>0</v>
      </c>
      <c r="R50" s="542"/>
      <c r="S50" s="542"/>
      <c r="T50" s="542">
        <v>0</v>
      </c>
      <c r="U50" s="542">
        <v>0</v>
      </c>
      <c r="V50" s="542"/>
      <c r="W50" s="542"/>
      <c r="X50" s="542">
        <v>0</v>
      </c>
      <c r="Y50" s="542">
        <v>0</v>
      </c>
      <c r="Z50" s="542">
        <v>0</v>
      </c>
      <c r="AA50" s="1036">
        <v>0</v>
      </c>
      <c r="AB50" s="542"/>
      <c r="AC50" s="542"/>
      <c r="AD50" s="542">
        <v>0</v>
      </c>
      <c r="AE50" s="542">
        <v>0</v>
      </c>
      <c r="AF50" s="542"/>
      <c r="AG50" s="542"/>
      <c r="AH50" s="542">
        <v>0</v>
      </c>
      <c r="AI50" s="542">
        <v>0</v>
      </c>
      <c r="AJ50" s="542"/>
      <c r="AK50" s="542"/>
      <c r="AL50" s="542">
        <v>0</v>
      </c>
      <c r="AM50" s="542">
        <v>0</v>
      </c>
      <c r="AN50" s="1621">
        <v>0</v>
      </c>
      <c r="AO50" s="1621">
        <v>0</v>
      </c>
      <c r="AP50" s="542"/>
      <c r="AQ50" s="542"/>
      <c r="AR50" s="542">
        <v>0</v>
      </c>
      <c r="AS50" s="542">
        <v>0</v>
      </c>
      <c r="AT50" s="542"/>
      <c r="AU50" s="542"/>
      <c r="AV50" s="542">
        <v>0</v>
      </c>
      <c r="AW50" s="542">
        <v>0</v>
      </c>
      <c r="AX50" s="542"/>
      <c r="AY50" s="542"/>
      <c r="AZ50" s="542">
        <v>0</v>
      </c>
      <c r="BA50" s="1023">
        <v>0</v>
      </c>
      <c r="BB50" s="463">
        <v>0</v>
      </c>
      <c r="BC50" s="463">
        <v>0</v>
      </c>
      <c r="BD50" s="958">
        <v>0</v>
      </c>
      <c r="BE50" s="542">
        <v>0</v>
      </c>
      <c r="BF50" s="1365"/>
      <c r="BG50" s="1365"/>
      <c r="BH50" s="1273"/>
      <c r="BI50" s="1293"/>
      <c r="BJ50" s="1217"/>
      <c r="BK50" s="1217"/>
      <c r="BL50" s="1217"/>
      <c r="BM50" s="1217"/>
    </row>
    <row r="51" spans="1:65" ht="15.95" hidden="1" customHeight="1" thickBot="1" x14ac:dyDescent="0.25">
      <c r="A51" s="2950" t="s">
        <v>186</v>
      </c>
      <c r="B51" s="2915" t="s">
        <v>50</v>
      </c>
      <c r="C51" s="934"/>
      <c r="D51" s="934"/>
      <c r="E51" s="934"/>
      <c r="F51" s="934"/>
      <c r="G51" s="934"/>
      <c r="H51" s="934">
        <v>0</v>
      </c>
      <c r="I51" s="934">
        <v>0</v>
      </c>
      <c r="J51" s="934"/>
      <c r="K51" s="934"/>
      <c r="L51" s="934">
        <v>0</v>
      </c>
      <c r="M51" s="934">
        <v>0</v>
      </c>
      <c r="N51" s="934"/>
      <c r="O51" s="934"/>
      <c r="P51" s="934">
        <v>0</v>
      </c>
      <c r="Q51" s="934">
        <v>0</v>
      </c>
      <c r="R51" s="934"/>
      <c r="S51" s="934"/>
      <c r="T51" s="934">
        <v>0</v>
      </c>
      <c r="U51" s="934">
        <v>0</v>
      </c>
      <c r="V51" s="934"/>
      <c r="W51" s="934"/>
      <c r="X51" s="934">
        <v>0</v>
      </c>
      <c r="Y51" s="934">
        <v>0</v>
      </c>
      <c r="Z51" s="542">
        <v>0</v>
      </c>
      <c r="AA51" s="1370">
        <v>0</v>
      </c>
      <c r="AB51" s="934"/>
      <c r="AC51" s="934"/>
      <c r="AD51" s="934">
        <v>0</v>
      </c>
      <c r="AE51" s="934">
        <v>0</v>
      </c>
      <c r="AF51" s="934"/>
      <c r="AG51" s="934"/>
      <c r="AH51" s="934">
        <v>0</v>
      </c>
      <c r="AI51" s="934">
        <v>0</v>
      </c>
      <c r="AJ51" s="934"/>
      <c r="AK51" s="934"/>
      <c r="AL51" s="934">
        <v>0</v>
      </c>
      <c r="AM51" s="934">
        <v>0</v>
      </c>
      <c r="AN51" s="1621">
        <v>0</v>
      </c>
      <c r="AO51" s="1621">
        <v>0</v>
      </c>
      <c r="AP51" s="934"/>
      <c r="AQ51" s="934"/>
      <c r="AR51" s="934">
        <v>0</v>
      </c>
      <c r="AS51" s="934">
        <v>0</v>
      </c>
      <c r="AT51" s="934"/>
      <c r="AU51" s="934"/>
      <c r="AV51" s="934">
        <v>0</v>
      </c>
      <c r="AW51" s="934">
        <v>0</v>
      </c>
      <c r="AX51" s="934"/>
      <c r="AY51" s="934"/>
      <c r="AZ51" s="934">
        <v>0</v>
      </c>
      <c r="BA51" s="930">
        <v>0</v>
      </c>
      <c r="BB51" s="463">
        <v>0</v>
      </c>
      <c r="BC51" s="463">
        <v>0</v>
      </c>
      <c r="BD51" s="959">
        <v>0</v>
      </c>
      <c r="BE51" s="934">
        <v>0</v>
      </c>
      <c r="BF51" s="1365"/>
      <c r="BG51" s="1365"/>
      <c r="BH51" s="1273"/>
      <c r="BI51" s="1293"/>
      <c r="BJ51" s="1217"/>
      <c r="BK51" s="1217"/>
      <c r="BL51" s="1217"/>
      <c r="BM51" s="1217"/>
    </row>
    <row r="52" spans="1:65" ht="16.5" hidden="1" customHeight="1" thickBot="1" x14ac:dyDescent="0.3">
      <c r="A52" s="2951" t="s">
        <v>508</v>
      </c>
      <c r="B52" s="2909" t="s">
        <v>50</v>
      </c>
      <c r="C52" s="2329">
        <v>0</v>
      </c>
      <c r="D52" s="2329">
        <v>0</v>
      </c>
      <c r="E52" s="2329">
        <v>0</v>
      </c>
      <c r="F52" s="2329">
        <v>0</v>
      </c>
      <c r="G52" s="2329">
        <v>0</v>
      </c>
      <c r="H52" s="2329">
        <v>0</v>
      </c>
      <c r="I52" s="2329">
        <v>0</v>
      </c>
      <c r="J52" s="2329">
        <v>0</v>
      </c>
      <c r="K52" s="2329">
        <v>0</v>
      </c>
      <c r="L52" s="2329">
        <v>0</v>
      </c>
      <c r="M52" s="2329">
        <v>0</v>
      </c>
      <c r="N52" s="2329">
        <v>0</v>
      </c>
      <c r="O52" s="2329">
        <v>0</v>
      </c>
      <c r="P52" s="2329">
        <v>0</v>
      </c>
      <c r="Q52" s="2329">
        <v>0</v>
      </c>
      <c r="R52" s="2329">
        <v>0</v>
      </c>
      <c r="S52" s="2329">
        <v>0</v>
      </c>
      <c r="T52" s="2329">
        <v>0</v>
      </c>
      <c r="U52" s="2329">
        <v>0</v>
      </c>
      <c r="V52" s="2329">
        <v>0</v>
      </c>
      <c r="W52" s="2329">
        <v>0</v>
      </c>
      <c r="X52" s="2329">
        <v>0</v>
      </c>
      <c r="Y52" s="2329">
        <v>0</v>
      </c>
      <c r="Z52" s="2329">
        <v>0</v>
      </c>
      <c r="AA52" s="1571">
        <v>0</v>
      </c>
      <c r="AB52" s="2329">
        <v>0</v>
      </c>
      <c r="AC52" s="2329">
        <v>0</v>
      </c>
      <c r="AD52" s="2329">
        <v>0</v>
      </c>
      <c r="AE52" s="2329">
        <v>0</v>
      </c>
      <c r="AF52" s="2329">
        <v>0</v>
      </c>
      <c r="AG52" s="2329">
        <v>0</v>
      </c>
      <c r="AH52" s="2329">
        <v>0</v>
      </c>
      <c r="AI52" s="2329">
        <v>0</v>
      </c>
      <c r="AJ52" s="2329">
        <v>0</v>
      </c>
      <c r="AK52" s="2329">
        <v>0</v>
      </c>
      <c r="AL52" s="2329">
        <v>0</v>
      </c>
      <c r="AM52" s="2329">
        <v>0</v>
      </c>
      <c r="AN52" s="2329">
        <v>0</v>
      </c>
      <c r="AO52" s="2329">
        <v>0</v>
      </c>
      <c r="AP52" s="2329">
        <v>0</v>
      </c>
      <c r="AQ52" s="2329">
        <v>0</v>
      </c>
      <c r="AR52" s="2329">
        <v>0</v>
      </c>
      <c r="AS52" s="2329">
        <v>0</v>
      </c>
      <c r="AT52" s="2329">
        <v>0</v>
      </c>
      <c r="AU52" s="2329">
        <v>0</v>
      </c>
      <c r="AV52" s="2329">
        <v>0</v>
      </c>
      <c r="AW52" s="2329">
        <v>0</v>
      </c>
      <c r="AX52" s="2329">
        <v>0</v>
      </c>
      <c r="AY52" s="2329">
        <v>0</v>
      </c>
      <c r="AZ52" s="2329">
        <v>0</v>
      </c>
      <c r="BA52" s="1574">
        <v>0</v>
      </c>
      <c r="BB52" s="1419">
        <v>0</v>
      </c>
      <c r="BC52" s="1419">
        <v>0</v>
      </c>
      <c r="BD52" s="2667">
        <v>0</v>
      </c>
      <c r="BE52" s="2329">
        <v>0</v>
      </c>
      <c r="BF52" s="1365"/>
      <c r="BG52" s="1365"/>
      <c r="BH52" s="1273"/>
      <c r="BI52" s="1293"/>
      <c r="BJ52" s="1217"/>
      <c r="BK52" s="1217"/>
      <c r="BL52" s="1217"/>
      <c r="BM52" s="1217"/>
    </row>
    <row r="53" spans="1:65" ht="21.75" customHeight="1" thickBot="1" x14ac:dyDescent="0.3">
      <c r="A53" s="2952" t="s">
        <v>506</v>
      </c>
      <c r="B53" s="2953"/>
      <c r="C53" s="2953"/>
      <c r="D53" s="2953"/>
      <c r="E53" s="2953"/>
      <c r="F53" s="2953"/>
      <c r="G53" s="2953"/>
      <c r="H53" s="2953"/>
      <c r="I53" s="2953"/>
      <c r="J53" s="2953"/>
      <c r="K53" s="2953"/>
      <c r="L53" s="2953"/>
      <c r="M53" s="2953"/>
      <c r="N53" s="2953"/>
      <c r="O53" s="2953"/>
      <c r="P53" s="2953"/>
      <c r="Q53" s="2953"/>
      <c r="R53" s="2953"/>
      <c r="S53" s="2953"/>
      <c r="T53" s="2953"/>
      <c r="U53" s="2953"/>
      <c r="V53" s="2953"/>
      <c r="W53" s="2953"/>
      <c r="X53" s="2953"/>
      <c r="Y53" s="2953"/>
      <c r="Z53" s="2953"/>
      <c r="AA53" s="2953"/>
      <c r="AB53" s="2953"/>
      <c r="AC53" s="2953"/>
      <c r="AD53" s="2953"/>
      <c r="AE53" s="2953"/>
      <c r="AF53" s="2953"/>
      <c r="AG53" s="2953"/>
      <c r="AH53" s="2953"/>
      <c r="AI53" s="2953"/>
      <c r="AJ53" s="2953"/>
      <c r="AK53" s="2953"/>
      <c r="AL53" s="2953"/>
      <c r="AM53" s="2953"/>
      <c r="AN53" s="2953"/>
      <c r="AO53" s="2953"/>
      <c r="AP53" s="2953"/>
      <c r="AQ53" s="2953"/>
      <c r="AR53" s="2953"/>
      <c r="AS53" s="2953"/>
      <c r="AT53" s="2953"/>
      <c r="AU53" s="2953"/>
      <c r="AV53" s="2953"/>
      <c r="AW53" s="2953"/>
      <c r="AX53" s="2953"/>
      <c r="AY53" s="2953"/>
      <c r="AZ53" s="2953"/>
      <c r="BA53" s="2953"/>
      <c r="BB53" s="2953"/>
      <c r="BC53" s="2953"/>
      <c r="BD53" s="2953"/>
      <c r="BE53" s="2953"/>
      <c r="BF53" s="1365"/>
      <c r="BG53" s="1365"/>
      <c r="BH53" s="1273"/>
      <c r="BI53" s="1293"/>
      <c r="BJ53" s="1217"/>
      <c r="BK53" s="1217"/>
      <c r="BL53" s="1217"/>
      <c r="BM53" s="1217"/>
    </row>
    <row r="54" spans="1:65" ht="15.75" customHeight="1" thickBot="1" x14ac:dyDescent="0.3">
      <c r="A54" s="2954" t="s">
        <v>178</v>
      </c>
      <c r="B54" s="2919" t="s">
        <v>505</v>
      </c>
      <c r="C54" s="2914">
        <v>27</v>
      </c>
      <c r="D54" s="2914">
        <v>27</v>
      </c>
      <c r="E54" s="2914">
        <v>25</v>
      </c>
      <c r="F54" s="2914">
        <v>27</v>
      </c>
      <c r="G54" s="2914">
        <v>25</v>
      </c>
      <c r="H54" s="2914">
        <v>27</v>
      </c>
      <c r="I54" s="1018">
        <v>25.000000000000004</v>
      </c>
      <c r="J54" s="2914">
        <v>27</v>
      </c>
      <c r="K54" s="2914">
        <v>25</v>
      </c>
      <c r="L54" s="2914">
        <v>27</v>
      </c>
      <c r="M54" s="2914">
        <v>25</v>
      </c>
      <c r="N54" s="2914">
        <v>27</v>
      </c>
      <c r="O54" s="2914">
        <v>25</v>
      </c>
      <c r="P54" s="2914">
        <v>27</v>
      </c>
      <c r="Q54" s="1016">
        <v>25.000000000000004</v>
      </c>
      <c r="R54" s="2914">
        <v>27</v>
      </c>
      <c r="S54" s="2914">
        <v>25</v>
      </c>
      <c r="T54" s="2914">
        <v>27</v>
      </c>
      <c r="U54" s="1016">
        <v>25.000000000000004</v>
      </c>
      <c r="V54" s="2914">
        <v>27</v>
      </c>
      <c r="W54" s="2914">
        <v>25</v>
      </c>
      <c r="X54" s="2914">
        <v>27</v>
      </c>
      <c r="Y54" s="2914">
        <v>25.000000000000004</v>
      </c>
      <c r="Z54" s="2914">
        <v>27</v>
      </c>
      <c r="AA54" s="2955">
        <v>25.000000000000004</v>
      </c>
      <c r="AB54" s="2914">
        <v>27</v>
      </c>
      <c r="AC54" s="2914">
        <v>25</v>
      </c>
      <c r="AD54" s="2914">
        <v>27</v>
      </c>
      <c r="AE54" s="1016">
        <v>25.000000000000004</v>
      </c>
      <c r="AF54" s="2914">
        <v>27</v>
      </c>
      <c r="AG54" s="2914">
        <v>25</v>
      </c>
      <c r="AH54" s="2914">
        <v>27</v>
      </c>
      <c r="AI54" s="1016">
        <v>25.000000000000004</v>
      </c>
      <c r="AJ54" s="2914">
        <v>27</v>
      </c>
      <c r="AK54" s="2914">
        <v>25</v>
      </c>
      <c r="AL54" s="2914">
        <v>27</v>
      </c>
      <c r="AM54" s="2914">
        <v>25</v>
      </c>
      <c r="AN54" s="2914">
        <v>27</v>
      </c>
      <c r="AO54" s="1016">
        <v>25.000000000000004</v>
      </c>
      <c r="AP54" s="2914">
        <v>27</v>
      </c>
      <c r="AQ54" s="2914">
        <v>25</v>
      </c>
      <c r="AR54" s="2914">
        <v>27</v>
      </c>
      <c r="AS54" s="1016">
        <v>25.000000000000004</v>
      </c>
      <c r="AT54" s="2914">
        <v>27</v>
      </c>
      <c r="AU54" s="2914">
        <v>25</v>
      </c>
      <c r="AV54" s="2914">
        <v>27</v>
      </c>
      <c r="AW54" s="1016">
        <v>25.000000000000004</v>
      </c>
      <c r="AX54" s="2914">
        <v>27</v>
      </c>
      <c r="AY54" s="2914">
        <v>25</v>
      </c>
      <c r="AZ54" s="2914">
        <v>27</v>
      </c>
      <c r="BA54" s="2914">
        <v>24.999999999999996</v>
      </c>
      <c r="BB54" s="2914">
        <v>27</v>
      </c>
      <c r="BC54" s="2955">
        <v>25</v>
      </c>
      <c r="BD54" s="2914">
        <v>27</v>
      </c>
      <c r="BE54" s="2914">
        <v>25.000000000000004</v>
      </c>
      <c r="BF54" s="1365"/>
      <c r="BG54" s="1365"/>
      <c r="BH54" s="1273"/>
      <c r="BI54" s="1293"/>
      <c r="BJ54" s="1217"/>
      <c r="BK54" s="1217"/>
      <c r="BL54" s="1217"/>
      <c r="BM54" s="1217"/>
    </row>
    <row r="55" spans="1:65" ht="15.75" customHeight="1" thickBot="1" x14ac:dyDescent="0.3">
      <c r="A55" s="2956" t="s">
        <v>179</v>
      </c>
      <c r="B55" s="1414" t="s">
        <v>505</v>
      </c>
      <c r="C55" s="2957">
        <v>27</v>
      </c>
      <c r="D55" s="2957">
        <v>27</v>
      </c>
      <c r="E55" s="2957">
        <v>24.790962984306883</v>
      </c>
      <c r="F55" s="2957">
        <v>27</v>
      </c>
      <c r="G55" s="2957">
        <v>24.971329590871964</v>
      </c>
      <c r="H55" s="2957">
        <v>27</v>
      </c>
      <c r="I55" s="1018">
        <v>24.882403823690971</v>
      </c>
      <c r="J55" s="2957">
        <v>27</v>
      </c>
      <c r="K55" s="2957">
        <v>25.002144186577556</v>
      </c>
      <c r="L55" s="2918">
        <v>27</v>
      </c>
      <c r="M55" s="2914">
        <v>24.921324472736796</v>
      </c>
      <c r="N55" s="2957">
        <v>27</v>
      </c>
      <c r="O55" s="2957">
        <v>25</v>
      </c>
      <c r="P55" s="2918">
        <v>27</v>
      </c>
      <c r="Q55" s="1016">
        <v>24.961210770921035</v>
      </c>
      <c r="R55" s="2957">
        <v>27</v>
      </c>
      <c r="S55" s="2957">
        <v>25</v>
      </c>
      <c r="T55" s="2918">
        <v>27</v>
      </c>
      <c r="U55" s="1016">
        <v>24.980875828292739</v>
      </c>
      <c r="V55" s="2957">
        <v>27</v>
      </c>
      <c r="W55" s="2957">
        <v>25</v>
      </c>
      <c r="X55" s="2918">
        <v>27</v>
      </c>
      <c r="Y55" s="2914">
        <v>25</v>
      </c>
      <c r="Z55" s="2918">
        <v>27</v>
      </c>
      <c r="AA55" s="2955">
        <v>24.96097921195754</v>
      </c>
      <c r="AB55" s="2957">
        <v>27</v>
      </c>
      <c r="AC55" s="2957">
        <v>25</v>
      </c>
      <c r="AD55" s="2918">
        <v>27</v>
      </c>
      <c r="AE55" s="1016">
        <v>24.98076166326592</v>
      </c>
      <c r="AF55" s="2957">
        <v>27</v>
      </c>
      <c r="AG55" s="2957">
        <v>25</v>
      </c>
      <c r="AH55" s="2918">
        <v>27</v>
      </c>
      <c r="AI55" s="1016">
        <v>24.990514963462779</v>
      </c>
      <c r="AJ55" s="2957">
        <v>27</v>
      </c>
      <c r="AK55" s="2957">
        <v>25</v>
      </c>
      <c r="AL55" s="2918">
        <v>27</v>
      </c>
      <c r="AM55" s="2914">
        <v>24.999999999999996</v>
      </c>
      <c r="AN55" s="2918">
        <v>27</v>
      </c>
      <c r="AO55" s="1016">
        <v>24.991591422202159</v>
      </c>
      <c r="AP55" s="2957">
        <v>27</v>
      </c>
      <c r="AQ55" s="2957">
        <v>25.205417445520059</v>
      </c>
      <c r="AR55" s="2918">
        <v>27</v>
      </c>
      <c r="AS55" s="1016">
        <v>25.013385200969253</v>
      </c>
      <c r="AT55" s="2957">
        <v>27</v>
      </c>
      <c r="AU55" s="2957">
        <v>24.999928095006627</v>
      </c>
      <c r="AV55" s="2918">
        <v>27</v>
      </c>
      <c r="AW55" s="1016">
        <v>25.012013613050978</v>
      </c>
      <c r="AX55" s="2957">
        <v>27</v>
      </c>
      <c r="AY55" s="2957">
        <v>24.999999999999996</v>
      </c>
      <c r="AZ55" s="2918">
        <v>27</v>
      </c>
      <c r="BA55" s="2914">
        <v>25.070712989275432</v>
      </c>
      <c r="BB55" s="2918">
        <v>27</v>
      </c>
      <c r="BC55" s="2955">
        <v>25.035168895264494</v>
      </c>
      <c r="BD55" s="2918">
        <v>27</v>
      </c>
      <c r="BE55" s="2918">
        <v>25.010986475502122</v>
      </c>
      <c r="BF55" s="1365"/>
      <c r="BG55" s="1365"/>
      <c r="BH55" s="1273"/>
      <c r="BI55" s="1293"/>
      <c r="BJ55" s="1217"/>
      <c r="BK55" s="1217"/>
      <c r="BL55" s="1217"/>
      <c r="BM55" s="1217"/>
    </row>
    <row r="56" spans="1:65" ht="15.75" customHeight="1" thickBot="1" x14ac:dyDescent="0.3">
      <c r="A56" s="2958" t="s">
        <v>35</v>
      </c>
      <c r="B56" s="1386" t="s">
        <v>505</v>
      </c>
      <c r="C56" s="1387">
        <v>26.999999999999996</v>
      </c>
      <c r="D56" s="1387">
        <v>27</v>
      </c>
      <c r="E56" s="1387">
        <v>24.864602940129444</v>
      </c>
      <c r="F56" s="1387">
        <v>27</v>
      </c>
      <c r="G56" s="1387">
        <v>24.981457952004792</v>
      </c>
      <c r="H56" s="1387">
        <v>26.999999999999996</v>
      </c>
      <c r="I56" s="2537">
        <v>24.923889709207611</v>
      </c>
      <c r="J56" s="1387">
        <v>27.000000000000004</v>
      </c>
      <c r="K56" s="1387">
        <v>25.001384138443466</v>
      </c>
      <c r="L56" s="1384">
        <v>26.999999999999996</v>
      </c>
      <c r="M56" s="2914">
        <v>24.949123037678749</v>
      </c>
      <c r="N56" s="1387">
        <v>26.999999999999996</v>
      </c>
      <c r="O56" s="1387">
        <v>25</v>
      </c>
      <c r="P56" s="1384">
        <v>27</v>
      </c>
      <c r="Q56" s="2536">
        <v>24.974935629437809</v>
      </c>
      <c r="R56" s="1387">
        <v>26.999999999999996</v>
      </c>
      <c r="S56" s="1387">
        <v>25</v>
      </c>
      <c r="T56" s="1384">
        <v>27</v>
      </c>
      <c r="U56" s="2536">
        <v>24.987652119092488</v>
      </c>
      <c r="V56" s="1387">
        <v>27</v>
      </c>
      <c r="W56" s="1387">
        <v>24.999999999999996</v>
      </c>
      <c r="X56" s="1384">
        <v>27</v>
      </c>
      <c r="Y56" s="2914">
        <v>25</v>
      </c>
      <c r="Z56" s="2918">
        <v>27</v>
      </c>
      <c r="AA56" s="2955">
        <v>24.97472325364253</v>
      </c>
      <c r="AB56" s="1387">
        <v>26.999999999999996</v>
      </c>
      <c r="AC56" s="1387">
        <v>25</v>
      </c>
      <c r="AD56" s="1384">
        <v>26.999999999999996</v>
      </c>
      <c r="AE56" s="2536">
        <v>24.987547492845394</v>
      </c>
      <c r="AF56" s="1387">
        <v>27</v>
      </c>
      <c r="AG56" s="1387">
        <v>25</v>
      </c>
      <c r="AH56" s="1384">
        <v>26.999999999999996</v>
      </c>
      <c r="AI56" s="2536">
        <v>24.99386531271697</v>
      </c>
      <c r="AJ56" s="1387">
        <v>26.999999999999996</v>
      </c>
      <c r="AK56" s="1387">
        <v>25</v>
      </c>
      <c r="AL56" s="1384">
        <v>27</v>
      </c>
      <c r="AM56" s="2914">
        <v>24.999999999999996</v>
      </c>
      <c r="AN56" s="1384">
        <v>26.999999999999996</v>
      </c>
      <c r="AO56" s="1016">
        <v>24.994560770561232</v>
      </c>
      <c r="AP56" s="1387">
        <v>26.999999999999996</v>
      </c>
      <c r="AQ56" s="1387">
        <v>25.133172809156271</v>
      </c>
      <c r="AR56" s="1384">
        <v>27</v>
      </c>
      <c r="AS56" s="2536">
        <v>25.008674501346363</v>
      </c>
      <c r="AT56" s="1387">
        <v>26.999999999999996</v>
      </c>
      <c r="AU56" s="1387">
        <v>24.999953345065496</v>
      </c>
      <c r="AV56" s="1384">
        <v>27</v>
      </c>
      <c r="AW56" s="2536">
        <v>25.007786497294688</v>
      </c>
      <c r="AX56" s="1387">
        <v>26.999999999999996</v>
      </c>
      <c r="AY56" s="1387">
        <v>24.999999999999996</v>
      </c>
      <c r="AZ56" s="1384">
        <v>27</v>
      </c>
      <c r="BA56" s="2914">
        <v>25.044877769079349</v>
      </c>
      <c r="BB56" s="2918">
        <v>27</v>
      </c>
      <c r="BC56" s="2955">
        <v>25.022364242254479</v>
      </c>
      <c r="BD56" s="1384">
        <v>26.999999999999996</v>
      </c>
      <c r="BE56" s="1384">
        <v>25.0071216295215</v>
      </c>
      <c r="BF56" s="1365"/>
      <c r="BG56" s="1365"/>
      <c r="BH56" s="1273"/>
      <c r="BI56" s="1293"/>
      <c r="BJ56" s="1217"/>
      <c r="BK56" s="1217"/>
      <c r="BL56" s="1217"/>
      <c r="BM56" s="1217"/>
    </row>
    <row r="57" spans="1:65" ht="15.75" customHeight="1" thickBot="1" x14ac:dyDescent="0.3">
      <c r="A57" s="2959" t="s">
        <v>1093</v>
      </c>
      <c r="B57" s="1414" t="s">
        <v>505</v>
      </c>
      <c r="C57" s="2957">
        <v>10</v>
      </c>
      <c r="D57" s="2957">
        <v>10</v>
      </c>
      <c r="E57" s="2957">
        <v>10</v>
      </c>
      <c r="F57" s="2957">
        <v>10</v>
      </c>
      <c r="G57" s="2957">
        <v>10</v>
      </c>
      <c r="H57" s="2957">
        <v>10</v>
      </c>
      <c r="I57" s="1018">
        <v>10</v>
      </c>
      <c r="J57" s="2957">
        <v>10</v>
      </c>
      <c r="K57" s="2957">
        <v>10</v>
      </c>
      <c r="L57" s="2918">
        <v>10</v>
      </c>
      <c r="M57" s="2914">
        <v>10</v>
      </c>
      <c r="N57" s="2957">
        <v>10</v>
      </c>
      <c r="O57" s="2957">
        <v>10</v>
      </c>
      <c r="P57" s="2918">
        <v>10</v>
      </c>
      <c r="Q57" s="1016">
        <v>10</v>
      </c>
      <c r="R57" s="2957">
        <v>10</v>
      </c>
      <c r="S57" s="2957">
        <v>10</v>
      </c>
      <c r="T57" s="2918">
        <v>10</v>
      </c>
      <c r="U57" s="1016">
        <v>10</v>
      </c>
      <c r="V57" s="2957">
        <v>10</v>
      </c>
      <c r="W57" s="2957">
        <v>10</v>
      </c>
      <c r="X57" s="2918">
        <v>10</v>
      </c>
      <c r="Y57" s="2914">
        <v>10.000000000000002</v>
      </c>
      <c r="Z57" s="2918">
        <v>10</v>
      </c>
      <c r="AA57" s="2955">
        <v>10</v>
      </c>
      <c r="AB57" s="2957">
        <v>10</v>
      </c>
      <c r="AC57" s="2957">
        <v>10</v>
      </c>
      <c r="AD57" s="2918">
        <v>10</v>
      </c>
      <c r="AE57" s="1016">
        <v>10</v>
      </c>
      <c r="AF57" s="2957">
        <v>10</v>
      </c>
      <c r="AG57" s="2957">
        <v>10</v>
      </c>
      <c r="AH57" s="2918">
        <v>10</v>
      </c>
      <c r="AI57" s="1016">
        <v>10</v>
      </c>
      <c r="AJ57" s="2957">
        <v>10</v>
      </c>
      <c r="AK57" s="2957">
        <v>10</v>
      </c>
      <c r="AL57" s="2918">
        <v>10</v>
      </c>
      <c r="AM57" s="2914">
        <v>10</v>
      </c>
      <c r="AN57" s="2918">
        <v>10</v>
      </c>
      <c r="AO57" s="1016">
        <v>10.000000000000002</v>
      </c>
      <c r="AP57" s="2957">
        <v>10</v>
      </c>
      <c r="AQ57" s="2957">
        <v>10</v>
      </c>
      <c r="AR57" s="2918">
        <v>10</v>
      </c>
      <c r="AS57" s="1016">
        <v>10.000000000000002</v>
      </c>
      <c r="AT57" s="2957">
        <v>10</v>
      </c>
      <c r="AU57" s="2957">
        <v>10</v>
      </c>
      <c r="AV57" s="2918">
        <v>10</v>
      </c>
      <c r="AW57" s="1016">
        <v>10.000000000000002</v>
      </c>
      <c r="AX57" s="2957">
        <v>10</v>
      </c>
      <c r="AY57" s="2957">
        <v>10</v>
      </c>
      <c r="AZ57" s="2918">
        <v>10</v>
      </c>
      <c r="BA57" s="2914">
        <v>10</v>
      </c>
      <c r="BB57" s="2918">
        <v>10</v>
      </c>
      <c r="BC57" s="2955">
        <v>10</v>
      </c>
      <c r="BD57" s="2918">
        <v>10</v>
      </c>
      <c r="BE57" s="2918">
        <v>10.000000000000002</v>
      </c>
      <c r="BF57" s="1365"/>
      <c r="BG57" s="1365"/>
      <c r="BH57" s="1273"/>
      <c r="BI57" s="1293"/>
      <c r="BJ57" s="1217"/>
      <c r="BK57" s="1217"/>
      <c r="BL57" s="1217"/>
      <c r="BM57" s="1217"/>
    </row>
    <row r="58" spans="1:65" ht="15.75" customHeight="1" thickBot="1" x14ac:dyDescent="0.3">
      <c r="A58" s="2959" t="s">
        <v>507</v>
      </c>
      <c r="B58" s="1414" t="s">
        <v>505</v>
      </c>
      <c r="C58" s="2957">
        <v>4.2</v>
      </c>
      <c r="D58" s="2957">
        <v>4.2</v>
      </c>
      <c r="E58" s="2957">
        <v>0</v>
      </c>
      <c r="F58" s="2957">
        <v>4.2</v>
      </c>
      <c r="G58" s="2957">
        <v>0</v>
      </c>
      <c r="H58" s="2957">
        <v>4.2</v>
      </c>
      <c r="I58" s="1018">
        <v>0</v>
      </c>
      <c r="J58" s="2957">
        <v>4.2</v>
      </c>
      <c r="K58" s="2957">
        <v>0</v>
      </c>
      <c r="L58" s="2918">
        <v>4.2</v>
      </c>
      <c r="M58" s="2914">
        <v>0</v>
      </c>
      <c r="N58" s="2957">
        <v>4.2</v>
      </c>
      <c r="O58" s="2957">
        <v>0</v>
      </c>
      <c r="P58" s="2918">
        <v>4.2</v>
      </c>
      <c r="Q58" s="1016">
        <v>0</v>
      </c>
      <c r="R58" s="2957">
        <v>4.2</v>
      </c>
      <c r="S58" s="2957">
        <v>0</v>
      </c>
      <c r="T58" s="2918">
        <v>4.2</v>
      </c>
      <c r="U58" s="1016">
        <v>0</v>
      </c>
      <c r="V58" s="2957">
        <v>4.2</v>
      </c>
      <c r="W58" s="2957">
        <v>0</v>
      </c>
      <c r="X58" s="2918">
        <v>4.2</v>
      </c>
      <c r="Y58" s="2914">
        <v>0</v>
      </c>
      <c r="Z58" s="2918">
        <v>4.2</v>
      </c>
      <c r="AA58" s="2955">
        <v>0</v>
      </c>
      <c r="AB58" s="2957">
        <v>4.2</v>
      </c>
      <c r="AC58" s="2957">
        <v>0</v>
      </c>
      <c r="AD58" s="2918">
        <v>4.2</v>
      </c>
      <c r="AE58" s="1016">
        <v>0</v>
      </c>
      <c r="AF58" s="2957">
        <v>4.2</v>
      </c>
      <c r="AG58" s="2957"/>
      <c r="AH58" s="2918">
        <v>4.2</v>
      </c>
      <c r="AI58" s="1016">
        <v>0</v>
      </c>
      <c r="AJ58" s="2957">
        <v>4.2</v>
      </c>
      <c r="AK58" s="2957">
        <v>0</v>
      </c>
      <c r="AL58" s="2918">
        <v>4.2</v>
      </c>
      <c r="AM58" s="2914">
        <v>0</v>
      </c>
      <c r="AN58" s="2918">
        <v>4.2</v>
      </c>
      <c r="AO58" s="1016">
        <v>0</v>
      </c>
      <c r="AP58" s="2957">
        <v>4.2</v>
      </c>
      <c r="AQ58" s="2957">
        <v>0</v>
      </c>
      <c r="AR58" s="2918">
        <v>4.2</v>
      </c>
      <c r="AS58" s="1016">
        <v>0</v>
      </c>
      <c r="AT58" s="2957">
        <v>4.2</v>
      </c>
      <c r="AU58" s="2957"/>
      <c r="AV58" s="2918">
        <v>4.2</v>
      </c>
      <c r="AW58" s="1016">
        <v>0</v>
      </c>
      <c r="AX58" s="2957">
        <v>4.2</v>
      </c>
      <c r="AY58" s="2957"/>
      <c r="AZ58" s="2918">
        <v>4.2</v>
      </c>
      <c r="BA58" s="2914">
        <v>0</v>
      </c>
      <c r="BB58" s="2918">
        <v>4.2</v>
      </c>
      <c r="BC58" s="2955">
        <v>0</v>
      </c>
      <c r="BD58" s="2918">
        <v>4.2</v>
      </c>
      <c r="BE58" s="2918">
        <v>0</v>
      </c>
      <c r="BF58" s="1365"/>
      <c r="BG58" s="1365"/>
      <c r="BH58" s="1273"/>
      <c r="BI58" s="1293"/>
      <c r="BJ58" s="1217"/>
      <c r="BK58" s="1217"/>
      <c r="BL58" s="1217"/>
      <c r="BM58" s="1217"/>
    </row>
    <row r="59" spans="1:65" ht="15.75" customHeight="1" thickBot="1" x14ac:dyDescent="0.3">
      <c r="A59" s="2960" t="s">
        <v>1094</v>
      </c>
      <c r="B59" s="1386" t="s">
        <v>505</v>
      </c>
      <c r="C59" s="1387">
        <v>6.2226399251306557</v>
      </c>
      <c r="D59" s="1387">
        <v>6.2436542481661306</v>
      </c>
      <c r="E59" s="1387">
        <v>3.5228189408649238</v>
      </c>
      <c r="F59" s="1387">
        <v>6.2436542481661315</v>
      </c>
      <c r="G59" s="1387">
        <v>3.5326880365028317</v>
      </c>
      <c r="H59" s="1387">
        <v>6.2436542481661297</v>
      </c>
      <c r="I59" s="2537">
        <v>3.527826058528984</v>
      </c>
      <c r="J59" s="1387">
        <v>6.2662549434870654</v>
      </c>
      <c r="K59" s="1387">
        <v>3.544692155267537</v>
      </c>
      <c r="L59" s="1384">
        <v>6.2510327120440481</v>
      </c>
      <c r="M59" s="2914">
        <v>3.5333179082429118</v>
      </c>
      <c r="N59" s="1387">
        <v>6.27341280982212</v>
      </c>
      <c r="O59" s="1387">
        <v>3.4997526361652986</v>
      </c>
      <c r="P59" s="1384">
        <v>6.2566003757610309</v>
      </c>
      <c r="Q59" s="2536">
        <v>3.5162884586474248</v>
      </c>
      <c r="R59" s="1387">
        <v>6.2057930947818161</v>
      </c>
      <c r="S59" s="1387">
        <v>3.5132367623971734</v>
      </c>
      <c r="T59" s="1384">
        <v>6.2462072883601181</v>
      </c>
      <c r="U59" s="2536">
        <v>3.5147401706623245</v>
      </c>
      <c r="V59" s="1387">
        <v>6.2057930947818161</v>
      </c>
      <c r="W59" s="1387">
        <v>3.5212290041811456</v>
      </c>
      <c r="X59" s="1384">
        <v>6.228079830927423</v>
      </c>
      <c r="Y59" s="2914">
        <v>3.5112937322750661</v>
      </c>
      <c r="Z59" s="2918">
        <v>6.2395289308486204</v>
      </c>
      <c r="AA59" s="2955">
        <v>3.5222358067282613</v>
      </c>
      <c r="AB59" s="1387">
        <v>6.2057930947818161</v>
      </c>
      <c r="AC59" s="1387">
        <v>3.5319671701767046</v>
      </c>
      <c r="AD59" s="1384">
        <v>6.2346085214375861</v>
      </c>
      <c r="AE59" s="2536">
        <v>3.5271730455195165</v>
      </c>
      <c r="AF59" s="1387">
        <v>6.2057930947818161</v>
      </c>
      <c r="AG59" s="1387">
        <v>3.5354843209828095</v>
      </c>
      <c r="AH59" s="1384">
        <v>6.2310443952386265</v>
      </c>
      <c r="AI59" s="2536">
        <v>3.5313897980680755</v>
      </c>
      <c r="AJ59" s="1387">
        <v>6.2057930947818161</v>
      </c>
      <c r="AK59" s="1387">
        <v>3.5169669343752261</v>
      </c>
      <c r="AL59" s="1384">
        <v>6.2057930947818161</v>
      </c>
      <c r="AM59" s="2914">
        <v>3.5279487311191535</v>
      </c>
      <c r="AN59" s="1384">
        <v>6.2281827495850459</v>
      </c>
      <c r="AO59" s="1016">
        <v>3.5297547524285613</v>
      </c>
      <c r="AP59" s="1387">
        <v>6.2057930947818161</v>
      </c>
      <c r="AQ59" s="1387">
        <v>3.5169669343752261</v>
      </c>
      <c r="AR59" s="1384">
        <v>6.2259036836308326</v>
      </c>
      <c r="AS59" s="2536">
        <v>3.5284526734521364</v>
      </c>
      <c r="AT59" s="1387">
        <v>6.2057930947818161</v>
      </c>
      <c r="AU59" s="1387">
        <v>3.511586286435171</v>
      </c>
      <c r="AV59" s="1384">
        <v>6.2242103921138972</v>
      </c>
      <c r="AW59" s="2536">
        <v>3.5267353071390222</v>
      </c>
      <c r="AX59" s="1387">
        <v>6.2057930947818161</v>
      </c>
      <c r="AY59" s="1387">
        <v>3.5132367623971734</v>
      </c>
      <c r="AZ59" s="1384">
        <v>6.205793094781817</v>
      </c>
      <c r="BA59" s="2914">
        <v>3.5140091566449434</v>
      </c>
      <c r="BB59" s="2918">
        <v>6.2057930947818161</v>
      </c>
      <c r="BC59" s="2955">
        <v>3.5210021286729773</v>
      </c>
      <c r="BD59" s="1384">
        <v>6.2226399251306557</v>
      </c>
      <c r="BE59" s="1384">
        <v>3.5255827032088933</v>
      </c>
      <c r="BF59" s="1365"/>
      <c r="BG59" s="1365"/>
      <c r="BH59" s="1273"/>
      <c r="BI59" s="1293"/>
      <c r="BJ59" s="1217"/>
      <c r="BK59" s="1217"/>
      <c r="BL59" s="1217"/>
      <c r="BM59" s="1217"/>
    </row>
    <row r="60" spans="1:65" ht="15.75" customHeight="1" x14ac:dyDescent="0.25">
      <c r="A60" s="2961" t="s">
        <v>504</v>
      </c>
      <c r="B60" s="1386" t="s">
        <v>505</v>
      </c>
      <c r="C60" s="1387">
        <v>4.2</v>
      </c>
      <c r="D60" s="1387">
        <v>4.2</v>
      </c>
      <c r="E60" s="1387"/>
      <c r="F60" s="1387">
        <v>4.2</v>
      </c>
      <c r="G60" s="1387"/>
      <c r="H60" s="1387">
        <v>4.2</v>
      </c>
      <c r="I60" s="2537">
        <v>0</v>
      </c>
      <c r="J60" s="1387">
        <v>4.2</v>
      </c>
      <c r="K60" s="1387"/>
      <c r="L60" s="1384">
        <v>4.2</v>
      </c>
      <c r="M60" s="2914">
        <v>0</v>
      </c>
      <c r="N60" s="1387">
        <v>4.2</v>
      </c>
      <c r="O60" s="1387">
        <v>0</v>
      </c>
      <c r="P60" s="1384">
        <v>4.2</v>
      </c>
      <c r="Q60" s="2536">
        <v>0</v>
      </c>
      <c r="R60" s="1387">
        <v>4.2</v>
      </c>
      <c r="S60" s="1387">
        <v>0</v>
      </c>
      <c r="T60" s="1384">
        <v>4.2</v>
      </c>
      <c r="U60" s="2536">
        <v>0</v>
      </c>
      <c r="V60" s="1387">
        <v>4.2</v>
      </c>
      <c r="W60" s="1387">
        <v>0</v>
      </c>
      <c r="X60" s="1384">
        <v>4.2</v>
      </c>
      <c r="Y60" s="2914">
        <v>0</v>
      </c>
      <c r="Z60" s="2918">
        <v>4.2</v>
      </c>
      <c r="AA60" s="2955">
        <v>0</v>
      </c>
      <c r="AB60" s="1387">
        <v>4.2</v>
      </c>
      <c r="AC60" s="1387">
        <v>0</v>
      </c>
      <c r="AD60" s="1384">
        <v>4.2</v>
      </c>
      <c r="AE60" s="2536">
        <v>0</v>
      </c>
      <c r="AF60" s="1387">
        <v>4.2</v>
      </c>
      <c r="AG60" s="1387">
        <v>0</v>
      </c>
      <c r="AH60" s="1384">
        <v>4.2</v>
      </c>
      <c r="AI60" s="2536">
        <v>0</v>
      </c>
      <c r="AJ60" s="1387">
        <v>4.2</v>
      </c>
      <c r="AK60" s="1387">
        <v>0</v>
      </c>
      <c r="AL60" s="1384">
        <v>4.2</v>
      </c>
      <c r="AM60" s="2914">
        <v>0</v>
      </c>
      <c r="AN60" s="1384">
        <v>4.2</v>
      </c>
      <c r="AO60" s="1016">
        <v>0</v>
      </c>
      <c r="AP60" s="1387">
        <v>4.2</v>
      </c>
      <c r="AQ60" s="1387">
        <v>0</v>
      </c>
      <c r="AR60" s="1384">
        <v>4.2</v>
      </c>
      <c r="AS60" s="2536">
        <v>0</v>
      </c>
      <c r="AT60" s="1387">
        <v>4.2</v>
      </c>
      <c r="AU60" s="1387">
        <v>0</v>
      </c>
      <c r="AV60" s="1384">
        <v>4.2</v>
      </c>
      <c r="AW60" s="2536">
        <v>0</v>
      </c>
      <c r="AX60" s="1387">
        <v>4.2</v>
      </c>
      <c r="AY60" s="1387">
        <v>0</v>
      </c>
      <c r="AZ60" s="1384">
        <v>4.2</v>
      </c>
      <c r="BA60" s="2914">
        <v>0</v>
      </c>
      <c r="BB60" s="2916">
        <v>4.2</v>
      </c>
      <c r="BC60" s="2962">
        <v>0</v>
      </c>
      <c r="BD60" s="1384">
        <v>4.2</v>
      </c>
      <c r="BE60" s="1384">
        <v>0</v>
      </c>
      <c r="BF60" s="1365"/>
      <c r="BG60" s="1365"/>
      <c r="BH60" s="1273"/>
      <c r="BI60" s="1293"/>
      <c r="BJ60" s="1217"/>
      <c r="BK60" s="1217"/>
      <c r="BL60" s="1217"/>
      <c r="BM60" s="1217"/>
    </row>
    <row r="61" spans="1:65" ht="15.75" customHeight="1" x14ac:dyDescent="0.25">
      <c r="A61" s="3584"/>
      <c r="B61" s="3464"/>
      <c r="C61" s="3585"/>
      <c r="D61" s="3585"/>
      <c r="E61" s="3585"/>
      <c r="F61" s="3585"/>
      <c r="G61" s="3585"/>
      <c r="H61" s="3585"/>
      <c r="I61" s="2703"/>
      <c r="J61" s="3585"/>
      <c r="K61" s="3585"/>
      <c r="L61" s="3585"/>
      <c r="M61" s="2917"/>
      <c r="N61" s="3585"/>
      <c r="O61" s="3585"/>
      <c r="P61" s="3585"/>
      <c r="Q61" s="3586"/>
      <c r="R61" s="3585"/>
      <c r="S61" s="3585"/>
      <c r="T61" s="3585"/>
      <c r="U61" s="3586"/>
      <c r="V61" s="3585"/>
      <c r="W61" s="3585"/>
      <c r="X61" s="3585"/>
      <c r="Y61" s="2917"/>
      <c r="Z61" s="3587"/>
      <c r="AA61" s="1645"/>
      <c r="AB61" s="3585"/>
      <c r="AC61" s="3585"/>
      <c r="AD61" s="3585"/>
      <c r="AE61" s="3586"/>
      <c r="AF61" s="3585"/>
      <c r="AG61" s="3585"/>
      <c r="AH61" s="3585"/>
      <c r="AI61" s="3586"/>
      <c r="AJ61" s="3585"/>
      <c r="AK61" s="3585"/>
      <c r="AL61" s="3585"/>
      <c r="AM61" s="2917"/>
      <c r="AN61" s="3588"/>
      <c r="AO61" s="3075"/>
      <c r="AP61" s="3585"/>
      <c r="AQ61" s="3585"/>
      <c r="AR61" s="3585"/>
      <c r="AS61" s="3586"/>
      <c r="AT61" s="3585"/>
      <c r="AU61" s="3585"/>
      <c r="AV61" s="3585"/>
      <c r="AW61" s="3586"/>
      <c r="AX61" s="3585"/>
      <c r="AY61" s="3585"/>
      <c r="AZ61" s="3585"/>
      <c r="BA61" s="2917"/>
      <c r="BB61" s="3589"/>
      <c r="BC61" s="3590"/>
      <c r="BD61" s="3585"/>
      <c r="BE61" s="3585"/>
      <c r="BF61" s="1365"/>
      <c r="BG61" s="1365"/>
      <c r="BH61" s="1273"/>
      <c r="BI61" s="1293"/>
      <c r="BJ61" s="1217"/>
      <c r="BK61" s="1217"/>
      <c r="BL61" s="1217"/>
      <c r="BM61" s="1217"/>
    </row>
    <row r="62" spans="1:65" ht="15.75" customHeight="1" x14ac:dyDescent="0.25">
      <c r="A62" s="3584"/>
      <c r="B62" s="3464"/>
      <c r="C62" s="3585"/>
      <c r="D62" s="3585"/>
      <c r="E62" s="3585"/>
      <c r="F62" s="3585"/>
      <c r="G62" s="3585"/>
      <c r="H62" s="3585"/>
      <c r="I62" s="2703"/>
      <c r="J62" s="3585"/>
      <c r="K62" s="3585"/>
      <c r="L62" s="3585"/>
      <c r="M62" s="2917"/>
      <c r="N62" s="3585"/>
      <c r="O62" s="3585"/>
      <c r="P62" s="3585"/>
      <c r="Q62" s="3586"/>
      <c r="R62" s="3585"/>
      <c r="S62" s="3585"/>
      <c r="T62" s="3585"/>
      <c r="U62" s="3586"/>
      <c r="V62" s="3585"/>
      <c r="W62" s="3585"/>
      <c r="X62" s="3585"/>
      <c r="Y62" s="2917"/>
      <c r="Z62" s="3587"/>
      <c r="AA62" s="1645"/>
      <c r="AB62" s="3585"/>
      <c r="AC62" s="3585"/>
      <c r="AD62" s="3585"/>
      <c r="AE62" s="3586"/>
      <c r="AF62" s="3585"/>
      <c r="AG62" s="3585"/>
      <c r="AH62" s="3585"/>
      <c r="AI62" s="3586"/>
      <c r="AJ62" s="3585"/>
      <c r="AK62" s="3585"/>
      <c r="AL62" s="3585"/>
      <c r="AM62" s="2917"/>
      <c r="AN62" s="3588"/>
      <c r="AO62" s="3075"/>
      <c r="AP62" s="3585"/>
      <c r="AQ62" s="3585"/>
      <c r="AR62" s="3585"/>
      <c r="AS62" s="3586"/>
      <c r="AT62" s="3585"/>
      <c r="AU62" s="3585"/>
      <c r="AV62" s="3585"/>
      <c r="AW62" s="3586"/>
      <c r="AX62" s="3585"/>
      <c r="AY62" s="3585"/>
      <c r="AZ62" s="3585"/>
      <c r="BA62" s="2917"/>
      <c r="BB62" s="3589"/>
      <c r="BC62" s="3590"/>
      <c r="BD62" s="3585"/>
      <c r="BE62" s="3585"/>
      <c r="BF62" s="1365"/>
      <c r="BG62" s="1365"/>
      <c r="BH62" s="1273"/>
      <c r="BI62" s="1293"/>
      <c r="BJ62" s="1217"/>
      <c r="BK62" s="1217"/>
      <c r="BL62" s="1217"/>
      <c r="BM62" s="1217"/>
    </row>
    <row r="63" spans="1:65" ht="15.75" customHeight="1" x14ac:dyDescent="0.25">
      <c r="A63" s="3584"/>
      <c r="B63" s="3464"/>
      <c r="C63" s="3585"/>
      <c r="D63" s="3585"/>
      <c r="E63" s="3585"/>
      <c r="F63" s="3585"/>
      <c r="G63" s="3585"/>
      <c r="H63" s="3585"/>
      <c r="I63" s="2703"/>
      <c r="J63" s="3585"/>
      <c r="K63" s="3585"/>
      <c r="L63" s="3585"/>
      <c r="M63" s="2917"/>
      <c r="N63" s="3585"/>
      <c r="O63" s="3585"/>
      <c r="P63" s="3585"/>
      <c r="Q63" s="3586"/>
      <c r="R63" s="3585"/>
      <c r="S63" s="3585"/>
      <c r="T63" s="3585"/>
      <c r="U63" s="3586"/>
      <c r="V63" s="3585"/>
      <c r="W63" s="3585"/>
      <c r="X63" s="3585"/>
      <c r="Y63" s="2917"/>
      <c r="Z63" s="3587"/>
      <c r="AA63" s="1645"/>
      <c r="AB63" s="3585"/>
      <c r="AC63" s="3585"/>
      <c r="AD63" s="3585"/>
      <c r="AE63" s="3586"/>
      <c r="AF63" s="3585"/>
      <c r="AG63" s="3585"/>
      <c r="AH63" s="3585"/>
      <c r="AI63" s="3586"/>
      <c r="AJ63" s="3585"/>
      <c r="AK63" s="3585"/>
      <c r="AL63" s="3585"/>
      <c r="AM63" s="2917"/>
      <c r="AN63" s="3588"/>
      <c r="AO63" s="3075"/>
      <c r="AP63" s="3585"/>
      <c r="AQ63" s="3585"/>
      <c r="AR63" s="3585"/>
      <c r="AS63" s="3586"/>
      <c r="AT63" s="3585"/>
      <c r="AU63" s="3585"/>
      <c r="AV63" s="3585"/>
      <c r="AW63" s="3586"/>
      <c r="AX63" s="3585"/>
      <c r="AY63" s="3585"/>
      <c r="AZ63" s="3585"/>
      <c r="BA63" s="2917"/>
      <c r="BB63" s="3589"/>
      <c r="BC63" s="3590"/>
      <c r="BD63" s="3585"/>
      <c r="BE63" s="3585"/>
      <c r="BF63" s="1365"/>
      <c r="BG63" s="1365"/>
      <c r="BH63" s="1273"/>
      <c r="BI63" s="1293"/>
      <c r="BJ63" s="1217"/>
      <c r="BK63" s="1217"/>
      <c r="BL63" s="1217"/>
      <c r="BM63" s="1217"/>
    </row>
    <row r="64" spans="1:65" ht="15.75" customHeight="1" x14ac:dyDescent="0.25">
      <c r="A64" s="3584"/>
      <c r="B64" s="3464"/>
      <c r="C64" s="3585"/>
      <c r="D64" s="3585"/>
      <c r="E64" s="3585"/>
      <c r="F64" s="3585"/>
      <c r="G64" s="3585"/>
      <c r="H64" s="3585"/>
      <c r="I64" s="2703"/>
      <c r="J64" s="3585"/>
      <c r="K64" s="3585"/>
      <c r="L64" s="3585"/>
      <c r="M64" s="2917"/>
      <c r="N64" s="3585"/>
      <c r="O64" s="3585"/>
      <c r="P64" s="3585"/>
      <c r="Q64" s="3586"/>
      <c r="R64" s="3585"/>
      <c r="S64" s="3585"/>
      <c r="T64" s="3585"/>
      <c r="U64" s="3586"/>
      <c r="V64" s="3585"/>
      <c r="W64" s="3585"/>
      <c r="X64" s="3585"/>
      <c r="Y64" s="2917"/>
      <c r="Z64" s="3587"/>
      <c r="AA64" s="1645"/>
      <c r="AB64" s="3585"/>
      <c r="AC64" s="3585"/>
      <c r="AD64" s="3585"/>
      <c r="AE64" s="3586"/>
      <c r="AF64" s="3585"/>
      <c r="AG64" s="3585"/>
      <c r="AH64" s="3585"/>
      <c r="AI64" s="3586"/>
      <c r="AJ64" s="3585"/>
      <c r="AK64" s="3585"/>
      <c r="AL64" s="3585"/>
      <c r="AM64" s="2917"/>
      <c r="AN64" s="3588"/>
      <c r="AO64" s="3075"/>
      <c r="AP64" s="3585"/>
      <c r="AQ64" s="3585"/>
      <c r="AR64" s="3585"/>
      <c r="AS64" s="3586"/>
      <c r="AT64" s="3585"/>
      <c r="AU64" s="3585"/>
      <c r="AV64" s="3585"/>
      <c r="AW64" s="3586"/>
      <c r="AX64" s="3585"/>
      <c r="AY64" s="3585"/>
      <c r="AZ64" s="3585"/>
      <c r="BA64" s="2917"/>
      <c r="BB64" s="3589"/>
      <c r="BC64" s="3590"/>
      <c r="BD64" s="3585"/>
      <c r="BE64" s="3585"/>
      <c r="BF64" s="1365"/>
      <c r="BG64" s="1365"/>
      <c r="BH64" s="1273"/>
      <c r="BI64" s="1293"/>
      <c r="BJ64" s="1217"/>
      <c r="BK64" s="1217"/>
      <c r="BL64" s="1217"/>
      <c r="BM64" s="1217"/>
    </row>
    <row r="65" spans="1:65" ht="15.75" customHeight="1" x14ac:dyDescent="0.25">
      <c r="A65" s="3584"/>
      <c r="B65" s="3464"/>
      <c r="C65" s="3585"/>
      <c r="D65" s="3585"/>
      <c r="E65" s="3585"/>
      <c r="F65" s="3585"/>
      <c r="G65" s="3585"/>
      <c r="H65" s="3585"/>
      <c r="I65" s="2703"/>
      <c r="J65" s="3585"/>
      <c r="K65" s="3585"/>
      <c r="L65" s="3585"/>
      <c r="M65" s="2917"/>
      <c r="N65" s="3585"/>
      <c r="O65" s="3585"/>
      <c r="P65" s="3585"/>
      <c r="Q65" s="3586"/>
      <c r="R65" s="3585"/>
      <c r="S65" s="3585"/>
      <c r="T65" s="3585"/>
      <c r="U65" s="3586"/>
      <c r="V65" s="3585"/>
      <c r="W65" s="3585"/>
      <c r="X65" s="3585"/>
      <c r="Y65" s="2917"/>
      <c r="Z65" s="3587"/>
      <c r="AA65" s="1645"/>
      <c r="AB65" s="3585"/>
      <c r="AC65" s="3585"/>
      <c r="AD65" s="3585"/>
      <c r="AE65" s="3586"/>
      <c r="AF65" s="3585"/>
      <c r="AG65" s="3585"/>
      <c r="AH65" s="3585"/>
      <c r="AI65" s="3586"/>
      <c r="AJ65" s="3585"/>
      <c r="AK65" s="3585"/>
      <c r="AL65" s="3585"/>
      <c r="AM65" s="2917"/>
      <c r="AN65" s="3588"/>
      <c r="AO65" s="3075"/>
      <c r="AP65" s="3585"/>
      <c r="AQ65" s="3585"/>
      <c r="AR65" s="3585"/>
      <c r="AS65" s="3586"/>
      <c r="AT65" s="3585"/>
      <c r="AU65" s="3585"/>
      <c r="AV65" s="3585"/>
      <c r="AW65" s="3586"/>
      <c r="AX65" s="3585"/>
      <c r="AY65" s="3585"/>
      <c r="AZ65" s="3585"/>
      <c r="BA65" s="2917"/>
      <c r="BB65" s="3589"/>
      <c r="BC65" s="3590"/>
      <c r="BD65" s="3585"/>
      <c r="BE65" s="3585"/>
      <c r="BF65" s="1365"/>
      <c r="BG65" s="1365"/>
      <c r="BH65" s="1273"/>
      <c r="BI65" s="1293"/>
      <c r="BJ65" s="1217"/>
      <c r="BK65" s="1217"/>
      <c r="BL65" s="1217"/>
      <c r="BM65" s="1217"/>
    </row>
    <row r="66" spans="1:65" ht="15.75" customHeight="1" x14ac:dyDescent="0.25">
      <c r="A66" s="3584"/>
      <c r="B66" s="3464"/>
      <c r="C66" s="3585"/>
      <c r="D66" s="3585"/>
      <c r="E66" s="3585"/>
      <c r="F66" s="3585"/>
      <c r="G66" s="3585"/>
      <c r="H66" s="3585"/>
      <c r="I66" s="2703"/>
      <c r="J66" s="3585"/>
      <c r="K66" s="3585"/>
      <c r="L66" s="3585"/>
      <c r="M66" s="2917"/>
      <c r="N66" s="3585"/>
      <c r="O66" s="3585"/>
      <c r="P66" s="3585"/>
      <c r="Q66" s="3586"/>
      <c r="R66" s="3585"/>
      <c r="S66" s="3585"/>
      <c r="T66" s="3585"/>
      <c r="U66" s="3586"/>
      <c r="V66" s="3585"/>
      <c r="W66" s="3585"/>
      <c r="X66" s="3585"/>
      <c r="Y66" s="2917"/>
      <c r="Z66" s="3587"/>
      <c r="AA66" s="1645"/>
      <c r="AB66" s="3585"/>
      <c r="AC66" s="3585"/>
      <c r="AD66" s="3585"/>
      <c r="AE66" s="3586"/>
      <c r="AF66" s="3585"/>
      <c r="AG66" s="3585"/>
      <c r="AH66" s="3585"/>
      <c r="AI66" s="3586"/>
      <c r="AJ66" s="3585"/>
      <c r="AK66" s="3585"/>
      <c r="AL66" s="3585"/>
      <c r="AM66" s="2917"/>
      <c r="AN66" s="3588"/>
      <c r="AO66" s="3075"/>
      <c r="AP66" s="3585"/>
      <c r="AQ66" s="3585"/>
      <c r="AR66" s="3585"/>
      <c r="AS66" s="3586"/>
      <c r="AT66" s="3585"/>
      <c r="AU66" s="3585"/>
      <c r="AV66" s="3585"/>
      <c r="AW66" s="3586"/>
      <c r="AX66" s="3585"/>
      <c r="AY66" s="3585"/>
      <c r="AZ66" s="3585"/>
      <c r="BA66" s="2917"/>
      <c r="BB66" s="3589"/>
      <c r="BC66" s="3590"/>
      <c r="BD66" s="3585"/>
      <c r="BE66" s="3585"/>
      <c r="BF66" s="1365"/>
      <c r="BG66" s="1365"/>
      <c r="BH66" s="1273"/>
      <c r="BI66" s="1293"/>
      <c r="BJ66" s="1217"/>
      <c r="BK66" s="1217"/>
      <c r="BL66" s="1217"/>
      <c r="BM66" s="1217"/>
    </row>
    <row r="67" spans="1:65" ht="15.75" customHeight="1" x14ac:dyDescent="0.25">
      <c r="A67" s="3584"/>
      <c r="B67" s="3464"/>
      <c r="C67" s="3585"/>
      <c r="D67" s="3585"/>
      <c r="E67" s="3585"/>
      <c r="F67" s="3585"/>
      <c r="G67" s="3585"/>
      <c r="H67" s="3585"/>
      <c r="I67" s="2703"/>
      <c r="J67" s="3585"/>
      <c r="K67" s="3585"/>
      <c r="L67" s="3585"/>
      <c r="M67" s="2917"/>
      <c r="N67" s="3585"/>
      <c r="O67" s="3585"/>
      <c r="P67" s="3585"/>
      <c r="Q67" s="3586"/>
      <c r="R67" s="3585"/>
      <c r="S67" s="3585"/>
      <c r="T67" s="3585"/>
      <c r="U67" s="3586"/>
      <c r="V67" s="3585"/>
      <c r="W67" s="3585"/>
      <c r="X67" s="3585"/>
      <c r="Y67" s="2917"/>
      <c r="Z67" s="3587"/>
      <c r="AA67" s="1645"/>
      <c r="AB67" s="3585"/>
      <c r="AC67" s="3585"/>
      <c r="AD67" s="3585"/>
      <c r="AE67" s="3586"/>
      <c r="AF67" s="3585"/>
      <c r="AG67" s="3585"/>
      <c r="AH67" s="3585"/>
      <c r="AI67" s="3586"/>
      <c r="AJ67" s="3585"/>
      <c r="AK67" s="3585"/>
      <c r="AL67" s="3585"/>
      <c r="AM67" s="2917"/>
      <c r="AN67" s="3588"/>
      <c r="AO67" s="3075"/>
      <c r="AP67" s="3585"/>
      <c r="AQ67" s="3585"/>
      <c r="AR67" s="3585"/>
      <c r="AS67" s="3586"/>
      <c r="AT67" s="3585"/>
      <c r="AU67" s="3585"/>
      <c r="AV67" s="3585"/>
      <c r="AW67" s="3586"/>
      <c r="AX67" s="3585"/>
      <c r="AY67" s="3585"/>
      <c r="AZ67" s="3585"/>
      <c r="BA67" s="2917"/>
      <c r="BB67" s="3589"/>
      <c r="BC67" s="3590"/>
      <c r="BD67" s="3585"/>
      <c r="BE67" s="3585"/>
      <c r="BF67" s="1365"/>
      <c r="BG67" s="1365"/>
      <c r="BH67" s="1273"/>
      <c r="BI67" s="1293"/>
      <c r="BJ67" s="1217"/>
      <c r="BK67" s="1217"/>
      <c r="BL67" s="1217"/>
      <c r="BM67" s="1217"/>
    </row>
    <row r="68" spans="1:65" x14ac:dyDescent="0.25">
      <c r="A68" s="2949" t="s">
        <v>187</v>
      </c>
      <c r="B68" s="1363" t="s">
        <v>50</v>
      </c>
      <c r="C68" s="1026">
        <v>120</v>
      </c>
      <c r="D68" s="1026">
        <v>10</v>
      </c>
      <c r="E68" s="1026">
        <v>5</v>
      </c>
      <c r="F68" s="1026">
        <v>10</v>
      </c>
      <c r="G68" s="1026">
        <v>0</v>
      </c>
      <c r="H68" s="1026">
        <v>20</v>
      </c>
      <c r="I68" s="1021">
        <v>5</v>
      </c>
      <c r="J68" s="1026">
        <v>10</v>
      </c>
      <c r="K68" s="1026">
        <v>6.5</v>
      </c>
      <c r="L68" s="922">
        <v>30</v>
      </c>
      <c r="M68" s="922">
        <v>11.5</v>
      </c>
      <c r="N68" s="1026">
        <v>10</v>
      </c>
      <c r="O68" s="1026">
        <v>2</v>
      </c>
      <c r="P68" s="922">
        <v>40</v>
      </c>
      <c r="Q68" s="922">
        <v>13.5</v>
      </c>
      <c r="R68" s="1026">
        <v>10</v>
      </c>
      <c r="S68" s="1026">
        <v>1.5</v>
      </c>
      <c r="T68" s="922">
        <v>50</v>
      </c>
      <c r="U68" s="922">
        <v>15</v>
      </c>
      <c r="V68" s="1026">
        <v>10</v>
      </c>
      <c r="W68" s="1026">
        <v>0</v>
      </c>
      <c r="X68" s="922">
        <v>30</v>
      </c>
      <c r="Y68" s="922">
        <v>3.5</v>
      </c>
      <c r="Z68" s="922">
        <v>60</v>
      </c>
      <c r="AA68" s="1021">
        <v>15</v>
      </c>
      <c r="AB68" s="1026">
        <v>10</v>
      </c>
      <c r="AC68" s="1026">
        <v>7</v>
      </c>
      <c r="AD68" s="922">
        <v>70</v>
      </c>
      <c r="AE68" s="922">
        <v>22</v>
      </c>
      <c r="AF68" s="1026">
        <v>10</v>
      </c>
      <c r="AG68" s="1026">
        <v>3.5</v>
      </c>
      <c r="AH68" s="922">
        <v>80</v>
      </c>
      <c r="AI68" s="922">
        <v>25.5</v>
      </c>
      <c r="AJ68" s="1026">
        <v>10</v>
      </c>
      <c r="AK68" s="1026">
        <v>3</v>
      </c>
      <c r="AL68" s="922">
        <v>30</v>
      </c>
      <c r="AM68" s="922">
        <v>13.5</v>
      </c>
      <c r="AN68" s="1621">
        <v>90</v>
      </c>
      <c r="AO68" s="1621">
        <v>28.5</v>
      </c>
      <c r="AP68" s="1026">
        <v>10</v>
      </c>
      <c r="AQ68" s="1026">
        <v>4</v>
      </c>
      <c r="AR68" s="922">
        <v>100</v>
      </c>
      <c r="AS68" s="922">
        <v>32.5</v>
      </c>
      <c r="AT68" s="1026">
        <v>10</v>
      </c>
      <c r="AU68" s="1026">
        <v>7</v>
      </c>
      <c r="AV68" s="922">
        <v>110</v>
      </c>
      <c r="AW68" s="922">
        <v>39.5</v>
      </c>
      <c r="AX68" s="1026">
        <v>10</v>
      </c>
      <c r="AY68" s="1026">
        <v>5</v>
      </c>
      <c r="AZ68" s="922">
        <v>30</v>
      </c>
      <c r="BA68" s="922">
        <v>16</v>
      </c>
      <c r="BB68" s="2397">
        <v>60</v>
      </c>
      <c r="BC68" s="2397">
        <v>29.5</v>
      </c>
      <c r="BD68" s="922">
        <v>120</v>
      </c>
      <c r="BE68" s="922">
        <v>44.5</v>
      </c>
      <c r="BF68" s="1365"/>
      <c r="BG68" s="1365"/>
      <c r="BH68" s="1273"/>
      <c r="BI68" s="1293"/>
      <c r="BJ68" s="1217"/>
      <c r="BK68" s="1217"/>
      <c r="BL68" s="1217"/>
      <c r="BM68" s="1217"/>
    </row>
    <row r="69" spans="1:65" x14ac:dyDescent="0.25">
      <c r="A69" s="2949" t="s">
        <v>188</v>
      </c>
      <c r="B69" s="1363" t="s">
        <v>50</v>
      </c>
      <c r="C69" s="1026">
        <v>0</v>
      </c>
      <c r="D69" s="1026">
        <v>0</v>
      </c>
      <c r="E69" s="1026">
        <v>0</v>
      </c>
      <c r="F69" s="1026">
        <v>0</v>
      </c>
      <c r="G69" s="1026">
        <v>0</v>
      </c>
      <c r="H69" s="1026">
        <v>0</v>
      </c>
      <c r="I69" s="1021">
        <v>0</v>
      </c>
      <c r="J69" s="1026">
        <v>0</v>
      </c>
      <c r="K69" s="1026">
        <v>0</v>
      </c>
      <c r="L69" s="922">
        <v>0</v>
      </c>
      <c r="M69" s="922">
        <v>0</v>
      </c>
      <c r="N69" s="1026">
        <v>0</v>
      </c>
      <c r="O69" s="1026">
        <v>0</v>
      </c>
      <c r="P69" s="922">
        <v>0</v>
      </c>
      <c r="Q69" s="922">
        <v>0</v>
      </c>
      <c r="R69" s="1026">
        <v>0</v>
      </c>
      <c r="S69" s="1026">
        <v>0</v>
      </c>
      <c r="T69" s="922">
        <v>0</v>
      </c>
      <c r="U69" s="922">
        <v>0</v>
      </c>
      <c r="V69" s="1026">
        <v>0</v>
      </c>
      <c r="W69" s="1026">
        <v>0</v>
      </c>
      <c r="X69" s="922">
        <v>0</v>
      </c>
      <c r="Y69" s="922">
        <v>0</v>
      </c>
      <c r="Z69" s="922">
        <v>0</v>
      </c>
      <c r="AA69" s="1021">
        <v>0</v>
      </c>
      <c r="AB69" s="1026">
        <v>0</v>
      </c>
      <c r="AC69" s="1026">
        <v>0</v>
      </c>
      <c r="AD69" s="922">
        <v>0</v>
      </c>
      <c r="AE69" s="922">
        <v>0</v>
      </c>
      <c r="AF69" s="1026">
        <v>0</v>
      </c>
      <c r="AG69" s="1026">
        <v>0</v>
      </c>
      <c r="AH69" s="922">
        <v>0</v>
      </c>
      <c r="AI69" s="922">
        <v>0</v>
      </c>
      <c r="AJ69" s="1026">
        <v>0</v>
      </c>
      <c r="AK69" s="1026">
        <v>2</v>
      </c>
      <c r="AL69" s="922">
        <v>0</v>
      </c>
      <c r="AM69" s="922">
        <v>2</v>
      </c>
      <c r="AN69" s="1621">
        <v>0</v>
      </c>
      <c r="AO69" s="1621">
        <v>2</v>
      </c>
      <c r="AP69" s="1026">
        <v>0</v>
      </c>
      <c r="AQ69" s="1026">
        <v>2</v>
      </c>
      <c r="AR69" s="922">
        <v>0</v>
      </c>
      <c r="AS69" s="922">
        <v>4</v>
      </c>
      <c r="AT69" s="1026">
        <v>0</v>
      </c>
      <c r="AU69" s="1026">
        <v>2</v>
      </c>
      <c r="AV69" s="922">
        <v>0</v>
      </c>
      <c r="AW69" s="922">
        <v>6</v>
      </c>
      <c r="AX69" s="1026">
        <v>0</v>
      </c>
      <c r="AY69" s="1026">
        <v>2</v>
      </c>
      <c r="AZ69" s="922">
        <v>0</v>
      </c>
      <c r="BA69" s="922">
        <v>6</v>
      </c>
      <c r="BB69" s="2397">
        <v>0</v>
      </c>
      <c r="BC69" s="2397">
        <v>8</v>
      </c>
      <c r="BD69" s="922">
        <v>0</v>
      </c>
      <c r="BE69" s="922">
        <v>8</v>
      </c>
      <c r="BF69" s="1365"/>
      <c r="BG69" s="1365"/>
      <c r="BH69" s="1273"/>
      <c r="BI69" s="1293"/>
      <c r="BJ69" s="1217"/>
      <c r="BK69" s="1217"/>
      <c r="BL69" s="1217"/>
      <c r="BM69" s="1217"/>
    </row>
    <row r="70" spans="1:65" ht="15.75" thickBot="1" x14ac:dyDescent="0.3">
      <c r="A70" s="2963" t="s">
        <v>189</v>
      </c>
      <c r="B70" s="1543" t="s">
        <v>50</v>
      </c>
      <c r="C70" s="1126">
        <v>240</v>
      </c>
      <c r="D70" s="1126">
        <v>20</v>
      </c>
      <c r="E70" s="1126">
        <v>0</v>
      </c>
      <c r="F70" s="1126">
        <v>20</v>
      </c>
      <c r="G70" s="1126">
        <v>0</v>
      </c>
      <c r="H70" s="1126">
        <v>40</v>
      </c>
      <c r="I70" s="1129">
        <v>0</v>
      </c>
      <c r="J70" s="1126">
        <v>20</v>
      </c>
      <c r="K70" s="1126">
        <v>0</v>
      </c>
      <c r="L70" s="1126">
        <v>60</v>
      </c>
      <c r="M70" s="1126">
        <v>0</v>
      </c>
      <c r="N70" s="1126">
        <v>20</v>
      </c>
      <c r="O70" s="1126">
        <v>0</v>
      </c>
      <c r="P70" s="1126">
        <v>80</v>
      </c>
      <c r="Q70" s="1126">
        <v>0</v>
      </c>
      <c r="R70" s="1126">
        <v>20</v>
      </c>
      <c r="S70" s="1126">
        <v>0</v>
      </c>
      <c r="T70" s="1126">
        <v>100</v>
      </c>
      <c r="U70" s="1126">
        <v>0</v>
      </c>
      <c r="V70" s="1126">
        <v>20</v>
      </c>
      <c r="W70" s="1126">
        <v>0</v>
      </c>
      <c r="X70" s="1126">
        <v>60</v>
      </c>
      <c r="Y70" s="1126">
        <v>0</v>
      </c>
      <c r="Z70" s="1126">
        <v>120</v>
      </c>
      <c r="AA70" s="1129">
        <v>0</v>
      </c>
      <c r="AB70" s="1126">
        <v>20</v>
      </c>
      <c r="AC70" s="1126">
        <v>0</v>
      </c>
      <c r="AD70" s="1126">
        <v>140</v>
      </c>
      <c r="AE70" s="1126">
        <v>0</v>
      </c>
      <c r="AF70" s="1126">
        <v>20</v>
      </c>
      <c r="AG70" s="1126">
        <v>0</v>
      </c>
      <c r="AH70" s="1126">
        <v>160</v>
      </c>
      <c r="AI70" s="1126">
        <v>0</v>
      </c>
      <c r="AJ70" s="1126">
        <v>20</v>
      </c>
      <c r="AK70" s="1126">
        <v>0</v>
      </c>
      <c r="AL70" s="1126">
        <v>60</v>
      </c>
      <c r="AM70" s="1126">
        <v>0</v>
      </c>
      <c r="AN70" s="1621">
        <v>180</v>
      </c>
      <c r="AO70" s="1621">
        <v>0</v>
      </c>
      <c r="AP70" s="1126">
        <v>20</v>
      </c>
      <c r="AQ70" s="1126">
        <v>0</v>
      </c>
      <c r="AR70" s="1126">
        <v>200</v>
      </c>
      <c r="AS70" s="1126">
        <v>0</v>
      </c>
      <c r="AT70" s="1126">
        <v>20</v>
      </c>
      <c r="AU70" s="1126">
        <v>0</v>
      </c>
      <c r="AV70" s="1126">
        <v>220</v>
      </c>
      <c r="AW70" s="1126">
        <v>0</v>
      </c>
      <c r="AX70" s="1126">
        <v>20</v>
      </c>
      <c r="AY70" s="1126">
        <v>0</v>
      </c>
      <c r="AZ70" s="1126">
        <v>60</v>
      </c>
      <c r="BA70" s="1126">
        <v>0</v>
      </c>
      <c r="BB70" s="2397">
        <v>120</v>
      </c>
      <c r="BC70" s="2397">
        <v>0</v>
      </c>
      <c r="BD70" s="1126">
        <v>240</v>
      </c>
      <c r="BE70" s="1126">
        <v>0</v>
      </c>
      <c r="BF70" s="1365"/>
      <c r="BG70" s="1365"/>
      <c r="BH70" s="1273"/>
      <c r="BI70" s="1293"/>
      <c r="BJ70" s="1217"/>
      <c r="BK70" s="1217"/>
      <c r="BL70" s="1217"/>
      <c r="BM70" s="1217"/>
    </row>
    <row r="71" spans="1:65" ht="19.5" thickBot="1" x14ac:dyDescent="0.3">
      <c r="A71" s="2468" t="s">
        <v>787</v>
      </c>
      <c r="B71" s="2964"/>
      <c r="C71" s="1293"/>
      <c r="D71" s="1293"/>
      <c r="E71" s="1293"/>
      <c r="F71" s="1293"/>
      <c r="G71" s="1293"/>
      <c r="H71" s="1293"/>
      <c r="I71" s="1293"/>
      <c r="J71" s="1293"/>
      <c r="K71" s="1293"/>
      <c r="L71" s="1293"/>
      <c r="M71" s="1293"/>
      <c r="N71" s="1293"/>
      <c r="O71" s="1293"/>
      <c r="P71" s="1293"/>
      <c r="Q71" s="1293"/>
      <c r="R71" s="1293"/>
      <c r="S71" s="1293"/>
      <c r="T71" s="1293"/>
      <c r="U71" s="1293"/>
      <c r="V71" s="1293"/>
      <c r="W71" s="1293"/>
      <c r="X71" s="1293"/>
      <c r="Y71" s="1293"/>
      <c r="Z71" s="2912"/>
      <c r="AA71" s="1293"/>
      <c r="AB71" s="1293"/>
      <c r="AC71" s="1293"/>
      <c r="AD71" s="1293"/>
      <c r="AE71" s="1293"/>
      <c r="AF71" s="1293"/>
      <c r="AG71" s="1293"/>
      <c r="AH71" s="1293"/>
      <c r="AI71" s="1293"/>
      <c r="AJ71" s="1293"/>
      <c r="AK71" s="1293"/>
      <c r="AL71" s="1293"/>
      <c r="AM71" s="1293"/>
      <c r="AN71" s="1293"/>
      <c r="AO71" s="1293"/>
      <c r="AP71" s="1293"/>
      <c r="AQ71" s="1293"/>
      <c r="AR71" s="1293"/>
      <c r="AS71" s="1293"/>
      <c r="AT71" s="1293"/>
      <c r="AU71" s="1293"/>
      <c r="AV71" s="1293"/>
      <c r="AW71" s="1293"/>
      <c r="AX71" s="1293"/>
      <c r="AY71" s="1293"/>
      <c r="AZ71" s="1293"/>
      <c r="BA71" s="1293"/>
      <c r="BB71" s="2912"/>
      <c r="BC71" s="1293"/>
      <c r="BD71" s="1293"/>
      <c r="BE71" s="1293"/>
      <c r="BF71" s="1365"/>
      <c r="BG71" s="1365"/>
      <c r="BH71" s="1273"/>
      <c r="BI71" s="1293"/>
      <c r="BJ71" s="1217"/>
      <c r="BK71" s="1217"/>
      <c r="BL71" s="1217"/>
      <c r="BM71" s="1217"/>
    </row>
    <row r="72" spans="1:65" ht="18.75" x14ac:dyDescent="0.25">
      <c r="A72" s="2965" t="s">
        <v>648</v>
      </c>
      <c r="B72" s="2966"/>
      <c r="C72" s="2966"/>
      <c r="D72" s="2966"/>
      <c r="E72" s="2966"/>
      <c r="F72" s="2966"/>
      <c r="G72" s="2966"/>
      <c r="H72" s="2966"/>
      <c r="I72" s="2966"/>
      <c r="J72" s="2966"/>
      <c r="K72" s="2966"/>
      <c r="L72" s="2966"/>
      <c r="M72" s="2966"/>
      <c r="N72" s="2966"/>
      <c r="O72" s="2966"/>
      <c r="P72" s="2966"/>
      <c r="Q72" s="2966"/>
      <c r="R72" s="2966"/>
      <c r="S72" s="2966"/>
      <c r="T72" s="2966"/>
      <c r="U72" s="2966"/>
      <c r="V72" s="2966"/>
      <c r="W72" s="2966"/>
      <c r="X72" s="2966"/>
      <c r="Y72" s="2966"/>
      <c r="Z72" s="2967"/>
      <c r="AA72" s="2968"/>
      <c r="AB72" s="2966"/>
      <c r="AC72" s="2966"/>
      <c r="AD72" s="2966"/>
      <c r="AE72" s="2968"/>
      <c r="AF72" s="2966"/>
      <c r="AG72" s="2966"/>
      <c r="AH72" s="2966"/>
      <c r="AI72" s="2968"/>
      <c r="AJ72" s="2966"/>
      <c r="AK72" s="2966"/>
      <c r="AL72" s="2966"/>
      <c r="AM72" s="2966"/>
      <c r="AN72" s="2966"/>
      <c r="AO72" s="2968"/>
      <c r="AP72" s="2966"/>
      <c r="AQ72" s="2966"/>
      <c r="AR72" s="2966"/>
      <c r="AS72" s="2968"/>
      <c r="AT72" s="2966"/>
      <c r="AU72" s="2966"/>
      <c r="AV72" s="2966"/>
      <c r="AW72" s="2968"/>
      <c r="AX72" s="2966"/>
      <c r="AY72" s="2966"/>
      <c r="AZ72" s="2966"/>
      <c r="BA72" s="2966"/>
      <c r="BB72" s="2967"/>
      <c r="BC72" s="2968"/>
      <c r="BD72" s="2966"/>
      <c r="BE72" s="2968"/>
      <c r="BF72" s="1365"/>
      <c r="BG72" s="1365"/>
      <c r="BH72" s="1273"/>
      <c r="BI72" s="1293"/>
      <c r="BJ72" s="1217"/>
      <c r="BK72" s="1217"/>
      <c r="BL72" s="1217"/>
      <c r="BM72" s="1217"/>
    </row>
    <row r="73" spans="1:65" x14ac:dyDescent="0.25">
      <c r="A73" s="2969" t="s">
        <v>1874</v>
      </c>
      <c r="B73" s="2970" t="s">
        <v>50</v>
      </c>
      <c r="C73" s="958">
        <v>348025.07398075651</v>
      </c>
      <c r="D73" s="542">
        <v>29014.038588362611</v>
      </c>
      <c r="E73" s="542">
        <v>27851.014800000001</v>
      </c>
      <c r="F73" s="542">
        <v>29981.173207974698</v>
      </c>
      <c r="G73" s="542">
        <v>30073.679999999997</v>
      </c>
      <c r="H73" s="542">
        <v>58995.211796337309</v>
      </c>
      <c r="I73" s="1036">
        <v>57924.694799999997</v>
      </c>
      <c r="J73" s="542">
        <v>28912.18289734007</v>
      </c>
      <c r="K73" s="542">
        <v>28717.4</v>
      </c>
      <c r="L73" s="542">
        <v>87907.394693677372</v>
      </c>
      <c r="M73" s="542">
        <v>86642.094799999992</v>
      </c>
      <c r="N73" s="542">
        <v>29429.372474085598</v>
      </c>
      <c r="O73" s="542">
        <v>29729.7</v>
      </c>
      <c r="P73" s="542">
        <v>117336.76716776297</v>
      </c>
      <c r="Q73" s="1036">
        <v>116371.79479999999</v>
      </c>
      <c r="R73" s="542">
        <v>29429.372474085598</v>
      </c>
      <c r="S73" s="542">
        <v>28148.7</v>
      </c>
      <c r="T73" s="542">
        <v>146766.13964184857</v>
      </c>
      <c r="U73" s="1036">
        <v>144520.49479999999</v>
      </c>
      <c r="V73" s="542">
        <v>28480.037878147352</v>
      </c>
      <c r="W73" s="542">
        <v>25062.9</v>
      </c>
      <c r="X73" s="542">
        <v>87338.782826318551</v>
      </c>
      <c r="Y73" s="542">
        <v>82941.3</v>
      </c>
      <c r="Z73" s="542">
        <v>175246.17751999592</v>
      </c>
      <c r="AA73" s="1036">
        <v>169583.39480000001</v>
      </c>
      <c r="AB73" s="542">
        <v>29429.372474085598</v>
      </c>
      <c r="AC73" s="542">
        <v>25318</v>
      </c>
      <c r="AD73" s="542">
        <v>204675.54999408152</v>
      </c>
      <c r="AE73" s="1036">
        <v>194901.39480000001</v>
      </c>
      <c r="AF73" s="542">
        <v>28480.037878147352</v>
      </c>
      <c r="AG73" s="542">
        <v>23526</v>
      </c>
      <c r="AH73" s="542">
        <v>233155.58787222888</v>
      </c>
      <c r="AI73" s="1036">
        <v>218427.39480000001</v>
      </c>
      <c r="AJ73" s="542">
        <v>29429.372474085598</v>
      </c>
      <c r="AK73" s="542">
        <v>25264</v>
      </c>
      <c r="AL73" s="542">
        <v>87338.782826318551</v>
      </c>
      <c r="AM73" s="542">
        <v>74108</v>
      </c>
      <c r="AN73" s="1621">
        <v>262584.96034631447</v>
      </c>
      <c r="AO73" s="1621">
        <v>243691.39480000001</v>
      </c>
      <c r="AP73" s="542">
        <v>29429.372474085598</v>
      </c>
      <c r="AQ73" s="542">
        <v>27505.200000000001</v>
      </c>
      <c r="AR73" s="542">
        <v>292014.33282040007</v>
      </c>
      <c r="AS73" s="1036">
        <v>271196.59480000002</v>
      </c>
      <c r="AT73" s="542">
        <v>26581.368686270864</v>
      </c>
      <c r="AU73" s="542">
        <v>24405.772499999995</v>
      </c>
      <c r="AV73" s="542">
        <v>318595.70150667091</v>
      </c>
      <c r="AW73" s="1036">
        <v>295602.36730000004</v>
      </c>
      <c r="AX73" s="542">
        <v>29429.372474085598</v>
      </c>
      <c r="AY73" s="542">
        <v>25078.788</v>
      </c>
      <c r="AZ73" s="542">
        <v>85440.113634442067</v>
      </c>
      <c r="BA73" s="542">
        <v>76989.760500000004</v>
      </c>
      <c r="BB73" s="2397">
        <v>172778.89646076062</v>
      </c>
      <c r="BC73" s="2397">
        <v>151097.7605</v>
      </c>
      <c r="BD73" s="542">
        <v>348025.07398075651</v>
      </c>
      <c r="BE73" s="542">
        <v>320681.15530000004</v>
      </c>
      <c r="BF73" s="1365"/>
      <c r="BG73" s="1365"/>
      <c r="BH73" s="1273"/>
      <c r="BI73" s="1293"/>
      <c r="BJ73" s="1217"/>
      <c r="BK73" s="1217"/>
      <c r="BL73" s="1217"/>
      <c r="BM73" s="1217"/>
    </row>
    <row r="74" spans="1:65" x14ac:dyDescent="0.25">
      <c r="A74" s="2971" t="s">
        <v>10</v>
      </c>
      <c r="B74" s="2970" t="s">
        <v>50</v>
      </c>
      <c r="C74" s="958">
        <v>54592.168467569645</v>
      </c>
      <c r="D74" s="542">
        <v>4551.2217393509973</v>
      </c>
      <c r="E74" s="542">
        <v>4237.3862999999992</v>
      </c>
      <c r="F74" s="542">
        <v>4702.9291306626974</v>
      </c>
      <c r="G74" s="542">
        <v>4048.3799999999997</v>
      </c>
      <c r="H74" s="542">
        <v>9254.1508700136947</v>
      </c>
      <c r="I74" s="1036">
        <v>8285.7662999999993</v>
      </c>
      <c r="J74" s="542">
        <v>4535.2443760533442</v>
      </c>
      <c r="K74" s="542">
        <v>3865.8</v>
      </c>
      <c r="L74" s="542">
        <v>13789.395246067039</v>
      </c>
      <c r="M74" s="542">
        <v>12151.566299999999</v>
      </c>
      <c r="N74" s="542">
        <v>4616.3721527977405</v>
      </c>
      <c r="O74" s="542">
        <v>4002.1</v>
      </c>
      <c r="P74" s="542">
        <v>18405.76739886478</v>
      </c>
      <c r="Q74" s="1036">
        <v>16153.666299999999</v>
      </c>
      <c r="R74" s="542">
        <v>4616.3721527977405</v>
      </c>
      <c r="S74" s="542">
        <v>5362.6</v>
      </c>
      <c r="T74" s="542">
        <v>23022.13955166252</v>
      </c>
      <c r="U74" s="1036">
        <v>21516.266299999999</v>
      </c>
      <c r="V74" s="542">
        <v>4467.4569220623298</v>
      </c>
      <c r="W74" s="542">
        <v>6548</v>
      </c>
      <c r="X74" s="542">
        <v>13700.20122765781</v>
      </c>
      <c r="Y74" s="542">
        <v>15912.7</v>
      </c>
      <c r="Z74" s="542">
        <v>27489.596473724851</v>
      </c>
      <c r="AA74" s="1036">
        <v>28064.266299999999</v>
      </c>
      <c r="AB74" s="542">
        <v>4616.3721527977405</v>
      </c>
      <c r="AC74" s="542">
        <v>6905</v>
      </c>
      <c r="AD74" s="542">
        <v>32105.96862652259</v>
      </c>
      <c r="AE74" s="1036">
        <v>34969.266300000003</v>
      </c>
      <c r="AF74" s="542">
        <v>4467.4569220623298</v>
      </c>
      <c r="AG74" s="542">
        <v>6416.2</v>
      </c>
      <c r="AH74" s="542">
        <v>36573.425548584921</v>
      </c>
      <c r="AI74" s="1036">
        <v>41385.4663</v>
      </c>
      <c r="AJ74" s="542">
        <v>4616.3721527977405</v>
      </c>
      <c r="AK74" s="542">
        <v>6890.2</v>
      </c>
      <c r="AL74" s="542">
        <v>13700.20122765781</v>
      </c>
      <c r="AM74" s="542">
        <v>20211.400000000001</v>
      </c>
      <c r="AN74" s="1621">
        <v>41189.79770138266</v>
      </c>
      <c r="AO74" s="1621">
        <v>48275.666299999997</v>
      </c>
      <c r="AP74" s="542">
        <v>4616.3721527977405</v>
      </c>
      <c r="AQ74" s="542">
        <v>6482.7</v>
      </c>
      <c r="AR74" s="542">
        <v>45806.1698541804</v>
      </c>
      <c r="AS74" s="1036">
        <v>54758.366299999994</v>
      </c>
      <c r="AT74" s="542">
        <v>4169.6264605915076</v>
      </c>
      <c r="AU74" s="542">
        <v>3138.4124999999995</v>
      </c>
      <c r="AV74" s="542">
        <v>49975.796314771906</v>
      </c>
      <c r="AW74" s="1036">
        <v>57896.778799999993</v>
      </c>
      <c r="AX74" s="542">
        <v>4616.3721527977405</v>
      </c>
      <c r="AY74" s="542">
        <v>3593.2679999999996</v>
      </c>
      <c r="AZ74" s="542">
        <v>13402.370766186988</v>
      </c>
      <c r="BA74" s="542">
        <v>13214.380499999999</v>
      </c>
      <c r="BB74" s="2397">
        <v>27102.571993844798</v>
      </c>
      <c r="BC74" s="2397">
        <v>33425.780500000001</v>
      </c>
      <c r="BD74" s="542">
        <v>54592.168467569645</v>
      </c>
      <c r="BE74" s="542">
        <v>61490.046799999989</v>
      </c>
      <c r="BF74" s="1365"/>
      <c r="BG74" s="1365"/>
      <c r="BH74" s="1273"/>
      <c r="BI74" s="1293"/>
      <c r="BJ74" s="1217"/>
      <c r="BK74" s="1217"/>
      <c r="BL74" s="1217"/>
      <c r="BM74" s="1217"/>
    </row>
    <row r="75" spans="1:65" x14ac:dyDescent="0.25">
      <c r="A75" s="2969" t="s">
        <v>622</v>
      </c>
      <c r="B75" s="2970" t="s">
        <v>50</v>
      </c>
      <c r="C75" s="958"/>
      <c r="D75" s="542"/>
      <c r="E75" s="542"/>
      <c r="F75" s="542"/>
      <c r="G75" s="542"/>
      <c r="H75" s="542">
        <v>0</v>
      </c>
      <c r="I75" s="1036">
        <v>0</v>
      </c>
      <c r="J75" s="542"/>
      <c r="K75" s="542"/>
      <c r="L75" s="542">
        <v>0</v>
      </c>
      <c r="M75" s="542">
        <v>0</v>
      </c>
      <c r="N75" s="542"/>
      <c r="O75" s="542"/>
      <c r="P75" s="542">
        <v>0</v>
      </c>
      <c r="Q75" s="1036">
        <v>0</v>
      </c>
      <c r="R75" s="542"/>
      <c r="S75" s="542"/>
      <c r="T75" s="542">
        <v>0</v>
      </c>
      <c r="U75" s="1036">
        <v>0</v>
      </c>
      <c r="V75" s="542"/>
      <c r="W75" s="542"/>
      <c r="X75" s="542">
        <v>0</v>
      </c>
      <c r="Y75" s="542">
        <v>0</v>
      </c>
      <c r="Z75" s="542">
        <v>0</v>
      </c>
      <c r="AA75" s="1036">
        <v>0</v>
      </c>
      <c r="AB75" s="542"/>
      <c r="AC75" s="542"/>
      <c r="AD75" s="542">
        <v>0</v>
      </c>
      <c r="AE75" s="1036">
        <v>0</v>
      </c>
      <c r="AF75" s="542"/>
      <c r="AG75" s="542"/>
      <c r="AH75" s="542">
        <v>0</v>
      </c>
      <c r="AI75" s="1036">
        <v>0</v>
      </c>
      <c r="AJ75" s="542"/>
      <c r="AK75" s="542"/>
      <c r="AL75" s="542">
        <v>0</v>
      </c>
      <c r="AM75" s="542">
        <v>0</v>
      </c>
      <c r="AN75" s="1621">
        <v>0</v>
      </c>
      <c r="AO75" s="1621">
        <v>0</v>
      </c>
      <c r="AP75" s="542"/>
      <c r="AQ75" s="542"/>
      <c r="AR75" s="542">
        <v>0</v>
      </c>
      <c r="AS75" s="1036">
        <v>0</v>
      </c>
      <c r="AT75" s="542"/>
      <c r="AU75" s="542"/>
      <c r="AV75" s="542">
        <v>0</v>
      </c>
      <c r="AW75" s="1036">
        <v>0</v>
      </c>
      <c r="AX75" s="542"/>
      <c r="AY75" s="542"/>
      <c r="AZ75" s="542">
        <v>0</v>
      </c>
      <c r="BA75" s="542">
        <v>0</v>
      </c>
      <c r="BB75" s="2397">
        <v>0</v>
      </c>
      <c r="BC75" s="2397">
        <v>0</v>
      </c>
      <c r="BD75" s="542">
        <v>0</v>
      </c>
      <c r="BE75" s="542">
        <v>0</v>
      </c>
      <c r="BF75" s="1365"/>
      <c r="BG75" s="1365"/>
      <c r="BH75" s="1273"/>
      <c r="BI75" s="1293"/>
      <c r="BJ75" s="1217"/>
      <c r="BK75" s="1217"/>
      <c r="BL75" s="1217"/>
      <c r="BM75" s="1217"/>
    </row>
    <row r="76" spans="1:65" x14ac:dyDescent="0.25">
      <c r="A76" s="2971" t="s">
        <v>2172</v>
      </c>
      <c r="B76" s="2970"/>
      <c r="C76" s="2972"/>
      <c r="D76" s="1079"/>
      <c r="E76" s="1079"/>
      <c r="F76" s="1079"/>
      <c r="G76" s="1079"/>
      <c r="H76" s="2385"/>
      <c r="I76" s="1036"/>
      <c r="J76" s="1079"/>
      <c r="K76" s="1079"/>
      <c r="L76" s="2385"/>
      <c r="M76" s="2385"/>
      <c r="N76" s="1079"/>
      <c r="O76" s="1079"/>
      <c r="P76" s="2385"/>
      <c r="Q76" s="1036"/>
      <c r="R76" s="1079"/>
      <c r="S76" s="1079"/>
      <c r="T76" s="2385"/>
      <c r="U76" s="1036"/>
      <c r="V76" s="1079"/>
      <c r="W76" s="1079"/>
      <c r="X76" s="2385"/>
      <c r="Y76" s="2385"/>
      <c r="Z76" s="2385"/>
      <c r="AA76" s="1036"/>
      <c r="AB76" s="1079"/>
      <c r="AC76" s="1079"/>
      <c r="AD76" s="2385"/>
      <c r="AE76" s="1036"/>
      <c r="AF76" s="1079"/>
      <c r="AG76" s="1079"/>
      <c r="AH76" s="2385"/>
      <c r="AI76" s="1036"/>
      <c r="AJ76" s="1079"/>
      <c r="AK76" s="1079"/>
      <c r="AL76" s="2385"/>
      <c r="AM76" s="2385"/>
      <c r="AN76" s="1621"/>
      <c r="AO76" s="1621"/>
      <c r="AP76" s="1079"/>
      <c r="AQ76" s="1079"/>
      <c r="AR76" s="542">
        <v>0</v>
      </c>
      <c r="AS76" s="1036">
        <v>0</v>
      </c>
      <c r="AT76" s="1079"/>
      <c r="AU76" s="1079">
        <v>2215.35</v>
      </c>
      <c r="AV76" s="542">
        <v>0</v>
      </c>
      <c r="AW76" s="1036">
        <v>2215.35</v>
      </c>
      <c r="AX76" s="1079"/>
      <c r="AY76" s="1079">
        <v>3333.96</v>
      </c>
      <c r="AZ76" s="542">
        <v>0</v>
      </c>
      <c r="BA76" s="542">
        <v>5549.3099999999995</v>
      </c>
      <c r="BB76" s="2397">
        <v>0</v>
      </c>
      <c r="BC76" s="2397">
        <v>5549.3099999999995</v>
      </c>
      <c r="BD76" s="542">
        <v>0</v>
      </c>
      <c r="BE76" s="542">
        <v>5549.3099999999995</v>
      </c>
      <c r="BF76" s="1365"/>
      <c r="BG76" s="1365"/>
      <c r="BH76" s="1273"/>
      <c r="BI76" s="1293"/>
      <c r="BJ76" s="1217"/>
      <c r="BK76" s="1217"/>
      <c r="BL76" s="1217"/>
      <c r="BM76" s="1217"/>
    </row>
    <row r="77" spans="1:65" ht="15.75" customHeight="1" x14ac:dyDescent="0.25">
      <c r="A77" s="2971" t="s">
        <v>1285</v>
      </c>
      <c r="B77" s="2970" t="s">
        <v>50</v>
      </c>
      <c r="C77" s="959"/>
      <c r="D77" s="934"/>
      <c r="E77" s="934"/>
      <c r="F77" s="934"/>
      <c r="G77" s="934"/>
      <c r="H77" s="542">
        <v>0</v>
      </c>
      <c r="I77" s="1036">
        <v>0</v>
      </c>
      <c r="J77" s="934"/>
      <c r="K77" s="934"/>
      <c r="L77" s="542">
        <v>0</v>
      </c>
      <c r="M77" s="542">
        <v>0</v>
      </c>
      <c r="N77" s="934"/>
      <c r="O77" s="934"/>
      <c r="P77" s="542">
        <v>0</v>
      </c>
      <c r="Q77" s="1036">
        <v>0</v>
      </c>
      <c r="R77" s="934"/>
      <c r="S77" s="934"/>
      <c r="T77" s="542">
        <v>0</v>
      </c>
      <c r="U77" s="1036">
        <v>0</v>
      </c>
      <c r="V77" s="934"/>
      <c r="W77" s="934"/>
      <c r="X77" s="542">
        <v>0</v>
      </c>
      <c r="Y77" s="542">
        <v>0</v>
      </c>
      <c r="Z77" s="542">
        <v>0</v>
      </c>
      <c r="AA77" s="1036">
        <v>0</v>
      </c>
      <c r="AB77" s="934"/>
      <c r="AC77" s="934"/>
      <c r="AD77" s="542">
        <v>0</v>
      </c>
      <c r="AE77" s="1036">
        <v>0</v>
      </c>
      <c r="AF77" s="934"/>
      <c r="AG77" s="934"/>
      <c r="AH77" s="542">
        <v>0</v>
      </c>
      <c r="AI77" s="1036">
        <v>0</v>
      </c>
      <c r="AJ77" s="934"/>
      <c r="AK77" s="934"/>
      <c r="AL77" s="542">
        <v>0</v>
      </c>
      <c r="AM77" s="542">
        <v>0</v>
      </c>
      <c r="AN77" s="1621">
        <v>0</v>
      </c>
      <c r="AO77" s="1621">
        <v>0</v>
      </c>
      <c r="AP77" s="934"/>
      <c r="AQ77" s="934"/>
      <c r="AR77" s="542">
        <v>0</v>
      </c>
      <c r="AS77" s="1036">
        <v>0</v>
      </c>
      <c r="AT77" s="934"/>
      <c r="AU77" s="934"/>
      <c r="AV77" s="542">
        <v>0</v>
      </c>
      <c r="AW77" s="1036">
        <v>0</v>
      </c>
      <c r="AX77" s="934"/>
      <c r="AY77" s="934"/>
      <c r="AZ77" s="542">
        <v>0</v>
      </c>
      <c r="BA77" s="542">
        <v>0</v>
      </c>
      <c r="BB77" s="2397">
        <v>0</v>
      </c>
      <c r="BC77" s="2397">
        <v>0</v>
      </c>
      <c r="BD77" s="542">
        <v>0</v>
      </c>
      <c r="BE77" s="542">
        <v>0</v>
      </c>
      <c r="BF77" s="1365"/>
      <c r="BG77" s="1365"/>
      <c r="BH77" s="1273"/>
      <c r="BI77" s="1293"/>
      <c r="BJ77" s="1217"/>
      <c r="BK77" s="1217"/>
      <c r="BL77" s="1217"/>
      <c r="BM77" s="1217"/>
    </row>
    <row r="78" spans="1:65" x14ac:dyDescent="0.25">
      <c r="A78" s="2971" t="s">
        <v>613</v>
      </c>
      <c r="B78" s="2973" t="s">
        <v>50</v>
      </c>
      <c r="C78" s="959">
        <v>68240.210584462053</v>
      </c>
      <c r="D78" s="934">
        <v>5689.0271741887473</v>
      </c>
      <c r="E78" s="934">
        <v>5600.07</v>
      </c>
      <c r="F78" s="934">
        <v>5878.661413328372</v>
      </c>
      <c r="G78" s="934">
        <v>5783.3999999999987</v>
      </c>
      <c r="H78" s="934">
        <v>11567.688587517119</v>
      </c>
      <c r="I78" s="1370">
        <v>11383.469999999998</v>
      </c>
      <c r="J78" s="934">
        <v>5669.0554700666798</v>
      </c>
      <c r="K78" s="934">
        <v>5522.6</v>
      </c>
      <c r="L78" s="934">
        <v>17236.744057583797</v>
      </c>
      <c r="M78" s="934">
        <v>16906.07</v>
      </c>
      <c r="N78" s="934">
        <v>5770.4651909971753</v>
      </c>
      <c r="O78" s="934">
        <v>5717.3</v>
      </c>
      <c r="P78" s="934">
        <v>23007.209248580974</v>
      </c>
      <c r="Q78" s="1370">
        <v>22623.37</v>
      </c>
      <c r="R78" s="934">
        <v>5770.4651909971753</v>
      </c>
      <c r="S78" s="934">
        <v>5833</v>
      </c>
      <c r="T78" s="934">
        <v>28777.67443957815</v>
      </c>
      <c r="U78" s="1370">
        <v>28456.37</v>
      </c>
      <c r="V78" s="934">
        <v>5584.3211525779125</v>
      </c>
      <c r="W78" s="934">
        <v>5644.8</v>
      </c>
      <c r="X78" s="934">
        <v>17125.251534572264</v>
      </c>
      <c r="Y78" s="934">
        <v>17195.099999999999</v>
      </c>
      <c r="Z78" s="934">
        <v>34361.995592156061</v>
      </c>
      <c r="AA78" s="1370">
        <v>34101.17</v>
      </c>
      <c r="AB78" s="934">
        <v>5770.4651909971753</v>
      </c>
      <c r="AC78" s="934">
        <v>5754</v>
      </c>
      <c r="AD78" s="934">
        <v>40132.460783153234</v>
      </c>
      <c r="AE78" s="1370">
        <v>39855.17</v>
      </c>
      <c r="AF78" s="934">
        <v>5584.3211525779125</v>
      </c>
      <c r="AG78" s="934">
        <v>5346.8</v>
      </c>
      <c r="AH78" s="934">
        <v>45716.781935731145</v>
      </c>
      <c r="AI78" s="1370">
        <v>45201.97</v>
      </c>
      <c r="AJ78" s="934">
        <v>5770.4651909971753</v>
      </c>
      <c r="AK78" s="934">
        <v>5741.8</v>
      </c>
      <c r="AL78" s="934">
        <v>17125.251534572264</v>
      </c>
      <c r="AM78" s="934">
        <v>16842.599999999999</v>
      </c>
      <c r="AN78" s="1621">
        <v>51487.247126728318</v>
      </c>
      <c r="AO78" s="1621">
        <v>50943.770000000004</v>
      </c>
      <c r="AP78" s="934">
        <v>5770.4651909971753</v>
      </c>
      <c r="AQ78" s="934">
        <v>6760.5</v>
      </c>
      <c r="AR78" s="934">
        <v>57257.712317725491</v>
      </c>
      <c r="AS78" s="1370">
        <v>57704.270000000004</v>
      </c>
      <c r="AT78" s="934">
        <v>5212.033075739384</v>
      </c>
      <c r="AU78" s="934">
        <v>5353.7624999999998</v>
      </c>
      <c r="AV78" s="934">
        <v>62469.745393464873</v>
      </c>
      <c r="AW78" s="1370">
        <v>63058.032500000001</v>
      </c>
      <c r="AX78" s="934">
        <v>5770.4651909971753</v>
      </c>
      <c r="AY78" s="934">
        <v>5260.2480000000014</v>
      </c>
      <c r="AZ78" s="934">
        <v>16752.963457733735</v>
      </c>
      <c r="BA78" s="934">
        <v>17374.510500000004</v>
      </c>
      <c r="BB78" s="2397">
        <v>33878.214992305999</v>
      </c>
      <c r="BC78" s="2397">
        <v>34217.110500000003</v>
      </c>
      <c r="BD78" s="542">
        <v>68240.210584462053</v>
      </c>
      <c r="BE78" s="542">
        <v>68318.280500000008</v>
      </c>
      <c r="BF78" s="1365"/>
      <c r="BG78" s="1365"/>
      <c r="BH78" s="1273"/>
      <c r="BI78" s="1293"/>
      <c r="BJ78" s="1217"/>
      <c r="BK78" s="1217"/>
      <c r="BL78" s="1217"/>
      <c r="BM78" s="1217"/>
    </row>
    <row r="79" spans="1:65" x14ac:dyDescent="0.25">
      <c r="A79" s="3012"/>
      <c r="B79" s="3591"/>
      <c r="C79" s="3294"/>
      <c r="D79" s="3294"/>
      <c r="E79" s="3294"/>
      <c r="F79" s="3294"/>
      <c r="G79" s="3294"/>
      <c r="H79" s="3294"/>
      <c r="I79" s="2935"/>
      <c r="J79" s="3294"/>
      <c r="K79" s="3294"/>
      <c r="L79" s="3294"/>
      <c r="M79" s="3294"/>
      <c r="N79" s="3294"/>
      <c r="O79" s="3294"/>
      <c r="P79" s="3294"/>
      <c r="Q79" s="2935"/>
      <c r="R79" s="3294"/>
      <c r="S79" s="3294"/>
      <c r="T79" s="3294"/>
      <c r="U79" s="2935"/>
      <c r="V79" s="3294"/>
      <c r="W79" s="3294"/>
      <c r="X79" s="3294"/>
      <c r="Y79" s="3294"/>
      <c r="Z79" s="3294"/>
      <c r="AA79" s="2935"/>
      <c r="AB79" s="3294"/>
      <c r="AC79" s="3294"/>
      <c r="AD79" s="3294"/>
      <c r="AE79" s="2935"/>
      <c r="AF79" s="3294"/>
      <c r="AG79" s="3294"/>
      <c r="AH79" s="3294"/>
      <c r="AI79" s="2935"/>
      <c r="AJ79" s="3294"/>
      <c r="AK79" s="3294"/>
      <c r="AL79" s="3294"/>
      <c r="AM79" s="3294"/>
      <c r="AN79" s="2884"/>
      <c r="AO79" s="2884"/>
      <c r="AP79" s="3294"/>
      <c r="AQ79" s="3294"/>
      <c r="AR79" s="3294"/>
      <c r="AS79" s="2935"/>
      <c r="AT79" s="3294"/>
      <c r="AU79" s="3294"/>
      <c r="AV79" s="3294"/>
      <c r="AW79" s="2935"/>
      <c r="AX79" s="3294"/>
      <c r="AY79" s="3294"/>
      <c r="AZ79" s="3294"/>
      <c r="BA79" s="3294"/>
      <c r="BB79" s="3294"/>
      <c r="BC79" s="3294"/>
      <c r="BD79" s="3294"/>
      <c r="BE79" s="3294"/>
      <c r="BF79" s="1365"/>
      <c r="BG79" s="1365"/>
      <c r="BH79" s="1273"/>
      <c r="BI79" s="1293"/>
      <c r="BJ79" s="1217"/>
      <c r="BK79" s="1217"/>
      <c r="BL79" s="1217"/>
      <c r="BM79" s="1217"/>
    </row>
    <row r="80" spans="1:65" ht="15.75" thickBot="1" x14ac:dyDescent="0.3">
      <c r="A80" s="3012"/>
      <c r="B80" s="3591"/>
      <c r="C80" s="3294"/>
      <c r="D80" s="3294"/>
      <c r="E80" s="3294"/>
      <c r="F80" s="3294"/>
      <c r="G80" s="3294"/>
      <c r="H80" s="3294"/>
      <c r="I80" s="2935"/>
      <c r="J80" s="3294"/>
      <c r="K80" s="3294"/>
      <c r="L80" s="3294"/>
      <c r="M80" s="3294"/>
      <c r="N80" s="3294"/>
      <c r="O80" s="3294"/>
      <c r="P80" s="3294"/>
      <c r="Q80" s="2935"/>
      <c r="R80" s="3294"/>
      <c r="S80" s="3294"/>
      <c r="T80" s="3294"/>
      <c r="U80" s="2935"/>
      <c r="V80" s="3294"/>
      <c r="W80" s="3294"/>
      <c r="X80" s="3294"/>
      <c r="Y80" s="3294"/>
      <c r="Z80" s="3294"/>
      <c r="AA80" s="2935"/>
      <c r="AB80" s="3294"/>
      <c r="AC80" s="3294"/>
      <c r="AD80" s="3294"/>
      <c r="AE80" s="2935"/>
      <c r="AF80" s="3294"/>
      <c r="AG80" s="3294"/>
      <c r="AH80" s="3294"/>
      <c r="AI80" s="2935"/>
      <c r="AJ80" s="3294"/>
      <c r="AK80" s="3294"/>
      <c r="AL80" s="3294"/>
      <c r="AM80" s="3294"/>
      <c r="AN80" s="2884"/>
      <c r="AO80" s="2884"/>
      <c r="AP80" s="3294"/>
      <c r="AQ80" s="3294"/>
      <c r="AR80" s="3294"/>
      <c r="AS80" s="2935"/>
      <c r="AT80" s="3294"/>
      <c r="AU80" s="3294"/>
      <c r="AV80" s="3294"/>
      <c r="AW80" s="2935"/>
      <c r="AX80" s="3294"/>
      <c r="AY80" s="3294"/>
      <c r="AZ80" s="3294"/>
      <c r="BA80" s="3294"/>
      <c r="BB80" s="3294"/>
      <c r="BC80" s="3294"/>
      <c r="BD80" s="3294"/>
      <c r="BE80" s="3294"/>
      <c r="BF80" s="1365"/>
      <c r="BG80" s="1365"/>
      <c r="BH80" s="1273"/>
      <c r="BI80" s="1293"/>
      <c r="BJ80" s="1217"/>
      <c r="BK80" s="1217"/>
      <c r="BL80" s="1217"/>
      <c r="BM80" s="1217"/>
    </row>
    <row r="81" spans="1:65" ht="16.5" thickBot="1" x14ac:dyDescent="0.3">
      <c r="A81" s="2974" t="s">
        <v>13</v>
      </c>
      <c r="B81" s="2975" t="s">
        <v>50</v>
      </c>
      <c r="C81" s="2976">
        <v>470857.45303278818</v>
      </c>
      <c r="D81" s="2977">
        <v>39254.287501902356</v>
      </c>
      <c r="E81" s="2977">
        <v>37688.471099999995</v>
      </c>
      <c r="F81" s="2977">
        <v>40562.763751965766</v>
      </c>
      <c r="G81" s="2977">
        <v>39905.46</v>
      </c>
      <c r="H81" s="2977">
        <v>79817.051253868121</v>
      </c>
      <c r="I81" s="2977">
        <v>77593.931100000002</v>
      </c>
      <c r="J81" s="2977">
        <v>39116.482743460088</v>
      </c>
      <c r="K81" s="2977">
        <v>38105.800000000003</v>
      </c>
      <c r="L81" s="2977">
        <v>118933.53399732821</v>
      </c>
      <c r="M81" s="2977">
        <v>115699.7311</v>
      </c>
      <c r="N81" s="2977">
        <v>39816.20981788051</v>
      </c>
      <c r="O81" s="2977">
        <v>39449.100000000006</v>
      </c>
      <c r="P81" s="2977">
        <v>158749.74381520873</v>
      </c>
      <c r="Q81" s="2977">
        <v>155148.83109999998</v>
      </c>
      <c r="R81" s="2977">
        <v>39816.20981788051</v>
      </c>
      <c r="S81" s="2977">
        <v>39344.300000000003</v>
      </c>
      <c r="T81" s="2977">
        <v>198565.95363308923</v>
      </c>
      <c r="U81" s="2977">
        <v>194493.13109999997</v>
      </c>
      <c r="V81" s="2977">
        <v>38531.815952787591</v>
      </c>
      <c r="W81" s="2977">
        <v>37255.700000000004</v>
      </c>
      <c r="X81" s="2977">
        <v>118164.23558854863</v>
      </c>
      <c r="Y81" s="2977">
        <v>116049.1</v>
      </c>
      <c r="Z81" s="2977">
        <v>237097.76958587684</v>
      </c>
      <c r="AA81" s="2977">
        <v>231748.83110000001</v>
      </c>
      <c r="AB81" s="2977">
        <v>39816.20981788051</v>
      </c>
      <c r="AC81" s="2977">
        <v>37977</v>
      </c>
      <c r="AD81" s="2977">
        <v>276913.97940375737</v>
      </c>
      <c r="AE81" s="2977">
        <v>269725.83110000001</v>
      </c>
      <c r="AF81" s="2977">
        <v>38531.815952787591</v>
      </c>
      <c r="AG81" s="2977">
        <v>35289</v>
      </c>
      <c r="AH81" s="2977">
        <v>315445.7953565449</v>
      </c>
      <c r="AI81" s="2977">
        <v>305014.83110000001</v>
      </c>
      <c r="AJ81" s="2977">
        <v>39816.20981788051</v>
      </c>
      <c r="AK81" s="2977">
        <v>37896</v>
      </c>
      <c r="AL81" s="2977">
        <v>118164.23558854863</v>
      </c>
      <c r="AM81" s="2977">
        <v>111162</v>
      </c>
      <c r="AN81" s="2977">
        <v>355262.00517442543</v>
      </c>
      <c r="AO81" s="2977">
        <v>342910.83110000001</v>
      </c>
      <c r="AP81" s="2977">
        <v>39816.20981788051</v>
      </c>
      <c r="AQ81" s="2977">
        <v>40748.400000000001</v>
      </c>
      <c r="AR81" s="2977">
        <v>395078.21499230596</v>
      </c>
      <c r="AS81" s="2977">
        <v>383659.23110000003</v>
      </c>
      <c r="AT81" s="2977">
        <v>35963.028222601752</v>
      </c>
      <c r="AU81" s="2977">
        <v>35113.297499999993</v>
      </c>
      <c r="AV81" s="2977">
        <v>431041.24321490771</v>
      </c>
      <c r="AW81" s="2977">
        <v>418772.52859999996</v>
      </c>
      <c r="AX81" s="2977">
        <v>39816.20981788051</v>
      </c>
      <c r="AY81" s="2977">
        <v>37266.264000000003</v>
      </c>
      <c r="AZ81" s="2977">
        <v>115595.44785836278</v>
      </c>
      <c r="BA81" s="2977">
        <v>113127.9615</v>
      </c>
      <c r="BB81" s="2977">
        <v>233759.6834469114</v>
      </c>
      <c r="BC81" s="2977">
        <v>224289.9615</v>
      </c>
      <c r="BD81" s="2977">
        <v>470857.45303278818</v>
      </c>
      <c r="BE81" s="2977">
        <v>456038.79260000004</v>
      </c>
      <c r="BF81" s="1365"/>
      <c r="BG81" s="1365"/>
      <c r="BH81" s="1273"/>
      <c r="BI81" s="1293"/>
      <c r="BJ81" s="1217"/>
      <c r="BK81" s="1217"/>
      <c r="BL81" s="1217"/>
      <c r="BM81" s="1217"/>
    </row>
    <row r="82" spans="1:65" x14ac:dyDescent="0.25">
      <c r="A82" s="2978" t="s">
        <v>1382</v>
      </c>
      <c r="B82" s="2979" t="s">
        <v>50</v>
      </c>
      <c r="C82" s="2289">
        <v>143304.44222737031</v>
      </c>
      <c r="D82" s="2289">
        <v>11946.957065796369</v>
      </c>
      <c r="E82" s="953">
        <v>11760.146999999999</v>
      </c>
      <c r="F82" s="2289">
        <v>12345.188967989581</v>
      </c>
      <c r="G82" s="953">
        <v>13544.349677419354</v>
      </c>
      <c r="H82" s="953">
        <v>24292.14603378595</v>
      </c>
      <c r="I82" s="953">
        <v>25304.496677419353</v>
      </c>
      <c r="J82" s="2289">
        <v>11905.016487140028</v>
      </c>
      <c r="K82" s="953">
        <v>14358.7</v>
      </c>
      <c r="L82" s="953">
        <v>36197.16252092598</v>
      </c>
      <c r="M82" s="953">
        <v>39663.196677419357</v>
      </c>
      <c r="N82" s="2289">
        <v>12117.976901094069</v>
      </c>
      <c r="O82" s="953">
        <v>13112.8</v>
      </c>
      <c r="P82" s="953">
        <v>48315.139422020045</v>
      </c>
      <c r="Q82" s="953">
        <v>52775.99667741936</v>
      </c>
      <c r="R82" s="2289">
        <v>12117.976901094069</v>
      </c>
      <c r="S82" s="953">
        <v>15165.7</v>
      </c>
      <c r="T82" s="953">
        <v>60433.116323114111</v>
      </c>
      <c r="U82" s="953">
        <v>67941.696677419357</v>
      </c>
      <c r="V82" s="2289">
        <v>11727.074420413615</v>
      </c>
      <c r="W82" s="953">
        <v>11854.1</v>
      </c>
      <c r="X82" s="953">
        <v>35963.028222601752</v>
      </c>
      <c r="Y82" s="953">
        <v>40132.6</v>
      </c>
      <c r="Z82" s="953">
        <v>72160.190743527724</v>
      </c>
      <c r="AA82" s="955">
        <v>79795.796677419363</v>
      </c>
      <c r="AB82" s="2289">
        <v>12117.976901094069</v>
      </c>
      <c r="AC82" s="953">
        <v>12083</v>
      </c>
      <c r="AD82" s="953">
        <v>84278.16764462179</v>
      </c>
      <c r="AE82" s="955">
        <v>91878.796677419363</v>
      </c>
      <c r="AF82" s="2289">
        <v>11727.074420413615</v>
      </c>
      <c r="AG82" s="953">
        <v>10303.299999999999</v>
      </c>
      <c r="AH82" s="953">
        <v>96005.242065035403</v>
      </c>
      <c r="AI82" s="955">
        <v>102182.09667741937</v>
      </c>
      <c r="AJ82" s="2289">
        <v>12117.976901094069</v>
      </c>
      <c r="AK82" s="953">
        <v>12057.8</v>
      </c>
      <c r="AL82" s="953">
        <v>35963.028222601759</v>
      </c>
      <c r="AM82" s="953">
        <v>34444.1</v>
      </c>
      <c r="AN82" s="1621">
        <v>108123.21896612947</v>
      </c>
      <c r="AO82" s="1621">
        <v>114239.89667741937</v>
      </c>
      <c r="AP82" s="2289">
        <v>12117.976901094069</v>
      </c>
      <c r="AQ82" s="953">
        <v>10224.1</v>
      </c>
      <c r="AR82" s="953">
        <v>120241.19586722353</v>
      </c>
      <c r="AS82" s="955">
        <v>124463.99667741937</v>
      </c>
      <c r="AT82" s="2289">
        <v>10945.269459052708</v>
      </c>
      <c r="AU82" s="953">
        <v>11556.742499999998</v>
      </c>
      <c r="AV82" s="953">
        <v>131186.46532627623</v>
      </c>
      <c r="AW82" s="955">
        <v>136020.73917741937</v>
      </c>
      <c r="AX82" s="2289">
        <v>12117.976901094069</v>
      </c>
      <c r="AY82" s="953">
        <v>13854.456000000004</v>
      </c>
      <c r="AZ82" s="953">
        <v>35181.223261240841</v>
      </c>
      <c r="BA82" s="953">
        <v>35635.298500000004</v>
      </c>
      <c r="BB82" s="2397">
        <v>71144.2514838426</v>
      </c>
      <c r="BC82" s="2397">
        <v>70079.39850000001</v>
      </c>
      <c r="BD82" s="542">
        <v>143304.44222737031</v>
      </c>
      <c r="BE82" s="542">
        <v>149875.19517741937</v>
      </c>
      <c r="BF82" s="1365"/>
      <c r="BG82" s="1365"/>
      <c r="BH82" s="1273"/>
      <c r="BI82" s="1293"/>
      <c r="BJ82" s="1217"/>
      <c r="BK82" s="1217"/>
      <c r="BL82" s="1217"/>
      <c r="BM82" s="1217"/>
    </row>
    <row r="83" spans="1:65" x14ac:dyDescent="0.25">
      <c r="A83" s="2980" t="s">
        <v>630</v>
      </c>
      <c r="B83" s="2592" t="s">
        <v>50</v>
      </c>
      <c r="C83" s="542">
        <v>34120.105292231026</v>
      </c>
      <c r="D83" s="542">
        <v>2844.5135870943736</v>
      </c>
      <c r="E83" s="542">
        <v>2800.0349999999999</v>
      </c>
      <c r="F83" s="542">
        <v>2939.330706664186</v>
      </c>
      <c r="G83" s="542">
        <v>1492.4903225806449</v>
      </c>
      <c r="H83" s="542">
        <v>5783.8442937585596</v>
      </c>
      <c r="I83" s="542">
        <v>4292.5253225806446</v>
      </c>
      <c r="J83" s="542">
        <v>2834.5277350333399</v>
      </c>
      <c r="K83" s="542"/>
      <c r="L83" s="542">
        <v>8618.3720287918986</v>
      </c>
      <c r="M83" s="542">
        <v>4292.5253225806446</v>
      </c>
      <c r="N83" s="542">
        <v>2885.2325954985877</v>
      </c>
      <c r="O83" s="542">
        <v>1752.1</v>
      </c>
      <c r="P83" s="542">
        <v>11503.604624290487</v>
      </c>
      <c r="Q83" s="542">
        <v>6044.6253225806449</v>
      </c>
      <c r="R83" s="542">
        <v>2885.2325954985877</v>
      </c>
      <c r="S83" s="542"/>
      <c r="T83" s="542">
        <v>14388.837219789075</v>
      </c>
      <c r="U83" s="542">
        <v>6044.6253225806449</v>
      </c>
      <c r="V83" s="542">
        <v>2792.1605762889562</v>
      </c>
      <c r="W83" s="542">
        <v>2822.4</v>
      </c>
      <c r="X83" s="542">
        <v>8562.625767286132</v>
      </c>
      <c r="Y83" s="542">
        <v>4574.5</v>
      </c>
      <c r="Z83" s="542">
        <v>17180.997796078031</v>
      </c>
      <c r="AA83" s="1036">
        <v>8867.0253225806446</v>
      </c>
      <c r="AB83" s="542">
        <v>2885.2325954985877</v>
      </c>
      <c r="AC83" s="542">
        <v>2877</v>
      </c>
      <c r="AD83" s="542">
        <v>20066.230391576617</v>
      </c>
      <c r="AE83" s="1036">
        <v>11744.025322580645</v>
      </c>
      <c r="AF83" s="542">
        <v>2792.1605762889562</v>
      </c>
      <c r="AG83" s="542">
        <v>2673.4</v>
      </c>
      <c r="AH83" s="542">
        <v>22858.390967865573</v>
      </c>
      <c r="AI83" s="1036">
        <v>14417.425322580644</v>
      </c>
      <c r="AJ83" s="542">
        <v>2885.2325954985877</v>
      </c>
      <c r="AK83" s="542">
        <v>2870.9</v>
      </c>
      <c r="AL83" s="542">
        <v>8562.625767286132</v>
      </c>
      <c r="AM83" s="542">
        <v>8421.2999999999993</v>
      </c>
      <c r="AN83" s="1621">
        <v>25743.623563364159</v>
      </c>
      <c r="AO83" s="1621">
        <v>17288.325322580644</v>
      </c>
      <c r="AP83" s="542">
        <v>2885.2325954985877</v>
      </c>
      <c r="AQ83" s="542">
        <v>1852.2</v>
      </c>
      <c r="AR83" s="542">
        <v>28628.856158862745</v>
      </c>
      <c r="AS83" s="1036">
        <v>19140.525322580645</v>
      </c>
      <c r="AT83" s="542">
        <v>2606.016537869692</v>
      </c>
      <c r="AU83" s="542"/>
      <c r="AV83" s="542">
        <v>31234.872696732436</v>
      </c>
      <c r="AW83" s="1036">
        <v>19140.525322580645</v>
      </c>
      <c r="AX83" s="542">
        <v>2885.2325954985877</v>
      </c>
      <c r="AY83" s="542"/>
      <c r="AZ83" s="542">
        <v>8376.4817288668673</v>
      </c>
      <c r="BA83" s="542">
        <v>1852.2</v>
      </c>
      <c r="BB83" s="2397">
        <v>16939.107496152999</v>
      </c>
      <c r="BC83" s="2397">
        <v>10273.5</v>
      </c>
      <c r="BD83" s="542">
        <v>34120.105292231026</v>
      </c>
      <c r="BE83" s="542">
        <v>19140.525322580645</v>
      </c>
      <c r="BF83" s="1365"/>
      <c r="BG83" s="1365"/>
      <c r="BH83" s="1273"/>
      <c r="BI83" s="1293"/>
      <c r="BJ83" s="1217"/>
      <c r="BK83" s="1217"/>
      <c r="BL83" s="1217"/>
      <c r="BM83" s="1217"/>
    </row>
    <row r="84" spans="1:65" ht="15.75" thickBot="1" x14ac:dyDescent="0.3">
      <c r="A84" s="2981" t="s">
        <v>1368</v>
      </c>
      <c r="B84" s="2982" t="s">
        <v>50</v>
      </c>
      <c r="C84" s="934"/>
      <c r="D84" s="934"/>
      <c r="E84" s="934"/>
      <c r="F84" s="934"/>
      <c r="G84" s="934"/>
      <c r="H84" s="542">
        <v>0</v>
      </c>
      <c r="I84" s="542">
        <v>0</v>
      </c>
      <c r="J84" s="934"/>
      <c r="K84" s="934"/>
      <c r="L84" s="542">
        <v>0</v>
      </c>
      <c r="M84" s="542">
        <v>0</v>
      </c>
      <c r="N84" s="934"/>
      <c r="O84" s="934"/>
      <c r="P84" s="542">
        <v>0</v>
      </c>
      <c r="Q84" s="542">
        <v>0</v>
      </c>
      <c r="R84" s="934"/>
      <c r="S84" s="934"/>
      <c r="T84" s="542">
        <v>0</v>
      </c>
      <c r="U84" s="542">
        <v>0</v>
      </c>
      <c r="V84" s="934"/>
      <c r="W84" s="934"/>
      <c r="X84" s="542">
        <v>0</v>
      </c>
      <c r="Y84" s="542">
        <v>0</v>
      </c>
      <c r="Z84" s="542">
        <v>0</v>
      </c>
      <c r="AA84" s="1036">
        <v>0</v>
      </c>
      <c r="AB84" s="934"/>
      <c r="AC84" s="934"/>
      <c r="AD84" s="542">
        <v>0</v>
      </c>
      <c r="AE84" s="1036">
        <v>0</v>
      </c>
      <c r="AF84" s="934"/>
      <c r="AG84" s="934"/>
      <c r="AH84" s="542">
        <v>0</v>
      </c>
      <c r="AI84" s="1036">
        <v>0</v>
      </c>
      <c r="AJ84" s="934"/>
      <c r="AK84" s="934"/>
      <c r="AL84" s="542">
        <v>0</v>
      </c>
      <c r="AM84" s="542">
        <v>0</v>
      </c>
      <c r="AN84" s="1621">
        <v>0</v>
      </c>
      <c r="AO84" s="1621">
        <v>0</v>
      </c>
      <c r="AP84" s="934"/>
      <c r="AQ84" s="934"/>
      <c r="AR84" s="542">
        <v>0</v>
      </c>
      <c r="AS84" s="1036">
        <v>0</v>
      </c>
      <c r="AT84" s="934"/>
      <c r="AU84" s="934"/>
      <c r="AV84" s="542">
        <v>0</v>
      </c>
      <c r="AW84" s="1036">
        <v>0</v>
      </c>
      <c r="AX84" s="934"/>
      <c r="AY84" s="934"/>
      <c r="AZ84" s="542">
        <v>0</v>
      </c>
      <c r="BA84" s="542">
        <v>0</v>
      </c>
      <c r="BB84" s="2397">
        <v>0</v>
      </c>
      <c r="BC84" s="2397">
        <v>0</v>
      </c>
      <c r="BD84" s="542">
        <v>0</v>
      </c>
      <c r="BE84" s="542">
        <v>0</v>
      </c>
      <c r="BF84" s="1365"/>
      <c r="BG84" s="1365"/>
      <c r="BH84" s="1273"/>
      <c r="BI84" s="1293"/>
      <c r="BJ84" s="1217"/>
      <c r="BK84" s="1217"/>
      <c r="BL84" s="1217"/>
      <c r="BM84" s="1217"/>
    </row>
    <row r="85" spans="1:65" ht="16.5" thickBot="1" x14ac:dyDescent="0.3">
      <c r="A85" s="2983" t="s">
        <v>134</v>
      </c>
      <c r="B85" s="2975" t="s">
        <v>50</v>
      </c>
      <c r="C85" s="2976">
        <v>177424.54751960133</v>
      </c>
      <c r="D85" s="1572">
        <v>14791.470652890743</v>
      </c>
      <c r="E85" s="2932">
        <v>14560.181999999999</v>
      </c>
      <c r="F85" s="1572">
        <v>15284.519674653768</v>
      </c>
      <c r="G85" s="2932">
        <v>15036.839999999998</v>
      </c>
      <c r="H85" s="2667">
        <v>30075.99032754451</v>
      </c>
      <c r="I85" s="2667">
        <v>29597.021999999997</v>
      </c>
      <c r="J85" s="1572">
        <v>14739.544222173368</v>
      </c>
      <c r="K85" s="2932">
        <v>14358.7</v>
      </c>
      <c r="L85" s="1572">
        <v>44815.534549717879</v>
      </c>
      <c r="M85" s="2932">
        <v>43955.722000000002</v>
      </c>
      <c r="N85" s="1572">
        <v>15003.209496592657</v>
      </c>
      <c r="O85" s="2932">
        <v>14864.9</v>
      </c>
      <c r="P85" s="2667">
        <v>59818.74404631053</v>
      </c>
      <c r="Q85" s="2667">
        <v>58820.622000000003</v>
      </c>
      <c r="R85" s="1572">
        <v>15003.209496592657</v>
      </c>
      <c r="S85" s="2932">
        <v>15165.7</v>
      </c>
      <c r="T85" s="2667">
        <v>74821.953542903182</v>
      </c>
      <c r="U85" s="2667">
        <v>73986.322</v>
      </c>
      <c r="V85" s="1572">
        <v>14519.234996702571</v>
      </c>
      <c r="W85" s="2932">
        <v>14676.5</v>
      </c>
      <c r="X85" s="1572">
        <v>44525.653989887884</v>
      </c>
      <c r="Y85" s="2932">
        <v>44707.1</v>
      </c>
      <c r="Z85" s="1572">
        <v>89341.188539605762</v>
      </c>
      <c r="AA85" s="2932">
        <v>88662.822000000015</v>
      </c>
      <c r="AB85" s="1572">
        <v>15003.209496592657</v>
      </c>
      <c r="AC85" s="2932">
        <v>14960</v>
      </c>
      <c r="AD85" s="2667">
        <v>104344.3980361984</v>
      </c>
      <c r="AE85" s="2932">
        <v>103622.82200000001</v>
      </c>
      <c r="AF85" s="1572">
        <v>14519.234996702571</v>
      </c>
      <c r="AG85" s="2932">
        <v>12976.699999999999</v>
      </c>
      <c r="AH85" s="2667">
        <v>118863.63303290098</v>
      </c>
      <c r="AI85" s="2932">
        <v>116599.52200000001</v>
      </c>
      <c r="AJ85" s="1572">
        <v>15003.209496592657</v>
      </c>
      <c r="AK85" s="2932">
        <v>14928.699999999999</v>
      </c>
      <c r="AL85" s="1572">
        <v>44525.653989887891</v>
      </c>
      <c r="AM85" s="2932">
        <v>42865.399999999994</v>
      </c>
      <c r="AN85" s="2667">
        <v>133866.84252949362</v>
      </c>
      <c r="AO85" s="2932">
        <v>131528.22200000001</v>
      </c>
      <c r="AP85" s="1572">
        <v>15003.209496592657</v>
      </c>
      <c r="AQ85" s="2932">
        <v>12076.300000000001</v>
      </c>
      <c r="AR85" s="2667">
        <v>148870.05202608628</v>
      </c>
      <c r="AS85" s="2932">
        <v>143604.52200000003</v>
      </c>
      <c r="AT85" s="1572">
        <v>13551.285996922401</v>
      </c>
      <c r="AU85" s="2932">
        <v>11556.742499999998</v>
      </c>
      <c r="AV85" s="2667">
        <v>162421.33802300866</v>
      </c>
      <c r="AW85" s="2932">
        <v>155161.26450000002</v>
      </c>
      <c r="AX85" s="1572">
        <v>15003.209496592657</v>
      </c>
      <c r="AY85" s="2932">
        <v>13854.456000000004</v>
      </c>
      <c r="AZ85" s="1572">
        <v>43557.704990107712</v>
      </c>
      <c r="BA85" s="2932">
        <v>37487.498500000002</v>
      </c>
      <c r="BB85" s="1572">
        <v>88083.358979995595</v>
      </c>
      <c r="BC85" s="2932">
        <v>80352.89850000001</v>
      </c>
      <c r="BD85" s="2667">
        <v>177424.54751960133</v>
      </c>
      <c r="BE85" s="2932">
        <v>169015.72050000002</v>
      </c>
      <c r="BF85" s="1365"/>
      <c r="BG85" s="1365"/>
      <c r="BH85" s="1273"/>
      <c r="BI85" s="1293"/>
      <c r="BJ85" s="1217"/>
      <c r="BK85" s="1217"/>
      <c r="BL85" s="1217"/>
      <c r="BM85" s="1217"/>
    </row>
    <row r="86" spans="1:65" ht="16.5" thickBot="1" x14ac:dyDescent="0.3">
      <c r="A86" s="2983" t="s">
        <v>12</v>
      </c>
      <c r="B86" s="2975" t="s">
        <v>50</v>
      </c>
      <c r="C86" s="2976">
        <v>648282.00055238954</v>
      </c>
      <c r="D86" s="1572">
        <v>54045.758154793097</v>
      </c>
      <c r="E86" s="2932">
        <v>52248.653099999996</v>
      </c>
      <c r="F86" s="1572">
        <v>55847.283426619535</v>
      </c>
      <c r="G86" s="2932">
        <v>54942.299999999996</v>
      </c>
      <c r="H86" s="2667">
        <v>109893.04158141263</v>
      </c>
      <c r="I86" s="2667">
        <v>107190.9531</v>
      </c>
      <c r="J86" s="1572">
        <v>53856.026965633457</v>
      </c>
      <c r="K86" s="2932">
        <v>52464.5</v>
      </c>
      <c r="L86" s="1572">
        <v>163749.0685470461</v>
      </c>
      <c r="M86" s="2932">
        <v>159655.45310000001</v>
      </c>
      <c r="N86" s="1572">
        <v>54819.419314473169</v>
      </c>
      <c r="O86" s="2932">
        <v>54314.000000000007</v>
      </c>
      <c r="P86" s="2667">
        <v>218568.48786151927</v>
      </c>
      <c r="Q86" s="2667">
        <v>213969.45309999998</v>
      </c>
      <c r="R86" s="1572">
        <v>54819.419314473169</v>
      </c>
      <c r="S86" s="2932">
        <v>54510</v>
      </c>
      <c r="T86" s="2667">
        <v>273387.90717599238</v>
      </c>
      <c r="U86" s="2667">
        <v>268479.45309999998</v>
      </c>
      <c r="V86" s="1572">
        <v>53051.050949490163</v>
      </c>
      <c r="W86" s="2932">
        <v>51932.200000000004</v>
      </c>
      <c r="X86" s="1572">
        <v>162689.8895784365</v>
      </c>
      <c r="Y86" s="2932">
        <v>160756.20000000001</v>
      </c>
      <c r="Z86" s="1572">
        <v>326438.9581254826</v>
      </c>
      <c r="AA86" s="2932">
        <v>320411.6531</v>
      </c>
      <c r="AB86" s="1572">
        <v>54819.419314473169</v>
      </c>
      <c r="AC86" s="2932">
        <v>52937</v>
      </c>
      <c r="AD86" s="2667">
        <v>381258.37743995577</v>
      </c>
      <c r="AE86" s="2932">
        <v>373348.6531</v>
      </c>
      <c r="AF86" s="1572">
        <v>53051.050949490163</v>
      </c>
      <c r="AG86" s="2932">
        <v>48265.7</v>
      </c>
      <c r="AH86" s="2667">
        <v>434309.42838944588</v>
      </c>
      <c r="AI86" s="2932">
        <v>421614.35310000001</v>
      </c>
      <c r="AJ86" s="1572">
        <v>54819.419314473169</v>
      </c>
      <c r="AK86" s="2932">
        <v>52824.7</v>
      </c>
      <c r="AL86" s="1572">
        <v>162689.88957843653</v>
      </c>
      <c r="AM86" s="2932">
        <v>154027.4</v>
      </c>
      <c r="AN86" s="2667">
        <v>489128.84770391905</v>
      </c>
      <c r="AO86" s="2932">
        <v>474439.05310000002</v>
      </c>
      <c r="AP86" s="1572">
        <v>54819.419314473169</v>
      </c>
      <c r="AQ86" s="2932">
        <v>52824.700000000004</v>
      </c>
      <c r="AR86" s="2667">
        <v>543948.26701839222</v>
      </c>
      <c r="AS86" s="2932">
        <v>527263.75310000009</v>
      </c>
      <c r="AT86" s="1572">
        <v>49514.314219524153</v>
      </c>
      <c r="AU86" s="2932">
        <v>46670.039999999994</v>
      </c>
      <c r="AV86" s="2667">
        <v>593462.58123791637</v>
      </c>
      <c r="AW86" s="2932">
        <v>573933.79310000001</v>
      </c>
      <c r="AX86" s="1572">
        <v>54819.419314473169</v>
      </c>
      <c r="AY86" s="2932">
        <v>51120.720000000008</v>
      </c>
      <c r="AZ86" s="1572">
        <v>159153.15284847049</v>
      </c>
      <c r="BA86" s="2932">
        <v>150615.46000000002</v>
      </c>
      <c r="BB86" s="1572">
        <v>321843.04242690699</v>
      </c>
      <c r="BC86" s="2932">
        <v>304642.86</v>
      </c>
      <c r="BD86" s="2667">
        <v>648282.00055238954</v>
      </c>
      <c r="BE86" s="2932">
        <v>625054.5131000001</v>
      </c>
      <c r="BF86" s="1365"/>
      <c r="BG86" s="1365"/>
      <c r="BH86" s="1273"/>
      <c r="BI86" s="1293"/>
      <c r="BJ86" s="1217"/>
      <c r="BK86" s="1217"/>
      <c r="BL86" s="1217"/>
      <c r="BM86" s="1217"/>
    </row>
    <row r="87" spans="1:65" ht="15" customHeight="1" x14ac:dyDescent="0.25">
      <c r="A87" s="2984" t="s">
        <v>1012</v>
      </c>
      <c r="B87" s="2985" t="s">
        <v>50</v>
      </c>
      <c r="C87" s="3860">
        <v>33741.817199999998</v>
      </c>
      <c r="D87" s="3836">
        <v>2812.9765900000002</v>
      </c>
      <c r="E87" s="955">
        <v>3752.0469000000003</v>
      </c>
      <c r="F87" s="3836">
        <v>2906.7424700000001</v>
      </c>
      <c r="G87" s="955">
        <v>2891.6999999999994</v>
      </c>
      <c r="H87" s="3838">
        <v>5719.7190600000004</v>
      </c>
      <c r="I87" s="955">
        <v>6643.7469000000001</v>
      </c>
      <c r="J87" s="3836">
        <v>2803.1014</v>
      </c>
      <c r="K87" s="955">
        <v>2761.3</v>
      </c>
      <c r="L87" s="3836">
        <v>8522.8204600000008</v>
      </c>
      <c r="M87" s="955">
        <v>9405.0469000000012</v>
      </c>
      <c r="N87" s="3836">
        <v>2853.24</v>
      </c>
      <c r="O87" s="955">
        <v>2858.6</v>
      </c>
      <c r="P87" s="3838">
        <v>11376.060460000001</v>
      </c>
      <c r="Q87" s="955">
        <v>12263.646900000002</v>
      </c>
      <c r="R87" s="3836">
        <v>2853.24</v>
      </c>
      <c r="S87" s="955">
        <v>2013.3</v>
      </c>
      <c r="T87" s="3838">
        <v>14229.30046</v>
      </c>
      <c r="U87" s="955">
        <v>14276.946900000001</v>
      </c>
      <c r="V87" s="3836">
        <v>2761.2</v>
      </c>
      <c r="W87" s="955"/>
      <c r="X87" s="3838">
        <v>8467.68</v>
      </c>
      <c r="Y87" s="955">
        <v>4871.8999999999996</v>
      </c>
      <c r="Z87" s="3838">
        <v>16990.500460000003</v>
      </c>
      <c r="AA87" s="955">
        <v>14276.946900000001</v>
      </c>
      <c r="AB87" s="3836">
        <v>2853.24</v>
      </c>
      <c r="AC87" s="955"/>
      <c r="AD87" s="3838">
        <v>19843.740460000001</v>
      </c>
      <c r="AE87" s="955">
        <v>14276.946900000001</v>
      </c>
      <c r="AF87" s="3836">
        <v>2761.2040133779301</v>
      </c>
      <c r="AG87" s="955">
        <v>2529</v>
      </c>
      <c r="AH87" s="3838">
        <v>22604.944473377931</v>
      </c>
      <c r="AI87" s="955">
        <v>16805.946900000003</v>
      </c>
      <c r="AJ87" s="3836">
        <v>2853.2441471571901</v>
      </c>
      <c r="AK87" s="955">
        <v>1630.7</v>
      </c>
      <c r="AL87" s="3838">
        <v>8467.6881605351191</v>
      </c>
      <c r="AM87" s="955">
        <v>4159.7</v>
      </c>
      <c r="AN87" s="3838">
        <v>25458.188620535122</v>
      </c>
      <c r="AO87" s="1621">
        <v>18436.646900000003</v>
      </c>
      <c r="AP87" s="3836">
        <v>2853.2441471571901</v>
      </c>
      <c r="AQ87" s="955"/>
      <c r="AR87" s="3838">
        <v>28311.432767692313</v>
      </c>
      <c r="AS87" s="955">
        <v>18436.646900000003</v>
      </c>
      <c r="AT87" s="3836">
        <v>2577.1237458194</v>
      </c>
      <c r="AU87" s="955"/>
      <c r="AV87" s="3838">
        <v>30888.556513511714</v>
      </c>
      <c r="AW87" s="955">
        <v>18436.646900000003</v>
      </c>
      <c r="AX87" s="3836">
        <v>2853.2441471571901</v>
      </c>
      <c r="AY87" s="955"/>
      <c r="AZ87" s="3838">
        <v>8283.6120401337794</v>
      </c>
      <c r="BA87" s="955">
        <v>0</v>
      </c>
      <c r="BB87" s="3838">
        <v>16751.300200668898</v>
      </c>
      <c r="BC87" s="2397">
        <v>4159.7</v>
      </c>
      <c r="BD87" s="3838">
        <v>33741.800660668901</v>
      </c>
      <c r="BE87" s="542">
        <v>18436.646900000003</v>
      </c>
      <c r="BF87" s="1365"/>
      <c r="BG87" s="1365"/>
      <c r="BH87" s="1273"/>
      <c r="BI87" s="1293"/>
      <c r="BJ87" s="1217"/>
      <c r="BK87" s="1217"/>
      <c r="BL87" s="1217"/>
      <c r="BM87" s="1217"/>
    </row>
    <row r="88" spans="1:65" ht="15.75" customHeight="1" thickBot="1" x14ac:dyDescent="0.3">
      <c r="A88" s="2969" t="s">
        <v>1190</v>
      </c>
      <c r="B88" s="2970" t="s">
        <v>50</v>
      </c>
      <c r="C88" s="3856"/>
      <c r="D88" s="3837"/>
      <c r="E88" s="1036"/>
      <c r="F88" s="3837"/>
      <c r="G88" s="1036"/>
      <c r="H88" s="3838"/>
      <c r="I88" s="955">
        <v>0</v>
      </c>
      <c r="J88" s="3837"/>
      <c r="K88" s="1036"/>
      <c r="L88" s="3837"/>
      <c r="M88" s="1036">
        <v>0</v>
      </c>
      <c r="N88" s="3837"/>
      <c r="O88" s="1036"/>
      <c r="P88" s="3838"/>
      <c r="Q88" s="955">
        <v>0</v>
      </c>
      <c r="R88" s="3837"/>
      <c r="S88" s="1036">
        <v>1806.3</v>
      </c>
      <c r="T88" s="3838"/>
      <c r="U88" s="955">
        <v>1806.3</v>
      </c>
      <c r="V88" s="3837"/>
      <c r="W88" s="1036">
        <v>4515.8</v>
      </c>
      <c r="X88" s="3838"/>
      <c r="Y88" s="955">
        <v>6322.1</v>
      </c>
      <c r="Z88" s="3838"/>
      <c r="AA88" s="1036">
        <v>6322.1</v>
      </c>
      <c r="AB88" s="3837"/>
      <c r="AC88" s="1036">
        <v>4603</v>
      </c>
      <c r="AD88" s="3838"/>
      <c r="AE88" s="955">
        <v>10925.1</v>
      </c>
      <c r="AF88" s="3837"/>
      <c r="AG88" s="1036">
        <v>2673.4</v>
      </c>
      <c r="AH88" s="3838"/>
      <c r="AI88" s="955">
        <v>13598.5</v>
      </c>
      <c r="AJ88" s="3837"/>
      <c r="AK88" s="1036">
        <v>2962.8</v>
      </c>
      <c r="AL88" s="3838"/>
      <c r="AM88" s="955">
        <v>10239.200000000001</v>
      </c>
      <c r="AN88" s="3838"/>
      <c r="AO88" s="1621">
        <v>16561.3</v>
      </c>
      <c r="AP88" s="3837"/>
      <c r="AQ88" s="1036">
        <v>4593.5</v>
      </c>
      <c r="AR88" s="3838"/>
      <c r="AS88" s="955">
        <v>21154.799999999999</v>
      </c>
      <c r="AT88" s="3837"/>
      <c r="AU88" s="1036">
        <v>5021.4599999999991</v>
      </c>
      <c r="AV88" s="3838"/>
      <c r="AW88" s="955">
        <v>26176.26</v>
      </c>
      <c r="AX88" s="3837"/>
      <c r="AY88" s="1036">
        <v>6297.5</v>
      </c>
      <c r="AZ88" s="3838"/>
      <c r="BA88" s="955">
        <v>15912.46</v>
      </c>
      <c r="BB88" s="3838"/>
      <c r="BC88" s="2397">
        <v>26151.66</v>
      </c>
      <c r="BD88" s="3838"/>
      <c r="BE88" s="542">
        <v>32473.759999999998</v>
      </c>
      <c r="BF88" s="1365"/>
      <c r="BG88" s="1365"/>
      <c r="BH88" s="1273"/>
      <c r="BI88" s="1293"/>
      <c r="BJ88" s="1217"/>
      <c r="BK88" s="1217"/>
      <c r="BL88" s="1217"/>
      <c r="BM88" s="1217"/>
    </row>
    <row r="89" spans="1:65" ht="16.5" thickBot="1" x14ac:dyDescent="0.3">
      <c r="A89" s="2983" t="s">
        <v>11</v>
      </c>
      <c r="B89" s="2975" t="s">
        <v>50</v>
      </c>
      <c r="C89" s="2976">
        <v>682023.81775238959</v>
      </c>
      <c r="D89" s="1572">
        <v>56858.734744793095</v>
      </c>
      <c r="E89" s="1571">
        <v>56000.7</v>
      </c>
      <c r="F89" s="1572">
        <v>58754.025896619532</v>
      </c>
      <c r="G89" s="1571">
        <v>57833.999999999993</v>
      </c>
      <c r="H89" s="2329">
        <v>115612.76064141263</v>
      </c>
      <c r="I89" s="2329">
        <v>113834.7</v>
      </c>
      <c r="J89" s="1572">
        <v>56659.128365633456</v>
      </c>
      <c r="K89" s="1571">
        <v>55225.8</v>
      </c>
      <c r="L89" s="1572">
        <v>172271.88900704609</v>
      </c>
      <c r="M89" s="1571">
        <v>169060.5</v>
      </c>
      <c r="N89" s="1572">
        <v>57672.659314473167</v>
      </c>
      <c r="O89" s="1571">
        <v>57172.600000000006</v>
      </c>
      <c r="P89" s="2329">
        <v>229944.54832151928</v>
      </c>
      <c r="Q89" s="2329">
        <v>226233.09999999998</v>
      </c>
      <c r="R89" s="1572">
        <v>57672.659314473167</v>
      </c>
      <c r="S89" s="1571">
        <v>58329.600000000006</v>
      </c>
      <c r="T89" s="2329">
        <v>287617.20763599238</v>
      </c>
      <c r="U89" s="2329">
        <v>284562.69999999995</v>
      </c>
      <c r="V89" s="1572">
        <v>55812.250949490161</v>
      </c>
      <c r="W89" s="1571">
        <v>56448.000000000007</v>
      </c>
      <c r="X89" s="2329">
        <v>171157.56957843649</v>
      </c>
      <c r="Y89" s="2329">
        <v>171950.2</v>
      </c>
      <c r="Z89" s="2329">
        <v>343429.45858548261</v>
      </c>
      <c r="AA89" s="1571">
        <v>341010.69999999995</v>
      </c>
      <c r="AB89" s="1572">
        <v>57672.659314473167</v>
      </c>
      <c r="AC89" s="1571">
        <v>57540</v>
      </c>
      <c r="AD89" s="2329">
        <v>401102.11789995577</v>
      </c>
      <c r="AE89" s="1571">
        <v>398550.69999999995</v>
      </c>
      <c r="AF89" s="1572">
        <v>55812.254962868094</v>
      </c>
      <c r="AG89" s="1571">
        <v>53468.1</v>
      </c>
      <c r="AH89" s="2329">
        <v>456914.37286282383</v>
      </c>
      <c r="AI89" s="1571">
        <v>452018.8</v>
      </c>
      <c r="AJ89" s="1572">
        <v>57672.663461630356</v>
      </c>
      <c r="AK89" s="1571">
        <v>57418.2</v>
      </c>
      <c r="AL89" s="2329">
        <v>171157.57773897165</v>
      </c>
      <c r="AM89" s="2329">
        <v>168426.30000000002</v>
      </c>
      <c r="AN89" s="2329">
        <v>514587.03632445418</v>
      </c>
      <c r="AO89" s="1571">
        <v>509437</v>
      </c>
      <c r="AP89" s="1572">
        <v>57672.663461630356</v>
      </c>
      <c r="AQ89" s="1571">
        <v>57418.200000000004</v>
      </c>
      <c r="AR89" s="2329">
        <v>572259.69978608447</v>
      </c>
      <c r="AS89" s="1571">
        <v>566855.20000000019</v>
      </c>
      <c r="AT89" s="1572">
        <v>52091.437965343554</v>
      </c>
      <c r="AU89" s="1571">
        <v>51691.499999999993</v>
      </c>
      <c r="AV89" s="2329">
        <v>624351.13775142806</v>
      </c>
      <c r="AW89" s="1571">
        <v>618546.70000000007</v>
      </c>
      <c r="AX89" s="1572">
        <v>57672.663461630356</v>
      </c>
      <c r="AY89" s="1571">
        <v>57418.220000000008</v>
      </c>
      <c r="AZ89" s="2329">
        <v>167436.76488860426</v>
      </c>
      <c r="BA89" s="2329">
        <v>166527.92000000001</v>
      </c>
      <c r="BB89" s="2329">
        <v>338594.34262757591</v>
      </c>
      <c r="BC89" s="1571">
        <v>334954.21999999997</v>
      </c>
      <c r="BD89" s="2329">
        <v>682023.80121305841</v>
      </c>
      <c r="BE89" s="1571">
        <v>675964.92000000016</v>
      </c>
      <c r="BF89" s="1365"/>
      <c r="BG89" s="1365"/>
      <c r="BH89" s="1273"/>
      <c r="BI89" s="1293"/>
      <c r="BJ89" s="1217"/>
      <c r="BK89" s="1217"/>
      <c r="BL89" s="1217"/>
      <c r="BM89" s="1217"/>
    </row>
    <row r="90" spans="1:65" ht="19.5" thickBot="1" x14ac:dyDescent="0.35">
      <c r="A90" s="2986" t="s">
        <v>190</v>
      </c>
      <c r="B90" s="2987"/>
      <c r="C90" s="2988"/>
      <c r="D90" s="2989"/>
      <c r="E90" s="2990"/>
      <c r="F90" s="2989"/>
      <c r="G90" s="2990"/>
      <c r="H90" s="2991"/>
      <c r="I90" s="2991"/>
      <c r="J90" s="2989"/>
      <c r="K90" s="2990"/>
      <c r="L90" s="2989"/>
      <c r="M90" s="2990"/>
      <c r="N90" s="2989"/>
      <c r="O90" s="2990"/>
      <c r="P90" s="2991"/>
      <c r="Q90" s="2991"/>
      <c r="R90" s="2989"/>
      <c r="S90" s="2990"/>
      <c r="T90" s="2991"/>
      <c r="U90" s="2991"/>
      <c r="V90" s="2989"/>
      <c r="W90" s="2990"/>
      <c r="X90" s="2991"/>
      <c r="Y90" s="2991"/>
      <c r="Z90" s="2992"/>
      <c r="AA90" s="2991"/>
      <c r="AB90" s="2989"/>
      <c r="AC90" s="2990"/>
      <c r="AD90" s="2991"/>
      <c r="AE90" s="2991"/>
      <c r="AF90" s="2989"/>
      <c r="AG90" s="2990"/>
      <c r="AH90" s="2991"/>
      <c r="AI90" s="2991"/>
      <c r="AJ90" s="2989"/>
      <c r="AK90" s="2990"/>
      <c r="AL90" s="2991"/>
      <c r="AM90" s="2991"/>
      <c r="AN90" s="2991"/>
      <c r="AO90" s="2991"/>
      <c r="AP90" s="2989"/>
      <c r="AQ90" s="2990"/>
      <c r="AR90" s="2991"/>
      <c r="AS90" s="2991"/>
      <c r="AT90" s="2989"/>
      <c r="AU90" s="2990"/>
      <c r="AV90" s="2991"/>
      <c r="AW90" s="2991"/>
      <c r="AX90" s="2989"/>
      <c r="AY90" s="2990"/>
      <c r="AZ90" s="2991"/>
      <c r="BA90" s="2991"/>
      <c r="BB90" s="2992"/>
      <c r="BC90" s="2991"/>
      <c r="BD90" s="2991"/>
      <c r="BE90" s="2991"/>
      <c r="BF90" s="1365"/>
      <c r="BG90" s="1365"/>
      <c r="BH90" s="1273"/>
      <c r="BI90" s="1293"/>
      <c r="BJ90" s="1217"/>
      <c r="BK90" s="1217"/>
      <c r="BL90" s="1217"/>
      <c r="BM90" s="1217"/>
    </row>
    <row r="91" spans="1:65" ht="14.25" customHeight="1" x14ac:dyDescent="0.25">
      <c r="A91" s="2993" t="s">
        <v>1874</v>
      </c>
      <c r="B91" s="2592" t="s">
        <v>50</v>
      </c>
      <c r="C91" s="2881">
        <v>700927.11049483973</v>
      </c>
      <c r="D91" s="967">
        <v>57512.048294637869</v>
      </c>
      <c r="E91" s="1073">
        <v>53716.480000000003</v>
      </c>
      <c r="F91" s="967">
        <v>59429.116571125815</v>
      </c>
      <c r="G91" s="1073">
        <v>58235.75</v>
      </c>
      <c r="H91" s="954">
        <v>116941.16486576368</v>
      </c>
      <c r="I91" s="955">
        <v>111952.23000000001</v>
      </c>
      <c r="J91" s="967">
        <v>56342.24540755646</v>
      </c>
      <c r="K91" s="1073">
        <v>55318.25</v>
      </c>
      <c r="L91" s="967">
        <v>173283.41027332016</v>
      </c>
      <c r="M91" s="1073">
        <v>167270.48000000001</v>
      </c>
      <c r="N91" s="967">
        <v>57042.562186110219</v>
      </c>
      <c r="O91" s="1073">
        <v>58407.37</v>
      </c>
      <c r="P91" s="954">
        <v>230325.97245943037</v>
      </c>
      <c r="Q91" s="955">
        <v>225677.85</v>
      </c>
      <c r="R91" s="967">
        <v>60035.536127974025</v>
      </c>
      <c r="S91" s="1073">
        <v>55746.98</v>
      </c>
      <c r="T91" s="954">
        <v>290361.50858740439</v>
      </c>
      <c r="U91" s="955">
        <v>281424.83</v>
      </c>
      <c r="V91" s="967">
        <v>58098.905930297449</v>
      </c>
      <c r="W91" s="1073">
        <v>48480.72</v>
      </c>
      <c r="X91" s="1621">
        <v>175177.00424438168</v>
      </c>
      <c r="Y91" s="955">
        <v>162635.07</v>
      </c>
      <c r="Z91" s="542">
        <v>348460.41451770184</v>
      </c>
      <c r="AA91" s="542">
        <v>329905.55000000005</v>
      </c>
      <c r="AB91" s="967">
        <v>60035.536127974025</v>
      </c>
      <c r="AC91" s="1073">
        <v>49390</v>
      </c>
      <c r="AD91" s="954">
        <v>408495.95064567588</v>
      </c>
      <c r="AE91" s="955">
        <v>379295.55000000005</v>
      </c>
      <c r="AF91" s="967">
        <v>58098.905930297449</v>
      </c>
      <c r="AG91" s="1073">
        <v>44257.37</v>
      </c>
      <c r="AH91" s="954">
        <v>466594.85657597333</v>
      </c>
      <c r="AI91" s="955">
        <v>423552.92000000004</v>
      </c>
      <c r="AJ91" s="967">
        <v>60035.536127974025</v>
      </c>
      <c r="AK91" s="1073">
        <v>50943.87</v>
      </c>
      <c r="AL91" s="1621">
        <v>178169.97818624548</v>
      </c>
      <c r="AM91" s="955">
        <v>144591.24</v>
      </c>
      <c r="AN91" s="1621">
        <v>526630.39270394738</v>
      </c>
      <c r="AO91" s="1621">
        <v>474496.79000000004</v>
      </c>
      <c r="AP91" s="967">
        <v>60035.536127974025</v>
      </c>
      <c r="AQ91" s="1073">
        <v>56953.33</v>
      </c>
      <c r="AR91" s="954">
        <v>586665.92883192142</v>
      </c>
      <c r="AS91" s="955">
        <v>531450.12</v>
      </c>
      <c r="AT91" s="967">
        <v>54225.645534944277</v>
      </c>
      <c r="AU91" s="1073">
        <v>52943.57</v>
      </c>
      <c r="AV91" s="954">
        <v>640891.57436686568</v>
      </c>
      <c r="AW91" s="955">
        <v>584393.68999999994</v>
      </c>
      <c r="AX91" s="967">
        <v>60035.536127974025</v>
      </c>
      <c r="AY91" s="1073">
        <v>53421.34</v>
      </c>
      <c r="AZ91" s="1621">
        <v>174296.71779089232</v>
      </c>
      <c r="BA91" s="955">
        <v>163318.24</v>
      </c>
      <c r="BB91" s="2397">
        <v>352466.69597713777</v>
      </c>
      <c r="BC91" s="2397">
        <v>307909.48</v>
      </c>
      <c r="BD91" s="542">
        <v>700927.11049483973</v>
      </c>
      <c r="BE91" s="542">
        <v>637815.02999999991</v>
      </c>
      <c r="BF91" s="1365"/>
      <c r="BG91" s="1365"/>
      <c r="BH91" s="1273"/>
      <c r="BI91" s="1293"/>
      <c r="BJ91" s="1217"/>
      <c r="BK91" s="1217"/>
      <c r="BL91" s="1217"/>
      <c r="BM91" s="1217"/>
    </row>
    <row r="92" spans="1:65" x14ac:dyDescent="0.25">
      <c r="A92" s="2993" t="s">
        <v>10</v>
      </c>
      <c r="B92" s="2592" t="s">
        <v>50</v>
      </c>
      <c r="C92" s="2925">
        <v>127441.29281724355</v>
      </c>
      <c r="D92" s="924">
        <v>10456.736053570525</v>
      </c>
      <c r="E92" s="1036">
        <v>10297.09</v>
      </c>
      <c r="F92" s="924">
        <v>10805.293922022875</v>
      </c>
      <c r="G92" s="1036">
        <v>10588.32</v>
      </c>
      <c r="H92" s="954">
        <v>21262.029975593399</v>
      </c>
      <c r="I92" s="955">
        <v>20885.41</v>
      </c>
      <c r="J92" s="924">
        <v>10244.04461955572</v>
      </c>
      <c r="K92" s="1036">
        <v>10057.86</v>
      </c>
      <c r="L92" s="924">
        <v>31506.074595149119</v>
      </c>
      <c r="M92" s="1036">
        <v>30943.27</v>
      </c>
      <c r="N92" s="924">
        <v>10371.374942929129</v>
      </c>
      <c r="O92" s="1036">
        <v>9694.6</v>
      </c>
      <c r="P92" s="954">
        <v>41877.449538078246</v>
      </c>
      <c r="Q92" s="955">
        <v>40637.870000000003</v>
      </c>
      <c r="R92" s="924">
        <v>10915.552023268005</v>
      </c>
      <c r="S92" s="1036">
        <v>12107.01</v>
      </c>
      <c r="T92" s="954">
        <v>52793.001561346253</v>
      </c>
      <c r="U92" s="955">
        <v>52744.880000000005</v>
      </c>
      <c r="V92" s="924">
        <v>10563.437441872264</v>
      </c>
      <c r="W92" s="1036">
        <v>10765.92</v>
      </c>
      <c r="X92" s="1621">
        <v>31850.364408069399</v>
      </c>
      <c r="Y92" s="955">
        <v>32567.53</v>
      </c>
      <c r="Z92" s="542">
        <v>63356.439003218518</v>
      </c>
      <c r="AA92" s="542">
        <v>63510.8</v>
      </c>
      <c r="AB92" s="924">
        <v>10915.552023268005</v>
      </c>
      <c r="AC92" s="1036">
        <v>10509</v>
      </c>
      <c r="AD92" s="954">
        <v>74271.991026486518</v>
      </c>
      <c r="AE92" s="955">
        <v>74019.8</v>
      </c>
      <c r="AF92" s="924">
        <v>10563.437441872264</v>
      </c>
      <c r="AG92" s="1036">
        <v>9777.0300000000007</v>
      </c>
      <c r="AH92" s="954">
        <v>84835.428468358776</v>
      </c>
      <c r="AI92" s="955">
        <v>83796.83</v>
      </c>
      <c r="AJ92" s="924">
        <v>10915.552023268005</v>
      </c>
      <c r="AK92" s="1036">
        <v>10584.85</v>
      </c>
      <c r="AL92" s="1621">
        <v>32394.541488408271</v>
      </c>
      <c r="AM92" s="955">
        <v>30870.879999999997</v>
      </c>
      <c r="AN92" s="1621">
        <v>95750.980491626775</v>
      </c>
      <c r="AO92" s="1621">
        <v>94381.680000000008</v>
      </c>
      <c r="AP92" s="924">
        <v>10915.552023268005</v>
      </c>
      <c r="AQ92" s="1036">
        <v>10584.85</v>
      </c>
      <c r="AR92" s="954">
        <v>106666.53251489477</v>
      </c>
      <c r="AS92" s="955">
        <v>104966.53000000001</v>
      </c>
      <c r="AT92" s="924">
        <v>9859.2082790807781</v>
      </c>
      <c r="AU92" s="1036">
        <v>9551.68</v>
      </c>
      <c r="AV92" s="954">
        <v>116525.74079397555</v>
      </c>
      <c r="AW92" s="955">
        <v>114518.21000000002</v>
      </c>
      <c r="AX92" s="924">
        <v>10915.552023268005</v>
      </c>
      <c r="AY92" s="1036">
        <v>10602.19</v>
      </c>
      <c r="AZ92" s="1621">
        <v>31690.312325616789</v>
      </c>
      <c r="BA92" s="955">
        <v>30738.720000000001</v>
      </c>
      <c r="BB92" s="2397">
        <v>64084.85381402506</v>
      </c>
      <c r="BC92" s="2397">
        <v>61609.599999999999</v>
      </c>
      <c r="BD92" s="542">
        <v>127441.29281724355</v>
      </c>
      <c r="BE92" s="542">
        <v>125120.40000000002</v>
      </c>
      <c r="BF92" s="1365"/>
      <c r="BG92" s="1365"/>
      <c r="BH92" s="1273"/>
      <c r="BI92" s="1293"/>
      <c r="BJ92" s="1217"/>
      <c r="BK92" s="1217"/>
      <c r="BL92" s="1217"/>
      <c r="BM92" s="1217"/>
    </row>
    <row r="93" spans="1:65" x14ac:dyDescent="0.25">
      <c r="A93" s="2993" t="s">
        <v>796</v>
      </c>
      <c r="B93" s="2592" t="s">
        <v>50</v>
      </c>
      <c r="C93" s="2925"/>
      <c r="D93" s="924"/>
      <c r="E93" s="1036"/>
      <c r="F93" s="924"/>
      <c r="G93" s="1036"/>
      <c r="H93" s="954">
        <v>0</v>
      </c>
      <c r="I93" s="955">
        <v>0</v>
      </c>
      <c r="J93" s="924"/>
      <c r="K93" s="1036"/>
      <c r="L93" s="924">
        <v>0</v>
      </c>
      <c r="M93" s="1036">
        <v>0</v>
      </c>
      <c r="N93" s="924"/>
      <c r="O93" s="1036"/>
      <c r="P93" s="954">
        <v>0</v>
      </c>
      <c r="Q93" s="955">
        <v>0</v>
      </c>
      <c r="R93" s="924"/>
      <c r="S93" s="1036"/>
      <c r="T93" s="954">
        <v>0</v>
      </c>
      <c r="U93" s="955">
        <v>0</v>
      </c>
      <c r="V93" s="924"/>
      <c r="W93" s="1036">
        <v>4940.0600000000004</v>
      </c>
      <c r="X93" s="1621">
        <v>0</v>
      </c>
      <c r="Y93" s="955">
        <v>4940.0600000000004</v>
      </c>
      <c r="Z93" s="542">
        <v>0</v>
      </c>
      <c r="AA93" s="542">
        <v>4940.0600000000004</v>
      </c>
      <c r="AB93" s="924"/>
      <c r="AC93" s="1036">
        <v>5254</v>
      </c>
      <c r="AD93" s="954">
        <v>0</v>
      </c>
      <c r="AE93" s="955">
        <v>10194.060000000001</v>
      </c>
      <c r="AF93" s="924"/>
      <c r="AG93" s="1036">
        <v>4888.5200000000004</v>
      </c>
      <c r="AH93" s="954">
        <v>0</v>
      </c>
      <c r="AI93" s="955">
        <v>15082.580000000002</v>
      </c>
      <c r="AJ93" s="924"/>
      <c r="AK93" s="1036">
        <v>2731.57</v>
      </c>
      <c r="AL93" s="1621">
        <v>0</v>
      </c>
      <c r="AM93" s="955">
        <v>12874.09</v>
      </c>
      <c r="AN93" s="1621">
        <v>0</v>
      </c>
      <c r="AO93" s="1621">
        <v>17814.150000000001</v>
      </c>
      <c r="AP93" s="924"/>
      <c r="AQ93" s="1036"/>
      <c r="AR93" s="954">
        <v>0</v>
      </c>
      <c r="AS93" s="955">
        <v>17814.150000000001</v>
      </c>
      <c r="AT93" s="924"/>
      <c r="AU93" s="1036"/>
      <c r="AV93" s="954">
        <v>0</v>
      </c>
      <c r="AW93" s="955">
        <v>17814.150000000001</v>
      </c>
      <c r="AX93" s="924"/>
      <c r="AY93" s="1036"/>
      <c r="AZ93" s="1621">
        <v>0</v>
      </c>
      <c r="BA93" s="955">
        <v>0</v>
      </c>
      <c r="BB93" s="2397">
        <v>0</v>
      </c>
      <c r="BC93" s="2397">
        <v>12874.09</v>
      </c>
      <c r="BD93" s="542">
        <v>0</v>
      </c>
      <c r="BE93" s="542">
        <v>17814.150000000001</v>
      </c>
      <c r="BF93" s="1365"/>
      <c r="BG93" s="1365"/>
      <c r="BH93" s="1273"/>
      <c r="BI93" s="1293"/>
      <c r="BJ93" s="1217"/>
      <c r="BK93" s="1217"/>
      <c r="BL93" s="1217"/>
      <c r="BM93" s="1217"/>
    </row>
    <row r="94" spans="1:65" x14ac:dyDescent="0.25">
      <c r="A94" s="2994" t="s">
        <v>2172</v>
      </c>
      <c r="B94" s="2995" t="s">
        <v>50</v>
      </c>
      <c r="C94" s="2996"/>
      <c r="D94" s="935"/>
      <c r="E94" s="1078"/>
      <c r="F94" s="935"/>
      <c r="G94" s="1078"/>
      <c r="H94" s="954"/>
      <c r="I94" s="955"/>
      <c r="J94" s="935"/>
      <c r="K94" s="1078"/>
      <c r="L94" s="924"/>
      <c r="M94" s="1036"/>
      <c r="N94" s="935"/>
      <c r="O94" s="1078"/>
      <c r="P94" s="954"/>
      <c r="Q94" s="955"/>
      <c r="R94" s="935"/>
      <c r="S94" s="1078"/>
      <c r="T94" s="954"/>
      <c r="U94" s="955"/>
      <c r="V94" s="935"/>
      <c r="W94" s="1078"/>
      <c r="X94" s="1621"/>
      <c r="Y94" s="955"/>
      <c r="Z94" s="2385"/>
      <c r="AA94" s="2385"/>
      <c r="AB94" s="935"/>
      <c r="AC94" s="1078"/>
      <c r="AD94" s="954"/>
      <c r="AE94" s="955"/>
      <c r="AF94" s="935"/>
      <c r="AG94" s="1078"/>
      <c r="AH94" s="954"/>
      <c r="AI94" s="955"/>
      <c r="AJ94" s="935"/>
      <c r="AK94" s="1078"/>
      <c r="AL94" s="1621"/>
      <c r="AM94" s="955"/>
      <c r="AN94" s="1621"/>
      <c r="AO94" s="1621"/>
      <c r="AP94" s="935"/>
      <c r="AQ94" s="1078"/>
      <c r="AR94" s="954">
        <v>0</v>
      </c>
      <c r="AS94" s="955">
        <v>0</v>
      </c>
      <c r="AT94" s="935"/>
      <c r="AU94" s="1078"/>
      <c r="AV94" s="954">
        <v>0</v>
      </c>
      <c r="AW94" s="955">
        <v>0</v>
      </c>
      <c r="AX94" s="935"/>
      <c r="AY94" s="1078">
        <v>5814.1</v>
      </c>
      <c r="AZ94" s="1621">
        <v>0</v>
      </c>
      <c r="BA94" s="955">
        <v>5814.1</v>
      </c>
      <c r="BB94" s="2397">
        <v>0</v>
      </c>
      <c r="BC94" s="2397">
        <v>5814.1</v>
      </c>
      <c r="BD94" s="542">
        <v>0</v>
      </c>
      <c r="BE94" s="542">
        <v>5814.1</v>
      </c>
      <c r="BF94" s="1365"/>
      <c r="BG94" s="1365"/>
      <c r="BH94" s="1273"/>
      <c r="BI94" s="1293"/>
      <c r="BJ94" s="1217"/>
      <c r="BK94" s="1217"/>
      <c r="BL94" s="1217"/>
      <c r="BM94" s="1217"/>
    </row>
    <row r="95" spans="1:65" x14ac:dyDescent="0.25">
      <c r="A95" s="2993" t="s">
        <v>1285</v>
      </c>
      <c r="B95" s="2592" t="s">
        <v>50</v>
      </c>
      <c r="C95" s="2883"/>
      <c r="D95" s="935"/>
      <c r="E95" s="1370"/>
      <c r="F95" s="935"/>
      <c r="G95" s="1370"/>
      <c r="H95" s="954">
        <v>0</v>
      </c>
      <c r="I95" s="955">
        <v>0</v>
      </c>
      <c r="J95" s="935"/>
      <c r="K95" s="1370"/>
      <c r="L95" s="924">
        <v>0</v>
      </c>
      <c r="M95" s="1036">
        <v>0</v>
      </c>
      <c r="N95" s="935"/>
      <c r="O95" s="1370"/>
      <c r="P95" s="954">
        <v>0</v>
      </c>
      <c r="Q95" s="955">
        <v>0</v>
      </c>
      <c r="R95" s="935"/>
      <c r="S95" s="1370"/>
      <c r="T95" s="954">
        <v>0</v>
      </c>
      <c r="U95" s="955">
        <v>0</v>
      </c>
      <c r="V95" s="935"/>
      <c r="W95" s="1370"/>
      <c r="X95" s="1621">
        <v>0</v>
      </c>
      <c r="Y95" s="955">
        <v>0</v>
      </c>
      <c r="Z95" s="542">
        <v>0</v>
      </c>
      <c r="AA95" s="542">
        <v>0</v>
      </c>
      <c r="AB95" s="935"/>
      <c r="AC95" s="1370"/>
      <c r="AD95" s="954">
        <v>0</v>
      </c>
      <c r="AE95" s="955">
        <v>0</v>
      </c>
      <c r="AF95" s="935"/>
      <c r="AG95" s="1370"/>
      <c r="AH95" s="954">
        <v>0</v>
      </c>
      <c r="AI95" s="955">
        <v>0</v>
      </c>
      <c r="AJ95" s="935"/>
      <c r="AK95" s="1370">
        <v>1365.79</v>
      </c>
      <c r="AL95" s="1621">
        <v>0</v>
      </c>
      <c r="AM95" s="955">
        <v>1365.79</v>
      </c>
      <c r="AN95" s="1621">
        <v>0</v>
      </c>
      <c r="AO95" s="1621">
        <v>1365.79</v>
      </c>
      <c r="AP95" s="935"/>
      <c r="AQ95" s="1370"/>
      <c r="AR95" s="954">
        <v>0</v>
      </c>
      <c r="AS95" s="955">
        <v>1365.79</v>
      </c>
      <c r="AT95" s="935"/>
      <c r="AU95" s="1370"/>
      <c r="AV95" s="954">
        <v>0</v>
      </c>
      <c r="AW95" s="955">
        <v>1365.79</v>
      </c>
      <c r="AX95" s="935"/>
      <c r="AY95" s="1370"/>
      <c r="AZ95" s="1621">
        <v>0</v>
      </c>
      <c r="BA95" s="955">
        <v>0</v>
      </c>
      <c r="BB95" s="2397">
        <v>0</v>
      </c>
      <c r="BC95" s="2397">
        <v>1365.79</v>
      </c>
      <c r="BD95" s="542">
        <v>0</v>
      </c>
      <c r="BE95" s="542">
        <v>1365.79</v>
      </c>
      <c r="BF95" s="1365"/>
      <c r="BG95" s="1365"/>
      <c r="BH95" s="1273"/>
      <c r="BI95" s="1293"/>
      <c r="BJ95" s="1217"/>
      <c r="BK95" s="1217"/>
      <c r="BL95" s="1217"/>
      <c r="BM95" s="1217"/>
    </row>
    <row r="96" spans="1:65" ht="15.75" thickBot="1" x14ac:dyDescent="0.3">
      <c r="A96" s="2993" t="s">
        <v>613</v>
      </c>
      <c r="B96" s="2592" t="s">
        <v>50</v>
      </c>
      <c r="C96" s="2997">
        <v>127441.29281724355</v>
      </c>
      <c r="D96" s="1523">
        <v>10456.736053570525</v>
      </c>
      <c r="E96" s="1050">
        <v>10297.09</v>
      </c>
      <c r="F96" s="1523">
        <v>10805.293922022875</v>
      </c>
      <c r="G96" s="1050">
        <v>10588.32</v>
      </c>
      <c r="H96" s="954">
        <v>21262.029975593399</v>
      </c>
      <c r="I96" s="955">
        <v>20885.41</v>
      </c>
      <c r="J96" s="1523">
        <v>10244.04461955572</v>
      </c>
      <c r="K96" s="1050">
        <v>10057.86</v>
      </c>
      <c r="L96" s="1523">
        <v>31506.074595149119</v>
      </c>
      <c r="M96" s="1050">
        <v>30943.27</v>
      </c>
      <c r="N96" s="1523">
        <v>10371.374942929129</v>
      </c>
      <c r="O96" s="1050">
        <v>10619.52</v>
      </c>
      <c r="P96" s="954">
        <v>41877.449538078246</v>
      </c>
      <c r="Q96" s="955">
        <v>41562.79</v>
      </c>
      <c r="R96" s="1523">
        <v>10915.552023268005</v>
      </c>
      <c r="S96" s="1050">
        <v>10602.19</v>
      </c>
      <c r="T96" s="954">
        <v>52793.001561346253</v>
      </c>
      <c r="U96" s="955">
        <v>52164.98</v>
      </c>
      <c r="V96" s="1523">
        <v>10563.437441872264</v>
      </c>
      <c r="W96" s="1050">
        <v>10220.81</v>
      </c>
      <c r="X96" s="1621">
        <v>31850.364408069399</v>
      </c>
      <c r="Y96" s="955">
        <v>31442.519999999997</v>
      </c>
      <c r="Z96" s="542">
        <v>63356.439003218518</v>
      </c>
      <c r="AA96" s="542">
        <v>62385.789999999994</v>
      </c>
      <c r="AB96" s="1523">
        <v>10915.552023268005</v>
      </c>
      <c r="AC96" s="1050">
        <v>10509</v>
      </c>
      <c r="AD96" s="954">
        <v>74271.991026486518</v>
      </c>
      <c r="AE96" s="955">
        <v>72894.789999999994</v>
      </c>
      <c r="AF96" s="1523">
        <v>10563.437441872264</v>
      </c>
      <c r="AG96" s="1050">
        <v>9777.0300000000007</v>
      </c>
      <c r="AH96" s="954">
        <v>84835.428468358776</v>
      </c>
      <c r="AI96" s="955">
        <v>82671.819999999992</v>
      </c>
      <c r="AJ96" s="1523">
        <v>10915.552023268005</v>
      </c>
      <c r="AK96" s="1050">
        <v>10584.85</v>
      </c>
      <c r="AL96" s="1621">
        <v>32394.541488408271</v>
      </c>
      <c r="AM96" s="955">
        <v>30870.879999999997</v>
      </c>
      <c r="AN96" s="1621">
        <v>95750.980491626775</v>
      </c>
      <c r="AO96" s="1621">
        <v>93256.67</v>
      </c>
      <c r="AP96" s="1523">
        <v>10915.552023268005</v>
      </c>
      <c r="AQ96" s="1050">
        <v>10584.85</v>
      </c>
      <c r="AR96" s="954">
        <v>106666.53251489477</v>
      </c>
      <c r="AS96" s="955">
        <v>103841.52</v>
      </c>
      <c r="AT96" s="1523">
        <v>9859.2082790807781</v>
      </c>
      <c r="AU96" s="1050">
        <v>9551.68</v>
      </c>
      <c r="AV96" s="954">
        <v>116525.74079397555</v>
      </c>
      <c r="AW96" s="955">
        <v>113393.20000000001</v>
      </c>
      <c r="AX96" s="1523">
        <v>10915.552023268005</v>
      </c>
      <c r="AY96" s="1050">
        <v>4788.08</v>
      </c>
      <c r="AZ96" s="1621">
        <v>31690.312325616789</v>
      </c>
      <c r="BA96" s="955">
        <v>24924.61</v>
      </c>
      <c r="BB96" s="2397">
        <v>64084.85381402506</v>
      </c>
      <c r="BC96" s="2397">
        <v>55795.49</v>
      </c>
      <c r="BD96" s="542">
        <v>127441.29281724355</v>
      </c>
      <c r="BE96" s="542">
        <v>118181.28000000001</v>
      </c>
      <c r="BF96" s="1365"/>
      <c r="BG96" s="1365"/>
      <c r="BH96" s="1273"/>
      <c r="BI96" s="1293"/>
      <c r="BJ96" s="1217"/>
      <c r="BK96" s="1217"/>
      <c r="BL96" s="1217"/>
      <c r="BM96" s="1217"/>
    </row>
    <row r="97" spans="1:65" ht="16.5" thickBot="1" x14ac:dyDescent="0.3">
      <c r="A97" s="2998" t="s">
        <v>13</v>
      </c>
      <c r="B97" s="2999" t="s">
        <v>50</v>
      </c>
      <c r="C97" s="2357">
        <v>955809.69612932694</v>
      </c>
      <c r="D97" s="3000">
        <v>78425.520401778922</v>
      </c>
      <c r="E97" s="3000">
        <v>74310.66</v>
      </c>
      <c r="F97" s="3000">
        <v>81039.704415171567</v>
      </c>
      <c r="G97" s="3000">
        <v>79412.390000000014</v>
      </c>
      <c r="H97" s="2977">
        <v>159465.2248169505</v>
      </c>
      <c r="I97" s="2977">
        <v>153723.05000000002</v>
      </c>
      <c r="J97" s="3000">
        <v>76830.334646667892</v>
      </c>
      <c r="K97" s="3000">
        <v>75433.97</v>
      </c>
      <c r="L97" s="3000">
        <v>236295.55946361838</v>
      </c>
      <c r="M97" s="3000">
        <v>229157.02</v>
      </c>
      <c r="N97" s="3000">
        <v>77785.312071968481</v>
      </c>
      <c r="O97" s="3000">
        <v>78721.490000000005</v>
      </c>
      <c r="P97" s="2977">
        <v>314080.87153558689</v>
      </c>
      <c r="Q97" s="2977">
        <v>307878.51</v>
      </c>
      <c r="R97" s="3000">
        <v>81866.64017451003</v>
      </c>
      <c r="S97" s="3000">
        <v>78456.180000000008</v>
      </c>
      <c r="T97" s="2977">
        <v>395947.51171009685</v>
      </c>
      <c r="U97" s="2977">
        <v>386334.69</v>
      </c>
      <c r="V97" s="3000">
        <v>79225.780814041966</v>
      </c>
      <c r="W97" s="3000">
        <v>74407.509999999995</v>
      </c>
      <c r="X97" s="2977">
        <v>238877.73306052049</v>
      </c>
      <c r="Y97" s="2977">
        <v>231585.18</v>
      </c>
      <c r="Z97" s="3001">
        <v>475173.29252413893</v>
      </c>
      <c r="AA97" s="2977">
        <v>460742.2</v>
      </c>
      <c r="AB97" s="3000">
        <v>81866.64017451003</v>
      </c>
      <c r="AC97" s="3000">
        <v>75662</v>
      </c>
      <c r="AD97" s="2977">
        <v>557039.93269864889</v>
      </c>
      <c r="AE97" s="2977">
        <v>536404.20000000007</v>
      </c>
      <c r="AF97" s="3000">
        <v>79225.780814041966</v>
      </c>
      <c r="AG97" s="3000">
        <v>68699.95</v>
      </c>
      <c r="AH97" s="2977">
        <v>636265.71351269097</v>
      </c>
      <c r="AI97" s="2977">
        <v>605104.15</v>
      </c>
      <c r="AJ97" s="3000">
        <v>81866.64017451003</v>
      </c>
      <c r="AK97" s="3000">
        <v>76210.930000000008</v>
      </c>
      <c r="AL97" s="2977">
        <v>242959.06116306206</v>
      </c>
      <c r="AM97" s="2977">
        <v>220572.88</v>
      </c>
      <c r="AN97" s="2977">
        <v>718132.35368720093</v>
      </c>
      <c r="AO97" s="2977">
        <v>681315.08000000019</v>
      </c>
      <c r="AP97" s="3000">
        <v>81866.64017451003</v>
      </c>
      <c r="AQ97" s="3000">
        <v>78123.030000000013</v>
      </c>
      <c r="AR97" s="2977">
        <v>799998.99386171089</v>
      </c>
      <c r="AS97" s="2977">
        <v>759438.1100000001</v>
      </c>
      <c r="AT97" s="3000">
        <v>73944.062093105837</v>
      </c>
      <c r="AU97" s="3000">
        <v>72046.929999999993</v>
      </c>
      <c r="AV97" s="2977">
        <v>873943.05595481675</v>
      </c>
      <c r="AW97" s="2977">
        <v>831485.04</v>
      </c>
      <c r="AX97" s="3000">
        <v>81866.64017451003</v>
      </c>
      <c r="AY97" s="3000">
        <v>74625.710000000006</v>
      </c>
      <c r="AZ97" s="2977">
        <v>237677.3424421259</v>
      </c>
      <c r="BA97" s="2977">
        <v>224795.66999999998</v>
      </c>
      <c r="BB97" s="3001">
        <v>480636.40360518789</v>
      </c>
      <c r="BC97" s="2977">
        <v>445368.54999999993</v>
      </c>
      <c r="BD97" s="2977">
        <v>955809.69612932694</v>
      </c>
      <c r="BE97" s="2977">
        <v>906110.75</v>
      </c>
      <c r="BF97" s="1365"/>
      <c r="BG97" s="1365"/>
      <c r="BH97" s="1273"/>
      <c r="BI97" s="1293"/>
      <c r="BJ97" s="1217"/>
      <c r="BK97" s="1217"/>
      <c r="BL97" s="1217"/>
      <c r="BM97" s="1217"/>
    </row>
    <row r="98" spans="1:65" ht="15" customHeight="1" x14ac:dyDescent="0.25">
      <c r="A98" s="2993" t="s">
        <v>1382</v>
      </c>
      <c r="B98" s="2592" t="s">
        <v>50</v>
      </c>
      <c r="C98" s="2925">
        <v>254882.5856344871</v>
      </c>
      <c r="D98" s="924">
        <v>20913.472107141049</v>
      </c>
      <c r="E98" s="955">
        <v>15445.63</v>
      </c>
      <c r="F98" s="924">
        <v>21610.587844045749</v>
      </c>
      <c r="G98" s="955">
        <v>15882.48</v>
      </c>
      <c r="H98" s="952">
        <v>42524.059951186799</v>
      </c>
      <c r="I98" s="955">
        <v>31328.11</v>
      </c>
      <c r="J98" s="924">
        <v>20488.089239111439</v>
      </c>
      <c r="K98" s="955">
        <v>15086.79</v>
      </c>
      <c r="L98" s="924">
        <v>63012.149190298238</v>
      </c>
      <c r="M98" s="955">
        <v>46414.9</v>
      </c>
      <c r="N98" s="924">
        <v>20742.749885858258</v>
      </c>
      <c r="O98" s="955">
        <v>19252.169999999998</v>
      </c>
      <c r="P98" s="952">
        <v>83754.899076156493</v>
      </c>
      <c r="Q98" s="955">
        <v>65667.070000000007</v>
      </c>
      <c r="R98" s="924">
        <v>21831.104046536009</v>
      </c>
      <c r="S98" s="955">
        <v>22264.59</v>
      </c>
      <c r="T98" s="952">
        <v>105586.00312269251</v>
      </c>
      <c r="U98" s="955">
        <v>87931.66</v>
      </c>
      <c r="V98" s="924">
        <v>21126.874883744527</v>
      </c>
      <c r="W98" s="955">
        <v>17375.38</v>
      </c>
      <c r="X98" s="1621">
        <v>63700.728816138799</v>
      </c>
      <c r="Y98" s="955">
        <v>58892.14</v>
      </c>
      <c r="Z98" s="542">
        <v>126712.87800643704</v>
      </c>
      <c r="AA98" s="1036">
        <v>105307.04000000001</v>
      </c>
      <c r="AB98" s="924">
        <v>21831.104046536009</v>
      </c>
      <c r="AC98" s="955">
        <v>17865</v>
      </c>
      <c r="AD98" s="952">
        <v>148543.98205297304</v>
      </c>
      <c r="AE98" s="955">
        <v>123172.04000000001</v>
      </c>
      <c r="AF98" s="924">
        <v>21126.874883744527</v>
      </c>
      <c r="AG98" s="955">
        <v>16620.96</v>
      </c>
      <c r="AH98" s="952">
        <v>169670.85693671755</v>
      </c>
      <c r="AI98" s="955">
        <v>139793</v>
      </c>
      <c r="AJ98" s="924">
        <v>21831.104046536009</v>
      </c>
      <c r="AK98" s="955">
        <v>17994.25</v>
      </c>
      <c r="AL98" s="1621">
        <v>64789.082976816542</v>
      </c>
      <c r="AM98" s="955">
        <v>52480.21</v>
      </c>
      <c r="AN98" s="1621">
        <v>191501.96098325355</v>
      </c>
      <c r="AO98" s="1621">
        <v>157787.25</v>
      </c>
      <c r="AP98" s="924">
        <v>21831.104046536009</v>
      </c>
      <c r="AQ98" s="955">
        <v>17994.25</v>
      </c>
      <c r="AR98" s="952">
        <v>213333.06502978955</v>
      </c>
      <c r="AS98" s="955">
        <v>175781.5</v>
      </c>
      <c r="AT98" s="924">
        <v>19718.416558161556</v>
      </c>
      <c r="AU98" s="955">
        <v>20604.330000000002</v>
      </c>
      <c r="AV98" s="952">
        <v>233051.4815879511</v>
      </c>
      <c r="AW98" s="955">
        <v>196385.83000000002</v>
      </c>
      <c r="AX98" s="924">
        <v>21831.104046536009</v>
      </c>
      <c r="AY98" s="955">
        <v>24316.63</v>
      </c>
      <c r="AZ98" s="1621">
        <v>63380.624651233578</v>
      </c>
      <c r="BA98" s="955">
        <v>62915.210000000006</v>
      </c>
      <c r="BB98" s="2397">
        <v>128169.70762805012</v>
      </c>
      <c r="BC98" s="2397">
        <v>115395.42000000001</v>
      </c>
      <c r="BD98" s="542">
        <v>254882.5856344871</v>
      </c>
      <c r="BE98" s="542">
        <v>220702.46000000002</v>
      </c>
      <c r="BF98" s="1365"/>
      <c r="BG98" s="1365"/>
      <c r="BH98" s="1273"/>
      <c r="BI98" s="1293"/>
      <c r="BJ98" s="1217"/>
      <c r="BK98" s="1217"/>
      <c r="BL98" s="1217"/>
      <c r="BM98" s="1217"/>
    </row>
    <row r="99" spans="1:65" ht="15.75" customHeight="1" x14ac:dyDescent="0.25">
      <c r="A99" s="2993" t="s">
        <v>630</v>
      </c>
      <c r="B99" s="2592" t="s">
        <v>50</v>
      </c>
      <c r="C99" s="2925">
        <v>63720.646408621775</v>
      </c>
      <c r="D99" s="924">
        <v>5228.3680267852624</v>
      </c>
      <c r="E99" s="955">
        <v>10297.09</v>
      </c>
      <c r="F99" s="924">
        <v>5402.6469610114373</v>
      </c>
      <c r="G99" s="955">
        <v>10588.32</v>
      </c>
      <c r="H99" s="952">
        <v>10631.0149877967</v>
      </c>
      <c r="I99" s="955">
        <v>20885.41</v>
      </c>
      <c r="J99" s="924">
        <v>5122.0223097778598</v>
      </c>
      <c r="K99" s="955">
        <v>10057.86</v>
      </c>
      <c r="L99" s="924">
        <v>15753.037297574559</v>
      </c>
      <c r="M99" s="955">
        <v>30943.27</v>
      </c>
      <c r="N99" s="924">
        <v>5185.6874714645646</v>
      </c>
      <c r="O99" s="955">
        <v>8221.57</v>
      </c>
      <c r="P99" s="952">
        <v>20938.724769039123</v>
      </c>
      <c r="Q99" s="955">
        <v>39164.839999999997</v>
      </c>
      <c r="R99" s="924">
        <v>5457.7760116340023</v>
      </c>
      <c r="S99" s="955">
        <v>5301.09</v>
      </c>
      <c r="T99" s="952">
        <v>26396.500780673126</v>
      </c>
      <c r="U99" s="955">
        <v>44465.929999999993</v>
      </c>
      <c r="V99" s="924">
        <v>5281.7187209361318</v>
      </c>
      <c r="W99" s="955">
        <v>8176.65</v>
      </c>
      <c r="X99" s="1621">
        <v>15925.1822040347</v>
      </c>
      <c r="Y99" s="955">
        <v>21699.309999999998</v>
      </c>
      <c r="Z99" s="542">
        <v>31678.219501609259</v>
      </c>
      <c r="AA99" s="1036">
        <v>52642.58</v>
      </c>
      <c r="AB99" s="924">
        <v>5457.7760116340023</v>
      </c>
      <c r="AC99" s="955">
        <v>8407</v>
      </c>
      <c r="AD99" s="952">
        <v>37135.995513243259</v>
      </c>
      <c r="AE99" s="955">
        <v>61049.58</v>
      </c>
      <c r="AF99" s="924">
        <v>5281.7187209361318</v>
      </c>
      <c r="AG99" s="955">
        <v>7821.63</v>
      </c>
      <c r="AH99" s="952">
        <v>42417.714234179388</v>
      </c>
      <c r="AI99" s="955">
        <v>68871.210000000006</v>
      </c>
      <c r="AJ99" s="924">
        <v>5457.7760116340023</v>
      </c>
      <c r="AK99" s="955">
        <v>8467.8799999999992</v>
      </c>
      <c r="AL99" s="1621">
        <v>16197.270744204136</v>
      </c>
      <c r="AM99" s="955">
        <v>24696.510000000002</v>
      </c>
      <c r="AN99" s="1621">
        <v>47875.490245813387</v>
      </c>
      <c r="AO99" s="1621">
        <v>77339.090000000011</v>
      </c>
      <c r="AP99" s="924">
        <v>5457.7760116340023</v>
      </c>
      <c r="AQ99" s="955">
        <v>6555.78</v>
      </c>
      <c r="AR99" s="952">
        <v>53333.266257447387</v>
      </c>
      <c r="AS99" s="955">
        <v>83894.87000000001</v>
      </c>
      <c r="AT99" s="924">
        <v>4929.604139540389</v>
      </c>
      <c r="AU99" s="955"/>
      <c r="AV99" s="952">
        <v>58262.870396987775</v>
      </c>
      <c r="AW99" s="955">
        <v>83894.87000000001</v>
      </c>
      <c r="AX99" s="924">
        <v>5457.7760116340023</v>
      </c>
      <c r="AY99" s="955">
        <v>2188.84</v>
      </c>
      <c r="AZ99" s="1621">
        <v>15845.156162808395</v>
      </c>
      <c r="BA99" s="955">
        <v>8744.619999999999</v>
      </c>
      <c r="BB99" s="2397">
        <v>32042.42690701253</v>
      </c>
      <c r="BC99" s="2397">
        <v>33441.130000000005</v>
      </c>
      <c r="BD99" s="542">
        <v>63720.646408621775</v>
      </c>
      <c r="BE99" s="542">
        <v>86083.71</v>
      </c>
      <c r="BF99" s="1365"/>
      <c r="BG99" s="1365"/>
      <c r="BH99" s="1273"/>
      <c r="BI99" s="1293"/>
      <c r="BJ99" s="1217"/>
      <c r="BK99" s="1217"/>
      <c r="BL99" s="1217"/>
      <c r="BM99" s="1217"/>
    </row>
    <row r="100" spans="1:65" x14ac:dyDescent="0.25">
      <c r="A100" s="2993" t="s">
        <v>1368</v>
      </c>
      <c r="B100" s="2592" t="s">
        <v>50</v>
      </c>
      <c r="C100" s="2925"/>
      <c r="D100" s="924"/>
      <c r="E100" s="955"/>
      <c r="F100" s="924"/>
      <c r="G100" s="955"/>
      <c r="H100" s="952">
        <v>0</v>
      </c>
      <c r="I100" s="955">
        <v>0</v>
      </c>
      <c r="J100" s="924"/>
      <c r="K100" s="955"/>
      <c r="L100" s="924">
        <v>0</v>
      </c>
      <c r="M100" s="955">
        <v>0</v>
      </c>
      <c r="N100" s="924"/>
      <c r="O100" s="955"/>
      <c r="P100" s="952">
        <v>0</v>
      </c>
      <c r="Q100" s="955">
        <v>0</v>
      </c>
      <c r="R100" s="924"/>
      <c r="S100" s="955"/>
      <c r="T100" s="952">
        <v>0</v>
      </c>
      <c r="U100" s="955">
        <v>0</v>
      </c>
      <c r="V100" s="924"/>
      <c r="W100" s="955"/>
      <c r="X100" s="1621">
        <v>0</v>
      </c>
      <c r="Y100" s="955">
        <v>0</v>
      </c>
      <c r="Z100" s="542">
        <v>0</v>
      </c>
      <c r="AA100" s="1036">
        <v>0</v>
      </c>
      <c r="AB100" s="924"/>
      <c r="AC100" s="955"/>
      <c r="AD100" s="952">
        <v>0</v>
      </c>
      <c r="AE100" s="955">
        <v>0</v>
      </c>
      <c r="AF100" s="924"/>
      <c r="AG100" s="955"/>
      <c r="AH100" s="952">
        <v>0</v>
      </c>
      <c r="AI100" s="955">
        <v>0</v>
      </c>
      <c r="AJ100" s="924"/>
      <c r="AK100" s="955"/>
      <c r="AL100" s="1621">
        <v>0</v>
      </c>
      <c r="AM100" s="955">
        <v>0</v>
      </c>
      <c r="AN100" s="1621">
        <v>0</v>
      </c>
      <c r="AO100" s="1621">
        <v>0</v>
      </c>
      <c r="AP100" s="924"/>
      <c r="AQ100" s="955"/>
      <c r="AR100" s="952">
        <v>0</v>
      </c>
      <c r="AS100" s="955">
        <v>0</v>
      </c>
      <c r="AT100" s="924"/>
      <c r="AU100" s="955"/>
      <c r="AV100" s="952">
        <v>0</v>
      </c>
      <c r="AW100" s="955">
        <v>0</v>
      </c>
      <c r="AX100" s="924"/>
      <c r="AY100" s="955"/>
      <c r="AZ100" s="1621">
        <v>0</v>
      </c>
      <c r="BA100" s="955">
        <v>0</v>
      </c>
      <c r="BB100" s="2397">
        <v>0</v>
      </c>
      <c r="BC100" s="2397">
        <v>0</v>
      </c>
      <c r="BD100" s="542">
        <v>0</v>
      </c>
      <c r="BE100" s="542">
        <v>0</v>
      </c>
      <c r="BF100" s="1365"/>
      <c r="BG100" s="1365"/>
      <c r="BH100" s="1273"/>
      <c r="BI100" s="1293"/>
      <c r="BJ100" s="1217"/>
      <c r="BK100" s="1217"/>
      <c r="BL100" s="1217"/>
      <c r="BM100" s="1217"/>
    </row>
    <row r="101" spans="1:65" ht="15.75" thickBot="1" x14ac:dyDescent="0.3">
      <c r="A101" s="2993" t="s">
        <v>1381</v>
      </c>
      <c r="B101" s="2592" t="s">
        <v>50</v>
      </c>
      <c r="C101" s="2925"/>
      <c r="D101" s="924"/>
      <c r="E101" s="955"/>
      <c r="F101" s="924"/>
      <c r="G101" s="955"/>
      <c r="H101" s="952">
        <v>0</v>
      </c>
      <c r="I101" s="955">
        <v>0</v>
      </c>
      <c r="J101" s="924"/>
      <c r="K101" s="955"/>
      <c r="L101" s="924">
        <v>0</v>
      </c>
      <c r="M101" s="955">
        <v>0</v>
      </c>
      <c r="N101" s="924"/>
      <c r="O101" s="955"/>
      <c r="P101" s="952">
        <v>0</v>
      </c>
      <c r="Q101" s="955">
        <v>0</v>
      </c>
      <c r="R101" s="924"/>
      <c r="S101" s="955"/>
      <c r="T101" s="952">
        <v>0</v>
      </c>
      <c r="U101" s="955">
        <v>0</v>
      </c>
      <c r="V101" s="924"/>
      <c r="W101" s="955"/>
      <c r="X101" s="2884">
        <v>0</v>
      </c>
      <c r="Y101" s="955">
        <v>0</v>
      </c>
      <c r="Z101" s="542">
        <v>0</v>
      </c>
      <c r="AA101" s="1036">
        <v>0</v>
      </c>
      <c r="AB101" s="924"/>
      <c r="AC101" s="955"/>
      <c r="AD101" s="952">
        <v>0</v>
      </c>
      <c r="AE101" s="955">
        <v>0</v>
      </c>
      <c r="AF101" s="924"/>
      <c r="AG101" s="955"/>
      <c r="AH101" s="952">
        <v>0</v>
      </c>
      <c r="AI101" s="955">
        <v>0</v>
      </c>
      <c r="AJ101" s="924"/>
      <c r="AK101" s="955"/>
      <c r="AL101" s="2884">
        <v>0</v>
      </c>
      <c r="AM101" s="955">
        <v>0</v>
      </c>
      <c r="AN101" s="1621">
        <v>0</v>
      </c>
      <c r="AO101" s="1621">
        <v>0</v>
      </c>
      <c r="AP101" s="924"/>
      <c r="AQ101" s="955"/>
      <c r="AR101" s="952">
        <v>0</v>
      </c>
      <c r="AS101" s="955">
        <v>0</v>
      </c>
      <c r="AT101" s="924"/>
      <c r="AU101" s="955"/>
      <c r="AV101" s="952">
        <v>0</v>
      </c>
      <c r="AW101" s="955">
        <v>0</v>
      </c>
      <c r="AX101" s="924"/>
      <c r="AY101" s="955"/>
      <c r="AZ101" s="2884">
        <v>0</v>
      </c>
      <c r="BA101" s="955">
        <v>0</v>
      </c>
      <c r="BB101" s="2397">
        <v>0</v>
      </c>
      <c r="BC101" s="2397">
        <v>0</v>
      </c>
      <c r="BD101" s="542">
        <v>0</v>
      </c>
      <c r="BE101" s="542">
        <v>0</v>
      </c>
      <c r="BF101" s="1365"/>
      <c r="BG101" s="1365"/>
      <c r="BH101" s="1273"/>
      <c r="BI101" s="1293"/>
      <c r="BJ101" s="1217"/>
      <c r="BK101" s="1217"/>
      <c r="BL101" s="1217"/>
      <c r="BM101" s="1217"/>
    </row>
    <row r="102" spans="1:65" ht="16.5" thickBot="1" x14ac:dyDescent="0.3">
      <c r="A102" s="2998" t="s">
        <v>134</v>
      </c>
      <c r="B102" s="2999" t="s">
        <v>50</v>
      </c>
      <c r="C102" s="2976">
        <v>318603.2320431089</v>
      </c>
      <c r="D102" s="2977">
        <v>26141.840133926311</v>
      </c>
      <c r="E102" s="2977">
        <v>25742.720000000001</v>
      </c>
      <c r="F102" s="2977">
        <v>27013.234805057185</v>
      </c>
      <c r="G102" s="2977">
        <v>26470.799999999999</v>
      </c>
      <c r="H102" s="2977">
        <v>53155.074938983496</v>
      </c>
      <c r="I102" s="2977">
        <v>52213.520000000004</v>
      </c>
      <c r="J102" s="2977">
        <v>25610.111548889297</v>
      </c>
      <c r="K102" s="2977">
        <v>25144.65</v>
      </c>
      <c r="L102" s="2977">
        <v>78765.186487872794</v>
      </c>
      <c r="M102" s="2977">
        <v>77358.17</v>
      </c>
      <c r="N102" s="2977">
        <v>25928.437357322822</v>
      </c>
      <c r="O102" s="2977">
        <v>27473.739999999998</v>
      </c>
      <c r="P102" s="2977">
        <v>104693.62384519562</v>
      </c>
      <c r="Q102" s="2977">
        <v>104831.91</v>
      </c>
      <c r="R102" s="2977">
        <v>27288.880058170012</v>
      </c>
      <c r="S102" s="2977">
        <v>27565.68</v>
      </c>
      <c r="T102" s="2977">
        <v>131982.50390336564</v>
      </c>
      <c r="U102" s="2977">
        <v>132397.59</v>
      </c>
      <c r="V102" s="2977">
        <v>26408.59360468066</v>
      </c>
      <c r="W102" s="2977">
        <v>25552.03</v>
      </c>
      <c r="X102" s="2977">
        <v>79625.911020173502</v>
      </c>
      <c r="Y102" s="2977">
        <v>80591.45</v>
      </c>
      <c r="Z102" s="3001">
        <v>158391.09750804631</v>
      </c>
      <c r="AA102" s="3001">
        <v>157949.62</v>
      </c>
      <c r="AB102" s="2977">
        <v>27288.880058170012</v>
      </c>
      <c r="AC102" s="2977">
        <v>26272</v>
      </c>
      <c r="AD102" s="2977">
        <v>185679.97756621629</v>
      </c>
      <c r="AE102" s="2977">
        <v>184221.62</v>
      </c>
      <c r="AF102" s="2977">
        <v>26408.59360468066</v>
      </c>
      <c r="AG102" s="2977">
        <v>24442.59</v>
      </c>
      <c r="AH102" s="2977">
        <v>212088.57117089693</v>
      </c>
      <c r="AI102" s="2977">
        <v>208664.21000000002</v>
      </c>
      <c r="AJ102" s="2977">
        <v>27288.880058170012</v>
      </c>
      <c r="AK102" s="2977">
        <v>26462.129999999997</v>
      </c>
      <c r="AL102" s="2977">
        <v>80986.353721020685</v>
      </c>
      <c r="AM102" s="2977">
        <v>77176.72</v>
      </c>
      <c r="AN102" s="2977">
        <v>239377.45122906694</v>
      </c>
      <c r="AO102" s="2977">
        <v>235126.34000000003</v>
      </c>
      <c r="AP102" s="2977">
        <v>27288.880058170012</v>
      </c>
      <c r="AQ102" s="2977">
        <v>24550.03</v>
      </c>
      <c r="AR102" s="2977">
        <v>266666.33128723694</v>
      </c>
      <c r="AS102" s="2977">
        <v>259676.37</v>
      </c>
      <c r="AT102" s="2977">
        <v>24648.020697701944</v>
      </c>
      <c r="AU102" s="2977">
        <v>20604.330000000002</v>
      </c>
      <c r="AV102" s="2977">
        <v>291314.3519849389</v>
      </c>
      <c r="AW102" s="2977">
        <v>280280.7</v>
      </c>
      <c r="AX102" s="2977">
        <v>27288.880058170012</v>
      </c>
      <c r="AY102" s="2977">
        <v>26505.47</v>
      </c>
      <c r="AZ102" s="2977">
        <v>79225.780814041966</v>
      </c>
      <c r="BA102" s="2977">
        <v>71659.83</v>
      </c>
      <c r="BB102" s="2397">
        <v>160212.13453506265</v>
      </c>
      <c r="BC102" s="2397">
        <v>148836.54999999999</v>
      </c>
      <c r="BD102" s="2977">
        <v>318603.2320431089</v>
      </c>
      <c r="BE102" s="2977">
        <v>306786.17000000004</v>
      </c>
      <c r="BF102" s="1365"/>
      <c r="BG102" s="1365"/>
      <c r="BH102" s="1273"/>
      <c r="BI102" s="1293"/>
      <c r="BJ102" s="1217"/>
      <c r="BK102" s="1217"/>
      <c r="BL102" s="1217"/>
      <c r="BM102" s="1217"/>
    </row>
    <row r="103" spans="1:65" ht="15" customHeight="1" thickBot="1" x14ac:dyDescent="0.3">
      <c r="A103" s="2998" t="s">
        <v>12</v>
      </c>
      <c r="B103" s="2999" t="s">
        <v>50</v>
      </c>
      <c r="C103" s="2938">
        <v>1274412.9281724358</v>
      </c>
      <c r="D103" s="2939">
        <v>104567.36053570523</v>
      </c>
      <c r="E103" s="2932">
        <v>100053.38</v>
      </c>
      <c r="F103" s="2939">
        <v>108052.93922022876</v>
      </c>
      <c r="G103" s="2932">
        <v>105883.19000000002</v>
      </c>
      <c r="H103" s="2667">
        <v>212620.29975593399</v>
      </c>
      <c r="I103" s="2667">
        <v>205936.57</v>
      </c>
      <c r="J103" s="2939">
        <v>102440.44619555719</v>
      </c>
      <c r="K103" s="2932">
        <v>100578.62</v>
      </c>
      <c r="L103" s="2939">
        <v>315060.74595149118</v>
      </c>
      <c r="M103" s="2932">
        <v>306515.19</v>
      </c>
      <c r="N103" s="2939">
        <v>103713.7494292913</v>
      </c>
      <c r="O103" s="2932">
        <v>106195.23000000001</v>
      </c>
      <c r="P103" s="2667">
        <v>418774.49538078252</v>
      </c>
      <c r="Q103" s="2667">
        <v>412710.42000000004</v>
      </c>
      <c r="R103" s="2939">
        <v>109155.52023268005</v>
      </c>
      <c r="S103" s="2932">
        <v>106021.86000000002</v>
      </c>
      <c r="T103" s="2667">
        <v>527930.01561346254</v>
      </c>
      <c r="U103" s="2667">
        <v>518732.28</v>
      </c>
      <c r="V103" s="2939">
        <v>105634.37441872263</v>
      </c>
      <c r="W103" s="2932">
        <v>99959.54</v>
      </c>
      <c r="X103" s="2667">
        <v>318503.64408069401</v>
      </c>
      <c r="Y103" s="2667">
        <v>312176.63</v>
      </c>
      <c r="Z103" s="3002">
        <v>633564.39003218524</v>
      </c>
      <c r="AA103" s="3002">
        <v>618691.82000000007</v>
      </c>
      <c r="AB103" s="2939">
        <v>109155.52023268005</v>
      </c>
      <c r="AC103" s="2932">
        <v>101934</v>
      </c>
      <c r="AD103" s="2667">
        <v>742719.91026486515</v>
      </c>
      <c r="AE103" s="2667">
        <v>720625.82000000007</v>
      </c>
      <c r="AF103" s="2939">
        <v>105634.37441872263</v>
      </c>
      <c r="AG103" s="2932">
        <v>93142.54</v>
      </c>
      <c r="AH103" s="2667">
        <v>848354.28468358796</v>
      </c>
      <c r="AI103" s="2667">
        <v>813768.3600000001</v>
      </c>
      <c r="AJ103" s="2939">
        <v>109155.52023268005</v>
      </c>
      <c r="AK103" s="2932">
        <v>102673.06</v>
      </c>
      <c r="AL103" s="2667">
        <v>323945.41488408274</v>
      </c>
      <c r="AM103" s="2667">
        <v>297749.59999999998</v>
      </c>
      <c r="AN103" s="2667">
        <v>957509.80491626787</v>
      </c>
      <c r="AO103" s="2667">
        <v>916441.42000000016</v>
      </c>
      <c r="AP103" s="2939">
        <v>109155.52023268005</v>
      </c>
      <c r="AQ103" s="2932">
        <v>102673.06000000001</v>
      </c>
      <c r="AR103" s="2667">
        <v>1066665.3251489478</v>
      </c>
      <c r="AS103" s="2667">
        <v>1019114.4800000001</v>
      </c>
      <c r="AT103" s="2939">
        <v>98592.082790807777</v>
      </c>
      <c r="AU103" s="2932">
        <v>92651.26</v>
      </c>
      <c r="AV103" s="2667">
        <v>1165257.4079397556</v>
      </c>
      <c r="AW103" s="2667">
        <v>1111765.74</v>
      </c>
      <c r="AX103" s="2939">
        <v>109155.52023268005</v>
      </c>
      <c r="AY103" s="2932">
        <v>101131.18000000001</v>
      </c>
      <c r="AZ103" s="2667">
        <v>316903.12325616786</v>
      </c>
      <c r="BA103" s="2667">
        <v>296455.5</v>
      </c>
      <c r="BB103" s="2397">
        <v>640848.5381402506</v>
      </c>
      <c r="BC103" s="2397">
        <v>594205.1</v>
      </c>
      <c r="BD103" s="2667">
        <v>1274412.9281724358</v>
      </c>
      <c r="BE103" s="2667">
        <v>1212896.92</v>
      </c>
      <c r="BF103" s="1365"/>
      <c r="BG103" s="1365"/>
      <c r="BH103" s="1273"/>
      <c r="BI103" s="1293"/>
      <c r="BJ103" s="1217"/>
      <c r="BK103" s="1217"/>
      <c r="BL103" s="1217"/>
      <c r="BM103" s="1217"/>
    </row>
    <row r="104" spans="1:65" ht="15.75" customHeight="1" x14ac:dyDescent="0.25">
      <c r="A104" s="2993" t="s">
        <v>1012</v>
      </c>
      <c r="B104" s="2592" t="s">
        <v>50</v>
      </c>
      <c r="C104" s="3856">
        <v>0</v>
      </c>
      <c r="D104" s="3837">
        <v>0</v>
      </c>
      <c r="E104" s="955">
        <v>2917.51</v>
      </c>
      <c r="F104" s="3837">
        <v>0</v>
      </c>
      <c r="G104" s="955"/>
      <c r="H104" s="3839">
        <v>0</v>
      </c>
      <c r="I104" s="955">
        <v>2917.51</v>
      </c>
      <c r="J104" s="3837">
        <v>0</v>
      </c>
      <c r="K104" s="955"/>
      <c r="L104" s="3837">
        <v>0</v>
      </c>
      <c r="M104" s="955">
        <v>2917.51</v>
      </c>
      <c r="N104" s="3837">
        <v>0</v>
      </c>
      <c r="O104" s="955"/>
      <c r="P104" s="3839">
        <v>0</v>
      </c>
      <c r="Q104" s="955">
        <v>2917.51</v>
      </c>
      <c r="R104" s="3837">
        <v>0</v>
      </c>
      <c r="S104" s="955">
        <v>0</v>
      </c>
      <c r="T104" s="3839">
        <v>0</v>
      </c>
      <c r="U104" s="955">
        <v>2917.51</v>
      </c>
      <c r="V104" s="3837">
        <v>0</v>
      </c>
      <c r="W104" s="955">
        <v>2248.58</v>
      </c>
      <c r="X104" s="3839">
        <v>0</v>
      </c>
      <c r="Y104" s="955">
        <v>2248.58</v>
      </c>
      <c r="Z104" s="3839">
        <v>0</v>
      </c>
      <c r="AA104" s="1036">
        <v>5166.09</v>
      </c>
      <c r="AB104" s="3837">
        <v>0</v>
      </c>
      <c r="AC104" s="955">
        <v>3153</v>
      </c>
      <c r="AD104" s="3839">
        <v>0</v>
      </c>
      <c r="AE104" s="955">
        <v>8319.09</v>
      </c>
      <c r="AF104" s="3837">
        <v>0</v>
      </c>
      <c r="AG104" s="955">
        <v>4627.8</v>
      </c>
      <c r="AH104" s="3839">
        <v>0</v>
      </c>
      <c r="AI104" s="955">
        <v>12946.89</v>
      </c>
      <c r="AJ104" s="3837">
        <v>0</v>
      </c>
      <c r="AK104" s="955">
        <v>0</v>
      </c>
      <c r="AL104" s="3839">
        <v>0</v>
      </c>
      <c r="AM104" s="955">
        <v>7780.8</v>
      </c>
      <c r="AN104" s="3839">
        <v>0</v>
      </c>
      <c r="AO104" s="1621">
        <v>12946.89</v>
      </c>
      <c r="AP104" s="3837">
        <v>0</v>
      </c>
      <c r="AQ104" s="955"/>
      <c r="AR104" s="3839">
        <v>0</v>
      </c>
      <c r="AS104" s="955">
        <v>12946.89</v>
      </c>
      <c r="AT104" s="3837">
        <v>0</v>
      </c>
      <c r="AU104" s="955"/>
      <c r="AV104" s="3839">
        <v>0</v>
      </c>
      <c r="AW104" s="955">
        <v>12946.89</v>
      </c>
      <c r="AX104" s="3837"/>
      <c r="AY104" s="955"/>
      <c r="AZ104" s="3839">
        <v>0</v>
      </c>
      <c r="BA104" s="955">
        <v>0</v>
      </c>
      <c r="BB104" s="3839">
        <v>0</v>
      </c>
      <c r="BC104" s="2397">
        <v>7780.8</v>
      </c>
      <c r="BD104" s="3839">
        <v>0</v>
      </c>
      <c r="BE104" s="542">
        <v>12946.89</v>
      </c>
      <c r="BF104" s="1365"/>
      <c r="BG104" s="1365"/>
      <c r="BH104" s="1273"/>
      <c r="BI104" s="1293"/>
      <c r="BJ104" s="1217"/>
      <c r="BK104" s="1217"/>
      <c r="BL104" s="1217"/>
      <c r="BM104" s="1217"/>
    </row>
    <row r="105" spans="1:65" ht="15.75" thickBot="1" x14ac:dyDescent="0.3">
      <c r="A105" s="2969" t="s">
        <v>1190</v>
      </c>
      <c r="B105" s="2970" t="s">
        <v>50</v>
      </c>
      <c r="C105" s="3856"/>
      <c r="D105" s="3837"/>
      <c r="E105" s="955"/>
      <c r="F105" s="3837"/>
      <c r="G105" s="955"/>
      <c r="H105" s="3838"/>
      <c r="I105" s="955">
        <v>0</v>
      </c>
      <c r="J105" s="3837"/>
      <c r="K105" s="955"/>
      <c r="L105" s="3837"/>
      <c r="M105" s="955">
        <v>0</v>
      </c>
      <c r="N105" s="3837"/>
      <c r="O105" s="955"/>
      <c r="P105" s="3838"/>
      <c r="Q105" s="955">
        <v>0</v>
      </c>
      <c r="R105" s="3837"/>
      <c r="S105" s="955"/>
      <c r="T105" s="3838"/>
      <c r="U105" s="955">
        <v>0</v>
      </c>
      <c r="V105" s="3837"/>
      <c r="W105" s="955"/>
      <c r="X105" s="3838"/>
      <c r="Y105" s="955">
        <v>0</v>
      </c>
      <c r="Z105" s="3838"/>
      <c r="AA105" s="1036">
        <v>0</v>
      </c>
      <c r="AB105" s="3837"/>
      <c r="AC105" s="955"/>
      <c r="AD105" s="3838"/>
      <c r="AE105" s="955">
        <v>0</v>
      </c>
      <c r="AF105" s="3837"/>
      <c r="AG105" s="955"/>
      <c r="AH105" s="3838"/>
      <c r="AI105" s="955">
        <v>0</v>
      </c>
      <c r="AJ105" s="3837"/>
      <c r="AK105" s="955">
        <v>3175.46</v>
      </c>
      <c r="AL105" s="3838"/>
      <c r="AM105" s="955">
        <v>3175.46</v>
      </c>
      <c r="AN105" s="3838"/>
      <c r="AO105" s="1621">
        <v>3175.46</v>
      </c>
      <c r="AP105" s="3837"/>
      <c r="AQ105" s="955">
        <v>3175.46</v>
      </c>
      <c r="AR105" s="3838"/>
      <c r="AS105" s="955">
        <v>6350.92</v>
      </c>
      <c r="AT105" s="3837"/>
      <c r="AU105" s="955">
        <v>2865.5</v>
      </c>
      <c r="AV105" s="3838"/>
      <c r="AW105" s="955">
        <v>9216.42</v>
      </c>
      <c r="AX105" s="3837"/>
      <c r="AY105" s="955">
        <v>4890.6899999999996</v>
      </c>
      <c r="AZ105" s="3838"/>
      <c r="BA105" s="955">
        <v>10931.65</v>
      </c>
      <c r="BB105" s="3838"/>
      <c r="BC105" s="2397">
        <v>14107.11</v>
      </c>
      <c r="BD105" s="3838"/>
      <c r="BE105" s="542">
        <v>14107.11</v>
      </c>
      <c r="BF105" s="1365"/>
      <c r="BG105" s="1365"/>
      <c r="BH105" s="1273"/>
      <c r="BI105" s="1293"/>
      <c r="BJ105" s="1217"/>
      <c r="BK105" s="1217"/>
      <c r="BL105" s="1217"/>
      <c r="BM105" s="1217"/>
    </row>
    <row r="106" spans="1:65" ht="16.5" thickBot="1" x14ac:dyDescent="0.3">
      <c r="A106" s="2983" t="s">
        <v>11</v>
      </c>
      <c r="B106" s="3003" t="s">
        <v>50</v>
      </c>
      <c r="C106" s="2357">
        <v>1274412.9281724358</v>
      </c>
      <c r="D106" s="2353">
        <v>104567.36053570523</v>
      </c>
      <c r="E106" s="3000">
        <v>102970.89</v>
      </c>
      <c r="F106" s="2353">
        <v>108052.93922022876</v>
      </c>
      <c r="G106" s="3000">
        <v>105883.19000000002</v>
      </c>
      <c r="H106" s="1572">
        <v>212620.29975593399</v>
      </c>
      <c r="I106" s="1572">
        <v>208854.08000000002</v>
      </c>
      <c r="J106" s="2353">
        <v>102440.44619555719</v>
      </c>
      <c r="K106" s="3000">
        <v>100578.62</v>
      </c>
      <c r="L106" s="2353">
        <v>315060.74595149118</v>
      </c>
      <c r="M106" s="3000">
        <v>309432.7</v>
      </c>
      <c r="N106" s="2353">
        <v>103713.7494292913</v>
      </c>
      <c r="O106" s="3000">
        <v>106195.23000000001</v>
      </c>
      <c r="P106" s="1572">
        <v>418774.49538078252</v>
      </c>
      <c r="Q106" s="1572">
        <v>415627.93000000005</v>
      </c>
      <c r="R106" s="2353">
        <v>109155.52023268005</v>
      </c>
      <c r="S106" s="3000">
        <v>106021.86000000002</v>
      </c>
      <c r="T106" s="1572">
        <v>527930.01561346254</v>
      </c>
      <c r="U106" s="1572">
        <v>521649.79000000004</v>
      </c>
      <c r="V106" s="2353">
        <v>105634.37441872263</v>
      </c>
      <c r="W106" s="3000">
        <v>102208.12</v>
      </c>
      <c r="X106" s="1572">
        <v>318503.64408069401</v>
      </c>
      <c r="Y106" s="1572">
        <v>314425.21000000002</v>
      </c>
      <c r="Z106" s="950">
        <v>633564.39003218524</v>
      </c>
      <c r="AA106" s="1572">
        <v>623857.91</v>
      </c>
      <c r="AB106" s="2353">
        <v>109155.52023268005</v>
      </c>
      <c r="AC106" s="3000">
        <v>105087</v>
      </c>
      <c r="AD106" s="1572">
        <v>742719.91026486515</v>
      </c>
      <c r="AE106" s="1572">
        <v>728944.91</v>
      </c>
      <c r="AF106" s="2353">
        <v>105634.37441872263</v>
      </c>
      <c r="AG106" s="3000">
        <v>97770.34</v>
      </c>
      <c r="AH106" s="1572">
        <v>848354.28468358796</v>
      </c>
      <c r="AI106" s="1572">
        <v>826715.25000000012</v>
      </c>
      <c r="AJ106" s="2353">
        <v>109155.52023268005</v>
      </c>
      <c r="AK106" s="3000">
        <v>105848.52</v>
      </c>
      <c r="AL106" s="1572">
        <v>323945.41488408274</v>
      </c>
      <c r="AM106" s="1572">
        <v>308705.86</v>
      </c>
      <c r="AN106" s="1572">
        <v>957509.80491626787</v>
      </c>
      <c r="AO106" s="1572">
        <v>932563.77000000014</v>
      </c>
      <c r="AP106" s="2353">
        <v>109155.52023268005</v>
      </c>
      <c r="AQ106" s="3000">
        <v>105848.52000000002</v>
      </c>
      <c r="AR106" s="1572">
        <v>1066665.3251489478</v>
      </c>
      <c r="AS106" s="1572">
        <v>1038412.2900000002</v>
      </c>
      <c r="AT106" s="2353">
        <v>98592.082790807777</v>
      </c>
      <c r="AU106" s="3000">
        <v>95516.76</v>
      </c>
      <c r="AV106" s="1572">
        <v>1165257.4079397556</v>
      </c>
      <c r="AW106" s="1572">
        <v>1133929.0499999998</v>
      </c>
      <c r="AX106" s="2353">
        <v>109155.52023268005</v>
      </c>
      <c r="AY106" s="3000">
        <v>106021.87000000001</v>
      </c>
      <c r="AZ106" s="1572">
        <v>316903.12325616786</v>
      </c>
      <c r="BA106" s="1572">
        <v>307387.15000000002</v>
      </c>
      <c r="BB106" s="950">
        <v>640848.5381402506</v>
      </c>
      <c r="BC106" s="1572">
        <v>616093.01</v>
      </c>
      <c r="BD106" s="1572">
        <v>1274412.9281724358</v>
      </c>
      <c r="BE106" s="1572">
        <v>1239950.92</v>
      </c>
      <c r="BF106" s="1365"/>
      <c r="BG106" s="1365"/>
      <c r="BH106" s="1273"/>
      <c r="BI106" s="1293"/>
      <c r="BJ106" s="1217"/>
      <c r="BK106" s="1217"/>
      <c r="BL106" s="1217"/>
      <c r="BM106" s="1217"/>
    </row>
    <row r="107" spans="1:65" ht="18.75" x14ac:dyDescent="0.3">
      <c r="A107" s="3004" t="s">
        <v>649</v>
      </c>
      <c r="B107" s="3005"/>
      <c r="C107" s="2991"/>
      <c r="D107" s="3006"/>
      <c r="E107" s="3007"/>
      <c r="F107" s="3006"/>
      <c r="G107" s="3007"/>
      <c r="H107" s="2991"/>
      <c r="I107" s="2991"/>
      <c r="J107" s="3006"/>
      <c r="K107" s="3007"/>
      <c r="L107" s="3006"/>
      <c r="M107" s="3007"/>
      <c r="N107" s="3006"/>
      <c r="O107" s="3007"/>
      <c r="P107" s="2991"/>
      <c r="Q107" s="2991"/>
      <c r="R107" s="3006"/>
      <c r="S107" s="3007"/>
      <c r="T107" s="2991"/>
      <c r="U107" s="2991"/>
      <c r="V107" s="3006"/>
      <c r="W107" s="3007"/>
      <c r="X107" s="2991"/>
      <c r="Y107" s="2991"/>
      <c r="Z107" s="2992"/>
      <c r="AA107" s="2991"/>
      <c r="AB107" s="3006"/>
      <c r="AC107" s="3007"/>
      <c r="AD107" s="2991"/>
      <c r="AE107" s="2991"/>
      <c r="AF107" s="3006"/>
      <c r="AG107" s="3007"/>
      <c r="AH107" s="2991"/>
      <c r="AI107" s="2991"/>
      <c r="AJ107" s="3006"/>
      <c r="AK107" s="3007"/>
      <c r="AL107" s="2991"/>
      <c r="AM107" s="2991"/>
      <c r="AN107" s="2991"/>
      <c r="AO107" s="2991"/>
      <c r="AP107" s="3006"/>
      <c r="AQ107" s="3007"/>
      <c r="AR107" s="2991"/>
      <c r="AS107" s="2991"/>
      <c r="AT107" s="3006"/>
      <c r="AU107" s="3007"/>
      <c r="AV107" s="2991"/>
      <c r="AW107" s="2991"/>
      <c r="AX107" s="3006"/>
      <c r="AY107" s="3007"/>
      <c r="AZ107" s="2991"/>
      <c r="BA107" s="2991"/>
      <c r="BB107" s="2992"/>
      <c r="BC107" s="2991"/>
      <c r="BD107" s="2991"/>
      <c r="BE107" s="2991"/>
      <c r="BF107" s="1365"/>
      <c r="BG107" s="1365"/>
      <c r="BH107" s="1273"/>
      <c r="BI107" s="1293"/>
      <c r="BJ107" s="1217"/>
      <c r="BK107" s="1217"/>
      <c r="BL107" s="1217"/>
      <c r="BM107" s="1217"/>
    </row>
    <row r="108" spans="1:65" x14ac:dyDescent="0.25">
      <c r="A108" s="2969" t="s">
        <v>1874</v>
      </c>
      <c r="B108" s="2970" t="s">
        <v>50</v>
      </c>
      <c r="C108" s="2880">
        <v>1048952.1844755963</v>
      </c>
      <c r="D108" s="952">
        <v>86526.086883000477</v>
      </c>
      <c r="E108" s="3008">
        <v>81567.4948</v>
      </c>
      <c r="F108" s="952">
        <v>89410.289779100509</v>
      </c>
      <c r="G108" s="3008">
        <v>88309.43</v>
      </c>
      <c r="H108" s="952">
        <v>175936.37666210099</v>
      </c>
      <c r="I108" s="955">
        <v>169876.92479999998</v>
      </c>
      <c r="J108" s="952">
        <v>85254.42830489653</v>
      </c>
      <c r="K108" s="3008">
        <v>84035.65</v>
      </c>
      <c r="L108" s="952">
        <v>261190.80496699753</v>
      </c>
      <c r="M108" s="3008">
        <v>253912.57479999997</v>
      </c>
      <c r="N108" s="952">
        <v>86471.93466019581</v>
      </c>
      <c r="O108" s="3008">
        <v>88137.07</v>
      </c>
      <c r="P108" s="952">
        <v>347662.73962719331</v>
      </c>
      <c r="Q108" s="955">
        <v>342049.64480000001</v>
      </c>
      <c r="R108" s="952">
        <v>89464.908602059615</v>
      </c>
      <c r="S108" s="3008">
        <v>83895.680000000008</v>
      </c>
      <c r="T108" s="952">
        <v>437127.6482292529</v>
      </c>
      <c r="U108" s="955">
        <v>425945.3248</v>
      </c>
      <c r="V108" s="952">
        <v>86578.943808444805</v>
      </c>
      <c r="W108" s="3008">
        <v>73543.62</v>
      </c>
      <c r="X108" s="1621">
        <v>262515.7870707002</v>
      </c>
      <c r="Y108" s="955">
        <v>245576.37</v>
      </c>
      <c r="Z108" s="542">
        <v>523706.59203769773</v>
      </c>
      <c r="AA108" s="1036">
        <v>499488.94479999994</v>
      </c>
      <c r="AB108" s="952">
        <v>89464.908602059615</v>
      </c>
      <c r="AC108" s="3008">
        <v>74708</v>
      </c>
      <c r="AD108" s="952">
        <v>613171.50063975737</v>
      </c>
      <c r="AE108" s="955">
        <v>574196.94479999994</v>
      </c>
      <c r="AF108" s="952">
        <v>86578.943808444805</v>
      </c>
      <c r="AG108" s="3008">
        <v>67783.37</v>
      </c>
      <c r="AH108" s="952">
        <v>699750.44444820215</v>
      </c>
      <c r="AI108" s="955">
        <v>641980.31479999993</v>
      </c>
      <c r="AJ108" s="952">
        <v>89464.908602059615</v>
      </c>
      <c r="AK108" s="3008">
        <v>76207.87</v>
      </c>
      <c r="AL108" s="1621">
        <v>265508.76101256406</v>
      </c>
      <c r="AM108" s="955">
        <v>218699.24</v>
      </c>
      <c r="AN108" s="1621">
        <v>789215.35305026174</v>
      </c>
      <c r="AO108" s="1621">
        <v>718188.18479999993</v>
      </c>
      <c r="AP108" s="952">
        <v>89464.908602059615</v>
      </c>
      <c r="AQ108" s="3008">
        <v>84458.53</v>
      </c>
      <c r="AR108" s="952">
        <v>878680.26165232132</v>
      </c>
      <c r="AS108" s="955">
        <v>802646.71479999996</v>
      </c>
      <c r="AT108" s="952">
        <v>80807.01422121514</v>
      </c>
      <c r="AU108" s="3008">
        <v>77349.342499999999</v>
      </c>
      <c r="AV108" s="952">
        <v>959487.27587353648</v>
      </c>
      <c r="AW108" s="955">
        <v>879996.05729999999</v>
      </c>
      <c r="AX108" s="952">
        <v>89464.908602059615</v>
      </c>
      <c r="AY108" s="3008">
        <v>78500.127999999997</v>
      </c>
      <c r="AZ108" s="1621">
        <v>259736.83142533436</v>
      </c>
      <c r="BA108" s="955">
        <v>240308.00049999999</v>
      </c>
      <c r="BB108" s="2397">
        <v>525245.59243789839</v>
      </c>
      <c r="BC108" s="2397">
        <v>459007.24049999996</v>
      </c>
      <c r="BD108" s="542">
        <v>1048952.1844755961</v>
      </c>
      <c r="BE108" s="542">
        <v>958496.18530000001</v>
      </c>
      <c r="BF108" s="1365"/>
      <c r="BG108" s="1365"/>
      <c r="BH108" s="1273"/>
      <c r="BI108" s="1293"/>
      <c r="BJ108" s="1217"/>
      <c r="BK108" s="1217"/>
      <c r="BL108" s="1217"/>
      <c r="BM108" s="1217"/>
    </row>
    <row r="109" spans="1:65" x14ac:dyDescent="0.25">
      <c r="A109" s="2969" t="s">
        <v>10</v>
      </c>
      <c r="B109" s="2970" t="s">
        <v>50</v>
      </c>
      <c r="C109" s="2880">
        <v>182033.46128481318</v>
      </c>
      <c r="D109" s="952">
        <v>15007.957792921523</v>
      </c>
      <c r="E109" s="1608">
        <v>14534.476299999998</v>
      </c>
      <c r="F109" s="952">
        <v>15508.223052685571</v>
      </c>
      <c r="G109" s="1608">
        <v>14636.699999999999</v>
      </c>
      <c r="H109" s="952">
        <v>30516.180845607094</v>
      </c>
      <c r="I109" s="955">
        <v>29171.176299999999</v>
      </c>
      <c r="J109" s="952">
        <v>14779.288995609064</v>
      </c>
      <c r="K109" s="1608">
        <v>13923.66</v>
      </c>
      <c r="L109" s="924">
        <v>45295.46984121616</v>
      </c>
      <c r="M109" s="1608">
        <v>43094.836299999995</v>
      </c>
      <c r="N109" s="952">
        <v>14987.747095726871</v>
      </c>
      <c r="O109" s="1608">
        <v>13696.7</v>
      </c>
      <c r="P109" s="952">
        <v>60283.216936943034</v>
      </c>
      <c r="Q109" s="955">
        <v>56791.536299999992</v>
      </c>
      <c r="R109" s="952">
        <v>15531.924176065746</v>
      </c>
      <c r="S109" s="1608">
        <v>17469.61</v>
      </c>
      <c r="T109" s="952">
        <v>75815.14111300878</v>
      </c>
      <c r="U109" s="955">
        <v>74261.146299999993</v>
      </c>
      <c r="V109" s="952">
        <v>15030.894363934593</v>
      </c>
      <c r="W109" s="1608">
        <v>17313.919999999998</v>
      </c>
      <c r="X109" s="1621">
        <v>45550.565635727209</v>
      </c>
      <c r="Y109" s="955">
        <v>48480.229999999996</v>
      </c>
      <c r="Z109" s="542">
        <v>90846.035476943362</v>
      </c>
      <c r="AA109" s="1036">
        <v>91575.066299999991</v>
      </c>
      <c r="AB109" s="952">
        <v>15531.924176065746</v>
      </c>
      <c r="AC109" s="1608">
        <v>17414</v>
      </c>
      <c r="AD109" s="952">
        <v>106377.95965300911</v>
      </c>
      <c r="AE109" s="955">
        <v>108989.06629999999</v>
      </c>
      <c r="AF109" s="952">
        <v>15030.894363934593</v>
      </c>
      <c r="AG109" s="1608">
        <v>16193.23</v>
      </c>
      <c r="AH109" s="952">
        <v>121408.8540169437</v>
      </c>
      <c r="AI109" s="955">
        <v>125182.29629999999</v>
      </c>
      <c r="AJ109" s="952">
        <v>15531.924176065746</v>
      </c>
      <c r="AK109" s="1608">
        <v>17475.05</v>
      </c>
      <c r="AL109" s="1621">
        <v>46094.742716066088</v>
      </c>
      <c r="AM109" s="955">
        <v>51082.28</v>
      </c>
      <c r="AN109" s="1621">
        <v>136940.77819300944</v>
      </c>
      <c r="AO109" s="1621">
        <v>142657.34629999998</v>
      </c>
      <c r="AP109" s="952">
        <v>15531.924176065746</v>
      </c>
      <c r="AQ109" s="1608">
        <v>17067.55</v>
      </c>
      <c r="AR109" s="952">
        <v>152472.70236907518</v>
      </c>
      <c r="AS109" s="955">
        <v>159724.89629999996</v>
      </c>
      <c r="AT109" s="952">
        <v>14028.834739672286</v>
      </c>
      <c r="AU109" s="1608">
        <v>12690.092499999999</v>
      </c>
      <c r="AV109" s="952">
        <v>166501.53710874746</v>
      </c>
      <c r="AW109" s="955">
        <v>172414.98879999996</v>
      </c>
      <c r="AX109" s="952">
        <v>15531.924176065746</v>
      </c>
      <c r="AY109" s="1608">
        <v>14195.458000000001</v>
      </c>
      <c r="AZ109" s="1621">
        <v>45092.683091803774</v>
      </c>
      <c r="BA109" s="955">
        <v>43953.1005</v>
      </c>
      <c r="BB109" s="2397">
        <v>91187.425807869862</v>
      </c>
      <c r="BC109" s="2397">
        <v>95035.380499999999</v>
      </c>
      <c r="BD109" s="542">
        <v>182033.46128481321</v>
      </c>
      <c r="BE109" s="542">
        <v>186610.44679999998</v>
      </c>
      <c r="BF109" s="1365"/>
      <c r="BG109" s="1365"/>
      <c r="BH109" s="1273"/>
      <c r="BI109" s="1293"/>
      <c r="BJ109" s="1217"/>
      <c r="BK109" s="1217"/>
      <c r="BL109" s="1217"/>
      <c r="BM109" s="1217"/>
    </row>
    <row r="110" spans="1:65" ht="15.75" thickBot="1" x14ac:dyDescent="0.3">
      <c r="A110" s="2971" t="s">
        <v>796</v>
      </c>
      <c r="B110" s="2970" t="s">
        <v>50</v>
      </c>
      <c r="C110" s="2880">
        <v>0</v>
      </c>
      <c r="D110" s="952">
        <v>0</v>
      </c>
      <c r="E110" s="1608">
        <v>0</v>
      </c>
      <c r="F110" s="952">
        <v>0</v>
      </c>
      <c r="G110" s="1608">
        <v>0</v>
      </c>
      <c r="H110" s="952">
        <v>0</v>
      </c>
      <c r="I110" s="955">
        <v>0</v>
      </c>
      <c r="J110" s="952">
        <v>0</v>
      </c>
      <c r="K110" s="1608">
        <v>0</v>
      </c>
      <c r="L110" s="924">
        <v>0</v>
      </c>
      <c r="M110" s="1608">
        <v>0</v>
      </c>
      <c r="N110" s="952">
        <v>0</v>
      </c>
      <c r="O110" s="1608">
        <v>0</v>
      </c>
      <c r="P110" s="952">
        <v>0</v>
      </c>
      <c r="Q110" s="955">
        <v>0</v>
      </c>
      <c r="R110" s="952">
        <v>0</v>
      </c>
      <c r="S110" s="1608">
        <v>0</v>
      </c>
      <c r="T110" s="952">
        <v>0</v>
      </c>
      <c r="U110" s="955">
        <v>0</v>
      </c>
      <c r="V110" s="952">
        <v>0</v>
      </c>
      <c r="W110" s="1608">
        <v>4940.0600000000004</v>
      </c>
      <c r="X110" s="1621">
        <v>0</v>
      </c>
      <c r="Y110" s="955">
        <v>4940.0600000000004</v>
      </c>
      <c r="Z110" s="542">
        <v>0</v>
      </c>
      <c r="AA110" s="1036">
        <v>4940.0600000000004</v>
      </c>
      <c r="AB110" s="952">
        <v>0</v>
      </c>
      <c r="AC110" s="1608">
        <v>5254</v>
      </c>
      <c r="AD110" s="952">
        <v>0</v>
      </c>
      <c r="AE110" s="955">
        <v>10194.060000000001</v>
      </c>
      <c r="AF110" s="952">
        <v>0</v>
      </c>
      <c r="AG110" s="1608">
        <v>4888.5200000000004</v>
      </c>
      <c r="AH110" s="952">
        <v>0</v>
      </c>
      <c r="AI110" s="955">
        <v>15082.580000000002</v>
      </c>
      <c r="AJ110" s="952">
        <v>0</v>
      </c>
      <c r="AK110" s="1608">
        <v>2731.57</v>
      </c>
      <c r="AL110" s="1621">
        <v>0</v>
      </c>
      <c r="AM110" s="955">
        <v>12874.09</v>
      </c>
      <c r="AN110" s="1621">
        <v>0</v>
      </c>
      <c r="AO110" s="1621">
        <v>17814.150000000001</v>
      </c>
      <c r="AP110" s="952">
        <v>0</v>
      </c>
      <c r="AQ110" s="1608">
        <v>0</v>
      </c>
      <c r="AR110" s="952">
        <v>0</v>
      </c>
      <c r="AS110" s="955">
        <v>17814.150000000001</v>
      </c>
      <c r="AT110" s="952">
        <v>0</v>
      </c>
      <c r="AU110" s="1608">
        <v>0</v>
      </c>
      <c r="AV110" s="952">
        <v>0</v>
      </c>
      <c r="AW110" s="955">
        <v>17814.150000000001</v>
      </c>
      <c r="AX110" s="952">
        <v>0</v>
      </c>
      <c r="AY110" s="1608">
        <v>0</v>
      </c>
      <c r="AZ110" s="1621">
        <v>0</v>
      </c>
      <c r="BA110" s="955">
        <v>0</v>
      </c>
      <c r="BB110" s="2397">
        <v>0</v>
      </c>
      <c r="BC110" s="2397">
        <v>12874.09</v>
      </c>
      <c r="BD110" s="542">
        <v>0</v>
      </c>
      <c r="BE110" s="542">
        <v>17814.150000000001</v>
      </c>
      <c r="BF110" s="1365"/>
      <c r="BG110" s="1365"/>
      <c r="BH110" s="1273"/>
      <c r="BI110" s="1293"/>
      <c r="BJ110" s="1217"/>
      <c r="BK110" s="1217"/>
      <c r="BL110" s="1217"/>
      <c r="BM110" s="1217"/>
    </row>
    <row r="111" spans="1:65" ht="16.5" thickBot="1" x14ac:dyDescent="0.3">
      <c r="A111" s="2983" t="s">
        <v>13</v>
      </c>
      <c r="B111" s="3003" t="s">
        <v>50</v>
      </c>
      <c r="C111" s="2976">
        <v>1426667.1491621151</v>
      </c>
      <c r="D111" s="1572">
        <v>117679.80790368127</v>
      </c>
      <c r="E111" s="2977">
        <v>111999.1311</v>
      </c>
      <c r="F111" s="1572">
        <v>121602.46816713733</v>
      </c>
      <c r="G111" s="2977">
        <v>119317.84999999999</v>
      </c>
      <c r="H111" s="1572">
        <v>239282.2760708186</v>
      </c>
      <c r="I111" s="1572">
        <v>231316.98109999998</v>
      </c>
      <c r="J111" s="1572">
        <v>115946.817390128</v>
      </c>
      <c r="K111" s="2977">
        <v>113539.77</v>
      </c>
      <c r="L111" s="1572">
        <v>355229.09346094663</v>
      </c>
      <c r="M111" s="2977">
        <v>344856.75109999999</v>
      </c>
      <c r="N111" s="1572">
        <v>117601.52188984898</v>
      </c>
      <c r="O111" s="2977">
        <v>118170.59</v>
      </c>
      <c r="P111" s="1572">
        <v>472830.61535079556</v>
      </c>
      <c r="Q111" s="1572">
        <v>463027.34109999996</v>
      </c>
      <c r="R111" s="1572">
        <v>121682.84999239055</v>
      </c>
      <c r="S111" s="2977">
        <v>117800.48000000001</v>
      </c>
      <c r="T111" s="1572">
        <v>594513.46534318605</v>
      </c>
      <c r="U111" s="1572">
        <v>580827.82109999994</v>
      </c>
      <c r="V111" s="1572">
        <v>117757.59676682958</v>
      </c>
      <c r="W111" s="2977">
        <v>111663.20999999999</v>
      </c>
      <c r="X111" s="1572">
        <v>357041.96864906908</v>
      </c>
      <c r="Y111" s="1572">
        <v>347634.27999999997</v>
      </c>
      <c r="Z111" s="950">
        <v>712271.06211001566</v>
      </c>
      <c r="AA111" s="1572">
        <v>692491.03109999991</v>
      </c>
      <c r="AB111" s="1572">
        <v>121682.84999239055</v>
      </c>
      <c r="AC111" s="2977">
        <v>113639</v>
      </c>
      <c r="AD111" s="1572">
        <v>833953.91210240615</v>
      </c>
      <c r="AE111" s="1572">
        <v>806130.03109999991</v>
      </c>
      <c r="AF111" s="1572">
        <v>117757.59676682958</v>
      </c>
      <c r="AG111" s="2977">
        <v>103988.95</v>
      </c>
      <c r="AH111" s="1572">
        <v>951711.50886923575</v>
      </c>
      <c r="AI111" s="1572">
        <v>910118.98109999986</v>
      </c>
      <c r="AJ111" s="1572">
        <v>121682.84999239055</v>
      </c>
      <c r="AK111" s="2977">
        <v>114106.93</v>
      </c>
      <c r="AL111" s="1572">
        <v>361123.2967516107</v>
      </c>
      <c r="AM111" s="1572">
        <v>331734.88</v>
      </c>
      <c r="AN111" s="1572">
        <v>1073394.3588616264</v>
      </c>
      <c r="AO111" s="1572">
        <v>1024225.9110999999</v>
      </c>
      <c r="AP111" s="1572">
        <v>121682.84999239055</v>
      </c>
      <c r="AQ111" s="2977">
        <v>118871.43</v>
      </c>
      <c r="AR111" s="1572">
        <v>1195077.2088540168</v>
      </c>
      <c r="AS111" s="1572">
        <v>1143097.3410999998</v>
      </c>
      <c r="AT111" s="1572">
        <v>109907.09031570758</v>
      </c>
      <c r="AU111" s="2977">
        <v>107160.22750000001</v>
      </c>
      <c r="AV111" s="1572">
        <v>1304984.2991697243</v>
      </c>
      <c r="AW111" s="1572">
        <v>1250257.5685999999</v>
      </c>
      <c r="AX111" s="1572">
        <v>121682.84999239055</v>
      </c>
      <c r="AY111" s="2977">
        <v>111891.97399999999</v>
      </c>
      <c r="AZ111" s="1572">
        <v>353272.79030048865</v>
      </c>
      <c r="BA111" s="1572">
        <v>337923.63150000002</v>
      </c>
      <c r="BB111" s="950">
        <v>714396.08705209929</v>
      </c>
      <c r="BC111" s="1572">
        <v>669658.51150000002</v>
      </c>
      <c r="BD111" s="1572">
        <v>1426667.1491621151</v>
      </c>
      <c r="BE111" s="1572">
        <v>1362149.5425999998</v>
      </c>
      <c r="BF111" s="1365"/>
      <c r="BG111" s="1365"/>
      <c r="BH111" s="1273"/>
      <c r="BI111" s="1293"/>
      <c r="BJ111" s="1217"/>
      <c r="BK111" s="1217"/>
      <c r="BL111" s="1217"/>
      <c r="BM111" s="1217"/>
    </row>
    <row r="112" spans="1:65" x14ac:dyDescent="0.25">
      <c r="A112" s="2984" t="s">
        <v>1382</v>
      </c>
      <c r="B112" s="2970" t="s">
        <v>50</v>
      </c>
      <c r="C112" s="2880">
        <v>398187.02786185744</v>
      </c>
      <c r="D112" s="952">
        <v>32860.429172937416</v>
      </c>
      <c r="E112" s="1579">
        <v>27205.776999999998</v>
      </c>
      <c r="F112" s="952">
        <v>33955.776812035328</v>
      </c>
      <c r="G112" s="1579">
        <v>29426.829677419351</v>
      </c>
      <c r="H112" s="952">
        <v>66816.205984972737</v>
      </c>
      <c r="I112" s="955">
        <v>56632.606677419346</v>
      </c>
      <c r="J112" s="952">
        <v>32393.105726251466</v>
      </c>
      <c r="K112" s="1579">
        <v>29445.49</v>
      </c>
      <c r="L112" s="952">
        <v>99209.311711224203</v>
      </c>
      <c r="M112" s="1579">
        <v>86078.096677419351</v>
      </c>
      <c r="N112" s="952">
        <v>32860.726786952328</v>
      </c>
      <c r="O112" s="1579">
        <v>32364.969999999998</v>
      </c>
      <c r="P112" s="952">
        <v>132070.03849817652</v>
      </c>
      <c r="Q112" s="955">
        <v>118443.06667741935</v>
      </c>
      <c r="R112" s="952">
        <v>33949.080947630078</v>
      </c>
      <c r="S112" s="1579">
        <v>37430.29</v>
      </c>
      <c r="T112" s="952">
        <v>166019.1194458066</v>
      </c>
      <c r="U112" s="955">
        <v>155873.35667741936</v>
      </c>
      <c r="V112" s="952">
        <v>32853.949304158145</v>
      </c>
      <c r="W112" s="1579">
        <v>29229.480000000003</v>
      </c>
      <c r="X112" s="1621">
        <v>99663.757038740543</v>
      </c>
      <c r="Y112" s="955">
        <v>99024.739999999991</v>
      </c>
      <c r="Z112" s="542">
        <v>198873.06874996476</v>
      </c>
      <c r="AA112" s="1036">
        <v>185102.83667741934</v>
      </c>
      <c r="AB112" s="952">
        <v>33949.080947630078</v>
      </c>
      <c r="AC112" s="1579">
        <v>29948</v>
      </c>
      <c r="AD112" s="952">
        <v>232822.14969759484</v>
      </c>
      <c r="AE112" s="955">
        <v>215050.83667741934</v>
      </c>
      <c r="AF112" s="952">
        <v>32853.949304158145</v>
      </c>
      <c r="AG112" s="1579">
        <v>26924.26</v>
      </c>
      <c r="AH112" s="952">
        <v>265676.09900175297</v>
      </c>
      <c r="AI112" s="955">
        <v>241975.09667741935</v>
      </c>
      <c r="AJ112" s="952">
        <v>33949.080947630078</v>
      </c>
      <c r="AK112" s="1579">
        <v>30052.05</v>
      </c>
      <c r="AL112" s="1621">
        <v>100752.1111994183</v>
      </c>
      <c r="AM112" s="955">
        <v>86924.31</v>
      </c>
      <c r="AN112" s="1621">
        <v>299625.17994938302</v>
      </c>
      <c r="AO112" s="1621">
        <v>272027.14667741937</v>
      </c>
      <c r="AP112" s="952">
        <v>33949.080947630078</v>
      </c>
      <c r="AQ112" s="1579">
        <v>28218.35</v>
      </c>
      <c r="AR112" s="952">
        <v>333574.26089701313</v>
      </c>
      <c r="AS112" s="955">
        <v>300245.49667741935</v>
      </c>
      <c r="AT112" s="952">
        <v>30663.686017214262</v>
      </c>
      <c r="AU112" s="1579">
        <v>32161.072500000002</v>
      </c>
      <c r="AV112" s="952">
        <v>364237.94691422739</v>
      </c>
      <c r="AW112" s="955">
        <v>332406.56917741935</v>
      </c>
      <c r="AX112" s="952">
        <v>33949.080947630078</v>
      </c>
      <c r="AY112" s="1579">
        <v>38171.086000000003</v>
      </c>
      <c r="AZ112" s="1621">
        <v>98561.847912474419</v>
      </c>
      <c r="BA112" s="955">
        <v>98550.508499999996</v>
      </c>
      <c r="BB112" s="2397">
        <v>199313.95911189273</v>
      </c>
      <c r="BC112" s="2397">
        <v>185474.81849999999</v>
      </c>
      <c r="BD112" s="542">
        <v>398187.02786185744</v>
      </c>
      <c r="BE112" s="542">
        <v>370577.65517741936</v>
      </c>
      <c r="BF112" s="1365"/>
      <c r="BG112" s="1365"/>
      <c r="BH112" s="1273"/>
      <c r="BI112" s="1293"/>
      <c r="BJ112" s="1217"/>
      <c r="BK112" s="1217"/>
      <c r="BL112" s="1217"/>
      <c r="BM112" s="1217"/>
    </row>
    <row r="113" spans="1:65" x14ac:dyDescent="0.25">
      <c r="A113" s="2993" t="s">
        <v>630</v>
      </c>
      <c r="B113" s="3009" t="s">
        <v>50</v>
      </c>
      <c r="C113" s="2880">
        <v>97840.751700852794</v>
      </c>
      <c r="D113" s="952">
        <v>8072.8816138796356</v>
      </c>
      <c r="E113" s="1579">
        <v>13097.125</v>
      </c>
      <c r="F113" s="952">
        <v>8341.9776676756228</v>
      </c>
      <c r="G113" s="1579">
        <v>12080.810322580644</v>
      </c>
      <c r="H113" s="952">
        <v>16414.859281555258</v>
      </c>
      <c r="I113" s="955">
        <v>25177.935322580644</v>
      </c>
      <c r="J113" s="952">
        <v>7956.5500448111998</v>
      </c>
      <c r="K113" s="1579">
        <v>10057.86</v>
      </c>
      <c r="L113" s="952">
        <v>24371.409326366458</v>
      </c>
      <c r="M113" s="1579">
        <v>35235.795322580641</v>
      </c>
      <c r="N113" s="952">
        <v>8070.9200669631518</v>
      </c>
      <c r="O113" s="1579">
        <v>9973.67</v>
      </c>
      <c r="P113" s="952">
        <v>32442.329393329608</v>
      </c>
      <c r="Q113" s="955">
        <v>45209.46532258064</v>
      </c>
      <c r="R113" s="952">
        <v>8343.0086071325895</v>
      </c>
      <c r="S113" s="1579">
        <v>5301.09</v>
      </c>
      <c r="T113" s="952">
        <v>40785.338000462201</v>
      </c>
      <c r="U113" s="955">
        <v>50510.555322580636</v>
      </c>
      <c r="V113" s="952">
        <v>8073.8792972250885</v>
      </c>
      <c r="W113" s="1579">
        <v>10999.05</v>
      </c>
      <c r="X113" s="1621">
        <v>24487.807971320828</v>
      </c>
      <c r="Y113" s="955">
        <v>26273.809999999998</v>
      </c>
      <c r="Z113" s="542">
        <v>48859.217297687283</v>
      </c>
      <c r="AA113" s="1036">
        <v>61509.605322580639</v>
      </c>
      <c r="AB113" s="952">
        <v>8343.0086071325895</v>
      </c>
      <c r="AC113" s="1579">
        <v>11284</v>
      </c>
      <c r="AD113" s="952">
        <v>57202.225904819876</v>
      </c>
      <c r="AE113" s="955">
        <v>72793.605322580639</v>
      </c>
      <c r="AF113" s="952">
        <v>8073.8792972250885</v>
      </c>
      <c r="AG113" s="1579">
        <v>10495.03</v>
      </c>
      <c r="AH113" s="952">
        <v>65276.105202044964</v>
      </c>
      <c r="AI113" s="955">
        <v>83288.635322580638</v>
      </c>
      <c r="AJ113" s="952">
        <v>8343.0086071325895</v>
      </c>
      <c r="AK113" s="1579">
        <v>11338.779999999999</v>
      </c>
      <c r="AL113" s="1621">
        <v>24759.896511490268</v>
      </c>
      <c r="AM113" s="955">
        <v>33117.81</v>
      </c>
      <c r="AN113" s="1621">
        <v>73619.11380917755</v>
      </c>
      <c r="AO113" s="1621">
        <v>94627.415322580637</v>
      </c>
      <c r="AP113" s="952">
        <v>8343.0086071325895</v>
      </c>
      <c r="AQ113" s="1579">
        <v>8407.98</v>
      </c>
      <c r="AR113" s="952">
        <v>81962.122416310143</v>
      </c>
      <c r="AS113" s="955">
        <v>103035.39532258063</v>
      </c>
      <c r="AT113" s="952">
        <v>7535.620677410081</v>
      </c>
      <c r="AU113" s="1579">
        <v>0</v>
      </c>
      <c r="AV113" s="952">
        <v>89497.74309372023</v>
      </c>
      <c r="AW113" s="955">
        <v>103035.39532258063</v>
      </c>
      <c r="AX113" s="952">
        <v>8343.0086071325895</v>
      </c>
      <c r="AY113" s="1579">
        <v>2188.84</v>
      </c>
      <c r="AZ113" s="1621">
        <v>24221.637891675258</v>
      </c>
      <c r="BA113" s="955">
        <v>10596.82</v>
      </c>
      <c r="BB113" s="2397">
        <v>48981.534403165526</v>
      </c>
      <c r="BC113" s="2397">
        <v>43714.63</v>
      </c>
      <c r="BD113" s="542">
        <v>97840.751700852823</v>
      </c>
      <c r="BE113" s="542">
        <v>105224.23532258063</v>
      </c>
      <c r="BF113" s="1365"/>
      <c r="BG113" s="1365"/>
      <c r="BH113" s="1273"/>
      <c r="BI113" s="1293"/>
      <c r="BJ113" s="1217"/>
      <c r="BK113" s="1217"/>
      <c r="BL113" s="1217"/>
      <c r="BM113" s="1217"/>
    </row>
    <row r="114" spans="1:65" x14ac:dyDescent="0.25">
      <c r="A114" s="2993" t="s">
        <v>1368</v>
      </c>
      <c r="B114" s="3009" t="s">
        <v>50</v>
      </c>
      <c r="C114" s="2880">
        <v>0</v>
      </c>
      <c r="D114" s="952">
        <v>0</v>
      </c>
      <c r="E114" s="1579">
        <v>0</v>
      </c>
      <c r="F114" s="952">
        <v>0</v>
      </c>
      <c r="G114" s="1579">
        <v>0</v>
      </c>
      <c r="H114" s="952">
        <v>0</v>
      </c>
      <c r="I114" s="955">
        <v>0</v>
      </c>
      <c r="J114" s="952">
        <v>0</v>
      </c>
      <c r="K114" s="1579">
        <v>0</v>
      </c>
      <c r="L114" s="952">
        <v>0</v>
      </c>
      <c r="M114" s="1579">
        <v>0</v>
      </c>
      <c r="N114" s="952">
        <v>0</v>
      </c>
      <c r="O114" s="1579">
        <v>0</v>
      </c>
      <c r="P114" s="952">
        <v>0</v>
      </c>
      <c r="Q114" s="955">
        <v>0</v>
      </c>
      <c r="R114" s="952">
        <v>0</v>
      </c>
      <c r="S114" s="1579">
        <v>0</v>
      </c>
      <c r="T114" s="952">
        <v>0</v>
      </c>
      <c r="U114" s="955">
        <v>0</v>
      </c>
      <c r="V114" s="952">
        <v>0</v>
      </c>
      <c r="W114" s="1579">
        <v>0</v>
      </c>
      <c r="X114" s="1621">
        <v>0</v>
      </c>
      <c r="Y114" s="955">
        <v>0</v>
      </c>
      <c r="Z114" s="542">
        <v>0</v>
      </c>
      <c r="AA114" s="1036">
        <v>0</v>
      </c>
      <c r="AB114" s="952">
        <v>0</v>
      </c>
      <c r="AC114" s="1579">
        <v>0</v>
      </c>
      <c r="AD114" s="952">
        <v>0</v>
      </c>
      <c r="AE114" s="955">
        <v>0</v>
      </c>
      <c r="AF114" s="952">
        <v>0</v>
      </c>
      <c r="AG114" s="1579">
        <v>0</v>
      </c>
      <c r="AH114" s="952">
        <v>0</v>
      </c>
      <c r="AI114" s="955">
        <v>0</v>
      </c>
      <c r="AJ114" s="952">
        <v>0</v>
      </c>
      <c r="AK114" s="1579">
        <v>0</v>
      </c>
      <c r="AL114" s="1621">
        <v>0</v>
      </c>
      <c r="AM114" s="955">
        <v>0</v>
      </c>
      <c r="AN114" s="1621">
        <v>0</v>
      </c>
      <c r="AO114" s="1621">
        <v>0</v>
      </c>
      <c r="AP114" s="952">
        <v>0</v>
      </c>
      <c r="AQ114" s="1579">
        <v>0</v>
      </c>
      <c r="AR114" s="952">
        <v>0</v>
      </c>
      <c r="AS114" s="955">
        <v>0</v>
      </c>
      <c r="AT114" s="952">
        <v>0</v>
      </c>
      <c r="AU114" s="1579">
        <v>0</v>
      </c>
      <c r="AV114" s="952">
        <v>0</v>
      </c>
      <c r="AW114" s="955">
        <v>0</v>
      </c>
      <c r="AX114" s="952">
        <v>0</v>
      </c>
      <c r="AY114" s="1579">
        <v>0</v>
      </c>
      <c r="AZ114" s="1621">
        <v>0</v>
      </c>
      <c r="BA114" s="955">
        <v>0</v>
      </c>
      <c r="BB114" s="2397">
        <v>0</v>
      </c>
      <c r="BC114" s="2397">
        <v>0</v>
      </c>
      <c r="BD114" s="542">
        <v>0</v>
      </c>
      <c r="BE114" s="542">
        <v>0</v>
      </c>
      <c r="BF114" s="1365"/>
      <c r="BG114" s="1365"/>
      <c r="BH114" s="1273"/>
      <c r="BI114" s="1293"/>
      <c r="BJ114" s="1217"/>
      <c r="BK114" s="1217"/>
      <c r="BL114" s="1217"/>
      <c r="BM114" s="1217"/>
    </row>
    <row r="115" spans="1:65" ht="15.75" thickBot="1" x14ac:dyDescent="0.3">
      <c r="A115" s="2993" t="s">
        <v>1381</v>
      </c>
      <c r="B115" s="3009" t="s">
        <v>50</v>
      </c>
      <c r="C115" s="2880">
        <v>0</v>
      </c>
      <c r="D115" s="924">
        <v>0</v>
      </c>
      <c r="E115" s="987">
        <v>0</v>
      </c>
      <c r="F115" s="924">
        <v>0</v>
      </c>
      <c r="G115" s="987">
        <v>0</v>
      </c>
      <c r="H115" s="952">
        <v>0</v>
      </c>
      <c r="I115" s="955">
        <v>0</v>
      </c>
      <c r="J115" s="924">
        <v>0</v>
      </c>
      <c r="K115" s="987">
        <v>0</v>
      </c>
      <c r="L115" s="924">
        <v>0</v>
      </c>
      <c r="M115" s="987">
        <v>0</v>
      </c>
      <c r="N115" s="924">
        <v>0</v>
      </c>
      <c r="O115" s="987">
        <v>0</v>
      </c>
      <c r="P115" s="952">
        <v>0</v>
      </c>
      <c r="Q115" s="955">
        <v>0</v>
      </c>
      <c r="R115" s="924">
        <v>0</v>
      </c>
      <c r="S115" s="987">
        <v>0</v>
      </c>
      <c r="T115" s="952">
        <v>0</v>
      </c>
      <c r="U115" s="955">
        <v>0</v>
      </c>
      <c r="V115" s="924">
        <v>0</v>
      </c>
      <c r="W115" s="987">
        <v>0</v>
      </c>
      <c r="X115" s="1621">
        <v>0</v>
      </c>
      <c r="Y115" s="955">
        <v>0</v>
      </c>
      <c r="Z115" s="542">
        <v>0</v>
      </c>
      <c r="AA115" s="1036">
        <v>0</v>
      </c>
      <c r="AB115" s="924">
        <v>0</v>
      </c>
      <c r="AC115" s="987">
        <v>0</v>
      </c>
      <c r="AD115" s="952">
        <v>0</v>
      </c>
      <c r="AE115" s="955">
        <v>0</v>
      </c>
      <c r="AF115" s="924">
        <v>0</v>
      </c>
      <c r="AG115" s="987">
        <v>0</v>
      </c>
      <c r="AH115" s="952">
        <v>0</v>
      </c>
      <c r="AI115" s="955">
        <v>0</v>
      </c>
      <c r="AJ115" s="924">
        <v>0</v>
      </c>
      <c r="AK115" s="987">
        <v>0</v>
      </c>
      <c r="AL115" s="1621">
        <v>0</v>
      </c>
      <c r="AM115" s="955">
        <v>0</v>
      </c>
      <c r="AN115" s="1621">
        <v>0</v>
      </c>
      <c r="AO115" s="1621">
        <v>0</v>
      </c>
      <c r="AP115" s="924">
        <v>0</v>
      </c>
      <c r="AQ115" s="987">
        <v>0</v>
      </c>
      <c r="AR115" s="952">
        <v>0</v>
      </c>
      <c r="AS115" s="955">
        <v>0</v>
      </c>
      <c r="AT115" s="924">
        <v>0</v>
      </c>
      <c r="AU115" s="987">
        <v>0</v>
      </c>
      <c r="AV115" s="952">
        <v>0</v>
      </c>
      <c r="AW115" s="955">
        <v>0</v>
      </c>
      <c r="AX115" s="924">
        <v>0</v>
      </c>
      <c r="AY115" s="987">
        <v>0</v>
      </c>
      <c r="AZ115" s="1621">
        <v>0</v>
      </c>
      <c r="BA115" s="955">
        <v>0</v>
      </c>
      <c r="BB115" s="2397">
        <v>0</v>
      </c>
      <c r="BC115" s="2397">
        <v>0</v>
      </c>
      <c r="BD115" s="542">
        <v>0</v>
      </c>
      <c r="BE115" s="542">
        <v>0</v>
      </c>
      <c r="BF115" s="1365"/>
      <c r="BG115" s="1365"/>
      <c r="BH115" s="1273"/>
      <c r="BI115" s="1293"/>
      <c r="BJ115" s="1217"/>
      <c r="BK115" s="1217"/>
      <c r="BL115" s="1217"/>
      <c r="BM115" s="1217"/>
    </row>
    <row r="116" spans="1:65" ht="16.5" thickBot="1" x14ac:dyDescent="0.3">
      <c r="A116" s="2998" t="s">
        <v>134</v>
      </c>
      <c r="B116" s="3010" t="s">
        <v>50</v>
      </c>
      <c r="C116" s="2976">
        <v>496027.7795627102</v>
      </c>
      <c r="D116" s="1572">
        <v>40933.310786817048</v>
      </c>
      <c r="E116" s="2932">
        <v>40302.902000000002</v>
      </c>
      <c r="F116" s="1572">
        <v>42297.754479710951</v>
      </c>
      <c r="G116" s="2932">
        <v>41507.64</v>
      </c>
      <c r="H116" s="2667">
        <v>83231.065266527992</v>
      </c>
      <c r="I116" s="2667">
        <v>81810.541999999987</v>
      </c>
      <c r="J116" s="1572">
        <v>40349.655771062666</v>
      </c>
      <c r="K116" s="2932">
        <v>39503.350000000006</v>
      </c>
      <c r="L116" s="1572">
        <v>123580.72103759066</v>
      </c>
      <c r="M116" s="2932">
        <v>121313.89199999999</v>
      </c>
      <c r="N116" s="1572">
        <v>40931.646853915481</v>
      </c>
      <c r="O116" s="2932">
        <v>42338.64</v>
      </c>
      <c r="P116" s="2667">
        <v>164512.36789150612</v>
      </c>
      <c r="Q116" s="2667">
        <v>163652.53200000001</v>
      </c>
      <c r="R116" s="1572">
        <v>42292.089554762671</v>
      </c>
      <c r="S116" s="2932">
        <v>42731.380000000005</v>
      </c>
      <c r="T116" s="2667">
        <v>206804.45744626882</v>
      </c>
      <c r="U116" s="2667">
        <v>206383.91200000001</v>
      </c>
      <c r="V116" s="1572">
        <v>40927.828601383233</v>
      </c>
      <c r="W116" s="2932">
        <v>40228.53</v>
      </c>
      <c r="X116" s="2667">
        <v>124151.56501006137</v>
      </c>
      <c r="Y116" s="2667">
        <v>125298.54999999999</v>
      </c>
      <c r="Z116" s="950">
        <v>247732.28604765201</v>
      </c>
      <c r="AA116" s="1572">
        <v>246612.44199999998</v>
      </c>
      <c r="AB116" s="1572">
        <v>42292.089554762671</v>
      </c>
      <c r="AC116" s="2932">
        <v>41232</v>
      </c>
      <c r="AD116" s="2667">
        <v>290024.37560241472</v>
      </c>
      <c r="AE116" s="2667">
        <v>287844.44199999998</v>
      </c>
      <c r="AF116" s="1572">
        <v>40927.828601383233</v>
      </c>
      <c r="AG116" s="2932">
        <v>37419.29</v>
      </c>
      <c r="AH116" s="2667">
        <v>330952.20420379791</v>
      </c>
      <c r="AI116" s="2667">
        <v>325263.73199999996</v>
      </c>
      <c r="AJ116" s="1572">
        <v>42292.089554762671</v>
      </c>
      <c r="AK116" s="2932">
        <v>41390.83</v>
      </c>
      <c r="AL116" s="2667">
        <v>125512.00771090857</v>
      </c>
      <c r="AM116" s="2667">
        <v>120042.12</v>
      </c>
      <c r="AN116" s="2667">
        <v>373244.29375856055</v>
      </c>
      <c r="AO116" s="2667">
        <v>366654.56200000003</v>
      </c>
      <c r="AP116" s="1572">
        <v>42292.089554762671</v>
      </c>
      <c r="AQ116" s="2932">
        <v>36626.33</v>
      </c>
      <c r="AR116" s="2667">
        <v>415536.38331332325</v>
      </c>
      <c r="AS116" s="2667">
        <v>403280.89199999999</v>
      </c>
      <c r="AT116" s="1572">
        <v>38199.306694624342</v>
      </c>
      <c r="AU116" s="2932">
        <v>32161.072500000002</v>
      </c>
      <c r="AV116" s="2667">
        <v>453735.69000794762</v>
      </c>
      <c r="AW116" s="2667">
        <v>435441.9645</v>
      </c>
      <c r="AX116" s="1572">
        <v>42292.089554762671</v>
      </c>
      <c r="AY116" s="2932">
        <v>40359.926000000007</v>
      </c>
      <c r="AZ116" s="2667">
        <v>122783.48580414968</v>
      </c>
      <c r="BA116" s="2667">
        <v>109147.3285</v>
      </c>
      <c r="BB116" s="2397">
        <v>248295.49351505825</v>
      </c>
      <c r="BC116" s="2397">
        <v>229189.4485</v>
      </c>
      <c r="BD116" s="2667">
        <v>496027.77956271026</v>
      </c>
      <c r="BE116" s="2667">
        <v>475801.89049999998</v>
      </c>
      <c r="BF116" s="1365"/>
      <c r="BG116" s="1365"/>
      <c r="BH116" s="1273"/>
      <c r="BI116" s="1293"/>
      <c r="BJ116" s="1217"/>
      <c r="BK116" s="1217"/>
      <c r="BL116" s="1217"/>
      <c r="BM116" s="1217"/>
    </row>
    <row r="117" spans="1:65" ht="16.5" thickBot="1" x14ac:dyDescent="0.3">
      <c r="A117" s="3592"/>
      <c r="B117" s="3593"/>
      <c r="C117" s="2976"/>
      <c r="D117" s="1572"/>
      <c r="E117" s="2932"/>
      <c r="F117" s="1572"/>
      <c r="G117" s="2932"/>
      <c r="H117" s="2667"/>
      <c r="I117" s="2667"/>
      <c r="J117" s="1572"/>
      <c r="K117" s="2932"/>
      <c r="L117" s="1572"/>
      <c r="M117" s="2932"/>
      <c r="N117" s="1572"/>
      <c r="O117" s="2932"/>
      <c r="P117" s="2667"/>
      <c r="Q117" s="2667"/>
      <c r="R117" s="1572"/>
      <c r="S117" s="2932"/>
      <c r="T117" s="2667"/>
      <c r="U117" s="2667"/>
      <c r="V117" s="1572"/>
      <c r="W117" s="2932"/>
      <c r="X117" s="2667"/>
      <c r="Y117" s="2667"/>
      <c r="Z117" s="950"/>
      <c r="AA117" s="1572"/>
      <c r="AB117" s="1572"/>
      <c r="AC117" s="2932"/>
      <c r="AD117" s="2667"/>
      <c r="AE117" s="2667"/>
      <c r="AF117" s="1572"/>
      <c r="AG117" s="2932"/>
      <c r="AH117" s="2667"/>
      <c r="AI117" s="2667"/>
      <c r="AJ117" s="1572"/>
      <c r="AK117" s="2932"/>
      <c r="AL117" s="2667"/>
      <c r="AM117" s="2667"/>
      <c r="AN117" s="2667"/>
      <c r="AO117" s="2667"/>
      <c r="AP117" s="1572"/>
      <c r="AQ117" s="2932"/>
      <c r="AR117" s="2667"/>
      <c r="AS117" s="2667"/>
      <c r="AT117" s="1572"/>
      <c r="AU117" s="2932"/>
      <c r="AV117" s="2667"/>
      <c r="AW117" s="2667"/>
      <c r="AX117" s="1572"/>
      <c r="AY117" s="2932"/>
      <c r="AZ117" s="2667"/>
      <c r="BA117" s="2667"/>
      <c r="BB117" s="1351"/>
      <c r="BC117" s="1351"/>
      <c r="BD117" s="2667"/>
      <c r="BE117" s="2667"/>
      <c r="BF117" s="1365"/>
      <c r="BG117" s="1365"/>
      <c r="BH117" s="1273"/>
      <c r="BI117" s="1293"/>
      <c r="BJ117" s="1217"/>
      <c r="BK117" s="1217"/>
      <c r="BL117" s="1217"/>
      <c r="BM117" s="1217"/>
    </row>
    <row r="118" spans="1:65" ht="16.5" thickBot="1" x14ac:dyDescent="0.3">
      <c r="A118" s="3592"/>
      <c r="B118" s="3593"/>
      <c r="C118" s="2976"/>
      <c r="D118" s="1572"/>
      <c r="E118" s="2932"/>
      <c r="F118" s="1572"/>
      <c r="G118" s="2932"/>
      <c r="H118" s="2667"/>
      <c r="I118" s="2667"/>
      <c r="J118" s="1572"/>
      <c r="K118" s="2932"/>
      <c r="L118" s="1572"/>
      <c r="M118" s="2932"/>
      <c r="N118" s="1572"/>
      <c r="O118" s="2932"/>
      <c r="P118" s="2667"/>
      <c r="Q118" s="2667"/>
      <c r="R118" s="1572"/>
      <c r="S118" s="2932"/>
      <c r="T118" s="2667"/>
      <c r="U118" s="2667"/>
      <c r="V118" s="1572"/>
      <c r="W118" s="2932"/>
      <c r="X118" s="2667"/>
      <c r="Y118" s="2667"/>
      <c r="Z118" s="950"/>
      <c r="AA118" s="1572"/>
      <c r="AB118" s="1572"/>
      <c r="AC118" s="2932"/>
      <c r="AD118" s="2667"/>
      <c r="AE118" s="2667"/>
      <c r="AF118" s="1572"/>
      <c r="AG118" s="2932"/>
      <c r="AH118" s="2667"/>
      <c r="AI118" s="2667"/>
      <c r="AJ118" s="1572"/>
      <c r="AK118" s="2932"/>
      <c r="AL118" s="2667"/>
      <c r="AM118" s="2667"/>
      <c r="AN118" s="2667"/>
      <c r="AO118" s="2667"/>
      <c r="AP118" s="1572"/>
      <c r="AQ118" s="2932"/>
      <c r="AR118" s="2667"/>
      <c r="AS118" s="2667"/>
      <c r="AT118" s="1572"/>
      <c r="AU118" s="2932"/>
      <c r="AV118" s="2667"/>
      <c r="AW118" s="2667"/>
      <c r="AX118" s="1572"/>
      <c r="AY118" s="2932"/>
      <c r="AZ118" s="2667"/>
      <c r="BA118" s="2667"/>
      <c r="BB118" s="1351"/>
      <c r="BC118" s="1351"/>
      <c r="BD118" s="2667"/>
      <c r="BE118" s="2667"/>
      <c r="BF118" s="1365"/>
      <c r="BG118" s="1365"/>
      <c r="BH118" s="1273"/>
      <c r="BI118" s="1293"/>
      <c r="BJ118" s="1217"/>
      <c r="BK118" s="1217"/>
      <c r="BL118" s="1217"/>
      <c r="BM118" s="1217"/>
    </row>
    <row r="119" spans="1:65" ht="16.5" thickBot="1" x14ac:dyDescent="0.3">
      <c r="A119" s="3592"/>
      <c r="B119" s="3593"/>
      <c r="C119" s="2976"/>
      <c r="D119" s="1572"/>
      <c r="E119" s="2932"/>
      <c r="F119" s="1572"/>
      <c r="G119" s="2932"/>
      <c r="H119" s="2667"/>
      <c r="I119" s="2667"/>
      <c r="J119" s="1572"/>
      <c r="K119" s="2932"/>
      <c r="L119" s="1572"/>
      <c r="M119" s="2932"/>
      <c r="N119" s="1572"/>
      <c r="O119" s="2932"/>
      <c r="P119" s="2667"/>
      <c r="Q119" s="2667"/>
      <c r="R119" s="1572"/>
      <c r="S119" s="2932"/>
      <c r="T119" s="2667"/>
      <c r="U119" s="2667"/>
      <c r="V119" s="1572"/>
      <c r="W119" s="2932"/>
      <c r="X119" s="2667"/>
      <c r="Y119" s="2667"/>
      <c r="Z119" s="950"/>
      <c r="AA119" s="1572"/>
      <c r="AB119" s="1572"/>
      <c r="AC119" s="2932"/>
      <c r="AD119" s="2667"/>
      <c r="AE119" s="2667"/>
      <c r="AF119" s="1572"/>
      <c r="AG119" s="2932"/>
      <c r="AH119" s="2667"/>
      <c r="AI119" s="2667"/>
      <c r="AJ119" s="1572"/>
      <c r="AK119" s="2932"/>
      <c r="AL119" s="2667"/>
      <c r="AM119" s="2667"/>
      <c r="AN119" s="2667"/>
      <c r="AO119" s="2667"/>
      <c r="AP119" s="1572"/>
      <c r="AQ119" s="2932"/>
      <c r="AR119" s="2667"/>
      <c r="AS119" s="2667"/>
      <c r="AT119" s="1572"/>
      <c r="AU119" s="2932"/>
      <c r="AV119" s="2667"/>
      <c r="AW119" s="2667"/>
      <c r="AX119" s="1572"/>
      <c r="AY119" s="2932"/>
      <c r="AZ119" s="2667"/>
      <c r="BA119" s="2667"/>
      <c r="BB119" s="1351"/>
      <c r="BC119" s="1351"/>
      <c r="BD119" s="2667"/>
      <c r="BE119" s="2667"/>
      <c r="BF119" s="1365"/>
      <c r="BG119" s="1365"/>
      <c r="BH119" s="1273"/>
      <c r="BI119" s="1293"/>
      <c r="BJ119" s="1217"/>
      <c r="BK119" s="1217"/>
      <c r="BL119" s="1217"/>
      <c r="BM119" s="1217"/>
    </row>
    <row r="120" spans="1:65" ht="16.5" thickBot="1" x14ac:dyDescent="0.3">
      <c r="A120" s="3592"/>
      <c r="B120" s="3593"/>
      <c r="C120" s="2976"/>
      <c r="D120" s="1572"/>
      <c r="E120" s="2932"/>
      <c r="F120" s="1572"/>
      <c r="G120" s="2932"/>
      <c r="H120" s="2667"/>
      <c r="I120" s="2667"/>
      <c r="J120" s="1572"/>
      <c r="K120" s="2932"/>
      <c r="L120" s="1572"/>
      <c r="M120" s="2932"/>
      <c r="N120" s="1572"/>
      <c r="O120" s="2932"/>
      <c r="P120" s="2667"/>
      <c r="Q120" s="2667"/>
      <c r="R120" s="1572"/>
      <c r="S120" s="2932"/>
      <c r="T120" s="2667"/>
      <c r="U120" s="2667"/>
      <c r="V120" s="1572"/>
      <c r="W120" s="2932"/>
      <c r="X120" s="2667"/>
      <c r="Y120" s="2667"/>
      <c r="Z120" s="950"/>
      <c r="AA120" s="1572"/>
      <c r="AB120" s="1572"/>
      <c r="AC120" s="2932"/>
      <c r="AD120" s="2667"/>
      <c r="AE120" s="2667"/>
      <c r="AF120" s="1572"/>
      <c r="AG120" s="2932"/>
      <c r="AH120" s="2667"/>
      <c r="AI120" s="2667"/>
      <c r="AJ120" s="1572"/>
      <c r="AK120" s="2932"/>
      <c r="AL120" s="2667"/>
      <c r="AM120" s="2667"/>
      <c r="AN120" s="2667"/>
      <c r="AO120" s="2667"/>
      <c r="AP120" s="1572"/>
      <c r="AQ120" s="2932"/>
      <c r="AR120" s="2667"/>
      <c r="AS120" s="2667"/>
      <c r="AT120" s="1572"/>
      <c r="AU120" s="2932"/>
      <c r="AV120" s="2667"/>
      <c r="AW120" s="2667"/>
      <c r="AX120" s="1572"/>
      <c r="AY120" s="2932"/>
      <c r="AZ120" s="2667"/>
      <c r="BA120" s="2667"/>
      <c r="BB120" s="1351"/>
      <c r="BC120" s="1351"/>
      <c r="BD120" s="2667"/>
      <c r="BE120" s="2667"/>
      <c r="BF120" s="1365"/>
      <c r="BG120" s="1365"/>
      <c r="BH120" s="1273"/>
      <c r="BI120" s="1293"/>
      <c r="BJ120" s="1217"/>
      <c r="BK120" s="1217"/>
      <c r="BL120" s="1217"/>
      <c r="BM120" s="1217"/>
    </row>
    <row r="121" spans="1:65" ht="16.5" thickBot="1" x14ac:dyDescent="0.3">
      <c r="A121" s="3592"/>
      <c r="B121" s="3593"/>
      <c r="C121" s="2976"/>
      <c r="D121" s="1572"/>
      <c r="E121" s="2932"/>
      <c r="F121" s="1572"/>
      <c r="G121" s="2932"/>
      <c r="H121" s="2667"/>
      <c r="I121" s="2667"/>
      <c r="J121" s="1572"/>
      <c r="K121" s="2932"/>
      <c r="L121" s="1572"/>
      <c r="M121" s="2932"/>
      <c r="N121" s="1572"/>
      <c r="O121" s="2932"/>
      <c r="P121" s="2667"/>
      <c r="Q121" s="2667"/>
      <c r="R121" s="1572"/>
      <c r="S121" s="2932"/>
      <c r="T121" s="2667"/>
      <c r="U121" s="2667"/>
      <c r="V121" s="1572"/>
      <c r="W121" s="2932"/>
      <c r="X121" s="2667"/>
      <c r="Y121" s="2667"/>
      <c r="Z121" s="950"/>
      <c r="AA121" s="1572"/>
      <c r="AB121" s="1572"/>
      <c r="AC121" s="2932"/>
      <c r="AD121" s="2667"/>
      <c r="AE121" s="2667"/>
      <c r="AF121" s="1572"/>
      <c r="AG121" s="2932"/>
      <c r="AH121" s="2667"/>
      <c r="AI121" s="2667"/>
      <c r="AJ121" s="1572"/>
      <c r="AK121" s="2932"/>
      <c r="AL121" s="2667"/>
      <c r="AM121" s="2667"/>
      <c r="AN121" s="2667"/>
      <c r="AO121" s="2667"/>
      <c r="AP121" s="1572"/>
      <c r="AQ121" s="2932"/>
      <c r="AR121" s="2667"/>
      <c r="AS121" s="2667"/>
      <c r="AT121" s="1572"/>
      <c r="AU121" s="2932"/>
      <c r="AV121" s="2667"/>
      <c r="AW121" s="2667"/>
      <c r="AX121" s="1572"/>
      <c r="AY121" s="2932"/>
      <c r="AZ121" s="2667"/>
      <c r="BA121" s="2667"/>
      <c r="BB121" s="1351"/>
      <c r="BC121" s="1351"/>
      <c r="BD121" s="2667"/>
      <c r="BE121" s="2667"/>
      <c r="BF121" s="1365"/>
      <c r="BG121" s="1365"/>
      <c r="BH121" s="1273"/>
      <c r="BI121" s="1293"/>
      <c r="BJ121" s="1217"/>
      <c r="BK121" s="1217"/>
      <c r="BL121" s="1217"/>
      <c r="BM121" s="1217"/>
    </row>
    <row r="122" spans="1:65" ht="16.5" thickBot="1" x14ac:dyDescent="0.3">
      <c r="A122" s="3011" t="s">
        <v>12</v>
      </c>
      <c r="B122" s="3003" t="s">
        <v>50</v>
      </c>
      <c r="C122" s="2976">
        <v>1922694.9287248254</v>
      </c>
      <c r="D122" s="1572">
        <v>158613.11869049832</v>
      </c>
      <c r="E122" s="2932">
        <v>152302.0331</v>
      </c>
      <c r="F122" s="1572">
        <v>163900.22264684827</v>
      </c>
      <c r="G122" s="2932">
        <v>160825.49</v>
      </c>
      <c r="H122" s="2667">
        <v>322513.34133734659</v>
      </c>
      <c r="I122" s="2667">
        <v>313127.52309999999</v>
      </c>
      <c r="J122" s="1572">
        <v>156296.47316119066</v>
      </c>
      <c r="K122" s="2932">
        <v>153043.12</v>
      </c>
      <c r="L122" s="1572">
        <v>478809.81449853728</v>
      </c>
      <c r="M122" s="2932">
        <v>466170.64309999999</v>
      </c>
      <c r="N122" s="1572">
        <v>158533.16874376446</v>
      </c>
      <c r="O122" s="2932">
        <v>160509.22999999998</v>
      </c>
      <c r="P122" s="2667">
        <v>637342.98324230174</v>
      </c>
      <c r="Q122" s="2667">
        <v>626679.87309999997</v>
      </c>
      <c r="R122" s="1572">
        <v>163974.93954715322</v>
      </c>
      <c r="S122" s="2932">
        <v>160531.86000000002</v>
      </c>
      <c r="T122" s="2667">
        <v>801317.92278945493</v>
      </c>
      <c r="U122" s="2667">
        <v>787211.73309999995</v>
      </c>
      <c r="V122" s="1572">
        <v>158685.4253682128</v>
      </c>
      <c r="W122" s="2932">
        <v>151891.74</v>
      </c>
      <c r="X122" s="2667">
        <v>481193.53365913045</v>
      </c>
      <c r="Y122" s="2667">
        <v>472932.82999999996</v>
      </c>
      <c r="Z122" s="950">
        <v>960003.34815766779</v>
      </c>
      <c r="AA122" s="1572">
        <v>939103.47309999994</v>
      </c>
      <c r="AB122" s="1572">
        <v>163974.93954715322</v>
      </c>
      <c r="AC122" s="2932">
        <v>154871</v>
      </c>
      <c r="AD122" s="2667">
        <v>1123978.2877048207</v>
      </c>
      <c r="AE122" s="2667">
        <v>1093974.4730999998</v>
      </c>
      <c r="AF122" s="1572">
        <v>158685.4253682128</v>
      </c>
      <c r="AG122" s="2932">
        <v>141408.24</v>
      </c>
      <c r="AH122" s="2667">
        <v>1282663.7130730336</v>
      </c>
      <c r="AI122" s="2667">
        <v>1235382.7130999998</v>
      </c>
      <c r="AJ122" s="1572">
        <v>163974.93954715322</v>
      </c>
      <c r="AK122" s="2932">
        <v>155497.76</v>
      </c>
      <c r="AL122" s="2667">
        <v>486635.30446251924</v>
      </c>
      <c r="AM122" s="2667">
        <v>451777</v>
      </c>
      <c r="AN122" s="2667">
        <v>1446638.652620187</v>
      </c>
      <c r="AO122" s="2667">
        <v>1390880.4731000001</v>
      </c>
      <c r="AP122" s="1572">
        <v>163974.93954715322</v>
      </c>
      <c r="AQ122" s="2932">
        <v>155497.76</v>
      </c>
      <c r="AR122" s="2667">
        <v>1610613.5921673402</v>
      </c>
      <c r="AS122" s="2667">
        <v>1546378.2330999998</v>
      </c>
      <c r="AT122" s="1572">
        <v>148106.39701033192</v>
      </c>
      <c r="AU122" s="2932">
        <v>139321.30000000002</v>
      </c>
      <c r="AV122" s="2667">
        <v>1758719.989177672</v>
      </c>
      <c r="AW122" s="2667">
        <v>1685699.5330999999</v>
      </c>
      <c r="AX122" s="1572">
        <v>163974.93954715322</v>
      </c>
      <c r="AY122" s="2932">
        <v>152251.9</v>
      </c>
      <c r="AZ122" s="2667">
        <v>476056.27610463835</v>
      </c>
      <c r="BA122" s="2667">
        <v>447070.96</v>
      </c>
      <c r="BB122" s="2397">
        <v>962691.58056715759</v>
      </c>
      <c r="BC122" s="2397">
        <v>898847.96</v>
      </c>
      <c r="BD122" s="2667">
        <v>1922694.9287248254</v>
      </c>
      <c r="BE122" s="2667">
        <v>1837951.4330999998</v>
      </c>
      <c r="BF122" s="1365"/>
      <c r="BG122" s="1365"/>
      <c r="BH122" s="1273"/>
      <c r="BI122" s="1293"/>
      <c r="BJ122" s="1217"/>
      <c r="BK122" s="1217"/>
      <c r="BL122" s="1217"/>
      <c r="BM122" s="1217"/>
    </row>
    <row r="123" spans="1:65" ht="15.75" customHeight="1" x14ac:dyDescent="0.25">
      <c r="A123" s="3012" t="s">
        <v>1012</v>
      </c>
      <c r="B123" s="2970" t="s">
        <v>50</v>
      </c>
      <c r="C123" s="3857">
        <v>33741.817199999998</v>
      </c>
      <c r="D123" s="3840">
        <v>2812.9765900000002</v>
      </c>
      <c r="E123" s="3008">
        <v>6669.5569000000005</v>
      </c>
      <c r="F123" s="3840">
        <v>2906.7424700000001</v>
      </c>
      <c r="G123" s="3008">
        <v>2891.6999999999994</v>
      </c>
      <c r="H123" s="3839">
        <v>5719.7190600000004</v>
      </c>
      <c r="I123" s="955">
        <v>9561.2569000000003</v>
      </c>
      <c r="J123" s="3840">
        <v>2803.1014</v>
      </c>
      <c r="K123" s="3008">
        <v>2761.3</v>
      </c>
      <c r="L123" s="3840">
        <v>8522.8204600000008</v>
      </c>
      <c r="M123" s="3008">
        <v>12322.5569</v>
      </c>
      <c r="N123" s="3840">
        <v>2853.24</v>
      </c>
      <c r="O123" s="3008">
        <v>2858.6</v>
      </c>
      <c r="P123" s="3839">
        <v>11376.060460000001</v>
      </c>
      <c r="Q123" s="955">
        <v>15181.1569</v>
      </c>
      <c r="R123" s="3840">
        <v>2853.24</v>
      </c>
      <c r="S123" s="3008">
        <v>2013.3</v>
      </c>
      <c r="T123" s="3839">
        <v>14229.30046</v>
      </c>
      <c r="U123" s="955">
        <v>17194.456900000001</v>
      </c>
      <c r="V123" s="3840">
        <v>2761.2</v>
      </c>
      <c r="W123" s="3008">
        <v>2248.58</v>
      </c>
      <c r="X123" s="3840">
        <v>8467.68</v>
      </c>
      <c r="Y123" s="952">
        <v>7120.48</v>
      </c>
      <c r="Z123" s="3840">
        <v>16990.500460000003</v>
      </c>
      <c r="AA123" s="952">
        <v>19443.036899999999</v>
      </c>
      <c r="AB123" s="3840">
        <v>2853.24</v>
      </c>
      <c r="AC123" s="3008">
        <v>3153</v>
      </c>
      <c r="AD123" s="3839">
        <v>19843.740460000001</v>
      </c>
      <c r="AE123" s="955">
        <v>22596.036899999999</v>
      </c>
      <c r="AF123" s="3840">
        <v>2761.2040133779301</v>
      </c>
      <c r="AG123" s="3008">
        <v>7156.8</v>
      </c>
      <c r="AH123" s="3839">
        <v>22604.944473377931</v>
      </c>
      <c r="AI123" s="955">
        <v>29752.836899999998</v>
      </c>
      <c r="AJ123" s="3840">
        <v>2853.2441471571901</v>
      </c>
      <c r="AK123" s="3008">
        <v>1630.7</v>
      </c>
      <c r="AL123" s="3840">
        <v>8467.6881605351191</v>
      </c>
      <c r="AM123" s="952">
        <v>11940.5</v>
      </c>
      <c r="AN123" s="3839">
        <v>25458.188620535122</v>
      </c>
      <c r="AO123" s="1621">
        <v>31383.536899999999</v>
      </c>
      <c r="AP123" s="3840">
        <v>2853.2441471571901</v>
      </c>
      <c r="AQ123" s="3008">
        <v>0</v>
      </c>
      <c r="AR123" s="3839">
        <v>28311.432767692313</v>
      </c>
      <c r="AS123" s="955">
        <v>31383.536899999999</v>
      </c>
      <c r="AT123" s="3840">
        <v>2577.1237458194</v>
      </c>
      <c r="AU123" s="3008">
        <v>0</v>
      </c>
      <c r="AV123" s="3839">
        <v>30888.556513511714</v>
      </c>
      <c r="AW123" s="955">
        <v>31383.536899999999</v>
      </c>
      <c r="AX123" s="3840">
        <v>2853.2441471571901</v>
      </c>
      <c r="AY123" s="3008">
        <v>0</v>
      </c>
      <c r="AZ123" s="3840">
        <v>8283.6120401337794</v>
      </c>
      <c r="BA123" s="952">
        <v>0</v>
      </c>
      <c r="BB123" s="3840">
        <v>16751.300200668898</v>
      </c>
      <c r="BC123" s="2397">
        <v>11940.5</v>
      </c>
      <c r="BD123" s="3838">
        <v>33741.800660668901</v>
      </c>
      <c r="BE123" s="542">
        <v>31383.536899999999</v>
      </c>
      <c r="BF123" s="1365"/>
      <c r="BG123" s="1365"/>
      <c r="BH123" s="1273"/>
      <c r="BI123" s="1293"/>
      <c r="BJ123" s="1217"/>
      <c r="BK123" s="1217"/>
      <c r="BL123" s="1217"/>
      <c r="BM123" s="1217"/>
    </row>
    <row r="124" spans="1:65" x14ac:dyDescent="0.25">
      <c r="A124" s="3012" t="s">
        <v>1190</v>
      </c>
      <c r="B124" s="2970" t="s">
        <v>50</v>
      </c>
      <c r="C124" s="3858"/>
      <c r="D124" s="3841"/>
      <c r="E124" s="3008">
        <v>0</v>
      </c>
      <c r="F124" s="3841"/>
      <c r="G124" s="3008">
        <v>0</v>
      </c>
      <c r="H124" s="3838"/>
      <c r="I124" s="955">
        <v>0</v>
      </c>
      <c r="J124" s="3841"/>
      <c r="K124" s="3008">
        <v>0</v>
      </c>
      <c r="L124" s="3841"/>
      <c r="M124" s="3008">
        <v>0</v>
      </c>
      <c r="N124" s="3841"/>
      <c r="O124" s="3008">
        <v>0</v>
      </c>
      <c r="P124" s="3838"/>
      <c r="Q124" s="955">
        <v>0</v>
      </c>
      <c r="R124" s="3841"/>
      <c r="S124" s="3008">
        <v>1806.3</v>
      </c>
      <c r="T124" s="3838"/>
      <c r="U124" s="955">
        <v>1806.3</v>
      </c>
      <c r="V124" s="3841"/>
      <c r="W124" s="3008">
        <v>4515.8</v>
      </c>
      <c r="X124" s="3841"/>
      <c r="Y124" s="952">
        <v>6322.1</v>
      </c>
      <c r="Z124" s="3841"/>
      <c r="AA124" s="952">
        <v>6322.1</v>
      </c>
      <c r="AB124" s="3841"/>
      <c r="AC124" s="3008">
        <v>4603</v>
      </c>
      <c r="AD124" s="3838"/>
      <c r="AE124" s="955">
        <v>10925.1</v>
      </c>
      <c r="AF124" s="3841"/>
      <c r="AG124" s="3008">
        <v>2673.4</v>
      </c>
      <c r="AH124" s="3838"/>
      <c r="AI124" s="955">
        <v>13598.5</v>
      </c>
      <c r="AJ124" s="3841"/>
      <c r="AK124" s="3008">
        <v>6138.26</v>
      </c>
      <c r="AL124" s="3841"/>
      <c r="AM124" s="952">
        <v>13414.66</v>
      </c>
      <c r="AN124" s="3838"/>
      <c r="AO124" s="1621">
        <v>19736.760000000002</v>
      </c>
      <c r="AP124" s="3841"/>
      <c r="AQ124" s="3008">
        <v>7768.96</v>
      </c>
      <c r="AR124" s="3838"/>
      <c r="AS124" s="955">
        <v>27505.72</v>
      </c>
      <c r="AT124" s="3841"/>
      <c r="AU124" s="3008">
        <v>7886.9599999999991</v>
      </c>
      <c r="AV124" s="3838"/>
      <c r="AW124" s="955">
        <v>35392.68</v>
      </c>
      <c r="AX124" s="3841"/>
      <c r="AY124" s="3008">
        <v>11188.189999999999</v>
      </c>
      <c r="AZ124" s="3841"/>
      <c r="BA124" s="952">
        <v>26844.109999999997</v>
      </c>
      <c r="BB124" s="3841"/>
      <c r="BC124" s="2397">
        <v>40258.769999999997</v>
      </c>
      <c r="BD124" s="3838"/>
      <c r="BE124" s="542">
        <v>46580.869999999995</v>
      </c>
      <c r="BF124" s="1365"/>
      <c r="BG124" s="1365"/>
      <c r="BH124" s="1273"/>
      <c r="BI124" s="1293"/>
      <c r="BJ124" s="1217"/>
      <c r="BK124" s="1217"/>
      <c r="BL124" s="1217"/>
      <c r="BM124" s="1217"/>
    </row>
    <row r="125" spans="1:65" ht="15.75" thickBot="1" x14ac:dyDescent="0.3">
      <c r="A125" s="2969" t="s">
        <v>1139</v>
      </c>
      <c r="B125" s="2970" t="s">
        <v>50</v>
      </c>
      <c r="C125" s="3859"/>
      <c r="D125" s="3842"/>
      <c r="E125" s="3008">
        <v>0</v>
      </c>
      <c r="F125" s="3842"/>
      <c r="G125" s="3008">
        <v>0</v>
      </c>
      <c r="H125" s="3843"/>
      <c r="I125" s="955">
        <v>0</v>
      </c>
      <c r="J125" s="3842"/>
      <c r="K125" s="3008">
        <v>0</v>
      </c>
      <c r="L125" s="3842"/>
      <c r="M125" s="3008">
        <v>0</v>
      </c>
      <c r="N125" s="3842"/>
      <c r="O125" s="3008">
        <v>0</v>
      </c>
      <c r="P125" s="3843"/>
      <c r="Q125" s="955">
        <v>0</v>
      </c>
      <c r="R125" s="3842"/>
      <c r="S125" s="3008">
        <v>0</v>
      </c>
      <c r="T125" s="3843"/>
      <c r="U125" s="955">
        <v>0</v>
      </c>
      <c r="V125" s="3842"/>
      <c r="W125" s="3008">
        <v>0</v>
      </c>
      <c r="X125" s="3842"/>
      <c r="Y125" s="952">
        <v>0</v>
      </c>
      <c r="Z125" s="3842"/>
      <c r="AA125" s="952">
        <v>0</v>
      </c>
      <c r="AB125" s="3842"/>
      <c r="AC125" s="3008">
        <v>0</v>
      </c>
      <c r="AD125" s="3843"/>
      <c r="AE125" s="955">
        <v>0</v>
      </c>
      <c r="AF125" s="3842"/>
      <c r="AG125" s="3008">
        <v>0</v>
      </c>
      <c r="AH125" s="3843"/>
      <c r="AI125" s="955">
        <v>0</v>
      </c>
      <c r="AJ125" s="3842"/>
      <c r="AK125" s="3008">
        <v>0</v>
      </c>
      <c r="AL125" s="3842"/>
      <c r="AM125" s="952">
        <v>0</v>
      </c>
      <c r="AN125" s="3843"/>
      <c r="AO125" s="1621">
        <v>0</v>
      </c>
      <c r="AP125" s="3842"/>
      <c r="AQ125" s="3008">
        <v>0</v>
      </c>
      <c r="AR125" s="3843"/>
      <c r="AS125" s="955">
        <v>0</v>
      </c>
      <c r="AT125" s="3842"/>
      <c r="AU125" s="3008">
        <v>0</v>
      </c>
      <c r="AV125" s="3843"/>
      <c r="AW125" s="955">
        <v>0</v>
      </c>
      <c r="AX125" s="3842"/>
      <c r="AY125" s="3008">
        <v>0</v>
      </c>
      <c r="AZ125" s="3842"/>
      <c r="BA125" s="952">
        <v>0</v>
      </c>
      <c r="BB125" s="3842"/>
      <c r="BC125" s="2397">
        <v>0</v>
      </c>
      <c r="BD125" s="3838"/>
      <c r="BE125" s="542">
        <v>0</v>
      </c>
      <c r="BF125" s="1365"/>
      <c r="BG125" s="1365"/>
      <c r="BH125" s="1273"/>
      <c r="BI125" s="1293"/>
      <c r="BJ125" s="1217"/>
      <c r="BK125" s="1217"/>
      <c r="BL125" s="1217"/>
      <c r="BM125" s="1217"/>
    </row>
    <row r="126" spans="1:65" ht="15.75" thickBot="1" x14ac:dyDescent="0.3">
      <c r="A126" s="3012"/>
      <c r="B126" s="3594"/>
      <c r="C126" s="3294"/>
      <c r="D126" s="3595"/>
      <c r="E126" s="2935"/>
      <c r="F126" s="3595"/>
      <c r="G126" s="2935"/>
      <c r="H126" s="3294"/>
      <c r="I126" s="961"/>
      <c r="J126" s="3595"/>
      <c r="K126" s="2935"/>
      <c r="L126" s="3595"/>
      <c r="M126" s="2935"/>
      <c r="N126" s="3595"/>
      <c r="O126" s="2935"/>
      <c r="P126" s="3294"/>
      <c r="Q126" s="961"/>
      <c r="R126" s="3595"/>
      <c r="S126" s="2935"/>
      <c r="T126" s="3294"/>
      <c r="U126" s="961"/>
      <c r="V126" s="3595"/>
      <c r="W126" s="2935"/>
      <c r="X126" s="3596"/>
      <c r="Y126" s="3294"/>
      <c r="Z126" s="3596"/>
      <c r="AA126" s="3294"/>
      <c r="AB126" s="3595"/>
      <c r="AC126" s="2935"/>
      <c r="AD126" s="3294"/>
      <c r="AE126" s="961"/>
      <c r="AF126" s="3595"/>
      <c r="AG126" s="2935"/>
      <c r="AH126" s="3294"/>
      <c r="AI126" s="961"/>
      <c r="AJ126" s="3595"/>
      <c r="AK126" s="2935"/>
      <c r="AL126" s="3596"/>
      <c r="AM126" s="3294"/>
      <c r="AN126" s="3294"/>
      <c r="AO126" s="3294"/>
      <c r="AP126" s="3595"/>
      <c r="AQ126" s="2935"/>
      <c r="AR126" s="3294"/>
      <c r="AS126" s="961"/>
      <c r="AT126" s="3595"/>
      <c r="AU126" s="2935"/>
      <c r="AV126" s="3294"/>
      <c r="AW126" s="961"/>
      <c r="AX126" s="3595"/>
      <c r="AY126" s="2935"/>
      <c r="AZ126" s="3596"/>
      <c r="BA126" s="3294"/>
      <c r="BB126" s="3596"/>
      <c r="BC126" s="2929"/>
      <c r="BD126" s="3294"/>
      <c r="BE126" s="2929"/>
      <c r="BF126" s="1365"/>
      <c r="BG126" s="1365"/>
      <c r="BH126" s="1273"/>
      <c r="BI126" s="1293"/>
      <c r="BJ126" s="1217"/>
      <c r="BK126" s="1217"/>
      <c r="BL126" s="1217"/>
      <c r="BM126" s="1217"/>
    </row>
    <row r="127" spans="1:65" ht="16.5" thickBot="1" x14ac:dyDescent="0.3">
      <c r="A127" s="3013" t="s">
        <v>11</v>
      </c>
      <c r="B127" s="3014" t="s">
        <v>50</v>
      </c>
      <c r="C127" s="2938">
        <v>1956436.7459248253</v>
      </c>
      <c r="D127" s="3015">
        <v>161426.09528049832</v>
      </c>
      <c r="E127" s="2940">
        <v>158971.59</v>
      </c>
      <c r="F127" s="3015">
        <v>166806.96511684827</v>
      </c>
      <c r="G127" s="2940">
        <v>163717.19</v>
      </c>
      <c r="H127" s="2940">
        <v>328233.06039734656</v>
      </c>
      <c r="I127" s="2940">
        <v>322688.77999999997</v>
      </c>
      <c r="J127" s="3015">
        <v>159099.57456119068</v>
      </c>
      <c r="K127" s="2940">
        <v>155804.41999999998</v>
      </c>
      <c r="L127" s="3015">
        <v>487332.6349585373</v>
      </c>
      <c r="M127" s="2940">
        <v>478493.2</v>
      </c>
      <c r="N127" s="3015">
        <v>161386.40874376445</v>
      </c>
      <c r="O127" s="2940">
        <v>163367.82999999999</v>
      </c>
      <c r="P127" s="2940">
        <v>648719.04370230169</v>
      </c>
      <c r="Q127" s="2940">
        <v>641861.02999999991</v>
      </c>
      <c r="R127" s="3015">
        <v>166828.17954715321</v>
      </c>
      <c r="S127" s="2940">
        <v>164351.46</v>
      </c>
      <c r="T127" s="2940">
        <v>815547.22324945498</v>
      </c>
      <c r="U127" s="2940">
        <v>806212.49</v>
      </c>
      <c r="V127" s="3015">
        <v>161446.62536821282</v>
      </c>
      <c r="W127" s="2940">
        <v>158656.11999999997</v>
      </c>
      <c r="X127" s="1571">
        <v>489661.21365913044</v>
      </c>
      <c r="Y127" s="1571">
        <v>486375.40999999992</v>
      </c>
      <c r="Z127" s="972">
        <v>976993.8486176678</v>
      </c>
      <c r="AA127" s="1571">
        <v>964868.60999999987</v>
      </c>
      <c r="AB127" s="3015">
        <v>166828.17954715321</v>
      </c>
      <c r="AC127" s="2940">
        <v>162627</v>
      </c>
      <c r="AD127" s="2940">
        <v>1143822.0281648207</v>
      </c>
      <c r="AE127" s="2940">
        <v>1127495.6099999999</v>
      </c>
      <c r="AF127" s="3015">
        <v>161446.62938159073</v>
      </c>
      <c r="AG127" s="2940">
        <v>151238.43999999997</v>
      </c>
      <c r="AH127" s="2940">
        <v>1305268.6575464115</v>
      </c>
      <c r="AI127" s="2940">
        <v>1278734.0499999998</v>
      </c>
      <c r="AJ127" s="3015">
        <v>166828.1836943104</v>
      </c>
      <c r="AK127" s="2940">
        <v>163266.72000000003</v>
      </c>
      <c r="AL127" s="1571">
        <v>495102.99262305436</v>
      </c>
      <c r="AM127" s="1571">
        <v>477132.16</v>
      </c>
      <c r="AN127" s="2940">
        <v>1472096.8412407222</v>
      </c>
      <c r="AO127" s="2940">
        <v>1442000.77</v>
      </c>
      <c r="AP127" s="3015">
        <v>166828.1836943104</v>
      </c>
      <c r="AQ127" s="2940">
        <v>163266.72</v>
      </c>
      <c r="AR127" s="2940">
        <v>1638925.0249350325</v>
      </c>
      <c r="AS127" s="2940">
        <v>1605267.4899999998</v>
      </c>
      <c r="AT127" s="3015">
        <v>150683.52075615132</v>
      </c>
      <c r="AU127" s="2940">
        <v>147208.26</v>
      </c>
      <c r="AV127" s="2940">
        <v>1789608.5456911838</v>
      </c>
      <c r="AW127" s="2940">
        <v>1752475.7499999998</v>
      </c>
      <c r="AX127" s="3015">
        <v>166828.1836943104</v>
      </c>
      <c r="AY127" s="2940">
        <v>163440.09</v>
      </c>
      <c r="AZ127" s="1571">
        <v>484339.88814477215</v>
      </c>
      <c r="BA127" s="1571">
        <v>473915.07</v>
      </c>
      <c r="BB127" s="972">
        <v>979442.88076782646</v>
      </c>
      <c r="BC127" s="1571">
        <v>951047.23</v>
      </c>
      <c r="BD127" s="2940">
        <v>1956436.7293854943</v>
      </c>
      <c r="BE127" s="2940">
        <v>1915915.8399999999</v>
      </c>
      <c r="BF127" s="1365"/>
      <c r="BG127" s="1365"/>
      <c r="BH127" s="1273"/>
      <c r="BI127" s="1293"/>
      <c r="BJ127" s="1217"/>
      <c r="BK127" s="1217"/>
      <c r="BL127" s="1217"/>
      <c r="BM127" s="1217"/>
    </row>
    <row r="128" spans="1:65" ht="19.5" thickBot="1" x14ac:dyDescent="0.3">
      <c r="A128" s="2216" t="s">
        <v>1144</v>
      </c>
      <c r="B128" s="3016"/>
      <c r="C128" s="3016"/>
      <c r="D128" s="3016"/>
      <c r="E128" s="3016"/>
      <c r="F128" s="3016"/>
      <c r="G128" s="3016"/>
      <c r="H128" s="3016"/>
      <c r="I128" s="3016"/>
      <c r="J128" s="3016"/>
      <c r="K128" s="3016"/>
      <c r="L128" s="3016"/>
      <c r="M128" s="3016"/>
      <c r="N128" s="3016"/>
      <c r="O128" s="3016"/>
      <c r="P128" s="3016"/>
      <c r="Q128" s="3016"/>
      <c r="R128" s="3016"/>
      <c r="S128" s="3016"/>
      <c r="T128" s="3016"/>
      <c r="U128" s="3016"/>
      <c r="V128" s="3016"/>
      <c r="W128" s="3016"/>
      <c r="X128" s="3016"/>
      <c r="Y128" s="3016"/>
      <c r="Z128" s="3017"/>
      <c r="AA128" s="3018"/>
      <c r="AB128" s="3016"/>
      <c r="AC128" s="3016"/>
      <c r="AD128" s="3016"/>
      <c r="AE128" s="3018"/>
      <c r="AF128" s="3016"/>
      <c r="AG128" s="3016"/>
      <c r="AH128" s="3016"/>
      <c r="AI128" s="3018"/>
      <c r="AJ128" s="3016"/>
      <c r="AK128" s="3016"/>
      <c r="AL128" s="3016"/>
      <c r="AM128" s="3016"/>
      <c r="AN128" s="3016"/>
      <c r="AO128" s="3018"/>
      <c r="AP128" s="3016"/>
      <c r="AQ128" s="3016"/>
      <c r="AR128" s="3016"/>
      <c r="AS128" s="3018"/>
      <c r="AT128" s="3016"/>
      <c r="AU128" s="3016"/>
      <c r="AV128" s="3016"/>
      <c r="AW128" s="3018"/>
      <c r="AX128" s="3016"/>
      <c r="AY128" s="3016"/>
      <c r="AZ128" s="3016"/>
      <c r="BA128" s="3016"/>
      <c r="BB128" s="3017"/>
      <c r="BC128" s="3018"/>
      <c r="BD128" s="3016"/>
      <c r="BE128" s="3018"/>
      <c r="BF128" s="1365"/>
      <c r="BG128" s="1365"/>
      <c r="BH128" s="1273"/>
      <c r="BI128" s="1293"/>
      <c r="BJ128" s="1217"/>
      <c r="BK128" s="1217"/>
      <c r="BL128" s="1217"/>
      <c r="BM128" s="1217"/>
    </row>
    <row r="129" spans="1:65" ht="19.5" thickBot="1" x14ac:dyDescent="0.3">
      <c r="A129" s="3019" t="s">
        <v>650</v>
      </c>
      <c r="B129" s="2966"/>
      <c r="C129" s="2966"/>
      <c r="D129" s="2966"/>
      <c r="E129" s="2966"/>
      <c r="F129" s="2966"/>
      <c r="G129" s="2966"/>
      <c r="H129" s="2966"/>
      <c r="I129" s="2966"/>
      <c r="J129" s="2966"/>
      <c r="K129" s="2966"/>
      <c r="L129" s="2966"/>
      <c r="M129" s="2966"/>
      <c r="N129" s="2966"/>
      <c r="O129" s="2966"/>
      <c r="P129" s="2966"/>
      <c r="Q129" s="2966"/>
      <c r="R129" s="2966"/>
      <c r="S129" s="2966"/>
      <c r="T129" s="2966"/>
      <c r="U129" s="2966"/>
      <c r="V129" s="2966"/>
      <c r="W129" s="2966"/>
      <c r="X129" s="3020"/>
      <c r="Y129" s="3020"/>
      <c r="Z129" s="3021"/>
      <c r="AA129" s="3022"/>
      <c r="AB129" s="2966"/>
      <c r="AC129" s="2966"/>
      <c r="AD129" s="2966"/>
      <c r="AE129" s="2968"/>
      <c r="AF129" s="2966"/>
      <c r="AG129" s="2966"/>
      <c r="AH129" s="2966"/>
      <c r="AI129" s="2968"/>
      <c r="AJ129" s="2966"/>
      <c r="AK129" s="2966"/>
      <c r="AL129" s="3020"/>
      <c r="AM129" s="3020"/>
      <c r="AN129" s="2966"/>
      <c r="AO129" s="2968"/>
      <c r="AP129" s="2966"/>
      <c r="AQ129" s="2966"/>
      <c r="AR129" s="2966"/>
      <c r="AS129" s="2968"/>
      <c r="AT129" s="2966"/>
      <c r="AU129" s="2966"/>
      <c r="AV129" s="2966"/>
      <c r="AW129" s="2968"/>
      <c r="AX129" s="2966"/>
      <c r="AY129" s="2966"/>
      <c r="AZ129" s="3020"/>
      <c r="BA129" s="3020"/>
      <c r="BB129" s="3021"/>
      <c r="BC129" s="3022"/>
      <c r="BD129" s="2966"/>
      <c r="BE129" s="2968"/>
      <c r="BF129" s="1365"/>
      <c r="BG129" s="1365"/>
      <c r="BH129" s="1273"/>
      <c r="BI129" s="1293"/>
      <c r="BJ129" s="1217"/>
      <c r="BK129" s="1217"/>
      <c r="BL129" s="1217"/>
      <c r="BM129" s="1217"/>
    </row>
    <row r="130" spans="1:65" ht="15.75" x14ac:dyDescent="0.25">
      <c r="A130" s="3023" t="s">
        <v>426</v>
      </c>
      <c r="B130" s="3024"/>
      <c r="C130" s="2872"/>
      <c r="D130" s="3025"/>
      <c r="E130" s="2873"/>
      <c r="F130" s="3025"/>
      <c r="G130" s="2873"/>
      <c r="H130" s="2872"/>
      <c r="I130" s="2872"/>
      <c r="J130" s="3025"/>
      <c r="K130" s="2873"/>
      <c r="L130" s="3025"/>
      <c r="M130" s="2873"/>
      <c r="N130" s="3025"/>
      <c r="O130" s="2873"/>
      <c r="P130" s="2872"/>
      <c r="Q130" s="2872"/>
      <c r="R130" s="3025"/>
      <c r="S130" s="2873"/>
      <c r="T130" s="2872"/>
      <c r="U130" s="2872"/>
      <c r="V130" s="3025"/>
      <c r="W130" s="2873"/>
      <c r="X130" s="2872"/>
      <c r="Y130" s="2872"/>
      <c r="Z130" s="2874"/>
      <c r="AA130" s="2873"/>
      <c r="AB130" s="3025"/>
      <c r="AC130" s="2873"/>
      <c r="AD130" s="2872"/>
      <c r="AE130" s="2873"/>
      <c r="AF130" s="3025"/>
      <c r="AG130" s="2873"/>
      <c r="AH130" s="2872"/>
      <c r="AI130" s="2873"/>
      <c r="AJ130" s="3025"/>
      <c r="AK130" s="2873"/>
      <c r="AL130" s="2872"/>
      <c r="AM130" s="2872"/>
      <c r="AN130" s="2872"/>
      <c r="AO130" s="2873"/>
      <c r="AP130" s="3025"/>
      <c r="AQ130" s="2873"/>
      <c r="AR130" s="2872"/>
      <c r="AS130" s="2873"/>
      <c r="AT130" s="3025"/>
      <c r="AU130" s="2873"/>
      <c r="AV130" s="2872"/>
      <c r="AW130" s="2873"/>
      <c r="AX130" s="3025"/>
      <c r="AY130" s="2873"/>
      <c r="AZ130" s="2872"/>
      <c r="BA130" s="2872"/>
      <c r="BB130" s="2874"/>
      <c r="BC130" s="2873"/>
      <c r="BD130" s="2872"/>
      <c r="BE130" s="2873"/>
      <c r="BF130" s="1365"/>
      <c r="BG130" s="1365"/>
      <c r="BH130" s="1273"/>
      <c r="BI130" s="1293"/>
      <c r="BJ130" s="1217"/>
      <c r="BK130" s="1217"/>
      <c r="BL130" s="1217"/>
      <c r="BM130" s="1217"/>
    </row>
    <row r="131" spans="1:65" x14ac:dyDescent="0.25">
      <c r="A131" s="3026" t="s">
        <v>192</v>
      </c>
      <c r="B131" s="2093" t="s">
        <v>49</v>
      </c>
      <c r="C131" s="3027">
        <v>69.038271212360229</v>
      </c>
      <c r="D131" s="921">
        <v>69.038271213900188</v>
      </c>
      <c r="E131" s="906">
        <v>67.3</v>
      </c>
      <c r="F131" s="921">
        <v>69.0382712213421</v>
      </c>
      <c r="G131" s="906">
        <v>69</v>
      </c>
      <c r="H131" s="903">
        <v>69.038271217682137</v>
      </c>
      <c r="I131" s="906">
        <v>68.163689191432837</v>
      </c>
      <c r="J131" s="921">
        <v>69.038271275606405</v>
      </c>
      <c r="K131" s="906">
        <v>68.99999637850425</v>
      </c>
      <c r="L131" s="921">
        <v>69.038271236733067</v>
      </c>
      <c r="M131" s="906">
        <v>68.436879756063661</v>
      </c>
      <c r="N131" s="921">
        <v>69.038276180006989</v>
      </c>
      <c r="O131" s="906">
        <v>69.000010494537605</v>
      </c>
      <c r="P131" s="903">
        <v>69.038272476561332</v>
      </c>
      <c r="Q131" s="906">
        <v>68.579191594863872</v>
      </c>
      <c r="R131" s="921">
        <v>69.038276180006989</v>
      </c>
      <c r="S131" s="906">
        <v>67.451688336624969</v>
      </c>
      <c r="T131" s="903">
        <v>69.038273219171856</v>
      </c>
      <c r="U131" s="906">
        <v>68.348076223623124</v>
      </c>
      <c r="V131" s="921">
        <v>69.038276180006989</v>
      </c>
      <c r="W131" s="906">
        <v>66.000035430839006</v>
      </c>
      <c r="X131" s="923">
        <v>69.038276180007003</v>
      </c>
      <c r="Y131" s="906">
        <v>67.489947670895418</v>
      </c>
      <c r="Z131" s="923">
        <v>69.038273700350345</v>
      </c>
      <c r="AA131" s="906">
        <v>67.959401596489514</v>
      </c>
      <c r="AB131" s="921">
        <v>69.038276180006989</v>
      </c>
      <c r="AC131" s="906">
        <v>66.001042752867562</v>
      </c>
      <c r="AD131" s="903">
        <v>69.038274056888966</v>
      </c>
      <c r="AE131" s="906">
        <v>67.676667259648539</v>
      </c>
      <c r="AF131" s="921">
        <v>69.038271215565146</v>
      </c>
      <c r="AG131" s="906">
        <v>66.000100994798771</v>
      </c>
      <c r="AH131" s="903">
        <v>69.038273709820231</v>
      </c>
      <c r="AI131" s="906">
        <v>67.478350701342521</v>
      </c>
      <c r="AJ131" s="921">
        <v>69.038271215565146</v>
      </c>
      <c r="AK131" s="906">
        <v>65.999979100703271</v>
      </c>
      <c r="AL131" s="923">
        <v>69.038272888366109</v>
      </c>
      <c r="AM131" s="906">
        <v>66.000381175623986</v>
      </c>
      <c r="AN131" s="903">
        <v>69.038273430275041</v>
      </c>
      <c r="AO131" s="906">
        <v>67.311724727493299</v>
      </c>
      <c r="AP131" s="921">
        <v>69.038271215565146</v>
      </c>
      <c r="AQ131" s="906">
        <v>70.967741935483858</v>
      </c>
      <c r="AR131" s="903">
        <v>69.038273207075306</v>
      </c>
      <c r="AS131" s="906">
        <v>67.68205197729506</v>
      </c>
      <c r="AT131" s="921">
        <v>69.038271215565146</v>
      </c>
      <c r="AU131" s="906">
        <v>67.928571428571431</v>
      </c>
      <c r="AV131" s="903">
        <v>69.038273040917801</v>
      </c>
      <c r="AW131" s="906">
        <v>67.702653429401522</v>
      </c>
      <c r="AX131" s="921">
        <v>69.038271215565146</v>
      </c>
      <c r="AY131" s="906">
        <v>64.903203199263231</v>
      </c>
      <c r="AZ131" s="923">
        <v>69.038271215565146</v>
      </c>
      <c r="BA131" s="906">
        <v>67.933330038590526</v>
      </c>
      <c r="BB131" s="923">
        <v>69.038272061156832</v>
      </c>
      <c r="BC131" s="906">
        <v>66.961378035481985</v>
      </c>
      <c r="BD131" s="903">
        <v>69.038272886564016</v>
      </c>
      <c r="BE131" s="906">
        <v>67.464860839228152</v>
      </c>
      <c r="BF131" s="1365"/>
      <c r="BG131" s="1365"/>
      <c r="BH131" s="1273"/>
      <c r="BI131" s="1293"/>
      <c r="BJ131" s="1217"/>
      <c r="BK131" s="1217"/>
      <c r="BL131" s="1217"/>
      <c r="BM131" s="1217"/>
    </row>
    <row r="132" spans="1:65" x14ac:dyDescent="0.25">
      <c r="A132" s="3026" t="s">
        <v>193</v>
      </c>
      <c r="B132" s="2093" t="s">
        <v>49</v>
      </c>
      <c r="C132" s="3027">
        <v>26.014421036541535</v>
      </c>
      <c r="D132" s="921">
        <v>26.01442103712181</v>
      </c>
      <c r="E132" s="3028">
        <v>26</v>
      </c>
      <c r="F132" s="921">
        <v>26.01442103992601</v>
      </c>
      <c r="G132" s="3028">
        <v>26</v>
      </c>
      <c r="H132" s="921">
        <v>26.014421038546892</v>
      </c>
      <c r="I132" s="3028">
        <v>26</v>
      </c>
      <c r="J132" s="921">
        <v>26.014421060373433</v>
      </c>
      <c r="K132" s="3028">
        <v>25.999985514016998</v>
      </c>
      <c r="L132" s="921">
        <v>26.014421045725506</v>
      </c>
      <c r="M132" s="3028">
        <v>25.999995267966202</v>
      </c>
      <c r="N132" s="921">
        <v>26.014422908408431</v>
      </c>
      <c r="O132" s="3028">
        <v>26.000041978150367</v>
      </c>
      <c r="P132" s="921">
        <v>26.01442151290717</v>
      </c>
      <c r="Q132" s="3028">
        <v>26.000007072351483</v>
      </c>
      <c r="R132" s="921">
        <v>26.014422908408431</v>
      </c>
      <c r="S132" s="3028">
        <v>26.000006857581742</v>
      </c>
      <c r="T132" s="921">
        <v>26.014421792731419</v>
      </c>
      <c r="U132" s="3028">
        <v>26.000007028328032</v>
      </c>
      <c r="V132" s="921">
        <v>26.014422908408431</v>
      </c>
      <c r="W132" s="3028">
        <v>26.000035430838999</v>
      </c>
      <c r="X132" s="923">
        <v>26.014422908408431</v>
      </c>
      <c r="Y132" s="3028">
        <v>26.000027915059125</v>
      </c>
      <c r="Z132" s="923">
        <v>26.01442197404506</v>
      </c>
      <c r="AA132" s="3028">
        <v>26.000011729837226</v>
      </c>
      <c r="AB132" s="921">
        <v>26.014422908408431</v>
      </c>
      <c r="AC132" s="3028">
        <v>25.999304831421622</v>
      </c>
      <c r="AD132" s="921">
        <v>26.014422108392939</v>
      </c>
      <c r="AE132" s="3028">
        <v>25.999909672721692</v>
      </c>
      <c r="AF132" s="921">
        <v>26.014421037749187</v>
      </c>
      <c r="AG132" s="3028">
        <v>24.269985280943214</v>
      </c>
      <c r="AH132" s="921">
        <v>26.014421977613424</v>
      </c>
      <c r="AI132" s="3028">
        <v>25.795281523688839</v>
      </c>
      <c r="AJ132" s="921">
        <v>26.014421037749191</v>
      </c>
      <c r="AK132" s="3028">
        <v>25.999944268542031</v>
      </c>
      <c r="AL132" s="923">
        <v>26.01442166807999</v>
      </c>
      <c r="AM132" s="3028">
        <v>25.450538306665877</v>
      </c>
      <c r="AN132" s="921">
        <v>26.014421872277548</v>
      </c>
      <c r="AO132" s="3028">
        <v>25.818348883178881</v>
      </c>
      <c r="AP132" s="921">
        <v>26.014421037749191</v>
      </c>
      <c r="AQ132" s="3028">
        <v>21.032181433761423</v>
      </c>
      <c r="AR132" s="921">
        <v>26.014421788173301</v>
      </c>
      <c r="AS132" s="3028">
        <v>25.333545850862794</v>
      </c>
      <c r="AT132" s="921">
        <v>26.014421037749187</v>
      </c>
      <c r="AU132" s="3028">
        <v>22.357142857142858</v>
      </c>
      <c r="AV132" s="921">
        <v>26.014421725563224</v>
      </c>
      <c r="AW132" s="3028">
        <v>25.084810007069798</v>
      </c>
      <c r="AX132" s="921">
        <v>26.014421037749191</v>
      </c>
      <c r="AY132" s="3028">
        <v>24.129023853404028</v>
      </c>
      <c r="AZ132" s="923">
        <v>26.014421037749187</v>
      </c>
      <c r="BA132" s="3028">
        <v>22.511239256456214</v>
      </c>
      <c r="BB132" s="923">
        <v>26.014421356377937</v>
      </c>
      <c r="BC132" s="3028">
        <v>23.989218138526518</v>
      </c>
      <c r="BD132" s="921">
        <v>26.014421667400931</v>
      </c>
      <c r="BE132" s="3028">
        <v>25.003623043041934</v>
      </c>
      <c r="BF132" s="1365"/>
      <c r="BG132" s="1365"/>
      <c r="BH132" s="1273"/>
      <c r="BI132" s="1293"/>
      <c r="BJ132" s="1217"/>
      <c r="BK132" s="1217"/>
      <c r="BL132" s="1217"/>
      <c r="BM132" s="1217"/>
    </row>
    <row r="133" spans="1:65" x14ac:dyDescent="0.25">
      <c r="A133" s="3029" t="s">
        <v>12</v>
      </c>
      <c r="B133" s="2902" t="s">
        <v>49</v>
      </c>
      <c r="C133" s="3030">
        <v>95.052692248901764</v>
      </c>
      <c r="D133" s="1107">
        <v>95.052692251021995</v>
      </c>
      <c r="E133" s="3031">
        <v>93.3</v>
      </c>
      <c r="F133" s="1107">
        <v>95.052692261268106</v>
      </c>
      <c r="G133" s="3031">
        <v>95</v>
      </c>
      <c r="H133" s="1107">
        <v>95.052692256229022</v>
      </c>
      <c r="I133" s="3031">
        <v>94.163689191432837</v>
      </c>
      <c r="J133" s="1107">
        <v>95.052692335979842</v>
      </c>
      <c r="K133" s="3031">
        <v>94.999981892521248</v>
      </c>
      <c r="L133" s="1107">
        <v>95.052692282458565</v>
      </c>
      <c r="M133" s="3031">
        <v>94.43687502402986</v>
      </c>
      <c r="N133" s="1107">
        <v>95.052699088415423</v>
      </c>
      <c r="O133" s="3031">
        <v>95.000052472687969</v>
      </c>
      <c r="P133" s="1107">
        <v>95.052693989468509</v>
      </c>
      <c r="Q133" s="3031">
        <v>94.579198667215351</v>
      </c>
      <c r="R133" s="1107">
        <v>95.052699088415423</v>
      </c>
      <c r="S133" s="3031">
        <v>93.451695194206707</v>
      </c>
      <c r="T133" s="1107">
        <v>95.052695011903268</v>
      </c>
      <c r="U133" s="3031">
        <v>94.348083251951152</v>
      </c>
      <c r="V133" s="1107">
        <v>95.052699088415423</v>
      </c>
      <c r="W133" s="3031">
        <v>92.000070861678012</v>
      </c>
      <c r="X133" s="1113">
        <v>95.052699088415437</v>
      </c>
      <c r="Y133" s="3031">
        <v>93.489975585954539</v>
      </c>
      <c r="Z133" s="923">
        <v>95.052695674395409</v>
      </c>
      <c r="AA133" s="3031">
        <v>93.959413326326739</v>
      </c>
      <c r="AB133" s="1107">
        <v>95.052699088415423</v>
      </c>
      <c r="AC133" s="3031">
        <v>92.000347584289187</v>
      </c>
      <c r="AD133" s="1107">
        <v>95.052696165281901</v>
      </c>
      <c r="AE133" s="3031">
        <v>93.676576932370239</v>
      </c>
      <c r="AF133" s="1107">
        <v>95.052692253314333</v>
      </c>
      <c r="AG133" s="3031">
        <v>90.270086275741988</v>
      </c>
      <c r="AH133" s="1107">
        <v>95.052695687433655</v>
      </c>
      <c r="AI133" s="3031">
        <v>93.273632225031363</v>
      </c>
      <c r="AJ133" s="1107">
        <v>95.052692253314333</v>
      </c>
      <c r="AK133" s="3031">
        <v>91.999923369245295</v>
      </c>
      <c r="AL133" s="1113">
        <v>95.052694556446099</v>
      </c>
      <c r="AM133" s="3031">
        <v>91.450919482289862</v>
      </c>
      <c r="AN133" s="1107">
        <v>95.052695302552593</v>
      </c>
      <c r="AO133" s="3031">
        <v>93.130073610672184</v>
      </c>
      <c r="AP133" s="1107">
        <v>95.052692253314333</v>
      </c>
      <c r="AQ133" s="3031">
        <v>91.99992336924528</v>
      </c>
      <c r="AR133" s="1107">
        <v>95.052694995248601</v>
      </c>
      <c r="AS133" s="3031">
        <v>93.015597828157851</v>
      </c>
      <c r="AT133" s="1107">
        <v>95.052692253314333</v>
      </c>
      <c r="AU133" s="3031">
        <v>90.285714285714292</v>
      </c>
      <c r="AV133" s="1107">
        <v>95.052694766481025</v>
      </c>
      <c r="AW133" s="3031">
        <v>92.787463436471313</v>
      </c>
      <c r="AX133" s="1107">
        <v>95.052692253314333</v>
      </c>
      <c r="AY133" s="3031">
        <v>89.032227052667253</v>
      </c>
      <c r="AZ133" s="1113">
        <v>95.052692253314333</v>
      </c>
      <c r="BA133" s="3031">
        <v>90.444569295046733</v>
      </c>
      <c r="BB133" s="923">
        <v>95.052693417534769</v>
      </c>
      <c r="BC133" s="3031">
        <v>90.950596174008496</v>
      </c>
      <c r="BD133" s="1107">
        <v>95.052694553964955</v>
      </c>
      <c r="BE133" s="3031">
        <v>92.468483882270078</v>
      </c>
      <c r="BF133" s="1365"/>
      <c r="BG133" s="1365"/>
      <c r="BH133" s="1273"/>
      <c r="BI133" s="1293"/>
      <c r="BJ133" s="1217"/>
      <c r="BK133" s="1217"/>
      <c r="BL133" s="1217"/>
      <c r="BM133" s="1217"/>
    </row>
    <row r="134" spans="1:65" x14ac:dyDescent="0.25">
      <c r="A134" s="3026" t="s">
        <v>196</v>
      </c>
      <c r="B134" s="2093" t="s">
        <v>49</v>
      </c>
      <c r="C134" s="3027">
        <v>4.9473077510982248</v>
      </c>
      <c r="D134" s="3032">
        <v>4.9473077489780088</v>
      </c>
      <c r="E134" s="3028">
        <v>6.7</v>
      </c>
      <c r="F134" s="3032">
        <v>4.9473077387318956</v>
      </c>
      <c r="G134" s="3028">
        <v>5</v>
      </c>
      <c r="H134" s="3028">
        <v>4.9473077437709669</v>
      </c>
      <c r="I134" s="3028">
        <v>5.8363108085671591</v>
      </c>
      <c r="J134" s="3032">
        <v>4.9473076640201521</v>
      </c>
      <c r="K134" s="3028">
        <v>5.0000181074787511</v>
      </c>
      <c r="L134" s="3032">
        <v>4.9473077175414319</v>
      </c>
      <c r="M134" s="3028">
        <v>5.5631249759701413</v>
      </c>
      <c r="N134" s="3032">
        <v>4.9473009115845796</v>
      </c>
      <c r="O134" s="3028">
        <v>4.9999475273120337</v>
      </c>
      <c r="P134" s="3028">
        <v>4.9473060105314861</v>
      </c>
      <c r="Q134" s="3028">
        <v>5.420801332784638</v>
      </c>
      <c r="R134" s="3032">
        <v>4.9473009115845796</v>
      </c>
      <c r="S134" s="3028">
        <v>6.5483048057932844</v>
      </c>
      <c r="T134" s="3028">
        <v>4.9473049880967377</v>
      </c>
      <c r="U134" s="3028">
        <v>5.6519167480488495</v>
      </c>
      <c r="V134" s="3032">
        <v>4.9473009115845796</v>
      </c>
      <c r="W134" s="3028">
        <v>7.9999291383219946</v>
      </c>
      <c r="X134" s="3028">
        <v>4.9473009115845796</v>
      </c>
      <c r="Y134" s="3028">
        <v>6.5100244140454624</v>
      </c>
      <c r="Z134" s="3028">
        <v>4.9473043256045894</v>
      </c>
      <c r="AA134" s="3028">
        <v>6.0405866736732907</v>
      </c>
      <c r="AB134" s="3032">
        <v>4.9473009115845796</v>
      </c>
      <c r="AC134" s="3028">
        <v>7.99965241571081</v>
      </c>
      <c r="AD134" s="3028">
        <v>4.9473038347180935</v>
      </c>
      <c r="AE134" s="3028">
        <v>6.3234230676297907</v>
      </c>
      <c r="AF134" s="3032">
        <v>4.9473077466856692</v>
      </c>
      <c r="AG134" s="3028">
        <v>9.7299137242580152</v>
      </c>
      <c r="AH134" s="3028">
        <v>4.9473043125663407</v>
      </c>
      <c r="AI134" s="3028">
        <v>6.7263677749686526</v>
      </c>
      <c r="AJ134" s="3032">
        <v>4.947307746685663</v>
      </c>
      <c r="AK134" s="3028">
        <v>8.0000766307547089</v>
      </c>
      <c r="AL134" s="3028">
        <v>4.9473054435538861</v>
      </c>
      <c r="AM134" s="3028">
        <v>8.5490805177101201</v>
      </c>
      <c r="AN134" s="3028">
        <v>4.9473046974474082</v>
      </c>
      <c r="AO134" s="3028">
        <v>6.8699263893278264</v>
      </c>
      <c r="AP134" s="3032">
        <v>4.947307746685663</v>
      </c>
      <c r="AQ134" s="3028">
        <v>8.0000766307547071</v>
      </c>
      <c r="AR134" s="3028">
        <v>4.9473050047514029</v>
      </c>
      <c r="AS134" s="3028">
        <v>6.9844021718421185</v>
      </c>
      <c r="AT134" s="3032">
        <v>4.9473077466856665</v>
      </c>
      <c r="AU134" s="3028">
        <v>9.7142857142857135</v>
      </c>
      <c r="AV134" s="3028">
        <v>4.9473052335189829</v>
      </c>
      <c r="AW134" s="3028">
        <v>7.2125365635286709</v>
      </c>
      <c r="AX134" s="3032">
        <v>4.947307746685663</v>
      </c>
      <c r="AY134" s="3028">
        <v>10.967772947332744</v>
      </c>
      <c r="AZ134" s="3028">
        <v>4.947307746685663</v>
      </c>
      <c r="BA134" s="3028">
        <v>9.5554307049532579</v>
      </c>
      <c r="BB134" s="3028">
        <v>4.9473065824652185</v>
      </c>
      <c r="BC134" s="3028">
        <v>9.0494038259915044</v>
      </c>
      <c r="BD134" s="3028">
        <v>4.9473054460350498</v>
      </c>
      <c r="BE134" s="3028">
        <v>7.5315161177298942</v>
      </c>
      <c r="BF134" s="1365"/>
      <c r="BG134" s="1365"/>
      <c r="BH134" s="1273"/>
      <c r="BI134" s="1293"/>
      <c r="BJ134" s="1217"/>
      <c r="BK134" s="1217"/>
      <c r="BL134" s="1217"/>
      <c r="BM134" s="1217"/>
    </row>
    <row r="135" spans="1:65" ht="18.75" x14ac:dyDescent="0.3">
      <c r="A135" s="3033" t="s">
        <v>191</v>
      </c>
      <c r="B135" s="3034"/>
      <c r="C135" s="3035"/>
      <c r="D135" s="3036"/>
      <c r="E135" s="3037"/>
      <c r="F135" s="3036"/>
      <c r="G135" s="3037"/>
      <c r="H135" s="3038"/>
      <c r="I135" s="3035"/>
      <c r="J135" s="3036"/>
      <c r="K135" s="3037"/>
      <c r="L135" s="3036"/>
      <c r="M135" s="3037"/>
      <c r="N135" s="3036"/>
      <c r="O135" s="3037"/>
      <c r="P135" s="3038"/>
      <c r="Q135" s="3035"/>
      <c r="R135" s="3036"/>
      <c r="S135" s="3037"/>
      <c r="T135" s="3038"/>
      <c r="U135" s="3035"/>
      <c r="V135" s="3036"/>
      <c r="W135" s="3037"/>
      <c r="X135" s="3035"/>
      <c r="Y135" s="3035"/>
      <c r="Z135" s="3039"/>
      <c r="AA135" s="3037"/>
      <c r="AB135" s="3036"/>
      <c r="AC135" s="3037"/>
      <c r="AD135" s="3038"/>
      <c r="AE135" s="3037"/>
      <c r="AF135" s="3036"/>
      <c r="AG135" s="3037"/>
      <c r="AH135" s="3038"/>
      <c r="AI135" s="3037"/>
      <c r="AJ135" s="3036"/>
      <c r="AK135" s="3037"/>
      <c r="AL135" s="3035"/>
      <c r="AM135" s="3035"/>
      <c r="AN135" s="3038"/>
      <c r="AO135" s="3037"/>
      <c r="AP135" s="3036"/>
      <c r="AQ135" s="3037"/>
      <c r="AR135" s="3038"/>
      <c r="AS135" s="3037"/>
      <c r="AT135" s="3036"/>
      <c r="AU135" s="3037"/>
      <c r="AV135" s="3038"/>
      <c r="AW135" s="3037"/>
      <c r="AX135" s="3036"/>
      <c r="AY135" s="3037"/>
      <c r="AZ135" s="3035"/>
      <c r="BA135" s="3035"/>
      <c r="BB135" s="3039"/>
      <c r="BC135" s="3037"/>
      <c r="BD135" s="3038"/>
      <c r="BE135" s="3037"/>
      <c r="BF135" s="1365"/>
      <c r="BG135" s="1365"/>
      <c r="BH135" s="1273"/>
      <c r="BI135" s="1293"/>
      <c r="BJ135" s="1217"/>
      <c r="BK135" s="1217"/>
      <c r="BL135" s="1217"/>
      <c r="BM135" s="1217"/>
    </row>
    <row r="136" spans="1:65" x14ac:dyDescent="0.25">
      <c r="A136" s="3026" t="s">
        <v>197</v>
      </c>
      <c r="B136" s="2093" t="s">
        <v>49</v>
      </c>
      <c r="C136" s="3027">
        <v>9.0024085017908444</v>
      </c>
      <c r="D136" s="921">
        <v>9.0024085017908444</v>
      </c>
      <c r="E136" s="1021">
        <v>7.8649999999999975</v>
      </c>
      <c r="F136" s="921">
        <v>9.0024085017908444</v>
      </c>
      <c r="G136" s="1021">
        <v>8.2064864864864848</v>
      </c>
      <c r="H136" s="921">
        <v>9.0024085017908444</v>
      </c>
      <c r="I136" s="1021">
        <v>8.0384930514110291</v>
      </c>
      <c r="J136" s="921">
        <v>9.0024085017908444</v>
      </c>
      <c r="K136" s="1021">
        <v>8.7152808988764026</v>
      </c>
      <c r="L136" s="921">
        <v>9.0024085017908444</v>
      </c>
      <c r="M136" s="1021">
        <v>8.2595745595489625</v>
      </c>
      <c r="N136" s="921">
        <v>9.0024085017908444</v>
      </c>
      <c r="O136" s="1021">
        <v>10.113666666666667</v>
      </c>
      <c r="P136" s="921">
        <v>9.0024085017908444</v>
      </c>
      <c r="Q136" s="1021">
        <v>8.7281322834337427</v>
      </c>
      <c r="R136" s="921">
        <v>9.0024085017908444</v>
      </c>
      <c r="S136" s="1021">
        <v>10.99</v>
      </c>
      <c r="T136" s="921">
        <v>9.0024085017908444</v>
      </c>
      <c r="U136" s="1021">
        <v>9.1917694332085489</v>
      </c>
      <c r="V136" s="921">
        <v>9.0024085017908444</v>
      </c>
      <c r="W136" s="1021">
        <v>10.29</v>
      </c>
      <c r="X136" s="921">
        <v>9.0024085017908444</v>
      </c>
      <c r="Y136" s="1021">
        <v>10.468826688579989</v>
      </c>
      <c r="Z136" s="921">
        <v>9.0024085017908444</v>
      </c>
      <c r="AA136" s="1021">
        <v>9.3735611454165362</v>
      </c>
      <c r="AB136" s="921">
        <v>9.0024085017908444</v>
      </c>
      <c r="AC136" s="1021">
        <v>10.210000000000001</v>
      </c>
      <c r="AD136" s="921">
        <v>9.0024085017908444</v>
      </c>
      <c r="AE136" s="1021">
        <v>9.4943204156743288</v>
      </c>
      <c r="AF136" s="921">
        <v>9.0024085017908444</v>
      </c>
      <c r="AG136" s="1021">
        <v>10.01</v>
      </c>
      <c r="AH136" s="921">
        <v>9.0024085017908444</v>
      </c>
      <c r="AI136" s="1021">
        <v>9.5553187803058073</v>
      </c>
      <c r="AJ136" s="921">
        <v>9.0024085017908444</v>
      </c>
      <c r="AK136" s="1021">
        <v>9.17</v>
      </c>
      <c r="AL136" s="921">
        <v>9.0024085017908444</v>
      </c>
      <c r="AM136" s="1021">
        <v>9.7919622707380025</v>
      </c>
      <c r="AN136" s="921">
        <v>9.0024085017908444</v>
      </c>
      <c r="AO136" s="1021">
        <v>9.5118898366064801</v>
      </c>
      <c r="AP136" s="921">
        <v>9.0024085017908444</v>
      </c>
      <c r="AQ136" s="1021">
        <v>8.64</v>
      </c>
      <c r="AR136" s="921">
        <v>9.0024085017908444</v>
      </c>
      <c r="AS136" s="1021">
        <v>9.4235739051018541</v>
      </c>
      <c r="AT136" s="921">
        <v>9.0024085017908444</v>
      </c>
      <c r="AU136" s="1021">
        <v>8.32</v>
      </c>
      <c r="AV136" s="921">
        <v>9.0024085017908444</v>
      </c>
      <c r="AW136" s="1021">
        <v>9.3313490326458677</v>
      </c>
      <c r="AX136" s="921">
        <v>9.0024085017908444</v>
      </c>
      <c r="AY136" s="1021">
        <v>8.08</v>
      </c>
      <c r="AZ136" s="921">
        <v>9.0024085017908444</v>
      </c>
      <c r="BA136" s="1021">
        <v>8.3475836700536465</v>
      </c>
      <c r="BB136" s="921">
        <v>9.0024085017908444</v>
      </c>
      <c r="BC136" s="1021">
        <v>9.0738660363795418</v>
      </c>
      <c r="BD136" s="921">
        <v>9.0024085017908444</v>
      </c>
      <c r="BE136" s="1021">
        <v>9.2250561882579536</v>
      </c>
      <c r="BF136" s="1365"/>
      <c r="BG136" s="1365"/>
      <c r="BH136" s="1273"/>
      <c r="BI136" s="1293"/>
      <c r="BJ136" s="1217"/>
      <c r="BK136" s="1217"/>
      <c r="BL136" s="1217"/>
      <c r="BM136" s="1217"/>
    </row>
    <row r="137" spans="1:65" x14ac:dyDescent="0.25">
      <c r="A137" s="3026" t="s">
        <v>198</v>
      </c>
      <c r="B137" s="2093" t="s">
        <v>49</v>
      </c>
      <c r="C137" s="3027">
        <v>9.9</v>
      </c>
      <c r="D137" s="921">
        <v>9.9</v>
      </c>
      <c r="E137" s="1021">
        <v>10.074999999999998</v>
      </c>
      <c r="F137" s="921">
        <v>9.9</v>
      </c>
      <c r="G137" s="1021">
        <v>10.001351351351353</v>
      </c>
      <c r="H137" s="921">
        <v>9.9</v>
      </c>
      <c r="I137" s="1021">
        <v>10.037582622469721</v>
      </c>
      <c r="J137" s="921">
        <v>9.9</v>
      </c>
      <c r="K137" s="1021">
        <v>9.832696629213487</v>
      </c>
      <c r="L137" s="921">
        <v>9.9</v>
      </c>
      <c r="M137" s="1021">
        <v>9.9706539615088801</v>
      </c>
      <c r="N137" s="921">
        <v>9.9</v>
      </c>
      <c r="O137" s="1021">
        <v>9.8792333333333353</v>
      </c>
      <c r="P137" s="921">
        <v>9.9</v>
      </c>
      <c r="Q137" s="1021">
        <v>9.9475505561874282</v>
      </c>
      <c r="R137" s="921">
        <v>9.9</v>
      </c>
      <c r="S137" s="1021">
        <v>10.14</v>
      </c>
      <c r="T137" s="921">
        <v>9.9</v>
      </c>
      <c r="U137" s="1021">
        <v>9.9869988010832298</v>
      </c>
      <c r="V137" s="921">
        <v>9.9</v>
      </c>
      <c r="W137" s="1021">
        <v>10.37</v>
      </c>
      <c r="X137" s="921">
        <v>9.9</v>
      </c>
      <c r="Y137" s="1021">
        <v>10.128801011416872</v>
      </c>
      <c r="Z137" s="921">
        <v>9.9</v>
      </c>
      <c r="AA137" s="1021">
        <v>10.050397549792445</v>
      </c>
      <c r="AB137" s="921">
        <v>9.9</v>
      </c>
      <c r="AC137" s="1021">
        <v>10.39</v>
      </c>
      <c r="AD137" s="921">
        <v>9.9</v>
      </c>
      <c r="AE137" s="1021">
        <v>10.099427008240122</v>
      </c>
      <c r="AF137" s="921">
        <v>9.9</v>
      </c>
      <c r="AG137" s="1021">
        <v>10.68</v>
      </c>
      <c r="AH137" s="921">
        <v>9.9</v>
      </c>
      <c r="AI137" s="1021">
        <v>10.168101441207767</v>
      </c>
      <c r="AJ137" s="921">
        <v>9.9</v>
      </c>
      <c r="AK137" s="1021">
        <v>10.5</v>
      </c>
      <c r="AL137" s="921">
        <v>9.9</v>
      </c>
      <c r="AM137" s="1021">
        <v>10.519562609877434</v>
      </c>
      <c r="AN137" s="921">
        <v>9.9</v>
      </c>
      <c r="AO137" s="1021">
        <v>10.205509438327027</v>
      </c>
      <c r="AP137" s="921">
        <v>9.9</v>
      </c>
      <c r="AQ137" s="1021">
        <v>10.59</v>
      </c>
      <c r="AR137" s="921">
        <v>9.9</v>
      </c>
      <c r="AS137" s="1021">
        <v>10.244455461876337</v>
      </c>
      <c r="AT137" s="921">
        <v>9.9</v>
      </c>
      <c r="AU137" s="1021">
        <v>10.74</v>
      </c>
      <c r="AV137" s="921">
        <v>9.9</v>
      </c>
      <c r="AW137" s="1021">
        <v>10.285867760240262</v>
      </c>
      <c r="AX137" s="921">
        <v>9.9</v>
      </c>
      <c r="AY137" s="1021">
        <v>10.9</v>
      </c>
      <c r="AZ137" s="921">
        <v>9.9</v>
      </c>
      <c r="BA137" s="1021">
        <v>10.743447981575702</v>
      </c>
      <c r="BB137" s="921">
        <v>9.9</v>
      </c>
      <c r="BC137" s="1021">
        <v>10.630870851545026</v>
      </c>
      <c r="BD137" s="921">
        <v>9.9</v>
      </c>
      <c r="BE137" s="1021">
        <v>10.338033751415686</v>
      </c>
      <c r="BF137" s="1365"/>
      <c r="BG137" s="1365"/>
      <c r="BH137" s="1273"/>
      <c r="BI137" s="1293"/>
      <c r="BJ137" s="1217"/>
      <c r="BK137" s="1217"/>
      <c r="BL137" s="1217"/>
      <c r="BM137" s="1217"/>
    </row>
    <row r="138" spans="1:65" x14ac:dyDescent="0.25">
      <c r="A138" s="3026" t="s">
        <v>199</v>
      </c>
      <c r="B138" s="2093" t="s">
        <v>49</v>
      </c>
      <c r="C138" s="3027" t="s">
        <v>1756</v>
      </c>
      <c r="D138" s="921" t="s">
        <v>1756</v>
      </c>
      <c r="E138" s="1021">
        <v>24.929166666666664</v>
      </c>
      <c r="F138" s="921" t="s">
        <v>1756</v>
      </c>
      <c r="G138" s="1021">
        <v>24.805675675675673</v>
      </c>
      <c r="H138" s="921" t="s">
        <v>1756</v>
      </c>
      <c r="I138" s="1021">
        <v>24.86642676422063</v>
      </c>
      <c r="J138" s="921" t="s">
        <v>1756</v>
      </c>
      <c r="K138" s="1021">
        <v>24.988089887640445</v>
      </c>
      <c r="L138" s="921" t="s">
        <v>1756</v>
      </c>
      <c r="M138" s="1021">
        <v>24.906169597829653</v>
      </c>
      <c r="N138" s="921" t="s">
        <v>1756</v>
      </c>
      <c r="O138" s="1021">
        <v>25.442777777777781</v>
      </c>
      <c r="P138" s="921" t="s">
        <v>1756</v>
      </c>
      <c r="Q138" s="1021">
        <v>25.041778776278356</v>
      </c>
      <c r="R138" s="921" t="s">
        <v>1756</v>
      </c>
      <c r="S138" s="1021">
        <v>24.98</v>
      </c>
      <c r="T138" s="921" t="s">
        <v>1756</v>
      </c>
      <c r="U138" s="1021">
        <v>25.029115376230475</v>
      </c>
      <c r="V138" s="921" t="s">
        <v>1756</v>
      </c>
      <c r="W138" s="1021">
        <v>25.23</v>
      </c>
      <c r="X138" s="921" t="s">
        <v>1756</v>
      </c>
      <c r="Y138" s="1021">
        <v>25.215941620177109</v>
      </c>
      <c r="Z138" s="921" t="s">
        <v>1756</v>
      </c>
      <c r="AA138" s="1021">
        <v>25.062368101856212</v>
      </c>
      <c r="AB138" s="921" t="s">
        <v>1756</v>
      </c>
      <c r="AC138" s="1021">
        <v>25.02</v>
      </c>
      <c r="AD138" s="921" t="s">
        <v>1756</v>
      </c>
      <c r="AE138" s="1021">
        <v>25.056251287657151</v>
      </c>
      <c r="AF138" s="921" t="s">
        <v>1756</v>
      </c>
      <c r="AG138" s="1021">
        <v>24.97</v>
      </c>
      <c r="AH138" s="921" t="s">
        <v>1756</v>
      </c>
      <c r="AI138" s="1021">
        <v>25.046048852551394</v>
      </c>
      <c r="AJ138" s="921" t="s">
        <v>1756</v>
      </c>
      <c r="AK138" s="1021">
        <v>25</v>
      </c>
      <c r="AL138" s="921" t="s">
        <v>1756</v>
      </c>
      <c r="AM138" s="1021">
        <v>24.997308953530414</v>
      </c>
      <c r="AN138" s="921" t="s">
        <v>1756</v>
      </c>
      <c r="AO138" s="1021">
        <v>25.040858726538627</v>
      </c>
      <c r="AP138" s="921" t="s">
        <v>1756</v>
      </c>
      <c r="AQ138" s="1021">
        <v>25.22</v>
      </c>
      <c r="AR138" s="921" t="s">
        <v>1756</v>
      </c>
      <c r="AS138" s="1021">
        <v>25.059004400191892</v>
      </c>
      <c r="AT138" s="921" t="s">
        <v>1756</v>
      </c>
      <c r="AU138" s="1021">
        <v>24.75</v>
      </c>
      <c r="AV138" s="921" t="s">
        <v>1756</v>
      </c>
      <c r="AW138" s="1021">
        <v>25.033181126132686</v>
      </c>
      <c r="AX138" s="921" t="s">
        <v>1756</v>
      </c>
      <c r="AY138" s="1021">
        <v>24.91</v>
      </c>
      <c r="AZ138" s="921" t="s">
        <v>1756</v>
      </c>
      <c r="BA138" s="1021">
        <v>24.967221647877423</v>
      </c>
      <c r="BB138" s="921" t="s">
        <v>1756</v>
      </c>
      <c r="BC138" s="1021">
        <v>24.982350561817078</v>
      </c>
      <c r="BD138" s="921" t="s">
        <v>1756</v>
      </c>
      <c r="BE138" s="1021">
        <v>25.022717800609612</v>
      </c>
      <c r="BF138" s="1365"/>
      <c r="BG138" s="1365"/>
      <c r="BH138" s="1273"/>
      <c r="BI138" s="1293"/>
      <c r="BJ138" s="1217"/>
      <c r="BK138" s="1217"/>
      <c r="BL138" s="1217"/>
      <c r="BM138" s="1217"/>
    </row>
    <row r="139" spans="1:65" ht="18.75" x14ac:dyDescent="0.25">
      <c r="A139" s="3040" t="s">
        <v>195</v>
      </c>
      <c r="B139" s="3034"/>
      <c r="C139" s="3035"/>
      <c r="D139" s="3036"/>
      <c r="E139" s="3037"/>
      <c r="F139" s="3036"/>
      <c r="G139" s="3037"/>
      <c r="H139" s="3041"/>
      <c r="I139" s="3035"/>
      <c r="J139" s="3036"/>
      <c r="K139" s="3037"/>
      <c r="L139" s="3036"/>
      <c r="M139" s="3037"/>
      <c r="N139" s="3036"/>
      <c r="O139" s="3037"/>
      <c r="P139" s="3041"/>
      <c r="Q139" s="3035"/>
      <c r="R139" s="3036"/>
      <c r="S139" s="3037"/>
      <c r="T139" s="3041"/>
      <c r="U139" s="3035"/>
      <c r="V139" s="3036"/>
      <c r="W139" s="3037"/>
      <c r="X139" s="3035"/>
      <c r="Y139" s="3035"/>
      <c r="Z139" s="3042"/>
      <c r="AA139" s="3037"/>
      <c r="AB139" s="3036"/>
      <c r="AC139" s="3037"/>
      <c r="AD139" s="3041"/>
      <c r="AE139" s="3037"/>
      <c r="AF139" s="3036"/>
      <c r="AG139" s="3037"/>
      <c r="AH139" s="3041"/>
      <c r="AI139" s="3037"/>
      <c r="AJ139" s="3036"/>
      <c r="AK139" s="3037"/>
      <c r="AL139" s="3035"/>
      <c r="AM139" s="3035"/>
      <c r="AN139" s="3041"/>
      <c r="AO139" s="3037"/>
      <c r="AP139" s="3036"/>
      <c r="AQ139" s="3037"/>
      <c r="AR139" s="3041"/>
      <c r="AS139" s="3037"/>
      <c r="AT139" s="3036"/>
      <c r="AU139" s="3037"/>
      <c r="AV139" s="3041"/>
      <c r="AW139" s="3037"/>
      <c r="AX139" s="3036"/>
      <c r="AY139" s="3037"/>
      <c r="AZ139" s="3035"/>
      <c r="BA139" s="3035"/>
      <c r="BB139" s="3042"/>
      <c r="BC139" s="3037"/>
      <c r="BD139" s="3041"/>
      <c r="BE139" s="3037"/>
      <c r="BF139" s="1365"/>
      <c r="BG139" s="1365"/>
      <c r="BH139" s="1273"/>
      <c r="BI139" s="1293"/>
      <c r="BJ139" s="1217"/>
      <c r="BK139" s="1217"/>
      <c r="BL139" s="1217"/>
      <c r="BM139" s="1217"/>
    </row>
    <row r="140" spans="1:65" x14ac:dyDescent="0.25">
      <c r="A140" s="3026" t="s">
        <v>200</v>
      </c>
      <c r="B140" s="2093" t="s">
        <v>49</v>
      </c>
      <c r="C140" s="3027" t="s">
        <v>1757</v>
      </c>
      <c r="D140" s="921" t="s">
        <v>1757</v>
      </c>
      <c r="E140" s="1021">
        <v>3.9823333333333322</v>
      </c>
      <c r="F140" s="921" t="s">
        <v>1757</v>
      </c>
      <c r="G140" s="1021">
        <v>4.4788505747126441</v>
      </c>
      <c r="H140" s="921" t="s">
        <v>1757</v>
      </c>
      <c r="I140" s="1021">
        <v>4.2345901420035448</v>
      </c>
      <c r="J140" s="921" t="s">
        <v>1757</v>
      </c>
      <c r="K140" s="1021">
        <v>4.274651162790696</v>
      </c>
      <c r="L140" s="921" t="s">
        <v>1757</v>
      </c>
      <c r="M140" s="1021">
        <v>4.2476753343428273</v>
      </c>
      <c r="N140" s="921" t="s">
        <v>1757</v>
      </c>
      <c r="O140" s="1021">
        <v>5.3007865168539325</v>
      </c>
      <c r="P140" s="921" t="s">
        <v>1757</v>
      </c>
      <c r="Q140" s="1021">
        <v>4.5151923160006566</v>
      </c>
      <c r="R140" s="921" t="s">
        <v>1757</v>
      </c>
      <c r="S140" s="1021">
        <v>4.9800000000000004</v>
      </c>
      <c r="T140" s="921" t="s">
        <v>1757</v>
      </c>
      <c r="U140" s="1021">
        <v>4.6096662558667747</v>
      </c>
      <c r="V140" s="921" t="s">
        <v>1757</v>
      </c>
      <c r="W140" s="1021">
        <v>4.22</v>
      </c>
      <c r="X140" s="921" t="s">
        <v>1757</v>
      </c>
      <c r="Y140" s="1021">
        <v>4.8396074606196704</v>
      </c>
      <c r="Z140" s="921" t="s">
        <v>1757</v>
      </c>
      <c r="AA140" s="1021">
        <v>4.5456180756900446</v>
      </c>
      <c r="AB140" s="921" t="s">
        <v>1757</v>
      </c>
      <c r="AC140" s="1021">
        <v>5.38</v>
      </c>
      <c r="AD140" s="921" t="s">
        <v>1757</v>
      </c>
      <c r="AE140" s="1021">
        <v>4.6667595606919754</v>
      </c>
      <c r="AF140" s="921" t="s">
        <v>1757</v>
      </c>
      <c r="AG140" s="1021">
        <v>5.37</v>
      </c>
      <c r="AH140" s="921" t="s">
        <v>1757</v>
      </c>
      <c r="AI140" s="1021">
        <v>4.7505025740789568</v>
      </c>
      <c r="AJ140" s="921" t="s">
        <v>1757</v>
      </c>
      <c r="AK140" s="1021">
        <v>4.2300000000000004</v>
      </c>
      <c r="AL140" s="921" t="s">
        <v>1757</v>
      </c>
      <c r="AM140" s="1021">
        <v>4.9862696990928495</v>
      </c>
      <c r="AN140" s="921" t="s">
        <v>1757</v>
      </c>
      <c r="AO140" s="1021">
        <v>4.6918444864139364</v>
      </c>
      <c r="AP140" s="921" t="s">
        <v>1757</v>
      </c>
      <c r="AQ140" s="1021">
        <v>4.34</v>
      </c>
      <c r="AR140" s="921" t="s">
        <v>1757</v>
      </c>
      <c r="AS140" s="1021">
        <v>4.6559418723132673</v>
      </c>
      <c r="AT140" s="921" t="s">
        <v>1757</v>
      </c>
      <c r="AU140" s="1021">
        <v>3.1</v>
      </c>
      <c r="AV140" s="921" t="s">
        <v>1757</v>
      </c>
      <c r="AW140" s="1021">
        <v>4.5251941621594645</v>
      </c>
      <c r="AX140" s="921" t="s">
        <v>1757</v>
      </c>
      <c r="AY140" s="1021">
        <v>2.99</v>
      </c>
      <c r="AZ140" s="921" t="s">
        <v>1757</v>
      </c>
      <c r="BA140" s="1021">
        <v>3.4900147128367558</v>
      </c>
      <c r="BB140" s="921" t="s">
        <v>1757</v>
      </c>
      <c r="BC140" s="1021">
        <v>4.2410338117829616</v>
      </c>
      <c r="BD140" s="921" t="s">
        <v>1757</v>
      </c>
      <c r="BE140" s="1021">
        <v>4.3941315112380499</v>
      </c>
      <c r="BF140" s="1365"/>
      <c r="BG140" s="1365"/>
      <c r="BH140" s="1273"/>
      <c r="BI140" s="1293"/>
      <c r="BJ140" s="1217"/>
      <c r="BK140" s="1217"/>
      <c r="BL140" s="1217"/>
      <c r="BM140" s="1217"/>
    </row>
    <row r="141" spans="1:65" x14ac:dyDescent="0.25">
      <c r="A141" s="3026" t="s">
        <v>201</v>
      </c>
      <c r="B141" s="2093" t="s">
        <v>49</v>
      </c>
      <c r="C141" s="3027" t="s">
        <v>1758</v>
      </c>
      <c r="D141" s="921" t="s">
        <v>1758</v>
      </c>
      <c r="E141" s="1021">
        <v>13.664494382022479</v>
      </c>
      <c r="F141" s="921" t="s">
        <v>1758</v>
      </c>
      <c r="G141" s="1021">
        <v>13.509655172413796</v>
      </c>
      <c r="H141" s="921" t="s">
        <v>1758</v>
      </c>
      <c r="I141" s="1021">
        <v>13.58582793981717</v>
      </c>
      <c r="J141" s="921" t="s">
        <v>1758</v>
      </c>
      <c r="K141" s="1021">
        <v>13.257093023255813</v>
      </c>
      <c r="L141" s="921" t="s">
        <v>1758</v>
      </c>
      <c r="M141" s="1021">
        <v>13.478452752482376</v>
      </c>
      <c r="N141" s="921" t="s">
        <v>1758</v>
      </c>
      <c r="O141" s="1021">
        <v>13.296853932584265</v>
      </c>
      <c r="P141" s="921" t="s">
        <v>1758</v>
      </c>
      <c r="Q141" s="1021">
        <v>13.432322040950165</v>
      </c>
      <c r="R141" s="921" t="s">
        <v>1758</v>
      </c>
      <c r="S141" s="1021">
        <v>13.42</v>
      </c>
      <c r="T141" s="921" t="s">
        <v>1758</v>
      </c>
      <c r="U141" s="1021">
        <v>13.429817538989834</v>
      </c>
      <c r="V141" s="921" t="s">
        <v>1758</v>
      </c>
      <c r="W141" s="1021">
        <v>13.56</v>
      </c>
      <c r="X141" s="921" t="s">
        <v>1758</v>
      </c>
      <c r="Y141" s="1021">
        <v>13.4243390750775</v>
      </c>
      <c r="Z141" s="921" t="s">
        <v>1758</v>
      </c>
      <c r="AA141" s="1021">
        <v>13.451215208387923</v>
      </c>
      <c r="AB141" s="921" t="s">
        <v>1758</v>
      </c>
      <c r="AC141" s="1021">
        <v>13.48</v>
      </c>
      <c r="AD141" s="921" t="s">
        <v>1758</v>
      </c>
      <c r="AE141" s="1021">
        <v>13.455394388568802</v>
      </c>
      <c r="AF141" s="921" t="s">
        <v>1758</v>
      </c>
      <c r="AG141" s="1021">
        <v>14.08</v>
      </c>
      <c r="AH141" s="921" t="s">
        <v>1758</v>
      </c>
      <c r="AI141" s="1021">
        <v>13.529773438970304</v>
      </c>
      <c r="AJ141" s="921" t="s">
        <v>1758</v>
      </c>
      <c r="AK141" s="1021">
        <v>13.62</v>
      </c>
      <c r="AL141" s="921" t="s">
        <v>1758</v>
      </c>
      <c r="AM141" s="1021">
        <v>13.718590967936464</v>
      </c>
      <c r="AN141" s="921" t="s">
        <v>1758</v>
      </c>
      <c r="AO141" s="1021">
        <v>13.53994152994653</v>
      </c>
      <c r="AP141" s="921" t="s">
        <v>1758</v>
      </c>
      <c r="AQ141" s="1021">
        <v>13.65</v>
      </c>
      <c r="AR141" s="921" t="s">
        <v>1758</v>
      </c>
      <c r="AS141" s="1021">
        <v>13.551172022199268</v>
      </c>
      <c r="AT141" s="921" t="s">
        <v>1758</v>
      </c>
      <c r="AU141" s="1021">
        <v>13.83</v>
      </c>
      <c r="AV141" s="921" t="s">
        <v>1758</v>
      </c>
      <c r="AW141" s="1021">
        <v>13.574602280278294</v>
      </c>
      <c r="AX141" s="921" t="s">
        <v>1758</v>
      </c>
      <c r="AY141" s="1021">
        <v>14.04</v>
      </c>
      <c r="AZ141" s="921" t="s">
        <v>1758</v>
      </c>
      <c r="BA141" s="1021">
        <v>13.840255491986495</v>
      </c>
      <c r="BB141" s="921" t="s">
        <v>1758</v>
      </c>
      <c r="BC141" s="1021">
        <v>13.779188105702021</v>
      </c>
      <c r="BD141" s="921" t="s">
        <v>1758</v>
      </c>
      <c r="BE141" s="1021">
        <v>13.614334231052331</v>
      </c>
      <c r="BF141" s="1365"/>
      <c r="BG141" s="1365"/>
      <c r="BH141" s="1273"/>
      <c r="BI141" s="1293"/>
      <c r="BJ141" s="1217"/>
      <c r="BK141" s="1217"/>
      <c r="BL141" s="1217"/>
      <c r="BM141" s="1217"/>
    </row>
    <row r="142" spans="1:65" x14ac:dyDescent="0.25">
      <c r="A142" s="3026" t="s">
        <v>202</v>
      </c>
      <c r="B142" s="2093" t="s">
        <v>49</v>
      </c>
      <c r="C142" s="3027" t="s">
        <v>1747</v>
      </c>
      <c r="D142" s="921" t="s">
        <v>1747</v>
      </c>
      <c r="E142" s="1021">
        <v>86.524943820224721</v>
      </c>
      <c r="F142" s="921" t="s">
        <v>1747</v>
      </c>
      <c r="G142" s="1021">
        <v>86.642298850574704</v>
      </c>
      <c r="H142" s="921" t="s">
        <v>1747</v>
      </c>
      <c r="I142" s="1021">
        <v>86.584566332738575</v>
      </c>
      <c r="J142" s="921" t="s">
        <v>1747</v>
      </c>
      <c r="K142" s="1021">
        <v>86.74639534883724</v>
      </c>
      <c r="L142" s="921" t="s">
        <v>1747</v>
      </c>
      <c r="M142" s="1021">
        <v>86.637424791163255</v>
      </c>
      <c r="N142" s="921" t="s">
        <v>1747</v>
      </c>
      <c r="O142" s="1021">
        <v>86.803258426966309</v>
      </c>
      <c r="P142" s="921" t="s">
        <v>1747</v>
      </c>
      <c r="Q142" s="1021">
        <v>86.679550745615288</v>
      </c>
      <c r="R142" s="921" t="s">
        <v>1747</v>
      </c>
      <c r="S142" s="1021">
        <v>87.09</v>
      </c>
      <c r="T142" s="921" t="s">
        <v>1747</v>
      </c>
      <c r="U142" s="1021">
        <v>86.76297612671739</v>
      </c>
      <c r="V142" s="921" t="s">
        <v>1747</v>
      </c>
      <c r="W142" s="1021">
        <v>86.85</v>
      </c>
      <c r="X142" s="921" t="s">
        <v>1747</v>
      </c>
      <c r="Y142" s="1021">
        <v>86.915279409844004</v>
      </c>
      <c r="Z142" s="921" t="s">
        <v>1747</v>
      </c>
      <c r="AA142" s="1021">
        <v>86.777279958860319</v>
      </c>
      <c r="AB142" s="921" t="s">
        <v>1747</v>
      </c>
      <c r="AC142" s="1021">
        <v>86.86</v>
      </c>
      <c r="AD142" s="921" t="s">
        <v>1747</v>
      </c>
      <c r="AE142" s="1021">
        <v>86.789289841063081</v>
      </c>
      <c r="AF142" s="921" t="s">
        <v>1747</v>
      </c>
      <c r="AG142" s="1021">
        <v>86.55</v>
      </c>
      <c r="AH142" s="921" t="s">
        <v>1747</v>
      </c>
      <c r="AI142" s="1021">
        <v>86.760794818246666</v>
      </c>
      <c r="AJ142" s="921" t="s">
        <v>1747</v>
      </c>
      <c r="AK142" s="1021">
        <v>86.5</v>
      </c>
      <c r="AL142" s="921" t="s">
        <v>1747</v>
      </c>
      <c r="AM142" s="1021">
        <v>86.639034849664029</v>
      </c>
      <c r="AN142" s="921" t="s">
        <v>1747</v>
      </c>
      <c r="AO142" s="1021">
        <v>86.731404521112452</v>
      </c>
      <c r="AP142" s="921" t="s">
        <v>1747</v>
      </c>
      <c r="AQ142" s="1021">
        <v>86.4</v>
      </c>
      <c r="AR142" s="921" t="s">
        <v>1747</v>
      </c>
      <c r="AS142" s="1021">
        <v>86.69758762446591</v>
      </c>
      <c r="AT142" s="921" t="s">
        <v>1747</v>
      </c>
      <c r="AU142" s="1021">
        <v>86.45</v>
      </c>
      <c r="AV142" s="921" t="s">
        <v>1747</v>
      </c>
      <c r="AW142" s="1021">
        <v>86.67678253171961</v>
      </c>
      <c r="AX142" s="921" t="s">
        <v>1747</v>
      </c>
      <c r="AY142" s="1021">
        <v>86.43</v>
      </c>
      <c r="AZ142" s="921" t="s">
        <v>1747</v>
      </c>
      <c r="BA142" s="1021">
        <v>86.425852249134721</v>
      </c>
      <c r="BB142" s="921" t="s">
        <v>1747</v>
      </c>
      <c r="BC142" s="1021">
        <v>86.532855538033445</v>
      </c>
      <c r="BD142" s="921" t="s">
        <v>1747</v>
      </c>
      <c r="BE142" s="1021">
        <v>86.655714204594943</v>
      </c>
      <c r="BF142" s="1365"/>
      <c r="BG142" s="1365"/>
      <c r="BH142" s="1273"/>
      <c r="BI142" s="1293"/>
      <c r="BJ142" s="1217"/>
      <c r="BK142" s="1217"/>
      <c r="BL142" s="1217"/>
      <c r="BM142" s="1217"/>
    </row>
    <row r="143" spans="1:65" x14ac:dyDescent="0.25">
      <c r="A143" s="3026" t="s">
        <v>203</v>
      </c>
      <c r="B143" s="2093" t="s">
        <v>49</v>
      </c>
      <c r="C143" s="3027" t="s">
        <v>1748</v>
      </c>
      <c r="D143" s="921" t="s">
        <v>1748</v>
      </c>
      <c r="E143" s="1021">
        <v>7.5889887640449434</v>
      </c>
      <c r="F143" s="921" t="s">
        <v>1748</v>
      </c>
      <c r="G143" s="1021">
        <v>7.4908045977011488</v>
      </c>
      <c r="H143" s="921" t="s">
        <v>1748</v>
      </c>
      <c r="I143" s="1021">
        <v>7.5391060562561316</v>
      </c>
      <c r="J143" s="921" t="s">
        <v>1748</v>
      </c>
      <c r="K143" s="1021">
        <v>7.4724418604651159</v>
      </c>
      <c r="L143" s="921" t="s">
        <v>1748</v>
      </c>
      <c r="M143" s="1021">
        <v>7.5173314282778847</v>
      </c>
      <c r="N143" s="921" t="s">
        <v>1748</v>
      </c>
      <c r="O143" s="1021">
        <v>7.6134831460674164</v>
      </c>
      <c r="P143" s="921" t="s">
        <v>1748</v>
      </c>
      <c r="Q143" s="1021">
        <v>7.5417564061448354</v>
      </c>
      <c r="R143" s="921" t="s">
        <v>1748</v>
      </c>
      <c r="S143" s="1021">
        <v>7.6</v>
      </c>
      <c r="T143" s="921" t="s">
        <v>1748</v>
      </c>
      <c r="U143" s="1021">
        <v>7.5535946394031894</v>
      </c>
      <c r="V143" s="921" t="s">
        <v>1748</v>
      </c>
      <c r="W143" s="1021">
        <v>7.73</v>
      </c>
      <c r="X143" s="921" t="s">
        <v>1748</v>
      </c>
      <c r="Y143" s="1021">
        <v>7.6469823023367436</v>
      </c>
      <c r="Z143" s="921" t="s">
        <v>1748</v>
      </c>
      <c r="AA143" s="1021">
        <v>7.5825898170700698</v>
      </c>
      <c r="AB143" s="921" t="s">
        <v>1748</v>
      </c>
      <c r="AC143" s="1021">
        <v>7.73</v>
      </c>
      <c r="AD143" s="921" t="s">
        <v>1748</v>
      </c>
      <c r="AE143" s="1021">
        <v>7.6039918728244613</v>
      </c>
      <c r="AF143" s="921" t="s">
        <v>1748</v>
      </c>
      <c r="AG143" s="1021">
        <v>7.85</v>
      </c>
      <c r="AH143" s="921" t="s">
        <v>1748</v>
      </c>
      <c r="AI143" s="1021">
        <v>7.6332869200598559</v>
      </c>
      <c r="AJ143" s="921" t="s">
        <v>1748</v>
      </c>
      <c r="AK143" s="1021">
        <v>7.73</v>
      </c>
      <c r="AL143" s="921" t="s">
        <v>1748</v>
      </c>
      <c r="AM143" s="1021">
        <v>7.7682092426953133</v>
      </c>
      <c r="AN143" s="921" t="s">
        <v>1748</v>
      </c>
      <c r="AO143" s="1021">
        <v>7.6441860099087799</v>
      </c>
      <c r="AP143" s="921" t="s">
        <v>1748</v>
      </c>
      <c r="AQ143" s="1021">
        <v>7.73</v>
      </c>
      <c r="AR143" s="921" t="s">
        <v>1748</v>
      </c>
      <c r="AS143" s="1021">
        <v>7.6529425676769156</v>
      </c>
      <c r="AT143" s="921" t="s">
        <v>1748</v>
      </c>
      <c r="AU143" s="1021">
        <v>7.76</v>
      </c>
      <c r="AV143" s="921" t="s">
        <v>1748</v>
      </c>
      <c r="AW143" s="1021">
        <v>7.6619387354517308</v>
      </c>
      <c r="AX143" s="921" t="s">
        <v>1748</v>
      </c>
      <c r="AY143" s="1021">
        <v>7.81</v>
      </c>
      <c r="AZ143" s="921" t="s">
        <v>1748</v>
      </c>
      <c r="BA143" s="1021">
        <v>7.7668787909570511</v>
      </c>
      <c r="BB143" s="921" t="s">
        <v>1748</v>
      </c>
      <c r="BC143" s="1021">
        <v>7.7675465880069119</v>
      </c>
      <c r="BD143" s="921" t="s">
        <v>1748</v>
      </c>
      <c r="BE143" s="1021">
        <v>7.6745790270244765</v>
      </c>
      <c r="BF143" s="1365"/>
      <c r="BG143" s="1365"/>
      <c r="BH143" s="1273"/>
      <c r="BI143" s="1293"/>
      <c r="BJ143" s="1217"/>
      <c r="BK143" s="1217"/>
      <c r="BL143" s="1217"/>
      <c r="BM143" s="1217"/>
    </row>
    <row r="144" spans="1:65" x14ac:dyDescent="0.25">
      <c r="A144" s="3026" t="s">
        <v>204</v>
      </c>
      <c r="B144" s="2093" t="s">
        <v>49</v>
      </c>
      <c r="C144" s="3027" t="s">
        <v>1749</v>
      </c>
      <c r="D144" s="921" t="s">
        <v>1749</v>
      </c>
      <c r="E144" s="1021">
        <v>64.961999999999989</v>
      </c>
      <c r="F144" s="921" t="s">
        <v>1749</v>
      </c>
      <c r="G144" s="1021">
        <v>65.291818181818186</v>
      </c>
      <c r="H144" s="921" t="s">
        <v>1749</v>
      </c>
      <c r="I144" s="1021">
        <v>65.129564940455523</v>
      </c>
      <c r="J144" s="921" t="s">
        <v>1749</v>
      </c>
      <c r="K144" s="1021">
        <v>65.455454545454543</v>
      </c>
      <c r="L144" s="921" t="s">
        <v>1749</v>
      </c>
      <c r="M144" s="1021">
        <v>65.236010759333723</v>
      </c>
      <c r="N144" s="921" t="s">
        <v>1749</v>
      </c>
      <c r="O144" s="1021">
        <v>65.259999999999991</v>
      </c>
      <c r="P144" s="921" t="s">
        <v>1749</v>
      </c>
      <c r="Q144" s="1021">
        <v>65.242104635613728</v>
      </c>
      <c r="R144" s="921" t="s">
        <v>1749</v>
      </c>
      <c r="S144" s="1021">
        <v>65.17</v>
      </c>
      <c r="T144" s="921" t="s">
        <v>1749</v>
      </c>
      <c r="U144" s="1021">
        <v>65.227449092593375</v>
      </c>
      <c r="V144" s="921" t="s">
        <v>1749</v>
      </c>
      <c r="W144" s="1021">
        <v>64.73</v>
      </c>
      <c r="X144" s="921" t="s">
        <v>1749</v>
      </c>
      <c r="Y144" s="1021">
        <v>65.056557752720124</v>
      </c>
      <c r="Z144" s="921" t="s">
        <v>1749</v>
      </c>
      <c r="AA144" s="1021">
        <v>65.145684996699842</v>
      </c>
      <c r="AB144" s="921" t="s">
        <v>1749</v>
      </c>
      <c r="AC144" s="1021">
        <v>64.73</v>
      </c>
      <c r="AD144" s="921" t="s">
        <v>1749</v>
      </c>
      <c r="AE144" s="1021">
        <v>65.085332900943598</v>
      </c>
      <c r="AF144" s="921" t="s">
        <v>1749</v>
      </c>
      <c r="AG144" s="1021">
        <v>64.39</v>
      </c>
      <c r="AH144" s="921" t="s">
        <v>1749</v>
      </c>
      <c r="AI144" s="1021">
        <v>65.002531530064786</v>
      </c>
      <c r="AJ144" s="921" t="s">
        <v>1749</v>
      </c>
      <c r="AK144" s="1021">
        <v>64.7</v>
      </c>
      <c r="AL144" s="921" t="s">
        <v>1749</v>
      </c>
      <c r="AM144" s="1021">
        <v>64.611552317359966</v>
      </c>
      <c r="AN144" s="921" t="s">
        <v>1749</v>
      </c>
      <c r="AO144" s="1021">
        <v>64.96843771017663</v>
      </c>
      <c r="AP144" s="921" t="s">
        <v>1749</v>
      </c>
      <c r="AQ144" s="1021">
        <v>64.650000000000006</v>
      </c>
      <c r="AR144" s="921" t="s">
        <v>1749</v>
      </c>
      <c r="AS144" s="1021">
        <v>64.935943961759278</v>
      </c>
      <c r="AT144" s="921" t="s">
        <v>1749</v>
      </c>
      <c r="AU144" s="1021">
        <v>65</v>
      </c>
      <c r="AV144" s="921" t="s">
        <v>1749</v>
      </c>
      <c r="AW144" s="1021">
        <v>64.941326669475117</v>
      </c>
      <c r="AX144" s="921" t="s">
        <v>1749</v>
      </c>
      <c r="AY144" s="1021">
        <v>64.98</v>
      </c>
      <c r="AZ144" s="921" t="s">
        <v>1749</v>
      </c>
      <c r="BA144" s="1021">
        <v>64.872322082284043</v>
      </c>
      <c r="BB144" s="921" t="s">
        <v>1749</v>
      </c>
      <c r="BC144" s="1021">
        <v>64.741433246033111</v>
      </c>
      <c r="BD144" s="921" t="s">
        <v>1749</v>
      </c>
      <c r="BE144" s="1021">
        <v>64.944628290431922</v>
      </c>
      <c r="BF144" s="1365"/>
      <c r="BG144" s="1365"/>
      <c r="BH144" s="1273"/>
      <c r="BI144" s="1293"/>
      <c r="BJ144" s="1217"/>
      <c r="BK144" s="1217"/>
      <c r="BL144" s="1217"/>
      <c r="BM144" s="1217"/>
    </row>
    <row r="145" spans="1:65" x14ac:dyDescent="0.25">
      <c r="A145" s="3026" t="s">
        <v>205</v>
      </c>
      <c r="B145" s="2093" t="s">
        <v>49</v>
      </c>
      <c r="C145" s="3027" t="s">
        <v>1750</v>
      </c>
      <c r="D145" s="921" t="s">
        <v>1750</v>
      </c>
      <c r="E145" s="1021">
        <v>23.334</v>
      </c>
      <c r="F145" s="921" t="s">
        <v>1750</v>
      </c>
      <c r="G145" s="1021">
        <v>22.924545454545452</v>
      </c>
      <c r="H145" s="921" t="s">
        <v>1750</v>
      </c>
      <c r="I145" s="1021">
        <v>23.125975608651682</v>
      </c>
      <c r="J145" s="921" t="s">
        <v>1750</v>
      </c>
      <c r="K145" s="1021">
        <v>22.873636363636365</v>
      </c>
      <c r="L145" s="921" t="s">
        <v>1750</v>
      </c>
      <c r="M145" s="1021">
        <v>23.043553656067942</v>
      </c>
      <c r="N145" s="921" t="s">
        <v>1750</v>
      </c>
      <c r="O145" s="1021">
        <v>23.161666666666665</v>
      </c>
      <c r="P145" s="921" t="s">
        <v>1750</v>
      </c>
      <c r="Q145" s="1021">
        <v>23.073557359964191</v>
      </c>
      <c r="R145" s="921" t="s">
        <v>1750</v>
      </c>
      <c r="S145" s="1021">
        <v>23.13</v>
      </c>
      <c r="T145" s="921" t="s">
        <v>1750</v>
      </c>
      <c r="U145" s="1021">
        <v>23.085029542469321</v>
      </c>
      <c r="V145" s="921" t="s">
        <v>1750</v>
      </c>
      <c r="W145" s="1021">
        <v>23.56</v>
      </c>
      <c r="X145" s="921" t="s">
        <v>1750</v>
      </c>
      <c r="Y145" s="1021">
        <v>23.28105791237283</v>
      </c>
      <c r="Z145" s="921" t="s">
        <v>1750</v>
      </c>
      <c r="AA145" s="1021">
        <v>23.163098897935779</v>
      </c>
      <c r="AB145" s="921" t="s">
        <v>1750</v>
      </c>
      <c r="AC145" s="1021">
        <v>23.4</v>
      </c>
      <c r="AD145" s="921" t="s">
        <v>1750</v>
      </c>
      <c r="AE145" s="1021">
        <v>23.197493879977589</v>
      </c>
      <c r="AF145" s="921" t="s">
        <v>1750</v>
      </c>
      <c r="AG145" s="1021">
        <v>23.59</v>
      </c>
      <c r="AH145" s="921" t="s">
        <v>1750</v>
      </c>
      <c r="AI145" s="1021">
        <v>23.24423414607471</v>
      </c>
      <c r="AJ145" s="921" t="s">
        <v>1750</v>
      </c>
      <c r="AK145" s="1021">
        <v>23.35</v>
      </c>
      <c r="AL145" s="921" t="s">
        <v>1750</v>
      </c>
      <c r="AM145" s="1021">
        <v>23.443517698150945</v>
      </c>
      <c r="AN145" s="921" t="s">
        <v>1750</v>
      </c>
      <c r="AO145" s="1021">
        <v>23.256153439158886</v>
      </c>
      <c r="AP145" s="921" t="s">
        <v>1750</v>
      </c>
      <c r="AQ145" s="1021">
        <v>23.62</v>
      </c>
      <c r="AR145" s="921" t="s">
        <v>1750</v>
      </c>
      <c r="AS145" s="1021">
        <v>23.293280758671195</v>
      </c>
      <c r="AT145" s="921" t="s">
        <v>1750</v>
      </c>
      <c r="AU145" s="1021">
        <v>23.38</v>
      </c>
      <c r="AV145" s="921" t="s">
        <v>1750</v>
      </c>
      <c r="AW145" s="1021">
        <v>23.300567883230134</v>
      </c>
      <c r="AX145" s="921" t="s">
        <v>1750</v>
      </c>
      <c r="AY145" s="1021">
        <v>23.48</v>
      </c>
      <c r="AZ145" s="921" t="s">
        <v>1750</v>
      </c>
      <c r="BA145" s="1021">
        <v>23.497287748764769</v>
      </c>
      <c r="BB145" s="921" t="s">
        <v>1750</v>
      </c>
      <c r="BC145" s="1021">
        <v>23.470298809490902</v>
      </c>
      <c r="BD145" s="921" t="s">
        <v>1750</v>
      </c>
      <c r="BE145" s="1021">
        <v>23.315886368320786</v>
      </c>
      <c r="BF145" s="1365"/>
      <c r="BG145" s="1365"/>
      <c r="BH145" s="1273"/>
      <c r="BI145" s="1293"/>
      <c r="BJ145" s="1217"/>
      <c r="BK145" s="1217"/>
      <c r="BL145" s="1217"/>
      <c r="BM145" s="1217"/>
    </row>
    <row r="146" spans="1:65" x14ac:dyDescent="0.25">
      <c r="A146" s="3043" t="s">
        <v>5</v>
      </c>
      <c r="B146" s="3044"/>
      <c r="C146" s="1737"/>
      <c r="D146" s="2557"/>
      <c r="E146" s="3045"/>
      <c r="F146" s="2557"/>
      <c r="G146" s="3045"/>
      <c r="H146" s="1737"/>
      <c r="I146" s="1737"/>
      <c r="J146" s="2557"/>
      <c r="K146" s="3045"/>
      <c r="L146" s="2557"/>
      <c r="M146" s="3045"/>
      <c r="N146" s="2557"/>
      <c r="O146" s="3045"/>
      <c r="P146" s="1737"/>
      <c r="Q146" s="1737"/>
      <c r="R146" s="2557"/>
      <c r="S146" s="3045"/>
      <c r="T146" s="1737"/>
      <c r="U146" s="1737"/>
      <c r="V146" s="2557"/>
      <c r="W146" s="3045"/>
      <c r="X146" s="1737"/>
      <c r="Y146" s="1737"/>
      <c r="Z146" s="3046"/>
      <c r="AA146" s="3045"/>
      <c r="AB146" s="2557"/>
      <c r="AC146" s="3045"/>
      <c r="AD146" s="1737"/>
      <c r="AE146" s="3045"/>
      <c r="AF146" s="2557"/>
      <c r="AG146" s="3045"/>
      <c r="AH146" s="1737"/>
      <c r="AI146" s="3045"/>
      <c r="AJ146" s="2557"/>
      <c r="AK146" s="3045"/>
      <c r="AL146" s="1737"/>
      <c r="AM146" s="1737"/>
      <c r="AN146" s="1737"/>
      <c r="AO146" s="3045"/>
      <c r="AP146" s="2557"/>
      <c r="AQ146" s="3045"/>
      <c r="AR146" s="1737"/>
      <c r="AS146" s="3045"/>
      <c r="AT146" s="2557"/>
      <c r="AU146" s="3045"/>
      <c r="AV146" s="1737"/>
      <c r="AW146" s="3045"/>
      <c r="AX146" s="2557"/>
      <c r="AY146" s="3045"/>
      <c r="AZ146" s="1737"/>
      <c r="BA146" s="1737"/>
      <c r="BB146" s="3046"/>
      <c r="BC146" s="3045"/>
      <c r="BD146" s="1737"/>
      <c r="BE146" s="3045"/>
      <c r="BF146" s="1365"/>
      <c r="BG146" s="1365"/>
      <c r="BH146" s="1273"/>
      <c r="BI146" s="1293"/>
      <c r="BJ146" s="1217"/>
      <c r="BK146" s="1217"/>
      <c r="BL146" s="1217"/>
      <c r="BM146" s="1217"/>
    </row>
    <row r="147" spans="1:65" x14ac:dyDescent="0.25">
      <c r="A147" s="3047" t="s">
        <v>213</v>
      </c>
      <c r="B147" s="2093" t="s">
        <v>208</v>
      </c>
      <c r="C147" s="3027">
        <v>187.65174200000001</v>
      </c>
      <c r="D147" s="921">
        <v>15.644087999999998</v>
      </c>
      <c r="E147" s="1021">
        <v>16.062999999999999</v>
      </c>
      <c r="F147" s="921">
        <v>16.165557599999996</v>
      </c>
      <c r="G147" s="1021">
        <v>16.63</v>
      </c>
      <c r="H147" s="921">
        <v>31.809645599999993</v>
      </c>
      <c r="I147" s="1021">
        <v>32.692999999999998</v>
      </c>
      <c r="J147" s="921">
        <v>15.589168399999997</v>
      </c>
      <c r="K147" s="1021">
        <v>15.68</v>
      </c>
      <c r="L147" s="921">
        <v>47.398813999999994</v>
      </c>
      <c r="M147" s="1032">
        <v>48.373000000000005</v>
      </c>
      <c r="N147" s="921">
        <v>15.868031999999999</v>
      </c>
      <c r="O147" s="1021">
        <v>16.123999999999999</v>
      </c>
      <c r="P147" s="921">
        <v>63.266845999999994</v>
      </c>
      <c r="Q147" s="1021">
        <v>64.497</v>
      </c>
      <c r="R147" s="921">
        <v>15.868031999999999</v>
      </c>
      <c r="S147" s="1021">
        <v>16.255430000000004</v>
      </c>
      <c r="T147" s="921">
        <v>79.134878</v>
      </c>
      <c r="U147" s="1021">
        <v>80.752430000000004</v>
      </c>
      <c r="V147" s="921">
        <v>15.356159999999997</v>
      </c>
      <c r="W147" s="1021">
        <v>15.7335091928053</v>
      </c>
      <c r="X147" s="921">
        <v>47.092224000000002</v>
      </c>
      <c r="Y147" s="925">
        <v>48.1129391928053</v>
      </c>
      <c r="Z147" s="921">
        <v>94.491037999999989</v>
      </c>
      <c r="AA147" s="1021">
        <v>96.485939192805304</v>
      </c>
      <c r="AB147" s="921">
        <v>15.868031999999999</v>
      </c>
      <c r="AC147" s="1021">
        <v>16.240020000000001</v>
      </c>
      <c r="AD147" s="921">
        <v>110.35906999999999</v>
      </c>
      <c r="AE147" s="1021">
        <v>112.72595919280531</v>
      </c>
      <c r="AF147" s="921">
        <v>15.356159999999997</v>
      </c>
      <c r="AG147" s="1021">
        <v>14.741709999999999</v>
      </c>
      <c r="AH147" s="921">
        <v>125.71522999999999</v>
      </c>
      <c r="AI147" s="1021">
        <v>127.4676691928053</v>
      </c>
      <c r="AJ147" s="921">
        <v>15.868031999999999</v>
      </c>
      <c r="AK147" s="1021">
        <v>16.225960000000001</v>
      </c>
      <c r="AL147" s="921">
        <v>47.092223999999995</v>
      </c>
      <c r="AM147" s="925">
        <v>47.207689999999999</v>
      </c>
      <c r="AN147" s="921">
        <v>141.58326199999999</v>
      </c>
      <c r="AO147" s="1021">
        <v>143.6936291928053</v>
      </c>
      <c r="AP147" s="921">
        <v>15.868031999999999</v>
      </c>
      <c r="AQ147" s="1021">
        <v>16.215</v>
      </c>
      <c r="AR147" s="921">
        <v>157.45129399999999</v>
      </c>
      <c r="AS147" s="1021">
        <v>159.90862919280531</v>
      </c>
      <c r="AT147" s="921">
        <v>14.332415999999998</v>
      </c>
      <c r="AU147" s="1021">
        <v>14.603014</v>
      </c>
      <c r="AV147" s="921">
        <v>171.78371000000001</v>
      </c>
      <c r="AW147" s="1021">
        <v>174.51164319280531</v>
      </c>
      <c r="AX147" s="921">
        <v>15.868031999999999</v>
      </c>
      <c r="AY147" s="1021">
        <v>16.202269999999999</v>
      </c>
      <c r="AZ147" s="921">
        <v>46.068480000000001</v>
      </c>
      <c r="BA147" s="925">
        <v>47.020283999999997</v>
      </c>
      <c r="BB147" s="921">
        <v>93.160703999999981</v>
      </c>
      <c r="BC147" s="1021">
        <v>94.227973999999989</v>
      </c>
      <c r="BD147" s="921">
        <v>187.65174200000001</v>
      </c>
      <c r="BE147" s="1021">
        <v>190.71391319280531</v>
      </c>
      <c r="BF147" s="1365"/>
      <c r="BG147" s="1365"/>
      <c r="BH147" s="1273"/>
      <c r="BI147" s="1293"/>
      <c r="BJ147" s="1217"/>
      <c r="BK147" s="1217"/>
      <c r="BL147" s="1217"/>
      <c r="BM147" s="1217"/>
    </row>
    <row r="148" spans="1:65" x14ac:dyDescent="0.25">
      <c r="A148" s="3048" t="s">
        <v>214</v>
      </c>
      <c r="B148" s="2093" t="s">
        <v>209</v>
      </c>
      <c r="C148" s="2925">
        <v>310</v>
      </c>
      <c r="D148" s="924">
        <v>310</v>
      </c>
      <c r="E148" s="1036">
        <v>315.18574041080296</v>
      </c>
      <c r="F148" s="924">
        <v>310</v>
      </c>
      <c r="G148" s="1036">
        <v>315.96747226022194</v>
      </c>
      <c r="H148" s="924">
        <v>310</v>
      </c>
      <c r="I148" s="1036">
        <v>315.58290120429825</v>
      </c>
      <c r="J148" s="924">
        <v>310</v>
      </c>
      <c r="K148" s="1036">
        <v>311.98764783598364</v>
      </c>
      <c r="L148" s="924">
        <v>310</v>
      </c>
      <c r="M148" s="1036">
        <v>314.40846516827645</v>
      </c>
      <c r="N148" s="924">
        <v>310</v>
      </c>
      <c r="O148" s="1036">
        <v>309.89813569094753</v>
      </c>
      <c r="P148" s="924">
        <v>310</v>
      </c>
      <c r="Q148" s="1036">
        <v>313.2686367080492</v>
      </c>
      <c r="R148" s="924">
        <v>310</v>
      </c>
      <c r="S148" s="1036">
        <v>311.08727436961289</v>
      </c>
      <c r="T148" s="924">
        <v>310</v>
      </c>
      <c r="U148" s="1036">
        <v>312.82707362275005</v>
      </c>
      <c r="V148" s="924">
        <v>310</v>
      </c>
      <c r="W148" s="1036">
        <v>311.13568250287335</v>
      </c>
      <c r="X148" s="924">
        <v>310</v>
      </c>
      <c r="Y148" s="1036">
        <v>310.70353288442163</v>
      </c>
      <c r="Z148" s="924">
        <v>310</v>
      </c>
      <c r="AA148" s="1036">
        <v>312.55001267487637</v>
      </c>
      <c r="AB148" s="924">
        <v>310</v>
      </c>
      <c r="AC148" s="1036">
        <v>310.79236645896174</v>
      </c>
      <c r="AD148" s="924">
        <v>310</v>
      </c>
      <c r="AE148" s="1036">
        <v>312.29557022734235</v>
      </c>
      <c r="AF148" s="924">
        <v>310</v>
      </c>
      <c r="AG148" s="1036">
        <v>302.96082106422682</v>
      </c>
      <c r="AH148" s="924">
        <v>310</v>
      </c>
      <c r="AI148" s="1036">
        <v>311.1866890439515</v>
      </c>
      <c r="AJ148" s="924">
        <v>310</v>
      </c>
      <c r="AK148" s="1036">
        <v>310.52329408882832</v>
      </c>
      <c r="AL148" s="924">
        <v>310</v>
      </c>
      <c r="AM148" s="1036">
        <v>308.21259287309192</v>
      </c>
      <c r="AN148" s="924">
        <v>310</v>
      </c>
      <c r="AO148" s="1036">
        <v>311.11163620539844</v>
      </c>
      <c r="AP148" s="924">
        <v>310</v>
      </c>
      <c r="AQ148" s="1036">
        <v>310.3135477746988</v>
      </c>
      <c r="AR148" s="924">
        <v>310</v>
      </c>
      <c r="AS148" s="1036">
        <v>311.03052173440506</v>
      </c>
      <c r="AT148" s="924">
        <v>310</v>
      </c>
      <c r="AU148" s="1036">
        <v>310.42502444623955</v>
      </c>
      <c r="AV148" s="924">
        <v>310</v>
      </c>
      <c r="AW148" s="1036">
        <v>310.97976359417538</v>
      </c>
      <c r="AX148" s="924">
        <v>310</v>
      </c>
      <c r="AY148" s="1036">
        <v>310.06992819633479</v>
      </c>
      <c r="AZ148" s="924">
        <v>310</v>
      </c>
      <c r="BA148" s="1036">
        <v>310.26415183979856</v>
      </c>
      <c r="BB148" s="924">
        <v>310</v>
      </c>
      <c r="BC148" s="1036">
        <v>309.23292963396636</v>
      </c>
      <c r="BD148" s="924">
        <v>310</v>
      </c>
      <c r="BE148" s="1036">
        <v>310.90226023115838</v>
      </c>
      <c r="BF148" s="1365"/>
      <c r="BG148" s="1365"/>
      <c r="BH148" s="1273"/>
      <c r="BI148" s="1293"/>
      <c r="BJ148" s="1217"/>
      <c r="BK148" s="1217"/>
      <c r="BL148" s="1217"/>
      <c r="BM148" s="1217"/>
    </row>
    <row r="149" spans="1:65" x14ac:dyDescent="0.25">
      <c r="A149" s="3047" t="s">
        <v>215</v>
      </c>
      <c r="B149" s="2093" t="s">
        <v>210</v>
      </c>
      <c r="C149" s="2925">
        <v>4225</v>
      </c>
      <c r="D149" s="924">
        <v>4225</v>
      </c>
      <c r="E149" s="1036">
        <v>4218</v>
      </c>
      <c r="F149" s="924">
        <v>4225</v>
      </c>
      <c r="G149" s="1036">
        <v>4221.5200000000004</v>
      </c>
      <c r="H149" s="924">
        <v>4225</v>
      </c>
      <c r="I149" s="1036">
        <v>4219.7905239653755</v>
      </c>
      <c r="J149" s="924">
        <v>4225</v>
      </c>
      <c r="K149" s="1036">
        <v>4216.97</v>
      </c>
      <c r="L149" s="924">
        <v>4225</v>
      </c>
      <c r="M149" s="1036">
        <v>4218.8762574163275</v>
      </c>
      <c r="N149" s="924">
        <v>4225</v>
      </c>
      <c r="O149" s="1036">
        <v>4223.88</v>
      </c>
      <c r="P149" s="924">
        <v>4225</v>
      </c>
      <c r="Q149" s="1036">
        <v>4220.1271736669923</v>
      </c>
      <c r="R149" s="924">
        <v>4225</v>
      </c>
      <c r="S149" s="1036">
        <v>4223.0200000000004</v>
      </c>
      <c r="T149" s="924">
        <v>4225</v>
      </c>
      <c r="U149" s="1036">
        <v>4220.7094983841362</v>
      </c>
      <c r="V149" s="924">
        <v>4225</v>
      </c>
      <c r="W149" s="1036">
        <v>4225.09</v>
      </c>
      <c r="X149" s="924">
        <v>4225</v>
      </c>
      <c r="Y149" s="1036">
        <v>4223.9851250746306</v>
      </c>
      <c r="Z149" s="924">
        <v>4225</v>
      </c>
      <c r="AA149" s="1036">
        <v>4221.4238062202712</v>
      </c>
      <c r="AB149" s="924">
        <v>4225</v>
      </c>
      <c r="AC149" s="1036">
        <v>4220.6099999999997</v>
      </c>
      <c r="AD149" s="924">
        <v>4225</v>
      </c>
      <c r="AE149" s="1036">
        <v>4221.3065641103967</v>
      </c>
      <c r="AF149" s="924">
        <v>4225</v>
      </c>
      <c r="AG149" s="1036">
        <v>4214.67</v>
      </c>
      <c r="AH149" s="924">
        <v>4225</v>
      </c>
      <c r="AI149" s="1036">
        <v>4220.5390416152304</v>
      </c>
      <c r="AJ149" s="924">
        <v>4225</v>
      </c>
      <c r="AK149" s="1036">
        <v>4227.41</v>
      </c>
      <c r="AL149" s="924">
        <v>4225</v>
      </c>
      <c r="AM149" s="1036">
        <v>4221.09235299376</v>
      </c>
      <c r="AN149" s="924">
        <v>4225</v>
      </c>
      <c r="AO149" s="1036">
        <v>4221.3149138410154</v>
      </c>
      <c r="AP149" s="924">
        <v>4225</v>
      </c>
      <c r="AQ149" s="1036">
        <v>4222.26</v>
      </c>
      <c r="AR149" s="924">
        <v>4225</v>
      </c>
      <c r="AS149" s="1036">
        <v>4221.4107471437292</v>
      </c>
      <c r="AT149" s="924">
        <v>4225</v>
      </c>
      <c r="AU149" s="1036">
        <v>4224.67</v>
      </c>
      <c r="AV149" s="924">
        <v>4225</v>
      </c>
      <c r="AW149" s="1036">
        <v>4221.6834791759238</v>
      </c>
      <c r="AX149" s="924">
        <v>4225</v>
      </c>
      <c r="AY149" s="1036">
        <v>4227.1099999999997</v>
      </c>
      <c r="AZ149" s="924">
        <v>4225</v>
      </c>
      <c r="BA149" s="1036">
        <v>4224.6796849436305</v>
      </c>
      <c r="BB149" s="924">
        <v>4225</v>
      </c>
      <c r="BC149" s="1036">
        <v>4222.8824516229124</v>
      </c>
      <c r="BD149" s="924">
        <v>4225</v>
      </c>
      <c r="BE149" s="1036">
        <v>4222.1444940755728</v>
      </c>
      <c r="BF149" s="1365"/>
      <c r="BG149" s="1365"/>
      <c r="BH149" s="1273"/>
      <c r="BI149" s="1293"/>
      <c r="BJ149" s="1217"/>
      <c r="BK149" s="1217"/>
      <c r="BL149" s="1217"/>
      <c r="BM149" s="1217"/>
    </row>
    <row r="150" spans="1:65" x14ac:dyDescent="0.25">
      <c r="A150" s="3047" t="s">
        <v>575</v>
      </c>
      <c r="B150" s="2093" t="s">
        <v>300</v>
      </c>
      <c r="C150" s="3027">
        <v>12.852971138888888</v>
      </c>
      <c r="D150" s="921">
        <v>13.036739999999996</v>
      </c>
      <c r="E150" s="3028">
        <v>13.341458333333334</v>
      </c>
      <c r="F150" s="921">
        <v>13.036739999999996</v>
      </c>
      <c r="G150" s="3028">
        <v>13.304852150537636</v>
      </c>
      <c r="H150" s="921">
        <v>13.036739999999996</v>
      </c>
      <c r="I150" s="923">
        <v>13.322855191256833</v>
      </c>
      <c r="J150" s="921">
        <v>12.990973666666664</v>
      </c>
      <c r="K150" s="3028">
        <v>13.32277777777778</v>
      </c>
      <c r="L150" s="921">
        <v>13.021652197802194</v>
      </c>
      <c r="M150" s="3028">
        <v>13.322829670329673</v>
      </c>
      <c r="N150" s="921">
        <v>12.796799999999998</v>
      </c>
      <c r="O150" s="3028">
        <v>13.034274193548379</v>
      </c>
      <c r="P150" s="921">
        <v>12.964517622950815</v>
      </c>
      <c r="Q150" s="923">
        <v>13.24950819672131</v>
      </c>
      <c r="R150" s="921">
        <v>12.796799999999998</v>
      </c>
      <c r="S150" s="3028">
        <v>13.077822580645163</v>
      </c>
      <c r="T150" s="921">
        <v>12.930535620915029</v>
      </c>
      <c r="U150" s="923">
        <v>13.214722222222221</v>
      </c>
      <c r="V150" s="921">
        <v>12.796799999999999</v>
      </c>
      <c r="W150" s="3028">
        <v>13.072277777777771</v>
      </c>
      <c r="X150" s="921">
        <v>12.796799999999998</v>
      </c>
      <c r="Y150" s="923">
        <v>13.061340579710141</v>
      </c>
      <c r="Z150" s="921">
        <v>12.908611748633875</v>
      </c>
      <c r="AA150" s="3028">
        <v>13.191370673952639</v>
      </c>
      <c r="AB150" s="921">
        <v>12.796799999999998</v>
      </c>
      <c r="AC150" s="3028">
        <v>13.094879032258065</v>
      </c>
      <c r="AD150" s="921">
        <v>12.892414719626165</v>
      </c>
      <c r="AE150" s="3028">
        <v>13.177392912772586</v>
      </c>
      <c r="AF150" s="921">
        <v>12.796799999999999</v>
      </c>
      <c r="AG150" s="3028">
        <v>13.290333333333335</v>
      </c>
      <c r="AH150" s="921">
        <v>12.880658811475406</v>
      </c>
      <c r="AI150" s="3028">
        <v>13.191279030054645</v>
      </c>
      <c r="AJ150" s="921">
        <v>12.796799999999998</v>
      </c>
      <c r="AK150" s="3028">
        <v>13.14146505376344</v>
      </c>
      <c r="AL150" s="921">
        <v>12.796799999999998</v>
      </c>
      <c r="AM150" s="1021">
        <v>13.1743115942029</v>
      </c>
      <c r="AN150" s="921">
        <v>12.871205636363632</v>
      </c>
      <c r="AO150" s="1021">
        <v>13.185663636363637</v>
      </c>
      <c r="AP150" s="921">
        <v>12.796799999999998</v>
      </c>
      <c r="AQ150" s="3028">
        <v>13.170551075268817</v>
      </c>
      <c r="AR150" s="921">
        <v>12.863667810457512</v>
      </c>
      <c r="AS150" s="3028">
        <v>13.184132625272332</v>
      </c>
      <c r="AT150" s="921">
        <v>12.796799999999999</v>
      </c>
      <c r="AU150" s="3028">
        <v>13.070520833333335</v>
      </c>
      <c r="AV150" s="921">
        <v>12.858062125748498</v>
      </c>
      <c r="AW150" s="3028">
        <v>13.174608283433134</v>
      </c>
      <c r="AX150" s="921">
        <v>12.796799999999998</v>
      </c>
      <c r="AY150" s="3028">
        <v>13.081693548387095</v>
      </c>
      <c r="AZ150" s="921">
        <v>12.796799999999998</v>
      </c>
      <c r="BA150" s="1021">
        <v>13.108824074074073</v>
      </c>
      <c r="BB150" s="921">
        <v>12.796799999999999</v>
      </c>
      <c r="BC150" s="1021">
        <v>13.141927655677657</v>
      </c>
      <c r="BD150" s="921">
        <v>12.852859041095886</v>
      </c>
      <c r="BE150" s="1021">
        <v>13.166716894977169</v>
      </c>
      <c r="BF150" s="1365"/>
      <c r="BG150" s="1365"/>
      <c r="BH150" s="1273"/>
      <c r="BI150" s="1293"/>
      <c r="BJ150" s="1217"/>
      <c r="BK150" s="1217"/>
      <c r="BL150" s="1217"/>
      <c r="BM150" s="1217"/>
    </row>
    <row r="151" spans="1:65" x14ac:dyDescent="0.25">
      <c r="A151" s="3049" t="s">
        <v>785</v>
      </c>
      <c r="B151" s="2093" t="s">
        <v>211</v>
      </c>
      <c r="C151" s="2925">
        <v>14503663.671999983</v>
      </c>
      <c r="D151" s="924">
        <v>1209136.608</v>
      </c>
      <c r="E151" s="987">
        <v>1323244.9999999995</v>
      </c>
      <c r="F151" s="924">
        <v>1249441.1615999998</v>
      </c>
      <c r="G151" s="987">
        <v>1193793.9999999995</v>
      </c>
      <c r="H151" s="924">
        <v>2458577.7695999998</v>
      </c>
      <c r="I151" s="1036">
        <v>2517038.9999999991</v>
      </c>
      <c r="J151" s="924">
        <v>1204891.8543999998</v>
      </c>
      <c r="K151" s="987">
        <v>1191765.0000000007</v>
      </c>
      <c r="L151" s="924">
        <v>3663469.6239999998</v>
      </c>
      <c r="M151" s="987">
        <v>3708803.9999999995</v>
      </c>
      <c r="N151" s="924">
        <v>1226445.3120000002</v>
      </c>
      <c r="O151" s="987">
        <v>1234727.9999999998</v>
      </c>
      <c r="P151" s="924">
        <v>4889914.9359999998</v>
      </c>
      <c r="Q151" s="1036">
        <v>4943532</v>
      </c>
      <c r="R151" s="924">
        <v>1226445.3120000002</v>
      </c>
      <c r="S151" s="987">
        <v>1250789</v>
      </c>
      <c r="T151" s="924">
        <v>6116360.2479999997</v>
      </c>
      <c r="U151" s="1036">
        <v>6194321</v>
      </c>
      <c r="V151" s="924">
        <v>1186882.5600000001</v>
      </c>
      <c r="W151" s="987">
        <v>1260254</v>
      </c>
      <c r="X151" s="924">
        <v>3639773.1840000004</v>
      </c>
      <c r="Y151" s="955">
        <v>3745771</v>
      </c>
      <c r="Z151" s="924">
        <v>7303242.8080000002</v>
      </c>
      <c r="AA151" s="1036">
        <v>7454575</v>
      </c>
      <c r="AB151" s="924">
        <v>1226445.3120000002</v>
      </c>
      <c r="AC151" s="987">
        <v>1233627</v>
      </c>
      <c r="AD151" s="924">
        <v>8529688.120000001</v>
      </c>
      <c r="AE151" s="1036">
        <v>8688202</v>
      </c>
      <c r="AF151" s="924">
        <v>1186882.5600000001</v>
      </c>
      <c r="AG151" s="987">
        <v>1139976.9999999995</v>
      </c>
      <c r="AH151" s="924">
        <v>9716570.6800000016</v>
      </c>
      <c r="AI151" s="1036">
        <v>9828179</v>
      </c>
      <c r="AJ151" s="924">
        <v>1226445.3120000002</v>
      </c>
      <c r="AK151" s="987">
        <v>1124007</v>
      </c>
      <c r="AL151" s="924">
        <v>3639773.1840000004</v>
      </c>
      <c r="AM151" s="924">
        <v>3497610.9999999995</v>
      </c>
      <c r="AN151" s="924">
        <v>10943015.992000002</v>
      </c>
      <c r="AO151" s="1036">
        <v>10952186</v>
      </c>
      <c r="AP151" s="924">
        <v>1226445.3120000002</v>
      </c>
      <c r="AQ151" s="987">
        <v>1063826.0000000007</v>
      </c>
      <c r="AR151" s="924">
        <v>12169461.304000003</v>
      </c>
      <c r="AS151" s="1036">
        <v>12016012</v>
      </c>
      <c r="AT151" s="924">
        <v>1107757.0560000001</v>
      </c>
      <c r="AU151" s="987">
        <v>1031726.9999999995</v>
      </c>
      <c r="AV151" s="924">
        <v>13277218.360000003</v>
      </c>
      <c r="AW151" s="1036">
        <v>13047739</v>
      </c>
      <c r="AX151" s="924">
        <v>1226445.3120000002</v>
      </c>
      <c r="AY151" s="987">
        <v>1164705.0000000002</v>
      </c>
      <c r="AZ151" s="924">
        <v>3560647.6800000006</v>
      </c>
      <c r="BA151" s="1036">
        <v>3260258.0000000005</v>
      </c>
      <c r="BB151" s="924">
        <v>7200420.864000001</v>
      </c>
      <c r="BC151" s="1036">
        <v>6757869</v>
      </c>
      <c r="BD151" s="924">
        <v>14503663.672000004</v>
      </c>
      <c r="BE151" s="1036">
        <v>14212444</v>
      </c>
      <c r="BF151" s="1365"/>
      <c r="BG151" s="1365"/>
      <c r="BH151" s="1273"/>
      <c r="BI151" s="1293"/>
      <c r="BJ151" s="1217"/>
      <c r="BK151" s="1217"/>
      <c r="BL151" s="1217"/>
      <c r="BM151" s="1217"/>
    </row>
    <row r="152" spans="1:65" x14ac:dyDescent="0.25">
      <c r="A152" s="3049" t="s">
        <v>786</v>
      </c>
      <c r="B152" s="2093" t="s">
        <v>212</v>
      </c>
      <c r="C152" s="3027">
        <v>23.959999999999976</v>
      </c>
      <c r="D152" s="921">
        <v>23.96</v>
      </c>
      <c r="E152" s="1021">
        <v>25.964511926159055</v>
      </c>
      <c r="F152" s="921">
        <v>23.96</v>
      </c>
      <c r="G152" s="1021">
        <v>22.681904544763636</v>
      </c>
      <c r="H152" s="921">
        <v>23.96</v>
      </c>
      <c r="I152" s="1021">
        <v>24.296775152612653</v>
      </c>
      <c r="J152" s="921">
        <v>23.96</v>
      </c>
      <c r="K152" s="1021">
        <v>23.71275249510531</v>
      </c>
      <c r="L152" s="921">
        <v>23.960000000000004</v>
      </c>
      <c r="M152" s="1021">
        <v>24.105996594173693</v>
      </c>
      <c r="N152" s="921">
        <v>23.960000000000004</v>
      </c>
      <c r="O152" s="1021">
        <v>23.731078224101477</v>
      </c>
      <c r="P152" s="921">
        <v>23.96</v>
      </c>
      <c r="Q152" s="1021">
        <v>24.01124905286472</v>
      </c>
      <c r="R152" s="921">
        <v>23.960000000000004</v>
      </c>
      <c r="S152" s="1021">
        <v>23.93689621384938</v>
      </c>
      <c r="T152" s="921">
        <v>23.96</v>
      </c>
      <c r="U152" s="1021">
        <v>23.996198151683444</v>
      </c>
      <c r="V152" s="921">
        <v>23.960000000000004</v>
      </c>
      <c r="W152" s="1021">
        <v>24.921966461003006</v>
      </c>
      <c r="X152" s="921">
        <v>23.960000000000004</v>
      </c>
      <c r="Y152" s="1021">
        <v>24.189423938790434</v>
      </c>
      <c r="Z152" s="921">
        <v>23.960000000000004</v>
      </c>
      <c r="AA152" s="1021">
        <v>24.147845066626587</v>
      </c>
      <c r="AB152" s="921">
        <v>23.960000000000004</v>
      </c>
      <c r="AC152" s="1021">
        <v>23.608459512837392</v>
      </c>
      <c r="AD152" s="921">
        <v>23.960000000000008</v>
      </c>
      <c r="AE152" s="1021">
        <v>24.069761901068045</v>
      </c>
      <c r="AF152" s="921">
        <v>23.960000000000004</v>
      </c>
      <c r="AG152" s="1021">
        <v>23.427971918748504</v>
      </c>
      <c r="AH152" s="921">
        <v>23.960000000000008</v>
      </c>
      <c r="AI152" s="1021">
        <v>23.993523233842268</v>
      </c>
      <c r="AJ152" s="921">
        <v>23.960000000000004</v>
      </c>
      <c r="AK152" s="1021">
        <v>21.510613622793453</v>
      </c>
      <c r="AL152" s="921">
        <v>23.960000000000008</v>
      </c>
      <c r="AM152" s="1021">
        <v>22.835426922424034</v>
      </c>
      <c r="AN152" s="921">
        <v>23.960000000000008</v>
      </c>
      <c r="AO152" s="1021">
        <v>23.712620563810379</v>
      </c>
      <c r="AP152" s="921">
        <v>23.960000000000004</v>
      </c>
      <c r="AQ152" s="1021">
        <v>20.358903501385566</v>
      </c>
      <c r="AR152" s="921">
        <v>23.960000000000008</v>
      </c>
      <c r="AS152" s="1021">
        <v>23.371762364497989</v>
      </c>
      <c r="AT152" s="921">
        <v>23.960000000000008</v>
      </c>
      <c r="AU152" s="1021">
        <v>21.932039454104832</v>
      </c>
      <c r="AV152" s="921">
        <v>23.960000000000004</v>
      </c>
      <c r="AW152" s="1021">
        <v>23.251072051253175</v>
      </c>
      <c r="AX152" s="921">
        <v>23.960000000000004</v>
      </c>
      <c r="AY152" s="1021">
        <v>22.289469050936209</v>
      </c>
      <c r="AZ152" s="921">
        <v>23.960000000000004</v>
      </c>
      <c r="BA152" s="1021">
        <v>21.512868428206815</v>
      </c>
      <c r="BB152" s="921">
        <v>23.960000000000004</v>
      </c>
      <c r="BC152" s="1021">
        <v>22.177656382090554</v>
      </c>
      <c r="BD152" s="921">
        <v>23.960000000000008</v>
      </c>
      <c r="BE152" s="1021">
        <v>23.169158919945332</v>
      </c>
      <c r="BF152" s="1365"/>
      <c r="BG152" s="1365"/>
      <c r="BH152" s="1273"/>
      <c r="BI152" s="1293"/>
      <c r="BJ152" s="1217"/>
      <c r="BK152" s="1217"/>
      <c r="BL152" s="1217"/>
      <c r="BM152" s="1217"/>
    </row>
    <row r="153" spans="1:65" ht="15.75" thickBot="1" x14ac:dyDescent="0.3">
      <c r="A153" s="3050" t="s">
        <v>216</v>
      </c>
      <c r="B153" s="2098" t="s">
        <v>1095</v>
      </c>
      <c r="C153" s="3051">
        <v>0.78584999999999983</v>
      </c>
      <c r="D153" s="976">
        <v>0.78584999999999983</v>
      </c>
      <c r="E153" s="1732">
        <v>0.70599999999999996</v>
      </c>
      <c r="F153" s="976">
        <v>0.78584999999999983</v>
      </c>
      <c r="G153" s="1732">
        <v>0.70499999999999996</v>
      </c>
      <c r="H153" s="978">
        <v>0.78584999999999983</v>
      </c>
      <c r="I153" s="978">
        <v>0.70549194753445121</v>
      </c>
      <c r="J153" s="976">
        <v>0.78584999999999983</v>
      </c>
      <c r="K153" s="1732">
        <v>0.71399999999999997</v>
      </c>
      <c r="L153" s="1732">
        <v>0.78584999999999994</v>
      </c>
      <c r="M153" s="1732">
        <v>0.70827121296813855</v>
      </c>
      <c r="N153" s="976">
        <v>0.78585000000000005</v>
      </c>
      <c r="O153" s="1732">
        <v>0.69899999999999995</v>
      </c>
      <c r="P153" s="978">
        <v>0.78584999999999983</v>
      </c>
      <c r="Q153" s="978">
        <v>0.70592823725981613</v>
      </c>
      <c r="R153" s="976">
        <v>0.78585000000000005</v>
      </c>
      <c r="S153" s="1732">
        <v>0.69799999999999995</v>
      </c>
      <c r="T153" s="978">
        <v>0.78584999999999983</v>
      </c>
      <c r="U153" s="978">
        <v>0.70432336087420033</v>
      </c>
      <c r="V153" s="976">
        <v>0.78585000000000016</v>
      </c>
      <c r="W153" s="1732">
        <v>0.69799999999999995</v>
      </c>
      <c r="X153" s="978">
        <v>0.78585000000000005</v>
      </c>
      <c r="Y153" s="978">
        <v>0.69833599911140742</v>
      </c>
      <c r="Z153" s="1592">
        <v>0.78585000000000005</v>
      </c>
      <c r="AA153" s="1592">
        <v>0.70328755293068868</v>
      </c>
      <c r="AB153" s="976">
        <v>0.78585000000000005</v>
      </c>
      <c r="AC153" s="1732">
        <v>0.69750000000000001</v>
      </c>
      <c r="AD153" s="1592">
        <v>0.78585000000000005</v>
      </c>
      <c r="AE153" s="1592">
        <v>0.70244972839035547</v>
      </c>
      <c r="AF153" s="976">
        <v>0.78585000000000016</v>
      </c>
      <c r="AG153" s="1732">
        <v>0.73599999999999999</v>
      </c>
      <c r="AH153" s="1592">
        <v>0.78585000000000005</v>
      </c>
      <c r="AI153" s="1592">
        <v>0.70643518790678139</v>
      </c>
      <c r="AJ153" s="976">
        <v>0.78585000000000005</v>
      </c>
      <c r="AK153" s="1732">
        <v>0.70199999999999996</v>
      </c>
      <c r="AL153" s="976">
        <v>0.78584999999999983</v>
      </c>
      <c r="AM153" s="978">
        <v>0.71126614261650756</v>
      </c>
      <c r="AN153" s="1592">
        <v>0.78585000000000005</v>
      </c>
      <c r="AO153" s="1592">
        <v>0.70593341526086473</v>
      </c>
      <c r="AP153" s="976">
        <v>0.78585000000000005</v>
      </c>
      <c r="AQ153" s="1732">
        <v>0.70299999999999996</v>
      </c>
      <c r="AR153" s="1592">
        <v>0.78584999999999994</v>
      </c>
      <c r="AS153" s="1592">
        <v>0.70563527483188926</v>
      </c>
      <c r="AT153" s="976">
        <v>0.78585000000000016</v>
      </c>
      <c r="AU153" s="1732">
        <v>0.7</v>
      </c>
      <c r="AV153" s="1592">
        <v>0.78584999999999994</v>
      </c>
      <c r="AW153" s="1592">
        <v>0.70516287623367868</v>
      </c>
      <c r="AX153" s="976">
        <v>0.78585000000000005</v>
      </c>
      <c r="AY153" s="1732">
        <v>0.69899999999999995</v>
      </c>
      <c r="AZ153" s="978">
        <v>0.78585000000000005</v>
      </c>
      <c r="BA153" s="978">
        <v>0.70068959255476104</v>
      </c>
      <c r="BB153" s="1592">
        <v>0.78584999999999994</v>
      </c>
      <c r="BC153" s="1592">
        <v>0.706005926845789</v>
      </c>
      <c r="BD153" s="1592">
        <v>0.78585000000000005</v>
      </c>
      <c r="BE153" s="1592">
        <v>0.70463789816061018</v>
      </c>
      <c r="BF153" s="1365"/>
      <c r="BG153" s="1365"/>
      <c r="BH153" s="1273"/>
      <c r="BI153" s="1293"/>
      <c r="BJ153" s="1217"/>
      <c r="BK153" s="1217"/>
      <c r="BL153" s="1217"/>
      <c r="BM153" s="1217"/>
    </row>
    <row r="154" spans="1:65" ht="19.5" thickBot="1" x14ac:dyDescent="0.3">
      <c r="A154" s="3019" t="s">
        <v>206</v>
      </c>
      <c r="B154" s="2966"/>
      <c r="C154" s="2966"/>
      <c r="D154" s="2966"/>
      <c r="E154" s="2966"/>
      <c r="F154" s="2966"/>
      <c r="G154" s="2966"/>
      <c r="H154" s="2966"/>
      <c r="I154" s="2966"/>
      <c r="J154" s="2966"/>
      <c r="K154" s="2966"/>
      <c r="L154" s="2966"/>
      <c r="M154" s="2966"/>
      <c r="N154" s="2966"/>
      <c r="O154" s="2966"/>
      <c r="P154" s="2966"/>
      <c r="Q154" s="2966"/>
      <c r="R154" s="2966"/>
      <c r="S154" s="2966"/>
      <c r="T154" s="2966"/>
      <c r="U154" s="2966"/>
      <c r="V154" s="2966"/>
      <c r="W154" s="2966"/>
      <c r="X154" s="3020"/>
      <c r="Y154" s="3020"/>
      <c r="Z154" s="3021"/>
      <c r="AA154" s="3022"/>
      <c r="AB154" s="2966"/>
      <c r="AC154" s="2966"/>
      <c r="AD154" s="2966"/>
      <c r="AE154" s="2968"/>
      <c r="AF154" s="2966"/>
      <c r="AG154" s="2966"/>
      <c r="AH154" s="2966"/>
      <c r="AI154" s="2968"/>
      <c r="AJ154" s="2966"/>
      <c r="AK154" s="2966"/>
      <c r="AL154" s="3020"/>
      <c r="AM154" s="3020"/>
      <c r="AN154" s="2966"/>
      <c r="AO154" s="2968"/>
      <c r="AP154" s="2966"/>
      <c r="AQ154" s="2966"/>
      <c r="AR154" s="2966"/>
      <c r="AS154" s="2968"/>
      <c r="AT154" s="2966"/>
      <c r="AU154" s="2966"/>
      <c r="AV154" s="2966"/>
      <c r="AW154" s="2968"/>
      <c r="AX154" s="2966"/>
      <c r="AY154" s="2966"/>
      <c r="AZ154" s="3020"/>
      <c r="BA154" s="3020"/>
      <c r="BB154" s="3021"/>
      <c r="BC154" s="3022"/>
      <c r="BD154" s="2966"/>
      <c r="BE154" s="2968"/>
      <c r="BF154" s="1365"/>
      <c r="BG154" s="1365"/>
      <c r="BH154" s="1273"/>
      <c r="BI154" s="1293"/>
      <c r="BJ154" s="1217"/>
      <c r="BK154" s="1217"/>
      <c r="BL154" s="1217"/>
      <c r="BM154" s="1217"/>
    </row>
    <row r="155" spans="1:65" ht="21" thickBot="1" x14ac:dyDescent="0.3">
      <c r="A155" s="3052" t="s">
        <v>194</v>
      </c>
      <c r="B155" s="2966"/>
      <c r="C155" s="2966"/>
      <c r="D155" s="2966"/>
      <c r="E155" s="2966"/>
      <c r="F155" s="2966"/>
      <c r="G155" s="2966"/>
      <c r="H155" s="2966"/>
      <c r="I155" s="2966"/>
      <c r="J155" s="2966"/>
      <c r="K155" s="2966"/>
      <c r="L155" s="2966"/>
      <c r="M155" s="2966"/>
      <c r="N155" s="2966"/>
      <c r="O155" s="2966"/>
      <c r="P155" s="2966"/>
      <c r="Q155" s="2966"/>
      <c r="R155" s="2966"/>
      <c r="S155" s="2966"/>
      <c r="T155" s="2966"/>
      <c r="U155" s="2966"/>
      <c r="V155" s="2966"/>
      <c r="W155" s="2966"/>
      <c r="X155" s="2966"/>
      <c r="Y155" s="2966"/>
      <c r="Z155" s="2967"/>
      <c r="AA155" s="2968"/>
      <c r="AB155" s="2966"/>
      <c r="AC155" s="2966"/>
      <c r="AD155" s="2966"/>
      <c r="AE155" s="2968"/>
      <c r="AF155" s="2966"/>
      <c r="AG155" s="2966"/>
      <c r="AH155" s="2966"/>
      <c r="AI155" s="2968"/>
      <c r="AJ155" s="2966"/>
      <c r="AK155" s="2966"/>
      <c r="AL155" s="2966"/>
      <c r="AM155" s="2966"/>
      <c r="AN155" s="2966"/>
      <c r="AO155" s="2968"/>
      <c r="AP155" s="2966"/>
      <c r="AQ155" s="2966"/>
      <c r="AR155" s="2966"/>
      <c r="AS155" s="2968"/>
      <c r="AT155" s="2966"/>
      <c r="AU155" s="2966"/>
      <c r="AV155" s="2966"/>
      <c r="AW155" s="2968"/>
      <c r="AX155" s="2966"/>
      <c r="AY155" s="2966"/>
      <c r="AZ155" s="2966"/>
      <c r="BA155" s="2966"/>
      <c r="BB155" s="2967"/>
      <c r="BC155" s="2968"/>
      <c r="BD155" s="2966"/>
      <c r="BE155" s="2968"/>
      <c r="BF155" s="1365"/>
      <c r="BG155" s="1365"/>
      <c r="BH155" s="1273"/>
      <c r="BI155" s="1293"/>
      <c r="BJ155" s="1217"/>
      <c r="BK155" s="1217"/>
      <c r="BL155" s="1217"/>
      <c r="BM155" s="1217"/>
    </row>
    <row r="156" spans="1:65" x14ac:dyDescent="0.25">
      <c r="A156" s="3053" t="s">
        <v>192</v>
      </c>
      <c r="B156" s="2086" t="s">
        <v>49</v>
      </c>
      <c r="C156" s="3054">
        <v>75</v>
      </c>
      <c r="D156" s="1017">
        <v>75</v>
      </c>
      <c r="E156" s="3055">
        <v>72.166667686372335</v>
      </c>
      <c r="F156" s="1017">
        <v>75</v>
      </c>
      <c r="G156" s="3055">
        <v>74.999997638907558</v>
      </c>
      <c r="H156" s="1017">
        <v>75.000000000000014</v>
      </c>
      <c r="I156" s="3055">
        <v>73.603086901630078</v>
      </c>
      <c r="J156" s="1017">
        <v>75</v>
      </c>
      <c r="K156" s="3055">
        <v>75.000004971235441</v>
      </c>
      <c r="L156" s="1017">
        <v>75</v>
      </c>
      <c r="M156" s="3055">
        <v>74.057143928227362</v>
      </c>
      <c r="N156" s="1017">
        <v>75</v>
      </c>
      <c r="O156" s="3055">
        <v>74.129026322557053</v>
      </c>
      <c r="P156" s="1017">
        <v>75</v>
      </c>
      <c r="Q156" s="3055">
        <v>74.075510276703483</v>
      </c>
      <c r="R156" s="1017">
        <v>74.999999999999986</v>
      </c>
      <c r="S156" s="3055">
        <v>74.000003395526164</v>
      </c>
      <c r="T156" s="1017">
        <v>74.999999999999986</v>
      </c>
      <c r="U156" s="3055">
        <v>74.060164003900013</v>
      </c>
      <c r="V156" s="1017">
        <v>75</v>
      </c>
      <c r="W156" s="3055">
        <v>72.799998669381651</v>
      </c>
      <c r="X156" s="922">
        <v>75</v>
      </c>
      <c r="Y156" s="922">
        <v>73.653502529266007</v>
      </c>
      <c r="Z156" s="922">
        <v>75</v>
      </c>
      <c r="AA156" s="1021">
        <v>73.853708130429879</v>
      </c>
      <c r="AB156" s="1017">
        <v>74.999999999999986</v>
      </c>
      <c r="AC156" s="3055">
        <v>71.999390980806382</v>
      </c>
      <c r="AD156" s="1017">
        <v>75</v>
      </c>
      <c r="AE156" s="3055">
        <v>73.586383914800919</v>
      </c>
      <c r="AF156" s="1017">
        <v>75</v>
      </c>
      <c r="AG156" s="3055">
        <v>70.266657556882791</v>
      </c>
      <c r="AH156" s="1017">
        <v>75</v>
      </c>
      <c r="AI156" s="3055">
        <v>73.193781050972504</v>
      </c>
      <c r="AJ156" s="1017">
        <v>74.999999999999986</v>
      </c>
      <c r="AK156" s="3055">
        <v>71.999995843116182</v>
      </c>
      <c r="AL156" s="922">
        <v>75</v>
      </c>
      <c r="AM156" s="922">
        <v>71.450823771210565</v>
      </c>
      <c r="AN156" s="1017">
        <v>75</v>
      </c>
      <c r="AO156" s="3055">
        <v>73.058283188505186</v>
      </c>
      <c r="AP156" s="1017">
        <v>74.999999999999986</v>
      </c>
      <c r="AQ156" s="3055">
        <v>73.806445286150435</v>
      </c>
      <c r="AR156" s="1017">
        <v>75</v>
      </c>
      <c r="AS156" s="3055">
        <v>73.1345456244552</v>
      </c>
      <c r="AT156" s="1017">
        <v>75</v>
      </c>
      <c r="AU156" s="3055">
        <v>75.428574001044424</v>
      </c>
      <c r="AV156" s="1017">
        <v>75</v>
      </c>
      <c r="AW156" s="3055">
        <v>73.32778360339212</v>
      </c>
      <c r="AX156" s="1017">
        <v>74.999999999999986</v>
      </c>
      <c r="AY156" s="3055">
        <v>70.38709088983245</v>
      </c>
      <c r="AZ156" s="922">
        <v>75</v>
      </c>
      <c r="BA156" s="922">
        <v>73.131121453840848</v>
      </c>
      <c r="BB156" s="922">
        <v>74.999999999999986</v>
      </c>
      <c r="BC156" s="1021">
        <v>72.289174324506604</v>
      </c>
      <c r="BD156" s="1017">
        <v>75</v>
      </c>
      <c r="BE156" s="3055">
        <v>73.076339989327963</v>
      </c>
      <c r="BF156" s="1365"/>
      <c r="BG156" s="1365"/>
      <c r="BH156" s="1273"/>
      <c r="BI156" s="1293"/>
      <c r="BJ156" s="1217"/>
      <c r="BK156" s="1217"/>
      <c r="BL156" s="1217"/>
      <c r="BM156" s="1217"/>
    </row>
    <row r="157" spans="1:65" x14ac:dyDescent="0.25">
      <c r="A157" s="2969" t="s">
        <v>193</v>
      </c>
      <c r="B157" s="2093" t="s">
        <v>49</v>
      </c>
      <c r="C157" s="3027">
        <v>24.999999999999993</v>
      </c>
      <c r="D157" s="921">
        <v>25.000000000000007</v>
      </c>
      <c r="E157" s="3028">
        <v>24.999997572129367</v>
      </c>
      <c r="F157" s="921">
        <v>24.999999999999996</v>
      </c>
      <c r="G157" s="3028">
        <v>25.000002361092438</v>
      </c>
      <c r="H157" s="921">
        <v>25</v>
      </c>
      <c r="I157" s="3028">
        <v>25</v>
      </c>
      <c r="J157" s="921">
        <v>25</v>
      </c>
      <c r="K157" s="3028">
        <v>24.999995028764566</v>
      </c>
      <c r="L157" s="921">
        <v>25</v>
      </c>
      <c r="M157" s="3028">
        <v>24.999998384139747</v>
      </c>
      <c r="N157" s="921">
        <v>24.999999999999996</v>
      </c>
      <c r="O157" s="3028">
        <v>25.870973677442947</v>
      </c>
      <c r="P157" s="921">
        <v>24.999999999999996</v>
      </c>
      <c r="Q157" s="3028">
        <v>25.222537378563558</v>
      </c>
      <c r="R157" s="921">
        <v>25</v>
      </c>
      <c r="S157" s="3028">
        <v>25.999996604473829</v>
      </c>
      <c r="T157" s="921">
        <v>25</v>
      </c>
      <c r="U157" s="3028">
        <v>25.380550809768366</v>
      </c>
      <c r="V157" s="921">
        <v>25.000000000000007</v>
      </c>
      <c r="W157" s="3028">
        <v>25</v>
      </c>
      <c r="X157" s="922">
        <v>25</v>
      </c>
      <c r="Y157" s="922">
        <v>25.631357612832634</v>
      </c>
      <c r="Z157" s="922">
        <v>25</v>
      </c>
      <c r="AA157" s="1021">
        <v>25.318204268661109</v>
      </c>
      <c r="AB157" s="921">
        <v>25</v>
      </c>
      <c r="AC157" s="3028">
        <v>25.000237898122506</v>
      </c>
      <c r="AD157" s="921">
        <v>25</v>
      </c>
      <c r="AE157" s="3028">
        <v>25.272365232648376</v>
      </c>
      <c r="AF157" s="921">
        <v>25.000000000000007</v>
      </c>
      <c r="AG157" s="3028">
        <v>25.000005114025381</v>
      </c>
      <c r="AH157" s="921">
        <v>24.999999999999993</v>
      </c>
      <c r="AI157" s="3028">
        <v>25.240154938474884</v>
      </c>
      <c r="AJ157" s="921">
        <v>25</v>
      </c>
      <c r="AK157" s="3028">
        <v>24.999999999999996</v>
      </c>
      <c r="AL157" s="922">
        <v>25</v>
      </c>
      <c r="AM157" s="922">
        <v>25.000082602902324</v>
      </c>
      <c r="AN157" s="921">
        <v>24.999999999999996</v>
      </c>
      <c r="AO157" s="3028">
        <v>25.212896700887278</v>
      </c>
      <c r="AP157" s="921">
        <v>25</v>
      </c>
      <c r="AQ157" s="3028">
        <v>23.193550556965743</v>
      </c>
      <c r="AR157" s="921">
        <v>25</v>
      </c>
      <c r="AS157" s="3028">
        <v>25.007058612528549</v>
      </c>
      <c r="AT157" s="921">
        <v>25</v>
      </c>
      <c r="AU157" s="3028">
        <v>21.571428930378296</v>
      </c>
      <c r="AV157" s="921">
        <v>25</v>
      </c>
      <c r="AW157" s="3028">
        <v>24.717657599476798</v>
      </c>
      <c r="AX157" s="921">
        <v>25</v>
      </c>
      <c r="AY157" s="3028">
        <v>25.00000235800406</v>
      </c>
      <c r="AZ157" s="922">
        <v>25</v>
      </c>
      <c r="BA157" s="922">
        <v>23.312565278021545</v>
      </c>
      <c r="BB157" s="922">
        <v>25</v>
      </c>
      <c r="BC157" s="1021">
        <v>24.15812995508584</v>
      </c>
      <c r="BD157" s="921">
        <v>24.999999999999993</v>
      </c>
      <c r="BE157" s="3028">
        <v>24.741799457675313</v>
      </c>
      <c r="BF157" s="1365"/>
      <c r="BG157" s="1365"/>
      <c r="BH157" s="1273"/>
      <c r="BI157" s="1293"/>
      <c r="BJ157" s="1217"/>
      <c r="BK157" s="1217"/>
      <c r="BL157" s="1217"/>
      <c r="BM157" s="1217"/>
    </row>
    <row r="158" spans="1:65" x14ac:dyDescent="0.25">
      <c r="A158" s="3056" t="s">
        <v>12</v>
      </c>
      <c r="B158" s="2902" t="s">
        <v>49</v>
      </c>
      <c r="C158" s="3057">
        <v>100</v>
      </c>
      <c r="D158" s="3058">
        <v>100</v>
      </c>
      <c r="E158" s="3059">
        <v>97.166665258501695</v>
      </c>
      <c r="F158" s="3058">
        <v>100</v>
      </c>
      <c r="G158" s="3059">
        <v>100</v>
      </c>
      <c r="H158" s="3058">
        <v>100.00000000000001</v>
      </c>
      <c r="I158" s="3059">
        <v>98.603086901630078</v>
      </c>
      <c r="J158" s="3058">
        <v>100</v>
      </c>
      <c r="K158" s="3059">
        <v>100</v>
      </c>
      <c r="L158" s="3058">
        <v>100</v>
      </c>
      <c r="M158" s="3059">
        <v>99.057142312367105</v>
      </c>
      <c r="N158" s="3058">
        <v>100</v>
      </c>
      <c r="O158" s="3059">
        <v>100</v>
      </c>
      <c r="P158" s="3058">
        <v>100</v>
      </c>
      <c r="Q158" s="3059">
        <v>99.298047655267041</v>
      </c>
      <c r="R158" s="3058">
        <v>99.999999999999986</v>
      </c>
      <c r="S158" s="3059">
        <v>100</v>
      </c>
      <c r="T158" s="3058">
        <v>99.999999999999986</v>
      </c>
      <c r="U158" s="3059">
        <v>99.440714813668379</v>
      </c>
      <c r="V158" s="3058">
        <v>100</v>
      </c>
      <c r="W158" s="3059">
        <v>97.799998669381651</v>
      </c>
      <c r="X158" s="1114">
        <v>100</v>
      </c>
      <c r="Y158" s="1114">
        <v>99.284860142098637</v>
      </c>
      <c r="Z158" s="922">
        <v>100</v>
      </c>
      <c r="AA158" s="1109">
        <v>99.171912399090985</v>
      </c>
      <c r="AB158" s="3058">
        <v>99.999999999999986</v>
      </c>
      <c r="AC158" s="3059">
        <v>96.999628878928888</v>
      </c>
      <c r="AD158" s="3058">
        <v>100</v>
      </c>
      <c r="AE158" s="3059">
        <v>98.858749147449288</v>
      </c>
      <c r="AF158" s="3058">
        <v>100</v>
      </c>
      <c r="AG158" s="3059">
        <v>95.266662670908175</v>
      </c>
      <c r="AH158" s="3058">
        <v>100</v>
      </c>
      <c r="AI158" s="3059">
        <v>98.433935989447392</v>
      </c>
      <c r="AJ158" s="3058">
        <v>99.999999999999986</v>
      </c>
      <c r="AK158" s="3059">
        <v>96.999995843116182</v>
      </c>
      <c r="AL158" s="1114">
        <v>100</v>
      </c>
      <c r="AM158" s="1114">
        <v>96.45090637411289</v>
      </c>
      <c r="AN158" s="3058">
        <v>100</v>
      </c>
      <c r="AO158" s="3059">
        <v>98.271179889392471</v>
      </c>
      <c r="AP158" s="3058">
        <v>99.999999999999986</v>
      </c>
      <c r="AQ158" s="3059">
        <v>96.999995843116182</v>
      </c>
      <c r="AR158" s="3058">
        <v>100</v>
      </c>
      <c r="AS158" s="3059">
        <v>98.141604236983753</v>
      </c>
      <c r="AT158" s="3058">
        <v>100</v>
      </c>
      <c r="AU158" s="3059">
        <v>97.000002931422728</v>
      </c>
      <c r="AV158" s="3058">
        <v>100</v>
      </c>
      <c r="AW158" s="3059">
        <v>98.045441202868915</v>
      </c>
      <c r="AX158" s="3058">
        <v>99.999999999999986</v>
      </c>
      <c r="AY158" s="3059">
        <v>95.387093247836503</v>
      </c>
      <c r="AZ158" s="1114">
        <v>100</v>
      </c>
      <c r="BA158" s="1114">
        <v>96.443686731862385</v>
      </c>
      <c r="BB158" s="922">
        <v>99.999999999999986</v>
      </c>
      <c r="BC158" s="1109">
        <v>96.447304279592444</v>
      </c>
      <c r="BD158" s="3058">
        <v>100</v>
      </c>
      <c r="BE158" s="3059">
        <v>97.818139447003276</v>
      </c>
      <c r="BF158" s="1365"/>
      <c r="BG158" s="1365"/>
      <c r="BH158" s="1273"/>
      <c r="BI158" s="1293"/>
      <c r="BJ158" s="1217"/>
      <c r="BK158" s="1217"/>
      <c r="BL158" s="1217"/>
      <c r="BM158" s="1217"/>
    </row>
    <row r="159" spans="1:65" ht="15.75" thickBot="1" x14ac:dyDescent="0.3">
      <c r="A159" s="3597"/>
      <c r="B159" s="3598"/>
      <c r="C159" s="3599"/>
      <c r="D159" s="3600"/>
      <c r="E159" s="3601"/>
      <c r="F159" s="3600"/>
      <c r="G159" s="3601"/>
      <c r="H159" s="3602"/>
      <c r="I159" s="3599"/>
      <c r="J159" s="3600"/>
      <c r="K159" s="3601"/>
      <c r="L159" s="3600"/>
      <c r="M159" s="3601"/>
      <c r="N159" s="3600"/>
      <c r="O159" s="3601"/>
      <c r="P159" s="3602"/>
      <c r="Q159" s="3599"/>
      <c r="R159" s="3600"/>
      <c r="S159" s="3601"/>
      <c r="T159" s="3602"/>
      <c r="U159" s="3599"/>
      <c r="V159" s="3600"/>
      <c r="W159" s="3601"/>
      <c r="X159" s="3603"/>
      <c r="Y159" s="3603"/>
      <c r="Z159" s="2223"/>
      <c r="AA159" s="3604"/>
      <c r="AB159" s="3600"/>
      <c r="AC159" s="3601"/>
      <c r="AD159" s="3602"/>
      <c r="AE159" s="3601"/>
      <c r="AF159" s="3600"/>
      <c r="AG159" s="3601"/>
      <c r="AH159" s="3602"/>
      <c r="AI159" s="3601"/>
      <c r="AJ159" s="3600"/>
      <c r="AK159" s="3601"/>
      <c r="AL159" s="3603"/>
      <c r="AM159" s="3603"/>
      <c r="AN159" s="3602"/>
      <c r="AO159" s="3601"/>
      <c r="AP159" s="3600"/>
      <c r="AQ159" s="3601"/>
      <c r="AR159" s="3602"/>
      <c r="AS159" s="3601"/>
      <c r="AT159" s="3600"/>
      <c r="AU159" s="3601"/>
      <c r="AV159" s="3602"/>
      <c r="AW159" s="3601"/>
      <c r="AX159" s="3600"/>
      <c r="AY159" s="3601"/>
      <c r="AZ159" s="3603"/>
      <c r="BA159" s="3603"/>
      <c r="BB159" s="2223"/>
      <c r="BC159" s="3604"/>
      <c r="BD159" s="3602"/>
      <c r="BE159" s="3601"/>
      <c r="BF159" s="1365"/>
      <c r="BG159" s="1365"/>
      <c r="BH159" s="1273"/>
      <c r="BI159" s="1293"/>
      <c r="BJ159" s="1217"/>
      <c r="BK159" s="1217"/>
      <c r="BL159" s="1217"/>
      <c r="BM159" s="1217"/>
    </row>
    <row r="160" spans="1:65" ht="15.75" thickBot="1" x14ac:dyDescent="0.3">
      <c r="A160" s="3060" t="s">
        <v>196</v>
      </c>
      <c r="B160" s="2098" t="s">
        <v>49</v>
      </c>
      <c r="C160" s="3061">
        <v>0</v>
      </c>
      <c r="D160" s="1127">
        <v>0</v>
      </c>
      <c r="E160" s="1129">
        <v>2.8333347414983017</v>
      </c>
      <c r="F160" s="1127">
        <v>0</v>
      </c>
      <c r="G160" s="1129">
        <v>0</v>
      </c>
      <c r="H160" s="1126">
        <v>0</v>
      </c>
      <c r="I160" s="1126">
        <v>1.3969130983699241</v>
      </c>
      <c r="J160" s="1127">
        <v>0</v>
      </c>
      <c r="K160" s="1129">
        <v>0</v>
      </c>
      <c r="L160" s="1127">
        <v>0</v>
      </c>
      <c r="M160" s="1129">
        <v>0.94285768763288436</v>
      </c>
      <c r="N160" s="1127">
        <v>0</v>
      </c>
      <c r="O160" s="1129">
        <v>0</v>
      </c>
      <c r="P160" s="1126">
        <v>0</v>
      </c>
      <c r="Q160" s="1126">
        <v>0.7019523447329441</v>
      </c>
      <c r="R160" s="1127">
        <v>0</v>
      </c>
      <c r="S160" s="1129">
        <v>0</v>
      </c>
      <c r="T160" s="1126">
        <v>0</v>
      </c>
      <c r="U160" s="1126">
        <v>0.55928518633161917</v>
      </c>
      <c r="V160" s="1127">
        <v>0</v>
      </c>
      <c r="W160" s="1129">
        <v>2.2000013306183499</v>
      </c>
      <c r="X160" s="922">
        <v>0</v>
      </c>
      <c r="Y160" s="922">
        <v>0.71513985790134316</v>
      </c>
      <c r="Z160" s="922">
        <v>0</v>
      </c>
      <c r="AA160" s="1021">
        <v>0.82808760090899536</v>
      </c>
      <c r="AB160" s="1127">
        <v>0</v>
      </c>
      <c r="AC160" s="1129">
        <v>3.0003711210711126</v>
      </c>
      <c r="AD160" s="1126">
        <v>0</v>
      </c>
      <c r="AE160" s="1129">
        <v>1.141250852550709</v>
      </c>
      <c r="AF160" s="1127">
        <v>0</v>
      </c>
      <c r="AG160" s="1129">
        <v>4.733337329091829</v>
      </c>
      <c r="AH160" s="1126">
        <v>0</v>
      </c>
      <c r="AI160" s="1129">
        <v>1.5660640105526054</v>
      </c>
      <c r="AJ160" s="1127">
        <v>0</v>
      </c>
      <c r="AK160" s="1129">
        <v>3.0000041568838185</v>
      </c>
      <c r="AL160" s="922">
        <v>0</v>
      </c>
      <c r="AM160" s="922">
        <v>3.5490936258871146</v>
      </c>
      <c r="AN160" s="1126">
        <v>0</v>
      </c>
      <c r="AO160" s="1129">
        <v>1.728820110607556</v>
      </c>
      <c r="AP160" s="1127">
        <v>0</v>
      </c>
      <c r="AQ160" s="1129">
        <v>3.0000041568838181</v>
      </c>
      <c r="AR160" s="1126">
        <v>0</v>
      </c>
      <c r="AS160" s="1129">
        <v>1.858395763016248</v>
      </c>
      <c r="AT160" s="1127">
        <v>0</v>
      </c>
      <c r="AU160" s="1129">
        <v>2.9999970685772848</v>
      </c>
      <c r="AV160" s="1126">
        <v>0</v>
      </c>
      <c r="AW160" s="1129">
        <v>1.9545587971310903</v>
      </c>
      <c r="AX160" s="1127">
        <v>0</v>
      </c>
      <c r="AY160" s="1129">
        <v>4.6129067521634912</v>
      </c>
      <c r="AZ160" s="922">
        <v>0</v>
      </c>
      <c r="BA160" s="922">
        <v>3.5563132681375911</v>
      </c>
      <c r="BB160" s="922">
        <v>0</v>
      </c>
      <c r="BC160" s="1021">
        <v>3.5526957204075402</v>
      </c>
      <c r="BD160" s="1126">
        <v>0</v>
      </c>
      <c r="BE160" s="1129">
        <v>2.181860552996727</v>
      </c>
      <c r="BF160" s="1365"/>
      <c r="BG160" s="1365"/>
      <c r="BH160" s="1273"/>
      <c r="BI160" s="1293"/>
      <c r="BJ160" s="1217"/>
      <c r="BK160" s="1217"/>
      <c r="BL160" s="1217"/>
      <c r="BM160" s="1217"/>
    </row>
    <row r="161" spans="1:65" ht="18.75" x14ac:dyDescent="0.3">
      <c r="A161" s="3062" t="s">
        <v>191</v>
      </c>
      <c r="B161" s="3063"/>
      <c r="C161" s="3064"/>
      <c r="D161" s="3065"/>
      <c r="E161" s="3066"/>
      <c r="F161" s="3065"/>
      <c r="G161" s="3066"/>
      <c r="H161" s="3038"/>
      <c r="I161" s="3064"/>
      <c r="J161" s="3065"/>
      <c r="K161" s="3066"/>
      <c r="L161" s="3065"/>
      <c r="M161" s="3066"/>
      <c r="N161" s="3065"/>
      <c r="O161" s="3066"/>
      <c r="P161" s="3038"/>
      <c r="Q161" s="3064"/>
      <c r="R161" s="3065"/>
      <c r="S161" s="3066"/>
      <c r="T161" s="3038"/>
      <c r="U161" s="3064"/>
      <c r="V161" s="3065"/>
      <c r="W161" s="3066"/>
      <c r="X161" s="3035"/>
      <c r="Y161" s="3035"/>
      <c r="Z161" s="3039"/>
      <c r="AA161" s="3037"/>
      <c r="AB161" s="3065"/>
      <c r="AC161" s="3066"/>
      <c r="AD161" s="3038"/>
      <c r="AE161" s="3066"/>
      <c r="AF161" s="3065"/>
      <c r="AG161" s="3066"/>
      <c r="AH161" s="3038"/>
      <c r="AI161" s="3066"/>
      <c r="AJ161" s="3065"/>
      <c r="AK161" s="3066"/>
      <c r="AL161" s="3035"/>
      <c r="AM161" s="3035"/>
      <c r="AN161" s="3038"/>
      <c r="AO161" s="3066"/>
      <c r="AP161" s="3065"/>
      <c r="AQ161" s="3066"/>
      <c r="AR161" s="3038"/>
      <c r="AS161" s="3066"/>
      <c r="AT161" s="3065"/>
      <c r="AU161" s="3066"/>
      <c r="AV161" s="3038"/>
      <c r="AW161" s="3066"/>
      <c r="AX161" s="3065"/>
      <c r="AY161" s="3066"/>
      <c r="AZ161" s="3035"/>
      <c r="BA161" s="3035"/>
      <c r="BB161" s="3039"/>
      <c r="BC161" s="3037"/>
      <c r="BD161" s="3038"/>
      <c r="BE161" s="3066"/>
      <c r="BF161" s="1365"/>
      <c r="BG161" s="1365"/>
      <c r="BH161" s="1273"/>
      <c r="BI161" s="1293"/>
      <c r="BJ161" s="1217"/>
      <c r="BK161" s="1217"/>
      <c r="BL161" s="1217"/>
      <c r="BM161" s="1217"/>
    </row>
    <row r="162" spans="1:65" x14ac:dyDescent="0.25">
      <c r="A162" s="3026" t="s">
        <v>197</v>
      </c>
      <c r="B162" s="2093" t="s">
        <v>49</v>
      </c>
      <c r="C162" s="3027">
        <v>9.0024085017908444</v>
      </c>
      <c r="D162" s="921">
        <v>9.0024085017908444</v>
      </c>
      <c r="E162" s="1021">
        <v>8.2202247191011217</v>
      </c>
      <c r="F162" s="921">
        <v>9.0024085017908444</v>
      </c>
      <c r="G162" s="1021">
        <v>8.594444444444445</v>
      </c>
      <c r="H162" s="921">
        <v>9.0024085017908444</v>
      </c>
      <c r="I162" s="1021">
        <v>8.4099436763763382</v>
      </c>
      <c r="J162" s="921">
        <v>9.0024085017908444</v>
      </c>
      <c r="K162" s="1021">
        <v>9.2333333333333378</v>
      </c>
      <c r="L162" s="921">
        <v>9.0024085017908444</v>
      </c>
      <c r="M162" s="1021">
        <v>8.6775798874781653</v>
      </c>
      <c r="N162" s="921">
        <v>9.0024085017908444</v>
      </c>
      <c r="O162" s="1021">
        <v>10.206666666666665</v>
      </c>
      <c r="P162" s="921">
        <v>9.0024085017908444</v>
      </c>
      <c r="Q162" s="1021">
        <v>9.0682699987175184</v>
      </c>
      <c r="R162" s="921">
        <v>9.0024085017908444</v>
      </c>
      <c r="S162" s="1021">
        <v>10.8</v>
      </c>
      <c r="T162" s="921">
        <v>9.0024085017908444</v>
      </c>
      <c r="U162" s="1021">
        <v>9.4202326358610531</v>
      </c>
      <c r="V162" s="921">
        <v>9.0024085017908444</v>
      </c>
      <c r="W162" s="1021">
        <v>10.42</v>
      </c>
      <c r="X162" s="921">
        <v>9.0024085017908444</v>
      </c>
      <c r="Y162" s="1021">
        <v>10.476081140567576</v>
      </c>
      <c r="Z162" s="921">
        <v>9.0024085017908444</v>
      </c>
      <c r="AA162" s="1021">
        <v>9.5840268926750714</v>
      </c>
      <c r="AB162" s="921">
        <v>9.0024085017908444</v>
      </c>
      <c r="AC162" s="1021">
        <v>10.32</v>
      </c>
      <c r="AD162" s="921">
        <v>9.0024085017908444</v>
      </c>
      <c r="AE162" s="1021">
        <v>9.6901270997942284</v>
      </c>
      <c r="AF162" s="921">
        <v>9.0024085017908444</v>
      </c>
      <c r="AG162" s="1021">
        <v>9.9600000000000009</v>
      </c>
      <c r="AH162" s="921">
        <v>9.0024085017908444</v>
      </c>
      <c r="AI162" s="1021">
        <v>9.7220432465084734</v>
      </c>
      <c r="AJ162" s="921">
        <v>9.0024085017908444</v>
      </c>
      <c r="AK162" s="1021">
        <v>9.19</v>
      </c>
      <c r="AL162" s="921">
        <v>9.0024085017908444</v>
      </c>
      <c r="AM162" s="1021">
        <v>9.8185318710827207</v>
      </c>
      <c r="AN162" s="921">
        <v>9.0024085017908444</v>
      </c>
      <c r="AO162" s="1021">
        <v>9.6616548934214581</v>
      </c>
      <c r="AP162" s="921">
        <v>9.0024085017908444</v>
      </c>
      <c r="AQ162" s="1021">
        <v>9.07</v>
      </c>
      <c r="AR162" s="921">
        <v>9.0024085017908444</v>
      </c>
      <c r="AS162" s="1021">
        <v>9.6013457123548331</v>
      </c>
      <c r="AT162" s="921">
        <v>9.0024085017908444</v>
      </c>
      <c r="AU162" s="1021">
        <v>8.94</v>
      </c>
      <c r="AV162" s="921">
        <v>9.0024085017908444</v>
      </c>
      <c r="AW162" s="1021">
        <v>9.5456371125231048</v>
      </c>
      <c r="AX162" s="921">
        <v>9.0024085017908444</v>
      </c>
      <c r="AY162" s="1021">
        <v>8.5399999999999991</v>
      </c>
      <c r="AZ162" s="921">
        <v>9.0024085017908444</v>
      </c>
      <c r="BA162" s="1021">
        <v>8.8468001365704456</v>
      </c>
      <c r="BB162" s="921">
        <v>9.0024085017908444</v>
      </c>
      <c r="BC162" s="1021">
        <v>9.3337059704670242</v>
      </c>
      <c r="BD162" s="921">
        <v>9.0024085017908444</v>
      </c>
      <c r="BE162" s="1021">
        <v>9.4596502194200287</v>
      </c>
      <c r="BF162" s="1365"/>
      <c r="BG162" s="1365"/>
      <c r="BH162" s="1273"/>
      <c r="BI162" s="1293"/>
      <c r="BJ162" s="1217"/>
      <c r="BK162" s="1217"/>
      <c r="BL162" s="1217"/>
      <c r="BM162" s="1217"/>
    </row>
    <row r="163" spans="1:65" x14ac:dyDescent="0.25">
      <c r="A163" s="3026" t="s">
        <v>198</v>
      </c>
      <c r="B163" s="2093" t="s">
        <v>49</v>
      </c>
      <c r="C163" s="3027">
        <v>9.5</v>
      </c>
      <c r="D163" s="921">
        <v>9.5</v>
      </c>
      <c r="E163" s="1021">
        <v>9.7064772727272715</v>
      </c>
      <c r="F163" s="921">
        <v>9.5</v>
      </c>
      <c r="G163" s="1021">
        <v>9.4672222222222224</v>
      </c>
      <c r="H163" s="921">
        <v>9.5</v>
      </c>
      <c r="I163" s="1021">
        <v>9.5851816390911662</v>
      </c>
      <c r="J163" s="921">
        <v>9.5</v>
      </c>
      <c r="K163" s="1021">
        <v>9.4846666666666657</v>
      </c>
      <c r="L163" s="921">
        <v>9.5</v>
      </c>
      <c r="M163" s="1021">
        <v>9.552510052617615</v>
      </c>
      <c r="N163" s="921">
        <v>9.5</v>
      </c>
      <c r="O163" s="1021">
        <v>9.5562222222222211</v>
      </c>
      <c r="P163" s="921">
        <v>9.5</v>
      </c>
      <c r="Q163" s="1021">
        <v>9.5534585324393628</v>
      </c>
      <c r="R163" s="921">
        <v>9.5</v>
      </c>
      <c r="S163" s="1021">
        <v>9.48</v>
      </c>
      <c r="T163" s="921">
        <v>9.5</v>
      </c>
      <c r="U163" s="1021">
        <v>9.5385285729312965</v>
      </c>
      <c r="V163" s="921">
        <v>9.5</v>
      </c>
      <c r="W163" s="1021">
        <v>9.9700000000000006</v>
      </c>
      <c r="X163" s="921">
        <v>9.5</v>
      </c>
      <c r="Y163" s="1021">
        <v>9.6650246525079844</v>
      </c>
      <c r="Z163" s="921">
        <v>9.5</v>
      </c>
      <c r="AA163" s="1021">
        <v>9.6092175594577469</v>
      </c>
      <c r="AB163" s="921">
        <v>9.5</v>
      </c>
      <c r="AC163" s="1021">
        <v>10.039999999999999</v>
      </c>
      <c r="AD163" s="921">
        <v>9.5</v>
      </c>
      <c r="AE163" s="1021">
        <v>9.6713205163591986</v>
      </c>
      <c r="AF163" s="921">
        <v>9.5</v>
      </c>
      <c r="AG163" s="1021">
        <v>10.35</v>
      </c>
      <c r="AH163" s="921">
        <v>9.5</v>
      </c>
      <c r="AI163" s="1021">
        <v>9.7515836104131477</v>
      </c>
      <c r="AJ163" s="921">
        <v>9.5</v>
      </c>
      <c r="AK163" s="1021">
        <v>10.11</v>
      </c>
      <c r="AL163" s="921">
        <v>9.5</v>
      </c>
      <c r="AM163" s="1021">
        <v>10.162181683885107</v>
      </c>
      <c r="AN163" s="921">
        <v>9.5</v>
      </c>
      <c r="AO163" s="1021">
        <v>9.7922648438064535</v>
      </c>
      <c r="AP163" s="921">
        <v>9.5</v>
      </c>
      <c r="AQ163" s="1021">
        <v>9.9600000000000009</v>
      </c>
      <c r="AR163" s="921">
        <v>9.5</v>
      </c>
      <c r="AS163" s="1021">
        <v>9.80936259795096</v>
      </c>
      <c r="AT163" s="921">
        <v>9.5</v>
      </c>
      <c r="AU163" s="1021">
        <v>9.94</v>
      </c>
      <c r="AV163" s="921">
        <v>9.5</v>
      </c>
      <c r="AW163" s="1021">
        <v>9.8203668679081897</v>
      </c>
      <c r="AX163" s="921">
        <v>9.5</v>
      </c>
      <c r="AY163" s="1021">
        <v>10.24</v>
      </c>
      <c r="AZ163" s="921">
        <v>9.5</v>
      </c>
      <c r="BA163" s="1021">
        <v>10.05036092888073</v>
      </c>
      <c r="BB163" s="921">
        <v>9.5</v>
      </c>
      <c r="BC163" s="1021">
        <v>10.106390979180238</v>
      </c>
      <c r="BD163" s="921">
        <v>9.5</v>
      </c>
      <c r="BE163" s="1021">
        <v>9.8562475537165675</v>
      </c>
      <c r="BF163" s="1365"/>
      <c r="BG163" s="1365"/>
      <c r="BH163" s="1273"/>
      <c r="BI163" s="1293"/>
      <c r="BJ163" s="1217"/>
      <c r="BK163" s="1217"/>
      <c r="BL163" s="1217"/>
      <c r="BM163" s="1217"/>
    </row>
    <row r="164" spans="1:65" x14ac:dyDescent="0.25">
      <c r="A164" s="3026" t="s">
        <v>199</v>
      </c>
      <c r="B164" s="2093" t="s">
        <v>49</v>
      </c>
      <c r="C164" s="3027">
        <v>25.3</v>
      </c>
      <c r="D164" s="921">
        <v>25.3</v>
      </c>
      <c r="E164" s="1021">
        <v>25.065568181818175</v>
      </c>
      <c r="F164" s="921">
        <v>25.3</v>
      </c>
      <c r="G164" s="1021">
        <v>25.207333333333327</v>
      </c>
      <c r="H164" s="921">
        <v>25.3</v>
      </c>
      <c r="I164" s="1021">
        <v>25.137439157349306</v>
      </c>
      <c r="J164" s="921">
        <v>25.3</v>
      </c>
      <c r="K164" s="1021">
        <v>25.183444444444451</v>
      </c>
      <c r="L164" s="921">
        <v>25.3</v>
      </c>
      <c r="M164" s="1021">
        <v>25.15239280733114</v>
      </c>
      <c r="N164" s="921">
        <v>25.3</v>
      </c>
      <c r="O164" s="1021">
        <v>25.245555555555544</v>
      </c>
      <c r="P164" s="921">
        <v>25.3</v>
      </c>
      <c r="Q164" s="1021">
        <v>25.176196403675402</v>
      </c>
      <c r="R164" s="921">
        <v>25.3</v>
      </c>
      <c r="S164" s="1021">
        <v>25.09</v>
      </c>
      <c r="T164" s="921">
        <v>25.3</v>
      </c>
      <c r="U164" s="1021">
        <v>25.158677556321937</v>
      </c>
      <c r="V164" s="921">
        <v>25.3</v>
      </c>
      <c r="W164" s="1021">
        <v>25.16</v>
      </c>
      <c r="X164" s="921">
        <v>25.3</v>
      </c>
      <c r="Y164" s="1021">
        <v>25.165292392744206</v>
      </c>
      <c r="Z164" s="921">
        <v>25.3</v>
      </c>
      <c r="AA164" s="1021">
        <v>25.15889421540404</v>
      </c>
      <c r="AB164" s="921">
        <v>25.3</v>
      </c>
      <c r="AC164" s="1021">
        <v>24.86</v>
      </c>
      <c r="AD164" s="921">
        <v>25.3</v>
      </c>
      <c r="AE164" s="1021">
        <v>25.115804681499256</v>
      </c>
      <c r="AF164" s="921">
        <v>25.3</v>
      </c>
      <c r="AG164" s="1021">
        <v>25.1</v>
      </c>
      <c r="AH164" s="921">
        <v>25.3</v>
      </c>
      <c r="AI164" s="1021">
        <v>25.113935562617304</v>
      </c>
      <c r="AJ164" s="921">
        <v>25.3</v>
      </c>
      <c r="AK164" s="1021">
        <v>25.14</v>
      </c>
      <c r="AL164" s="921">
        <v>25.3</v>
      </c>
      <c r="AM164" s="1021">
        <v>25.032016388674968</v>
      </c>
      <c r="AN164" s="921">
        <v>25.3</v>
      </c>
      <c r="AO164" s="1021">
        <v>25.116893947030619</v>
      </c>
      <c r="AP164" s="921">
        <v>25.3</v>
      </c>
      <c r="AQ164" s="1021">
        <v>24.9</v>
      </c>
      <c r="AR164" s="921">
        <v>25.3</v>
      </c>
      <c r="AS164" s="1021">
        <v>25.094785287964047</v>
      </c>
      <c r="AT164" s="921">
        <v>25.3</v>
      </c>
      <c r="AU164" s="1021">
        <v>24.71</v>
      </c>
      <c r="AV164" s="921">
        <v>25.3</v>
      </c>
      <c r="AW164" s="1021">
        <v>25.062372815594649</v>
      </c>
      <c r="AX164" s="921">
        <v>25.3</v>
      </c>
      <c r="AY164" s="1021">
        <v>24.62</v>
      </c>
      <c r="AZ164" s="921">
        <v>25.3</v>
      </c>
      <c r="BA164" s="1021">
        <v>24.744384165050491</v>
      </c>
      <c r="BB164" s="921">
        <v>25.3</v>
      </c>
      <c r="BC164" s="1021">
        <v>24.888508106592546</v>
      </c>
      <c r="BD164" s="921">
        <v>25.3</v>
      </c>
      <c r="BE164" s="1021">
        <v>25.024547775595074</v>
      </c>
      <c r="BF164" s="1365"/>
      <c r="BG164" s="1365"/>
      <c r="BH164" s="1273"/>
      <c r="BI164" s="1293"/>
      <c r="BJ164" s="1217"/>
      <c r="BK164" s="1217"/>
      <c r="BL164" s="1217"/>
      <c r="BM164" s="1217"/>
    </row>
    <row r="165" spans="1:65" ht="18.75" x14ac:dyDescent="0.25">
      <c r="A165" s="3067" t="s">
        <v>195</v>
      </c>
      <c r="B165" s="3034"/>
      <c r="C165" s="3041"/>
      <c r="D165" s="3068"/>
      <c r="E165" s="3037"/>
      <c r="F165" s="3068"/>
      <c r="G165" s="3037"/>
      <c r="H165" s="3068"/>
      <c r="I165" s="3035"/>
      <c r="J165" s="3068"/>
      <c r="K165" s="3037"/>
      <c r="L165" s="3068"/>
      <c r="M165" s="3037"/>
      <c r="N165" s="3068"/>
      <c r="O165" s="3037"/>
      <c r="P165" s="3068"/>
      <c r="Q165" s="3035"/>
      <c r="R165" s="3068"/>
      <c r="S165" s="3037"/>
      <c r="T165" s="3068"/>
      <c r="U165" s="3035"/>
      <c r="V165" s="3068"/>
      <c r="W165" s="3037"/>
      <c r="X165" s="3068"/>
      <c r="Y165" s="3035"/>
      <c r="Z165" s="3069"/>
      <c r="AA165" s="3037"/>
      <c r="AB165" s="3068"/>
      <c r="AC165" s="3037"/>
      <c r="AD165" s="3068"/>
      <c r="AE165" s="3037"/>
      <c r="AF165" s="3068"/>
      <c r="AG165" s="3037"/>
      <c r="AH165" s="3068"/>
      <c r="AI165" s="3037"/>
      <c r="AJ165" s="3068"/>
      <c r="AK165" s="3037"/>
      <c r="AL165" s="3068"/>
      <c r="AM165" s="3035"/>
      <c r="AN165" s="3068"/>
      <c r="AO165" s="3037"/>
      <c r="AP165" s="3068"/>
      <c r="AQ165" s="3037"/>
      <c r="AR165" s="3068"/>
      <c r="AS165" s="3037"/>
      <c r="AT165" s="3068"/>
      <c r="AU165" s="3037"/>
      <c r="AV165" s="3068"/>
      <c r="AW165" s="3037"/>
      <c r="AX165" s="3068"/>
      <c r="AY165" s="3037"/>
      <c r="AZ165" s="3068"/>
      <c r="BA165" s="3035"/>
      <c r="BB165" s="3069"/>
      <c r="BC165" s="3037"/>
      <c r="BD165" s="3068"/>
      <c r="BE165" s="3037"/>
      <c r="BF165" s="1365"/>
      <c r="BG165" s="1365"/>
      <c r="BH165" s="1273"/>
      <c r="BI165" s="1293"/>
      <c r="BJ165" s="1217"/>
      <c r="BK165" s="1217"/>
      <c r="BL165" s="1217"/>
      <c r="BM165" s="1217"/>
    </row>
    <row r="166" spans="1:65" ht="15.75" customHeight="1" x14ac:dyDescent="0.25">
      <c r="A166" s="3026" t="s">
        <v>200</v>
      </c>
      <c r="B166" s="2093" t="s">
        <v>49</v>
      </c>
      <c r="C166" s="3027" t="s">
        <v>1759</v>
      </c>
      <c r="D166" s="921" t="s">
        <v>1759</v>
      </c>
      <c r="E166" s="1032">
        <v>0.30804597701149428</v>
      </c>
      <c r="F166" s="921" t="s">
        <v>1759</v>
      </c>
      <c r="G166" s="1032">
        <v>0.26606741573033715</v>
      </c>
      <c r="H166" s="921" t="s">
        <v>1759</v>
      </c>
      <c r="I166" s="1021">
        <v>0.28676401715879607</v>
      </c>
      <c r="J166" s="921" t="s">
        <v>1759</v>
      </c>
      <c r="K166" s="1032">
        <v>0.27566666666666656</v>
      </c>
      <c r="L166" s="921" t="s">
        <v>1759</v>
      </c>
      <c r="M166" s="1021">
        <v>0.2831572596967688</v>
      </c>
      <c r="N166" s="921" t="s">
        <v>1759</v>
      </c>
      <c r="O166" s="1032">
        <v>0.3354444444444446</v>
      </c>
      <c r="P166" s="921" t="s">
        <v>1759</v>
      </c>
      <c r="Q166" s="1021">
        <v>0.296585927851647</v>
      </c>
      <c r="R166" s="921" t="s">
        <v>1759</v>
      </c>
      <c r="S166" s="1032">
        <v>0.42</v>
      </c>
      <c r="T166" s="921" t="s">
        <v>1759</v>
      </c>
      <c r="U166" s="1021">
        <v>0.32177118046275571</v>
      </c>
      <c r="V166" s="921" t="s">
        <v>1759</v>
      </c>
      <c r="W166" s="1032">
        <v>0.4</v>
      </c>
      <c r="X166" s="921" t="s">
        <v>1759</v>
      </c>
      <c r="Y166" s="1021">
        <v>0.38494146403159835</v>
      </c>
      <c r="Z166" s="921" t="s">
        <v>1759</v>
      </c>
      <c r="AA166" s="1021">
        <v>0.33463485761562595</v>
      </c>
      <c r="AB166" s="921" t="s">
        <v>1759</v>
      </c>
      <c r="AC166" s="1032">
        <v>0.4</v>
      </c>
      <c r="AD166" s="921" t="s">
        <v>1759</v>
      </c>
      <c r="AE166" s="1021">
        <v>0.3440850175672801</v>
      </c>
      <c r="AF166" s="921" t="s">
        <v>1759</v>
      </c>
      <c r="AG166" s="1032">
        <v>0.38</v>
      </c>
      <c r="AH166" s="921" t="s">
        <v>1759</v>
      </c>
      <c r="AI166" s="1021">
        <v>0.34834264531492343</v>
      </c>
      <c r="AJ166" s="921" t="s">
        <v>1759</v>
      </c>
      <c r="AK166" s="1032">
        <v>0.27</v>
      </c>
      <c r="AL166" s="921" t="s">
        <v>1759</v>
      </c>
      <c r="AM166" s="1021">
        <v>0.34927902966601032</v>
      </c>
      <c r="AN166" s="921" t="s">
        <v>1759</v>
      </c>
      <c r="AO166" s="1021">
        <v>0.33948545099338573</v>
      </c>
      <c r="AP166" s="921" t="s">
        <v>1759</v>
      </c>
      <c r="AQ166" s="1032">
        <v>0.3</v>
      </c>
      <c r="AR166" s="921" t="s">
        <v>1759</v>
      </c>
      <c r="AS166" s="1021">
        <v>0.33544469145974887</v>
      </c>
      <c r="AT166" s="921" t="s">
        <v>1759</v>
      </c>
      <c r="AU166" s="1032">
        <v>0.33</v>
      </c>
      <c r="AV166" s="921" t="s">
        <v>1759</v>
      </c>
      <c r="AW166" s="1021">
        <v>0.33498496646369591</v>
      </c>
      <c r="AX166" s="921" t="s">
        <v>1759</v>
      </c>
      <c r="AY166" s="1032">
        <v>0.28000000000000003</v>
      </c>
      <c r="AZ166" s="921" t="s">
        <v>1759</v>
      </c>
      <c r="BA166" s="1021">
        <v>0.30242274226337229</v>
      </c>
      <c r="BB166" s="921" t="s">
        <v>1759</v>
      </c>
      <c r="BC166" s="1021">
        <v>0.32586708763883926</v>
      </c>
      <c r="BD166" s="921" t="s">
        <v>1759</v>
      </c>
      <c r="BE166" s="1021">
        <v>0.33027326452963118</v>
      </c>
      <c r="BF166" s="1365"/>
      <c r="BG166" s="1365"/>
      <c r="BH166" s="1273"/>
      <c r="BI166" s="1293"/>
      <c r="BJ166" s="1217"/>
      <c r="BK166" s="1217"/>
      <c r="BL166" s="1217"/>
      <c r="BM166" s="1217"/>
    </row>
    <row r="167" spans="1:65" x14ac:dyDescent="0.25">
      <c r="A167" s="3026" t="s">
        <v>201</v>
      </c>
      <c r="B167" s="2093" t="s">
        <v>49</v>
      </c>
      <c r="C167" s="3027" t="s">
        <v>1760</v>
      </c>
      <c r="D167" s="921" t="s">
        <v>1760</v>
      </c>
      <c r="E167" s="1021">
        <v>12.931954022988505</v>
      </c>
      <c r="F167" s="921" t="s">
        <v>1760</v>
      </c>
      <c r="G167" s="1021">
        <v>12.428426966292138</v>
      </c>
      <c r="H167" s="921" t="s">
        <v>1760</v>
      </c>
      <c r="I167" s="1021">
        <v>12.676679847830684</v>
      </c>
      <c r="J167" s="921" t="s">
        <v>1760</v>
      </c>
      <c r="K167" s="1021">
        <v>12.444777777777773</v>
      </c>
      <c r="L167" s="921" t="s">
        <v>1760</v>
      </c>
      <c r="M167" s="1021">
        <v>12.601309197672693</v>
      </c>
      <c r="N167" s="921" t="s">
        <v>1760</v>
      </c>
      <c r="O167" s="1021">
        <v>12.461444444444446</v>
      </c>
      <c r="P167" s="921" t="s">
        <v>1760</v>
      </c>
      <c r="Q167" s="1021">
        <v>12.565388400507388</v>
      </c>
      <c r="R167" s="921" t="s">
        <v>1760</v>
      </c>
      <c r="S167" s="1021">
        <v>12.41</v>
      </c>
      <c r="T167" s="921" t="s">
        <v>1760</v>
      </c>
      <c r="U167" s="1021">
        <v>12.533678109683256</v>
      </c>
      <c r="V167" s="921" t="s">
        <v>1760</v>
      </c>
      <c r="W167" s="1021">
        <v>12.89</v>
      </c>
      <c r="X167" s="921" t="s">
        <v>1760</v>
      </c>
      <c r="Y167" s="1021">
        <v>12.583437315695621</v>
      </c>
      <c r="Z167" s="921" t="s">
        <v>1760</v>
      </c>
      <c r="AA167" s="1021">
        <v>12.592270451823262</v>
      </c>
      <c r="AB167" s="921" t="s">
        <v>1760</v>
      </c>
      <c r="AC167" s="1021">
        <v>13.02</v>
      </c>
      <c r="AD167" s="921" t="s">
        <v>1760</v>
      </c>
      <c r="AE167" s="1021">
        <v>12.654109415204536</v>
      </c>
      <c r="AF167" s="921" t="s">
        <v>1760</v>
      </c>
      <c r="AG167" s="1021">
        <v>13.44</v>
      </c>
      <c r="AH167" s="921" t="s">
        <v>1760</v>
      </c>
      <c r="AI167" s="1021">
        <v>12.747274699823706</v>
      </c>
      <c r="AJ167" s="921" t="s">
        <v>1760</v>
      </c>
      <c r="AK167" s="1021">
        <v>13.06</v>
      </c>
      <c r="AL167" s="921" t="s">
        <v>1760</v>
      </c>
      <c r="AM167" s="1021">
        <v>13.166976559682402</v>
      </c>
      <c r="AN167" s="921" t="s">
        <v>1760</v>
      </c>
      <c r="AO167" s="1021">
        <v>12.782630523485114</v>
      </c>
      <c r="AP167" s="921" t="s">
        <v>1760</v>
      </c>
      <c r="AQ167" s="1021">
        <v>13</v>
      </c>
      <c r="AR167" s="921" t="s">
        <v>1760</v>
      </c>
      <c r="AS167" s="1021">
        <v>12.804875116428889</v>
      </c>
      <c r="AT167" s="921" t="s">
        <v>1760</v>
      </c>
      <c r="AU167" s="1021">
        <v>12.95</v>
      </c>
      <c r="AV167" s="921" t="s">
        <v>1760</v>
      </c>
      <c r="AW167" s="1021">
        <v>12.817128801880148</v>
      </c>
      <c r="AX167" s="921" t="s">
        <v>1760</v>
      </c>
      <c r="AY167" s="1021">
        <v>13.24</v>
      </c>
      <c r="AZ167" s="921" t="s">
        <v>1760</v>
      </c>
      <c r="BA167" s="1021">
        <v>13.067211086791749</v>
      </c>
      <c r="BB167" s="921" t="s">
        <v>1760</v>
      </c>
      <c r="BC167" s="1021">
        <v>13.117128319518633</v>
      </c>
      <c r="BD167" s="921" t="s">
        <v>1760</v>
      </c>
      <c r="BE167" s="1021">
        <v>12.853364943687328</v>
      </c>
      <c r="BF167" s="1365"/>
      <c r="BG167" s="1365"/>
      <c r="BH167" s="1273"/>
      <c r="BI167" s="1293"/>
      <c r="BJ167" s="1217"/>
      <c r="BK167" s="1217"/>
      <c r="BL167" s="1217"/>
      <c r="BM167" s="1217"/>
    </row>
    <row r="168" spans="1:65" x14ac:dyDescent="0.25">
      <c r="A168" s="3026" t="s">
        <v>202</v>
      </c>
      <c r="B168" s="2093" t="s">
        <v>49</v>
      </c>
      <c r="C168" s="3027" t="s">
        <v>1751</v>
      </c>
      <c r="D168" s="921" t="s">
        <v>1751</v>
      </c>
      <c r="E168" s="1021">
        <v>89.947288135593212</v>
      </c>
      <c r="F168" s="921" t="s">
        <v>1751</v>
      </c>
      <c r="G168" s="1021">
        <v>90.305499999999981</v>
      </c>
      <c r="H168" s="921" t="s">
        <v>1751</v>
      </c>
      <c r="I168" s="1021">
        <v>90.128891560875132</v>
      </c>
      <c r="J168" s="921" t="s">
        <v>1751</v>
      </c>
      <c r="K168" s="1021">
        <v>90.414923076923074</v>
      </c>
      <c r="L168" s="921" t="s">
        <v>1751</v>
      </c>
      <c r="M168" s="1021">
        <v>90.221854859241944</v>
      </c>
      <c r="N168" s="921" t="s">
        <v>1751</v>
      </c>
      <c r="O168" s="1021">
        <v>90.199344262295114</v>
      </c>
      <c r="P168" s="921" t="s">
        <v>1751</v>
      </c>
      <c r="Q168" s="1021">
        <v>90.216073570044117</v>
      </c>
      <c r="R168" s="921" t="s">
        <v>1751</v>
      </c>
      <c r="S168" s="1021">
        <v>90.37</v>
      </c>
      <c r="T168" s="921" t="s">
        <v>1751</v>
      </c>
      <c r="U168" s="1021">
        <v>90.247485514844897</v>
      </c>
      <c r="V168" s="921" t="s">
        <v>1751</v>
      </c>
      <c r="W168" s="1021">
        <v>89.73</v>
      </c>
      <c r="X168" s="921" t="s">
        <v>1751</v>
      </c>
      <c r="Y168" s="1021">
        <v>90.104281742923646</v>
      </c>
      <c r="Z168" s="921" t="s">
        <v>1751</v>
      </c>
      <c r="AA168" s="1021">
        <v>90.162391982389337</v>
      </c>
      <c r="AB168" s="921" t="s">
        <v>1751</v>
      </c>
      <c r="AC168" s="1021">
        <v>89.73</v>
      </c>
      <c r="AD168" s="921" t="s">
        <v>1751</v>
      </c>
      <c r="AE168" s="1021">
        <v>90.099878947974702</v>
      </c>
      <c r="AF168" s="921" t="s">
        <v>1751</v>
      </c>
      <c r="AG168" s="1021">
        <v>89.42</v>
      </c>
      <c r="AH168" s="921" t="s">
        <v>1751</v>
      </c>
      <c r="AI168" s="1021">
        <v>90.019281067149947</v>
      </c>
      <c r="AJ168" s="921" t="s">
        <v>1751</v>
      </c>
      <c r="AK168" s="1021">
        <v>89.7</v>
      </c>
      <c r="AL168" s="921" t="s">
        <v>1751</v>
      </c>
      <c r="AM168" s="1021">
        <v>89.621354765549114</v>
      </c>
      <c r="AN168" s="921" t="s">
        <v>1751</v>
      </c>
      <c r="AO168" s="1021">
        <v>89.983184067315861</v>
      </c>
      <c r="AP168" s="921" t="s">
        <v>1751</v>
      </c>
      <c r="AQ168" s="1021">
        <v>89.69</v>
      </c>
      <c r="AR168" s="921" t="s">
        <v>1751</v>
      </c>
      <c r="AS168" s="1021">
        <v>89.953180957681496</v>
      </c>
      <c r="AT168" s="921" t="s">
        <v>1751</v>
      </c>
      <c r="AU168" s="1021">
        <v>89.77</v>
      </c>
      <c r="AV168" s="921" t="s">
        <v>1751</v>
      </c>
      <c r="AW168" s="1021">
        <v>89.937713990329954</v>
      </c>
      <c r="AX168" s="921" t="s">
        <v>1751</v>
      </c>
      <c r="AY168" s="1021">
        <v>89.71</v>
      </c>
      <c r="AZ168" s="921" t="s">
        <v>1751</v>
      </c>
      <c r="BA168" s="1021">
        <v>89.72174254591323</v>
      </c>
      <c r="BB168" s="921" t="s">
        <v>1751</v>
      </c>
      <c r="BC168" s="1021">
        <v>89.671513944272021</v>
      </c>
      <c r="BD168" s="921" t="s">
        <v>1751</v>
      </c>
      <c r="BE168" s="1021">
        <v>89.918201012189655</v>
      </c>
      <c r="BF168" s="1365"/>
      <c r="BG168" s="1365"/>
      <c r="BH168" s="1273"/>
      <c r="BI168" s="1293"/>
      <c r="BJ168" s="1217"/>
      <c r="BK168" s="1217"/>
      <c r="BL168" s="1217"/>
      <c r="BM168" s="1217"/>
    </row>
    <row r="169" spans="1:65" x14ac:dyDescent="0.25">
      <c r="A169" s="3026" t="s">
        <v>203</v>
      </c>
      <c r="B169" s="2093" t="s">
        <v>49</v>
      </c>
      <c r="C169" s="3027" t="s">
        <v>1752</v>
      </c>
      <c r="D169" s="921" t="s">
        <v>1752</v>
      </c>
      <c r="E169" s="1021">
        <v>5.6581355932203383</v>
      </c>
      <c r="F169" s="921" t="s">
        <v>1752</v>
      </c>
      <c r="G169" s="1021">
        <v>5.4698333333333329</v>
      </c>
      <c r="H169" s="921" t="s">
        <v>1752</v>
      </c>
      <c r="I169" s="1021">
        <v>5.562671598915073</v>
      </c>
      <c r="J169" s="921" t="s">
        <v>1752</v>
      </c>
      <c r="K169" s="1021">
        <v>5.476461538461538</v>
      </c>
      <c r="L169" s="921" t="s">
        <v>1752</v>
      </c>
      <c r="M169" s="1021">
        <v>5.5346524082926694</v>
      </c>
      <c r="N169" s="921" t="s">
        <v>1752</v>
      </c>
      <c r="O169" s="1021">
        <v>5.5011475409836059</v>
      </c>
      <c r="P169" s="921" t="s">
        <v>1752</v>
      </c>
      <c r="Q169" s="1021">
        <v>5.5260475131001314</v>
      </c>
      <c r="R169" s="921" t="s">
        <v>1752</v>
      </c>
      <c r="S169" s="1021">
        <v>5.43</v>
      </c>
      <c r="T169" s="921" t="s">
        <v>1752</v>
      </c>
      <c r="U169" s="1021">
        <v>5.5064469858832048</v>
      </c>
      <c r="V169" s="921" t="s">
        <v>1752</v>
      </c>
      <c r="W169" s="1021">
        <v>5.7</v>
      </c>
      <c r="X169" s="921" t="s">
        <v>1752</v>
      </c>
      <c r="Y169" s="1021">
        <v>5.5418135565367797</v>
      </c>
      <c r="Z169" s="921" t="s">
        <v>1752</v>
      </c>
      <c r="AA169" s="1021">
        <v>5.5382741756617486</v>
      </c>
      <c r="AB169" s="921" t="s">
        <v>1752</v>
      </c>
      <c r="AC169" s="1021">
        <v>5.72</v>
      </c>
      <c r="AD169" s="921" t="s">
        <v>1752</v>
      </c>
      <c r="AE169" s="1021">
        <v>5.564547171400732</v>
      </c>
      <c r="AF169" s="921" t="s">
        <v>1752</v>
      </c>
      <c r="AG169" s="1021">
        <v>5.82</v>
      </c>
      <c r="AH169" s="921" t="s">
        <v>1752</v>
      </c>
      <c r="AI169" s="1021">
        <v>5.5948304397636131</v>
      </c>
      <c r="AJ169" s="921" t="s">
        <v>1752</v>
      </c>
      <c r="AK169" s="1021">
        <v>5.69</v>
      </c>
      <c r="AL169" s="921" t="s">
        <v>1752</v>
      </c>
      <c r="AM169" s="1021">
        <v>5.7415039610434278</v>
      </c>
      <c r="AN169" s="921" t="s">
        <v>1752</v>
      </c>
      <c r="AO169" s="1021">
        <v>5.6055900367254026</v>
      </c>
      <c r="AP169" s="921" t="s">
        <v>1752</v>
      </c>
      <c r="AQ169" s="1021">
        <v>5.65</v>
      </c>
      <c r="AR169" s="921" t="s">
        <v>1752</v>
      </c>
      <c r="AS169" s="1021">
        <v>5.6101347482071162</v>
      </c>
      <c r="AT169" s="921" t="s">
        <v>1752</v>
      </c>
      <c r="AU169" s="1021">
        <v>5.6</v>
      </c>
      <c r="AV169" s="921" t="s">
        <v>1752</v>
      </c>
      <c r="AW169" s="1021">
        <v>5.6092790161396593</v>
      </c>
      <c r="AX169" s="921" t="s">
        <v>1752</v>
      </c>
      <c r="AY169" s="1021">
        <v>5.64</v>
      </c>
      <c r="AZ169" s="921" t="s">
        <v>1752</v>
      </c>
      <c r="BA169" s="1021">
        <v>5.6310227917546083</v>
      </c>
      <c r="BB169" s="921" t="s">
        <v>1752</v>
      </c>
      <c r="BC169" s="1021">
        <v>5.6863015778870905</v>
      </c>
      <c r="BD169" s="921" t="s">
        <v>1752</v>
      </c>
      <c r="BE169" s="1021">
        <v>5.6119115196834546</v>
      </c>
      <c r="BF169" s="1365"/>
      <c r="BG169" s="1365"/>
      <c r="BH169" s="1273"/>
      <c r="BI169" s="1293"/>
      <c r="BJ169" s="1217"/>
      <c r="BK169" s="1217"/>
      <c r="BL169" s="1217"/>
      <c r="BM169" s="1217"/>
    </row>
    <row r="170" spans="1:65" x14ac:dyDescent="0.25">
      <c r="A170" s="3026" t="s">
        <v>204</v>
      </c>
      <c r="B170" s="2093" t="s">
        <v>49</v>
      </c>
      <c r="C170" s="3027" t="s">
        <v>1753</v>
      </c>
      <c r="D170" s="921" t="s">
        <v>1753</v>
      </c>
      <c r="E170" s="1021">
        <v>67.798333333333332</v>
      </c>
      <c r="F170" s="921" t="s">
        <v>1753</v>
      </c>
      <c r="G170" s="1021">
        <v>68.43416666666667</v>
      </c>
      <c r="H170" s="921" t="s">
        <v>1753</v>
      </c>
      <c r="I170" s="1021">
        <v>68.120683100929625</v>
      </c>
      <c r="J170" s="921" t="s">
        <v>1753</v>
      </c>
      <c r="K170" s="1021">
        <v>68.341000000000008</v>
      </c>
      <c r="L170" s="921" t="s">
        <v>1753</v>
      </c>
      <c r="M170" s="1021">
        <v>68.192288446754858</v>
      </c>
      <c r="N170" s="921" t="s">
        <v>1753</v>
      </c>
      <c r="O170" s="1021">
        <v>68.219090909090895</v>
      </c>
      <c r="P170" s="921" t="s">
        <v>1753</v>
      </c>
      <c r="Q170" s="1021">
        <v>68.199171995260699</v>
      </c>
      <c r="R170" s="921" t="s">
        <v>1753</v>
      </c>
      <c r="S170" s="1021">
        <v>68.42</v>
      </c>
      <c r="T170" s="921" t="s">
        <v>1753</v>
      </c>
      <c r="U170" s="1021">
        <v>68.244236621896476</v>
      </c>
      <c r="V170" s="921" t="s">
        <v>1753</v>
      </c>
      <c r="W170" s="1021">
        <v>67.64</v>
      </c>
      <c r="X170" s="921" t="s">
        <v>1753</v>
      </c>
      <c r="Y170" s="1021">
        <v>68.098546099479975</v>
      </c>
      <c r="Z170" s="921" t="s">
        <v>1753</v>
      </c>
      <c r="AA170" s="1021">
        <v>68.144878036735705</v>
      </c>
      <c r="AB170" s="921" t="s">
        <v>1753</v>
      </c>
      <c r="AC170" s="1021">
        <v>67.5</v>
      </c>
      <c r="AD170" s="921" t="s">
        <v>1753</v>
      </c>
      <c r="AE170" s="1021">
        <v>68.051644848920944</v>
      </c>
      <c r="AF170" s="921" t="s">
        <v>1753</v>
      </c>
      <c r="AG170" s="1021">
        <v>66.989999999999995</v>
      </c>
      <c r="AH170" s="921" t="s">
        <v>1753</v>
      </c>
      <c r="AI170" s="1021">
        <v>67.925789613564049</v>
      </c>
      <c r="AJ170" s="921" t="s">
        <v>1753</v>
      </c>
      <c r="AK170" s="1021">
        <v>67.739999999999995</v>
      </c>
      <c r="AL170" s="921" t="s">
        <v>1753</v>
      </c>
      <c r="AM170" s="1021">
        <v>67.420025059685145</v>
      </c>
      <c r="AN170" s="921" t="s">
        <v>1753</v>
      </c>
      <c r="AO170" s="1021">
        <v>67.904784773816232</v>
      </c>
      <c r="AP170" s="921" t="s">
        <v>1753</v>
      </c>
      <c r="AQ170" s="1021">
        <v>67.819999999999993</v>
      </c>
      <c r="AR170" s="921" t="s">
        <v>1753</v>
      </c>
      <c r="AS170" s="1021">
        <v>67.896108289833236</v>
      </c>
      <c r="AT170" s="921" t="s">
        <v>1753</v>
      </c>
      <c r="AU170" s="1021">
        <v>67.97</v>
      </c>
      <c r="AV170" s="921" t="s">
        <v>1753</v>
      </c>
      <c r="AW170" s="1021">
        <v>67.902347369938298</v>
      </c>
      <c r="AX170" s="921" t="s">
        <v>1753</v>
      </c>
      <c r="AY170" s="1021">
        <v>67.73</v>
      </c>
      <c r="AZ170" s="921" t="s">
        <v>1753</v>
      </c>
      <c r="BA170" s="1021">
        <v>67.835561243118335</v>
      </c>
      <c r="BB170" s="921" t="s">
        <v>1753</v>
      </c>
      <c r="BC170" s="1021">
        <v>67.627649469897833</v>
      </c>
      <c r="BD170" s="921" t="s">
        <v>1753</v>
      </c>
      <c r="BE170" s="1021">
        <v>67.887578797935888</v>
      </c>
      <c r="BF170" s="1365"/>
      <c r="BG170" s="1365"/>
      <c r="BH170" s="1273"/>
      <c r="BI170" s="1293"/>
      <c r="BJ170" s="1217"/>
      <c r="BK170" s="1217"/>
      <c r="BL170" s="1217"/>
      <c r="BM170" s="1217"/>
    </row>
    <row r="171" spans="1:65" x14ac:dyDescent="0.25">
      <c r="A171" s="3026" t="s">
        <v>205</v>
      </c>
      <c r="B171" s="2093" t="s">
        <v>49</v>
      </c>
      <c r="C171" s="3027" t="s">
        <v>1754</v>
      </c>
      <c r="D171" s="921" t="s">
        <v>1754</v>
      </c>
      <c r="E171" s="1021">
        <v>20.695833333333333</v>
      </c>
      <c r="F171" s="921" t="s">
        <v>1754</v>
      </c>
      <c r="G171" s="1021">
        <v>20.496666666666666</v>
      </c>
      <c r="H171" s="921" t="s">
        <v>1754</v>
      </c>
      <c r="I171" s="1021">
        <v>20.594861387782206</v>
      </c>
      <c r="J171" s="921" t="s">
        <v>1754</v>
      </c>
      <c r="K171" s="1021">
        <v>20.452999999999996</v>
      </c>
      <c r="L171" s="921" t="s">
        <v>1754</v>
      </c>
      <c r="M171" s="1021">
        <v>20.54875492125942</v>
      </c>
      <c r="N171" s="921" t="s">
        <v>1754</v>
      </c>
      <c r="O171" s="1021">
        <v>20.570909090909087</v>
      </c>
      <c r="P171" s="921" t="s">
        <v>1754</v>
      </c>
      <c r="Q171" s="1021">
        <v>20.554444670935332</v>
      </c>
      <c r="R171" s="921" t="s">
        <v>1754</v>
      </c>
      <c r="S171" s="1021">
        <v>20.53</v>
      </c>
      <c r="T171" s="921" t="s">
        <v>1754</v>
      </c>
      <c r="U171" s="1021">
        <v>20.549456218631761</v>
      </c>
      <c r="V171" s="921" t="s">
        <v>1754</v>
      </c>
      <c r="W171" s="1021">
        <v>21.17</v>
      </c>
      <c r="X171" s="921" t="s">
        <v>1754</v>
      </c>
      <c r="Y171" s="1021">
        <v>20.751900553286546</v>
      </c>
      <c r="Z171" s="921" t="s">
        <v>1754</v>
      </c>
      <c r="AA171" s="1021">
        <v>20.651496296827514</v>
      </c>
      <c r="AB171" s="921" t="s">
        <v>1754</v>
      </c>
      <c r="AC171" s="1021">
        <v>21.54</v>
      </c>
      <c r="AD171" s="921" t="s">
        <v>1754</v>
      </c>
      <c r="AE171" s="1021">
        <v>20.779951644836125</v>
      </c>
      <c r="AF171" s="921" t="s">
        <v>1754</v>
      </c>
      <c r="AG171" s="1021">
        <v>21.62</v>
      </c>
      <c r="AH171" s="921" t="s">
        <v>1754</v>
      </c>
      <c r="AI171" s="1021">
        <v>20.879537192260738</v>
      </c>
      <c r="AJ171" s="921" t="s">
        <v>1754</v>
      </c>
      <c r="AK171" s="1021">
        <v>20.92</v>
      </c>
      <c r="AL171" s="921" t="s">
        <v>1754</v>
      </c>
      <c r="AM171" s="1021">
        <v>21.353773564697384</v>
      </c>
      <c r="AN171" s="921" t="s">
        <v>1754</v>
      </c>
      <c r="AO171" s="1021">
        <v>20.884111801013113</v>
      </c>
      <c r="AP171" s="921" t="s">
        <v>1754</v>
      </c>
      <c r="AQ171" s="1021">
        <v>20.71</v>
      </c>
      <c r="AR171" s="921" t="s">
        <v>1754</v>
      </c>
      <c r="AS171" s="1021">
        <v>20.866293999717634</v>
      </c>
      <c r="AT171" s="921" t="s">
        <v>1754</v>
      </c>
      <c r="AU171" s="1021">
        <v>20.6</v>
      </c>
      <c r="AV171" s="921" t="s">
        <v>1754</v>
      </c>
      <c r="AW171" s="1021">
        <v>20.84380934491687</v>
      </c>
      <c r="AX171" s="921" t="s">
        <v>1754</v>
      </c>
      <c r="AY171" s="1021">
        <v>21.57</v>
      </c>
      <c r="AZ171" s="921" t="s">
        <v>1754</v>
      </c>
      <c r="BA171" s="1021">
        <v>20.972322446751168</v>
      </c>
      <c r="BB171" s="921" t="s">
        <v>1754</v>
      </c>
      <c r="BC171" s="1021">
        <v>21.163179901507291</v>
      </c>
      <c r="BD171" s="921" t="s">
        <v>1754</v>
      </c>
      <c r="BE171" s="1021">
        <v>20.906037152517953</v>
      </c>
      <c r="BF171" s="1365"/>
      <c r="BG171" s="1365"/>
      <c r="BH171" s="1273"/>
      <c r="BI171" s="1293"/>
      <c r="BJ171" s="1217"/>
      <c r="BK171" s="1217"/>
      <c r="BL171" s="1217"/>
      <c r="BM171" s="1217"/>
    </row>
    <row r="172" spans="1:65" x14ac:dyDescent="0.25">
      <c r="A172" s="3043" t="s">
        <v>5</v>
      </c>
      <c r="B172" s="3044"/>
      <c r="C172" s="3070"/>
      <c r="D172" s="3071"/>
      <c r="E172" s="3072"/>
      <c r="F172" s="3071"/>
      <c r="G172" s="3072"/>
      <c r="H172" s="3073"/>
      <c r="I172" s="3070"/>
      <c r="J172" s="3071"/>
      <c r="K172" s="3072"/>
      <c r="L172" s="3071"/>
      <c r="M172" s="3072"/>
      <c r="N172" s="3071"/>
      <c r="O172" s="3072"/>
      <c r="P172" s="3073"/>
      <c r="Q172" s="3070"/>
      <c r="R172" s="3071"/>
      <c r="S172" s="3072"/>
      <c r="T172" s="3073"/>
      <c r="U172" s="3070"/>
      <c r="V172" s="3071"/>
      <c r="W172" s="3072"/>
      <c r="X172" s="3070"/>
      <c r="Y172" s="3070"/>
      <c r="Z172" s="3074"/>
      <c r="AA172" s="3072"/>
      <c r="AB172" s="3071"/>
      <c r="AC172" s="3072"/>
      <c r="AD172" s="3073"/>
      <c r="AE172" s="3072"/>
      <c r="AF172" s="3071"/>
      <c r="AG172" s="3072"/>
      <c r="AH172" s="3073"/>
      <c r="AI172" s="3072"/>
      <c r="AJ172" s="3071"/>
      <c r="AK172" s="3072"/>
      <c r="AL172" s="3070"/>
      <c r="AM172" s="3070"/>
      <c r="AN172" s="3073"/>
      <c r="AO172" s="3072"/>
      <c r="AP172" s="3071"/>
      <c r="AQ172" s="3072"/>
      <c r="AR172" s="3073"/>
      <c r="AS172" s="3072"/>
      <c r="AT172" s="3071"/>
      <c r="AU172" s="3072"/>
      <c r="AV172" s="3073"/>
      <c r="AW172" s="3072"/>
      <c r="AX172" s="3071"/>
      <c r="AY172" s="3072"/>
      <c r="AZ172" s="3070"/>
      <c r="BA172" s="3070"/>
      <c r="BB172" s="3074"/>
      <c r="BC172" s="3072"/>
      <c r="BD172" s="3073"/>
      <c r="BE172" s="3072"/>
      <c r="BF172" s="1365"/>
      <c r="BG172" s="1365"/>
      <c r="BH172" s="1273"/>
      <c r="BI172" s="1293"/>
      <c r="BJ172" s="1217"/>
      <c r="BK172" s="1217"/>
      <c r="BL172" s="1217"/>
      <c r="BM172" s="1217"/>
    </row>
    <row r="173" spans="1:65" x14ac:dyDescent="0.25">
      <c r="A173" s="3047" t="s">
        <v>213</v>
      </c>
      <c r="B173" s="2093" t="s">
        <v>208</v>
      </c>
      <c r="C173" s="3075">
        <v>384.36128239999999</v>
      </c>
      <c r="D173" s="903">
        <v>31.537379999999999</v>
      </c>
      <c r="E173" s="925">
        <v>31.97</v>
      </c>
      <c r="F173" s="903">
        <v>32.588626000000005</v>
      </c>
      <c r="G173" s="925">
        <v>32.607999999999997</v>
      </c>
      <c r="H173" s="903">
        <v>64.126006000000004</v>
      </c>
      <c r="I173" s="925">
        <v>64.578000000000003</v>
      </c>
      <c r="J173" s="903">
        <v>30.8959054</v>
      </c>
      <c r="K173" s="925">
        <v>30.187999999999999</v>
      </c>
      <c r="L173" s="903">
        <v>95.021911400000008</v>
      </c>
      <c r="M173" s="925">
        <v>94.765999999999991</v>
      </c>
      <c r="N173" s="903">
        <v>31.279931999999995</v>
      </c>
      <c r="O173" s="925">
        <v>32.396000000000001</v>
      </c>
      <c r="P173" s="903">
        <v>126.30184340000001</v>
      </c>
      <c r="Q173" s="925">
        <v>127.16199999999999</v>
      </c>
      <c r="R173" s="903">
        <v>32.921163000000007</v>
      </c>
      <c r="S173" s="925">
        <v>32.851200000000013</v>
      </c>
      <c r="T173" s="903">
        <v>159.2230064</v>
      </c>
      <c r="U173" s="925">
        <v>160.01320000000001</v>
      </c>
      <c r="V173" s="903">
        <v>31.859190000000005</v>
      </c>
      <c r="W173" s="925">
        <v>31.967860000000002</v>
      </c>
      <c r="X173" s="903">
        <v>96.060284999999993</v>
      </c>
      <c r="Y173" s="903">
        <v>97.215060000000022</v>
      </c>
      <c r="Z173" s="903">
        <v>191.08219639999999</v>
      </c>
      <c r="AA173" s="925">
        <v>191.98106000000001</v>
      </c>
      <c r="AB173" s="903">
        <v>32.921163000000007</v>
      </c>
      <c r="AC173" s="925">
        <v>32.933039999999998</v>
      </c>
      <c r="AD173" s="903">
        <v>224.00335939999997</v>
      </c>
      <c r="AE173" s="925">
        <v>224.91410000000002</v>
      </c>
      <c r="AF173" s="903">
        <v>31.859190000000005</v>
      </c>
      <c r="AG173" s="925">
        <v>29.1062381653553</v>
      </c>
      <c r="AH173" s="903">
        <v>255.86254939999998</v>
      </c>
      <c r="AI173" s="925">
        <v>254.02033816535533</v>
      </c>
      <c r="AJ173" s="903">
        <v>32.921163000000007</v>
      </c>
      <c r="AK173" s="925">
        <v>32.950763737421099</v>
      </c>
      <c r="AL173" s="903">
        <v>97.701516000000012</v>
      </c>
      <c r="AM173" s="903">
        <v>94.990041902776397</v>
      </c>
      <c r="AN173" s="903">
        <v>288.78371239999996</v>
      </c>
      <c r="AO173" s="925">
        <v>286.97110190277641</v>
      </c>
      <c r="AP173" s="903">
        <v>32.921163000000007</v>
      </c>
      <c r="AQ173" s="925">
        <v>32.887</v>
      </c>
      <c r="AR173" s="903">
        <v>321.70487539999993</v>
      </c>
      <c r="AS173" s="925">
        <v>319.85810190277641</v>
      </c>
      <c r="AT173" s="903">
        <v>29.735244000000005</v>
      </c>
      <c r="AU173" s="925">
        <v>29.467410000000001</v>
      </c>
      <c r="AV173" s="903">
        <v>351.4401193999999</v>
      </c>
      <c r="AW173" s="925">
        <v>349.32551190277638</v>
      </c>
      <c r="AX173" s="903">
        <v>32.921163000000007</v>
      </c>
      <c r="AY173" s="925">
        <v>32.8508</v>
      </c>
      <c r="AZ173" s="903">
        <v>95.577569999999994</v>
      </c>
      <c r="BA173" s="903">
        <v>95.205209999999994</v>
      </c>
      <c r="BB173" s="903">
        <v>193.27908600000001</v>
      </c>
      <c r="BC173" s="925">
        <v>190.19525190277639</v>
      </c>
      <c r="BD173" s="903">
        <v>384.36128239999999</v>
      </c>
      <c r="BE173" s="925">
        <v>382.17631190277638</v>
      </c>
      <c r="BF173" s="1365"/>
      <c r="BG173" s="1365"/>
      <c r="BH173" s="1273"/>
      <c r="BI173" s="1293"/>
      <c r="BJ173" s="1217"/>
      <c r="BK173" s="1217"/>
      <c r="BL173" s="1217"/>
      <c r="BM173" s="1217"/>
    </row>
    <row r="174" spans="1:65" x14ac:dyDescent="0.25">
      <c r="A174" s="3048" t="s">
        <v>214</v>
      </c>
      <c r="B174" s="2093" t="s">
        <v>209</v>
      </c>
      <c r="C174" s="2925">
        <v>340</v>
      </c>
      <c r="D174" s="924">
        <v>340</v>
      </c>
      <c r="E174" s="987">
        <v>341.18255988303525</v>
      </c>
      <c r="F174" s="924">
        <v>340</v>
      </c>
      <c r="G174" s="987">
        <v>338.41980121157775</v>
      </c>
      <c r="H174" s="924">
        <v>340</v>
      </c>
      <c r="I174" s="987">
        <v>339.78191828565292</v>
      </c>
      <c r="J174" s="924">
        <v>340</v>
      </c>
      <c r="K174" s="987">
        <v>329.82779313761961</v>
      </c>
      <c r="L174" s="924">
        <v>340</v>
      </c>
      <c r="M174" s="987">
        <v>336.54640937198963</v>
      </c>
      <c r="N174" s="924">
        <v>340</v>
      </c>
      <c r="O174" s="987">
        <v>335.2316617798549</v>
      </c>
      <c r="P174" s="924">
        <v>340</v>
      </c>
      <c r="Q174" s="987">
        <v>336.21048412384908</v>
      </c>
      <c r="R174" s="924">
        <v>340</v>
      </c>
      <c r="S174" s="987">
        <v>340.49786535848415</v>
      </c>
      <c r="T174" s="924">
        <v>340</v>
      </c>
      <c r="U174" s="987">
        <v>337.08186600710803</v>
      </c>
      <c r="V174" s="924">
        <v>340</v>
      </c>
      <c r="W174" s="987">
        <v>343.58914005069812</v>
      </c>
      <c r="X174" s="924">
        <v>340</v>
      </c>
      <c r="Y174" s="987">
        <v>339.72452329740349</v>
      </c>
      <c r="Z174" s="924">
        <v>340</v>
      </c>
      <c r="AA174" s="987">
        <v>338.14827062808871</v>
      </c>
      <c r="AB174" s="924">
        <v>340</v>
      </c>
      <c r="AC174" s="987">
        <v>344.1597263696799</v>
      </c>
      <c r="AD174" s="924">
        <v>340</v>
      </c>
      <c r="AE174" s="987">
        <v>339.01534049989044</v>
      </c>
      <c r="AF174" s="924">
        <v>340</v>
      </c>
      <c r="AG174" s="987">
        <v>327.14298103151918</v>
      </c>
      <c r="AH174" s="924">
        <v>340</v>
      </c>
      <c r="AI174" s="987">
        <v>337.61144693645508</v>
      </c>
      <c r="AJ174" s="924">
        <v>340</v>
      </c>
      <c r="AK174" s="987">
        <v>342.08916368063933</v>
      </c>
      <c r="AL174" s="924">
        <v>340</v>
      </c>
      <c r="AM174" s="987">
        <v>338.06174189368011</v>
      </c>
      <c r="AN174" s="924">
        <v>340</v>
      </c>
      <c r="AO174" s="987">
        <v>338.11962392690134</v>
      </c>
      <c r="AP174" s="924">
        <v>340</v>
      </c>
      <c r="AQ174" s="987">
        <v>341.42717952205174</v>
      </c>
      <c r="AR174" s="924">
        <v>340</v>
      </c>
      <c r="AS174" s="987">
        <v>338.45673974555638</v>
      </c>
      <c r="AT174" s="924">
        <v>340</v>
      </c>
      <c r="AU174" s="987">
        <v>339.01662731066693</v>
      </c>
      <c r="AV174" s="924">
        <v>340</v>
      </c>
      <c r="AW174" s="987">
        <v>338.50389772170598</v>
      </c>
      <c r="AX174" s="924">
        <v>340</v>
      </c>
      <c r="AY174" s="987">
        <v>340.49371941720506</v>
      </c>
      <c r="AZ174" s="924">
        <v>340</v>
      </c>
      <c r="BA174" s="987">
        <v>340.35616752758</v>
      </c>
      <c r="BB174" s="924">
        <v>340</v>
      </c>
      <c r="BC174" s="987">
        <v>339.20637264261978</v>
      </c>
      <c r="BD174" s="924">
        <v>340</v>
      </c>
      <c r="BE174" s="987">
        <v>338.67402310948904</v>
      </c>
      <c r="BF174" s="1365"/>
      <c r="BG174" s="1365"/>
      <c r="BH174" s="1273"/>
      <c r="BI174" s="1293"/>
      <c r="BJ174" s="1217"/>
      <c r="BK174" s="1217"/>
      <c r="BL174" s="1217"/>
      <c r="BM174" s="1217"/>
    </row>
    <row r="175" spans="1:65" x14ac:dyDescent="0.25">
      <c r="A175" s="3047" t="s">
        <v>215</v>
      </c>
      <c r="B175" s="2093" t="s">
        <v>210</v>
      </c>
      <c r="C175" s="2925">
        <v>4225</v>
      </c>
      <c r="D175" s="924">
        <v>4225</v>
      </c>
      <c r="E175" s="1036">
        <v>4271.79</v>
      </c>
      <c r="F175" s="924">
        <v>4225</v>
      </c>
      <c r="G175" s="1036">
        <v>4275.0600000000004</v>
      </c>
      <c r="H175" s="924">
        <v>4225</v>
      </c>
      <c r="I175" s="1036">
        <v>4273.4411530242496</v>
      </c>
      <c r="J175" s="924">
        <v>4225</v>
      </c>
      <c r="K175" s="1036">
        <v>4265.93</v>
      </c>
      <c r="L175" s="924">
        <v>4225</v>
      </c>
      <c r="M175" s="1036">
        <v>4271.0484521874941</v>
      </c>
      <c r="N175" s="924">
        <v>4225</v>
      </c>
      <c r="O175" s="1036">
        <v>4263.71</v>
      </c>
      <c r="P175" s="924">
        <v>4225</v>
      </c>
      <c r="Q175" s="1036">
        <v>4269.1788960538524</v>
      </c>
      <c r="R175" s="924">
        <v>4225</v>
      </c>
      <c r="S175" s="1036">
        <v>4261.67</v>
      </c>
      <c r="T175" s="924">
        <v>4225</v>
      </c>
      <c r="U175" s="1036">
        <v>4267.6372966980225</v>
      </c>
      <c r="V175" s="924">
        <v>4225</v>
      </c>
      <c r="W175" s="1036">
        <v>4265.54</v>
      </c>
      <c r="X175" s="924">
        <v>4225</v>
      </c>
      <c r="Y175" s="1036">
        <v>4263.6224079725916</v>
      </c>
      <c r="Z175" s="924">
        <v>4225</v>
      </c>
      <c r="AA175" s="1036">
        <v>4267.2880638767183</v>
      </c>
      <c r="AB175" s="924">
        <v>4225</v>
      </c>
      <c r="AC175" s="1036">
        <v>4262.01</v>
      </c>
      <c r="AD175" s="924">
        <v>4225</v>
      </c>
      <c r="AE175" s="1036">
        <v>4266.5152235400092</v>
      </c>
      <c r="AF175" s="924">
        <v>4225</v>
      </c>
      <c r="AG175" s="1036">
        <v>4252.9399999999996</v>
      </c>
      <c r="AH175" s="924">
        <v>4225</v>
      </c>
      <c r="AI175" s="1036">
        <v>4264.9597430129097</v>
      </c>
      <c r="AJ175" s="924">
        <v>4225</v>
      </c>
      <c r="AK175" s="1036">
        <v>4263.49</v>
      </c>
      <c r="AL175" s="924">
        <v>4225</v>
      </c>
      <c r="AM175" s="1036">
        <v>4259.7442209191913</v>
      </c>
      <c r="AN175" s="924">
        <v>4225</v>
      </c>
      <c r="AO175" s="1036">
        <v>4264.7909833208996</v>
      </c>
      <c r="AP175" s="924">
        <v>4225</v>
      </c>
      <c r="AQ175" s="1036">
        <v>4263.76</v>
      </c>
      <c r="AR175" s="924">
        <v>4225</v>
      </c>
      <c r="AS175" s="1036">
        <v>4264.6849802268007</v>
      </c>
      <c r="AT175" s="924">
        <v>4225</v>
      </c>
      <c r="AU175" s="1036">
        <v>4263.4399999999996</v>
      </c>
      <c r="AV175" s="924">
        <v>4225</v>
      </c>
      <c r="AW175" s="1036">
        <v>4264.5799597186069</v>
      </c>
      <c r="AX175" s="924">
        <v>4225</v>
      </c>
      <c r="AY175" s="1036">
        <v>4264.7299999999996</v>
      </c>
      <c r="AZ175" s="924">
        <v>4225</v>
      </c>
      <c r="BA175" s="1036">
        <v>4263.9956562713323</v>
      </c>
      <c r="BB175" s="924">
        <v>4225</v>
      </c>
      <c r="BC175" s="1036">
        <v>4261.8723434220019</v>
      </c>
      <c r="BD175" s="924">
        <v>4225</v>
      </c>
      <c r="BE175" s="1036">
        <v>4264.5928567588544</v>
      </c>
      <c r="BF175" s="1365"/>
      <c r="BG175" s="1365"/>
      <c r="BH175" s="1273"/>
      <c r="BI175" s="1293"/>
      <c r="BJ175" s="1217"/>
      <c r="BK175" s="1217"/>
      <c r="BL175" s="1217"/>
      <c r="BM175" s="1217"/>
    </row>
    <row r="176" spans="1:65" x14ac:dyDescent="0.25">
      <c r="A176" s="3047" t="s">
        <v>575</v>
      </c>
      <c r="B176" s="2093" t="s">
        <v>300</v>
      </c>
      <c r="C176" s="3027">
        <v>4.7999905081069736</v>
      </c>
      <c r="D176" s="921">
        <v>3.0229881656804674</v>
      </c>
      <c r="E176" s="1021">
        <v>2.4145833333333333</v>
      </c>
      <c r="F176" s="921">
        <v>3.0229881656804669</v>
      </c>
      <c r="G176" s="1021">
        <v>3.5220967741935496</v>
      </c>
      <c r="H176" s="921">
        <v>3.0229881656804678</v>
      </c>
      <c r="I176" s="921">
        <v>2.9774180327868858</v>
      </c>
      <c r="J176" s="921">
        <v>10.118761836928668</v>
      </c>
      <c r="K176" s="1021">
        <v>5.5061388888888887</v>
      </c>
      <c r="L176" s="921">
        <v>5.3622542111469071</v>
      </c>
      <c r="M176" s="1021">
        <v>3.8110622710622719</v>
      </c>
      <c r="N176" s="921">
        <v>17.2</v>
      </c>
      <c r="O176" s="1021">
        <v>2.6762096774193549</v>
      </c>
      <c r="P176" s="921">
        <v>8.3702060099538418</v>
      </c>
      <c r="Q176" s="921">
        <v>3.5226980874316944</v>
      </c>
      <c r="R176" s="921">
        <v>3.0293934911242606</v>
      </c>
      <c r="S176" s="1021">
        <v>3.09744623655914</v>
      </c>
      <c r="T176" s="921">
        <v>7.2880805976419651</v>
      </c>
      <c r="U176" s="921">
        <v>3.4365359477124184</v>
      </c>
      <c r="V176" s="921">
        <v>3.029393491124261</v>
      </c>
      <c r="W176" s="1021">
        <v>2.3257222222222218</v>
      </c>
      <c r="X176" s="921">
        <v>7.8042717712889109</v>
      </c>
      <c r="Y176" s="921">
        <v>2.703858695652174</v>
      </c>
      <c r="Z176" s="921">
        <v>6.5899351703439812</v>
      </c>
      <c r="AA176" s="3032">
        <v>3.254435336976321</v>
      </c>
      <c r="AB176" s="921">
        <v>3.0293934911242606</v>
      </c>
      <c r="AC176" s="1021">
        <v>2.9954704301075266</v>
      </c>
      <c r="AD176" s="921">
        <v>6.0741557682140215</v>
      </c>
      <c r="AE176" s="3032">
        <v>3.2169217289719629</v>
      </c>
      <c r="AF176" s="921">
        <v>3.029393491124261</v>
      </c>
      <c r="AG176" s="1021">
        <v>18.165416666666662</v>
      </c>
      <c r="AH176" s="921">
        <v>5.699799750539051</v>
      </c>
      <c r="AI176" s="3032">
        <v>5.0548514344262294</v>
      </c>
      <c r="AJ176" s="921">
        <v>3.0293934911242606</v>
      </c>
      <c r="AK176" s="1021">
        <v>3.8304800817159022</v>
      </c>
      <c r="AL176" s="921">
        <v>3.0293934911242606</v>
      </c>
      <c r="AM176" s="3028">
        <v>8.2235539768100683</v>
      </c>
      <c r="AN176" s="921">
        <v>5.3987721358413836</v>
      </c>
      <c r="AO176" s="3028">
        <v>4.9168313910297927</v>
      </c>
      <c r="AP176" s="921">
        <v>3.0293934911242606</v>
      </c>
      <c r="AQ176" s="1021">
        <v>3.4710752688172044</v>
      </c>
      <c r="AR176" s="921">
        <v>5.1587370443831126</v>
      </c>
      <c r="AS176" s="3032">
        <v>4.7703659015245963</v>
      </c>
      <c r="AT176" s="921">
        <v>3.0293934911242544</v>
      </c>
      <c r="AU176" s="1021">
        <v>3.5551825618692723</v>
      </c>
      <c r="AV176" s="921">
        <v>4.9802292015949448</v>
      </c>
      <c r="AW176" s="3032">
        <v>4.6684942443079827</v>
      </c>
      <c r="AX176" s="921">
        <v>3.0293934911242606</v>
      </c>
      <c r="AY176" s="1021">
        <v>3.3187792970619365</v>
      </c>
      <c r="AZ176" s="921">
        <v>3.0293934911242588</v>
      </c>
      <c r="BA176" s="1021">
        <v>3.4447844808288108</v>
      </c>
      <c r="BB176" s="921">
        <v>3.0293934911242597</v>
      </c>
      <c r="BC176" s="1021">
        <v>5.8604262040720831</v>
      </c>
      <c r="BD176" s="921">
        <v>4.8145417850892152</v>
      </c>
      <c r="BE176" s="1021">
        <v>4.5538609200213322</v>
      </c>
      <c r="BF176" s="1365"/>
      <c r="BG176" s="1365"/>
      <c r="BH176" s="1273"/>
      <c r="BI176" s="1293"/>
      <c r="BJ176" s="1217"/>
      <c r="BK176" s="1217"/>
      <c r="BL176" s="1217"/>
      <c r="BM176" s="1217"/>
    </row>
    <row r="177" spans="1:65" x14ac:dyDescent="0.25">
      <c r="A177" s="3047" t="s">
        <v>576</v>
      </c>
      <c r="B177" s="2093" t="s">
        <v>300</v>
      </c>
      <c r="C177" s="3027">
        <v>76.95</v>
      </c>
      <c r="D177" s="921">
        <v>86.5</v>
      </c>
      <c r="E177" s="1021">
        <v>90.515277777777783</v>
      </c>
      <c r="F177" s="921">
        <v>86.5</v>
      </c>
      <c r="G177" s="1021">
        <v>82.701612903225808</v>
      </c>
      <c r="H177" s="921">
        <v>86.5</v>
      </c>
      <c r="I177" s="921">
        <v>86.544398907103826</v>
      </c>
      <c r="J177" s="921">
        <v>50.4</v>
      </c>
      <c r="K177" s="1021">
        <v>69.420833333333334</v>
      </c>
      <c r="L177" s="921">
        <v>74.598901098901095</v>
      </c>
      <c r="M177" s="1021">
        <v>80.899267399267401</v>
      </c>
      <c r="N177" s="921">
        <v>0</v>
      </c>
      <c r="O177" s="1021">
        <v>89.214605734767034</v>
      </c>
      <c r="P177" s="921">
        <v>55.643442622950822</v>
      </c>
      <c r="Q177" s="921">
        <v>83.012181238615668</v>
      </c>
      <c r="R177" s="921">
        <v>87.5</v>
      </c>
      <c r="S177" s="1021">
        <v>86.146505376344081</v>
      </c>
      <c r="T177" s="921">
        <v>62.098039215686278</v>
      </c>
      <c r="U177" s="921">
        <v>83.647240377632542</v>
      </c>
      <c r="V177" s="921">
        <v>87.5</v>
      </c>
      <c r="W177" s="1021">
        <v>89.49028777777778</v>
      </c>
      <c r="X177" s="921">
        <v>58.016304347826086</v>
      </c>
      <c r="Y177" s="921">
        <v>88.270685628019322</v>
      </c>
      <c r="Z177" s="921">
        <v>66.26229508196721</v>
      </c>
      <c r="AA177" s="3032">
        <v>84.60511700060718</v>
      </c>
      <c r="AB177" s="921">
        <v>87.5</v>
      </c>
      <c r="AC177" s="1021">
        <v>85.916666666666671</v>
      </c>
      <c r="AD177" s="921">
        <v>69.338785046728972</v>
      </c>
      <c r="AE177" s="3032">
        <v>84.795107840083077</v>
      </c>
      <c r="AF177" s="921">
        <v>87.5</v>
      </c>
      <c r="AG177" s="1021">
        <v>2.7986111111111103</v>
      </c>
      <c r="AH177" s="921">
        <v>71.571721311475414</v>
      </c>
      <c r="AI177" s="3032">
        <v>74.713571357012754</v>
      </c>
      <c r="AJ177" s="921">
        <v>87.5</v>
      </c>
      <c r="AK177" s="1021">
        <v>84.288978494623649</v>
      </c>
      <c r="AL177" s="921">
        <v>87.5</v>
      </c>
      <c r="AM177" s="3028">
        <v>58.264492753623188</v>
      </c>
      <c r="AN177" s="921">
        <v>73.367272727272734</v>
      </c>
      <c r="AO177" s="3028">
        <v>75.792980888888891</v>
      </c>
      <c r="AP177" s="921">
        <v>87.5</v>
      </c>
      <c r="AQ177" s="1021">
        <v>86.594086021505376</v>
      </c>
      <c r="AR177" s="921">
        <v>74.799019607843135</v>
      </c>
      <c r="AS177" s="3032">
        <v>76.887210493827155</v>
      </c>
      <c r="AT177" s="921">
        <v>87.5</v>
      </c>
      <c r="AU177" s="1021">
        <v>87.02529761904762</v>
      </c>
      <c r="AV177" s="921">
        <v>75.863772455089816</v>
      </c>
      <c r="AW177" s="3032">
        <v>77.737110013306719</v>
      </c>
      <c r="AX177" s="921">
        <v>87.5</v>
      </c>
      <c r="AY177" s="1021">
        <v>88.512365591397852</v>
      </c>
      <c r="AZ177" s="924">
        <v>87.5</v>
      </c>
      <c r="BA177" s="1036">
        <v>87.38898148148148</v>
      </c>
      <c r="BB177" s="924">
        <v>87.5</v>
      </c>
      <c r="BC177" s="1036">
        <v>72.666712454212458</v>
      </c>
      <c r="BD177" s="924">
        <v>76.852054794520555</v>
      </c>
      <c r="BE177" s="1036">
        <v>78.652268706240477</v>
      </c>
      <c r="BF177" s="1365"/>
      <c r="BG177" s="1365"/>
      <c r="BH177" s="1273"/>
      <c r="BI177" s="1293"/>
      <c r="BJ177" s="1217"/>
      <c r="BK177" s="1217"/>
      <c r="BL177" s="1217"/>
      <c r="BM177" s="1217"/>
    </row>
    <row r="178" spans="1:65" x14ac:dyDescent="0.25">
      <c r="A178" s="3049" t="s">
        <v>783</v>
      </c>
      <c r="B178" s="2093" t="s">
        <v>211</v>
      </c>
      <c r="C178" s="2925">
        <v>58140296.334800012</v>
      </c>
      <c r="D178" s="924">
        <v>4770492.51</v>
      </c>
      <c r="E178" s="987">
        <v>5168170.0000000093</v>
      </c>
      <c r="F178" s="924">
        <v>4929508.9270000001</v>
      </c>
      <c r="G178" s="987">
        <v>5215499.9999999898</v>
      </c>
      <c r="H178" s="924">
        <v>9700001.436999999</v>
      </c>
      <c r="I178" s="1036">
        <v>10383670</v>
      </c>
      <c r="J178" s="924">
        <v>4673460.043300001</v>
      </c>
      <c r="K178" s="987">
        <v>4886850.0000000112</v>
      </c>
      <c r="L178" s="924">
        <v>14373461.4803</v>
      </c>
      <c r="M178" s="987">
        <v>15270520.000000009</v>
      </c>
      <c r="N178" s="924">
        <v>4731549.7139999997</v>
      </c>
      <c r="O178" s="987">
        <v>5206299.9999999953</v>
      </c>
      <c r="P178" s="924">
        <v>19105011.1943</v>
      </c>
      <c r="Q178" s="1036">
        <v>20476820.000000007</v>
      </c>
      <c r="R178" s="924">
        <v>4979810.0384999998</v>
      </c>
      <c r="S178" s="987">
        <v>5130280.0000000075</v>
      </c>
      <c r="T178" s="924">
        <v>24084821.232799999</v>
      </c>
      <c r="U178" s="1036">
        <v>25607100.000000015</v>
      </c>
      <c r="V178" s="924">
        <v>4819171.0049999999</v>
      </c>
      <c r="W178" s="987">
        <v>4762840</v>
      </c>
      <c r="X178" s="924">
        <v>14530530.7575</v>
      </c>
      <c r="Y178" s="952">
        <v>15099420.000000004</v>
      </c>
      <c r="Z178" s="924">
        <v>28903992.237800002</v>
      </c>
      <c r="AA178" s="1036">
        <v>30369940.000000015</v>
      </c>
      <c r="AB178" s="924">
        <v>4979810.0384999998</v>
      </c>
      <c r="AC178" s="987">
        <v>5000839.9999999776</v>
      </c>
      <c r="AD178" s="924">
        <v>33883802.276299998</v>
      </c>
      <c r="AE178" s="1036">
        <v>35370779.999999993</v>
      </c>
      <c r="AF178" s="924">
        <v>4819171.0049999999</v>
      </c>
      <c r="AG178" s="987">
        <v>4483330.0000000158</v>
      </c>
      <c r="AH178" s="924">
        <v>38702973.281300001</v>
      </c>
      <c r="AI178" s="1036">
        <v>39854110.000000007</v>
      </c>
      <c r="AJ178" s="924">
        <v>4979810.0384999998</v>
      </c>
      <c r="AK178" s="987">
        <v>4868829.9999999832</v>
      </c>
      <c r="AL178" s="924">
        <v>14778791.081999999</v>
      </c>
      <c r="AM178" s="924">
        <v>14352999.999999976</v>
      </c>
      <c r="AN178" s="924">
        <v>43682783.319800004</v>
      </c>
      <c r="AO178" s="1036">
        <v>44722939.999999993</v>
      </c>
      <c r="AP178" s="924">
        <v>4979810.0384999998</v>
      </c>
      <c r="AQ178" s="987">
        <v>5053670.000000013</v>
      </c>
      <c r="AR178" s="924">
        <v>48662593.3583</v>
      </c>
      <c r="AS178" s="1036">
        <v>49776610.000000007</v>
      </c>
      <c r="AT178" s="924">
        <v>4497892.9380000001</v>
      </c>
      <c r="AU178" s="987">
        <v>4831609.3899999885</v>
      </c>
      <c r="AV178" s="924">
        <v>53160486.296300001</v>
      </c>
      <c r="AW178" s="1036">
        <v>54608219.389999993</v>
      </c>
      <c r="AX178" s="924">
        <v>4979810.0384999998</v>
      </c>
      <c r="AY178" s="987">
        <v>5262355.5900000036</v>
      </c>
      <c r="AZ178" s="924">
        <v>14457513.015000001</v>
      </c>
      <c r="BA178" s="1036">
        <v>15147634.980000004</v>
      </c>
      <c r="BB178" s="924">
        <v>29236304.096999999</v>
      </c>
      <c r="BC178" s="1036">
        <v>29500634.979999982</v>
      </c>
      <c r="BD178" s="924">
        <v>58140296.334800005</v>
      </c>
      <c r="BE178" s="1036">
        <v>59870574.979999997</v>
      </c>
      <c r="BF178" s="1365"/>
      <c r="BG178" s="1365"/>
      <c r="BH178" s="1273"/>
      <c r="BI178" s="1293"/>
      <c r="BJ178" s="1217"/>
      <c r="BK178" s="1217"/>
      <c r="BL178" s="1217"/>
      <c r="BM178" s="1217"/>
    </row>
    <row r="179" spans="1:65" x14ac:dyDescent="0.25">
      <c r="A179" s="3049" t="s">
        <v>784</v>
      </c>
      <c r="B179" s="2093" t="s">
        <v>1870</v>
      </c>
      <c r="C179" s="3027">
        <v>51.430000000000014</v>
      </c>
      <c r="D179" s="921">
        <v>51.43</v>
      </c>
      <c r="E179" s="3028">
        <v>55.154503300303709</v>
      </c>
      <c r="F179" s="921">
        <v>51.43</v>
      </c>
      <c r="G179" s="3028">
        <v>54.128694590866672</v>
      </c>
      <c r="H179" s="921">
        <v>51.429999999999986</v>
      </c>
      <c r="I179" s="3028">
        <v>54.634446892830155</v>
      </c>
      <c r="J179" s="921">
        <v>51.430000000000014</v>
      </c>
      <c r="K179" s="3028">
        <v>53.39270408422486</v>
      </c>
      <c r="L179" s="921">
        <v>51.429999999999993</v>
      </c>
      <c r="M179" s="3028">
        <v>54.230828305965844</v>
      </c>
      <c r="N179" s="921">
        <v>51.43</v>
      </c>
      <c r="O179" s="3028">
        <v>53.874447485012261</v>
      </c>
      <c r="P179" s="921">
        <v>51.43</v>
      </c>
      <c r="Q179" s="3028">
        <v>54.139771044155637</v>
      </c>
      <c r="R179" s="921">
        <v>51.429999999999993</v>
      </c>
      <c r="S179" s="3028">
        <v>53.174599061566269</v>
      </c>
      <c r="T179" s="921">
        <v>51.43</v>
      </c>
      <c r="U179" s="3028">
        <v>53.943606221428112</v>
      </c>
      <c r="V179" s="921">
        <v>51.429999999999993</v>
      </c>
      <c r="W179" s="3028">
        <v>51.190792871310968</v>
      </c>
      <c r="X179" s="921">
        <v>51.43</v>
      </c>
      <c r="Y179" s="3028">
        <v>52.765932166963424</v>
      </c>
      <c r="Z179" s="921">
        <v>51.430000000000007</v>
      </c>
      <c r="AA179" s="3028">
        <v>53.492478320928228</v>
      </c>
      <c r="AB179" s="921">
        <v>51.429999999999993</v>
      </c>
      <c r="AC179" s="3028">
        <v>52.26021424133765</v>
      </c>
      <c r="AD179" s="921">
        <v>51.430000000000007</v>
      </c>
      <c r="AE179" s="3028">
        <v>53.314741163167234</v>
      </c>
      <c r="AF179" s="921">
        <v>51.429999999999993</v>
      </c>
      <c r="AG179" s="3028">
        <v>50.390913893291241</v>
      </c>
      <c r="AH179" s="921">
        <v>51.430000000000007</v>
      </c>
      <c r="AI179" s="3028">
        <v>52.969001776172504</v>
      </c>
      <c r="AJ179" s="921">
        <v>51.429999999999993</v>
      </c>
      <c r="AK179" s="3028">
        <v>50.547355930074055</v>
      </c>
      <c r="AL179" s="921">
        <v>51.429999999999993</v>
      </c>
      <c r="AM179" s="3028">
        <v>51.081145814908425</v>
      </c>
      <c r="AN179" s="921">
        <v>51.430000000000014</v>
      </c>
      <c r="AO179" s="3028">
        <v>52.69416869308494</v>
      </c>
      <c r="AP179" s="921">
        <v>51.429999999999993</v>
      </c>
      <c r="AQ179" s="3028">
        <v>52.466333029318932</v>
      </c>
      <c r="AR179" s="921">
        <v>51.430000000000007</v>
      </c>
      <c r="AS179" s="3028">
        <v>52.670947010455656</v>
      </c>
      <c r="AT179" s="921">
        <v>51.43</v>
      </c>
      <c r="AU179" s="3028">
        <v>55.586694584978623</v>
      </c>
      <c r="AV179" s="921">
        <v>51.430000000000014</v>
      </c>
      <c r="AW179" s="3028">
        <v>52.916533380195197</v>
      </c>
      <c r="AX179" s="921">
        <v>51.429999999999993</v>
      </c>
      <c r="AY179" s="3028">
        <v>54.543543162876453</v>
      </c>
      <c r="AZ179" s="921">
        <v>51.43</v>
      </c>
      <c r="BA179" s="3028">
        <v>54.152403937762564</v>
      </c>
      <c r="BB179" s="921">
        <v>51.43</v>
      </c>
      <c r="BC179" s="3028">
        <v>52.613318587653467</v>
      </c>
      <c r="BD179" s="921">
        <v>51.430000000000007</v>
      </c>
      <c r="BE179" s="3028">
        <v>53.055639145717585</v>
      </c>
      <c r="BF179" s="1365"/>
      <c r="BG179" s="1365"/>
      <c r="BH179" s="1273"/>
      <c r="BI179" s="1293"/>
      <c r="BJ179" s="1217"/>
      <c r="BK179" s="1217"/>
      <c r="BL179" s="1217"/>
      <c r="BM179" s="1217"/>
    </row>
    <row r="180" spans="1:65" ht="15.75" thickBot="1" x14ac:dyDescent="0.3">
      <c r="A180" s="3050" t="s">
        <v>216</v>
      </c>
      <c r="B180" s="2098" t="s">
        <v>1095</v>
      </c>
      <c r="C180" s="3051">
        <v>0.68165141559180231</v>
      </c>
      <c r="D180" s="976">
        <v>0.68999999999999984</v>
      </c>
      <c r="E180" s="1732">
        <v>0.66900000000000004</v>
      </c>
      <c r="F180" s="976">
        <v>0.69</v>
      </c>
      <c r="G180" s="1732">
        <v>0.65600000000000003</v>
      </c>
      <c r="H180" s="976">
        <v>0.68999999999999984</v>
      </c>
      <c r="I180" s="976">
        <v>0.66240936254980076</v>
      </c>
      <c r="J180" s="976">
        <v>0.69015626234726191</v>
      </c>
      <c r="K180" s="1732">
        <v>0.64</v>
      </c>
      <c r="L180" s="1732">
        <v>0.69005080793079665</v>
      </c>
      <c r="M180" s="1732">
        <v>0.65512537815126048</v>
      </c>
      <c r="N180" s="976">
        <v>0.58768040800088706</v>
      </c>
      <c r="O180" s="1732">
        <v>0.67400000000000004</v>
      </c>
      <c r="P180" s="976">
        <v>0.6646977405295621</v>
      </c>
      <c r="Q180" s="976">
        <v>0.65994794794794798</v>
      </c>
      <c r="R180" s="976">
        <v>0.68999999999999984</v>
      </c>
      <c r="S180" s="1732">
        <v>0.66800000000000004</v>
      </c>
      <c r="T180" s="976">
        <v>0.6699292697358501</v>
      </c>
      <c r="U180" s="976">
        <v>0.66158447427887801</v>
      </c>
      <c r="V180" s="976">
        <v>0.69</v>
      </c>
      <c r="W180" s="1732">
        <v>0.66200000000000003</v>
      </c>
      <c r="X180" s="976">
        <v>0.65668186149978636</v>
      </c>
      <c r="Y180" s="976">
        <v>0.66807541345093713</v>
      </c>
      <c r="Z180" s="3076">
        <v>0.67327566841124387</v>
      </c>
      <c r="AA180" s="3076">
        <v>0.66165257015837731</v>
      </c>
      <c r="AB180" s="976">
        <v>0.68999999999999984</v>
      </c>
      <c r="AC180" s="1732">
        <v>0.66</v>
      </c>
      <c r="AD180" s="3076">
        <v>0.67573359782700915</v>
      </c>
      <c r="AE180" s="3076">
        <v>0.66141420962526154</v>
      </c>
      <c r="AF180" s="976">
        <v>0.69</v>
      </c>
      <c r="AG180" s="1732">
        <v>0.60499999999999998</v>
      </c>
      <c r="AH180" s="3076">
        <v>0.67751000480220569</v>
      </c>
      <c r="AI180" s="3076">
        <v>0.65474329084199934</v>
      </c>
      <c r="AJ180" s="976">
        <v>0.68999999999999984</v>
      </c>
      <c r="AK180" s="1732">
        <v>0.68</v>
      </c>
      <c r="AL180" s="976">
        <v>0.69</v>
      </c>
      <c r="AM180" s="976">
        <v>0.64944082640916234</v>
      </c>
      <c r="AN180" s="3076">
        <v>0.6789338564604539</v>
      </c>
      <c r="AO180" s="3076">
        <v>0.65760967993754871</v>
      </c>
      <c r="AP180" s="976">
        <v>0.68999999999999984</v>
      </c>
      <c r="AQ180" s="1732">
        <v>0.68400000000000005</v>
      </c>
      <c r="AR180" s="3076">
        <v>0.68006629287377796</v>
      </c>
      <c r="AS180" s="3076">
        <v>0.66029945917072841</v>
      </c>
      <c r="AT180" s="976">
        <v>0.68999999999999972</v>
      </c>
      <c r="AU180" s="1732">
        <v>0.68899999999999995</v>
      </c>
      <c r="AV180" s="3076">
        <v>0.68090678087989132</v>
      </c>
      <c r="AW180" s="3076">
        <v>0.66271683634473677</v>
      </c>
      <c r="AX180" s="976">
        <v>0.68999999999999984</v>
      </c>
      <c r="AY180" s="1732">
        <v>0.69</v>
      </c>
      <c r="AZ180" s="1752">
        <v>0.68999999999999984</v>
      </c>
      <c r="BA180" s="1752">
        <v>0.68762316715542515</v>
      </c>
      <c r="BB180" s="3077">
        <v>0.69</v>
      </c>
      <c r="BC180" s="3077">
        <v>0.66848902768399732</v>
      </c>
      <c r="BD180" s="3076">
        <v>0.68168562974567348</v>
      </c>
      <c r="BE180" s="3076">
        <v>0.66504948695725097</v>
      </c>
      <c r="BF180" s="1365"/>
      <c r="BG180" s="1365"/>
      <c r="BH180" s="1273"/>
      <c r="BI180" s="1293"/>
      <c r="BJ180" s="1217"/>
      <c r="BK180" s="1217"/>
      <c r="BL180" s="1217"/>
      <c r="BM180" s="1217"/>
    </row>
    <row r="181" spans="1:65" ht="15.75" thickBot="1" x14ac:dyDescent="0.3">
      <c r="A181" s="3078"/>
      <c r="B181" s="3020"/>
      <c r="C181" s="3020"/>
      <c r="D181" s="3020"/>
      <c r="E181" s="3020"/>
      <c r="F181" s="3020"/>
      <c r="G181" s="3020"/>
      <c r="H181" s="3020"/>
      <c r="I181" s="3020"/>
      <c r="J181" s="3020"/>
      <c r="K181" s="3020"/>
      <c r="L181" s="3020"/>
      <c r="M181" s="3020"/>
      <c r="N181" s="3020"/>
      <c r="O181" s="3020"/>
      <c r="P181" s="3020"/>
      <c r="Q181" s="3020"/>
      <c r="R181" s="3020"/>
      <c r="S181" s="3020"/>
      <c r="T181" s="3020"/>
      <c r="U181" s="3020"/>
      <c r="V181" s="3020"/>
      <c r="W181" s="3020"/>
      <c r="X181" s="3020"/>
      <c r="Y181" s="3020"/>
      <c r="Z181" s="3021"/>
      <c r="AA181" s="3022"/>
      <c r="AB181" s="3020"/>
      <c r="AC181" s="3020"/>
      <c r="AD181" s="3020"/>
      <c r="AE181" s="3022"/>
      <c r="AF181" s="3020"/>
      <c r="AG181" s="3020"/>
      <c r="AH181" s="3020"/>
      <c r="AI181" s="3022"/>
      <c r="AJ181" s="3020"/>
      <c r="AK181" s="3020"/>
      <c r="AL181" s="3020"/>
      <c r="AM181" s="3020"/>
      <c r="AN181" s="3020"/>
      <c r="AO181" s="3022"/>
      <c r="AP181" s="3020"/>
      <c r="AQ181" s="3020"/>
      <c r="AR181" s="3020"/>
      <c r="AS181" s="3022"/>
      <c r="AT181" s="3020"/>
      <c r="AU181" s="3020"/>
      <c r="AV181" s="3020"/>
      <c r="AW181" s="3022"/>
      <c r="AX181" s="3020"/>
      <c r="AY181" s="3020"/>
      <c r="AZ181" s="3020"/>
      <c r="BA181" s="3020"/>
      <c r="BB181" s="3021"/>
      <c r="BC181" s="3022"/>
      <c r="BD181" s="3020"/>
      <c r="BE181" s="3022"/>
      <c r="BF181" s="1365"/>
      <c r="BG181" s="1365"/>
      <c r="BH181" s="1273"/>
      <c r="BI181" s="1293"/>
      <c r="BJ181" s="1217"/>
      <c r="BK181" s="1217"/>
      <c r="BL181" s="1217"/>
      <c r="BM181" s="1217"/>
    </row>
    <row r="182" spans="1:65" ht="15.75" thickBot="1" x14ac:dyDescent="0.3">
      <c r="A182" s="3079" t="s">
        <v>494</v>
      </c>
      <c r="B182" s="2086" t="s">
        <v>49</v>
      </c>
      <c r="C182" s="3080">
        <v>9.0024085017908444</v>
      </c>
      <c r="D182" s="1013">
        <v>9.0024085017908444</v>
      </c>
      <c r="E182" s="1726">
        <v>8.0950902033869205</v>
      </c>
      <c r="F182" s="1013">
        <v>9.0024085017908444</v>
      </c>
      <c r="G182" s="1726">
        <v>8.4573961568422664</v>
      </c>
      <c r="H182" s="1013">
        <v>9.0024085017908444</v>
      </c>
      <c r="I182" s="3081">
        <v>8.2789072937114749</v>
      </c>
      <c r="J182" s="1013">
        <v>9.0024085017908444</v>
      </c>
      <c r="K182" s="1726">
        <v>9.0497065778482764</v>
      </c>
      <c r="L182" s="1013">
        <v>9.0024085017908444</v>
      </c>
      <c r="M182" s="1726">
        <v>8.529890871746332</v>
      </c>
      <c r="N182" s="1013">
        <v>9.0024085017908444</v>
      </c>
      <c r="O182" s="1726">
        <v>10.174120162253894</v>
      </c>
      <c r="P182" s="1013">
        <v>9.0024085017908444</v>
      </c>
      <c r="Q182" s="3081">
        <v>8.9483835962737288</v>
      </c>
      <c r="R182" s="1013">
        <v>9.0024085017908444</v>
      </c>
      <c r="S182" s="1726">
        <v>10.867432464548843</v>
      </c>
      <c r="T182" s="1013">
        <v>9.0024085017908444</v>
      </c>
      <c r="U182" s="3081">
        <v>9.3395937142320378</v>
      </c>
      <c r="V182" s="1013">
        <v>9.0024085017908444</v>
      </c>
      <c r="W182" s="1726">
        <v>10.373747513805332</v>
      </c>
      <c r="X182" s="1013">
        <v>9.0024085017908444</v>
      </c>
      <c r="Y182" s="1014">
        <v>10.473516445797843</v>
      </c>
      <c r="Z182" s="1013">
        <v>9.0024085017908444</v>
      </c>
      <c r="AA182" s="1726">
        <v>9.5096425971815588</v>
      </c>
      <c r="AB182" s="1013">
        <v>9.0024085017908444</v>
      </c>
      <c r="AC182" s="1726">
        <v>10.281080263424894</v>
      </c>
      <c r="AD182" s="1013">
        <v>9.0024085017908444</v>
      </c>
      <c r="AE182" s="3081">
        <v>9.620912736271638</v>
      </c>
      <c r="AF182" s="1013">
        <v>9.0024085017908444</v>
      </c>
      <c r="AG182" s="1726">
        <v>9.9776767559887567</v>
      </c>
      <c r="AH182" s="1013">
        <v>9.0024085017908444</v>
      </c>
      <c r="AI182" s="3081">
        <v>9.6631079322079234</v>
      </c>
      <c r="AJ182" s="1013">
        <v>9.0024085017908444</v>
      </c>
      <c r="AK182" s="1726">
        <v>9.182966331411567</v>
      </c>
      <c r="AL182" s="1013">
        <v>9.0024085017908444</v>
      </c>
      <c r="AM182" s="1014">
        <v>9.8091528774752899</v>
      </c>
      <c r="AN182" s="1013">
        <v>9.0024085017908444</v>
      </c>
      <c r="AO182" s="3081">
        <v>9.6087451704615656</v>
      </c>
      <c r="AP182" s="1013">
        <v>9.0024085017908444</v>
      </c>
      <c r="AQ182" s="1726">
        <v>8.9187761253487565</v>
      </c>
      <c r="AR182" s="1013">
        <v>9.0024085017908444</v>
      </c>
      <c r="AS182" s="3081">
        <v>9.538570583609939</v>
      </c>
      <c r="AT182" s="1013">
        <v>9.0024085017908444</v>
      </c>
      <c r="AU182" s="1726">
        <v>8.7222898660713728</v>
      </c>
      <c r="AV182" s="1013">
        <v>9.0024085017908444</v>
      </c>
      <c r="AW182" s="3081">
        <v>9.4700028649979107</v>
      </c>
      <c r="AX182" s="1013">
        <v>9.0024085017908444</v>
      </c>
      <c r="AY182" s="1726">
        <v>8.378397169262449</v>
      </c>
      <c r="AZ182" s="1013">
        <v>9.0024085017908444</v>
      </c>
      <c r="BA182" s="1014">
        <v>8.6713816173855811</v>
      </c>
      <c r="BB182" s="1013">
        <v>9.0024085017908444</v>
      </c>
      <c r="BC182" s="3082">
        <v>9.2421916064042389</v>
      </c>
      <c r="BD182" s="1013">
        <v>9.0024085017908444</v>
      </c>
      <c r="BE182" s="3081">
        <v>9.3768817949432268</v>
      </c>
      <c r="BF182" s="1365"/>
      <c r="BG182" s="1365"/>
      <c r="BH182" s="1273"/>
      <c r="BI182" s="1293"/>
      <c r="BJ182" s="1217"/>
      <c r="BK182" s="1217"/>
      <c r="BL182" s="1217"/>
      <c r="BM182" s="1217"/>
    </row>
    <row r="183" spans="1:65" ht="17.25" thickBot="1" x14ac:dyDescent="0.3">
      <c r="A183" s="2657" t="s">
        <v>705</v>
      </c>
      <c r="B183" s="2093" t="s">
        <v>49</v>
      </c>
      <c r="C183" s="3083">
        <v>1.6555166038566893</v>
      </c>
      <c r="D183" s="3084">
        <v>1.6684750505858743</v>
      </c>
      <c r="E183" s="3082">
        <v>1.602430886314602</v>
      </c>
      <c r="F183" s="3084">
        <v>1.6684750505858743</v>
      </c>
      <c r="G183" s="3082">
        <v>1.7543122823420776</v>
      </c>
      <c r="H183" s="3084">
        <v>1.6555166038566893</v>
      </c>
      <c r="I183" s="3085">
        <v>1.6794884049356764</v>
      </c>
      <c r="J183" s="3084">
        <v>1.6825030683712816</v>
      </c>
      <c r="K183" s="3082">
        <v>1.6931835639114019</v>
      </c>
      <c r="L183" s="3084">
        <v>1.6555166038566893</v>
      </c>
      <c r="M183" s="3082">
        <v>1.6839473210586318</v>
      </c>
      <c r="N183" s="3084">
        <v>1.6869458819585577</v>
      </c>
      <c r="O183" s="3082">
        <v>2.0731913451822019</v>
      </c>
      <c r="P183" s="3084">
        <v>1.6555166038566893</v>
      </c>
      <c r="Q183" s="3085">
        <v>1.7835308744945078</v>
      </c>
      <c r="R183" s="3084">
        <v>1.6449750243473344</v>
      </c>
      <c r="S183" s="3082">
        <v>2.0220359636531113</v>
      </c>
      <c r="T183" s="3084">
        <v>1.6555166038566893</v>
      </c>
      <c r="U183" s="3085">
        <v>1.8321342195012673</v>
      </c>
      <c r="V183" s="3084">
        <v>1.6449750243473344</v>
      </c>
      <c r="W183" s="3082">
        <v>1.745109479597198</v>
      </c>
      <c r="X183" s="3084">
        <v>1.6555166038566893</v>
      </c>
      <c r="Y183" s="3085">
        <v>1.9491054604220441</v>
      </c>
      <c r="Z183" s="3084">
        <v>1.6555166038566893</v>
      </c>
      <c r="AA183" s="3082">
        <v>1.8178263107115193</v>
      </c>
      <c r="AB183" s="3084">
        <v>1.6449750243473344</v>
      </c>
      <c r="AC183" s="3082">
        <v>2.1596729236406191</v>
      </c>
      <c r="AD183" s="3084">
        <v>1.6555166038566893</v>
      </c>
      <c r="AE183" s="3082">
        <v>1.8673224992858097</v>
      </c>
      <c r="AF183" s="3084">
        <v>1.6449750243473344</v>
      </c>
      <c r="AG183" s="3082">
        <v>2.1442066761704224</v>
      </c>
      <c r="AH183" s="3084">
        <v>1.6555166038566893</v>
      </c>
      <c r="AI183" s="3082">
        <v>1.900198542658704</v>
      </c>
      <c r="AJ183" s="3084">
        <v>1.6449750243473344</v>
      </c>
      <c r="AK183" s="3082">
        <v>1.6627189060125898</v>
      </c>
      <c r="AL183" s="3084">
        <v>1.6555166038566893</v>
      </c>
      <c r="AM183" s="3085">
        <v>1.9854368070031896</v>
      </c>
      <c r="AN183" s="3084">
        <v>1.6555166038566893</v>
      </c>
      <c r="AO183" s="3082">
        <v>1.8733800773786735</v>
      </c>
      <c r="AP183" s="3084">
        <v>1.6449750243473344</v>
      </c>
      <c r="AQ183" s="3082">
        <v>1.7208546414875912</v>
      </c>
      <c r="AR183" s="3084">
        <v>1.6555166038566893</v>
      </c>
      <c r="AS183" s="3082">
        <v>1.8577871397399985</v>
      </c>
      <c r="AT183" s="3084">
        <v>1.6449750243473344</v>
      </c>
      <c r="AU183" s="3082">
        <v>1.3027094013425424</v>
      </c>
      <c r="AV183" s="3084">
        <v>1.6555166038566893</v>
      </c>
      <c r="AW183" s="3082">
        <v>1.810997935727112</v>
      </c>
      <c r="AX183" s="3086">
        <v>1.6449750243473344</v>
      </c>
      <c r="AY183" s="3082">
        <v>1.2320871626096339</v>
      </c>
      <c r="AZ183" s="3084">
        <v>1.6555166038566893</v>
      </c>
      <c r="BA183" s="1014">
        <v>1.422545916967801</v>
      </c>
      <c r="BB183" s="3084">
        <v>1.6555166038566893</v>
      </c>
      <c r="BC183" s="3082">
        <v>1.7045005101889699</v>
      </c>
      <c r="BD183" s="3084">
        <v>1.6555166038566893</v>
      </c>
      <c r="BE183" s="3082">
        <v>1.7614556232431084</v>
      </c>
      <c r="BF183" s="1365"/>
      <c r="BG183" s="1365"/>
      <c r="BH183" s="1273"/>
      <c r="BI183" s="1293"/>
      <c r="BJ183" s="1217"/>
      <c r="BK183" s="1217"/>
      <c r="BL183" s="1217"/>
      <c r="BM183" s="1217"/>
    </row>
    <row r="184" spans="1:65" ht="15.75" thickBot="1" x14ac:dyDescent="0.3">
      <c r="A184" s="3087" t="s">
        <v>495</v>
      </c>
      <c r="B184" s="2098" t="s">
        <v>49</v>
      </c>
      <c r="C184" s="2878">
        <v>2.5000000000000004</v>
      </c>
      <c r="D184" s="1752">
        <v>2.5000000000000004</v>
      </c>
      <c r="E184" s="1128">
        <v>2.5</v>
      </c>
      <c r="F184" s="1752">
        <v>2.5000000000000004</v>
      </c>
      <c r="G184" s="1128">
        <v>2.5</v>
      </c>
      <c r="H184" s="1752">
        <v>2.5000000000000004</v>
      </c>
      <c r="I184" s="3088">
        <v>2.5</v>
      </c>
      <c r="J184" s="1752">
        <v>2.5000000000000004</v>
      </c>
      <c r="K184" s="1128">
        <v>2.5</v>
      </c>
      <c r="L184" s="1752">
        <v>2.5000000000000004</v>
      </c>
      <c r="M184" s="1128">
        <v>2.5</v>
      </c>
      <c r="N184" s="1752">
        <v>2.5000000000000004</v>
      </c>
      <c r="O184" s="1128">
        <v>2.5</v>
      </c>
      <c r="P184" s="1752">
        <v>2.5000000000000004</v>
      </c>
      <c r="Q184" s="3088">
        <v>2.5000000000000004</v>
      </c>
      <c r="R184" s="1752">
        <v>2.5000000000000004</v>
      </c>
      <c r="S184" s="1128">
        <v>2.5000000000000004</v>
      </c>
      <c r="T184" s="1752">
        <v>2.5000000000000004</v>
      </c>
      <c r="U184" s="3088">
        <v>2.5</v>
      </c>
      <c r="V184" s="1752">
        <v>2.5000000000000004</v>
      </c>
      <c r="W184" s="1128">
        <v>2.5000000000000004</v>
      </c>
      <c r="X184" s="1752">
        <v>2.5000000000000004</v>
      </c>
      <c r="Y184" s="2435">
        <v>2.5000000000000004</v>
      </c>
      <c r="Z184" s="1752">
        <v>2.5000000000000004</v>
      </c>
      <c r="AA184" s="1128">
        <v>2.5000000000000004</v>
      </c>
      <c r="AB184" s="1752">
        <v>2.5000000000000004</v>
      </c>
      <c r="AC184" s="1128">
        <v>2.5</v>
      </c>
      <c r="AD184" s="1752">
        <v>2.5000000000000004</v>
      </c>
      <c r="AE184" s="3089">
        <v>2.5</v>
      </c>
      <c r="AF184" s="1752">
        <v>2.5000000000000004</v>
      </c>
      <c r="AG184" s="1128">
        <v>2.5000000000000004</v>
      </c>
      <c r="AH184" s="1752">
        <v>2.5000000000000004</v>
      </c>
      <c r="AI184" s="3089">
        <v>2.4999999999999996</v>
      </c>
      <c r="AJ184" s="1752">
        <v>2.5000000000000004</v>
      </c>
      <c r="AK184" s="1128">
        <v>2.5</v>
      </c>
      <c r="AL184" s="1752">
        <v>2.5000000000000004</v>
      </c>
      <c r="AM184" s="2435">
        <v>2.5</v>
      </c>
      <c r="AN184" s="1752">
        <v>2.5000000000000004</v>
      </c>
      <c r="AO184" s="3089">
        <v>2.5</v>
      </c>
      <c r="AP184" s="1752">
        <v>2.5000000000000004</v>
      </c>
      <c r="AQ184" s="1128">
        <v>2.5000000000000004</v>
      </c>
      <c r="AR184" s="1752">
        <v>2.5000000000000004</v>
      </c>
      <c r="AS184" s="3089">
        <v>2.5</v>
      </c>
      <c r="AT184" s="1752">
        <v>2.5000000000000004</v>
      </c>
      <c r="AU184" s="1128">
        <v>2.5000000000000004</v>
      </c>
      <c r="AV184" s="1752">
        <v>2.5000000000000004</v>
      </c>
      <c r="AW184" s="3089">
        <v>2.5000000000000004</v>
      </c>
      <c r="AX184" s="1752">
        <v>2.5000000000000004</v>
      </c>
      <c r="AY184" s="1128">
        <v>2.5</v>
      </c>
      <c r="AZ184" s="1752">
        <v>2.5000000000000004</v>
      </c>
      <c r="BA184" s="2435">
        <v>2.5</v>
      </c>
      <c r="BB184" s="1752">
        <v>2.5000000000000004</v>
      </c>
      <c r="BC184" s="1128">
        <v>2.4999999999999996</v>
      </c>
      <c r="BD184" s="1752">
        <v>2.5000000000000004</v>
      </c>
      <c r="BE184" s="3089">
        <v>2.4999999999999996</v>
      </c>
      <c r="BF184" s="1365"/>
      <c r="BG184" s="1365"/>
      <c r="BH184" s="1273"/>
      <c r="BI184" s="1293"/>
      <c r="BJ184" s="1217"/>
      <c r="BK184" s="1217"/>
      <c r="BL184" s="1217"/>
      <c r="BM184" s="1217"/>
    </row>
    <row r="185" spans="1:65" x14ac:dyDescent="0.25">
      <c r="A185" s="3078"/>
      <c r="B185" s="3020"/>
      <c r="C185" s="3020"/>
      <c r="D185" s="3020"/>
      <c r="E185" s="3020"/>
      <c r="F185" s="3020"/>
      <c r="G185" s="3020"/>
      <c r="H185" s="3020"/>
      <c r="I185" s="3020"/>
      <c r="J185" s="3020"/>
      <c r="K185" s="3020"/>
      <c r="L185" s="3020"/>
      <c r="M185" s="3020"/>
      <c r="N185" s="3020"/>
      <c r="O185" s="3020"/>
      <c r="P185" s="3020"/>
      <c r="Q185" s="3020"/>
      <c r="R185" s="3020"/>
      <c r="S185" s="3020"/>
      <c r="T185" s="3020"/>
      <c r="U185" s="3020"/>
      <c r="V185" s="3020"/>
      <c r="W185" s="3020"/>
      <c r="X185" s="3020"/>
      <c r="Y185" s="3020"/>
      <c r="Z185" s="3021"/>
      <c r="AA185" s="3022"/>
      <c r="AB185" s="3020"/>
      <c r="AC185" s="3020"/>
      <c r="AD185" s="3020"/>
      <c r="AE185" s="3020"/>
      <c r="AF185" s="3020"/>
      <c r="AG185" s="3020"/>
      <c r="AH185" s="3020"/>
      <c r="AI185" s="3020"/>
      <c r="AJ185" s="3020"/>
      <c r="AK185" s="3020"/>
      <c r="AL185" s="3020"/>
      <c r="AM185" s="3020"/>
      <c r="AN185" s="3020"/>
      <c r="AO185" s="3020"/>
      <c r="AP185" s="3020"/>
      <c r="AQ185" s="3020"/>
      <c r="AR185" s="3020"/>
      <c r="AS185" s="3020"/>
      <c r="AT185" s="3020"/>
      <c r="AU185" s="3020"/>
      <c r="AV185" s="3020"/>
      <c r="AW185" s="3020"/>
      <c r="AX185" s="3020"/>
      <c r="AY185" s="3020"/>
      <c r="AZ185" s="3020"/>
      <c r="BA185" s="3020"/>
      <c r="BB185" s="3021"/>
      <c r="BC185" s="3022"/>
      <c r="BD185" s="3020"/>
      <c r="BE185" s="3020"/>
      <c r="BF185" s="1365"/>
      <c r="BG185" s="1365"/>
      <c r="BH185" s="1273"/>
      <c r="BI185" s="1293"/>
      <c r="BJ185" s="1217"/>
      <c r="BK185" s="1217"/>
      <c r="BL185" s="1217"/>
      <c r="BM185" s="1217"/>
    </row>
    <row r="186" spans="1:65" ht="15.75" thickBot="1" x14ac:dyDescent="0.3">
      <c r="A186" s="3078"/>
      <c r="B186" s="3020"/>
      <c r="C186" s="3020"/>
      <c r="D186" s="3020"/>
      <c r="E186" s="3020"/>
      <c r="F186" s="3020"/>
      <c r="G186" s="3020"/>
      <c r="H186" s="3020"/>
      <c r="I186" s="3020"/>
      <c r="J186" s="3020"/>
      <c r="K186" s="3020"/>
      <c r="L186" s="3020"/>
      <c r="M186" s="3020"/>
      <c r="N186" s="3020"/>
      <c r="O186" s="3020"/>
      <c r="P186" s="3020"/>
      <c r="Q186" s="3020"/>
      <c r="R186" s="3020"/>
      <c r="S186" s="3020"/>
      <c r="T186" s="3020"/>
      <c r="U186" s="3020"/>
      <c r="V186" s="3020"/>
      <c r="W186" s="3020"/>
      <c r="X186" s="3020"/>
      <c r="Y186" s="3020"/>
      <c r="Z186" s="3021"/>
      <c r="AA186" s="3022"/>
      <c r="AB186" s="3020"/>
      <c r="AC186" s="3020"/>
      <c r="AD186" s="3020"/>
      <c r="AE186" s="3020"/>
      <c r="AF186" s="3020"/>
      <c r="AG186" s="3020"/>
      <c r="AH186" s="3020"/>
      <c r="AI186" s="3020"/>
      <c r="AJ186" s="3020"/>
      <c r="AK186" s="3020"/>
      <c r="AL186" s="3020"/>
      <c r="AM186" s="3020"/>
      <c r="AN186" s="3020"/>
      <c r="AO186" s="3020"/>
      <c r="AP186" s="3020"/>
      <c r="AQ186" s="3020"/>
      <c r="AR186" s="3020"/>
      <c r="AS186" s="3020"/>
      <c r="AT186" s="3020"/>
      <c r="AU186" s="3020"/>
      <c r="AV186" s="3020"/>
      <c r="AW186" s="3020"/>
      <c r="AX186" s="3020"/>
      <c r="AY186" s="3020"/>
      <c r="AZ186" s="3020"/>
      <c r="BA186" s="3020"/>
      <c r="BB186" s="3021"/>
      <c r="BC186" s="3022"/>
      <c r="BD186" s="3020"/>
      <c r="BE186" s="3020"/>
      <c r="BF186" s="1365"/>
      <c r="BG186" s="1365"/>
      <c r="BH186" s="1273"/>
      <c r="BI186" s="1293"/>
      <c r="BJ186" s="1217"/>
      <c r="BK186" s="1217"/>
      <c r="BL186" s="1217"/>
      <c r="BM186" s="1217"/>
    </row>
    <row r="187" spans="1:65" ht="19.5" thickBot="1" x14ac:dyDescent="0.3">
      <c r="A187" s="3019" t="s">
        <v>651</v>
      </c>
      <c r="B187" s="3090"/>
      <c r="C187" s="3020"/>
      <c r="D187" s="3020"/>
      <c r="E187" s="3020"/>
      <c r="F187" s="3020"/>
      <c r="G187" s="3020"/>
      <c r="H187" s="3020"/>
      <c r="I187" s="3020"/>
      <c r="J187" s="3020"/>
      <c r="K187" s="3020"/>
      <c r="L187" s="3020"/>
      <c r="M187" s="3020"/>
      <c r="N187" s="3020"/>
      <c r="O187" s="3020"/>
      <c r="P187" s="3020"/>
      <c r="Q187" s="3020"/>
      <c r="R187" s="3020"/>
      <c r="S187" s="3020"/>
      <c r="T187" s="3020"/>
      <c r="U187" s="3020"/>
      <c r="V187" s="3020"/>
      <c r="W187" s="3020"/>
      <c r="X187" s="3020"/>
      <c r="Y187" s="3020"/>
      <c r="Z187" s="3021"/>
      <c r="AA187" s="3022"/>
      <c r="AB187" s="3020"/>
      <c r="AC187" s="3020"/>
      <c r="AD187" s="3020"/>
      <c r="AE187" s="3020"/>
      <c r="AF187" s="3020"/>
      <c r="AG187" s="3020"/>
      <c r="AH187" s="3020"/>
      <c r="AI187" s="3020"/>
      <c r="AJ187" s="3020"/>
      <c r="AK187" s="3020"/>
      <c r="AL187" s="3020"/>
      <c r="AM187" s="3020"/>
      <c r="AN187" s="3020"/>
      <c r="AO187" s="3020"/>
      <c r="AP187" s="3020"/>
      <c r="AQ187" s="3020"/>
      <c r="AR187" s="3020"/>
      <c r="AS187" s="3020"/>
      <c r="AT187" s="3020"/>
      <c r="AU187" s="3020"/>
      <c r="AV187" s="3020"/>
      <c r="AW187" s="3020"/>
      <c r="AX187" s="3020"/>
      <c r="AY187" s="3020"/>
      <c r="AZ187" s="3020"/>
      <c r="BA187" s="3020"/>
      <c r="BB187" s="3021"/>
      <c r="BC187" s="3022"/>
      <c r="BD187" s="3020"/>
      <c r="BE187" s="3020"/>
      <c r="BF187" s="1365"/>
      <c r="BG187" s="1365"/>
      <c r="BH187" s="1273"/>
      <c r="BI187" s="1293"/>
      <c r="BJ187" s="1217"/>
      <c r="BK187" s="1217"/>
      <c r="BL187" s="1217"/>
      <c r="BM187" s="1217"/>
    </row>
    <row r="188" spans="1:65" x14ac:dyDescent="0.25">
      <c r="A188" s="3091" t="s">
        <v>1874</v>
      </c>
      <c r="B188" s="2086" t="s">
        <v>49</v>
      </c>
      <c r="C188" s="3054">
        <v>53.615440757822562</v>
      </c>
      <c r="D188" s="1017">
        <v>53.601052997441599</v>
      </c>
      <c r="E188" s="1018">
        <v>51.309479133976076</v>
      </c>
      <c r="F188" s="1017">
        <v>53.601052999476742</v>
      </c>
      <c r="G188" s="1018">
        <v>53.940230711264945</v>
      </c>
      <c r="H188" s="1016">
        <v>53.601052998475851</v>
      </c>
      <c r="I188" s="1018">
        <v>52.644199404763938</v>
      </c>
      <c r="J188" s="1017">
        <v>53.585579056408569</v>
      </c>
      <c r="K188" s="1018">
        <v>53.93662772853299</v>
      </c>
      <c r="L188" s="1017">
        <v>53.596001217775999</v>
      </c>
      <c r="M188" s="1018">
        <v>53.065033066300629</v>
      </c>
      <c r="N188" s="1017">
        <v>53.580679645389814</v>
      </c>
      <c r="O188" s="1018">
        <v>53.950076952114756</v>
      </c>
      <c r="P188" s="1017">
        <v>53.592189562225393</v>
      </c>
      <c r="Q188" s="1018">
        <v>53.290296312271849</v>
      </c>
      <c r="R188" s="1017">
        <v>53.626976476580666</v>
      </c>
      <c r="S188" s="1018">
        <v>51.046507283841599</v>
      </c>
      <c r="T188" s="1017">
        <v>53.599305566582345</v>
      </c>
      <c r="U188" s="1018">
        <v>52.832885880991498</v>
      </c>
      <c r="V188" s="1017">
        <v>53.626976476580666</v>
      </c>
      <c r="W188" s="1018">
        <v>46.354102192843243</v>
      </c>
      <c r="X188" s="1016">
        <v>53.611717601436617</v>
      </c>
      <c r="Y188" s="1016">
        <v>50.491115494510716</v>
      </c>
      <c r="Z188" s="1016">
        <v>53.603878138913707</v>
      </c>
      <c r="AA188" s="1018">
        <v>51.767560849554428</v>
      </c>
      <c r="AB188" s="1017">
        <v>53.626976476580666</v>
      </c>
      <c r="AC188" s="1018">
        <v>45.938251335879038</v>
      </c>
      <c r="AD188" s="1016">
        <v>53.607247066534157</v>
      </c>
      <c r="AE188" s="1018">
        <v>50.92675658400124</v>
      </c>
      <c r="AF188" s="1017">
        <v>53.626975143475583</v>
      </c>
      <c r="AG188" s="1018">
        <v>44.818876735306191</v>
      </c>
      <c r="AH188" s="1016">
        <v>53.609687201373802</v>
      </c>
      <c r="AI188" s="1018">
        <v>50.204365387783334</v>
      </c>
      <c r="AJ188" s="1017">
        <v>53.626975143475576</v>
      </c>
      <c r="AK188" s="1018">
        <v>46.676916152906109</v>
      </c>
      <c r="AL188" s="1016">
        <v>53.626975592674029</v>
      </c>
      <c r="AM188" s="1016">
        <v>45.836197669006424</v>
      </c>
      <c r="AN188" s="1016">
        <v>53.611646390402555</v>
      </c>
      <c r="AO188" s="1018">
        <v>49.804979285829361</v>
      </c>
      <c r="AP188" s="1017">
        <v>53.626975143475576</v>
      </c>
      <c r="AQ188" s="1018">
        <v>51.730401639721805</v>
      </c>
      <c r="AR188" s="1016">
        <v>53.613206722934294</v>
      </c>
      <c r="AS188" s="1018">
        <v>50.000807952573687</v>
      </c>
      <c r="AT188" s="1017">
        <v>53.626975143475583</v>
      </c>
      <c r="AU188" s="1018">
        <v>52.544159206827111</v>
      </c>
      <c r="AV188" s="1016">
        <v>53.614366012258998</v>
      </c>
      <c r="AW188" s="1018">
        <v>50.214449888964232</v>
      </c>
      <c r="AX188" s="1017">
        <v>53.626975143475576</v>
      </c>
      <c r="AY188" s="1018">
        <v>48.029909919897868</v>
      </c>
      <c r="AZ188" s="1016">
        <v>53.626975143475576</v>
      </c>
      <c r="BA188" s="1016">
        <v>50.706975935582719</v>
      </c>
      <c r="BB188" s="1016">
        <v>53.62697537054293</v>
      </c>
      <c r="BC188" s="1018">
        <v>48.263348656196598</v>
      </c>
      <c r="BD188" s="1016">
        <v>53.615441211076941</v>
      </c>
      <c r="BE188" s="1018">
        <v>50.028094412539545</v>
      </c>
      <c r="BF188" s="1365"/>
      <c r="BG188" s="1365"/>
      <c r="BH188" s="1273"/>
      <c r="BI188" s="1293"/>
      <c r="BJ188" s="1217"/>
      <c r="BK188" s="1217"/>
      <c r="BL188" s="1217"/>
      <c r="BM188" s="1217"/>
    </row>
    <row r="189" spans="1:65" x14ac:dyDescent="0.25">
      <c r="A189" s="3026" t="s">
        <v>10</v>
      </c>
      <c r="B189" s="2093" t="s">
        <v>49</v>
      </c>
      <c r="C189" s="3075">
        <v>9.3043366550940707</v>
      </c>
      <c r="D189" s="903">
        <v>9.2971076125228045</v>
      </c>
      <c r="E189" s="925">
        <v>9.1428136939436779</v>
      </c>
      <c r="F189" s="903">
        <v>9.297107612875795</v>
      </c>
      <c r="G189" s="925">
        <v>8.9402340707167038</v>
      </c>
      <c r="H189" s="904">
        <v>9.2971076127021934</v>
      </c>
      <c r="I189" s="925">
        <v>9.0400342707918142</v>
      </c>
      <c r="J189" s="903">
        <v>9.2893328196329392</v>
      </c>
      <c r="K189" s="925">
        <v>8.9366270867026749</v>
      </c>
      <c r="L189" s="903">
        <v>9.294569374585377</v>
      </c>
      <c r="M189" s="925">
        <v>9.0063633715170859</v>
      </c>
      <c r="N189" s="903">
        <v>9.2868706927626938</v>
      </c>
      <c r="O189" s="925">
        <v>8.3839639664675722</v>
      </c>
      <c r="P189" s="903">
        <v>9.2926541192472083</v>
      </c>
      <c r="Q189" s="925">
        <v>8.8479489555550686</v>
      </c>
      <c r="R189" s="903">
        <v>9.3101322679575969</v>
      </c>
      <c r="S189" s="925">
        <v>10.629421849979307</v>
      </c>
      <c r="T189" s="903">
        <v>9.2962294459089669</v>
      </c>
      <c r="U189" s="925">
        <v>9.2111133505262366</v>
      </c>
      <c r="V189" s="903">
        <v>9.3101322679575933</v>
      </c>
      <c r="W189" s="925">
        <v>10.912859837994276</v>
      </c>
      <c r="X189" s="904">
        <v>9.3024655343513647</v>
      </c>
      <c r="Y189" s="904">
        <v>9.9676564651983544</v>
      </c>
      <c r="Z189" s="904">
        <v>9.2985268643686858</v>
      </c>
      <c r="AA189" s="925">
        <v>9.4909364187938507</v>
      </c>
      <c r="AB189" s="903">
        <v>9.3101322679575969</v>
      </c>
      <c r="AC189" s="925">
        <v>10.707939026114975</v>
      </c>
      <c r="AD189" s="904">
        <v>9.3002195301033677</v>
      </c>
      <c r="AE189" s="925">
        <v>9.6664736725671165</v>
      </c>
      <c r="AF189" s="903">
        <v>9.3101320365183913</v>
      </c>
      <c r="AG189" s="925">
        <v>10.707086108531669</v>
      </c>
      <c r="AH189" s="904">
        <v>9.3014455924470685</v>
      </c>
      <c r="AI189" s="925">
        <v>9.7895489918329783</v>
      </c>
      <c r="AJ189" s="903">
        <v>9.3101320365183931</v>
      </c>
      <c r="AK189" s="925">
        <v>10.703375433768741</v>
      </c>
      <c r="AL189" s="904">
        <v>9.3101321145033396</v>
      </c>
      <c r="AM189" s="904">
        <v>10.706107087813994</v>
      </c>
      <c r="AN189" s="904">
        <v>9.3024300002975426</v>
      </c>
      <c r="AO189" s="925">
        <v>9.8930145716912463</v>
      </c>
      <c r="AP189" s="903">
        <v>9.3101320365183931</v>
      </c>
      <c r="AQ189" s="925">
        <v>10.4537838452319</v>
      </c>
      <c r="AR189" s="904">
        <v>9.303213999988758</v>
      </c>
      <c r="AS189" s="925">
        <v>9.9500486551309901</v>
      </c>
      <c r="AT189" s="903">
        <v>9.3101320365183931</v>
      </c>
      <c r="AU189" s="925">
        <v>8.6205030206864741</v>
      </c>
      <c r="AV189" s="904">
        <v>9.303796492793408</v>
      </c>
      <c r="AW189" s="925">
        <v>9.8383665965135307</v>
      </c>
      <c r="AX189" s="903">
        <v>9.3101320365183931</v>
      </c>
      <c r="AY189" s="925">
        <v>8.6854198379357239</v>
      </c>
      <c r="AZ189" s="904">
        <v>9.3101320365183913</v>
      </c>
      <c r="BA189" s="904">
        <v>9.2744677859684863</v>
      </c>
      <c r="BB189" s="904">
        <v>9.3101320759393555</v>
      </c>
      <c r="BC189" s="925">
        <v>9.9927088268791859</v>
      </c>
      <c r="BD189" s="904">
        <v>9.3043367337511036</v>
      </c>
      <c r="BE189" s="925">
        <v>9.7400127345885927</v>
      </c>
      <c r="BF189" s="1365"/>
      <c r="BG189" s="1365"/>
      <c r="BH189" s="1273"/>
      <c r="BI189" s="1293"/>
      <c r="BJ189" s="1217"/>
      <c r="BK189" s="1217"/>
      <c r="BL189" s="1217"/>
      <c r="BM189" s="1217"/>
    </row>
    <row r="190" spans="1:65" x14ac:dyDescent="0.25">
      <c r="A190" s="3092" t="s">
        <v>796</v>
      </c>
      <c r="B190" s="2093" t="s">
        <v>49</v>
      </c>
      <c r="C190" s="3075">
        <v>0</v>
      </c>
      <c r="D190" s="903">
        <v>0</v>
      </c>
      <c r="E190" s="925">
        <v>0</v>
      </c>
      <c r="F190" s="903">
        <v>0</v>
      </c>
      <c r="G190" s="925">
        <v>0</v>
      </c>
      <c r="H190" s="904">
        <v>0</v>
      </c>
      <c r="I190" s="925">
        <v>0</v>
      </c>
      <c r="J190" s="903">
        <v>0</v>
      </c>
      <c r="K190" s="925">
        <v>0</v>
      </c>
      <c r="L190" s="903">
        <v>0</v>
      </c>
      <c r="M190" s="925">
        <v>0</v>
      </c>
      <c r="N190" s="903">
        <v>0</v>
      </c>
      <c r="O190" s="925">
        <v>0</v>
      </c>
      <c r="P190" s="903">
        <v>0</v>
      </c>
      <c r="Q190" s="925">
        <v>0</v>
      </c>
      <c r="R190" s="903">
        <v>0</v>
      </c>
      <c r="S190" s="925">
        <v>0</v>
      </c>
      <c r="T190" s="903">
        <v>0</v>
      </c>
      <c r="U190" s="925">
        <v>0</v>
      </c>
      <c r="V190" s="903">
        <v>0</v>
      </c>
      <c r="W190" s="925">
        <v>3.1136901620939685</v>
      </c>
      <c r="X190" s="904">
        <v>0</v>
      </c>
      <c r="Y190" s="904">
        <v>1.0156886837679564</v>
      </c>
      <c r="Z190" s="904">
        <v>0</v>
      </c>
      <c r="AA190" s="925">
        <v>0.51199302669821556</v>
      </c>
      <c r="AB190" s="903">
        <v>0</v>
      </c>
      <c r="AC190" s="925">
        <v>3.2307058483523643</v>
      </c>
      <c r="AD190" s="904">
        <v>0</v>
      </c>
      <c r="AE190" s="925">
        <v>0.90413301032719784</v>
      </c>
      <c r="AF190" s="903">
        <v>0</v>
      </c>
      <c r="AG190" s="925">
        <v>3.2323263847471591</v>
      </c>
      <c r="AH190" s="904">
        <v>0</v>
      </c>
      <c r="AI190" s="925">
        <v>1.1794931088290019</v>
      </c>
      <c r="AJ190" s="903">
        <v>0</v>
      </c>
      <c r="AK190" s="925">
        <v>1.6730721361953003</v>
      </c>
      <c r="AL190" s="904">
        <v>0</v>
      </c>
      <c r="AM190" s="904">
        <v>2.6982230667494727</v>
      </c>
      <c r="AN190" s="904">
        <v>0</v>
      </c>
      <c r="AO190" s="925">
        <v>1.2353772876279394</v>
      </c>
      <c r="AP190" s="903">
        <v>0</v>
      </c>
      <c r="AQ190" s="925">
        <v>0</v>
      </c>
      <c r="AR190" s="904">
        <v>0</v>
      </c>
      <c r="AS190" s="925">
        <v>1.1097309396080777</v>
      </c>
      <c r="AT190" s="903">
        <v>0</v>
      </c>
      <c r="AU190" s="925">
        <v>0</v>
      </c>
      <c r="AV190" s="904">
        <v>0</v>
      </c>
      <c r="AW190" s="925">
        <v>1.0165133526098724</v>
      </c>
      <c r="AX190" s="903">
        <v>0</v>
      </c>
      <c r="AY190" s="925">
        <v>0</v>
      </c>
      <c r="AZ190" s="904">
        <v>0</v>
      </c>
      <c r="BA190" s="904">
        <v>0</v>
      </c>
      <c r="BB190" s="904">
        <v>0</v>
      </c>
      <c r="BC190" s="925">
        <v>1.3536751481837555</v>
      </c>
      <c r="BD190" s="904">
        <v>0</v>
      </c>
      <c r="BE190" s="925">
        <v>0.92979814812742512</v>
      </c>
      <c r="BF190" s="1365"/>
      <c r="BG190" s="1365"/>
      <c r="BH190" s="1273"/>
      <c r="BI190" s="1293"/>
      <c r="BJ190" s="1217"/>
      <c r="BK190" s="1217"/>
      <c r="BL190" s="1217"/>
      <c r="BM190" s="1217"/>
    </row>
    <row r="191" spans="1:65" x14ac:dyDescent="0.25">
      <c r="A191" s="3026" t="s">
        <v>1285</v>
      </c>
      <c r="B191" s="2093" t="s">
        <v>49</v>
      </c>
      <c r="C191" s="3075">
        <v>0</v>
      </c>
      <c r="D191" s="903">
        <v>0</v>
      </c>
      <c r="E191" s="925">
        <v>0</v>
      </c>
      <c r="F191" s="903">
        <v>0</v>
      </c>
      <c r="G191" s="925">
        <v>0</v>
      </c>
      <c r="H191" s="904">
        <v>0</v>
      </c>
      <c r="I191" s="925">
        <v>0</v>
      </c>
      <c r="J191" s="903">
        <v>0</v>
      </c>
      <c r="K191" s="925">
        <v>0</v>
      </c>
      <c r="L191" s="903">
        <v>0</v>
      </c>
      <c r="M191" s="925">
        <v>0</v>
      </c>
      <c r="N191" s="903">
        <v>0</v>
      </c>
      <c r="O191" s="925">
        <v>0</v>
      </c>
      <c r="P191" s="903">
        <v>0</v>
      </c>
      <c r="Q191" s="925">
        <v>0</v>
      </c>
      <c r="R191" s="903">
        <v>0</v>
      </c>
      <c r="S191" s="925">
        <v>0</v>
      </c>
      <c r="T191" s="903">
        <v>0</v>
      </c>
      <c r="U191" s="925">
        <v>0</v>
      </c>
      <c r="V191" s="903">
        <v>0</v>
      </c>
      <c r="W191" s="925">
        <v>0</v>
      </c>
      <c r="X191" s="904">
        <v>0</v>
      </c>
      <c r="Y191" s="904">
        <v>0</v>
      </c>
      <c r="Z191" s="904">
        <v>0</v>
      </c>
      <c r="AA191" s="925">
        <v>0</v>
      </c>
      <c r="AB191" s="903">
        <v>0</v>
      </c>
      <c r="AC191" s="925">
        <v>0</v>
      </c>
      <c r="AD191" s="904">
        <v>0</v>
      </c>
      <c r="AE191" s="925">
        <v>0</v>
      </c>
      <c r="AF191" s="903">
        <v>0</v>
      </c>
      <c r="AG191" s="925">
        <v>0</v>
      </c>
      <c r="AH191" s="904">
        <v>0</v>
      </c>
      <c r="AI191" s="925">
        <v>0</v>
      </c>
      <c r="AJ191" s="903">
        <v>0</v>
      </c>
      <c r="AK191" s="925">
        <v>0.83653913057112916</v>
      </c>
      <c r="AL191" s="904">
        <v>0</v>
      </c>
      <c r="AM191" s="904">
        <v>0.28624983065488607</v>
      </c>
      <c r="AN191" s="904">
        <v>0</v>
      </c>
      <c r="AO191" s="925">
        <v>9.4714928619628949E-2</v>
      </c>
      <c r="AP191" s="903">
        <v>0</v>
      </c>
      <c r="AQ191" s="925">
        <v>0</v>
      </c>
      <c r="AR191" s="904">
        <v>0</v>
      </c>
      <c r="AS191" s="925">
        <v>8.5081770390802614E-2</v>
      </c>
      <c r="AT191" s="903">
        <v>0</v>
      </c>
      <c r="AU191" s="925">
        <v>0</v>
      </c>
      <c r="AV191" s="904">
        <v>0</v>
      </c>
      <c r="AW191" s="925">
        <v>7.7934887258782337E-2</v>
      </c>
      <c r="AX191" s="903">
        <v>0</v>
      </c>
      <c r="AY191" s="925">
        <v>0</v>
      </c>
      <c r="AZ191" s="904">
        <v>0</v>
      </c>
      <c r="BA191" s="904">
        <v>0</v>
      </c>
      <c r="BB191" s="904">
        <v>0</v>
      </c>
      <c r="BC191" s="925">
        <v>0.14360906135019183</v>
      </c>
      <c r="BD191" s="904">
        <v>0</v>
      </c>
      <c r="BE191" s="925">
        <v>7.1286534172607496E-2</v>
      </c>
      <c r="BF191" s="1365"/>
      <c r="BG191" s="1365"/>
      <c r="BH191" s="1273"/>
      <c r="BI191" s="1293"/>
      <c r="BJ191" s="1217"/>
      <c r="BK191" s="1217"/>
      <c r="BL191" s="1217"/>
      <c r="BM191" s="1217"/>
    </row>
    <row r="192" spans="1:65" ht="15.75" thickBot="1" x14ac:dyDescent="0.3">
      <c r="A192" s="3092" t="s">
        <v>613</v>
      </c>
      <c r="B192" s="2605" t="s">
        <v>49</v>
      </c>
      <c r="C192" s="3075">
        <v>10.001933556466973</v>
      </c>
      <c r="D192" s="903">
        <v>10.001953649256002</v>
      </c>
      <c r="E192" s="3093">
        <v>10.000000629043216</v>
      </c>
      <c r="F192" s="903">
        <v>10.001953649635755</v>
      </c>
      <c r="G192" s="3093">
        <v>10.000000610809407</v>
      </c>
      <c r="H192" s="2861">
        <v>10.001953649448991</v>
      </c>
      <c r="I192" s="3093">
        <v>10.000000619792235</v>
      </c>
      <c r="J192" s="903">
        <v>10.001975262040769</v>
      </c>
      <c r="K192" s="3093">
        <v>10.000011552945676</v>
      </c>
      <c r="L192" s="3094">
        <v>10.001960705315785</v>
      </c>
      <c r="M192" s="3093">
        <v>10.000004179787716</v>
      </c>
      <c r="N192" s="903">
        <v>10.001982359961264</v>
      </c>
      <c r="O192" s="3093">
        <v>10.000022648277817</v>
      </c>
      <c r="P192" s="3094">
        <v>10.001966092494566</v>
      </c>
      <c r="Q192" s="3093">
        <v>10.000008880426968</v>
      </c>
      <c r="R192" s="903">
        <v>10.001917697332994</v>
      </c>
      <c r="S192" s="3093">
        <v>10.000026771894818</v>
      </c>
      <c r="T192" s="3094">
        <v>10.001956192789835</v>
      </c>
      <c r="U192" s="3093">
        <v>10.000012527714624</v>
      </c>
      <c r="V192" s="903">
        <v>10.001917697332994</v>
      </c>
      <c r="W192" s="3093">
        <v>9.9999987394120087</v>
      </c>
      <c r="X192" s="904">
        <v>10.00193900935254</v>
      </c>
      <c r="Y192" s="904">
        <v>10.000016242597464</v>
      </c>
      <c r="Z192" s="904">
        <v>10.001949831478955</v>
      </c>
      <c r="AA192" s="925">
        <v>10.000010260464375</v>
      </c>
      <c r="AB192" s="903">
        <v>10.001917697332994</v>
      </c>
      <c r="AC192" s="3093">
        <v>10.000184471213267</v>
      </c>
      <c r="AD192" s="2861">
        <v>10.001945144664976</v>
      </c>
      <c r="AE192" s="3093">
        <v>10.000035388164394</v>
      </c>
      <c r="AF192" s="903">
        <v>10.001917448696799</v>
      </c>
      <c r="AG192" s="3093">
        <v>9.9999907430941537</v>
      </c>
      <c r="AH192" s="2861">
        <v>10.001941718994189</v>
      </c>
      <c r="AI192" s="3093">
        <v>10.000030107902422</v>
      </c>
      <c r="AJ192" s="903">
        <v>10.001917448696798</v>
      </c>
      <c r="AK192" s="3093">
        <v>9.9999865251166913</v>
      </c>
      <c r="AL192" s="904">
        <v>10.001917532476384</v>
      </c>
      <c r="AM192" s="904">
        <v>10.000055330581784</v>
      </c>
      <c r="AN192" s="2861">
        <v>10.00193896851642</v>
      </c>
      <c r="AO192" s="3093">
        <v>10.000025173356878</v>
      </c>
      <c r="AP192" s="903">
        <v>10.001917448696798</v>
      </c>
      <c r="AQ192" s="3093">
        <v>10.623934871724011</v>
      </c>
      <c r="AR192" s="2861">
        <v>10.00193677798765</v>
      </c>
      <c r="AS192" s="3093">
        <v>10.063481071307315</v>
      </c>
      <c r="AT192" s="903">
        <v>10.001917448696799</v>
      </c>
      <c r="AU192" s="3093">
        <v>10.12541178056177</v>
      </c>
      <c r="AV192" s="2861">
        <v>10.001935150477765</v>
      </c>
      <c r="AW192" s="3093">
        <v>10.068683261380366</v>
      </c>
      <c r="AX192" s="903">
        <v>10.001917448696798</v>
      </c>
      <c r="AY192" s="3093">
        <v>6.1480191304348892</v>
      </c>
      <c r="AZ192" s="904">
        <v>10.001917448696798</v>
      </c>
      <c r="BA192" s="904">
        <v>8.9254643242300791</v>
      </c>
      <c r="BB192" s="904">
        <v>10.001917491046919</v>
      </c>
      <c r="BC192" s="925">
        <v>9.4645773270376914</v>
      </c>
      <c r="BD192" s="904">
        <v>10.001933641021353</v>
      </c>
      <c r="BE192" s="925">
        <v>9.7342250951899878</v>
      </c>
      <c r="BF192" s="1365"/>
      <c r="BG192" s="1365"/>
      <c r="BH192" s="1273"/>
      <c r="BI192" s="1293"/>
      <c r="BJ192" s="1217"/>
      <c r="BK192" s="1217"/>
      <c r="BL192" s="1217"/>
      <c r="BM192" s="1217"/>
    </row>
    <row r="193" spans="1:65" ht="19.5" thickBot="1" x14ac:dyDescent="0.3">
      <c r="A193" s="3095" t="s">
        <v>13</v>
      </c>
      <c r="B193" s="3096" t="s">
        <v>49</v>
      </c>
      <c r="C193" s="3097">
        <v>72.921710969383611</v>
      </c>
      <c r="D193" s="1700">
        <v>72.900114259220402</v>
      </c>
      <c r="E193" s="1699">
        <v>70.452293456962977</v>
      </c>
      <c r="F193" s="1700">
        <v>72.900114261988293</v>
      </c>
      <c r="G193" s="1699">
        <v>72.880465392791052</v>
      </c>
      <c r="H193" s="1721">
        <v>72.900114260627035</v>
      </c>
      <c r="I193" s="1699">
        <v>71.684234295347991</v>
      </c>
      <c r="J193" s="1700">
        <v>72.876887138082282</v>
      </c>
      <c r="K193" s="1699">
        <v>72.873266368181348</v>
      </c>
      <c r="L193" s="1700">
        <v>72.892531297677166</v>
      </c>
      <c r="M193" s="1699">
        <v>72.071400617605434</v>
      </c>
      <c r="N193" s="1700">
        <v>72.869532698113773</v>
      </c>
      <c r="O193" s="1699">
        <v>72.334063566860152</v>
      </c>
      <c r="P193" s="1700">
        <v>72.886809773967173</v>
      </c>
      <c r="Q193" s="1699">
        <v>72.138254148253878</v>
      </c>
      <c r="R193" s="1700">
        <v>72.939026441871263</v>
      </c>
      <c r="S193" s="1699">
        <v>71.675955905715725</v>
      </c>
      <c r="T193" s="1700">
        <v>72.897491205281142</v>
      </c>
      <c r="U193" s="1699">
        <v>72.044011759232347</v>
      </c>
      <c r="V193" s="1700">
        <v>72.939026441871249</v>
      </c>
      <c r="W193" s="1699">
        <v>70.380650932343499</v>
      </c>
      <c r="X193" s="3098">
        <v>72.91612214514052</v>
      </c>
      <c r="Y193" s="3099">
        <v>71.474476886074484</v>
      </c>
      <c r="Z193" s="3100">
        <v>72.904354834761349</v>
      </c>
      <c r="AA193" s="1699">
        <v>71.770500555510864</v>
      </c>
      <c r="AB193" s="1700">
        <v>72.939026441871263</v>
      </c>
      <c r="AC193" s="1699">
        <v>69.877080681559647</v>
      </c>
      <c r="AD193" s="1721">
        <v>72.909411741302506</v>
      </c>
      <c r="AE193" s="1699">
        <v>71.497398655059953</v>
      </c>
      <c r="AF193" s="1700">
        <v>72.939024628690774</v>
      </c>
      <c r="AG193" s="1699">
        <v>68.758279971679173</v>
      </c>
      <c r="AH193" s="1721">
        <v>72.913074512815058</v>
      </c>
      <c r="AI193" s="1699">
        <v>71.173437596347739</v>
      </c>
      <c r="AJ193" s="1700">
        <v>72.939024628690774</v>
      </c>
      <c r="AK193" s="1699">
        <v>69.889889378557982</v>
      </c>
      <c r="AL193" s="3098">
        <v>72.939025239653745</v>
      </c>
      <c r="AM193" s="3099">
        <v>69.52683298480656</v>
      </c>
      <c r="AN193" s="1721">
        <v>72.916015359216516</v>
      </c>
      <c r="AO193" s="1699">
        <v>71.028111247125054</v>
      </c>
      <c r="AP193" s="1700">
        <v>72.939024628690774</v>
      </c>
      <c r="AQ193" s="1699">
        <v>72.808120356677705</v>
      </c>
      <c r="AR193" s="1721">
        <v>72.918357500910702</v>
      </c>
      <c r="AS193" s="1699">
        <v>71.209150389010873</v>
      </c>
      <c r="AT193" s="1700">
        <v>72.939024628690774</v>
      </c>
      <c r="AU193" s="1699">
        <v>72.794982767950643</v>
      </c>
      <c r="AV193" s="1721">
        <v>72.920097655530171</v>
      </c>
      <c r="AW193" s="1699">
        <v>71.342360577600004</v>
      </c>
      <c r="AX193" s="1700">
        <v>72.939024628690774</v>
      </c>
      <c r="AY193" s="1699">
        <v>68.460543554522033</v>
      </c>
      <c r="AZ193" s="3098">
        <v>72.93902462869076</v>
      </c>
      <c r="BA193" s="3099">
        <v>71.304681554017691</v>
      </c>
      <c r="BB193" s="3100">
        <v>72.939024937529211</v>
      </c>
      <c r="BC193" s="1699">
        <v>70.41275032155869</v>
      </c>
      <c r="BD193" s="1721">
        <v>72.921711585849394</v>
      </c>
      <c r="BE193" s="1699">
        <v>71.096522830564425</v>
      </c>
      <c r="BF193" s="1365"/>
      <c r="BG193" s="1365"/>
      <c r="BH193" s="1273"/>
      <c r="BI193" s="1293"/>
      <c r="BJ193" s="1217"/>
      <c r="BK193" s="1217"/>
      <c r="BL193" s="1217"/>
      <c r="BM193" s="1217"/>
    </row>
    <row r="194" spans="1:65" ht="14.25" customHeight="1" x14ac:dyDescent="0.25">
      <c r="A194" s="3101" t="s">
        <v>1382</v>
      </c>
      <c r="B194" s="2117" t="s">
        <v>49</v>
      </c>
      <c r="C194" s="3075">
        <v>20.352665563620398</v>
      </c>
      <c r="D194" s="903">
        <v>20.356330316878601</v>
      </c>
      <c r="E194" s="925">
        <v>17.113609419142122</v>
      </c>
      <c r="F194" s="903">
        <v>20.356330317651487</v>
      </c>
      <c r="G194" s="925">
        <v>17.974184431958154</v>
      </c>
      <c r="H194" s="904">
        <v>20.356330317271379</v>
      </c>
      <c r="I194" s="925">
        <v>17.550224918703201</v>
      </c>
      <c r="J194" s="903">
        <v>20.360271745285452</v>
      </c>
      <c r="K194" s="925">
        <v>18.899008128267482</v>
      </c>
      <c r="L194" s="903">
        <v>20.357617075996775</v>
      </c>
      <c r="M194" s="925">
        <v>17.989408559498724</v>
      </c>
      <c r="N194" s="903">
        <v>20.361520553521817</v>
      </c>
      <c r="O194" s="925">
        <v>19.811103569166587</v>
      </c>
      <c r="P194" s="903">
        <v>20.358588171612809</v>
      </c>
      <c r="Q194" s="925">
        <v>18.453070235066203</v>
      </c>
      <c r="R194" s="903">
        <v>20.349728109353691</v>
      </c>
      <c r="S194" s="925">
        <v>22.77454060949626</v>
      </c>
      <c r="T194" s="903">
        <v>20.356775759020103</v>
      </c>
      <c r="U194" s="925">
        <v>19.334029007342636</v>
      </c>
      <c r="V194" s="903">
        <v>20.349728109353688</v>
      </c>
      <c r="W194" s="925">
        <v>18.423165775136823</v>
      </c>
      <c r="X194" s="922">
        <v>20.353614756205669</v>
      </c>
      <c r="Y194" s="2473">
        <v>20.359734058101335</v>
      </c>
      <c r="Z194" s="922">
        <v>20.355611146513045</v>
      </c>
      <c r="AA194" s="1021">
        <v>19.184253146904567</v>
      </c>
      <c r="AB194" s="903">
        <v>20.349728109353691</v>
      </c>
      <c r="AC194" s="925">
        <v>18.415146316417321</v>
      </c>
      <c r="AD194" s="904">
        <v>20.354753096610757</v>
      </c>
      <c r="AE194" s="925">
        <v>19.073319201430802</v>
      </c>
      <c r="AF194" s="903">
        <v>20.349727603482805</v>
      </c>
      <c r="AG194" s="925">
        <v>17.802524278880423</v>
      </c>
      <c r="AH194" s="904">
        <v>20.354131501261939</v>
      </c>
      <c r="AI194" s="925">
        <v>18.923019737952497</v>
      </c>
      <c r="AJ194" s="903">
        <v>20.349727603482805</v>
      </c>
      <c r="AK194" s="925">
        <v>18.406721222794207</v>
      </c>
      <c r="AL194" s="922">
        <v>20.349727773939293</v>
      </c>
      <c r="AM194" s="2473">
        <v>18.218078194519524</v>
      </c>
      <c r="AN194" s="904">
        <v>20.353632421142279</v>
      </c>
      <c r="AO194" s="925">
        <v>18.864563205290061</v>
      </c>
      <c r="AP194" s="903">
        <v>20.349727603482805</v>
      </c>
      <c r="AQ194" s="925">
        <v>17.283589699113204</v>
      </c>
      <c r="AR194" s="904">
        <v>20.353234944974748</v>
      </c>
      <c r="AS194" s="925">
        <v>18.703767350164139</v>
      </c>
      <c r="AT194" s="903">
        <v>20.349727603482801</v>
      </c>
      <c r="AU194" s="925">
        <v>21.847328743645228</v>
      </c>
      <c r="AV194" s="904">
        <v>20.35293962979771</v>
      </c>
      <c r="AW194" s="925">
        <v>18.967827039970135</v>
      </c>
      <c r="AX194" s="903">
        <v>20.349727603482805</v>
      </c>
      <c r="AY194" s="925">
        <v>23.354787677857985</v>
      </c>
      <c r="AZ194" s="922">
        <v>20.349727603482801</v>
      </c>
      <c r="BA194" s="2473">
        <v>20.794972504250602</v>
      </c>
      <c r="BB194" s="922">
        <v>20.349727689647622</v>
      </c>
      <c r="BC194" s="1021">
        <v>19.502166942855194</v>
      </c>
      <c r="BD194" s="904">
        <v>20.352665735677828</v>
      </c>
      <c r="BE194" s="925">
        <v>19.342063332876844</v>
      </c>
      <c r="BF194" s="1365"/>
      <c r="BG194" s="1365"/>
      <c r="BH194" s="1273"/>
      <c r="BI194" s="1293"/>
      <c r="BJ194" s="1217"/>
      <c r="BK194" s="1217"/>
      <c r="BL194" s="1217"/>
      <c r="BM194" s="1217"/>
    </row>
    <row r="195" spans="1:65" x14ac:dyDescent="0.25">
      <c r="A195" s="2643" t="s">
        <v>630</v>
      </c>
      <c r="B195" s="3102" t="s">
        <v>49</v>
      </c>
      <c r="C195" s="3075">
        <v>5.0009667782334866</v>
      </c>
      <c r="D195" s="903">
        <v>5.0009768246280011</v>
      </c>
      <c r="E195" s="1021">
        <v>8.2386576117154018</v>
      </c>
      <c r="F195" s="903">
        <v>5.0009768248178776</v>
      </c>
      <c r="G195" s="1021">
        <v>7.3790726084295999</v>
      </c>
      <c r="H195" s="922">
        <v>5.0009768247244955</v>
      </c>
      <c r="I195" s="1021">
        <v>7.8025443966724364</v>
      </c>
      <c r="J195" s="903">
        <v>5.0009876310203847</v>
      </c>
      <c r="K195" s="1021">
        <v>6.4554394541566928</v>
      </c>
      <c r="L195" s="903">
        <v>5.0009803526578924</v>
      </c>
      <c r="M195" s="925">
        <v>7.363907224299246</v>
      </c>
      <c r="N195" s="903">
        <v>5.0009911799806321</v>
      </c>
      <c r="O195" s="1021">
        <v>6.1050391622389801</v>
      </c>
      <c r="P195" s="903">
        <v>5.0009830462472831</v>
      </c>
      <c r="Q195" s="925">
        <v>7.0434974565414334</v>
      </c>
      <c r="R195" s="903">
        <v>5.0009588486664969</v>
      </c>
      <c r="S195" s="1021">
        <v>3.2254596338846033</v>
      </c>
      <c r="T195" s="903">
        <v>5.0009780963949177</v>
      </c>
      <c r="U195" s="925">
        <v>6.265166559572978</v>
      </c>
      <c r="V195" s="903">
        <v>5.0009588486664969</v>
      </c>
      <c r="W195" s="1021">
        <v>6.9326351860867401</v>
      </c>
      <c r="X195" s="922">
        <v>5.0009695046762701</v>
      </c>
      <c r="Y195" s="2473">
        <v>5.4019610078560518</v>
      </c>
      <c r="Z195" s="922">
        <v>5.0009749157394774</v>
      </c>
      <c r="AA195" s="1021">
        <v>6.3749203451214616</v>
      </c>
      <c r="AB195" s="903">
        <v>5.0009588486664969</v>
      </c>
      <c r="AC195" s="1021">
        <v>6.9385772350224748</v>
      </c>
      <c r="AD195" s="922">
        <v>5.000972572332488</v>
      </c>
      <c r="AE195" s="1021">
        <v>6.4562207317668099</v>
      </c>
      <c r="AF195" s="903">
        <v>5.0009587243483997</v>
      </c>
      <c r="AG195" s="1021">
        <v>6.9393931860180533</v>
      </c>
      <c r="AH195" s="922">
        <v>5.0009708594970945</v>
      </c>
      <c r="AI195" s="1021">
        <v>6.5133665067087758</v>
      </c>
      <c r="AJ195" s="903">
        <v>5.0009587243483988</v>
      </c>
      <c r="AK195" s="1021">
        <v>6.9449426067970235</v>
      </c>
      <c r="AL195" s="922">
        <v>5.0009587662381918</v>
      </c>
      <c r="AM195" s="2473">
        <v>6.9410139949484844</v>
      </c>
      <c r="AN195" s="922">
        <v>5.00096948425821</v>
      </c>
      <c r="AO195" s="1021">
        <v>6.5622305681973137</v>
      </c>
      <c r="AP195" s="903">
        <v>5.0009587243483988</v>
      </c>
      <c r="AQ195" s="1021">
        <v>5.1498431523582999</v>
      </c>
      <c r="AR195" s="922">
        <v>5.000968388993825</v>
      </c>
      <c r="AS195" s="1021">
        <v>6.4185810753932762</v>
      </c>
      <c r="AT195" s="903">
        <v>5.0009587243483997</v>
      </c>
      <c r="AU195" s="1021">
        <v>0</v>
      </c>
      <c r="AV195" s="922">
        <v>5.0009675752388825</v>
      </c>
      <c r="AW195" s="1021">
        <v>5.8794191772742446</v>
      </c>
      <c r="AX195" s="903">
        <v>5.0009587243483988</v>
      </c>
      <c r="AY195" s="1021">
        <v>1.3392307848092839</v>
      </c>
      <c r="AZ195" s="922">
        <v>5.0009587243483988</v>
      </c>
      <c r="BA195" s="2473">
        <v>2.2360166769965764</v>
      </c>
      <c r="BB195" s="922">
        <v>5.0009587455234596</v>
      </c>
      <c r="BC195" s="1021">
        <v>4.5964730899852357</v>
      </c>
      <c r="BD195" s="922">
        <v>5.0009668205106763</v>
      </c>
      <c r="BE195" s="1021">
        <v>5.4921115596904633</v>
      </c>
      <c r="BF195" s="1365"/>
      <c r="BG195" s="1365"/>
      <c r="BH195" s="1273"/>
      <c r="BI195" s="1293"/>
      <c r="BJ195" s="1217"/>
      <c r="BK195" s="1217"/>
      <c r="BL195" s="1217"/>
      <c r="BM195" s="1217"/>
    </row>
    <row r="196" spans="1:65" x14ac:dyDescent="0.25">
      <c r="A196" s="2643" t="s">
        <v>1368</v>
      </c>
      <c r="B196" s="3103" t="s">
        <v>49</v>
      </c>
      <c r="C196" s="3075">
        <v>0</v>
      </c>
      <c r="D196" s="903">
        <v>0</v>
      </c>
      <c r="E196" s="1021">
        <v>0</v>
      </c>
      <c r="F196" s="903">
        <v>0</v>
      </c>
      <c r="G196" s="1021">
        <v>0</v>
      </c>
      <c r="H196" s="922">
        <v>0</v>
      </c>
      <c r="I196" s="1021">
        <v>0</v>
      </c>
      <c r="J196" s="903">
        <v>0</v>
      </c>
      <c r="K196" s="1021">
        <v>0</v>
      </c>
      <c r="L196" s="903">
        <v>0</v>
      </c>
      <c r="M196" s="925">
        <v>0</v>
      </c>
      <c r="N196" s="903">
        <v>0</v>
      </c>
      <c r="O196" s="1021">
        <v>0</v>
      </c>
      <c r="P196" s="903">
        <v>0</v>
      </c>
      <c r="Q196" s="925">
        <v>0</v>
      </c>
      <c r="R196" s="903">
        <v>0</v>
      </c>
      <c r="S196" s="1021">
        <v>0</v>
      </c>
      <c r="T196" s="903">
        <v>0</v>
      </c>
      <c r="U196" s="925">
        <v>0</v>
      </c>
      <c r="V196" s="903">
        <v>0</v>
      </c>
      <c r="W196" s="1021">
        <v>0</v>
      </c>
      <c r="X196" s="922">
        <v>0</v>
      </c>
      <c r="Y196" s="2473">
        <v>0</v>
      </c>
      <c r="Z196" s="922">
        <v>0</v>
      </c>
      <c r="AA196" s="1021">
        <v>0</v>
      </c>
      <c r="AB196" s="903">
        <v>0</v>
      </c>
      <c r="AC196" s="1021">
        <v>0</v>
      </c>
      <c r="AD196" s="922">
        <v>0</v>
      </c>
      <c r="AE196" s="1021">
        <v>0</v>
      </c>
      <c r="AF196" s="903">
        <v>0</v>
      </c>
      <c r="AG196" s="1021">
        <v>0</v>
      </c>
      <c r="AH196" s="922">
        <v>0</v>
      </c>
      <c r="AI196" s="1021">
        <v>0</v>
      </c>
      <c r="AJ196" s="903">
        <v>0</v>
      </c>
      <c r="AK196" s="1021">
        <v>0</v>
      </c>
      <c r="AL196" s="922">
        <v>0</v>
      </c>
      <c r="AM196" s="2473">
        <v>0</v>
      </c>
      <c r="AN196" s="922">
        <v>0</v>
      </c>
      <c r="AO196" s="1021">
        <v>0</v>
      </c>
      <c r="AP196" s="903">
        <v>0</v>
      </c>
      <c r="AQ196" s="1021">
        <v>0</v>
      </c>
      <c r="AR196" s="922">
        <v>0</v>
      </c>
      <c r="AS196" s="1021">
        <v>0</v>
      </c>
      <c r="AT196" s="903">
        <v>0</v>
      </c>
      <c r="AU196" s="1021">
        <v>0</v>
      </c>
      <c r="AV196" s="922">
        <v>0</v>
      </c>
      <c r="AW196" s="1021">
        <v>0</v>
      </c>
      <c r="AX196" s="903">
        <v>0</v>
      </c>
      <c r="AY196" s="1021">
        <v>0</v>
      </c>
      <c r="AZ196" s="922">
        <v>0</v>
      </c>
      <c r="BA196" s="2473">
        <v>0</v>
      </c>
      <c r="BB196" s="922">
        <v>0</v>
      </c>
      <c r="BC196" s="1021">
        <v>0</v>
      </c>
      <c r="BD196" s="922">
        <v>0</v>
      </c>
      <c r="BE196" s="1021">
        <v>0</v>
      </c>
      <c r="BF196" s="1365"/>
      <c r="BG196" s="1365"/>
      <c r="BH196" s="1273"/>
      <c r="BI196" s="1293"/>
      <c r="BJ196" s="1217"/>
      <c r="BK196" s="1217"/>
      <c r="BL196" s="1217"/>
      <c r="BM196" s="1217"/>
    </row>
    <row r="197" spans="1:65" ht="15.75" thickBot="1" x14ac:dyDescent="0.3">
      <c r="A197" s="2643" t="s">
        <v>2177</v>
      </c>
      <c r="B197" s="3103" t="s">
        <v>49</v>
      </c>
      <c r="C197" s="3075">
        <v>0</v>
      </c>
      <c r="D197" s="903">
        <v>0</v>
      </c>
      <c r="E197" s="936">
        <v>0</v>
      </c>
      <c r="F197" s="903">
        <v>0</v>
      </c>
      <c r="G197" s="936">
        <v>0</v>
      </c>
      <c r="H197" s="932">
        <v>0</v>
      </c>
      <c r="I197" s="936">
        <v>0</v>
      </c>
      <c r="J197" s="903">
        <v>0</v>
      </c>
      <c r="K197" s="936">
        <v>0</v>
      </c>
      <c r="L197" s="931">
        <v>0</v>
      </c>
      <c r="M197" s="936">
        <v>0</v>
      </c>
      <c r="N197" s="903">
        <v>0</v>
      </c>
      <c r="O197" s="936">
        <v>0</v>
      </c>
      <c r="P197" s="931">
        <v>0</v>
      </c>
      <c r="Q197" s="936">
        <v>0</v>
      </c>
      <c r="R197" s="903">
        <v>0</v>
      </c>
      <c r="S197" s="936">
        <v>0</v>
      </c>
      <c r="T197" s="931">
        <v>0</v>
      </c>
      <c r="U197" s="936">
        <v>0</v>
      </c>
      <c r="V197" s="903">
        <v>0</v>
      </c>
      <c r="W197" s="936">
        <v>0</v>
      </c>
      <c r="X197" s="922">
        <v>0</v>
      </c>
      <c r="Y197" s="2473">
        <v>0</v>
      </c>
      <c r="Z197" s="922">
        <v>0</v>
      </c>
      <c r="AA197" s="1021">
        <v>0</v>
      </c>
      <c r="AB197" s="903">
        <v>0</v>
      </c>
      <c r="AC197" s="936">
        <v>0</v>
      </c>
      <c r="AD197" s="932">
        <v>0</v>
      </c>
      <c r="AE197" s="936">
        <v>0</v>
      </c>
      <c r="AF197" s="903">
        <v>0</v>
      </c>
      <c r="AG197" s="936">
        <v>0</v>
      </c>
      <c r="AH197" s="932">
        <v>0</v>
      </c>
      <c r="AI197" s="936">
        <v>0</v>
      </c>
      <c r="AJ197" s="903">
        <v>0</v>
      </c>
      <c r="AK197" s="936">
        <v>0</v>
      </c>
      <c r="AL197" s="922">
        <v>0</v>
      </c>
      <c r="AM197" s="2473">
        <v>0</v>
      </c>
      <c r="AN197" s="932">
        <v>0</v>
      </c>
      <c r="AO197" s="936">
        <v>0</v>
      </c>
      <c r="AP197" s="903">
        <v>0</v>
      </c>
      <c r="AQ197" s="936">
        <v>0</v>
      </c>
      <c r="AR197" s="932">
        <v>0</v>
      </c>
      <c r="AS197" s="936">
        <v>0</v>
      </c>
      <c r="AT197" s="903">
        <v>0</v>
      </c>
      <c r="AU197" s="936">
        <v>0</v>
      </c>
      <c r="AV197" s="932">
        <v>0</v>
      </c>
      <c r="AW197" s="936">
        <v>0</v>
      </c>
      <c r="AX197" s="903">
        <v>0</v>
      </c>
      <c r="AY197" s="936">
        <v>0</v>
      </c>
      <c r="AZ197" s="922">
        <v>0</v>
      </c>
      <c r="BA197" s="2473">
        <v>0</v>
      </c>
      <c r="BB197" s="922">
        <v>0</v>
      </c>
      <c r="BC197" s="1021">
        <v>0</v>
      </c>
      <c r="BD197" s="932">
        <v>0</v>
      </c>
      <c r="BE197" s="936">
        <v>0</v>
      </c>
      <c r="BF197" s="1365"/>
      <c r="BG197" s="1365"/>
      <c r="BH197" s="1273"/>
      <c r="BI197" s="1293"/>
      <c r="BJ197" s="1217"/>
      <c r="BK197" s="1217"/>
      <c r="BL197" s="1217"/>
      <c r="BM197" s="1217"/>
    </row>
    <row r="198" spans="1:65" ht="19.5" thickBot="1" x14ac:dyDescent="0.3">
      <c r="A198" s="3104" t="s">
        <v>134</v>
      </c>
      <c r="B198" s="3096" t="s">
        <v>49</v>
      </c>
      <c r="C198" s="3097">
        <v>25.353632341853885</v>
      </c>
      <c r="D198" s="1700">
        <v>25.357307141506602</v>
      </c>
      <c r="E198" s="1699">
        <v>25.352267030857526</v>
      </c>
      <c r="F198" s="1700">
        <v>25.357307142469367</v>
      </c>
      <c r="G198" s="1699">
        <v>25.353257040387753</v>
      </c>
      <c r="H198" s="1721">
        <v>25.357307141995875</v>
      </c>
      <c r="I198" s="1699">
        <v>25.352769315375639</v>
      </c>
      <c r="J198" s="1700">
        <v>25.361259376305838</v>
      </c>
      <c r="K198" s="1699">
        <v>25.354447582424175</v>
      </c>
      <c r="L198" s="1700">
        <v>25.358597428654669</v>
      </c>
      <c r="M198" s="1699">
        <v>25.353315783797971</v>
      </c>
      <c r="N198" s="1700">
        <v>25.362511733502451</v>
      </c>
      <c r="O198" s="1699">
        <v>25.916142731405568</v>
      </c>
      <c r="P198" s="1700">
        <v>25.359571217860093</v>
      </c>
      <c r="Q198" s="1699">
        <v>25.496567691607638</v>
      </c>
      <c r="R198" s="1700">
        <v>25.350686958020187</v>
      </c>
      <c r="S198" s="1699">
        <v>26.000000243380864</v>
      </c>
      <c r="T198" s="1700">
        <v>25.357753855415019</v>
      </c>
      <c r="U198" s="1699">
        <v>25.599195566915615</v>
      </c>
      <c r="V198" s="1700">
        <v>25.350686958020184</v>
      </c>
      <c r="W198" s="1699">
        <v>25.355800961223565</v>
      </c>
      <c r="X198" s="1721">
        <v>25.354584260881939</v>
      </c>
      <c r="Y198" s="3099">
        <v>25.761695065957387</v>
      </c>
      <c r="Z198" s="3105">
        <v>25.356586062252521</v>
      </c>
      <c r="AA198" s="1699">
        <v>25.559173492026027</v>
      </c>
      <c r="AB198" s="1700">
        <v>25.350686958020187</v>
      </c>
      <c r="AC198" s="1699">
        <v>25.353723551439796</v>
      </c>
      <c r="AD198" s="1721">
        <v>25.355725668943244</v>
      </c>
      <c r="AE198" s="1699">
        <v>25.529539933197611</v>
      </c>
      <c r="AF198" s="1700">
        <v>25.350686327831205</v>
      </c>
      <c r="AG198" s="1699">
        <v>24.741917464898478</v>
      </c>
      <c r="AH198" s="1721">
        <v>25.355102360759034</v>
      </c>
      <c r="AI198" s="1699">
        <v>25.436386244661271</v>
      </c>
      <c r="AJ198" s="1700">
        <v>25.350686327831205</v>
      </c>
      <c r="AK198" s="1699">
        <v>25.351663829591232</v>
      </c>
      <c r="AL198" s="1721">
        <v>25.350686540177485</v>
      </c>
      <c r="AM198" s="3099">
        <v>25.159092189468009</v>
      </c>
      <c r="AN198" s="1721">
        <v>25.354601905400489</v>
      </c>
      <c r="AO198" s="1699">
        <v>25.426793773487375</v>
      </c>
      <c r="AP198" s="1700">
        <v>25.350686327831205</v>
      </c>
      <c r="AQ198" s="1699">
        <v>22.433432851471505</v>
      </c>
      <c r="AR198" s="1721">
        <v>25.354203333968574</v>
      </c>
      <c r="AS198" s="1699">
        <v>25.122348425557416</v>
      </c>
      <c r="AT198" s="1700">
        <v>25.350686327831202</v>
      </c>
      <c r="AU198" s="1699">
        <v>21.847328743645228</v>
      </c>
      <c r="AV198" s="1721">
        <v>25.353907205036592</v>
      </c>
      <c r="AW198" s="1699">
        <v>24.847246217244379</v>
      </c>
      <c r="AX198" s="1700">
        <v>25.350686327831205</v>
      </c>
      <c r="AY198" s="1699">
        <v>24.69401846266727</v>
      </c>
      <c r="AZ198" s="1721">
        <v>25.350686327831198</v>
      </c>
      <c r="BA198" s="3099">
        <v>23.030989181247179</v>
      </c>
      <c r="BB198" s="3105">
        <v>25.350686435171081</v>
      </c>
      <c r="BC198" s="1699">
        <v>24.098640032840429</v>
      </c>
      <c r="BD198" s="1721">
        <v>25.353632556188504</v>
      </c>
      <c r="BE198" s="1699">
        <v>24.834174892567308</v>
      </c>
      <c r="BF198" s="1365"/>
      <c r="BG198" s="1365"/>
      <c r="BH198" s="1273"/>
      <c r="BI198" s="1293"/>
      <c r="BJ198" s="1217"/>
      <c r="BK198" s="1217"/>
      <c r="BL198" s="1217"/>
      <c r="BM198" s="1217"/>
    </row>
    <row r="199" spans="1:65" ht="19.5" thickBot="1" x14ac:dyDescent="0.3">
      <c r="A199" s="3095" t="s">
        <v>12</v>
      </c>
      <c r="B199" s="3096" t="s">
        <v>49</v>
      </c>
      <c r="C199" s="3097">
        <v>98.275343311237492</v>
      </c>
      <c r="D199" s="1700">
        <v>98.257421400726997</v>
      </c>
      <c r="E199" s="1699">
        <v>95.80456048782051</v>
      </c>
      <c r="F199" s="1700">
        <v>98.257421404457659</v>
      </c>
      <c r="G199" s="1699">
        <v>98.233722433178798</v>
      </c>
      <c r="H199" s="1721">
        <v>98.25742140262291</v>
      </c>
      <c r="I199" s="1699">
        <v>97.03700361072363</v>
      </c>
      <c r="J199" s="1700">
        <v>98.23814651438812</v>
      </c>
      <c r="K199" s="1699">
        <v>98.227713950605519</v>
      </c>
      <c r="L199" s="1700">
        <v>98.251128726331842</v>
      </c>
      <c r="M199" s="1699">
        <v>97.424716401403401</v>
      </c>
      <c r="N199" s="1700">
        <v>98.232044431616231</v>
      </c>
      <c r="O199" s="1699">
        <v>98.250206298265724</v>
      </c>
      <c r="P199" s="1700">
        <v>98.246380991827266</v>
      </c>
      <c r="Q199" s="1699">
        <v>97.634821839861516</v>
      </c>
      <c r="R199" s="1700">
        <v>98.289713399891454</v>
      </c>
      <c r="S199" s="1699">
        <v>97.675956149096592</v>
      </c>
      <c r="T199" s="1700">
        <v>98.255245060696154</v>
      </c>
      <c r="U199" s="1699">
        <v>97.643207326147959</v>
      </c>
      <c r="V199" s="1700">
        <v>98.28971339989144</v>
      </c>
      <c r="W199" s="1699">
        <v>95.736451893567065</v>
      </c>
      <c r="X199" s="1721">
        <v>98.270706406022455</v>
      </c>
      <c r="Y199" s="3099">
        <v>97.236171952031867</v>
      </c>
      <c r="Z199" s="3105">
        <v>98.260940897013867</v>
      </c>
      <c r="AA199" s="1699">
        <v>97.329674047536884</v>
      </c>
      <c r="AB199" s="1700">
        <v>98.289713399891454</v>
      </c>
      <c r="AC199" s="1699">
        <v>95.230804232999446</v>
      </c>
      <c r="AD199" s="1721">
        <v>98.265137410245757</v>
      </c>
      <c r="AE199" s="1699">
        <v>97.026938588257565</v>
      </c>
      <c r="AF199" s="1700">
        <v>98.289710956521986</v>
      </c>
      <c r="AG199" s="1699">
        <v>93.50019743657765</v>
      </c>
      <c r="AH199" s="1721">
        <v>98.268176873574092</v>
      </c>
      <c r="AI199" s="1699">
        <v>96.609823841009018</v>
      </c>
      <c r="AJ199" s="1700">
        <v>98.289710956521986</v>
      </c>
      <c r="AK199" s="1699">
        <v>95.241553208149213</v>
      </c>
      <c r="AL199" s="1721">
        <v>98.289711779831237</v>
      </c>
      <c r="AM199" s="3099">
        <v>94.685925174274573</v>
      </c>
      <c r="AN199" s="1721">
        <v>98.270617264617002</v>
      </c>
      <c r="AO199" s="1699">
        <v>96.454905020612429</v>
      </c>
      <c r="AP199" s="1700">
        <v>98.289710956521986</v>
      </c>
      <c r="AQ199" s="1699">
        <v>95.241553208149213</v>
      </c>
      <c r="AR199" s="1721">
        <v>98.272560834879272</v>
      </c>
      <c r="AS199" s="1699">
        <v>96.331498814568292</v>
      </c>
      <c r="AT199" s="1700">
        <v>98.289710956521972</v>
      </c>
      <c r="AU199" s="1699">
        <v>94.642311511595864</v>
      </c>
      <c r="AV199" s="1721">
        <v>98.274004860566762</v>
      </c>
      <c r="AW199" s="1699">
        <v>96.18960679484438</v>
      </c>
      <c r="AX199" s="1700">
        <v>98.289710956521986</v>
      </c>
      <c r="AY199" s="1699">
        <v>93.154562017189306</v>
      </c>
      <c r="AZ199" s="1721">
        <v>98.289710956521958</v>
      </c>
      <c r="BA199" s="3099">
        <v>94.33567073526487</v>
      </c>
      <c r="BB199" s="3105">
        <v>98.289711372700296</v>
      </c>
      <c r="BC199" s="1699">
        <v>94.511390354399111</v>
      </c>
      <c r="BD199" s="1721">
        <v>98.275344142037895</v>
      </c>
      <c r="BE199" s="1699">
        <v>95.930697723131729</v>
      </c>
      <c r="BF199" s="1365"/>
      <c r="BG199" s="1365"/>
      <c r="BH199" s="1273"/>
      <c r="BI199" s="1293"/>
      <c r="BJ199" s="1217"/>
      <c r="BK199" s="1217"/>
      <c r="BL199" s="1217"/>
      <c r="BM199" s="1217"/>
    </row>
    <row r="200" spans="1:65" x14ac:dyDescent="0.25">
      <c r="A200" s="3106" t="s">
        <v>1012</v>
      </c>
      <c r="B200" s="2117" t="s">
        <v>49</v>
      </c>
      <c r="C200" s="3855">
        <v>1.7246566887625052</v>
      </c>
      <c r="D200" s="3835">
        <v>1.7425785992729963</v>
      </c>
      <c r="E200" s="925">
        <v>4.1954395121795036</v>
      </c>
      <c r="F200" s="3835">
        <v>1.7425785955423549</v>
      </c>
      <c r="G200" s="925">
        <v>1.7662775668211745</v>
      </c>
      <c r="H200" s="3861">
        <v>1.7425785973770966</v>
      </c>
      <c r="I200" s="925">
        <v>2.96299638927638</v>
      </c>
      <c r="J200" s="3835">
        <v>1.7618534856118737</v>
      </c>
      <c r="K200" s="925">
        <v>1.7722860493944912</v>
      </c>
      <c r="L200" s="3835">
        <v>1.7488712736681649</v>
      </c>
      <c r="M200" s="925">
        <v>2.5752835985965943</v>
      </c>
      <c r="N200" s="3835">
        <v>1.7679555683837853</v>
      </c>
      <c r="O200" s="925">
        <v>1.749793701734301</v>
      </c>
      <c r="P200" s="3835">
        <v>1.7536190081727421</v>
      </c>
      <c r="Q200" s="925">
        <v>2.3651781601384965</v>
      </c>
      <c r="R200" s="3835">
        <v>1.7102866001085535</v>
      </c>
      <c r="S200" s="925">
        <v>1.2249967234851458</v>
      </c>
      <c r="T200" s="3835">
        <v>1.7447549393038178</v>
      </c>
      <c r="U200" s="925">
        <v>2.1327450409506805</v>
      </c>
      <c r="V200" s="3835">
        <v>1.7102866001085533</v>
      </c>
      <c r="W200" s="925">
        <v>1.4172664754438722</v>
      </c>
      <c r="X200" s="3845">
        <v>1.7292935939775365</v>
      </c>
      <c r="Y200" s="2473">
        <v>1.4639884857665812</v>
      </c>
      <c r="Z200" s="3845">
        <v>1.7390591029861218</v>
      </c>
      <c r="AA200" s="1021">
        <v>2.0150968430820857</v>
      </c>
      <c r="AB200" s="3835">
        <v>1.7102866001085535</v>
      </c>
      <c r="AC200" s="925">
        <v>1.9387924514379529</v>
      </c>
      <c r="AD200" s="3844">
        <v>1.7348625897542678</v>
      </c>
      <c r="AE200" s="925">
        <v>2.0040908984115693</v>
      </c>
      <c r="AF200" s="3835">
        <v>1.7102890434780311</v>
      </c>
      <c r="AG200" s="925">
        <v>4.7321302705846486</v>
      </c>
      <c r="AH200" s="3844">
        <v>1.7318231264259225</v>
      </c>
      <c r="AI200" s="925">
        <v>2.3267415847728463</v>
      </c>
      <c r="AJ200" s="3835">
        <v>1.7102890434780287</v>
      </c>
      <c r="AK200" s="925">
        <v>0.99879510043443009</v>
      </c>
      <c r="AL200" s="3845">
        <v>1.7102882201687633</v>
      </c>
      <c r="AM200" s="2473">
        <v>2.5025561052099277</v>
      </c>
      <c r="AN200" s="3844">
        <v>1.7293827353829716</v>
      </c>
      <c r="AO200" s="925">
        <v>2.1763883593487954</v>
      </c>
      <c r="AP200" s="3835">
        <v>1.7102890434780287</v>
      </c>
      <c r="AQ200" s="925">
        <v>0</v>
      </c>
      <c r="AR200" s="3844">
        <v>1.7274391651207224</v>
      </c>
      <c r="AS200" s="925">
        <v>1.955034727576773</v>
      </c>
      <c r="AT200" s="3835">
        <v>1.7102890434780305</v>
      </c>
      <c r="AU200" s="925">
        <v>0</v>
      </c>
      <c r="AV200" s="3844">
        <v>1.7259951394332391</v>
      </c>
      <c r="AW200" s="925">
        <v>1.7908114791317371</v>
      </c>
      <c r="AX200" s="3835">
        <v>1.7102890434780287</v>
      </c>
      <c r="AY200" s="925">
        <v>0</v>
      </c>
      <c r="AZ200" s="3845">
        <v>1.7102890434780291</v>
      </c>
      <c r="BA200" s="2473">
        <v>0</v>
      </c>
      <c r="BB200" s="3845">
        <v>1.7102886272997206</v>
      </c>
      <c r="BC200" s="1021">
        <v>1.2555107278951856</v>
      </c>
      <c r="BD200" s="3844">
        <v>1.7246558579620925</v>
      </c>
      <c r="BE200" s="925">
        <v>1.6380436052974019</v>
      </c>
      <c r="BF200" s="1365"/>
      <c r="BG200" s="1365"/>
      <c r="BH200" s="1273"/>
      <c r="BI200" s="1293"/>
      <c r="BJ200" s="1217"/>
      <c r="BK200" s="1217"/>
      <c r="BL200" s="1217"/>
      <c r="BM200" s="1217"/>
    </row>
    <row r="201" spans="1:65" x14ac:dyDescent="0.25">
      <c r="A201" s="3106" t="s">
        <v>1190</v>
      </c>
      <c r="B201" s="2093" t="s">
        <v>49</v>
      </c>
      <c r="C201" s="3855"/>
      <c r="D201" s="3835"/>
      <c r="E201" s="1021">
        <v>0</v>
      </c>
      <c r="F201" s="3835"/>
      <c r="G201" s="1021">
        <v>0</v>
      </c>
      <c r="H201" s="3835"/>
      <c r="I201" s="1021">
        <v>0</v>
      </c>
      <c r="J201" s="3835"/>
      <c r="K201" s="1021">
        <v>0</v>
      </c>
      <c r="L201" s="3835"/>
      <c r="M201" s="1021">
        <v>0</v>
      </c>
      <c r="N201" s="3835"/>
      <c r="O201" s="1021">
        <v>0</v>
      </c>
      <c r="P201" s="3835"/>
      <c r="Q201" s="1021">
        <v>0</v>
      </c>
      <c r="R201" s="3835"/>
      <c r="S201" s="1021">
        <v>1.0990471274182778</v>
      </c>
      <c r="T201" s="3835"/>
      <c r="U201" s="1021">
        <v>0.22404763290134588</v>
      </c>
      <c r="V201" s="3835"/>
      <c r="W201" s="1021">
        <v>2.8462816309890857</v>
      </c>
      <c r="X201" s="3844"/>
      <c r="Y201" s="2473">
        <v>1.2998395622015515</v>
      </c>
      <c r="Z201" s="3844"/>
      <c r="AA201" s="1021">
        <v>0.65522910938101731</v>
      </c>
      <c r="AB201" s="3835"/>
      <c r="AC201" s="1021">
        <v>2.8304033155626063</v>
      </c>
      <c r="AD201" s="3844"/>
      <c r="AE201" s="1021">
        <v>0.96897051333086803</v>
      </c>
      <c r="AF201" s="3835"/>
      <c r="AG201" s="1021">
        <v>1.7676722928377206</v>
      </c>
      <c r="AH201" s="3844"/>
      <c r="AI201" s="1021">
        <v>1.0634345742181497</v>
      </c>
      <c r="AJ201" s="3835"/>
      <c r="AK201" s="1021">
        <v>3.759651691416352</v>
      </c>
      <c r="AL201" s="3844"/>
      <c r="AM201" s="2473">
        <v>2.8115187205155068</v>
      </c>
      <c r="AN201" s="3844"/>
      <c r="AO201" s="1021">
        <v>1.3687066200387674</v>
      </c>
      <c r="AP201" s="3835"/>
      <c r="AQ201" s="1021">
        <v>4.7584467918507825</v>
      </c>
      <c r="AR201" s="3844"/>
      <c r="AS201" s="1021">
        <v>1.7134664578549463</v>
      </c>
      <c r="AT201" s="3835"/>
      <c r="AU201" s="1021">
        <v>5.357688488404114</v>
      </c>
      <c r="AV201" s="3844"/>
      <c r="AW201" s="1021">
        <v>2.0195817260238837</v>
      </c>
      <c r="AX201" s="3835"/>
      <c r="AY201" s="1021">
        <v>6.8454379828107035</v>
      </c>
      <c r="AZ201" s="3844"/>
      <c r="BA201" s="2473">
        <v>5.6643292647351347</v>
      </c>
      <c r="BB201" s="3844"/>
      <c r="BC201" s="1021">
        <v>4.2330989177056955</v>
      </c>
      <c r="BD201" s="3844"/>
      <c r="BE201" s="1021">
        <v>2.4312586715708764</v>
      </c>
      <c r="BF201" s="1365"/>
      <c r="BG201" s="1365"/>
      <c r="BH201" s="1273"/>
      <c r="BI201" s="1293"/>
      <c r="BJ201" s="1217"/>
      <c r="BK201" s="1217"/>
      <c r="BL201" s="1217"/>
      <c r="BM201" s="1217"/>
    </row>
    <row r="202" spans="1:65" ht="15" customHeight="1" thickBot="1" x14ac:dyDescent="0.3">
      <c r="A202" s="3092" t="s">
        <v>1139</v>
      </c>
      <c r="B202" s="2605" t="s">
        <v>49</v>
      </c>
      <c r="C202" s="3855"/>
      <c r="D202" s="3835"/>
      <c r="E202" s="936">
        <v>0</v>
      </c>
      <c r="F202" s="3835"/>
      <c r="G202" s="936">
        <v>0</v>
      </c>
      <c r="H202" s="3862"/>
      <c r="I202" s="936">
        <v>0</v>
      </c>
      <c r="J202" s="3835"/>
      <c r="K202" s="936">
        <v>0</v>
      </c>
      <c r="L202" s="3835"/>
      <c r="M202" s="936">
        <v>0</v>
      </c>
      <c r="N202" s="3835"/>
      <c r="O202" s="936">
        <v>0</v>
      </c>
      <c r="P202" s="3835"/>
      <c r="Q202" s="936">
        <v>0</v>
      </c>
      <c r="R202" s="3835"/>
      <c r="S202" s="936">
        <v>0</v>
      </c>
      <c r="T202" s="3835"/>
      <c r="U202" s="936">
        <v>0</v>
      </c>
      <c r="V202" s="3835"/>
      <c r="W202" s="936">
        <v>0</v>
      </c>
      <c r="X202" s="3846"/>
      <c r="Y202" s="2473">
        <v>0</v>
      </c>
      <c r="Z202" s="3846"/>
      <c r="AA202" s="1021">
        <v>0</v>
      </c>
      <c r="AB202" s="3835"/>
      <c r="AC202" s="936">
        <v>0</v>
      </c>
      <c r="AD202" s="3844"/>
      <c r="AE202" s="936">
        <v>0</v>
      </c>
      <c r="AF202" s="3835"/>
      <c r="AG202" s="936">
        <v>0</v>
      </c>
      <c r="AH202" s="3844"/>
      <c r="AI202" s="936">
        <v>0</v>
      </c>
      <c r="AJ202" s="3835"/>
      <c r="AK202" s="936">
        <v>0</v>
      </c>
      <c r="AL202" s="3846"/>
      <c r="AM202" s="2473">
        <v>0</v>
      </c>
      <c r="AN202" s="3844"/>
      <c r="AO202" s="936">
        <v>0</v>
      </c>
      <c r="AP202" s="3835"/>
      <c r="AQ202" s="936">
        <v>0</v>
      </c>
      <c r="AR202" s="3844"/>
      <c r="AS202" s="936">
        <v>0</v>
      </c>
      <c r="AT202" s="3835"/>
      <c r="AU202" s="936">
        <v>0</v>
      </c>
      <c r="AV202" s="3844"/>
      <c r="AW202" s="936">
        <v>0</v>
      </c>
      <c r="AX202" s="3835"/>
      <c r="AY202" s="936">
        <v>0</v>
      </c>
      <c r="AZ202" s="3846"/>
      <c r="BA202" s="2473">
        <v>0</v>
      </c>
      <c r="BB202" s="3846"/>
      <c r="BC202" s="1021">
        <v>0</v>
      </c>
      <c r="BD202" s="3844"/>
      <c r="BE202" s="936">
        <v>0</v>
      </c>
      <c r="BF202" s="1365"/>
      <c r="BG202" s="1365"/>
      <c r="BH202" s="1273"/>
      <c r="BI202" s="1293"/>
      <c r="BJ202" s="1217"/>
      <c r="BK202" s="1217"/>
      <c r="BL202" s="1217"/>
      <c r="BM202" s="1217"/>
    </row>
    <row r="203" spans="1:65" ht="19.5" thickBot="1" x14ac:dyDescent="0.3">
      <c r="A203" s="3095" t="s">
        <v>609</v>
      </c>
      <c r="B203" s="3096" t="s">
        <v>49</v>
      </c>
      <c r="C203" s="3097">
        <v>1.7246566887625052</v>
      </c>
      <c r="D203" s="1700">
        <v>1.7425785992729963</v>
      </c>
      <c r="E203" s="1699">
        <v>4.1954395121795036</v>
      </c>
      <c r="F203" s="1700">
        <v>1.7425785955423549</v>
      </c>
      <c r="G203" s="1699">
        <v>1.7662775668211745</v>
      </c>
      <c r="H203" s="1721">
        <v>1.7425785973770966</v>
      </c>
      <c r="I203" s="1699">
        <v>2.96299638927638</v>
      </c>
      <c r="J203" s="1700">
        <v>1.7618534856118737</v>
      </c>
      <c r="K203" s="1699">
        <v>1.7722860493944912</v>
      </c>
      <c r="L203" s="1700">
        <v>1.7488712736681649</v>
      </c>
      <c r="M203" s="1699">
        <v>2.5752835985965943</v>
      </c>
      <c r="N203" s="1700">
        <v>1.7679555683837853</v>
      </c>
      <c r="O203" s="1699">
        <v>1.749793701734301</v>
      </c>
      <c r="P203" s="1700">
        <v>1.7536190081727421</v>
      </c>
      <c r="Q203" s="1699">
        <v>2.3651781601384965</v>
      </c>
      <c r="R203" s="1700">
        <v>1.7102866001085535</v>
      </c>
      <c r="S203" s="1699">
        <v>2.3240438509034238</v>
      </c>
      <c r="T203" s="1700">
        <v>1.7447549393038178</v>
      </c>
      <c r="U203" s="1699">
        <v>2.3567926738520262</v>
      </c>
      <c r="V203" s="1700">
        <v>1.7102866001085533</v>
      </c>
      <c r="W203" s="1699">
        <v>4.2635481064329577</v>
      </c>
      <c r="X203" s="1721">
        <v>1.7292935939775365</v>
      </c>
      <c r="Y203" s="3099">
        <v>2.7638280479681328</v>
      </c>
      <c r="Z203" s="3105">
        <v>1.7390591029861218</v>
      </c>
      <c r="AA203" s="1699">
        <v>2.6703259524631031</v>
      </c>
      <c r="AB203" s="1700">
        <v>1.7102866001085535</v>
      </c>
      <c r="AC203" s="1699">
        <v>4.7691957670005589</v>
      </c>
      <c r="AD203" s="1721">
        <v>1.7348625897542678</v>
      </c>
      <c r="AE203" s="1699">
        <v>2.9730614117424374</v>
      </c>
      <c r="AF203" s="1700">
        <v>1.7102890434780311</v>
      </c>
      <c r="AG203" s="1699">
        <v>6.4998025634223691</v>
      </c>
      <c r="AH203" s="1721">
        <v>1.7318231264259225</v>
      </c>
      <c r="AI203" s="1699">
        <v>3.3901761589909958</v>
      </c>
      <c r="AJ203" s="1700">
        <v>1.7102890434780287</v>
      </c>
      <c r="AK203" s="1699">
        <v>4.7584467918507825</v>
      </c>
      <c r="AL203" s="1721">
        <v>1.7102882201687633</v>
      </c>
      <c r="AM203" s="3099">
        <v>5.3140748257254344</v>
      </c>
      <c r="AN203" s="1721">
        <v>1.7293827353829716</v>
      </c>
      <c r="AO203" s="1699">
        <v>3.5450949793875628</v>
      </c>
      <c r="AP203" s="1700">
        <v>1.7102890434780287</v>
      </c>
      <c r="AQ203" s="1699">
        <v>4.7584467918507825</v>
      </c>
      <c r="AR203" s="1721">
        <v>1.7274391651207224</v>
      </c>
      <c r="AS203" s="1699">
        <v>3.6685011854317193</v>
      </c>
      <c r="AT203" s="1700">
        <v>1.7102890434780305</v>
      </c>
      <c r="AU203" s="1699">
        <v>5.357688488404114</v>
      </c>
      <c r="AV203" s="1721">
        <v>1.7259951394332391</v>
      </c>
      <c r="AW203" s="1699">
        <v>3.8103932051556209</v>
      </c>
      <c r="AX203" s="1700">
        <v>1.7102890434780287</v>
      </c>
      <c r="AY203" s="1699">
        <v>6.8454379828107035</v>
      </c>
      <c r="AZ203" s="1721">
        <v>1.7102890434780291</v>
      </c>
      <c r="BA203" s="3099">
        <v>5.6643292647351347</v>
      </c>
      <c r="BB203" s="3105">
        <v>1.7102886272997206</v>
      </c>
      <c r="BC203" s="1699">
        <v>5.4886096456008815</v>
      </c>
      <c r="BD203" s="1721">
        <v>1.7246558579620925</v>
      </c>
      <c r="BE203" s="1699">
        <v>4.0693022768682781</v>
      </c>
      <c r="BF203" s="1365"/>
      <c r="BG203" s="1365"/>
      <c r="BH203" s="1273"/>
      <c r="BI203" s="1293"/>
      <c r="BJ203" s="1217"/>
      <c r="BK203" s="1217"/>
      <c r="BL203" s="1217"/>
      <c r="BM203" s="1217"/>
    </row>
    <row r="204" spans="1:65" ht="19.5" thickBot="1" x14ac:dyDescent="0.3">
      <c r="A204" s="3095" t="s">
        <v>11</v>
      </c>
      <c r="B204" s="3096" t="s">
        <v>49</v>
      </c>
      <c r="C204" s="3107">
        <v>100</v>
      </c>
      <c r="D204" s="1694">
        <v>100</v>
      </c>
      <c r="E204" s="1695">
        <v>100.00000000000001</v>
      </c>
      <c r="F204" s="1694">
        <v>100.00000000000001</v>
      </c>
      <c r="G204" s="1695">
        <v>99.999999999999972</v>
      </c>
      <c r="H204" s="3108">
        <v>100</v>
      </c>
      <c r="I204" s="1695">
        <v>100.00000000000001</v>
      </c>
      <c r="J204" s="1694">
        <v>100</v>
      </c>
      <c r="K204" s="1695">
        <v>100.00000000000001</v>
      </c>
      <c r="L204" s="1694">
        <v>100</v>
      </c>
      <c r="M204" s="1695">
        <v>100</v>
      </c>
      <c r="N204" s="1694">
        <v>100.00000000000001</v>
      </c>
      <c r="O204" s="1695">
        <v>100.00000000000003</v>
      </c>
      <c r="P204" s="1694">
        <v>100.00000000000001</v>
      </c>
      <c r="Q204" s="1695">
        <v>100.00000000000001</v>
      </c>
      <c r="R204" s="1694">
        <v>100.00000000000001</v>
      </c>
      <c r="S204" s="1695">
        <v>100.00000000000001</v>
      </c>
      <c r="T204" s="1694">
        <v>99.999999999999972</v>
      </c>
      <c r="U204" s="1695">
        <v>99.999999999999986</v>
      </c>
      <c r="V204" s="1694">
        <v>100</v>
      </c>
      <c r="W204" s="1695">
        <v>100.00000000000003</v>
      </c>
      <c r="X204" s="3108">
        <v>99.999999999999986</v>
      </c>
      <c r="Y204" s="3109">
        <v>100</v>
      </c>
      <c r="Z204" s="3108">
        <v>99.999999999999986</v>
      </c>
      <c r="AA204" s="1695">
        <v>99.999999999999986</v>
      </c>
      <c r="AB204" s="1694">
        <v>100.00000000000001</v>
      </c>
      <c r="AC204" s="1695">
        <v>100</v>
      </c>
      <c r="AD204" s="3108">
        <v>100.00000000000003</v>
      </c>
      <c r="AE204" s="1695">
        <v>100</v>
      </c>
      <c r="AF204" s="1694">
        <v>100.00000000000001</v>
      </c>
      <c r="AG204" s="1695">
        <v>100.00000000000001</v>
      </c>
      <c r="AH204" s="3108">
        <v>100.00000000000001</v>
      </c>
      <c r="AI204" s="1695">
        <v>100.00000000000001</v>
      </c>
      <c r="AJ204" s="1694">
        <v>100.00000000000001</v>
      </c>
      <c r="AK204" s="1695">
        <v>100</v>
      </c>
      <c r="AL204" s="1721">
        <v>100</v>
      </c>
      <c r="AM204" s="3099">
        <v>100</v>
      </c>
      <c r="AN204" s="1721">
        <v>99.999999999999972</v>
      </c>
      <c r="AO204" s="1699">
        <v>99.999999999999986</v>
      </c>
      <c r="AP204" s="1694">
        <v>100.00000000000001</v>
      </c>
      <c r="AQ204" s="1695">
        <v>100</v>
      </c>
      <c r="AR204" s="1721">
        <v>100</v>
      </c>
      <c r="AS204" s="1699">
        <v>100.00000000000001</v>
      </c>
      <c r="AT204" s="1694">
        <v>100</v>
      </c>
      <c r="AU204" s="1695">
        <v>99.999999999999972</v>
      </c>
      <c r="AV204" s="1721">
        <v>100</v>
      </c>
      <c r="AW204" s="1699">
        <v>100</v>
      </c>
      <c r="AX204" s="1694">
        <v>100.00000000000001</v>
      </c>
      <c r="AY204" s="1695">
        <v>100.00000000000001</v>
      </c>
      <c r="AZ204" s="1721">
        <v>99.999999999999986</v>
      </c>
      <c r="BA204" s="3099">
        <v>100</v>
      </c>
      <c r="BB204" s="1721">
        <v>100.00000000000001</v>
      </c>
      <c r="BC204" s="1699">
        <v>100</v>
      </c>
      <c r="BD204" s="1721">
        <v>99.999999999999986</v>
      </c>
      <c r="BE204" s="1699">
        <v>100</v>
      </c>
      <c r="BF204" s="1365"/>
      <c r="BG204" s="1365"/>
      <c r="BH204" s="1273"/>
      <c r="BI204" s="1293"/>
      <c r="BJ204" s="1217"/>
      <c r="BK204" s="1217"/>
      <c r="BL204" s="1217"/>
      <c r="BM204" s="1217"/>
    </row>
    <row r="205" spans="1:65" x14ac:dyDescent="0.25">
      <c r="A205" s="880"/>
      <c r="B205" s="880"/>
      <c r="C205" s="1500"/>
      <c r="D205" s="2623"/>
      <c r="E205" s="1500"/>
      <c r="F205" s="2623"/>
      <c r="G205" s="1500"/>
      <c r="H205" s="2623"/>
      <c r="I205" s="1500"/>
      <c r="J205" s="2623"/>
      <c r="K205" s="1500"/>
      <c r="L205" s="2623"/>
      <c r="M205" s="1500"/>
      <c r="N205" s="2623"/>
      <c r="O205" s="1500"/>
      <c r="P205" s="2623"/>
      <c r="Q205" s="1500"/>
      <c r="R205" s="2623"/>
      <c r="S205" s="1500"/>
      <c r="T205" s="2623"/>
      <c r="U205" s="1500"/>
      <c r="V205" s="2623"/>
      <c r="W205" s="1500"/>
      <c r="X205" s="2623"/>
      <c r="Y205" s="1500"/>
      <c r="Z205" s="2623"/>
      <c r="AA205" s="1500"/>
      <c r="AB205" s="2623"/>
      <c r="AC205" s="1500"/>
      <c r="AD205" s="2623"/>
      <c r="AE205" s="1500"/>
      <c r="AF205" s="2623"/>
      <c r="AG205" s="1500"/>
      <c r="AH205" s="2623"/>
      <c r="AI205" s="1500"/>
      <c r="AJ205" s="2623"/>
      <c r="AK205" s="1500"/>
      <c r="AL205" s="2623"/>
      <c r="AM205" s="1500"/>
      <c r="AN205" s="2623"/>
      <c r="AO205" s="1500"/>
      <c r="AP205" s="2623"/>
      <c r="AQ205" s="1500"/>
      <c r="AR205" s="2623"/>
      <c r="AS205" s="1500"/>
      <c r="AT205" s="2623"/>
      <c r="AU205" s="1500"/>
      <c r="AV205" s="2623"/>
      <c r="AW205" s="1500"/>
      <c r="AX205" s="2623"/>
      <c r="AY205" s="1500"/>
      <c r="AZ205" s="2623"/>
      <c r="BA205" s="1500"/>
      <c r="BB205" s="2623"/>
      <c r="BC205" s="1500"/>
      <c r="BD205" s="2623"/>
      <c r="BE205" s="1500"/>
      <c r="BF205" s="1365"/>
      <c r="BG205" s="1365"/>
      <c r="BH205" s="1273"/>
      <c r="BI205" s="1293"/>
      <c r="BJ205" s="1217"/>
      <c r="BK205" s="1217"/>
      <c r="BL205" s="1217"/>
      <c r="BM205" s="1217"/>
    </row>
    <row r="206" spans="1:65" x14ac:dyDescent="0.25">
      <c r="A206" s="3110" t="s">
        <v>132</v>
      </c>
      <c r="B206" s="1253" t="s">
        <v>173</v>
      </c>
      <c r="C206" s="1436">
        <v>77.5</v>
      </c>
      <c r="D206" s="2351">
        <v>77</v>
      </c>
      <c r="E206" s="2351">
        <v>77.760000000000005</v>
      </c>
      <c r="F206" s="2351">
        <v>77</v>
      </c>
      <c r="G206" s="2351">
        <v>77.67</v>
      </c>
      <c r="H206" s="2351">
        <v>77</v>
      </c>
      <c r="I206" s="2351">
        <v>77.714262295081966</v>
      </c>
      <c r="J206" s="2351">
        <v>77</v>
      </c>
      <c r="K206" s="2351">
        <v>77.73</v>
      </c>
      <c r="L206" s="2351">
        <v>77</v>
      </c>
      <c r="M206" s="2351">
        <v>77.719450549450542</v>
      </c>
      <c r="N206" s="2351">
        <v>76</v>
      </c>
      <c r="O206" s="2351">
        <v>77.7</v>
      </c>
      <c r="P206" s="2351">
        <v>76.745901639344268</v>
      </c>
      <c r="Q206" s="2351">
        <v>77.714508196721312</v>
      </c>
      <c r="R206" s="2351">
        <v>76</v>
      </c>
      <c r="S206" s="2351">
        <v>77.739999999999995</v>
      </c>
      <c r="T206" s="2351">
        <v>76.59477124183006</v>
      </c>
      <c r="U206" s="2351">
        <v>77.719673202614388</v>
      </c>
      <c r="V206" s="2351">
        <v>76</v>
      </c>
      <c r="W206" s="2351">
        <v>77.66</v>
      </c>
      <c r="X206" s="2351">
        <v>76</v>
      </c>
      <c r="Y206" s="2351">
        <v>77.700434782608696</v>
      </c>
      <c r="Z206" s="2351">
        <v>76.497267759562845</v>
      </c>
      <c r="AA206" s="2351">
        <v>77.70989071038251</v>
      </c>
      <c r="AB206" s="2351">
        <v>76</v>
      </c>
      <c r="AC206" s="2351">
        <v>77.83</v>
      </c>
      <c r="AD206" s="2351">
        <v>76.425233644859816</v>
      </c>
      <c r="AE206" s="2351">
        <v>77.727289719626171</v>
      </c>
      <c r="AF206" s="2351">
        <v>76</v>
      </c>
      <c r="AG206" s="2351">
        <v>77.8</v>
      </c>
      <c r="AH206" s="2351">
        <v>76.372950819672127</v>
      </c>
      <c r="AI206" s="2351">
        <v>77.736229508196715</v>
      </c>
      <c r="AJ206" s="2351">
        <v>76</v>
      </c>
      <c r="AK206" s="2351">
        <v>77.8</v>
      </c>
      <c r="AL206" s="2351">
        <v>76</v>
      </c>
      <c r="AM206" s="2351">
        <v>77.810108695652161</v>
      </c>
      <c r="AN206" s="2351">
        <v>76.330909090909088</v>
      </c>
      <c r="AO206" s="2351">
        <v>77.743418181818171</v>
      </c>
      <c r="AP206" s="2351">
        <v>76</v>
      </c>
      <c r="AQ206" s="2351">
        <v>77.8</v>
      </c>
      <c r="AR206" s="2351">
        <v>76.297385620915037</v>
      </c>
      <c r="AS206" s="2351">
        <v>77.749150326797377</v>
      </c>
      <c r="AT206" s="2351">
        <v>76</v>
      </c>
      <c r="AU206" s="2351">
        <v>77.819999999999993</v>
      </c>
      <c r="AV206" s="2351">
        <v>76.272455089820355</v>
      </c>
      <c r="AW206" s="2351">
        <v>77.755089820359274</v>
      </c>
      <c r="AX206" s="2351">
        <v>76</v>
      </c>
      <c r="AY206" s="2351">
        <v>77.83</v>
      </c>
      <c r="AZ206" s="1436">
        <v>77.5</v>
      </c>
      <c r="BA206" s="1436">
        <v>77.5</v>
      </c>
      <c r="BB206" s="1436">
        <v>77.5</v>
      </c>
      <c r="BC206" s="1436">
        <v>77.5</v>
      </c>
      <c r="BD206" s="1436">
        <v>77.5</v>
      </c>
      <c r="BE206" s="1436">
        <v>77.5</v>
      </c>
      <c r="BF206" s="1365"/>
      <c r="BG206" s="1365"/>
      <c r="BH206" s="1273"/>
      <c r="BI206" s="1293"/>
      <c r="BJ206" s="1217"/>
      <c r="BK206" s="1217"/>
      <c r="BL206" s="1217"/>
      <c r="BM206" s="1217"/>
    </row>
    <row r="207" spans="1:65" x14ac:dyDescent="0.25">
      <c r="A207" s="3110" t="s">
        <v>133</v>
      </c>
      <c r="B207" s="1253" t="s">
        <v>173</v>
      </c>
      <c r="C207" s="1436">
        <v>73.5</v>
      </c>
      <c r="D207" s="2351">
        <v>73.5</v>
      </c>
      <c r="E207" s="2351">
        <v>74</v>
      </c>
      <c r="F207" s="2351">
        <v>73.5</v>
      </c>
      <c r="G207" s="2351">
        <v>74</v>
      </c>
      <c r="H207" s="2351">
        <v>73.5</v>
      </c>
      <c r="I207" s="2351">
        <v>74</v>
      </c>
      <c r="J207" s="2351">
        <v>73.5</v>
      </c>
      <c r="K207" s="2351">
        <v>74</v>
      </c>
      <c r="L207" s="2351">
        <v>73.5</v>
      </c>
      <c r="M207" s="2351">
        <v>74</v>
      </c>
      <c r="N207" s="2351">
        <v>73.5</v>
      </c>
      <c r="O207" s="2351">
        <v>74</v>
      </c>
      <c r="P207" s="2351">
        <v>73.5</v>
      </c>
      <c r="Q207" s="2351">
        <v>74</v>
      </c>
      <c r="R207" s="2351">
        <v>73.5</v>
      </c>
      <c r="S207" s="2351">
        <v>74</v>
      </c>
      <c r="T207" s="2351">
        <v>73.5</v>
      </c>
      <c r="U207" s="2351">
        <v>74</v>
      </c>
      <c r="V207" s="2351">
        <v>73.5</v>
      </c>
      <c r="W207" s="2351">
        <v>74</v>
      </c>
      <c r="X207" s="2351">
        <v>73.5</v>
      </c>
      <c r="Y207" s="2351">
        <v>74</v>
      </c>
      <c r="Z207" s="2351">
        <v>73.5</v>
      </c>
      <c r="AA207" s="2351">
        <v>74</v>
      </c>
      <c r="AB207" s="2351">
        <v>73.5</v>
      </c>
      <c r="AC207" s="2351">
        <v>74</v>
      </c>
      <c r="AD207" s="2351">
        <v>73.5</v>
      </c>
      <c r="AE207" s="2351">
        <v>74</v>
      </c>
      <c r="AF207" s="2351">
        <v>73.5</v>
      </c>
      <c r="AG207" s="2351">
        <v>74</v>
      </c>
      <c r="AH207" s="2351">
        <v>73.5</v>
      </c>
      <c r="AI207" s="2351">
        <v>74</v>
      </c>
      <c r="AJ207" s="2351">
        <v>73.5</v>
      </c>
      <c r="AK207" s="2351">
        <v>74</v>
      </c>
      <c r="AL207" s="2351">
        <v>73.5</v>
      </c>
      <c r="AM207" s="2351">
        <v>74</v>
      </c>
      <c r="AN207" s="2351">
        <v>73.5</v>
      </c>
      <c r="AO207" s="2351">
        <v>74</v>
      </c>
      <c r="AP207" s="2351">
        <v>73.5</v>
      </c>
      <c r="AQ207" s="2351">
        <v>74</v>
      </c>
      <c r="AR207" s="2351">
        <v>73.5</v>
      </c>
      <c r="AS207" s="2351">
        <v>74</v>
      </c>
      <c r="AT207" s="2351">
        <v>73.5</v>
      </c>
      <c r="AU207" s="2351">
        <v>74</v>
      </c>
      <c r="AV207" s="2351">
        <v>73.5</v>
      </c>
      <c r="AW207" s="2351">
        <v>74</v>
      </c>
      <c r="AX207" s="2351">
        <v>73.5</v>
      </c>
      <c r="AY207" s="2351">
        <v>74</v>
      </c>
      <c r="AZ207" s="1436">
        <v>73.5</v>
      </c>
      <c r="BA207" s="1436">
        <v>73.5</v>
      </c>
      <c r="BB207" s="1436">
        <v>73.5</v>
      </c>
      <c r="BC207" s="1436">
        <v>73.5</v>
      </c>
      <c r="BD207" s="1436">
        <v>73.5</v>
      </c>
      <c r="BE207" s="1436">
        <v>73.5</v>
      </c>
      <c r="BF207" s="1365"/>
      <c r="BG207" s="1365"/>
      <c r="BH207" s="1273"/>
      <c r="BI207" s="1293"/>
    </row>
    <row r="208" spans="1:65" ht="15.75" thickBot="1" x14ac:dyDescent="0.3">
      <c r="D208" s="32"/>
      <c r="E208" s="32"/>
      <c r="F208" s="32"/>
      <c r="G208" s="32"/>
      <c r="J208" s="32"/>
      <c r="K208" s="32"/>
      <c r="N208" s="32"/>
      <c r="O208" s="32"/>
      <c r="R208" s="32"/>
      <c r="U208" s="175"/>
      <c r="BF208" s="1365"/>
      <c r="BG208" s="1365"/>
      <c r="BH208" s="1273"/>
      <c r="BI208" s="1293"/>
    </row>
    <row r="209" spans="1:61" ht="19.5" thickBot="1" x14ac:dyDescent="0.3">
      <c r="A209" s="3111" t="s">
        <v>1872</v>
      </c>
      <c r="B209" s="3111" t="s">
        <v>173</v>
      </c>
      <c r="C209" s="3112"/>
      <c r="D209" s="3113"/>
      <c r="E209" s="3114">
        <v>183</v>
      </c>
      <c r="F209" s="3113"/>
      <c r="G209" s="3114">
        <v>192</v>
      </c>
      <c r="H209" s="3115"/>
      <c r="I209" s="3114">
        <v>375</v>
      </c>
      <c r="J209" s="3113"/>
      <c r="K209" s="3114">
        <v>455</v>
      </c>
      <c r="L209" s="3115"/>
      <c r="M209" s="3114">
        <v>830</v>
      </c>
      <c r="N209" s="3113"/>
      <c r="O209" s="3114">
        <v>86</v>
      </c>
      <c r="P209" s="3115"/>
      <c r="Q209" s="3116">
        <v>916</v>
      </c>
      <c r="R209" s="3113"/>
      <c r="S209" s="3114">
        <v>61</v>
      </c>
      <c r="T209" s="3115"/>
      <c r="U209" s="3116">
        <v>977</v>
      </c>
      <c r="V209" s="3113"/>
      <c r="W209" s="3114">
        <v>109</v>
      </c>
      <c r="X209" s="3113"/>
      <c r="Y209" s="3113">
        <v>256</v>
      </c>
      <c r="Z209" s="3113"/>
      <c r="AA209" s="3113">
        <v>1086</v>
      </c>
      <c r="AB209" s="3113"/>
      <c r="AC209" s="3114">
        <v>66</v>
      </c>
      <c r="AD209" s="3113"/>
      <c r="AE209" s="3113">
        <v>1152</v>
      </c>
      <c r="AF209" s="3113"/>
      <c r="AG209" s="3114">
        <v>387</v>
      </c>
      <c r="AH209" s="3113"/>
      <c r="AI209" s="3113">
        <v>1539</v>
      </c>
      <c r="AJ209" s="3113"/>
      <c r="AK209" s="3114">
        <v>30</v>
      </c>
      <c r="AL209" s="3113"/>
      <c r="AM209" s="3113">
        <v>483</v>
      </c>
      <c r="AN209" s="3117"/>
      <c r="AO209" s="3113">
        <v>1569</v>
      </c>
      <c r="AP209" s="3113"/>
      <c r="AQ209" s="3114">
        <v>77</v>
      </c>
      <c r="AR209" s="3117"/>
      <c r="AS209" s="3113">
        <v>1646</v>
      </c>
      <c r="AT209" s="3113"/>
      <c r="AU209" s="3114">
        <v>55</v>
      </c>
      <c r="AV209" s="3117"/>
      <c r="AW209" s="3113">
        <v>1701</v>
      </c>
      <c r="AX209" s="3113"/>
      <c r="AY209" s="3114">
        <v>112</v>
      </c>
      <c r="AZ209" s="3117"/>
      <c r="BA209" s="3114">
        <v>244</v>
      </c>
      <c r="BB209" s="3114"/>
      <c r="BC209" s="3114">
        <v>727</v>
      </c>
      <c r="BD209" s="3117"/>
      <c r="BE209" s="3114">
        <v>1813</v>
      </c>
      <c r="BF209" s="1365"/>
      <c r="BG209" s="1365"/>
      <c r="BH209" s="1273"/>
      <c r="BI209" s="1293"/>
    </row>
    <row r="210" spans="1:61" x14ac:dyDescent="0.25">
      <c r="D210" s="32"/>
      <c r="E210" s="32"/>
      <c r="F210" s="32"/>
      <c r="G210" s="32"/>
      <c r="J210" s="32"/>
      <c r="K210" s="32"/>
      <c r="S210" s="175"/>
      <c r="U210" s="175"/>
      <c r="V210" s="1438"/>
      <c r="W210" s="175"/>
    </row>
    <row r="211" spans="1:61" x14ac:dyDescent="0.25">
      <c r="D211" s="32"/>
      <c r="E211" s="32"/>
      <c r="F211" s="32"/>
      <c r="G211" s="32"/>
      <c r="J211" s="32"/>
      <c r="K211" s="32"/>
      <c r="S211" s="175"/>
      <c r="U211" s="175"/>
      <c r="V211" s="1438"/>
      <c r="W211" s="175"/>
    </row>
    <row r="212" spans="1:61" x14ac:dyDescent="0.25">
      <c r="D212" s="32"/>
      <c r="E212" s="32"/>
      <c r="F212" s="32"/>
      <c r="G212" s="32"/>
      <c r="J212" s="32"/>
      <c r="K212" s="32"/>
      <c r="S212" s="175"/>
      <c r="U212" s="175"/>
      <c r="V212" s="1438"/>
      <c r="W212" s="175"/>
    </row>
    <row r="213" spans="1:61" x14ac:dyDescent="0.25">
      <c r="D213" s="32"/>
      <c r="E213" s="32"/>
      <c r="F213" s="32"/>
      <c r="G213" s="32"/>
      <c r="J213" s="32"/>
      <c r="K213" s="32"/>
      <c r="S213" s="175"/>
      <c r="U213" s="175"/>
      <c r="V213" s="1438"/>
      <c r="W213" s="175"/>
    </row>
    <row r="214" spans="1:61" x14ac:dyDescent="0.25">
      <c r="D214" s="32"/>
      <c r="E214" s="32"/>
      <c r="F214" s="32"/>
      <c r="G214" s="32"/>
      <c r="J214" s="32"/>
      <c r="K214" s="32"/>
      <c r="S214" s="175"/>
      <c r="U214" s="175"/>
      <c r="V214" s="1438"/>
      <c r="W214" s="175"/>
    </row>
    <row r="215" spans="1:61" x14ac:dyDescent="0.25">
      <c r="D215" s="32"/>
      <c r="E215" s="32"/>
      <c r="F215" s="32"/>
      <c r="G215" s="32"/>
      <c r="J215" s="32"/>
      <c r="K215" s="32"/>
      <c r="S215" s="175"/>
      <c r="U215" s="175"/>
      <c r="V215" s="1438"/>
      <c r="W215" s="175"/>
    </row>
    <row r="216" spans="1:61" x14ac:dyDescent="0.25">
      <c r="D216" s="32"/>
      <c r="E216" s="32"/>
      <c r="F216" s="32"/>
      <c r="G216" s="32"/>
      <c r="J216" s="32"/>
      <c r="K216" s="32"/>
      <c r="S216" s="175"/>
      <c r="U216" s="175"/>
      <c r="V216" s="1438"/>
      <c r="W216" s="175"/>
    </row>
    <row r="217" spans="1:61" x14ac:dyDescent="0.25">
      <c r="D217" s="32"/>
      <c r="E217" s="32"/>
      <c r="F217" s="32"/>
      <c r="G217" s="32"/>
      <c r="J217" s="32"/>
      <c r="K217" s="32"/>
      <c r="S217" s="175"/>
      <c r="U217" s="175"/>
      <c r="V217" s="1438"/>
      <c r="W217" s="175"/>
    </row>
    <row r="218" spans="1:61" x14ac:dyDescent="0.25">
      <c r="D218" s="32"/>
      <c r="E218" s="32"/>
      <c r="F218" s="32"/>
      <c r="G218" s="32"/>
      <c r="S218" s="175"/>
      <c r="U218" s="175"/>
      <c r="V218" s="1438"/>
      <c r="W218" s="175"/>
    </row>
    <row r="219" spans="1:61" x14ac:dyDescent="0.25">
      <c r="D219" s="32"/>
      <c r="E219" s="32"/>
      <c r="F219" s="32"/>
      <c r="G219" s="32"/>
      <c r="S219" s="175"/>
      <c r="U219" s="175"/>
      <c r="V219" s="1438"/>
      <c r="W219" s="175"/>
    </row>
    <row r="220" spans="1:61" x14ac:dyDescent="0.25">
      <c r="D220" s="32"/>
      <c r="E220" s="32"/>
      <c r="F220" s="32"/>
      <c r="G220" s="32"/>
      <c r="S220" s="175"/>
      <c r="U220" s="175"/>
      <c r="V220" s="1438"/>
      <c r="W220" s="175"/>
    </row>
    <row r="221" spans="1:61" x14ac:dyDescent="0.25">
      <c r="D221" s="32"/>
      <c r="E221" s="32"/>
      <c r="F221" s="32"/>
      <c r="G221" s="32"/>
      <c r="S221" s="175"/>
      <c r="U221" s="175"/>
      <c r="V221" s="1438"/>
      <c r="W221" s="175"/>
    </row>
    <row r="222" spans="1:61" x14ac:dyDescent="0.25">
      <c r="D222" s="32"/>
      <c r="E222" s="32"/>
      <c r="F222" s="32"/>
      <c r="G222" s="32"/>
      <c r="S222" s="175"/>
      <c r="U222" s="175"/>
      <c r="V222" s="1438"/>
      <c r="W222" s="175"/>
    </row>
    <row r="223" spans="1:61" x14ac:dyDescent="0.25">
      <c r="S223" s="175"/>
      <c r="U223" s="175"/>
      <c r="V223" s="1438"/>
      <c r="W223" s="175"/>
    </row>
    <row r="224" spans="1:61" x14ac:dyDescent="0.25">
      <c r="S224" s="175"/>
      <c r="U224" s="175"/>
      <c r="V224" s="1438"/>
      <c r="W224" s="175"/>
    </row>
    <row r="225" spans="19:23" x14ac:dyDescent="0.25">
      <c r="S225" s="175"/>
      <c r="U225" s="175"/>
      <c r="V225" s="1438"/>
      <c r="W225" s="175"/>
    </row>
    <row r="226" spans="19:23" x14ac:dyDescent="0.25">
      <c r="S226" s="175"/>
      <c r="U226" s="175"/>
      <c r="V226" s="1438"/>
      <c r="W226" s="175"/>
    </row>
    <row r="227" spans="19:23" x14ac:dyDescent="0.25">
      <c r="S227" s="175"/>
      <c r="U227" s="175"/>
    </row>
    <row r="228" spans="19:23" x14ac:dyDescent="0.25">
      <c r="S228" s="175"/>
      <c r="U228" s="175"/>
    </row>
    <row r="229" spans="19:23" x14ac:dyDescent="0.25">
      <c r="S229" s="175"/>
      <c r="U229" s="175"/>
    </row>
  </sheetData>
  <mergeCells count="142">
    <mergeCell ref="BD3:BE3"/>
    <mergeCell ref="BD87:BD88"/>
    <mergeCell ref="BD104:BD105"/>
    <mergeCell ref="BD123:BD125"/>
    <mergeCell ref="BD200:BD202"/>
    <mergeCell ref="AZ3:BA3"/>
    <mergeCell ref="BB3:BC3"/>
    <mergeCell ref="AZ87:AZ88"/>
    <mergeCell ref="BB87:BB88"/>
    <mergeCell ref="AZ104:AZ105"/>
    <mergeCell ref="BB104:BB105"/>
    <mergeCell ref="AZ123:AZ125"/>
    <mergeCell ref="BB123:BB125"/>
    <mergeCell ref="AZ200:AZ202"/>
    <mergeCell ref="BB200:BB202"/>
    <mergeCell ref="AN3:AO3"/>
    <mergeCell ref="AN87:AN88"/>
    <mergeCell ref="AN104:AN105"/>
    <mergeCell ref="AN123:AN125"/>
    <mergeCell ref="AN200:AN202"/>
    <mergeCell ref="AL3:AM3"/>
    <mergeCell ref="AL87:AL88"/>
    <mergeCell ref="AL104:AL105"/>
    <mergeCell ref="AL123:AL125"/>
    <mergeCell ref="AL200:AL202"/>
    <mergeCell ref="AJ3:AK3"/>
    <mergeCell ref="AJ87:AJ88"/>
    <mergeCell ref="AJ104:AJ105"/>
    <mergeCell ref="AJ123:AJ125"/>
    <mergeCell ref="AJ200:AJ202"/>
    <mergeCell ref="F200:F202"/>
    <mergeCell ref="H200:H202"/>
    <mergeCell ref="Z87:Z88"/>
    <mergeCell ref="D123:D125"/>
    <mergeCell ref="F123:F125"/>
    <mergeCell ref="H123:H125"/>
    <mergeCell ref="P87:P88"/>
    <mergeCell ref="D104:D105"/>
    <mergeCell ref="F104:F105"/>
    <mergeCell ref="H104:H105"/>
    <mergeCell ref="D87:D88"/>
    <mergeCell ref="F87:F88"/>
    <mergeCell ref="H87:H88"/>
    <mergeCell ref="Z123:Z125"/>
    <mergeCell ref="L104:L105"/>
    <mergeCell ref="N104:N105"/>
    <mergeCell ref="AD123:AD125"/>
    <mergeCell ref="AB200:AB202"/>
    <mergeCell ref="AD200:AD202"/>
    <mergeCell ref="C200:C202"/>
    <mergeCell ref="V87:V88"/>
    <mergeCell ref="V104:V105"/>
    <mergeCell ref="V123:V125"/>
    <mergeCell ref="V200:V202"/>
    <mergeCell ref="R200:R202"/>
    <mergeCell ref="T200:T202"/>
    <mergeCell ref="R87:R88"/>
    <mergeCell ref="T87:T88"/>
    <mergeCell ref="R104:R105"/>
    <mergeCell ref="T104:T105"/>
    <mergeCell ref="R123:R125"/>
    <mergeCell ref="T123:T125"/>
    <mergeCell ref="D200:D202"/>
    <mergeCell ref="C104:C105"/>
    <mergeCell ref="C123:C125"/>
    <mergeCell ref="C87:C88"/>
    <mergeCell ref="J200:J202"/>
    <mergeCell ref="L200:L202"/>
    <mergeCell ref="N200:N202"/>
    <mergeCell ref="P200:P202"/>
    <mergeCell ref="A3:A4"/>
    <mergeCell ref="J3:K3"/>
    <mergeCell ref="L3:M3"/>
    <mergeCell ref="D3:E3"/>
    <mergeCell ref="F3:G3"/>
    <mergeCell ref="H3:I3"/>
    <mergeCell ref="B3:B4"/>
    <mergeCell ref="C3:C4"/>
    <mergeCell ref="AB123:AB125"/>
    <mergeCell ref="J123:J125"/>
    <mergeCell ref="L123:L125"/>
    <mergeCell ref="N123:N125"/>
    <mergeCell ref="P123:P125"/>
    <mergeCell ref="AB3:AC3"/>
    <mergeCell ref="X200:X202"/>
    <mergeCell ref="Z200:Z202"/>
    <mergeCell ref="X123:X125"/>
    <mergeCell ref="J104:J105"/>
    <mergeCell ref="P3:Q3"/>
    <mergeCell ref="X3:Y3"/>
    <mergeCell ref="V3:W3"/>
    <mergeCell ref="Z3:AA3"/>
    <mergeCell ref="R3:S3"/>
    <mergeCell ref="T3:U3"/>
    <mergeCell ref="X87:X88"/>
    <mergeCell ref="X104:X105"/>
    <mergeCell ref="Z104:Z105"/>
    <mergeCell ref="P104:P105"/>
    <mergeCell ref="N3:O3"/>
    <mergeCell ref="N87:N88"/>
    <mergeCell ref="J87:J88"/>
    <mergeCell ref="L87:L88"/>
    <mergeCell ref="AD3:AE3"/>
    <mergeCell ref="AB87:AB88"/>
    <mergeCell ref="AD87:AD88"/>
    <mergeCell ref="AB104:AB105"/>
    <mergeCell ref="AD104:AD105"/>
    <mergeCell ref="AF123:AF125"/>
    <mergeCell ref="AH123:AH125"/>
    <mergeCell ref="AF200:AF202"/>
    <mergeCell ref="AH200:AH202"/>
    <mergeCell ref="AF3:AG3"/>
    <mergeCell ref="AH3:AI3"/>
    <mergeCell ref="AF87:AF88"/>
    <mergeCell ref="AH87:AH88"/>
    <mergeCell ref="AF104:AF105"/>
    <mergeCell ref="AH104:AH105"/>
    <mergeCell ref="AP3:AQ3"/>
    <mergeCell ref="AR3:AS3"/>
    <mergeCell ref="AP87:AP88"/>
    <mergeCell ref="AR87:AR88"/>
    <mergeCell ref="AP104:AP105"/>
    <mergeCell ref="AR104:AR105"/>
    <mergeCell ref="AP123:AP125"/>
    <mergeCell ref="AR123:AR125"/>
    <mergeCell ref="AP200:AP202"/>
    <mergeCell ref="AR200:AR202"/>
    <mergeCell ref="AX200:AX202"/>
    <mergeCell ref="AT3:AU3"/>
    <mergeCell ref="AV3:AW3"/>
    <mergeCell ref="AT87:AT88"/>
    <mergeCell ref="AV87:AV88"/>
    <mergeCell ref="AT104:AT105"/>
    <mergeCell ref="AV104:AV105"/>
    <mergeCell ref="AT123:AT125"/>
    <mergeCell ref="AV123:AV125"/>
    <mergeCell ref="AT200:AT202"/>
    <mergeCell ref="AV200:AV202"/>
    <mergeCell ref="AX3:AY3"/>
    <mergeCell ref="AX87:AX88"/>
    <mergeCell ref="AX104:AX105"/>
    <mergeCell ref="AX123:AX125"/>
  </mergeCells>
  <printOptions horizontalCentered="1" verticalCentered="1"/>
  <pageMargins left="0" right="0" top="0" bottom="0" header="0.31496062992125984" footer="0.31496062992125984"/>
  <pageSetup orientation="landscape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B1:BE66"/>
  <sheetViews>
    <sheetView zoomScaleNormal="100" workbookViewId="0">
      <pane xSplit="4" ySplit="3" topLeftCell="AK4" activePane="bottomRight" state="frozen"/>
      <selection activeCell="BS12" sqref="BS12"/>
      <selection pane="topRight" activeCell="BS12" sqref="BS12"/>
      <selection pane="bottomLeft" activeCell="BS12" sqref="BS12"/>
      <selection pane="bottomRight" activeCell="BS12" sqref="BS12"/>
    </sheetView>
  </sheetViews>
  <sheetFormatPr defaultRowHeight="15" x14ac:dyDescent="0.25"/>
  <cols>
    <col min="1" max="1" width="3.5703125" style="32" customWidth="1"/>
    <col min="2" max="2" width="32.140625" style="32" bestFit="1" customWidth="1"/>
    <col min="3" max="3" width="39.140625" style="1900" customWidth="1"/>
    <col min="4" max="4" width="7.28515625" style="1900" hidden="1" customWidth="1"/>
    <col min="5" max="5" width="9.85546875" style="1900" bestFit="1" customWidth="1"/>
    <col min="6" max="6" width="6.7109375" style="1900" hidden="1" customWidth="1"/>
    <col min="7" max="7" width="13.140625" style="1900" customWidth="1"/>
    <col min="8" max="8" width="6.7109375" style="1900" hidden="1" customWidth="1"/>
    <col min="9" max="9" width="15.5703125" style="1900" hidden="1" customWidth="1"/>
    <col min="10" max="10" width="6.7109375" style="1900" hidden="1" customWidth="1"/>
    <col min="11" max="11" width="9.85546875" style="1900" customWidth="1"/>
    <col min="12" max="12" width="6.7109375" style="1900" hidden="1" customWidth="1"/>
    <col min="13" max="13" width="10.28515625" style="32" bestFit="1" customWidth="1"/>
    <col min="14" max="14" width="6.7109375" style="32" hidden="1" customWidth="1"/>
    <col min="15" max="15" width="11" style="32" bestFit="1" customWidth="1"/>
    <col min="16" max="16" width="6.7109375" style="32" hidden="1" customWidth="1"/>
    <col min="17" max="17" width="15.5703125" style="32" hidden="1" customWidth="1"/>
    <col min="18" max="18" width="9.85546875" style="32" hidden="1" customWidth="1"/>
    <col min="19" max="19" width="9.85546875" style="32" bestFit="1" customWidth="1"/>
    <col min="20" max="20" width="11.28515625" style="32" hidden="1" customWidth="1"/>
    <col min="21" max="21" width="10.28515625" style="32" hidden="1" customWidth="1"/>
    <col min="22" max="22" width="9.85546875" style="32" hidden="1" customWidth="1"/>
    <col min="23" max="23" width="9.85546875" style="32" bestFit="1" customWidth="1"/>
    <col min="24" max="24" width="9.85546875" style="32" hidden="1" customWidth="1"/>
    <col min="25" max="25" width="10.28515625" style="32" customWidth="1"/>
    <col min="26" max="26" width="11.28515625" style="32" hidden="1" customWidth="1"/>
    <col min="27" max="27" width="10.28515625" style="32" customWidth="1"/>
    <col min="28" max="28" width="9.85546875" style="32" hidden="1" customWidth="1"/>
    <col min="29" max="29" width="9.85546875" style="32" customWidth="1"/>
    <col min="30" max="30" width="11.28515625" style="32" hidden="1" customWidth="1"/>
    <col min="31" max="31" width="10.28515625" style="32" hidden="1" customWidth="1"/>
    <col min="32" max="32" width="11.28515625" style="32" hidden="1" customWidth="1"/>
    <col min="33" max="33" width="9.85546875" style="32" customWidth="1"/>
    <col min="34" max="34" width="11.28515625" style="32" hidden="1" customWidth="1"/>
    <col min="35" max="35" width="10.28515625" style="32" hidden="1" customWidth="1"/>
    <col min="36" max="36" width="8.85546875" style="32" hidden="1" customWidth="1"/>
    <col min="37" max="37" width="9.85546875" style="32" customWidth="1"/>
    <col min="38" max="38" width="9.85546875" style="32" hidden="1" customWidth="1"/>
    <col min="39" max="39" width="10.28515625" style="32" bestFit="1" customWidth="1"/>
    <col min="40" max="40" width="8.85546875" style="32" hidden="1" customWidth="1"/>
    <col min="41" max="41" width="12.5703125" style="32" hidden="1" customWidth="1"/>
    <col min="42" max="42" width="9.140625" style="32" hidden="1" customWidth="1"/>
    <col min="43" max="43" width="9.85546875" style="32" bestFit="1" customWidth="1"/>
    <col min="44" max="44" width="9.140625" style="32" hidden="1" customWidth="1"/>
    <col min="45" max="45" width="11" style="32" hidden="1" customWidth="1"/>
    <col min="46" max="46" width="9.140625" style="32" hidden="1" customWidth="1"/>
    <col min="47" max="47" width="9.85546875" style="32" customWidth="1"/>
    <col min="48" max="48" width="9.140625" style="32" hidden="1" customWidth="1"/>
    <col min="49" max="49" width="10.28515625" style="32" hidden="1" customWidth="1"/>
    <col min="50" max="50" width="9.140625" style="32" hidden="1" customWidth="1"/>
    <col min="51" max="51" width="9.85546875" style="32" bestFit="1" customWidth="1"/>
    <col min="52" max="52" width="9.140625" style="32" hidden="1" customWidth="1"/>
    <col min="53" max="53" width="10.28515625" style="32" bestFit="1" customWidth="1"/>
    <col min="54" max="54" width="9.140625" style="32" hidden="1" customWidth="1"/>
    <col min="55" max="55" width="10.28515625" style="32" bestFit="1" customWidth="1"/>
    <col min="56" max="56" width="9.140625" style="32" hidden="1" customWidth="1"/>
    <col min="57" max="57" width="10.28515625" style="32" bestFit="1" customWidth="1"/>
    <col min="58" max="16384" width="9.140625" style="32"/>
  </cols>
  <sheetData>
    <row r="1" spans="2:57" x14ac:dyDescent="0.25">
      <c r="C1" s="1145"/>
      <c r="D1" s="1145"/>
      <c r="E1" s="2817"/>
      <c r="F1" s="2817"/>
      <c r="G1" s="2817"/>
      <c r="H1" s="2817"/>
      <c r="I1" s="2817"/>
      <c r="J1" s="2817"/>
      <c r="K1" s="2817"/>
      <c r="L1" s="2817"/>
      <c r="M1" s="2817"/>
      <c r="N1" s="2817"/>
      <c r="O1" s="2817"/>
      <c r="P1" s="2817"/>
      <c r="Q1" s="2817"/>
      <c r="R1" s="1145"/>
      <c r="S1" s="1145"/>
      <c r="T1" s="1145"/>
      <c r="U1" s="1145"/>
      <c r="V1" s="1145"/>
      <c r="W1" s="1145"/>
      <c r="X1" s="1145"/>
      <c r="Y1" s="1145"/>
      <c r="Z1" s="1145"/>
    </row>
    <row r="2" spans="2:57" x14ac:dyDescent="0.25">
      <c r="C2" s="32"/>
      <c r="D2" s="32"/>
      <c r="E2" s="1145"/>
      <c r="F2" s="32"/>
      <c r="G2" s="1145"/>
      <c r="H2" s="32"/>
      <c r="I2" s="32"/>
      <c r="J2" s="32"/>
      <c r="K2" s="1145"/>
      <c r="L2" s="32"/>
      <c r="O2" s="1145"/>
    </row>
    <row r="3" spans="2:57" ht="18.75" x14ac:dyDescent="0.25">
      <c r="B3" s="347"/>
      <c r="C3" s="2818" t="s">
        <v>169</v>
      </c>
      <c r="D3" s="3865" t="s">
        <v>1742</v>
      </c>
      <c r="E3" s="3866"/>
      <c r="F3" s="3863" t="s">
        <v>1871</v>
      </c>
      <c r="G3" s="3863"/>
      <c r="H3" s="3863" t="s">
        <v>14</v>
      </c>
      <c r="I3" s="3863"/>
      <c r="J3" s="3863" t="s">
        <v>1911</v>
      </c>
      <c r="K3" s="3863"/>
      <c r="L3" s="3863" t="s">
        <v>639</v>
      </c>
      <c r="M3" s="3863"/>
      <c r="N3" s="3863" t="s">
        <v>1941</v>
      </c>
      <c r="O3" s="3863"/>
      <c r="P3" s="3863" t="s">
        <v>17</v>
      </c>
      <c r="Q3" s="3863"/>
      <c r="R3" s="3863" t="s">
        <v>1964</v>
      </c>
      <c r="S3" s="3863"/>
      <c r="T3" s="3863" t="s">
        <v>18</v>
      </c>
      <c r="U3" s="3863"/>
      <c r="V3" s="3863" t="s">
        <v>1985</v>
      </c>
      <c r="W3" s="3863"/>
      <c r="X3" s="1394"/>
      <c r="Y3" s="1265" t="s">
        <v>2039</v>
      </c>
      <c r="Z3" s="3863" t="s">
        <v>659</v>
      </c>
      <c r="AA3" s="3863"/>
      <c r="AB3" s="3863" t="s">
        <v>2004</v>
      </c>
      <c r="AC3" s="3863"/>
      <c r="AD3" s="3863" t="s">
        <v>24</v>
      </c>
      <c r="AE3" s="3863"/>
      <c r="AF3" s="3863" t="s">
        <v>2020</v>
      </c>
      <c r="AG3" s="3863"/>
      <c r="AH3" s="3863" t="s">
        <v>27</v>
      </c>
      <c r="AI3" s="3863"/>
      <c r="AJ3" s="3863" t="s">
        <v>2037</v>
      </c>
      <c r="AK3" s="3863"/>
      <c r="AL3" s="1394"/>
      <c r="AM3" s="1265" t="s">
        <v>2040</v>
      </c>
      <c r="AN3" s="3863" t="s">
        <v>1676</v>
      </c>
      <c r="AO3" s="3863"/>
      <c r="AP3" s="3863" t="s">
        <v>2142</v>
      </c>
      <c r="AQ3" s="3863"/>
      <c r="AR3" s="3863" t="s">
        <v>28</v>
      </c>
      <c r="AS3" s="3863"/>
      <c r="AT3" s="3863" t="s">
        <v>2156</v>
      </c>
      <c r="AU3" s="3863"/>
      <c r="AV3" s="3863" t="s">
        <v>30</v>
      </c>
      <c r="AW3" s="3863"/>
      <c r="AX3" s="3863" t="s">
        <v>2168</v>
      </c>
      <c r="AY3" s="3863"/>
      <c r="AZ3" s="1394"/>
      <c r="BA3" s="1265" t="s">
        <v>2171</v>
      </c>
      <c r="BB3" s="3863" t="s">
        <v>673</v>
      </c>
      <c r="BC3" s="3863"/>
      <c r="BD3" s="3863" t="s">
        <v>1763</v>
      </c>
      <c r="BE3" s="3863"/>
    </row>
    <row r="4" spans="2:57" ht="18.75" x14ac:dyDescent="0.3">
      <c r="B4" s="3873" t="s">
        <v>1588</v>
      </c>
      <c r="C4" s="2819"/>
      <c r="D4" s="1265" t="s">
        <v>171</v>
      </c>
      <c r="E4" s="1265" t="s">
        <v>172</v>
      </c>
      <c r="F4" s="1265" t="s">
        <v>171</v>
      </c>
      <c r="G4" s="1265" t="s">
        <v>172</v>
      </c>
      <c r="H4" s="1265" t="s">
        <v>171</v>
      </c>
      <c r="I4" s="1265" t="s">
        <v>172</v>
      </c>
      <c r="J4" s="1265" t="s">
        <v>171</v>
      </c>
      <c r="K4" s="1265" t="s">
        <v>172</v>
      </c>
      <c r="L4" s="1265" t="s">
        <v>171</v>
      </c>
      <c r="M4" s="1265" t="s">
        <v>172</v>
      </c>
      <c r="N4" s="1265" t="s">
        <v>171</v>
      </c>
      <c r="O4" s="1265" t="s">
        <v>172</v>
      </c>
      <c r="P4" s="1265" t="s">
        <v>171</v>
      </c>
      <c r="Q4" s="1265" t="s">
        <v>172</v>
      </c>
      <c r="R4" s="1265" t="s">
        <v>171</v>
      </c>
      <c r="S4" s="1265" t="s">
        <v>172</v>
      </c>
      <c r="T4" s="1265" t="s">
        <v>171</v>
      </c>
      <c r="U4" s="1265" t="s">
        <v>172</v>
      </c>
      <c r="V4" s="1265" t="s">
        <v>171</v>
      </c>
      <c r="W4" s="1265" t="s">
        <v>172</v>
      </c>
      <c r="X4" s="1394"/>
      <c r="Y4" s="1265" t="s">
        <v>172</v>
      </c>
      <c r="Z4" s="1265" t="s">
        <v>171</v>
      </c>
      <c r="AA4" s="1265" t="s">
        <v>172</v>
      </c>
      <c r="AB4" s="1265" t="s">
        <v>171</v>
      </c>
      <c r="AC4" s="1265" t="s">
        <v>172</v>
      </c>
      <c r="AD4" s="1265" t="s">
        <v>171</v>
      </c>
      <c r="AE4" s="1265" t="s">
        <v>172</v>
      </c>
      <c r="AF4" s="1265" t="s">
        <v>171</v>
      </c>
      <c r="AG4" s="1265" t="s">
        <v>172</v>
      </c>
      <c r="AH4" s="1265" t="s">
        <v>171</v>
      </c>
      <c r="AI4" s="1265" t="s">
        <v>172</v>
      </c>
      <c r="AJ4" s="1265" t="s">
        <v>171</v>
      </c>
      <c r="AK4" s="1265" t="s">
        <v>172</v>
      </c>
      <c r="AL4" s="1394"/>
      <c r="AM4" s="1265" t="s">
        <v>172</v>
      </c>
      <c r="AN4" s="1265" t="s">
        <v>171</v>
      </c>
      <c r="AO4" s="1265" t="s">
        <v>172</v>
      </c>
      <c r="AP4" s="1265" t="s">
        <v>171</v>
      </c>
      <c r="AQ4" s="1265" t="s">
        <v>172</v>
      </c>
      <c r="AR4" s="1265" t="s">
        <v>171</v>
      </c>
      <c r="AS4" s="1265" t="s">
        <v>172</v>
      </c>
      <c r="AT4" s="1265" t="s">
        <v>171</v>
      </c>
      <c r="AU4" s="1265" t="s">
        <v>172</v>
      </c>
      <c r="AV4" s="1265" t="s">
        <v>171</v>
      </c>
      <c r="AW4" s="1265" t="s">
        <v>172</v>
      </c>
      <c r="AX4" s="1265" t="s">
        <v>171</v>
      </c>
      <c r="AY4" s="1265" t="s">
        <v>172</v>
      </c>
      <c r="AZ4" s="1394"/>
      <c r="BA4" s="1265" t="s">
        <v>172</v>
      </c>
      <c r="BB4" s="1265" t="s">
        <v>171</v>
      </c>
      <c r="BC4" s="1265" t="s">
        <v>172</v>
      </c>
      <c r="BD4" s="1265" t="s">
        <v>171</v>
      </c>
      <c r="BE4" s="1265" t="s">
        <v>172</v>
      </c>
    </row>
    <row r="5" spans="2:57" ht="18.75" x14ac:dyDescent="0.25">
      <c r="B5" s="3871"/>
      <c r="C5" s="2820" t="s">
        <v>788</v>
      </c>
      <c r="D5" s="346"/>
      <c r="E5" s="911">
        <v>267958</v>
      </c>
      <c r="F5" s="911"/>
      <c r="G5" s="911">
        <v>262757</v>
      </c>
      <c r="H5" s="911">
        <v>0</v>
      </c>
      <c r="I5" s="1048">
        <v>530715</v>
      </c>
      <c r="J5" s="911"/>
      <c r="K5" s="911">
        <v>196824</v>
      </c>
      <c r="L5" s="911">
        <v>0</v>
      </c>
      <c r="M5" s="911">
        <v>727539</v>
      </c>
      <c r="N5" s="2821"/>
      <c r="O5" s="911">
        <v>290724</v>
      </c>
      <c r="P5" s="911">
        <v>0</v>
      </c>
      <c r="Q5" s="911">
        <v>1018263</v>
      </c>
      <c r="R5" s="2821"/>
      <c r="S5" s="911">
        <v>272682</v>
      </c>
      <c r="T5" s="911">
        <v>0</v>
      </c>
      <c r="U5" s="911">
        <v>1290945</v>
      </c>
      <c r="V5" s="2821"/>
      <c r="W5" s="911">
        <v>282914</v>
      </c>
      <c r="X5" s="1022"/>
      <c r="Y5" s="911">
        <v>846320</v>
      </c>
      <c r="Z5" s="911">
        <v>0</v>
      </c>
      <c r="AA5" s="911">
        <v>1573859</v>
      </c>
      <c r="AB5" s="2821"/>
      <c r="AC5" s="911">
        <v>305051</v>
      </c>
      <c r="AD5" s="911">
        <v>0</v>
      </c>
      <c r="AE5" s="911">
        <v>1878910</v>
      </c>
      <c r="AF5" s="2821"/>
      <c r="AG5" s="911">
        <v>13037</v>
      </c>
      <c r="AH5" s="911">
        <v>0</v>
      </c>
      <c r="AI5" s="911">
        <v>1891947</v>
      </c>
      <c r="AJ5" s="2821"/>
      <c r="AK5" s="911">
        <v>289004</v>
      </c>
      <c r="AL5" s="1022"/>
      <c r="AM5" s="911">
        <v>607092</v>
      </c>
      <c r="AN5" s="911">
        <v>0</v>
      </c>
      <c r="AO5" s="911">
        <v>2180951</v>
      </c>
      <c r="AP5" s="2821"/>
      <c r="AQ5" s="911">
        <v>273021</v>
      </c>
      <c r="AR5" s="911">
        <v>0</v>
      </c>
      <c r="AS5" s="911">
        <v>2453972</v>
      </c>
      <c r="AT5" s="2821"/>
      <c r="AU5" s="911">
        <v>252045</v>
      </c>
      <c r="AV5" s="911">
        <v>0</v>
      </c>
      <c r="AW5" s="911">
        <v>2706017</v>
      </c>
      <c r="AX5" s="2821"/>
      <c r="AY5" s="911">
        <v>312025</v>
      </c>
      <c r="AZ5" s="1022"/>
      <c r="BA5" s="911">
        <v>837091</v>
      </c>
      <c r="BB5" s="911">
        <v>0</v>
      </c>
      <c r="BC5" s="911">
        <v>1444183</v>
      </c>
      <c r="BD5" s="911">
        <v>0</v>
      </c>
      <c r="BE5" s="911">
        <v>3018042</v>
      </c>
    </row>
    <row r="6" spans="2:57" ht="18.75" x14ac:dyDescent="0.25">
      <c r="B6" s="3871"/>
      <c r="C6" s="2820" t="s">
        <v>1191</v>
      </c>
      <c r="D6" s="346"/>
      <c r="E6" s="911">
        <v>10925</v>
      </c>
      <c r="F6" s="911"/>
      <c r="G6" s="911">
        <v>12257</v>
      </c>
      <c r="H6" s="911">
        <v>0</v>
      </c>
      <c r="I6" s="1048">
        <v>23182</v>
      </c>
      <c r="J6" s="911"/>
      <c r="K6" s="911">
        <v>8122</v>
      </c>
      <c r="L6" s="911">
        <v>0</v>
      </c>
      <c r="M6" s="911">
        <v>31304</v>
      </c>
      <c r="N6" s="2821"/>
      <c r="O6" s="911">
        <v>9722</v>
      </c>
      <c r="P6" s="911">
        <v>0</v>
      </c>
      <c r="Q6" s="911">
        <v>41026</v>
      </c>
      <c r="R6" s="2821"/>
      <c r="S6" s="911">
        <v>8347</v>
      </c>
      <c r="T6" s="911">
        <v>0</v>
      </c>
      <c r="U6" s="911">
        <v>49373</v>
      </c>
      <c r="V6" s="2821"/>
      <c r="W6" s="911">
        <v>11211</v>
      </c>
      <c r="X6" s="1022"/>
      <c r="Y6" s="911">
        <v>29280</v>
      </c>
      <c r="Z6" s="911">
        <v>0</v>
      </c>
      <c r="AA6" s="911">
        <v>60584</v>
      </c>
      <c r="AB6" s="2821"/>
      <c r="AC6" s="911">
        <v>10011</v>
      </c>
      <c r="AD6" s="911">
        <v>0</v>
      </c>
      <c r="AE6" s="911">
        <v>70595</v>
      </c>
      <c r="AF6" s="2821"/>
      <c r="AG6" s="911">
        <v>745</v>
      </c>
      <c r="AH6" s="911">
        <v>0</v>
      </c>
      <c r="AI6" s="911">
        <v>71340</v>
      </c>
      <c r="AJ6" s="2821"/>
      <c r="AK6" s="911">
        <v>10541</v>
      </c>
      <c r="AL6" s="1022"/>
      <c r="AM6" s="911">
        <v>21297</v>
      </c>
      <c r="AN6" s="911">
        <v>0</v>
      </c>
      <c r="AO6" s="911">
        <v>81881</v>
      </c>
      <c r="AP6" s="2821"/>
      <c r="AQ6" s="911">
        <v>11247</v>
      </c>
      <c r="AR6" s="911">
        <v>0</v>
      </c>
      <c r="AS6" s="911">
        <v>93128</v>
      </c>
      <c r="AT6" s="2821"/>
      <c r="AU6" s="911">
        <v>10641</v>
      </c>
      <c r="AV6" s="911">
        <v>0</v>
      </c>
      <c r="AW6" s="911">
        <v>103769</v>
      </c>
      <c r="AX6" s="2821"/>
      <c r="AY6" s="911">
        <v>7988</v>
      </c>
      <c r="AZ6" s="1022"/>
      <c r="BA6" s="911">
        <v>29876</v>
      </c>
      <c r="BB6" s="911">
        <v>0</v>
      </c>
      <c r="BC6" s="911">
        <v>51173</v>
      </c>
      <c r="BD6" s="911">
        <v>0</v>
      </c>
      <c r="BE6" s="911">
        <v>111757</v>
      </c>
    </row>
    <row r="7" spans="2:57" ht="18.75" x14ac:dyDescent="0.25">
      <c r="B7" s="3871"/>
      <c r="C7" s="2820" t="s">
        <v>1192</v>
      </c>
      <c r="D7" s="346"/>
      <c r="E7" s="911">
        <v>3978</v>
      </c>
      <c r="F7" s="911"/>
      <c r="G7" s="911">
        <v>3635</v>
      </c>
      <c r="H7" s="911">
        <v>0</v>
      </c>
      <c r="I7" s="1048">
        <v>7613</v>
      </c>
      <c r="J7" s="911"/>
      <c r="K7" s="911">
        <v>1621</v>
      </c>
      <c r="L7" s="911">
        <v>0</v>
      </c>
      <c r="M7" s="911">
        <v>9234</v>
      </c>
      <c r="N7" s="2821"/>
      <c r="O7" s="911">
        <v>1844</v>
      </c>
      <c r="P7" s="911">
        <v>0</v>
      </c>
      <c r="Q7" s="911">
        <v>11078</v>
      </c>
      <c r="R7" s="2821"/>
      <c r="S7" s="911">
        <v>1621</v>
      </c>
      <c r="T7" s="911">
        <v>0</v>
      </c>
      <c r="U7" s="911">
        <v>12699</v>
      </c>
      <c r="V7" s="2821"/>
      <c r="W7" s="911">
        <v>2744</v>
      </c>
      <c r="X7" s="1022"/>
      <c r="Y7" s="911">
        <v>6209</v>
      </c>
      <c r="Z7" s="911">
        <v>0</v>
      </c>
      <c r="AA7" s="911">
        <v>15443</v>
      </c>
      <c r="AB7" s="2821"/>
      <c r="AC7" s="911">
        <v>3773</v>
      </c>
      <c r="AD7" s="911">
        <v>0</v>
      </c>
      <c r="AE7" s="911">
        <v>19216</v>
      </c>
      <c r="AF7" s="2821"/>
      <c r="AG7" s="911">
        <v>104</v>
      </c>
      <c r="AH7" s="911">
        <v>0</v>
      </c>
      <c r="AI7" s="911">
        <v>19320</v>
      </c>
      <c r="AJ7" s="2821"/>
      <c r="AK7" s="911">
        <v>3687</v>
      </c>
      <c r="AL7" s="1022"/>
      <c r="AM7" s="911">
        <v>7564</v>
      </c>
      <c r="AN7" s="911">
        <v>0</v>
      </c>
      <c r="AO7" s="911">
        <v>23007</v>
      </c>
      <c r="AP7" s="2821"/>
      <c r="AQ7" s="911">
        <v>1899</v>
      </c>
      <c r="AR7" s="911">
        <v>0</v>
      </c>
      <c r="AS7" s="911">
        <v>24906</v>
      </c>
      <c r="AT7" s="2821"/>
      <c r="AU7" s="911">
        <v>1247</v>
      </c>
      <c r="AV7" s="911">
        <v>0</v>
      </c>
      <c r="AW7" s="911">
        <v>26153</v>
      </c>
      <c r="AX7" s="2821"/>
      <c r="AY7" s="911">
        <v>901</v>
      </c>
      <c r="AZ7" s="1022"/>
      <c r="BA7" s="911">
        <v>4047</v>
      </c>
      <c r="BB7" s="911">
        <v>0</v>
      </c>
      <c r="BC7" s="911">
        <v>11611</v>
      </c>
      <c r="BD7" s="911">
        <v>0</v>
      </c>
      <c r="BE7" s="911">
        <v>27054</v>
      </c>
    </row>
    <row r="8" spans="2:57" ht="18.75" x14ac:dyDescent="0.25">
      <c r="B8" s="3871"/>
      <c r="C8" s="2822" t="s">
        <v>1255</v>
      </c>
      <c r="D8" s="2823"/>
      <c r="E8" s="2824">
        <v>282861</v>
      </c>
      <c r="F8" s="2824">
        <v>0</v>
      </c>
      <c r="G8" s="2824">
        <v>278649</v>
      </c>
      <c r="H8" s="2825">
        <v>0</v>
      </c>
      <c r="I8" s="2826">
        <v>561510</v>
      </c>
      <c r="J8" s="2824">
        <v>0</v>
      </c>
      <c r="K8" s="2824">
        <v>206567</v>
      </c>
      <c r="L8" s="2825">
        <v>0</v>
      </c>
      <c r="M8" s="2825">
        <v>768077</v>
      </c>
      <c r="N8" s="2824">
        <v>0</v>
      </c>
      <c r="O8" s="2824">
        <v>302290</v>
      </c>
      <c r="P8" s="2825">
        <v>0</v>
      </c>
      <c r="Q8" s="2825">
        <v>1070367</v>
      </c>
      <c r="R8" s="2824">
        <v>0</v>
      </c>
      <c r="S8" s="2824">
        <v>282650</v>
      </c>
      <c r="T8" s="2825">
        <v>0</v>
      </c>
      <c r="U8" s="2825">
        <v>1353017</v>
      </c>
      <c r="V8" s="2824">
        <v>0</v>
      </c>
      <c r="W8" s="2824">
        <v>296869</v>
      </c>
      <c r="X8" s="2827"/>
      <c r="Y8" s="2828">
        <v>881809</v>
      </c>
      <c r="Z8" s="2825">
        <v>0</v>
      </c>
      <c r="AA8" s="2825">
        <v>1649886</v>
      </c>
      <c r="AB8" s="2824">
        <v>0</v>
      </c>
      <c r="AC8" s="2824">
        <v>318835</v>
      </c>
      <c r="AD8" s="2825">
        <v>0</v>
      </c>
      <c r="AE8" s="2825">
        <v>1968721</v>
      </c>
      <c r="AF8" s="2824">
        <v>0</v>
      </c>
      <c r="AG8" s="2824">
        <v>13886</v>
      </c>
      <c r="AH8" s="2825">
        <v>0</v>
      </c>
      <c r="AI8" s="2825">
        <v>1982607</v>
      </c>
      <c r="AJ8" s="2824">
        <v>0</v>
      </c>
      <c r="AK8" s="2824">
        <v>303232</v>
      </c>
      <c r="AL8" s="2827"/>
      <c r="AM8" s="2828">
        <v>635953</v>
      </c>
      <c r="AN8" s="2825">
        <v>0</v>
      </c>
      <c r="AO8" s="2825">
        <v>2285839</v>
      </c>
      <c r="AP8" s="2824">
        <v>0</v>
      </c>
      <c r="AQ8" s="2824">
        <v>286167</v>
      </c>
      <c r="AR8" s="2825">
        <v>0</v>
      </c>
      <c r="AS8" s="2825">
        <v>2572006</v>
      </c>
      <c r="AT8" s="2824">
        <v>0</v>
      </c>
      <c r="AU8" s="2824">
        <v>263933</v>
      </c>
      <c r="AV8" s="2825">
        <v>0</v>
      </c>
      <c r="AW8" s="2825">
        <v>2835939</v>
      </c>
      <c r="AX8" s="2824">
        <v>0</v>
      </c>
      <c r="AY8" s="2824">
        <v>320914</v>
      </c>
      <c r="AZ8" s="2827"/>
      <c r="BA8" s="2828">
        <v>871014</v>
      </c>
      <c r="BB8" s="2825">
        <v>0</v>
      </c>
      <c r="BC8" s="2825">
        <v>3156853</v>
      </c>
      <c r="BD8" s="2825">
        <v>0</v>
      </c>
      <c r="BE8" s="2825">
        <v>3156853</v>
      </c>
    </row>
    <row r="9" spans="2:57" ht="18.75" x14ac:dyDescent="0.25">
      <c r="B9" s="3871"/>
      <c r="C9" s="2820" t="s">
        <v>790</v>
      </c>
      <c r="D9" s="346"/>
      <c r="E9" s="911">
        <v>12984</v>
      </c>
      <c r="F9" s="911"/>
      <c r="G9" s="911">
        <v>17425</v>
      </c>
      <c r="H9" s="911">
        <v>0</v>
      </c>
      <c r="I9" s="1048">
        <v>30409</v>
      </c>
      <c r="J9" s="911"/>
      <c r="K9" s="911">
        <v>12432</v>
      </c>
      <c r="L9" s="911">
        <v>0</v>
      </c>
      <c r="M9" s="911">
        <v>42841</v>
      </c>
      <c r="N9" s="2821"/>
      <c r="O9" s="911">
        <v>15148</v>
      </c>
      <c r="P9" s="911">
        <v>0</v>
      </c>
      <c r="Q9" s="911">
        <v>57989</v>
      </c>
      <c r="R9" s="2821"/>
      <c r="S9" s="911">
        <v>13744</v>
      </c>
      <c r="T9" s="911">
        <v>0</v>
      </c>
      <c r="U9" s="911">
        <v>71733</v>
      </c>
      <c r="V9" s="2821"/>
      <c r="W9" s="911">
        <v>19001</v>
      </c>
      <c r="X9" s="1022"/>
      <c r="Y9" s="911">
        <v>47893</v>
      </c>
      <c r="Z9" s="911">
        <v>0</v>
      </c>
      <c r="AA9" s="911">
        <v>90734</v>
      </c>
      <c r="AB9" s="2821"/>
      <c r="AC9" s="911">
        <v>16004</v>
      </c>
      <c r="AD9" s="911">
        <v>0</v>
      </c>
      <c r="AE9" s="911">
        <v>106738</v>
      </c>
      <c r="AF9" s="2821"/>
      <c r="AG9" s="911">
        <v>698</v>
      </c>
      <c r="AH9" s="911">
        <v>0</v>
      </c>
      <c r="AI9" s="911">
        <v>107436</v>
      </c>
      <c r="AJ9" s="2821"/>
      <c r="AK9" s="911">
        <v>20112</v>
      </c>
      <c r="AL9" s="1022"/>
      <c r="AM9" s="911">
        <v>36814</v>
      </c>
      <c r="AN9" s="911">
        <v>0</v>
      </c>
      <c r="AO9" s="911">
        <v>127548</v>
      </c>
      <c r="AP9" s="2821"/>
      <c r="AQ9" s="911">
        <v>18997</v>
      </c>
      <c r="AR9" s="911">
        <v>0</v>
      </c>
      <c r="AS9" s="911">
        <v>146545</v>
      </c>
      <c r="AT9" s="2821"/>
      <c r="AU9" s="911">
        <v>15876</v>
      </c>
      <c r="AV9" s="911">
        <v>0</v>
      </c>
      <c r="AW9" s="911">
        <v>162421</v>
      </c>
      <c r="AX9" s="2821"/>
      <c r="AY9" s="911">
        <v>16441</v>
      </c>
      <c r="AZ9" s="1022"/>
      <c r="BA9" s="911">
        <v>51314</v>
      </c>
      <c r="BB9" s="911">
        <v>0</v>
      </c>
      <c r="BC9" s="911">
        <v>88128</v>
      </c>
      <c r="BD9" s="911">
        <v>0</v>
      </c>
      <c r="BE9" s="911">
        <v>178862</v>
      </c>
    </row>
    <row r="10" spans="2:57" ht="18.75" x14ac:dyDescent="0.25">
      <c r="B10" s="3871"/>
      <c r="C10" s="2820" t="s">
        <v>789</v>
      </c>
      <c r="D10" s="346"/>
      <c r="E10" s="911">
        <v>36224</v>
      </c>
      <c r="F10" s="911"/>
      <c r="G10" s="911">
        <v>28945</v>
      </c>
      <c r="H10" s="911">
        <v>0</v>
      </c>
      <c r="I10" s="1048">
        <v>65169</v>
      </c>
      <c r="J10" s="911"/>
      <c r="K10" s="911">
        <v>22124</v>
      </c>
      <c r="L10" s="911">
        <v>0</v>
      </c>
      <c r="M10" s="911">
        <v>87293</v>
      </c>
      <c r="N10" s="2821"/>
      <c r="O10" s="911">
        <v>32150</v>
      </c>
      <c r="P10" s="911">
        <v>0</v>
      </c>
      <c r="Q10" s="911">
        <v>119443</v>
      </c>
      <c r="R10" s="2821"/>
      <c r="S10" s="911">
        <v>32753</v>
      </c>
      <c r="T10" s="911">
        <v>0</v>
      </c>
      <c r="U10" s="911">
        <v>152196</v>
      </c>
      <c r="V10" s="2821"/>
      <c r="W10" s="911">
        <v>38134</v>
      </c>
      <c r="X10" s="1022"/>
      <c r="Y10" s="911">
        <v>103037</v>
      </c>
      <c r="Z10" s="911">
        <v>0</v>
      </c>
      <c r="AA10" s="911">
        <v>190330</v>
      </c>
      <c r="AB10" s="2821"/>
      <c r="AC10" s="911">
        <v>40819</v>
      </c>
      <c r="AD10" s="911">
        <v>0</v>
      </c>
      <c r="AE10" s="911">
        <v>231149</v>
      </c>
      <c r="AF10" s="2821"/>
      <c r="AG10" s="911">
        <v>1315</v>
      </c>
      <c r="AH10" s="911">
        <v>0</v>
      </c>
      <c r="AI10" s="911">
        <v>232464</v>
      </c>
      <c r="AJ10" s="2821"/>
      <c r="AK10" s="911">
        <v>36987</v>
      </c>
      <c r="AL10" s="1022"/>
      <c r="AM10" s="911">
        <v>79121</v>
      </c>
      <c r="AN10" s="911">
        <v>0</v>
      </c>
      <c r="AO10" s="911">
        <v>269451</v>
      </c>
      <c r="AP10" s="2821"/>
      <c r="AQ10" s="911">
        <v>34547</v>
      </c>
      <c r="AR10" s="911">
        <v>0</v>
      </c>
      <c r="AS10" s="911">
        <v>303998</v>
      </c>
      <c r="AT10" s="2821"/>
      <c r="AU10" s="911">
        <v>30454</v>
      </c>
      <c r="AV10" s="911">
        <v>0</v>
      </c>
      <c r="AW10" s="911">
        <v>334452</v>
      </c>
      <c r="AX10" s="2821"/>
      <c r="AY10" s="911">
        <v>40058</v>
      </c>
      <c r="AZ10" s="1022"/>
      <c r="BA10" s="911">
        <v>105059</v>
      </c>
      <c r="BB10" s="911">
        <v>0</v>
      </c>
      <c r="BC10" s="911">
        <v>184180</v>
      </c>
      <c r="BD10" s="911">
        <v>0</v>
      </c>
      <c r="BE10" s="911">
        <v>374510</v>
      </c>
    </row>
    <row r="11" spans="2:57" ht="18.75" x14ac:dyDescent="0.25">
      <c r="B11" s="3871"/>
      <c r="C11" s="2820" t="s">
        <v>26</v>
      </c>
      <c r="D11" s="346"/>
      <c r="E11" s="911">
        <v>17810</v>
      </c>
      <c r="F11" s="911"/>
      <c r="G11" s="911">
        <v>17987</v>
      </c>
      <c r="H11" s="911">
        <v>0</v>
      </c>
      <c r="I11" s="1048">
        <v>35797</v>
      </c>
      <c r="J11" s="911"/>
      <c r="K11" s="911">
        <v>11406</v>
      </c>
      <c r="L11" s="911">
        <v>0</v>
      </c>
      <c r="M11" s="911">
        <v>47203</v>
      </c>
      <c r="N11" s="2821"/>
      <c r="O11" s="911">
        <v>16755</v>
      </c>
      <c r="P11" s="911">
        <v>0</v>
      </c>
      <c r="Q11" s="911">
        <v>63958</v>
      </c>
      <c r="R11" s="2821"/>
      <c r="S11" s="911">
        <v>16902</v>
      </c>
      <c r="T11" s="911">
        <v>0</v>
      </c>
      <c r="U11" s="911">
        <v>80860</v>
      </c>
      <c r="V11" s="2821"/>
      <c r="W11" s="911">
        <v>17223</v>
      </c>
      <c r="X11" s="1022"/>
      <c r="Y11" s="911">
        <v>50880</v>
      </c>
      <c r="Z11" s="911">
        <v>0</v>
      </c>
      <c r="AA11" s="911">
        <v>98083</v>
      </c>
      <c r="AB11" s="2821"/>
      <c r="AC11" s="911">
        <v>16950</v>
      </c>
      <c r="AD11" s="911">
        <v>0</v>
      </c>
      <c r="AE11" s="911">
        <v>115033</v>
      </c>
      <c r="AF11" s="2821"/>
      <c r="AG11" s="911">
        <v>764</v>
      </c>
      <c r="AH11" s="911">
        <v>0</v>
      </c>
      <c r="AI11" s="911">
        <v>115797</v>
      </c>
      <c r="AJ11" s="2821"/>
      <c r="AK11" s="911">
        <v>17747</v>
      </c>
      <c r="AL11" s="1022"/>
      <c r="AM11" s="911">
        <v>35461</v>
      </c>
      <c r="AN11" s="911">
        <v>0</v>
      </c>
      <c r="AO11" s="911">
        <v>133544</v>
      </c>
      <c r="AP11" s="2821"/>
      <c r="AQ11" s="911">
        <v>15889</v>
      </c>
      <c r="AR11" s="911">
        <v>0</v>
      </c>
      <c r="AS11" s="911">
        <v>149433</v>
      </c>
      <c r="AT11" s="2821"/>
      <c r="AU11" s="911">
        <v>12897</v>
      </c>
      <c r="AV11" s="911">
        <v>0</v>
      </c>
      <c r="AW11" s="911">
        <v>162330</v>
      </c>
      <c r="AX11" s="2821"/>
      <c r="AY11" s="911">
        <v>18521</v>
      </c>
      <c r="AZ11" s="1022"/>
      <c r="BA11" s="911">
        <v>47307</v>
      </c>
      <c r="BB11" s="911">
        <v>0</v>
      </c>
      <c r="BC11" s="911">
        <v>82768</v>
      </c>
      <c r="BD11" s="911">
        <v>0</v>
      </c>
      <c r="BE11" s="911">
        <v>180851</v>
      </c>
    </row>
    <row r="12" spans="2:57" ht="18.75" x14ac:dyDescent="0.25">
      <c r="B12" s="3871"/>
      <c r="C12" s="2820" t="s">
        <v>791</v>
      </c>
      <c r="D12" s="346"/>
      <c r="E12" s="911">
        <v>0</v>
      </c>
      <c r="F12" s="911"/>
      <c r="G12" s="911">
        <v>0</v>
      </c>
      <c r="H12" s="911">
        <v>0</v>
      </c>
      <c r="I12" s="1048">
        <v>0</v>
      </c>
      <c r="J12" s="911"/>
      <c r="K12" s="911">
        <v>0</v>
      </c>
      <c r="L12" s="911">
        <v>0</v>
      </c>
      <c r="M12" s="911">
        <v>0</v>
      </c>
      <c r="N12" s="2821"/>
      <c r="O12" s="911">
        <v>0</v>
      </c>
      <c r="P12" s="911">
        <v>0</v>
      </c>
      <c r="Q12" s="911">
        <v>0</v>
      </c>
      <c r="R12" s="2821"/>
      <c r="S12" s="911">
        <v>0</v>
      </c>
      <c r="T12" s="911">
        <v>0</v>
      </c>
      <c r="U12" s="911">
        <v>0</v>
      </c>
      <c r="V12" s="2821"/>
      <c r="W12" s="911">
        <v>877</v>
      </c>
      <c r="X12" s="1022"/>
      <c r="Y12" s="911">
        <v>877</v>
      </c>
      <c r="Z12" s="911">
        <v>0</v>
      </c>
      <c r="AA12" s="911">
        <v>877</v>
      </c>
      <c r="AB12" s="2821"/>
      <c r="AC12" s="911">
        <v>173</v>
      </c>
      <c r="AD12" s="911">
        <v>0</v>
      </c>
      <c r="AE12" s="911">
        <v>1050</v>
      </c>
      <c r="AF12" s="2821"/>
      <c r="AG12" s="911">
        <v>0</v>
      </c>
      <c r="AH12" s="911">
        <v>0</v>
      </c>
      <c r="AI12" s="911">
        <v>1050</v>
      </c>
      <c r="AJ12" s="2821"/>
      <c r="AK12" s="911">
        <v>500</v>
      </c>
      <c r="AL12" s="1022"/>
      <c r="AM12" s="911">
        <v>673</v>
      </c>
      <c r="AN12" s="911">
        <v>0</v>
      </c>
      <c r="AO12" s="911">
        <v>1550</v>
      </c>
      <c r="AP12" s="2821"/>
      <c r="AQ12" s="911">
        <v>1450</v>
      </c>
      <c r="AR12" s="911">
        <v>0</v>
      </c>
      <c r="AS12" s="911">
        <v>3000</v>
      </c>
      <c r="AT12" s="2821"/>
      <c r="AU12" s="911">
        <v>897</v>
      </c>
      <c r="AV12" s="911">
        <v>0</v>
      </c>
      <c r="AW12" s="911">
        <v>3897</v>
      </c>
      <c r="AX12" s="2821"/>
      <c r="AY12" s="911">
        <v>0</v>
      </c>
      <c r="AZ12" s="1022"/>
      <c r="BA12" s="911">
        <v>2347</v>
      </c>
      <c r="BB12" s="911">
        <v>0</v>
      </c>
      <c r="BC12" s="911">
        <v>3020</v>
      </c>
      <c r="BD12" s="911">
        <v>0</v>
      </c>
      <c r="BE12" s="911">
        <v>3897</v>
      </c>
    </row>
    <row r="13" spans="2:57" ht="18.75" x14ac:dyDescent="0.25">
      <c r="B13" s="3871"/>
      <c r="C13" s="2820" t="s">
        <v>41</v>
      </c>
      <c r="D13" s="346"/>
      <c r="E13" s="911">
        <v>2214</v>
      </c>
      <c r="F13" s="911"/>
      <c r="G13" s="911">
        <v>1338</v>
      </c>
      <c r="H13" s="911">
        <v>0</v>
      </c>
      <c r="I13" s="1048">
        <v>3552</v>
      </c>
      <c r="J13" s="911"/>
      <c r="K13" s="911">
        <v>3028</v>
      </c>
      <c r="L13" s="911">
        <v>0</v>
      </c>
      <c r="M13" s="911">
        <v>6580</v>
      </c>
      <c r="N13" s="2821"/>
      <c r="O13" s="911">
        <v>4811</v>
      </c>
      <c r="P13" s="911">
        <v>0</v>
      </c>
      <c r="Q13" s="911">
        <v>11391</v>
      </c>
      <c r="R13" s="2821"/>
      <c r="S13" s="911">
        <v>3502</v>
      </c>
      <c r="T13" s="911">
        <v>0</v>
      </c>
      <c r="U13" s="911">
        <v>14893</v>
      </c>
      <c r="V13" s="2821"/>
      <c r="W13" s="911">
        <v>3237</v>
      </c>
      <c r="X13" s="1022"/>
      <c r="Y13" s="911">
        <v>11550</v>
      </c>
      <c r="Z13" s="911">
        <v>0</v>
      </c>
      <c r="AA13" s="911">
        <v>18130</v>
      </c>
      <c r="AB13" s="2821"/>
      <c r="AC13" s="911">
        <v>2946</v>
      </c>
      <c r="AD13" s="911">
        <v>0</v>
      </c>
      <c r="AE13" s="911">
        <v>21076</v>
      </c>
      <c r="AF13" s="2821"/>
      <c r="AG13" s="911">
        <v>111</v>
      </c>
      <c r="AH13" s="911">
        <v>0</v>
      </c>
      <c r="AI13" s="911">
        <v>21187</v>
      </c>
      <c r="AJ13" s="2821"/>
      <c r="AK13" s="911">
        <v>1834</v>
      </c>
      <c r="AL13" s="1022"/>
      <c r="AM13" s="911">
        <v>4891</v>
      </c>
      <c r="AN13" s="911">
        <v>0</v>
      </c>
      <c r="AO13" s="911">
        <v>23021</v>
      </c>
      <c r="AP13" s="2821"/>
      <c r="AQ13" s="911">
        <v>130</v>
      </c>
      <c r="AR13" s="911">
        <v>0</v>
      </c>
      <c r="AS13" s="911">
        <v>23151</v>
      </c>
      <c r="AT13" s="2821"/>
      <c r="AU13" s="911">
        <v>5</v>
      </c>
      <c r="AV13" s="911">
        <v>0</v>
      </c>
      <c r="AW13" s="911">
        <v>23156</v>
      </c>
      <c r="AX13" s="2821"/>
      <c r="AY13" s="911">
        <v>0</v>
      </c>
      <c r="AZ13" s="1022"/>
      <c r="BA13" s="911">
        <v>135</v>
      </c>
      <c r="BB13" s="911">
        <v>0</v>
      </c>
      <c r="BC13" s="911">
        <v>5026</v>
      </c>
      <c r="BD13" s="911">
        <v>0</v>
      </c>
      <c r="BE13" s="911">
        <v>23156</v>
      </c>
    </row>
    <row r="14" spans="2:57" ht="18.75" x14ac:dyDescent="0.25">
      <c r="B14" s="3871"/>
      <c r="C14" s="2820" t="s">
        <v>1555</v>
      </c>
      <c r="D14" s="346"/>
      <c r="E14" s="911">
        <v>635</v>
      </c>
      <c r="F14" s="911"/>
      <c r="G14" s="911">
        <v>660</v>
      </c>
      <c r="H14" s="911">
        <v>0</v>
      </c>
      <c r="I14" s="1048">
        <v>1295</v>
      </c>
      <c r="J14" s="911"/>
      <c r="K14" s="911">
        <v>523</v>
      </c>
      <c r="L14" s="911">
        <v>0</v>
      </c>
      <c r="M14" s="911">
        <v>1818</v>
      </c>
      <c r="N14" s="2821"/>
      <c r="O14" s="911">
        <v>848</v>
      </c>
      <c r="P14" s="911">
        <v>0</v>
      </c>
      <c r="Q14" s="911">
        <v>2666</v>
      </c>
      <c r="R14" s="2821"/>
      <c r="S14" s="911">
        <v>601</v>
      </c>
      <c r="T14" s="911">
        <v>0</v>
      </c>
      <c r="U14" s="911">
        <v>3267</v>
      </c>
      <c r="V14" s="2821"/>
      <c r="W14" s="911">
        <v>346</v>
      </c>
      <c r="X14" s="1022"/>
      <c r="Y14" s="911">
        <v>1795</v>
      </c>
      <c r="Z14" s="911">
        <v>0</v>
      </c>
      <c r="AA14" s="911">
        <v>3613</v>
      </c>
      <c r="AB14" s="2821"/>
      <c r="AC14" s="911">
        <v>1510</v>
      </c>
      <c r="AD14" s="911">
        <v>0</v>
      </c>
      <c r="AE14" s="911">
        <v>5123</v>
      </c>
      <c r="AF14" s="2821"/>
      <c r="AG14" s="911">
        <v>20</v>
      </c>
      <c r="AH14" s="911">
        <v>0</v>
      </c>
      <c r="AI14" s="911">
        <v>5143</v>
      </c>
      <c r="AJ14" s="2821"/>
      <c r="AK14" s="911">
        <v>1820</v>
      </c>
      <c r="AL14" s="1022"/>
      <c r="AM14" s="911">
        <v>3350</v>
      </c>
      <c r="AN14" s="911">
        <v>0</v>
      </c>
      <c r="AO14" s="911">
        <v>6963</v>
      </c>
      <c r="AP14" s="2821"/>
      <c r="AQ14" s="911">
        <v>1850</v>
      </c>
      <c r="AR14" s="911">
        <v>0</v>
      </c>
      <c r="AS14" s="911">
        <v>8813</v>
      </c>
      <c r="AT14" s="2821"/>
      <c r="AU14" s="911">
        <v>0</v>
      </c>
      <c r="AV14" s="911">
        <v>0</v>
      </c>
      <c r="AW14" s="911">
        <v>8813</v>
      </c>
      <c r="AX14" s="2821"/>
      <c r="AY14" s="911">
        <v>0</v>
      </c>
      <c r="AZ14" s="1022"/>
      <c r="BA14" s="911">
        <v>1850</v>
      </c>
      <c r="BB14" s="911">
        <v>0</v>
      </c>
      <c r="BC14" s="911">
        <v>5200</v>
      </c>
      <c r="BD14" s="911">
        <v>0</v>
      </c>
      <c r="BE14" s="911">
        <v>8813</v>
      </c>
    </row>
    <row r="15" spans="2:57" ht="18.75" x14ac:dyDescent="0.25">
      <c r="B15" s="3871"/>
      <c r="C15" s="2820" t="s">
        <v>601</v>
      </c>
      <c r="D15" s="346"/>
      <c r="E15" s="911">
        <v>2265</v>
      </c>
      <c r="F15" s="911"/>
      <c r="G15" s="911">
        <v>3600</v>
      </c>
      <c r="H15" s="911">
        <v>0</v>
      </c>
      <c r="I15" s="1048">
        <v>5865</v>
      </c>
      <c r="J15" s="911"/>
      <c r="K15" s="911">
        <v>3957</v>
      </c>
      <c r="L15" s="911">
        <v>0</v>
      </c>
      <c r="M15" s="911">
        <v>9822</v>
      </c>
      <c r="N15" s="2821"/>
      <c r="O15" s="911">
        <v>6695</v>
      </c>
      <c r="P15" s="911">
        <v>0</v>
      </c>
      <c r="Q15" s="911">
        <v>16517</v>
      </c>
      <c r="R15" s="2821"/>
      <c r="S15" s="911">
        <v>2487</v>
      </c>
      <c r="T15" s="911">
        <v>0</v>
      </c>
      <c r="U15" s="911">
        <v>19004</v>
      </c>
      <c r="V15" s="2821"/>
      <c r="W15" s="911">
        <v>5994</v>
      </c>
      <c r="X15" s="1022"/>
      <c r="Y15" s="911">
        <v>15176</v>
      </c>
      <c r="Z15" s="911">
        <v>0</v>
      </c>
      <c r="AA15" s="911">
        <v>24998</v>
      </c>
      <c r="AB15" s="2821"/>
      <c r="AC15" s="911">
        <v>4401</v>
      </c>
      <c r="AD15" s="911">
        <v>0</v>
      </c>
      <c r="AE15" s="911">
        <v>29399</v>
      </c>
      <c r="AF15" s="2821"/>
      <c r="AG15" s="911">
        <v>90</v>
      </c>
      <c r="AH15" s="911">
        <v>0</v>
      </c>
      <c r="AI15" s="911">
        <v>29489</v>
      </c>
      <c r="AJ15" s="2821"/>
      <c r="AK15" s="911">
        <v>860</v>
      </c>
      <c r="AL15" s="1022"/>
      <c r="AM15" s="911">
        <v>5351</v>
      </c>
      <c r="AN15" s="911">
        <v>0</v>
      </c>
      <c r="AO15" s="911">
        <v>30349</v>
      </c>
      <c r="AP15" s="2821"/>
      <c r="AQ15" s="911">
        <v>1383</v>
      </c>
      <c r="AR15" s="911">
        <v>0</v>
      </c>
      <c r="AS15" s="911">
        <v>31732</v>
      </c>
      <c r="AT15" s="2821"/>
      <c r="AU15" s="911">
        <v>15241</v>
      </c>
      <c r="AV15" s="911">
        <v>0</v>
      </c>
      <c r="AW15" s="911">
        <v>46973</v>
      </c>
      <c r="AX15" s="2821"/>
      <c r="AY15" s="911">
        <v>14818</v>
      </c>
      <c r="AZ15" s="1022"/>
      <c r="BA15" s="911">
        <v>31442</v>
      </c>
      <c r="BB15" s="911">
        <v>0</v>
      </c>
      <c r="BC15" s="911">
        <v>36793</v>
      </c>
      <c r="BD15" s="911">
        <v>0</v>
      </c>
      <c r="BE15" s="911">
        <v>61791</v>
      </c>
    </row>
    <row r="16" spans="2:57" ht="18.75" x14ac:dyDescent="0.25">
      <c r="B16" s="3871"/>
      <c r="C16" s="2820" t="s">
        <v>792</v>
      </c>
      <c r="D16" s="346"/>
      <c r="E16" s="911">
        <v>6909</v>
      </c>
      <c r="F16" s="911"/>
      <c r="G16" s="911">
        <v>6084</v>
      </c>
      <c r="H16" s="911">
        <v>0</v>
      </c>
      <c r="I16" s="1048">
        <v>12993</v>
      </c>
      <c r="J16" s="911"/>
      <c r="K16" s="911">
        <v>5421</v>
      </c>
      <c r="L16" s="911">
        <v>0</v>
      </c>
      <c r="M16" s="911">
        <v>18414</v>
      </c>
      <c r="N16" s="2821"/>
      <c r="O16" s="911">
        <v>4178</v>
      </c>
      <c r="P16" s="911">
        <v>0</v>
      </c>
      <c r="Q16" s="911">
        <v>22592</v>
      </c>
      <c r="R16" s="2821"/>
      <c r="S16" s="911">
        <v>4301</v>
      </c>
      <c r="T16" s="911">
        <v>0</v>
      </c>
      <c r="U16" s="911">
        <v>26893</v>
      </c>
      <c r="V16" s="2821"/>
      <c r="W16" s="911">
        <v>4755</v>
      </c>
      <c r="X16" s="1022"/>
      <c r="Y16" s="911">
        <v>13234</v>
      </c>
      <c r="Z16" s="911">
        <v>0</v>
      </c>
      <c r="AA16" s="911">
        <v>31648</v>
      </c>
      <c r="AB16" s="2821"/>
      <c r="AC16" s="911">
        <v>5099</v>
      </c>
      <c r="AD16" s="911">
        <v>0</v>
      </c>
      <c r="AE16" s="911">
        <v>36747</v>
      </c>
      <c r="AF16" s="2821"/>
      <c r="AG16" s="911">
        <v>101</v>
      </c>
      <c r="AH16" s="911">
        <v>0</v>
      </c>
      <c r="AI16" s="911">
        <v>36848</v>
      </c>
      <c r="AJ16" s="2821"/>
      <c r="AK16" s="911">
        <v>4601</v>
      </c>
      <c r="AL16" s="1022"/>
      <c r="AM16" s="911">
        <v>9801</v>
      </c>
      <c r="AN16" s="911">
        <v>0</v>
      </c>
      <c r="AO16" s="911">
        <v>41449</v>
      </c>
      <c r="AP16" s="2821"/>
      <c r="AQ16" s="911">
        <v>5265</v>
      </c>
      <c r="AR16" s="911">
        <v>0</v>
      </c>
      <c r="AS16" s="911">
        <v>46714</v>
      </c>
      <c r="AT16" s="2821"/>
      <c r="AU16" s="911">
        <v>3877</v>
      </c>
      <c r="AV16" s="911">
        <v>0</v>
      </c>
      <c r="AW16" s="911">
        <v>50591</v>
      </c>
      <c r="AX16" s="2821"/>
      <c r="AY16" s="911">
        <v>6412</v>
      </c>
      <c r="AZ16" s="1022"/>
      <c r="BA16" s="911">
        <v>15554</v>
      </c>
      <c r="BB16" s="911">
        <v>0</v>
      </c>
      <c r="BC16" s="911">
        <v>25355</v>
      </c>
      <c r="BD16" s="911">
        <v>0</v>
      </c>
      <c r="BE16" s="911">
        <v>57003</v>
      </c>
    </row>
    <row r="17" spans="2:57" ht="18.75" x14ac:dyDescent="0.25">
      <c r="B17" s="3871"/>
      <c r="C17" s="2820" t="s">
        <v>98</v>
      </c>
      <c r="D17" s="346"/>
      <c r="E17" s="911">
        <v>68967</v>
      </c>
      <c r="F17" s="911"/>
      <c r="G17" s="911">
        <v>65112</v>
      </c>
      <c r="H17" s="911">
        <v>0</v>
      </c>
      <c r="I17" s="1048">
        <v>134079</v>
      </c>
      <c r="J17" s="911"/>
      <c r="K17" s="911">
        <v>46620</v>
      </c>
      <c r="L17" s="911">
        <v>0</v>
      </c>
      <c r="M17" s="911">
        <v>180699</v>
      </c>
      <c r="N17" s="2821"/>
      <c r="O17" s="911">
        <v>70318</v>
      </c>
      <c r="P17" s="911">
        <v>0</v>
      </c>
      <c r="Q17" s="911">
        <v>251017</v>
      </c>
      <c r="R17" s="2821"/>
      <c r="S17" s="911">
        <v>67610</v>
      </c>
      <c r="T17" s="911">
        <v>0</v>
      </c>
      <c r="U17" s="911">
        <v>318627</v>
      </c>
      <c r="V17" s="2821"/>
      <c r="W17" s="911">
        <v>74243</v>
      </c>
      <c r="X17" s="1022"/>
      <c r="Y17" s="911">
        <v>212171</v>
      </c>
      <c r="Z17" s="911">
        <v>0</v>
      </c>
      <c r="AA17" s="911">
        <v>392870</v>
      </c>
      <c r="AB17" s="2821"/>
      <c r="AC17" s="911">
        <v>77501</v>
      </c>
      <c r="AD17" s="911">
        <v>0</v>
      </c>
      <c r="AE17" s="911">
        <v>470371</v>
      </c>
      <c r="AF17" s="2821"/>
      <c r="AG17" s="911">
        <v>3011</v>
      </c>
      <c r="AH17" s="911">
        <v>0</v>
      </c>
      <c r="AI17" s="911">
        <v>473382</v>
      </c>
      <c r="AJ17" s="2821"/>
      <c r="AK17" s="911">
        <v>73114</v>
      </c>
      <c r="AL17" s="1022"/>
      <c r="AM17" s="911">
        <v>153626</v>
      </c>
      <c r="AN17" s="911">
        <v>0</v>
      </c>
      <c r="AO17" s="911">
        <v>546496</v>
      </c>
      <c r="AP17" s="2821"/>
      <c r="AQ17" s="911">
        <v>67224</v>
      </c>
      <c r="AR17" s="911">
        <v>0</v>
      </c>
      <c r="AS17" s="911">
        <v>613720</v>
      </c>
      <c r="AT17" s="2821"/>
      <c r="AU17" s="911">
        <v>70069</v>
      </c>
      <c r="AV17" s="911">
        <v>0</v>
      </c>
      <c r="AW17" s="911">
        <v>683789</v>
      </c>
      <c r="AX17" s="2821"/>
      <c r="AY17" s="911">
        <v>82371</v>
      </c>
      <c r="AZ17" s="1022"/>
      <c r="BA17" s="911">
        <v>219664</v>
      </c>
      <c r="BB17" s="911">
        <v>0</v>
      </c>
      <c r="BC17" s="911">
        <v>373290</v>
      </c>
      <c r="BD17" s="911">
        <v>0</v>
      </c>
      <c r="BE17" s="911">
        <v>766160</v>
      </c>
    </row>
    <row r="18" spans="2:57" ht="18.75" x14ac:dyDescent="0.25">
      <c r="B18" s="3871"/>
      <c r="C18" s="2820" t="s">
        <v>1314</v>
      </c>
      <c r="D18" s="346"/>
      <c r="E18" s="911">
        <v>899</v>
      </c>
      <c r="F18" s="911"/>
      <c r="G18" s="911">
        <v>150</v>
      </c>
      <c r="H18" s="911">
        <v>0</v>
      </c>
      <c r="I18" s="1048">
        <v>1049</v>
      </c>
      <c r="J18" s="911"/>
      <c r="K18" s="911">
        <v>230</v>
      </c>
      <c r="L18" s="911">
        <v>0</v>
      </c>
      <c r="M18" s="911">
        <v>1279</v>
      </c>
      <c r="N18" s="2821"/>
      <c r="O18" s="911">
        <v>768</v>
      </c>
      <c r="P18" s="911">
        <v>0</v>
      </c>
      <c r="Q18" s="911">
        <v>2047</v>
      </c>
      <c r="R18" s="2821"/>
      <c r="S18" s="911">
        <v>822</v>
      </c>
      <c r="T18" s="911">
        <v>0</v>
      </c>
      <c r="U18" s="911">
        <v>2869</v>
      </c>
      <c r="V18" s="2821"/>
      <c r="W18" s="911">
        <v>803</v>
      </c>
      <c r="X18" s="1022"/>
      <c r="Y18" s="911">
        <v>2393</v>
      </c>
      <c r="Z18" s="911">
        <v>0</v>
      </c>
      <c r="AA18" s="911">
        <v>3672</v>
      </c>
      <c r="AB18" s="2821"/>
      <c r="AC18" s="911">
        <v>910</v>
      </c>
      <c r="AD18" s="911">
        <v>0</v>
      </c>
      <c r="AE18" s="911">
        <v>4582</v>
      </c>
      <c r="AF18" s="2821"/>
      <c r="AG18" s="911">
        <v>125</v>
      </c>
      <c r="AH18" s="911">
        <v>0</v>
      </c>
      <c r="AI18" s="911">
        <v>4707</v>
      </c>
      <c r="AJ18" s="2821"/>
      <c r="AK18" s="911">
        <v>1420</v>
      </c>
      <c r="AL18" s="1022"/>
      <c r="AM18" s="911">
        <v>2455</v>
      </c>
      <c r="AN18" s="911">
        <v>0</v>
      </c>
      <c r="AO18" s="911">
        <v>6127</v>
      </c>
      <c r="AP18" s="2821"/>
      <c r="AQ18" s="911">
        <v>1299</v>
      </c>
      <c r="AR18" s="911">
        <v>0</v>
      </c>
      <c r="AS18" s="911">
        <v>7426</v>
      </c>
      <c r="AT18" s="2821"/>
      <c r="AU18" s="911">
        <v>969</v>
      </c>
      <c r="AV18" s="911">
        <v>0</v>
      </c>
      <c r="AW18" s="911">
        <v>8395</v>
      </c>
      <c r="AX18" s="2821"/>
      <c r="AY18" s="911">
        <v>1498</v>
      </c>
      <c r="AZ18" s="1022"/>
      <c r="BA18" s="911">
        <v>3766</v>
      </c>
      <c r="BB18" s="911">
        <v>0</v>
      </c>
      <c r="BC18" s="911">
        <v>6221</v>
      </c>
      <c r="BD18" s="911">
        <v>0</v>
      </c>
      <c r="BE18" s="911">
        <v>9893</v>
      </c>
    </row>
    <row r="19" spans="2:57" ht="18.75" x14ac:dyDescent="0.25">
      <c r="B19" s="3871"/>
      <c r="C19" s="2820" t="s">
        <v>175</v>
      </c>
      <c r="D19" s="346"/>
      <c r="E19" s="911">
        <v>0</v>
      </c>
      <c r="F19" s="911"/>
      <c r="G19" s="911">
        <v>0</v>
      </c>
      <c r="H19" s="911">
        <v>0</v>
      </c>
      <c r="I19" s="1048">
        <v>0</v>
      </c>
      <c r="J19" s="911"/>
      <c r="K19" s="911">
        <v>640</v>
      </c>
      <c r="L19" s="911">
        <v>0</v>
      </c>
      <c r="M19" s="911">
        <v>640</v>
      </c>
      <c r="N19" s="2821"/>
      <c r="O19" s="911">
        <v>0</v>
      </c>
      <c r="P19" s="911">
        <v>0</v>
      </c>
      <c r="Q19" s="911">
        <v>640</v>
      </c>
      <c r="R19" s="2821"/>
      <c r="S19" s="911">
        <v>100</v>
      </c>
      <c r="T19" s="911">
        <v>0</v>
      </c>
      <c r="U19" s="911">
        <v>740</v>
      </c>
      <c r="V19" s="2821"/>
      <c r="W19" s="911">
        <v>55</v>
      </c>
      <c r="X19" s="1022"/>
      <c r="Y19" s="911">
        <v>155</v>
      </c>
      <c r="Z19" s="911">
        <v>0</v>
      </c>
      <c r="AA19" s="911">
        <v>795</v>
      </c>
      <c r="AB19" s="2821"/>
      <c r="AC19" s="911">
        <v>401</v>
      </c>
      <c r="AD19" s="911">
        <v>0</v>
      </c>
      <c r="AE19" s="911">
        <v>1196</v>
      </c>
      <c r="AF19" s="2821"/>
      <c r="AG19" s="911">
        <v>0</v>
      </c>
      <c r="AH19" s="911">
        <v>0</v>
      </c>
      <c r="AI19" s="911">
        <v>1196</v>
      </c>
      <c r="AJ19" s="2821"/>
      <c r="AK19" s="911">
        <v>0</v>
      </c>
      <c r="AL19" s="1022"/>
      <c r="AM19" s="911">
        <v>401</v>
      </c>
      <c r="AN19" s="911">
        <v>0</v>
      </c>
      <c r="AO19" s="911">
        <v>1196</v>
      </c>
      <c r="AP19" s="2821"/>
      <c r="AQ19" s="911">
        <v>99</v>
      </c>
      <c r="AR19" s="911">
        <v>0</v>
      </c>
      <c r="AS19" s="911">
        <v>1295</v>
      </c>
      <c r="AT19" s="2821"/>
      <c r="AU19" s="911">
        <v>0</v>
      </c>
      <c r="AV19" s="911">
        <v>0</v>
      </c>
      <c r="AW19" s="911">
        <v>1295</v>
      </c>
      <c r="AX19" s="2821"/>
      <c r="AY19" s="911">
        <v>434</v>
      </c>
      <c r="AZ19" s="1022"/>
      <c r="BA19" s="911">
        <v>533</v>
      </c>
      <c r="BB19" s="911">
        <v>0</v>
      </c>
      <c r="BC19" s="911">
        <v>934</v>
      </c>
      <c r="BD19" s="911">
        <v>0</v>
      </c>
      <c r="BE19" s="911">
        <v>1729</v>
      </c>
    </row>
    <row r="20" spans="2:57" ht="18.75" x14ac:dyDescent="0.25">
      <c r="B20" s="3871"/>
      <c r="C20" s="2820" t="s">
        <v>1710</v>
      </c>
      <c r="D20" s="2829"/>
      <c r="E20" s="2830">
        <v>214</v>
      </c>
      <c r="F20" s="2830"/>
      <c r="G20" s="2830">
        <v>190</v>
      </c>
      <c r="H20" s="911">
        <v>0</v>
      </c>
      <c r="I20" s="1048">
        <v>404</v>
      </c>
      <c r="J20" s="2830"/>
      <c r="K20" s="2830">
        <v>0</v>
      </c>
      <c r="L20" s="2830"/>
      <c r="M20" s="911">
        <v>404</v>
      </c>
      <c r="N20" s="2831"/>
      <c r="O20" s="2830">
        <v>0</v>
      </c>
      <c r="P20" s="2830"/>
      <c r="Q20" s="911">
        <v>404</v>
      </c>
      <c r="R20" s="2831"/>
      <c r="S20" s="2830">
        <v>201</v>
      </c>
      <c r="T20" s="2830"/>
      <c r="U20" s="911">
        <v>605</v>
      </c>
      <c r="V20" s="2831"/>
      <c r="W20" s="2830">
        <v>770</v>
      </c>
      <c r="X20" s="1022"/>
      <c r="Y20" s="911">
        <v>971</v>
      </c>
      <c r="Z20" s="2830"/>
      <c r="AA20" s="911">
        <v>1375</v>
      </c>
      <c r="AB20" s="2831"/>
      <c r="AC20" s="2830">
        <v>452</v>
      </c>
      <c r="AD20" s="2830"/>
      <c r="AE20" s="911">
        <v>1827</v>
      </c>
      <c r="AF20" s="2831"/>
      <c r="AG20" s="2830">
        <v>0</v>
      </c>
      <c r="AH20" s="2830"/>
      <c r="AI20" s="911">
        <v>1827</v>
      </c>
      <c r="AJ20" s="2831"/>
      <c r="AK20" s="2830">
        <v>80</v>
      </c>
      <c r="AL20" s="1022"/>
      <c r="AM20" s="911">
        <v>532</v>
      </c>
      <c r="AN20" s="2830"/>
      <c r="AO20" s="911">
        <v>1907</v>
      </c>
      <c r="AP20" s="2831"/>
      <c r="AQ20" s="2830">
        <v>396</v>
      </c>
      <c r="AR20" s="911">
        <v>0</v>
      </c>
      <c r="AS20" s="911">
        <v>2303</v>
      </c>
      <c r="AT20" s="2831"/>
      <c r="AU20" s="2830">
        <v>351</v>
      </c>
      <c r="AV20" s="911">
        <v>0</v>
      </c>
      <c r="AW20" s="911">
        <v>2654</v>
      </c>
      <c r="AX20" s="2831"/>
      <c r="AY20" s="2830">
        <v>380</v>
      </c>
      <c r="AZ20" s="1022"/>
      <c r="BA20" s="911">
        <v>1127</v>
      </c>
      <c r="BB20" s="2830"/>
      <c r="BC20" s="911">
        <v>1659</v>
      </c>
      <c r="BD20" s="911">
        <v>0</v>
      </c>
      <c r="BE20" s="911">
        <v>3034</v>
      </c>
    </row>
    <row r="21" spans="2:57" ht="18.75" x14ac:dyDescent="0.25">
      <c r="B21" s="3867" t="s">
        <v>991</v>
      </c>
      <c r="C21" s="2818" t="s">
        <v>1589</v>
      </c>
      <c r="D21" s="2832"/>
      <c r="E21" s="1265">
        <v>431982</v>
      </c>
      <c r="F21" s="1265">
        <v>0</v>
      </c>
      <c r="G21" s="1265">
        <v>420140</v>
      </c>
      <c r="H21" s="911">
        <v>0</v>
      </c>
      <c r="I21" s="1048">
        <v>852122</v>
      </c>
      <c r="J21" s="1265">
        <v>0</v>
      </c>
      <c r="K21" s="1265">
        <v>312948</v>
      </c>
      <c r="L21" s="911">
        <v>0</v>
      </c>
      <c r="M21" s="911">
        <v>1165070</v>
      </c>
      <c r="N21" s="1265">
        <v>0</v>
      </c>
      <c r="O21" s="1265">
        <v>453961</v>
      </c>
      <c r="P21" s="911">
        <v>0</v>
      </c>
      <c r="Q21" s="911">
        <v>1619031</v>
      </c>
      <c r="R21" s="1265">
        <v>0</v>
      </c>
      <c r="S21" s="1265">
        <v>425673</v>
      </c>
      <c r="T21" s="911">
        <v>0</v>
      </c>
      <c r="U21" s="911">
        <v>2044704</v>
      </c>
      <c r="V21" s="1265">
        <v>0</v>
      </c>
      <c r="W21" s="1265">
        <v>462307</v>
      </c>
      <c r="X21" s="1394"/>
      <c r="Y21" s="911">
        <v>1341941</v>
      </c>
      <c r="Z21" s="911">
        <v>0</v>
      </c>
      <c r="AA21" s="911">
        <v>2507011</v>
      </c>
      <c r="AB21" s="1265">
        <v>0</v>
      </c>
      <c r="AC21" s="1265">
        <v>486001</v>
      </c>
      <c r="AD21" s="911">
        <v>0</v>
      </c>
      <c r="AE21" s="911">
        <v>2993012</v>
      </c>
      <c r="AF21" s="1265">
        <v>0</v>
      </c>
      <c r="AG21" s="1265">
        <v>20121</v>
      </c>
      <c r="AH21" s="911">
        <v>0</v>
      </c>
      <c r="AI21" s="911">
        <v>3013133</v>
      </c>
      <c r="AJ21" s="1265">
        <v>0</v>
      </c>
      <c r="AK21" s="1265">
        <v>462307</v>
      </c>
      <c r="AL21" s="1394"/>
      <c r="AM21" s="911">
        <v>968429</v>
      </c>
      <c r="AN21" s="911">
        <v>0</v>
      </c>
      <c r="AO21" s="911">
        <v>3475440</v>
      </c>
      <c r="AP21" s="1265">
        <v>0</v>
      </c>
      <c r="AQ21" s="1265">
        <v>434696</v>
      </c>
      <c r="AR21" s="911">
        <v>0</v>
      </c>
      <c r="AS21" s="911">
        <v>3910136</v>
      </c>
      <c r="AT21" s="1265">
        <v>0</v>
      </c>
      <c r="AU21" s="1265">
        <v>414569</v>
      </c>
      <c r="AV21" s="911">
        <v>0</v>
      </c>
      <c r="AW21" s="911">
        <v>4324705</v>
      </c>
      <c r="AX21" s="1265">
        <v>0</v>
      </c>
      <c r="AY21" s="1265">
        <v>501847</v>
      </c>
      <c r="AZ21" s="1394"/>
      <c r="BA21" s="911">
        <v>1351112</v>
      </c>
      <c r="BB21" s="911">
        <v>0</v>
      </c>
      <c r="BC21" s="911">
        <v>2319541</v>
      </c>
      <c r="BD21" s="911">
        <v>0</v>
      </c>
      <c r="BE21" s="911">
        <v>4826552</v>
      </c>
    </row>
    <row r="22" spans="2:57" ht="18.75" x14ac:dyDescent="0.25">
      <c r="B22" s="3868"/>
      <c r="C22" s="2818" t="s">
        <v>1590</v>
      </c>
      <c r="D22" s="2832"/>
      <c r="E22" s="1265">
        <v>24525</v>
      </c>
      <c r="F22" s="2832"/>
      <c r="G22" s="1265">
        <v>17050</v>
      </c>
      <c r="H22" s="911">
        <v>0</v>
      </c>
      <c r="I22" s="1048">
        <v>41575</v>
      </c>
      <c r="J22" s="2832"/>
      <c r="K22" s="1265">
        <v>11562</v>
      </c>
      <c r="L22" s="911">
        <v>0</v>
      </c>
      <c r="M22" s="911">
        <v>53137</v>
      </c>
      <c r="N22" s="347"/>
      <c r="O22" s="1265">
        <v>22429</v>
      </c>
      <c r="P22" s="911">
        <v>0</v>
      </c>
      <c r="Q22" s="911">
        <v>75566</v>
      </c>
      <c r="R22" s="347"/>
      <c r="S22" s="1265">
        <v>18620</v>
      </c>
      <c r="T22" s="911">
        <v>0</v>
      </c>
      <c r="U22" s="911">
        <v>94186</v>
      </c>
      <c r="V22" s="347"/>
      <c r="W22" s="1265">
        <v>11638</v>
      </c>
      <c r="X22" s="1394"/>
      <c r="Y22" s="911">
        <v>52687</v>
      </c>
      <c r="Z22" s="911">
        <v>0</v>
      </c>
      <c r="AA22" s="911">
        <v>105824</v>
      </c>
      <c r="AB22" s="347"/>
      <c r="AC22" s="1265">
        <v>19220</v>
      </c>
      <c r="AD22" s="911">
        <v>0</v>
      </c>
      <c r="AE22" s="911">
        <v>125044</v>
      </c>
      <c r="AF22" s="347"/>
      <c r="AG22" s="1265">
        <v>2068</v>
      </c>
      <c r="AH22" s="911">
        <v>0</v>
      </c>
      <c r="AI22" s="911">
        <v>127112</v>
      </c>
      <c r="AJ22" s="347"/>
      <c r="AK22" s="1265">
        <v>17515</v>
      </c>
      <c r="AL22" s="1394"/>
      <c r="AM22" s="911">
        <v>38803</v>
      </c>
      <c r="AN22" s="911">
        <v>0</v>
      </c>
      <c r="AO22" s="911">
        <v>144627</v>
      </c>
      <c r="AP22" s="347"/>
      <c r="AQ22" s="1265">
        <v>19081</v>
      </c>
      <c r="AR22" s="911">
        <v>0</v>
      </c>
      <c r="AS22" s="911">
        <v>163708</v>
      </c>
      <c r="AT22" s="347"/>
      <c r="AU22" s="1265">
        <v>13481</v>
      </c>
      <c r="AV22" s="911">
        <v>0</v>
      </c>
      <c r="AW22" s="911">
        <v>177189</v>
      </c>
      <c r="AX22" s="347"/>
      <c r="AY22" s="1265">
        <v>19371</v>
      </c>
      <c r="AZ22" s="1394"/>
      <c r="BA22" s="911">
        <v>51933</v>
      </c>
      <c r="BB22" s="911">
        <v>0</v>
      </c>
      <c r="BC22" s="911">
        <v>90736</v>
      </c>
      <c r="BD22" s="911">
        <v>0</v>
      </c>
      <c r="BE22" s="911">
        <v>196560</v>
      </c>
    </row>
    <row r="23" spans="2:57" ht="37.5" x14ac:dyDescent="0.25">
      <c r="B23" s="3869"/>
      <c r="C23" s="2833" t="s">
        <v>1591</v>
      </c>
      <c r="D23" s="2832"/>
      <c r="E23" s="1265">
        <v>456507</v>
      </c>
      <c r="F23" s="2832"/>
      <c r="G23" s="1265">
        <v>437190</v>
      </c>
      <c r="H23" s="911">
        <v>0</v>
      </c>
      <c r="I23" s="1048">
        <v>893697</v>
      </c>
      <c r="J23" s="1265">
        <v>0</v>
      </c>
      <c r="K23" s="1265">
        <v>324510</v>
      </c>
      <c r="L23" s="911">
        <v>0</v>
      </c>
      <c r="M23" s="911">
        <v>1218207</v>
      </c>
      <c r="N23" s="1265">
        <v>0</v>
      </c>
      <c r="O23" s="1265">
        <v>476390</v>
      </c>
      <c r="P23" s="911">
        <v>0</v>
      </c>
      <c r="Q23" s="911">
        <v>1694597</v>
      </c>
      <c r="R23" s="1265">
        <v>0</v>
      </c>
      <c r="S23" s="1265">
        <v>444293</v>
      </c>
      <c r="T23" s="911">
        <v>0</v>
      </c>
      <c r="U23" s="911">
        <v>2138890</v>
      </c>
      <c r="V23" s="1265">
        <v>0</v>
      </c>
      <c r="W23" s="1265">
        <v>473945</v>
      </c>
      <c r="X23" s="1394"/>
      <c r="Y23" s="911">
        <v>1394628</v>
      </c>
      <c r="Z23" s="911">
        <v>0</v>
      </c>
      <c r="AA23" s="911">
        <v>2612835</v>
      </c>
      <c r="AB23" s="1265">
        <v>0</v>
      </c>
      <c r="AC23" s="1265">
        <v>505221</v>
      </c>
      <c r="AD23" s="911">
        <v>0</v>
      </c>
      <c r="AE23" s="911">
        <v>3118056</v>
      </c>
      <c r="AF23" s="1265">
        <v>0</v>
      </c>
      <c r="AG23" s="1265">
        <v>22189</v>
      </c>
      <c r="AH23" s="911">
        <v>0</v>
      </c>
      <c r="AI23" s="911">
        <v>3140245</v>
      </c>
      <c r="AJ23" s="1265">
        <v>0</v>
      </c>
      <c r="AK23" s="1265">
        <v>479822</v>
      </c>
      <c r="AL23" s="1394"/>
      <c r="AM23" s="911">
        <v>1007232</v>
      </c>
      <c r="AN23" s="911">
        <v>0</v>
      </c>
      <c r="AO23" s="911">
        <v>3620067</v>
      </c>
      <c r="AP23" s="1265">
        <v>0</v>
      </c>
      <c r="AQ23" s="1265">
        <v>453777</v>
      </c>
      <c r="AR23" s="911">
        <v>0</v>
      </c>
      <c r="AS23" s="911">
        <v>4073844</v>
      </c>
      <c r="AT23" s="1265">
        <v>0</v>
      </c>
      <c r="AU23" s="1265">
        <v>428050</v>
      </c>
      <c r="AV23" s="911">
        <v>0</v>
      </c>
      <c r="AW23" s="911">
        <v>4501894</v>
      </c>
      <c r="AX23" s="1265">
        <v>0</v>
      </c>
      <c r="AY23" s="1265">
        <v>521218</v>
      </c>
      <c r="AZ23" s="1394"/>
      <c r="BA23" s="911">
        <v>1403045</v>
      </c>
      <c r="BB23" s="911">
        <v>0</v>
      </c>
      <c r="BC23" s="911">
        <v>2410277</v>
      </c>
      <c r="BD23" s="911">
        <v>0</v>
      </c>
      <c r="BE23" s="911">
        <v>5023112</v>
      </c>
    </row>
    <row r="24" spans="2:57" ht="18.75" x14ac:dyDescent="0.3">
      <c r="B24" s="2834"/>
      <c r="C24" s="2835"/>
      <c r="D24" s="1271"/>
      <c r="E24" s="1283"/>
      <c r="F24" s="1283"/>
      <c r="G24" s="1283"/>
      <c r="H24" s="1283"/>
      <c r="I24" s="1283"/>
      <c r="J24" s="1283"/>
      <c r="K24" s="1283"/>
      <c r="L24" s="1283"/>
      <c r="M24" s="1283"/>
      <c r="N24" s="1283"/>
      <c r="O24" s="1283"/>
      <c r="P24" s="1283"/>
      <c r="Q24" s="1283"/>
      <c r="R24" s="1283"/>
      <c r="S24" s="1283"/>
      <c r="T24" s="1283"/>
      <c r="U24" s="1283"/>
      <c r="V24" s="1283"/>
      <c r="W24" s="1283"/>
      <c r="X24" s="2836"/>
      <c r="Y24" s="911"/>
      <c r="Z24" s="1283"/>
      <c r="AA24" s="1283"/>
      <c r="AB24" s="1283"/>
      <c r="AC24" s="1283"/>
      <c r="AD24" s="1283"/>
      <c r="AE24" s="1283"/>
      <c r="AF24" s="1283"/>
      <c r="AG24" s="1283"/>
      <c r="AH24" s="1283"/>
      <c r="AI24" s="1283"/>
      <c r="AJ24" s="1283"/>
      <c r="AK24" s="1283"/>
      <c r="AL24" s="2836"/>
      <c r="AM24" s="911"/>
      <c r="AN24" s="1283"/>
      <c r="AO24" s="1283"/>
      <c r="AP24" s="1283"/>
      <c r="AQ24" s="1283"/>
      <c r="AR24" s="1283"/>
      <c r="AS24" s="1283"/>
      <c r="AT24" s="1283"/>
      <c r="AU24" s="1283"/>
      <c r="AV24" s="1283"/>
      <c r="AW24" s="1283"/>
      <c r="AX24" s="1283"/>
      <c r="AY24" s="1283"/>
      <c r="AZ24" s="2836"/>
      <c r="BA24" s="911"/>
      <c r="BB24" s="1283"/>
      <c r="BC24" s="1283"/>
      <c r="BD24" s="1283"/>
      <c r="BE24" s="1283"/>
    </row>
    <row r="25" spans="2:57" ht="18.75" x14ac:dyDescent="0.3">
      <c r="B25" s="2837"/>
      <c r="C25" s="2835"/>
      <c r="D25" s="1271"/>
      <c r="E25" s="1283"/>
      <c r="F25" s="1283"/>
      <c r="G25" s="1283"/>
      <c r="H25" s="1283"/>
      <c r="I25" s="1283"/>
      <c r="J25" s="1283"/>
      <c r="K25" s="1283"/>
      <c r="L25" s="1283"/>
      <c r="M25" s="1283"/>
      <c r="N25" s="1283"/>
      <c r="O25" s="1283"/>
      <c r="P25" s="1283"/>
      <c r="Q25" s="1283"/>
      <c r="R25" s="1283"/>
      <c r="S25" s="1283"/>
      <c r="T25" s="1283"/>
      <c r="U25" s="1283"/>
      <c r="V25" s="1283"/>
      <c r="W25" s="1283"/>
      <c r="X25" s="2836"/>
      <c r="Y25" s="911"/>
      <c r="Z25" s="1283"/>
      <c r="AA25" s="1283"/>
      <c r="AB25" s="1283"/>
      <c r="AC25" s="1283"/>
      <c r="AD25" s="1283"/>
      <c r="AE25" s="1283"/>
      <c r="AF25" s="1283"/>
      <c r="AG25" s="1283"/>
      <c r="AH25" s="1283"/>
      <c r="AI25" s="1283"/>
      <c r="AJ25" s="1283"/>
      <c r="AK25" s="1283"/>
      <c r="AL25" s="2836"/>
      <c r="AM25" s="911"/>
      <c r="AN25" s="1283"/>
      <c r="AO25" s="1283"/>
      <c r="AP25" s="1283"/>
      <c r="AQ25" s="1283"/>
      <c r="AR25" s="1283"/>
      <c r="AS25" s="1283"/>
      <c r="AT25" s="1283"/>
      <c r="AU25" s="1283"/>
      <c r="AV25" s="1283"/>
      <c r="AW25" s="1283"/>
      <c r="AX25" s="1283"/>
      <c r="AY25" s="1283"/>
      <c r="AZ25" s="2836"/>
      <c r="BA25" s="911"/>
      <c r="BB25" s="1283"/>
      <c r="BC25" s="1283"/>
      <c r="BD25" s="1283"/>
      <c r="BE25" s="1283"/>
    </row>
    <row r="26" spans="2:57" ht="18.75" x14ac:dyDescent="0.3">
      <c r="B26" s="3870" t="s">
        <v>1592</v>
      </c>
      <c r="C26" s="2819" t="s">
        <v>1593</v>
      </c>
      <c r="D26" s="2838"/>
      <c r="E26" s="1283"/>
      <c r="F26" s="1283"/>
      <c r="G26" s="1283"/>
      <c r="H26" s="1283"/>
      <c r="I26" s="1283"/>
      <c r="J26" s="1283"/>
      <c r="K26" s="1283"/>
      <c r="L26" s="1283"/>
      <c r="M26" s="1283"/>
      <c r="N26" s="1283"/>
      <c r="O26" s="1283"/>
      <c r="P26" s="1283"/>
      <c r="Q26" s="1283"/>
      <c r="R26" s="1283"/>
      <c r="S26" s="1283"/>
      <c r="T26" s="1283"/>
      <c r="U26" s="1283"/>
      <c r="V26" s="1283"/>
      <c r="W26" s="1283"/>
      <c r="X26" s="2836"/>
      <c r="Y26" s="911"/>
      <c r="Z26" s="1283"/>
      <c r="AA26" s="1283"/>
      <c r="AB26" s="1283"/>
      <c r="AC26" s="1283"/>
      <c r="AD26" s="1283"/>
      <c r="AE26" s="1283"/>
      <c r="AF26" s="1283"/>
      <c r="AG26" s="1283"/>
      <c r="AH26" s="1283"/>
      <c r="AI26" s="1283"/>
      <c r="AJ26" s="1283"/>
      <c r="AK26" s="1283"/>
      <c r="AL26" s="2836"/>
      <c r="AM26" s="911"/>
      <c r="AN26" s="1283"/>
      <c r="AO26" s="1283"/>
      <c r="AP26" s="1283"/>
      <c r="AQ26" s="1283"/>
      <c r="AR26" s="1283"/>
      <c r="AS26" s="1283"/>
      <c r="AT26" s="1283"/>
      <c r="AU26" s="1283"/>
      <c r="AV26" s="1283"/>
      <c r="AW26" s="1283"/>
      <c r="AX26" s="1283"/>
      <c r="AY26" s="1283"/>
      <c r="AZ26" s="2836"/>
      <c r="BA26" s="911"/>
      <c r="BB26" s="1283"/>
      <c r="BC26" s="1283"/>
      <c r="BD26" s="1283"/>
      <c r="BE26" s="1283"/>
    </row>
    <row r="27" spans="2:57" ht="18.75" x14ac:dyDescent="0.25">
      <c r="B27" s="3871"/>
      <c r="C27" s="2820" t="s">
        <v>1013</v>
      </c>
      <c r="D27" s="346"/>
      <c r="E27" s="911">
        <v>68967</v>
      </c>
      <c r="F27" s="911"/>
      <c r="G27" s="911">
        <v>62400</v>
      </c>
      <c r="H27" s="911">
        <v>0</v>
      </c>
      <c r="I27" s="1048">
        <v>131367</v>
      </c>
      <c r="J27" s="911"/>
      <c r="K27" s="911">
        <v>46620</v>
      </c>
      <c r="L27" s="911">
        <v>0</v>
      </c>
      <c r="M27" s="911">
        <v>177987</v>
      </c>
      <c r="N27" s="2821"/>
      <c r="O27" s="911">
        <v>70318</v>
      </c>
      <c r="P27" s="911">
        <v>0</v>
      </c>
      <c r="Q27" s="911">
        <v>248305</v>
      </c>
      <c r="R27" s="2821"/>
      <c r="S27" s="911">
        <v>67610</v>
      </c>
      <c r="T27" s="911">
        <v>0</v>
      </c>
      <c r="U27" s="911">
        <v>315915</v>
      </c>
      <c r="V27" s="2821"/>
      <c r="W27" s="911">
        <v>74243</v>
      </c>
      <c r="X27" s="1022"/>
      <c r="Y27" s="911">
        <v>212171</v>
      </c>
      <c r="Z27" s="911">
        <v>0</v>
      </c>
      <c r="AA27" s="911">
        <v>390158</v>
      </c>
      <c r="AB27" s="2821"/>
      <c r="AC27" s="911">
        <v>75501</v>
      </c>
      <c r="AD27" s="911">
        <v>0</v>
      </c>
      <c r="AE27" s="911">
        <v>465659</v>
      </c>
      <c r="AF27" s="2821"/>
      <c r="AG27" s="911">
        <v>3021</v>
      </c>
      <c r="AH27" s="911">
        <v>0</v>
      </c>
      <c r="AI27" s="911">
        <v>468680</v>
      </c>
      <c r="AJ27" s="2821"/>
      <c r="AK27" s="911">
        <v>73124</v>
      </c>
      <c r="AL27" s="1022"/>
      <c r="AM27" s="911">
        <v>151646</v>
      </c>
      <c r="AN27" s="911">
        <v>0</v>
      </c>
      <c r="AO27" s="911">
        <v>541804</v>
      </c>
      <c r="AP27" s="2821"/>
      <c r="AQ27" s="911">
        <v>70214</v>
      </c>
      <c r="AR27" s="911">
        <v>0</v>
      </c>
      <c r="AS27" s="911">
        <v>612018</v>
      </c>
      <c r="AT27" s="2821"/>
      <c r="AU27" s="911">
        <v>70069</v>
      </c>
      <c r="AV27" s="911">
        <v>0</v>
      </c>
      <c r="AW27" s="911">
        <v>682087</v>
      </c>
      <c r="AX27" s="2821"/>
      <c r="AY27" s="911">
        <v>82771</v>
      </c>
      <c r="AZ27" s="1022"/>
      <c r="BA27" s="911">
        <v>223054</v>
      </c>
      <c r="BB27" s="911">
        <v>0</v>
      </c>
      <c r="BC27" s="911">
        <v>374700</v>
      </c>
      <c r="BD27" s="911">
        <v>0</v>
      </c>
      <c r="BE27" s="911">
        <v>764858</v>
      </c>
    </row>
    <row r="28" spans="2:57" ht="18.75" x14ac:dyDescent="0.25">
      <c r="B28" s="3871"/>
      <c r="C28" s="2820" t="s">
        <v>1014</v>
      </c>
      <c r="D28" s="346"/>
      <c r="E28" s="911">
        <v>10923.388741229759</v>
      </c>
      <c r="F28" s="346"/>
      <c r="G28" s="911">
        <v>11730.140806976089</v>
      </c>
      <c r="H28" s="911">
        <v>0</v>
      </c>
      <c r="I28" s="1048">
        <v>22653.52954820585</v>
      </c>
      <c r="J28" s="346"/>
      <c r="K28" s="1048">
        <v>8551.4456928914951</v>
      </c>
      <c r="L28" s="911">
        <v>0</v>
      </c>
      <c r="M28" s="1048">
        <v>31204.975241097345</v>
      </c>
      <c r="N28" s="2839"/>
      <c r="O28" s="1048">
        <v>8852.1447098037061</v>
      </c>
      <c r="P28" s="911">
        <v>0</v>
      </c>
      <c r="Q28" s="1048">
        <v>40057.119950901048</v>
      </c>
      <c r="R28" s="2839"/>
      <c r="S28" s="1048">
        <v>10020</v>
      </c>
      <c r="T28" s="911">
        <v>0</v>
      </c>
      <c r="U28" s="1048">
        <v>50077.119950901048</v>
      </c>
      <c r="V28" s="2839"/>
      <c r="W28" s="1048">
        <v>11500</v>
      </c>
      <c r="X28" s="2840"/>
      <c r="Y28" s="1048">
        <v>30372.144709803706</v>
      </c>
      <c r="Z28" s="911">
        <v>0</v>
      </c>
      <c r="AA28" s="1048">
        <v>61577.119950901048</v>
      </c>
      <c r="AB28" s="2839"/>
      <c r="AC28" s="1048">
        <v>8674</v>
      </c>
      <c r="AD28" s="911">
        <v>0</v>
      </c>
      <c r="AE28" s="1048">
        <v>70251.119950901048</v>
      </c>
      <c r="AF28" s="2839"/>
      <c r="AG28" s="1048">
        <v>1092</v>
      </c>
      <c r="AH28" s="911">
        <v>0</v>
      </c>
      <c r="AI28" s="1048">
        <v>71343.119950901048</v>
      </c>
      <c r="AJ28" s="2839"/>
      <c r="AK28" s="1048">
        <v>9992.1024621952165</v>
      </c>
      <c r="AL28" s="2840"/>
      <c r="AM28" s="1048">
        <v>19758.102462195217</v>
      </c>
      <c r="AN28" s="911">
        <v>0</v>
      </c>
      <c r="AO28" s="1048">
        <v>81335.222413096257</v>
      </c>
      <c r="AP28" s="2839"/>
      <c r="AQ28" s="1048">
        <v>10835</v>
      </c>
      <c r="AR28" s="911">
        <v>0</v>
      </c>
      <c r="AS28" s="1048">
        <v>92170.222413096257</v>
      </c>
      <c r="AT28" s="2839"/>
      <c r="AU28" s="1048">
        <v>10245</v>
      </c>
      <c r="AV28" s="911">
        <v>0</v>
      </c>
      <c r="AW28" s="1048">
        <v>102415.22241309626</v>
      </c>
      <c r="AX28" s="2839"/>
      <c r="AY28" s="1048">
        <v>10423</v>
      </c>
      <c r="AZ28" s="2840"/>
      <c r="BA28" s="1048">
        <v>31503</v>
      </c>
      <c r="BB28" s="911">
        <v>0</v>
      </c>
      <c r="BC28" s="1048">
        <v>51261.102462195217</v>
      </c>
      <c r="BD28" s="911">
        <v>0</v>
      </c>
      <c r="BE28" s="1048">
        <v>112838.22241309626</v>
      </c>
    </row>
    <row r="29" spans="2:57" ht="18.75" x14ac:dyDescent="0.25">
      <c r="B29" s="3871"/>
      <c r="C29" s="2820" t="s">
        <v>1015</v>
      </c>
      <c r="D29" s="346"/>
      <c r="E29" s="911">
        <v>10925</v>
      </c>
      <c r="F29" s="346"/>
      <c r="G29" s="911">
        <v>12257</v>
      </c>
      <c r="H29" s="911">
        <v>0</v>
      </c>
      <c r="I29" s="1048">
        <v>23182</v>
      </c>
      <c r="J29" s="346"/>
      <c r="K29" s="911">
        <v>8122</v>
      </c>
      <c r="L29" s="911">
        <v>0</v>
      </c>
      <c r="M29" s="911">
        <v>31304</v>
      </c>
      <c r="N29" s="2839"/>
      <c r="O29" s="911">
        <v>9722</v>
      </c>
      <c r="P29" s="911">
        <v>0</v>
      </c>
      <c r="Q29" s="911">
        <v>41026</v>
      </c>
      <c r="R29" s="2839"/>
      <c r="S29" s="911">
        <v>8347</v>
      </c>
      <c r="T29" s="911">
        <v>0</v>
      </c>
      <c r="U29" s="911">
        <v>49373</v>
      </c>
      <c r="V29" s="2839"/>
      <c r="W29" s="911">
        <v>11211</v>
      </c>
      <c r="X29" s="1022"/>
      <c r="Y29" s="911">
        <v>29280</v>
      </c>
      <c r="Z29" s="911">
        <v>0</v>
      </c>
      <c r="AA29" s="911">
        <v>60584</v>
      </c>
      <c r="AB29" s="2839"/>
      <c r="AC29" s="911">
        <v>10011</v>
      </c>
      <c r="AD29" s="911">
        <v>0</v>
      </c>
      <c r="AE29" s="911">
        <v>70595</v>
      </c>
      <c r="AF29" s="2839"/>
      <c r="AG29" s="911">
        <v>745</v>
      </c>
      <c r="AH29" s="911">
        <v>0</v>
      </c>
      <c r="AI29" s="911">
        <v>71340</v>
      </c>
      <c r="AJ29" s="2839"/>
      <c r="AK29" s="911">
        <v>10541</v>
      </c>
      <c r="AL29" s="1022"/>
      <c r="AM29" s="911">
        <v>21297</v>
      </c>
      <c r="AN29" s="911">
        <v>0</v>
      </c>
      <c r="AO29" s="911">
        <v>81881</v>
      </c>
      <c r="AP29" s="2839"/>
      <c r="AQ29" s="911">
        <v>11247</v>
      </c>
      <c r="AR29" s="911">
        <v>0</v>
      </c>
      <c r="AS29" s="911">
        <v>93128</v>
      </c>
      <c r="AT29" s="2839"/>
      <c r="AU29" s="911">
        <v>10641</v>
      </c>
      <c r="AV29" s="911">
        <v>0</v>
      </c>
      <c r="AW29" s="911">
        <v>103769</v>
      </c>
      <c r="AX29" s="2839"/>
      <c r="AY29" s="911">
        <v>7988</v>
      </c>
      <c r="AZ29" s="1022"/>
      <c r="BA29" s="911">
        <v>29876</v>
      </c>
      <c r="BB29" s="911">
        <v>0</v>
      </c>
      <c r="BC29" s="911">
        <v>51173</v>
      </c>
      <c r="BD29" s="911">
        <v>0</v>
      </c>
      <c r="BE29" s="911">
        <v>111757</v>
      </c>
    </row>
    <row r="30" spans="2:57" ht="18.75" x14ac:dyDescent="0.25">
      <c r="B30" s="3871"/>
      <c r="C30" s="2820" t="s">
        <v>1314</v>
      </c>
      <c r="D30" s="346"/>
      <c r="E30" s="911">
        <v>899</v>
      </c>
      <c r="F30" s="346"/>
      <c r="G30" s="911">
        <v>150</v>
      </c>
      <c r="H30" s="911">
        <v>0</v>
      </c>
      <c r="I30" s="1048">
        <v>1049</v>
      </c>
      <c r="J30" s="346"/>
      <c r="K30" s="911">
        <v>230</v>
      </c>
      <c r="L30" s="911">
        <v>0</v>
      </c>
      <c r="M30" s="911">
        <v>1279</v>
      </c>
      <c r="N30" s="2839"/>
      <c r="O30" s="911">
        <v>768</v>
      </c>
      <c r="P30" s="911">
        <v>0</v>
      </c>
      <c r="Q30" s="911">
        <v>2047</v>
      </c>
      <c r="R30" s="2839"/>
      <c r="S30" s="911">
        <v>822</v>
      </c>
      <c r="T30" s="911">
        <v>0</v>
      </c>
      <c r="U30" s="911">
        <v>2869</v>
      </c>
      <c r="V30" s="2839"/>
      <c r="W30" s="911">
        <v>803</v>
      </c>
      <c r="X30" s="1022"/>
      <c r="Y30" s="911">
        <v>2393</v>
      </c>
      <c r="Z30" s="911">
        <v>0</v>
      </c>
      <c r="AA30" s="911">
        <v>3672</v>
      </c>
      <c r="AB30" s="2839"/>
      <c r="AC30" s="911">
        <v>910</v>
      </c>
      <c r="AD30" s="911">
        <v>0</v>
      </c>
      <c r="AE30" s="911">
        <v>4582</v>
      </c>
      <c r="AF30" s="2839"/>
      <c r="AG30" s="911">
        <v>125</v>
      </c>
      <c r="AH30" s="911">
        <v>0</v>
      </c>
      <c r="AI30" s="911">
        <v>4707</v>
      </c>
      <c r="AJ30" s="2839"/>
      <c r="AK30" s="911">
        <v>1420</v>
      </c>
      <c r="AL30" s="1022"/>
      <c r="AM30" s="911">
        <v>2455</v>
      </c>
      <c r="AN30" s="911">
        <v>0</v>
      </c>
      <c r="AO30" s="911">
        <v>6127</v>
      </c>
      <c r="AP30" s="2839"/>
      <c r="AQ30" s="911">
        <v>1299</v>
      </c>
      <c r="AR30" s="911">
        <v>0</v>
      </c>
      <c r="AS30" s="911">
        <v>7426</v>
      </c>
      <c r="AT30" s="2839"/>
      <c r="AU30" s="911">
        <v>969</v>
      </c>
      <c r="AV30" s="911">
        <v>0</v>
      </c>
      <c r="AW30" s="911">
        <v>8395</v>
      </c>
      <c r="AX30" s="2839"/>
      <c r="AY30" s="911">
        <v>1493</v>
      </c>
      <c r="AZ30" s="1022"/>
      <c r="BA30" s="911">
        <v>3761</v>
      </c>
      <c r="BB30" s="911">
        <v>0</v>
      </c>
      <c r="BC30" s="911">
        <v>6216</v>
      </c>
      <c r="BD30" s="911">
        <v>0</v>
      </c>
      <c r="BE30" s="911">
        <v>9888</v>
      </c>
    </row>
    <row r="31" spans="2:57" ht="18.75" x14ac:dyDescent="0.25">
      <c r="B31" s="3871"/>
      <c r="C31" s="2820"/>
      <c r="D31" s="346"/>
      <c r="E31" s="346"/>
      <c r="F31" s="346"/>
      <c r="G31" s="346"/>
      <c r="H31" s="911"/>
      <c r="I31" s="1048"/>
      <c r="J31" s="346"/>
      <c r="K31" s="346"/>
      <c r="L31" s="911"/>
      <c r="M31" s="911"/>
      <c r="N31" s="347"/>
      <c r="O31" s="346"/>
      <c r="P31" s="911"/>
      <c r="Q31" s="911"/>
      <c r="R31" s="347"/>
      <c r="S31" s="346"/>
      <c r="T31" s="911"/>
      <c r="U31" s="911"/>
      <c r="V31" s="347"/>
      <c r="W31" s="346"/>
      <c r="X31" s="1058"/>
      <c r="Y31" s="911"/>
      <c r="Z31" s="911"/>
      <c r="AA31" s="911"/>
      <c r="AB31" s="347"/>
      <c r="AC31" s="346"/>
      <c r="AD31" s="911"/>
      <c r="AE31" s="911"/>
      <c r="AF31" s="347"/>
      <c r="AG31" s="346"/>
      <c r="AH31" s="911"/>
      <c r="AI31" s="911"/>
      <c r="AJ31" s="347"/>
      <c r="AK31" s="346"/>
      <c r="AL31" s="1058"/>
      <c r="AM31" s="911"/>
      <c r="AN31" s="911"/>
      <c r="AO31" s="911"/>
      <c r="AP31" s="347"/>
      <c r="AQ31" s="346"/>
      <c r="AR31" s="911"/>
      <c r="AS31" s="911"/>
      <c r="AT31" s="347"/>
      <c r="AU31" s="346"/>
      <c r="AV31" s="911"/>
      <c r="AW31" s="911"/>
      <c r="AX31" s="347"/>
      <c r="AY31" s="346"/>
      <c r="AZ31" s="1058"/>
      <c r="BA31" s="911"/>
      <c r="BB31" s="911"/>
      <c r="BC31" s="911"/>
      <c r="BD31" s="911"/>
      <c r="BE31" s="911"/>
    </row>
    <row r="32" spans="2:57" ht="18.75" x14ac:dyDescent="0.3">
      <c r="B32" s="3871"/>
      <c r="C32" s="2819" t="s">
        <v>1594</v>
      </c>
      <c r="D32" s="2838"/>
      <c r="E32" s="2841"/>
      <c r="F32" s="2838"/>
      <c r="G32" s="2841"/>
      <c r="H32" s="911"/>
      <c r="I32" s="1048"/>
      <c r="J32" s="2838"/>
      <c r="K32" s="2841"/>
      <c r="L32" s="911"/>
      <c r="M32" s="1048"/>
      <c r="N32" s="347"/>
      <c r="O32" s="2841"/>
      <c r="P32" s="911"/>
      <c r="Q32" s="911"/>
      <c r="R32" s="347"/>
      <c r="S32" s="2841"/>
      <c r="T32" s="911"/>
      <c r="U32" s="911"/>
      <c r="V32" s="347"/>
      <c r="W32" s="2841"/>
      <c r="X32" s="2842"/>
      <c r="Y32" s="911"/>
      <c r="Z32" s="911"/>
      <c r="AA32" s="911"/>
      <c r="AB32" s="347"/>
      <c r="AC32" s="2841"/>
      <c r="AD32" s="911"/>
      <c r="AE32" s="911"/>
      <c r="AF32" s="347"/>
      <c r="AG32" s="2841"/>
      <c r="AH32" s="911"/>
      <c r="AI32" s="911"/>
      <c r="AJ32" s="347"/>
      <c r="AK32" s="2841"/>
      <c r="AL32" s="2842"/>
      <c r="AM32" s="911"/>
      <c r="AN32" s="911"/>
      <c r="AO32" s="911"/>
      <c r="AP32" s="347"/>
      <c r="AQ32" s="2841"/>
      <c r="AR32" s="911"/>
      <c r="AS32" s="911"/>
      <c r="AT32" s="347"/>
      <c r="AU32" s="2841"/>
      <c r="AV32" s="911"/>
      <c r="AW32" s="911"/>
      <c r="AX32" s="347"/>
      <c r="AY32" s="2841"/>
      <c r="AZ32" s="2842"/>
      <c r="BA32" s="911"/>
      <c r="BB32" s="911"/>
      <c r="BC32" s="911"/>
      <c r="BD32" s="911"/>
      <c r="BE32" s="911"/>
    </row>
    <row r="33" spans="2:57" ht="18.75" x14ac:dyDescent="0.25">
      <c r="B33" s="3871"/>
      <c r="C33" s="2820" t="s">
        <v>1595</v>
      </c>
      <c r="D33" s="346"/>
      <c r="E33" s="1048">
        <v>6601.611258770241</v>
      </c>
      <c r="F33" s="346"/>
      <c r="G33" s="1048">
        <v>6796.8591930239108</v>
      </c>
      <c r="H33" s="911">
        <v>0</v>
      </c>
      <c r="I33" s="1048">
        <v>13398.470451794152</v>
      </c>
      <c r="J33" s="346"/>
      <c r="K33" s="1048">
        <v>6508.5543071085049</v>
      </c>
      <c r="L33" s="911">
        <v>0</v>
      </c>
      <c r="M33" s="1048">
        <v>19907.024758902655</v>
      </c>
      <c r="N33" s="347"/>
      <c r="O33" s="1048">
        <v>6081.855290196293</v>
      </c>
      <c r="P33" s="911">
        <v>0</v>
      </c>
      <c r="Q33" s="1048">
        <v>25988.880049098949</v>
      </c>
      <c r="R33" s="347"/>
      <c r="S33" s="1048">
        <v>6078.3382362303319</v>
      </c>
      <c r="T33" s="911">
        <v>0</v>
      </c>
      <c r="U33" s="1048">
        <v>32067.21828532928</v>
      </c>
      <c r="V33" s="347"/>
      <c r="W33" s="1048">
        <v>5847.9830847397934</v>
      </c>
      <c r="X33" s="2840"/>
      <c r="Y33" s="1048">
        <v>18008.176611166418</v>
      </c>
      <c r="Z33" s="911">
        <v>0</v>
      </c>
      <c r="AA33" s="1048">
        <v>37915.201370069073</v>
      </c>
      <c r="AB33" s="347"/>
      <c r="AC33" s="1048">
        <v>6054</v>
      </c>
      <c r="AD33" s="911">
        <v>0</v>
      </c>
      <c r="AE33" s="1048">
        <v>43969.201370069073</v>
      </c>
      <c r="AF33" s="347"/>
      <c r="AG33" s="1048">
        <v>5736.0686937723585</v>
      </c>
      <c r="AH33" s="911">
        <v>0</v>
      </c>
      <c r="AI33" s="1048">
        <v>49705.270063841432</v>
      </c>
      <c r="AJ33" s="347"/>
      <c r="AK33" s="1048">
        <v>6787.8975378047835</v>
      </c>
      <c r="AL33" s="2840"/>
      <c r="AM33" s="1048">
        <v>18577.966231577142</v>
      </c>
      <c r="AN33" s="911">
        <v>0</v>
      </c>
      <c r="AO33" s="1048">
        <v>56493.167601646215</v>
      </c>
      <c r="AP33" s="347"/>
      <c r="AQ33" s="1048">
        <v>5929.4082930433733</v>
      </c>
      <c r="AR33" s="911">
        <v>0</v>
      </c>
      <c r="AS33" s="1048">
        <v>62422.575894689588</v>
      </c>
      <c r="AT33" s="347"/>
      <c r="AU33" s="1048">
        <v>5433.4656877021152</v>
      </c>
      <c r="AV33" s="911">
        <v>0</v>
      </c>
      <c r="AW33" s="1048">
        <v>67856.041582391699</v>
      </c>
      <c r="AX33" s="347"/>
      <c r="AY33" s="1048">
        <v>6032.2069590124374</v>
      </c>
      <c r="AZ33" s="2840"/>
      <c r="BA33" s="1048">
        <v>17395.080939757925</v>
      </c>
      <c r="BB33" s="911">
        <v>0</v>
      </c>
      <c r="BC33" s="1048">
        <v>35973.047171335071</v>
      </c>
      <c r="BD33" s="911">
        <v>0</v>
      </c>
      <c r="BE33" s="1048">
        <v>73888.248541404144</v>
      </c>
    </row>
    <row r="34" spans="2:57" ht="18.75" x14ac:dyDescent="0.25">
      <c r="B34" s="3871"/>
      <c r="C34" s="2820"/>
      <c r="D34" s="346"/>
      <c r="E34" s="2843"/>
      <c r="F34" s="346"/>
      <c r="G34" s="2843"/>
      <c r="H34" s="911"/>
      <c r="I34" s="1048"/>
      <c r="J34" s="346"/>
      <c r="K34" s="2843"/>
      <c r="L34" s="911"/>
      <c r="M34" s="2843"/>
      <c r="N34" s="347"/>
      <c r="O34" s="2843"/>
      <c r="P34" s="911"/>
      <c r="Q34" s="911"/>
      <c r="R34" s="347"/>
      <c r="S34" s="2843"/>
      <c r="T34" s="911"/>
      <c r="U34" s="911"/>
      <c r="V34" s="347"/>
      <c r="W34" s="2843"/>
      <c r="X34" s="2844"/>
      <c r="Y34" s="911"/>
      <c r="Z34" s="911"/>
      <c r="AA34" s="911"/>
      <c r="AB34" s="347"/>
      <c r="AC34" s="2843"/>
      <c r="AD34" s="911"/>
      <c r="AE34" s="911"/>
      <c r="AF34" s="347"/>
      <c r="AG34" s="2843"/>
      <c r="AH34" s="911"/>
      <c r="AI34" s="911"/>
      <c r="AJ34" s="347"/>
      <c r="AK34" s="2843"/>
      <c r="AL34" s="2844"/>
      <c r="AM34" s="911"/>
      <c r="AN34" s="911"/>
      <c r="AO34" s="911"/>
      <c r="AP34" s="347"/>
      <c r="AQ34" s="2843"/>
      <c r="AR34" s="911"/>
      <c r="AS34" s="911"/>
      <c r="AT34" s="347"/>
      <c r="AU34" s="2843"/>
      <c r="AV34" s="911"/>
      <c r="AW34" s="911"/>
      <c r="AX34" s="347"/>
      <c r="AY34" s="2843"/>
      <c r="AZ34" s="2844"/>
      <c r="BA34" s="911"/>
      <c r="BB34" s="911"/>
      <c r="BC34" s="911"/>
      <c r="BD34" s="911"/>
      <c r="BE34" s="911"/>
    </row>
    <row r="35" spans="2:57" ht="18.75" x14ac:dyDescent="0.3">
      <c r="B35" s="3871"/>
      <c r="C35" s="2819" t="s">
        <v>1596</v>
      </c>
      <c r="D35" s="2838"/>
      <c r="E35" s="2838"/>
      <c r="F35" s="2838"/>
      <c r="G35" s="2838"/>
      <c r="H35" s="911"/>
      <c r="I35" s="1048"/>
      <c r="J35" s="2838"/>
      <c r="K35" s="2838"/>
      <c r="L35" s="911"/>
      <c r="M35" s="911"/>
      <c r="N35" s="347"/>
      <c r="O35" s="2838"/>
      <c r="P35" s="911"/>
      <c r="Q35" s="911"/>
      <c r="R35" s="347"/>
      <c r="S35" s="2838"/>
      <c r="T35" s="911"/>
      <c r="U35" s="911"/>
      <c r="V35" s="347"/>
      <c r="W35" s="2838"/>
      <c r="X35" s="2845"/>
      <c r="Y35" s="911"/>
      <c r="Z35" s="911"/>
      <c r="AA35" s="911"/>
      <c r="AB35" s="347"/>
      <c r="AC35" s="2838"/>
      <c r="AD35" s="911"/>
      <c r="AE35" s="911"/>
      <c r="AF35" s="347"/>
      <c r="AG35" s="2838"/>
      <c r="AH35" s="911"/>
      <c r="AI35" s="911"/>
      <c r="AJ35" s="347"/>
      <c r="AK35" s="2838"/>
      <c r="AL35" s="2845"/>
      <c r="AM35" s="911"/>
      <c r="AN35" s="911"/>
      <c r="AO35" s="911"/>
      <c r="AP35" s="347"/>
      <c r="AQ35" s="2838"/>
      <c r="AR35" s="911"/>
      <c r="AS35" s="911"/>
      <c r="AT35" s="347"/>
      <c r="AU35" s="2838"/>
      <c r="AV35" s="911"/>
      <c r="AW35" s="911"/>
      <c r="AX35" s="347"/>
      <c r="AY35" s="2838"/>
      <c r="AZ35" s="2845"/>
      <c r="BA35" s="911"/>
      <c r="BB35" s="911"/>
      <c r="BC35" s="911"/>
      <c r="BD35" s="911"/>
      <c r="BE35" s="911"/>
    </row>
    <row r="36" spans="2:57" ht="18.75" x14ac:dyDescent="0.25">
      <c r="B36" s="3871"/>
      <c r="C36" s="2820" t="s">
        <v>1597</v>
      </c>
      <c r="D36" s="346"/>
      <c r="E36" s="911">
        <v>3978</v>
      </c>
      <c r="F36" s="346"/>
      <c r="G36" s="911">
        <v>3635</v>
      </c>
      <c r="H36" s="911">
        <v>0</v>
      </c>
      <c r="I36" s="1048">
        <v>7613</v>
      </c>
      <c r="J36" s="346"/>
      <c r="K36" s="911">
        <v>1621</v>
      </c>
      <c r="L36" s="911">
        <v>0</v>
      </c>
      <c r="M36" s="911">
        <v>9234</v>
      </c>
      <c r="N36" s="2839"/>
      <c r="O36" s="911">
        <v>1844</v>
      </c>
      <c r="P36" s="911">
        <v>0</v>
      </c>
      <c r="Q36" s="911">
        <v>11078</v>
      </c>
      <c r="R36" s="2839"/>
      <c r="S36" s="911">
        <v>1621</v>
      </c>
      <c r="T36" s="911">
        <v>0</v>
      </c>
      <c r="U36" s="911">
        <v>12699</v>
      </c>
      <c r="V36" s="2839"/>
      <c r="W36" s="911">
        <v>2744</v>
      </c>
      <c r="X36" s="1022"/>
      <c r="Y36" s="911">
        <v>6209</v>
      </c>
      <c r="Z36" s="911">
        <v>0</v>
      </c>
      <c r="AA36" s="911">
        <v>15443</v>
      </c>
      <c r="AB36" s="2839"/>
      <c r="AC36" s="911">
        <v>3773</v>
      </c>
      <c r="AD36" s="911">
        <v>0</v>
      </c>
      <c r="AE36" s="911">
        <v>19216</v>
      </c>
      <c r="AF36" s="2839"/>
      <c r="AG36" s="911">
        <v>104</v>
      </c>
      <c r="AH36" s="911">
        <v>0</v>
      </c>
      <c r="AI36" s="911">
        <v>19320</v>
      </c>
      <c r="AJ36" s="2839"/>
      <c r="AK36" s="911">
        <v>3687</v>
      </c>
      <c r="AL36" s="1022"/>
      <c r="AM36" s="911">
        <v>7564</v>
      </c>
      <c r="AN36" s="911">
        <v>0</v>
      </c>
      <c r="AO36" s="911">
        <v>23007</v>
      </c>
      <c r="AP36" s="2839"/>
      <c r="AQ36" s="911">
        <v>1899</v>
      </c>
      <c r="AR36" s="911">
        <v>0</v>
      </c>
      <c r="AS36" s="911">
        <v>24906</v>
      </c>
      <c r="AT36" s="2839"/>
      <c r="AU36" s="911">
        <v>1247</v>
      </c>
      <c r="AV36" s="911">
        <v>0</v>
      </c>
      <c r="AW36" s="911">
        <v>26153</v>
      </c>
      <c r="AX36" s="2839"/>
      <c r="AY36" s="911">
        <v>901</v>
      </c>
      <c r="AZ36" s="1022"/>
      <c r="BA36" s="911">
        <v>4047</v>
      </c>
      <c r="BB36" s="911">
        <v>0</v>
      </c>
      <c r="BC36" s="1048">
        <v>11611</v>
      </c>
      <c r="BD36" s="911">
        <v>0</v>
      </c>
      <c r="BE36" s="911">
        <v>27054</v>
      </c>
    </row>
    <row r="37" spans="2:57" ht="18.75" x14ac:dyDescent="0.3">
      <c r="B37" s="3871"/>
      <c r="C37" s="2846" t="s">
        <v>1598</v>
      </c>
      <c r="D37" s="2847"/>
      <c r="E37" s="911">
        <v>12002</v>
      </c>
      <c r="F37" s="346"/>
      <c r="G37" s="911">
        <v>8537</v>
      </c>
      <c r="H37" s="911">
        <v>0</v>
      </c>
      <c r="I37" s="1048">
        <v>20539</v>
      </c>
      <c r="J37" s="346"/>
      <c r="K37" s="911">
        <v>5026</v>
      </c>
      <c r="L37" s="911">
        <v>0</v>
      </c>
      <c r="M37" s="911">
        <v>25565</v>
      </c>
      <c r="N37" s="2839"/>
      <c r="O37" s="911">
        <v>9063</v>
      </c>
      <c r="P37" s="911">
        <v>0</v>
      </c>
      <c r="Q37" s="911">
        <v>34628</v>
      </c>
      <c r="R37" s="2839"/>
      <c r="S37" s="911">
        <v>4959</v>
      </c>
      <c r="T37" s="911">
        <v>0</v>
      </c>
      <c r="U37" s="911">
        <v>39587</v>
      </c>
      <c r="V37" s="2839"/>
      <c r="W37" s="911">
        <v>6598</v>
      </c>
      <c r="X37" s="1022"/>
      <c r="Y37" s="911">
        <v>20620</v>
      </c>
      <c r="Z37" s="911">
        <v>0</v>
      </c>
      <c r="AA37" s="911">
        <v>46185</v>
      </c>
      <c r="AB37" s="2839"/>
      <c r="AC37" s="911">
        <v>9099</v>
      </c>
      <c r="AD37" s="911">
        <v>0</v>
      </c>
      <c r="AE37" s="911">
        <v>55284</v>
      </c>
      <c r="AF37" s="2839"/>
      <c r="AG37" s="911">
        <v>542</v>
      </c>
      <c r="AH37" s="911">
        <v>0</v>
      </c>
      <c r="AI37" s="911">
        <v>55826</v>
      </c>
      <c r="AJ37" s="2839"/>
      <c r="AK37" s="911">
        <v>9654</v>
      </c>
      <c r="AL37" s="1022"/>
      <c r="AM37" s="911">
        <v>19295</v>
      </c>
      <c r="AN37" s="911">
        <v>0</v>
      </c>
      <c r="AO37" s="911">
        <v>65480</v>
      </c>
      <c r="AP37" s="2839"/>
      <c r="AQ37" s="911">
        <v>8554</v>
      </c>
      <c r="AR37" s="911">
        <v>0</v>
      </c>
      <c r="AS37" s="911">
        <v>74034</v>
      </c>
      <c r="AT37" s="2839"/>
      <c r="AU37" s="911">
        <v>7562</v>
      </c>
      <c r="AV37" s="911">
        <v>0</v>
      </c>
      <c r="AW37" s="911">
        <v>81596</v>
      </c>
      <c r="AX37" s="2839"/>
      <c r="AY37" s="911">
        <v>10433</v>
      </c>
      <c r="AZ37" s="1022"/>
      <c r="BA37" s="911">
        <v>26549</v>
      </c>
      <c r="BB37" s="911">
        <v>0</v>
      </c>
      <c r="BC37" s="1048">
        <v>45844</v>
      </c>
      <c r="BD37" s="911">
        <v>0</v>
      </c>
      <c r="BE37" s="911">
        <v>92029</v>
      </c>
    </row>
    <row r="38" spans="2:57" ht="18.75" x14ac:dyDescent="0.25">
      <c r="B38" s="3871"/>
      <c r="C38" s="2820" t="s">
        <v>1599</v>
      </c>
      <c r="D38" s="346"/>
      <c r="E38" s="911">
        <v>9132</v>
      </c>
      <c r="F38" s="346"/>
      <c r="G38" s="911">
        <v>5683</v>
      </c>
      <c r="H38" s="911">
        <v>0</v>
      </c>
      <c r="I38" s="1048">
        <v>14815</v>
      </c>
      <c r="J38" s="346"/>
      <c r="K38" s="911">
        <v>5194</v>
      </c>
      <c r="L38" s="911">
        <v>0</v>
      </c>
      <c r="M38" s="911">
        <v>20009</v>
      </c>
      <c r="N38" s="2839"/>
      <c r="O38" s="911">
        <v>8331</v>
      </c>
      <c r="P38" s="911">
        <v>0</v>
      </c>
      <c r="Q38" s="911">
        <v>28340</v>
      </c>
      <c r="R38" s="2839"/>
      <c r="S38" s="911">
        <v>5233</v>
      </c>
      <c r="T38" s="911">
        <v>0</v>
      </c>
      <c r="U38" s="911">
        <v>33573</v>
      </c>
      <c r="V38" s="2839"/>
      <c r="W38" s="911">
        <v>7692</v>
      </c>
      <c r="X38" s="1022"/>
      <c r="Y38" s="911">
        <v>21256</v>
      </c>
      <c r="Z38" s="911">
        <v>0</v>
      </c>
      <c r="AA38" s="911">
        <v>41265</v>
      </c>
      <c r="AB38" s="2839"/>
      <c r="AC38" s="911">
        <v>7083</v>
      </c>
      <c r="AD38" s="911">
        <v>0</v>
      </c>
      <c r="AE38" s="911">
        <v>48348</v>
      </c>
      <c r="AF38" s="2839"/>
      <c r="AG38" s="911">
        <v>251</v>
      </c>
      <c r="AH38" s="911">
        <v>0</v>
      </c>
      <c r="AI38" s="911">
        <v>48599</v>
      </c>
      <c r="AJ38" s="2839"/>
      <c r="AK38" s="911">
        <v>4533</v>
      </c>
      <c r="AL38" s="1022"/>
      <c r="AM38" s="911">
        <v>11867</v>
      </c>
      <c r="AN38" s="911">
        <v>0</v>
      </c>
      <c r="AO38" s="911">
        <v>53132</v>
      </c>
      <c r="AP38" s="2839"/>
      <c r="AQ38" s="911">
        <v>6982</v>
      </c>
      <c r="AR38" s="911">
        <v>0</v>
      </c>
      <c r="AS38" s="911">
        <v>60114</v>
      </c>
      <c r="AT38" s="2839"/>
      <c r="AU38" s="911">
        <v>5965</v>
      </c>
      <c r="AV38" s="911">
        <v>0</v>
      </c>
      <c r="AW38" s="911">
        <v>66079</v>
      </c>
      <c r="AX38" s="2839"/>
      <c r="AY38" s="911">
        <v>9715</v>
      </c>
      <c r="AZ38" s="1022"/>
      <c r="BA38" s="911">
        <v>22662</v>
      </c>
      <c r="BB38" s="911">
        <v>0</v>
      </c>
      <c r="BC38" s="1048">
        <v>34529</v>
      </c>
      <c r="BD38" s="911">
        <v>0</v>
      </c>
      <c r="BE38" s="911">
        <v>75794</v>
      </c>
    </row>
    <row r="39" spans="2:57" ht="18.75" x14ac:dyDescent="0.25">
      <c r="B39" s="3871"/>
      <c r="C39" s="2820"/>
      <c r="D39" s="346"/>
      <c r="E39" s="346"/>
      <c r="F39" s="346"/>
      <c r="G39" s="346"/>
      <c r="H39" s="911"/>
      <c r="I39" s="1048"/>
      <c r="J39" s="346"/>
      <c r="K39" s="346"/>
      <c r="L39" s="911"/>
      <c r="M39" s="911"/>
      <c r="N39" s="347"/>
      <c r="O39" s="346"/>
      <c r="P39" s="911"/>
      <c r="Q39" s="911"/>
      <c r="R39" s="347"/>
      <c r="S39" s="346"/>
      <c r="T39" s="911"/>
      <c r="U39" s="911"/>
      <c r="V39" s="347"/>
      <c r="W39" s="346"/>
      <c r="X39" s="1058"/>
      <c r="Y39" s="911"/>
      <c r="Z39" s="911"/>
      <c r="AA39" s="911"/>
      <c r="AB39" s="347"/>
      <c r="AC39" s="346"/>
      <c r="AD39" s="911"/>
      <c r="AE39" s="911"/>
      <c r="AF39" s="347"/>
      <c r="AG39" s="346"/>
      <c r="AH39" s="911"/>
      <c r="AI39" s="911"/>
      <c r="AJ39" s="347"/>
      <c r="AK39" s="346"/>
      <c r="AL39" s="1058"/>
      <c r="AM39" s="911"/>
      <c r="AN39" s="911"/>
      <c r="AO39" s="911"/>
      <c r="AP39" s="347"/>
      <c r="AQ39" s="346"/>
      <c r="AR39" s="911"/>
      <c r="AS39" s="911"/>
      <c r="AT39" s="347"/>
      <c r="AU39" s="346"/>
      <c r="AV39" s="911"/>
      <c r="AW39" s="911"/>
      <c r="AX39" s="347"/>
      <c r="AY39" s="346"/>
      <c r="AZ39" s="1058"/>
      <c r="BA39" s="911"/>
      <c r="BB39" s="911"/>
      <c r="BC39" s="911"/>
      <c r="BD39" s="911"/>
      <c r="BE39" s="911"/>
    </row>
    <row r="40" spans="2:57" ht="18.75" x14ac:dyDescent="0.3">
      <c r="B40" s="3871"/>
      <c r="C40" s="2819" t="s">
        <v>1600</v>
      </c>
      <c r="D40" s="2838"/>
      <c r="E40" s="2838"/>
      <c r="F40" s="2838"/>
      <c r="G40" s="2838"/>
      <c r="H40" s="911"/>
      <c r="I40" s="1048"/>
      <c r="J40" s="2838"/>
      <c r="K40" s="2838"/>
      <c r="L40" s="911"/>
      <c r="M40" s="911"/>
      <c r="N40" s="347"/>
      <c r="O40" s="2838"/>
      <c r="P40" s="911"/>
      <c r="Q40" s="911"/>
      <c r="R40" s="347"/>
      <c r="S40" s="2838"/>
      <c r="T40" s="911"/>
      <c r="U40" s="911"/>
      <c r="V40" s="347"/>
      <c r="W40" s="2838"/>
      <c r="X40" s="2845"/>
      <c r="Y40" s="911"/>
      <c r="Z40" s="911"/>
      <c r="AA40" s="911"/>
      <c r="AB40" s="347"/>
      <c r="AC40" s="2838"/>
      <c r="AD40" s="911"/>
      <c r="AE40" s="911"/>
      <c r="AF40" s="347"/>
      <c r="AG40" s="2838"/>
      <c r="AH40" s="911"/>
      <c r="AI40" s="911"/>
      <c r="AJ40" s="347"/>
      <c r="AK40" s="2838"/>
      <c r="AL40" s="2845"/>
      <c r="AM40" s="911"/>
      <c r="AN40" s="911"/>
      <c r="AO40" s="911"/>
      <c r="AP40" s="347"/>
      <c r="AQ40" s="2838"/>
      <c r="AR40" s="911"/>
      <c r="AS40" s="911"/>
      <c r="AT40" s="347"/>
      <c r="AU40" s="2838"/>
      <c r="AV40" s="911"/>
      <c r="AW40" s="911"/>
      <c r="AX40" s="347"/>
      <c r="AY40" s="2838"/>
      <c r="AZ40" s="2845"/>
      <c r="BA40" s="911"/>
      <c r="BB40" s="911"/>
      <c r="BC40" s="911"/>
      <c r="BD40" s="911"/>
      <c r="BE40" s="911"/>
    </row>
    <row r="41" spans="2:57" ht="18.75" x14ac:dyDescent="0.3">
      <c r="B41" s="3871"/>
      <c r="C41" s="2848" t="s">
        <v>1193</v>
      </c>
      <c r="D41" s="2849"/>
      <c r="E41" s="911">
        <v>11559</v>
      </c>
      <c r="F41" s="911"/>
      <c r="G41" s="911">
        <v>12205</v>
      </c>
      <c r="H41" s="911">
        <v>0</v>
      </c>
      <c r="I41" s="1048">
        <v>23764</v>
      </c>
      <c r="J41" s="911"/>
      <c r="K41" s="911">
        <v>10070</v>
      </c>
      <c r="L41" s="911">
        <v>0</v>
      </c>
      <c r="M41" s="911">
        <v>33834</v>
      </c>
      <c r="N41" s="1253"/>
      <c r="O41" s="911">
        <v>14961</v>
      </c>
      <c r="P41" s="911">
        <v>0</v>
      </c>
      <c r="Q41" s="911">
        <v>48795</v>
      </c>
      <c r="R41" s="1253"/>
      <c r="S41" s="911">
        <v>18175</v>
      </c>
      <c r="T41" s="911">
        <v>0</v>
      </c>
      <c r="U41" s="911">
        <v>66970</v>
      </c>
      <c r="V41" s="1253"/>
      <c r="W41" s="911">
        <v>17182</v>
      </c>
      <c r="X41" s="1022"/>
      <c r="Y41" s="911">
        <v>50318</v>
      </c>
      <c r="Z41" s="911">
        <v>0</v>
      </c>
      <c r="AA41" s="911">
        <v>84152</v>
      </c>
      <c r="AB41" s="1253"/>
      <c r="AC41" s="911">
        <v>13463</v>
      </c>
      <c r="AD41" s="911">
        <v>0</v>
      </c>
      <c r="AE41" s="911">
        <v>97615</v>
      </c>
      <c r="AF41" s="1253"/>
      <c r="AG41" s="911">
        <v>414</v>
      </c>
      <c r="AH41" s="911">
        <v>0</v>
      </c>
      <c r="AI41" s="911">
        <v>98029</v>
      </c>
      <c r="AJ41" s="1253"/>
      <c r="AK41" s="911">
        <v>11170</v>
      </c>
      <c r="AL41" s="1022"/>
      <c r="AM41" s="911">
        <v>25047</v>
      </c>
      <c r="AN41" s="911">
        <v>0</v>
      </c>
      <c r="AO41" s="911">
        <v>109199</v>
      </c>
      <c r="AP41" s="1253"/>
      <c r="AQ41" s="911">
        <v>12957</v>
      </c>
      <c r="AR41" s="911">
        <v>0</v>
      </c>
      <c r="AS41" s="911">
        <v>122156</v>
      </c>
      <c r="AT41" s="1253"/>
      <c r="AU41" s="911">
        <v>12125</v>
      </c>
      <c r="AV41" s="911">
        <v>0</v>
      </c>
      <c r="AW41" s="911">
        <v>134281</v>
      </c>
      <c r="AX41" s="1253"/>
      <c r="AY41" s="911">
        <v>18840</v>
      </c>
      <c r="AZ41" s="1022"/>
      <c r="BA41" s="911">
        <v>43922</v>
      </c>
      <c r="BB41" s="911">
        <v>0</v>
      </c>
      <c r="BC41" s="1048">
        <v>68969</v>
      </c>
      <c r="BD41" s="911">
        <v>0</v>
      </c>
      <c r="BE41" s="911">
        <v>153121</v>
      </c>
    </row>
    <row r="42" spans="2:57" ht="18.75" x14ac:dyDescent="0.3">
      <c r="B42" s="3872"/>
      <c r="C42" s="2848" t="s">
        <v>1194</v>
      </c>
      <c r="D42" s="2849"/>
      <c r="E42" s="911">
        <v>2835</v>
      </c>
      <c r="F42" s="911"/>
      <c r="G42" s="911">
        <v>3855</v>
      </c>
      <c r="H42" s="911">
        <v>0</v>
      </c>
      <c r="I42" s="1048">
        <v>6690</v>
      </c>
      <c r="J42" s="911"/>
      <c r="K42" s="911">
        <v>3655</v>
      </c>
      <c r="L42" s="911">
        <v>0</v>
      </c>
      <c r="M42" s="911">
        <v>10345</v>
      </c>
      <c r="N42" s="1253"/>
      <c r="O42" s="911">
        <v>4154</v>
      </c>
      <c r="P42" s="911">
        <v>0</v>
      </c>
      <c r="Q42" s="911">
        <v>14499</v>
      </c>
      <c r="R42" s="1253"/>
      <c r="S42" s="911">
        <v>4957</v>
      </c>
      <c r="T42" s="911">
        <v>0</v>
      </c>
      <c r="U42" s="911">
        <v>19456</v>
      </c>
      <c r="V42" s="1253"/>
      <c r="W42" s="911">
        <v>4480</v>
      </c>
      <c r="X42" s="1022"/>
      <c r="Y42" s="911">
        <v>13591</v>
      </c>
      <c r="Z42" s="911">
        <v>0</v>
      </c>
      <c r="AA42" s="911">
        <v>23936</v>
      </c>
      <c r="AB42" s="1253"/>
      <c r="AC42" s="911">
        <v>2683</v>
      </c>
      <c r="AD42" s="911">
        <v>0</v>
      </c>
      <c r="AE42" s="911">
        <v>26619</v>
      </c>
      <c r="AF42" s="1253"/>
      <c r="AG42" s="911">
        <v>145</v>
      </c>
      <c r="AH42" s="911">
        <v>0</v>
      </c>
      <c r="AI42" s="911">
        <v>26764</v>
      </c>
      <c r="AJ42" s="1253"/>
      <c r="AK42" s="911">
        <v>2669</v>
      </c>
      <c r="AL42" s="1022"/>
      <c r="AM42" s="911">
        <v>5497</v>
      </c>
      <c r="AN42" s="911">
        <v>0</v>
      </c>
      <c r="AO42" s="911">
        <v>29433</v>
      </c>
      <c r="AP42" s="1253"/>
      <c r="AQ42" s="911">
        <v>3055</v>
      </c>
      <c r="AR42" s="911">
        <v>0</v>
      </c>
      <c r="AS42" s="911">
        <v>32488</v>
      </c>
      <c r="AT42" s="1253"/>
      <c r="AU42" s="911">
        <v>2849</v>
      </c>
      <c r="AV42" s="911">
        <v>0</v>
      </c>
      <c r="AW42" s="911">
        <v>35337</v>
      </c>
      <c r="AX42" s="1253"/>
      <c r="AY42" s="911">
        <v>5324</v>
      </c>
      <c r="AZ42" s="1022"/>
      <c r="BA42" s="911">
        <v>11228</v>
      </c>
      <c r="BB42" s="911">
        <v>0</v>
      </c>
      <c r="BC42" s="1048">
        <v>16725</v>
      </c>
      <c r="BD42" s="911">
        <v>0</v>
      </c>
      <c r="BE42" s="911">
        <v>40661</v>
      </c>
    </row>
    <row r="43" spans="2:57" x14ac:dyDescent="0.25"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2:57" ht="18.75" x14ac:dyDescent="0.3">
      <c r="B44" s="3870" t="s">
        <v>1601</v>
      </c>
      <c r="C44" s="2819" t="s">
        <v>1602</v>
      </c>
      <c r="D44" s="2838"/>
      <c r="E44" s="1265">
        <v>24525</v>
      </c>
      <c r="F44" s="2838"/>
      <c r="G44" s="1265">
        <v>17050</v>
      </c>
      <c r="H44" s="911">
        <v>0</v>
      </c>
      <c r="I44" s="1378">
        <v>41575</v>
      </c>
      <c r="J44" s="1265">
        <v>0</v>
      </c>
      <c r="K44" s="1265">
        <v>11562</v>
      </c>
      <c r="L44" s="911">
        <v>0</v>
      </c>
      <c r="M44" s="911">
        <v>53137</v>
      </c>
      <c r="N44" s="1265">
        <v>0</v>
      </c>
      <c r="O44" s="1265">
        <v>22429</v>
      </c>
      <c r="P44" s="911">
        <v>0</v>
      </c>
      <c r="Q44" s="1048">
        <v>75566</v>
      </c>
      <c r="R44" s="1265">
        <v>0</v>
      </c>
      <c r="S44" s="1265">
        <v>18620</v>
      </c>
      <c r="T44" s="911">
        <v>0</v>
      </c>
      <c r="U44" s="1048">
        <v>94186</v>
      </c>
      <c r="V44" s="1265">
        <v>0</v>
      </c>
      <c r="W44" s="1265">
        <v>11638</v>
      </c>
      <c r="X44" s="1394"/>
      <c r="Y44" s="911">
        <v>52687</v>
      </c>
      <c r="Z44" s="911">
        <v>0</v>
      </c>
      <c r="AA44" s="911">
        <v>105824</v>
      </c>
      <c r="AB44" s="1265">
        <v>0</v>
      </c>
      <c r="AC44" s="1265">
        <v>19220</v>
      </c>
      <c r="AD44" s="911">
        <v>0</v>
      </c>
      <c r="AE44" s="1048">
        <v>125044</v>
      </c>
      <c r="AF44" s="1265">
        <v>0</v>
      </c>
      <c r="AG44" s="1265">
        <v>2068</v>
      </c>
      <c r="AH44" s="911">
        <v>0</v>
      </c>
      <c r="AI44" s="1048">
        <v>127112</v>
      </c>
      <c r="AJ44" s="1265">
        <v>0</v>
      </c>
      <c r="AK44" s="1265">
        <v>17515</v>
      </c>
      <c r="AL44" s="1394"/>
      <c r="AM44" s="911">
        <v>38803</v>
      </c>
      <c r="AN44" s="911">
        <v>0</v>
      </c>
      <c r="AO44" s="1048">
        <v>144627</v>
      </c>
      <c r="AP44" s="1265">
        <v>0</v>
      </c>
      <c r="AQ44" s="1265">
        <v>19081</v>
      </c>
      <c r="AR44" s="911">
        <v>0</v>
      </c>
      <c r="AS44" s="1048">
        <v>163708</v>
      </c>
      <c r="AT44" s="1265">
        <v>0</v>
      </c>
      <c r="AU44" s="1265">
        <v>13481</v>
      </c>
      <c r="AV44" s="911">
        <v>0</v>
      </c>
      <c r="AW44" s="1048">
        <v>177189</v>
      </c>
      <c r="AX44" s="1265">
        <v>0</v>
      </c>
      <c r="AY44" s="1265">
        <v>19371</v>
      </c>
      <c r="AZ44" s="1394"/>
      <c r="BA44" s="911">
        <v>51933</v>
      </c>
      <c r="BB44" s="911">
        <v>0</v>
      </c>
      <c r="BC44" s="1048">
        <v>90736</v>
      </c>
      <c r="BD44" s="911">
        <v>0</v>
      </c>
      <c r="BE44" s="1048">
        <v>196560</v>
      </c>
    </row>
    <row r="45" spans="2:57" ht="18.75" x14ac:dyDescent="0.25">
      <c r="B45" s="3871"/>
      <c r="C45" s="2820" t="s">
        <v>794</v>
      </c>
      <c r="D45" s="346"/>
      <c r="E45" s="1048">
        <v>12552</v>
      </c>
      <c r="F45" s="346"/>
      <c r="G45" s="1048">
        <v>6722</v>
      </c>
      <c r="H45" s="911">
        <v>0</v>
      </c>
      <c r="I45" s="1048">
        <v>19274</v>
      </c>
      <c r="J45" s="346"/>
      <c r="K45" s="1048">
        <v>2890</v>
      </c>
      <c r="L45" s="911">
        <v>0</v>
      </c>
      <c r="M45" s="911">
        <v>22164</v>
      </c>
      <c r="N45" s="2839"/>
      <c r="O45" s="1048">
        <v>9124</v>
      </c>
      <c r="P45" s="911">
        <v>0</v>
      </c>
      <c r="Q45" s="1048">
        <v>31288</v>
      </c>
      <c r="R45" s="2839"/>
      <c r="S45" s="1048">
        <v>8433</v>
      </c>
      <c r="T45" s="911">
        <v>0</v>
      </c>
      <c r="U45" s="1048">
        <v>39721</v>
      </c>
      <c r="V45" s="2839"/>
      <c r="W45" s="1048">
        <v>4753</v>
      </c>
      <c r="X45" s="2840"/>
      <c r="Y45" s="911">
        <v>22310</v>
      </c>
      <c r="Z45" s="911">
        <v>0</v>
      </c>
      <c r="AA45" s="911">
        <v>44474</v>
      </c>
      <c r="AB45" s="2839"/>
      <c r="AC45" s="1048">
        <v>10655</v>
      </c>
      <c r="AD45" s="911">
        <v>0</v>
      </c>
      <c r="AE45" s="1048">
        <v>55129</v>
      </c>
      <c r="AF45" s="2839"/>
      <c r="AG45" s="1048">
        <v>786</v>
      </c>
      <c r="AH45" s="911">
        <v>0</v>
      </c>
      <c r="AI45" s="1048">
        <v>55915</v>
      </c>
      <c r="AJ45" s="2839"/>
      <c r="AK45" s="1048">
        <v>9664</v>
      </c>
      <c r="AL45" s="2840"/>
      <c r="AM45" s="911">
        <v>21105</v>
      </c>
      <c r="AN45" s="911">
        <v>0</v>
      </c>
      <c r="AO45" s="1048">
        <v>65579</v>
      </c>
      <c r="AP45" s="2839"/>
      <c r="AQ45" s="1048">
        <v>9564</v>
      </c>
      <c r="AR45" s="911">
        <v>0</v>
      </c>
      <c r="AS45" s="1048">
        <v>75143</v>
      </c>
      <c r="AT45" s="2839"/>
      <c r="AU45" s="1048">
        <v>3156</v>
      </c>
      <c r="AV45" s="911">
        <v>0</v>
      </c>
      <c r="AW45" s="1048">
        <v>78299</v>
      </c>
      <c r="AX45" s="2839"/>
      <c r="AY45" s="1048">
        <v>12136</v>
      </c>
      <c r="AZ45" s="2840"/>
      <c r="BA45" s="911">
        <v>24856</v>
      </c>
      <c r="BB45" s="911">
        <v>0</v>
      </c>
      <c r="BC45" s="1048">
        <v>45961</v>
      </c>
      <c r="BD45" s="911">
        <v>0</v>
      </c>
      <c r="BE45" s="1048">
        <v>90435</v>
      </c>
    </row>
    <row r="46" spans="2:57" ht="18.75" x14ac:dyDescent="0.25">
      <c r="B46" s="3871"/>
      <c r="C46" s="2820" t="s">
        <v>793</v>
      </c>
      <c r="D46" s="346"/>
      <c r="E46" s="1048">
        <v>1661</v>
      </c>
      <c r="F46" s="346"/>
      <c r="G46" s="1048">
        <v>3868</v>
      </c>
      <c r="H46" s="911">
        <v>0</v>
      </c>
      <c r="I46" s="1048">
        <v>5529</v>
      </c>
      <c r="J46" s="346"/>
      <c r="K46" s="1048">
        <v>3535</v>
      </c>
      <c r="L46" s="911">
        <v>0</v>
      </c>
      <c r="M46" s="911">
        <v>9064</v>
      </c>
      <c r="N46" s="2839"/>
      <c r="O46" s="1048">
        <v>3602</v>
      </c>
      <c r="P46" s="911">
        <v>0</v>
      </c>
      <c r="Q46" s="1048">
        <v>12666</v>
      </c>
      <c r="R46" s="2839"/>
      <c r="S46" s="1048">
        <v>1929</v>
      </c>
      <c r="T46" s="911">
        <v>0</v>
      </c>
      <c r="U46" s="1048">
        <v>14595</v>
      </c>
      <c r="V46" s="2839"/>
      <c r="W46" s="1048">
        <v>160</v>
      </c>
      <c r="X46" s="2840"/>
      <c r="Y46" s="911">
        <v>5691</v>
      </c>
      <c r="Z46" s="911">
        <v>0</v>
      </c>
      <c r="AA46" s="911">
        <v>14755</v>
      </c>
      <c r="AB46" s="2839"/>
      <c r="AC46" s="1048">
        <v>821</v>
      </c>
      <c r="AD46" s="911">
        <v>0</v>
      </c>
      <c r="AE46" s="1048">
        <v>15576</v>
      </c>
      <c r="AF46" s="2839"/>
      <c r="AG46" s="1048">
        <v>586</v>
      </c>
      <c r="AH46" s="911">
        <v>0</v>
      </c>
      <c r="AI46" s="1048">
        <v>16162</v>
      </c>
      <c r="AJ46" s="2839"/>
      <c r="AK46" s="1048">
        <v>2031</v>
      </c>
      <c r="AL46" s="2840"/>
      <c r="AM46" s="911">
        <v>3438</v>
      </c>
      <c r="AN46" s="911">
        <v>0</v>
      </c>
      <c r="AO46" s="1048">
        <v>18193</v>
      </c>
      <c r="AP46" s="2839"/>
      <c r="AQ46" s="1048">
        <v>1653</v>
      </c>
      <c r="AR46" s="911">
        <v>0</v>
      </c>
      <c r="AS46" s="1048">
        <v>19846</v>
      </c>
      <c r="AT46" s="2839"/>
      <c r="AU46" s="1048">
        <v>1007</v>
      </c>
      <c r="AV46" s="911">
        <v>0</v>
      </c>
      <c r="AW46" s="1048">
        <v>20853</v>
      </c>
      <c r="AX46" s="2839"/>
      <c r="AY46" s="1048">
        <v>96</v>
      </c>
      <c r="AZ46" s="2840"/>
      <c r="BA46" s="911">
        <v>2756</v>
      </c>
      <c r="BB46" s="911">
        <v>0</v>
      </c>
      <c r="BC46" s="1048">
        <v>6194</v>
      </c>
      <c r="BD46" s="911">
        <v>0</v>
      </c>
      <c r="BE46" s="1048">
        <v>20949</v>
      </c>
    </row>
    <row r="47" spans="2:57" ht="18.75" x14ac:dyDescent="0.25">
      <c r="B47" s="3872"/>
      <c r="C47" s="2820" t="s">
        <v>999</v>
      </c>
      <c r="D47" s="346"/>
      <c r="E47" s="1048">
        <v>10312</v>
      </c>
      <c r="F47" s="346"/>
      <c r="G47" s="1048">
        <v>6460</v>
      </c>
      <c r="H47" s="911">
        <v>0</v>
      </c>
      <c r="I47" s="1048">
        <v>16772</v>
      </c>
      <c r="J47" s="346"/>
      <c r="K47" s="1048">
        <v>5137</v>
      </c>
      <c r="L47" s="911">
        <v>0</v>
      </c>
      <c r="M47" s="911">
        <v>21909</v>
      </c>
      <c r="N47" s="2839"/>
      <c r="O47" s="1048">
        <v>9703</v>
      </c>
      <c r="P47" s="911">
        <v>0</v>
      </c>
      <c r="Q47" s="1048">
        <v>31612</v>
      </c>
      <c r="R47" s="2839"/>
      <c r="S47" s="1048">
        <v>8258</v>
      </c>
      <c r="T47" s="911">
        <v>0</v>
      </c>
      <c r="U47" s="1048">
        <v>39870</v>
      </c>
      <c r="V47" s="2839"/>
      <c r="W47" s="1048">
        <v>6725</v>
      </c>
      <c r="X47" s="2840"/>
      <c r="Y47" s="911">
        <v>24686</v>
      </c>
      <c r="Z47" s="911">
        <v>0</v>
      </c>
      <c r="AA47" s="911">
        <v>46595</v>
      </c>
      <c r="AB47" s="2839"/>
      <c r="AC47" s="1048">
        <v>7744</v>
      </c>
      <c r="AD47" s="911">
        <v>0</v>
      </c>
      <c r="AE47" s="1048">
        <v>54339</v>
      </c>
      <c r="AF47" s="2839"/>
      <c r="AG47" s="1048">
        <v>696</v>
      </c>
      <c r="AH47" s="911">
        <v>0</v>
      </c>
      <c r="AI47" s="1048">
        <v>55035</v>
      </c>
      <c r="AJ47" s="2839"/>
      <c r="AK47" s="1048">
        <v>5820</v>
      </c>
      <c r="AL47" s="2840"/>
      <c r="AM47" s="911">
        <v>14260</v>
      </c>
      <c r="AN47" s="911">
        <v>0</v>
      </c>
      <c r="AO47" s="1048">
        <v>60855</v>
      </c>
      <c r="AP47" s="2839"/>
      <c r="AQ47" s="1048">
        <v>7864</v>
      </c>
      <c r="AR47" s="911">
        <v>0</v>
      </c>
      <c r="AS47" s="1048">
        <v>68719</v>
      </c>
      <c r="AT47" s="2839"/>
      <c r="AU47" s="1048">
        <v>9318</v>
      </c>
      <c r="AV47" s="911">
        <v>0</v>
      </c>
      <c r="AW47" s="1048">
        <v>78037</v>
      </c>
      <c r="AX47" s="2839"/>
      <c r="AY47" s="1048">
        <v>7139</v>
      </c>
      <c r="AZ47" s="2840"/>
      <c r="BA47" s="911">
        <v>24321</v>
      </c>
      <c r="BB47" s="911">
        <v>0</v>
      </c>
      <c r="BC47" s="1048">
        <v>38581</v>
      </c>
      <c r="BD47" s="911">
        <v>0</v>
      </c>
      <c r="BE47" s="1048">
        <v>85176</v>
      </c>
    </row>
    <row r="48" spans="2:57" ht="18.75" x14ac:dyDescent="0.25">
      <c r="B48" s="3870" t="s">
        <v>992</v>
      </c>
      <c r="C48" s="2818" t="s">
        <v>1603</v>
      </c>
      <c r="D48" s="2832"/>
      <c r="E48" s="1378">
        <v>432793</v>
      </c>
      <c r="F48" s="2832"/>
      <c r="G48" s="1378">
        <v>401808.39310000004</v>
      </c>
      <c r="H48" s="911">
        <v>0</v>
      </c>
      <c r="I48" s="1378">
        <v>834601.39309999999</v>
      </c>
      <c r="J48" s="2832"/>
      <c r="K48" s="1378">
        <v>311256</v>
      </c>
      <c r="L48" s="911">
        <v>0</v>
      </c>
      <c r="M48" s="1048">
        <v>1145857.3931</v>
      </c>
      <c r="N48" s="347"/>
      <c r="O48" s="1378">
        <v>464790</v>
      </c>
      <c r="P48" s="911">
        <v>0</v>
      </c>
      <c r="Q48" s="1048">
        <v>1610647.3931</v>
      </c>
      <c r="R48" s="347"/>
      <c r="S48" s="1378">
        <v>435425</v>
      </c>
      <c r="T48" s="911">
        <v>0</v>
      </c>
      <c r="U48" s="1048">
        <v>2046072.3931</v>
      </c>
      <c r="V48" s="347"/>
      <c r="W48" s="1378">
        <v>451350</v>
      </c>
      <c r="X48" s="1395"/>
      <c r="Y48" s="911">
        <v>1351565</v>
      </c>
      <c r="Z48" s="911">
        <v>0</v>
      </c>
      <c r="AA48" s="911">
        <v>2497422.3931</v>
      </c>
      <c r="AB48" s="347"/>
      <c r="AC48" s="1378">
        <v>446586</v>
      </c>
      <c r="AD48" s="911">
        <v>0</v>
      </c>
      <c r="AE48" s="1048">
        <v>2944008.3931</v>
      </c>
      <c r="AF48" s="347"/>
      <c r="AG48" s="1378">
        <v>27818</v>
      </c>
      <c r="AH48" s="911">
        <v>0</v>
      </c>
      <c r="AI48" s="1048">
        <v>2971826.3931</v>
      </c>
      <c r="AJ48" s="347"/>
      <c r="AK48" s="1378">
        <v>433115.14</v>
      </c>
      <c r="AL48" s="1395"/>
      <c r="AM48" s="1048">
        <v>907519.14</v>
      </c>
      <c r="AN48" s="911">
        <v>0</v>
      </c>
      <c r="AO48" s="1048">
        <v>3404941.5331000001</v>
      </c>
      <c r="AP48" s="347"/>
      <c r="AQ48" s="1378">
        <v>441913</v>
      </c>
      <c r="AR48" s="911">
        <v>0</v>
      </c>
      <c r="AS48" s="1048">
        <v>3846854.5331000001</v>
      </c>
      <c r="AT48" s="347"/>
      <c r="AU48" s="1378">
        <v>418078</v>
      </c>
      <c r="AV48" s="911">
        <v>0</v>
      </c>
      <c r="AW48" s="1048">
        <v>4264932.5330999997</v>
      </c>
      <c r="AX48" s="347"/>
      <c r="AY48" s="1378">
        <v>504215</v>
      </c>
      <c r="AZ48" s="1395"/>
      <c r="BA48" s="911">
        <v>1364206</v>
      </c>
      <c r="BB48" s="911">
        <v>0</v>
      </c>
      <c r="BC48" s="1048">
        <v>2271725.14</v>
      </c>
      <c r="BD48" s="911">
        <v>0</v>
      </c>
      <c r="BE48" s="1048">
        <v>4769147.5330999997</v>
      </c>
    </row>
    <row r="49" spans="2:57" ht="18.75" x14ac:dyDescent="0.25">
      <c r="B49" s="3871"/>
      <c r="C49" s="2818" t="s">
        <v>1604</v>
      </c>
      <c r="D49" s="2832"/>
      <c r="E49" s="1265">
        <v>24525</v>
      </c>
      <c r="F49" s="1265">
        <v>0</v>
      </c>
      <c r="G49" s="1265">
        <v>17050</v>
      </c>
      <c r="H49" s="911">
        <v>0</v>
      </c>
      <c r="I49" s="1378">
        <v>41575</v>
      </c>
      <c r="J49" s="1265">
        <v>0</v>
      </c>
      <c r="K49" s="1265">
        <v>11562</v>
      </c>
      <c r="L49" s="911">
        <v>0</v>
      </c>
      <c r="M49" s="1048">
        <v>53137</v>
      </c>
      <c r="N49" s="1265">
        <v>0</v>
      </c>
      <c r="O49" s="1265">
        <v>22429</v>
      </c>
      <c r="P49" s="911">
        <v>0</v>
      </c>
      <c r="Q49" s="1048">
        <v>75566</v>
      </c>
      <c r="R49" s="1265">
        <v>0</v>
      </c>
      <c r="S49" s="1265">
        <v>18620</v>
      </c>
      <c r="T49" s="911">
        <v>0</v>
      </c>
      <c r="U49" s="1048">
        <v>94186</v>
      </c>
      <c r="V49" s="1265">
        <v>0</v>
      </c>
      <c r="W49" s="1265">
        <v>11638</v>
      </c>
      <c r="X49" s="1394"/>
      <c r="Y49" s="911">
        <v>52687</v>
      </c>
      <c r="Z49" s="911">
        <v>0</v>
      </c>
      <c r="AA49" s="911">
        <v>105824</v>
      </c>
      <c r="AB49" s="1265">
        <v>0</v>
      </c>
      <c r="AC49" s="1265">
        <v>19220</v>
      </c>
      <c r="AD49" s="911">
        <v>0</v>
      </c>
      <c r="AE49" s="1048">
        <v>125044</v>
      </c>
      <c r="AF49" s="1265">
        <v>0</v>
      </c>
      <c r="AG49" s="1265">
        <v>2068</v>
      </c>
      <c r="AH49" s="911">
        <v>0</v>
      </c>
      <c r="AI49" s="1048">
        <v>127112</v>
      </c>
      <c r="AJ49" s="1265">
        <v>0</v>
      </c>
      <c r="AK49" s="1265">
        <v>17515</v>
      </c>
      <c r="AL49" s="1394"/>
      <c r="AM49" s="1048">
        <v>38803</v>
      </c>
      <c r="AN49" s="911">
        <v>0</v>
      </c>
      <c r="AO49" s="1048">
        <v>144627</v>
      </c>
      <c r="AP49" s="1265">
        <v>0</v>
      </c>
      <c r="AQ49" s="1265">
        <v>19081</v>
      </c>
      <c r="AR49" s="911">
        <v>0</v>
      </c>
      <c r="AS49" s="1048">
        <v>163708</v>
      </c>
      <c r="AT49" s="1265">
        <v>0</v>
      </c>
      <c r="AU49" s="1265">
        <v>13481</v>
      </c>
      <c r="AV49" s="911">
        <v>0</v>
      </c>
      <c r="AW49" s="1048">
        <v>177189</v>
      </c>
      <c r="AX49" s="1265">
        <v>0</v>
      </c>
      <c r="AY49" s="1265">
        <v>19371</v>
      </c>
      <c r="AZ49" s="1394"/>
      <c r="BA49" s="911">
        <v>51933</v>
      </c>
      <c r="BB49" s="911">
        <v>0</v>
      </c>
      <c r="BC49" s="1048">
        <v>90736</v>
      </c>
      <c r="BD49" s="911">
        <v>0</v>
      </c>
      <c r="BE49" s="1048">
        <v>196560</v>
      </c>
    </row>
    <row r="50" spans="2:57" ht="18.75" x14ac:dyDescent="0.25">
      <c r="B50" s="3872"/>
      <c r="C50" s="2818" t="s">
        <v>1605</v>
      </c>
      <c r="D50" s="2832"/>
      <c r="E50" s="1265">
        <v>457318</v>
      </c>
      <c r="F50" s="1265">
        <v>0</v>
      </c>
      <c r="G50" s="1378">
        <v>418858.39310000004</v>
      </c>
      <c r="H50" s="911">
        <v>0</v>
      </c>
      <c r="I50" s="1378">
        <v>876176.39309999999</v>
      </c>
      <c r="J50" s="1265">
        <v>0</v>
      </c>
      <c r="K50" s="1265">
        <v>322818</v>
      </c>
      <c r="L50" s="911">
        <v>0</v>
      </c>
      <c r="M50" s="1048">
        <v>1198994.3931</v>
      </c>
      <c r="N50" s="1265">
        <v>0</v>
      </c>
      <c r="O50" s="1265">
        <v>487219</v>
      </c>
      <c r="P50" s="911">
        <v>0</v>
      </c>
      <c r="Q50" s="1048">
        <v>1686213.3931</v>
      </c>
      <c r="R50" s="1265">
        <v>0</v>
      </c>
      <c r="S50" s="1378">
        <v>454045</v>
      </c>
      <c r="T50" s="911">
        <v>0</v>
      </c>
      <c r="U50" s="1048">
        <v>2140258.3931</v>
      </c>
      <c r="V50" s="1265">
        <v>0</v>
      </c>
      <c r="W50" s="1378">
        <v>462988</v>
      </c>
      <c r="X50" s="1395"/>
      <c r="Y50" s="911">
        <v>1404252</v>
      </c>
      <c r="Z50" s="911">
        <v>0</v>
      </c>
      <c r="AA50" s="911">
        <v>2603246.3931</v>
      </c>
      <c r="AB50" s="1265">
        <v>0</v>
      </c>
      <c r="AC50" s="1378">
        <v>465806</v>
      </c>
      <c r="AD50" s="911">
        <v>0</v>
      </c>
      <c r="AE50" s="1048">
        <v>3069052.3931</v>
      </c>
      <c r="AF50" s="1265">
        <v>0</v>
      </c>
      <c r="AG50" s="1378">
        <v>29886</v>
      </c>
      <c r="AH50" s="911">
        <v>0</v>
      </c>
      <c r="AI50" s="1048">
        <v>3098938.3931</v>
      </c>
      <c r="AJ50" s="1265">
        <v>0</v>
      </c>
      <c r="AK50" s="1378">
        <v>450630.14</v>
      </c>
      <c r="AL50" s="1395"/>
      <c r="AM50" s="1048">
        <v>946322.14</v>
      </c>
      <c r="AN50" s="911">
        <v>0</v>
      </c>
      <c r="AO50" s="1048">
        <v>3549568.5331000001</v>
      </c>
      <c r="AP50" s="1265">
        <v>0</v>
      </c>
      <c r="AQ50" s="1378">
        <v>460994</v>
      </c>
      <c r="AR50" s="911">
        <v>0</v>
      </c>
      <c r="AS50" s="1048">
        <v>4010562.5331000001</v>
      </c>
      <c r="AT50" s="1265">
        <v>0</v>
      </c>
      <c r="AU50" s="1378">
        <v>431559</v>
      </c>
      <c r="AV50" s="911">
        <v>0</v>
      </c>
      <c r="AW50" s="1048">
        <v>4442121.5330999997</v>
      </c>
      <c r="AX50" s="1265">
        <v>0</v>
      </c>
      <c r="AY50" s="1378">
        <v>523586</v>
      </c>
      <c r="AZ50" s="1395"/>
      <c r="BA50" s="911">
        <v>1416139</v>
      </c>
      <c r="BB50" s="911">
        <v>0</v>
      </c>
      <c r="BC50" s="1048">
        <v>2362461.14</v>
      </c>
      <c r="BD50" s="911">
        <v>0</v>
      </c>
      <c r="BE50" s="1048">
        <v>4965707.5330999997</v>
      </c>
    </row>
    <row r="51" spans="2:57" ht="18.75" x14ac:dyDescent="0.3">
      <c r="B51" s="2834"/>
      <c r="C51" s="2848"/>
      <c r="D51" s="2849"/>
      <c r="E51" s="2850"/>
      <c r="F51" s="2850"/>
      <c r="G51" s="2850"/>
      <c r="H51" s="2850"/>
      <c r="I51" s="2850"/>
      <c r="J51" s="2850"/>
      <c r="K51" s="2850"/>
      <c r="L51" s="2850"/>
      <c r="M51" s="2850"/>
      <c r="N51" s="2850"/>
      <c r="O51" s="2850"/>
      <c r="P51" s="2850"/>
      <c r="Q51" s="2850"/>
      <c r="R51" s="2850"/>
      <c r="S51" s="2850"/>
      <c r="T51" s="2850"/>
      <c r="U51" s="2850"/>
      <c r="V51" s="2850"/>
      <c r="W51" s="2850"/>
      <c r="X51" s="2851"/>
      <c r="Y51" s="911"/>
      <c r="Z51" s="2850"/>
      <c r="AA51" s="2850"/>
      <c r="AB51" s="2850"/>
      <c r="AC51" s="2850"/>
      <c r="AD51" s="2850"/>
      <c r="AE51" s="2850"/>
      <c r="AF51" s="2850"/>
      <c r="AG51" s="2850"/>
      <c r="AH51" s="2850"/>
      <c r="AI51" s="2850"/>
      <c r="AJ51" s="2850"/>
      <c r="AK51" s="2850"/>
      <c r="AL51" s="2851"/>
      <c r="AM51" s="911"/>
      <c r="AN51" s="2850"/>
      <c r="AO51" s="2850"/>
      <c r="AP51" s="2850"/>
      <c r="AQ51" s="2850"/>
      <c r="AR51" s="2850"/>
      <c r="AS51" s="2850"/>
      <c r="AT51" s="2850"/>
      <c r="AU51" s="2850"/>
      <c r="AV51" s="2850"/>
      <c r="AW51" s="2850"/>
      <c r="AX51" s="2850"/>
      <c r="AY51" s="2850"/>
      <c r="AZ51" s="2851"/>
      <c r="BA51" s="911"/>
      <c r="BB51" s="2850"/>
      <c r="BC51" s="2850"/>
      <c r="BD51" s="2850"/>
      <c r="BE51" s="2850"/>
    </row>
    <row r="52" spans="2:57" ht="18.75" x14ac:dyDescent="0.3">
      <c r="B52" s="3864" t="s">
        <v>1606</v>
      </c>
      <c r="C52" s="2819" t="s">
        <v>1461</v>
      </c>
      <c r="D52" s="2838"/>
      <c r="E52" s="2841"/>
      <c r="F52" s="2841"/>
      <c r="G52" s="2841"/>
      <c r="H52" s="2841"/>
      <c r="I52" s="2841"/>
      <c r="J52" s="2841"/>
      <c r="K52" s="2841"/>
      <c r="L52" s="2841"/>
      <c r="M52" s="2841"/>
      <c r="N52" s="2841"/>
      <c r="O52" s="2841"/>
      <c r="P52" s="2841">
        <v>0</v>
      </c>
      <c r="Q52" s="2841"/>
      <c r="R52" s="2841"/>
      <c r="S52" s="2841"/>
      <c r="T52" s="2841">
        <v>0</v>
      </c>
      <c r="U52" s="2841"/>
      <c r="V52" s="2841"/>
      <c r="W52" s="2841"/>
      <c r="X52" s="2842"/>
      <c r="Y52" s="911"/>
      <c r="Z52" s="2841"/>
      <c r="AA52" s="2841"/>
      <c r="AB52" s="2841"/>
      <c r="AC52" s="2841"/>
      <c r="AD52" s="2841">
        <v>0</v>
      </c>
      <c r="AE52" s="2841"/>
      <c r="AF52" s="2841"/>
      <c r="AG52" s="2841"/>
      <c r="AH52" s="2841">
        <v>0</v>
      </c>
      <c r="AI52" s="2841"/>
      <c r="AJ52" s="2841"/>
      <c r="AK52" s="2841"/>
      <c r="AL52" s="2842"/>
      <c r="AM52" s="911"/>
      <c r="AN52" s="2841">
        <v>0</v>
      </c>
      <c r="AO52" s="2841"/>
      <c r="AP52" s="2841"/>
      <c r="AQ52" s="2841"/>
      <c r="AR52" s="2841"/>
      <c r="AS52" s="2841"/>
      <c r="AT52" s="2841"/>
      <c r="AU52" s="2841"/>
      <c r="AV52" s="2841"/>
      <c r="AW52" s="2841"/>
      <c r="AX52" s="2841"/>
      <c r="AY52" s="2841"/>
      <c r="AZ52" s="2842"/>
      <c r="BA52" s="911"/>
      <c r="BB52" s="2841"/>
      <c r="BC52" s="2841"/>
      <c r="BD52" s="2841"/>
      <c r="BE52" s="2841"/>
    </row>
    <row r="53" spans="2:57" ht="18.75" x14ac:dyDescent="0.25">
      <c r="B53" s="3864"/>
      <c r="C53" s="2820" t="s">
        <v>1607</v>
      </c>
      <c r="D53" s="346"/>
      <c r="E53" s="911">
        <v>60261</v>
      </c>
      <c r="F53" s="346"/>
      <c r="G53" s="911">
        <v>86300</v>
      </c>
      <c r="H53" s="911">
        <v>0</v>
      </c>
      <c r="I53" s="1048">
        <v>146561</v>
      </c>
      <c r="J53" s="346"/>
      <c r="K53" s="911">
        <v>39185</v>
      </c>
      <c r="L53" s="911">
        <v>0</v>
      </c>
      <c r="M53" s="911">
        <v>185746</v>
      </c>
      <c r="N53" s="2839"/>
      <c r="O53" s="911">
        <v>51387</v>
      </c>
      <c r="P53" s="911">
        <v>0</v>
      </c>
      <c r="Q53" s="911">
        <v>237133</v>
      </c>
      <c r="R53" s="2839"/>
      <c r="S53" s="911">
        <v>56233</v>
      </c>
      <c r="T53" s="911">
        <v>0</v>
      </c>
      <c r="U53" s="911">
        <v>293366</v>
      </c>
      <c r="V53" s="2839"/>
      <c r="W53" s="911">
        <v>75315</v>
      </c>
      <c r="X53" s="1022"/>
      <c r="Y53" s="911">
        <v>182935</v>
      </c>
      <c r="Z53" s="911">
        <v>0</v>
      </c>
      <c r="AA53" s="911">
        <v>368681</v>
      </c>
      <c r="AB53" s="2839"/>
      <c r="AC53" s="911">
        <v>52308</v>
      </c>
      <c r="AD53" s="911">
        <v>0</v>
      </c>
      <c r="AE53" s="911">
        <v>420989</v>
      </c>
      <c r="AF53" s="2839"/>
      <c r="AG53" s="911">
        <v>1318</v>
      </c>
      <c r="AH53" s="911">
        <v>0</v>
      </c>
      <c r="AI53" s="911">
        <v>422307</v>
      </c>
      <c r="AJ53" s="2839"/>
      <c r="AK53" s="911">
        <v>53936</v>
      </c>
      <c r="AL53" s="1022"/>
      <c r="AM53" s="911">
        <v>107562</v>
      </c>
      <c r="AN53" s="911">
        <v>0</v>
      </c>
      <c r="AO53" s="911">
        <v>476243</v>
      </c>
      <c r="AP53" s="2839"/>
      <c r="AQ53" s="911">
        <v>74141</v>
      </c>
      <c r="AR53" s="911">
        <v>0</v>
      </c>
      <c r="AS53" s="911">
        <v>550384</v>
      </c>
      <c r="AT53" s="2839"/>
      <c r="AU53" s="911">
        <v>81244</v>
      </c>
      <c r="AV53" s="911">
        <v>0</v>
      </c>
      <c r="AW53" s="911">
        <v>631628</v>
      </c>
      <c r="AX53" s="2839"/>
      <c r="AY53" s="911">
        <v>101277</v>
      </c>
      <c r="AZ53" s="1022"/>
      <c r="BA53" s="911">
        <v>256662</v>
      </c>
      <c r="BB53" s="911">
        <v>0</v>
      </c>
      <c r="BC53" s="1048">
        <v>364224</v>
      </c>
      <c r="BD53" s="911">
        <v>0</v>
      </c>
      <c r="BE53" s="911">
        <v>732905</v>
      </c>
    </row>
    <row r="54" spans="2:57" ht="18.75" x14ac:dyDescent="0.25">
      <c r="B54" s="3864"/>
      <c r="C54" s="2820" t="s">
        <v>1608</v>
      </c>
      <c r="D54" s="346"/>
      <c r="E54" s="911">
        <v>4569</v>
      </c>
      <c r="F54" s="346"/>
      <c r="G54" s="911">
        <v>5946</v>
      </c>
      <c r="H54" s="911">
        <v>0</v>
      </c>
      <c r="I54" s="1048">
        <v>10515</v>
      </c>
      <c r="J54" s="346"/>
      <c r="K54" s="911">
        <v>5669</v>
      </c>
      <c r="L54" s="911">
        <v>0</v>
      </c>
      <c r="M54" s="911">
        <v>16184</v>
      </c>
      <c r="N54" s="2839"/>
      <c r="O54" s="911">
        <v>7245</v>
      </c>
      <c r="P54" s="911">
        <v>0</v>
      </c>
      <c r="Q54" s="911">
        <v>23429</v>
      </c>
      <c r="R54" s="2839"/>
      <c r="S54" s="911">
        <v>4521</v>
      </c>
      <c r="T54" s="911">
        <v>0</v>
      </c>
      <c r="U54" s="911">
        <v>27950</v>
      </c>
      <c r="V54" s="2839"/>
      <c r="W54" s="911">
        <v>2177</v>
      </c>
      <c r="X54" s="1022"/>
      <c r="Y54" s="911">
        <v>13943</v>
      </c>
      <c r="Z54" s="911">
        <v>0</v>
      </c>
      <c r="AA54" s="911">
        <v>30127</v>
      </c>
      <c r="AB54" s="2839"/>
      <c r="AC54" s="911">
        <v>2011</v>
      </c>
      <c r="AD54" s="911">
        <v>0</v>
      </c>
      <c r="AE54" s="911">
        <v>32138</v>
      </c>
      <c r="AF54" s="2839"/>
      <c r="AG54" s="911">
        <v>304</v>
      </c>
      <c r="AH54" s="911">
        <v>0</v>
      </c>
      <c r="AI54" s="911">
        <v>32442</v>
      </c>
      <c r="AJ54" s="2839"/>
      <c r="AK54" s="911">
        <v>1698</v>
      </c>
      <c r="AL54" s="1022"/>
      <c r="AM54" s="911">
        <v>4013</v>
      </c>
      <c r="AN54" s="911">
        <v>0</v>
      </c>
      <c r="AO54" s="911">
        <v>34140</v>
      </c>
      <c r="AP54" s="2839"/>
      <c r="AQ54" s="911">
        <v>384</v>
      </c>
      <c r="AR54" s="911">
        <v>0</v>
      </c>
      <c r="AS54" s="911">
        <v>34524</v>
      </c>
      <c r="AT54" s="2839"/>
      <c r="AU54" s="911">
        <v>322</v>
      </c>
      <c r="AV54" s="911">
        <v>0</v>
      </c>
      <c r="AW54" s="911">
        <v>34846</v>
      </c>
      <c r="AX54" s="2839"/>
      <c r="AY54" s="911">
        <v>1299</v>
      </c>
      <c r="AZ54" s="1022"/>
      <c r="BA54" s="911">
        <v>2005</v>
      </c>
      <c r="BB54" s="911">
        <v>0</v>
      </c>
      <c r="BC54" s="1048">
        <v>6018</v>
      </c>
      <c r="BD54" s="911">
        <v>0</v>
      </c>
      <c r="BE54" s="911">
        <v>36145</v>
      </c>
    </row>
    <row r="55" spans="2:57" ht="18.75" x14ac:dyDescent="0.25">
      <c r="B55" s="3864"/>
      <c r="C55" s="2820" t="s">
        <v>1609</v>
      </c>
      <c r="D55" s="346"/>
      <c r="E55" s="911">
        <v>0</v>
      </c>
      <c r="F55" s="346"/>
      <c r="G55" s="911">
        <v>0</v>
      </c>
      <c r="H55" s="911">
        <v>0</v>
      </c>
      <c r="I55" s="1048">
        <v>0</v>
      </c>
      <c r="J55" s="346"/>
      <c r="K55" s="911">
        <v>0</v>
      </c>
      <c r="L55" s="911">
        <v>0</v>
      </c>
      <c r="M55" s="911">
        <v>0</v>
      </c>
      <c r="N55" s="2839"/>
      <c r="O55" s="911">
        <v>0</v>
      </c>
      <c r="P55" s="911">
        <v>0</v>
      </c>
      <c r="Q55" s="911">
        <v>0</v>
      </c>
      <c r="R55" s="2839"/>
      <c r="S55" s="911">
        <v>0</v>
      </c>
      <c r="T55" s="911">
        <v>0</v>
      </c>
      <c r="U55" s="911">
        <v>0</v>
      </c>
      <c r="V55" s="2839"/>
      <c r="W55" s="911">
        <v>0</v>
      </c>
      <c r="X55" s="1022"/>
      <c r="Y55" s="911">
        <v>0</v>
      </c>
      <c r="Z55" s="911">
        <v>0</v>
      </c>
      <c r="AA55" s="911">
        <v>0</v>
      </c>
      <c r="AB55" s="2839"/>
      <c r="AC55" s="911">
        <v>0</v>
      </c>
      <c r="AD55" s="911">
        <v>0</v>
      </c>
      <c r="AE55" s="911">
        <v>0</v>
      </c>
      <c r="AF55" s="2839"/>
      <c r="AG55" s="911">
        <v>258</v>
      </c>
      <c r="AH55" s="911">
        <v>0</v>
      </c>
      <c r="AI55" s="911">
        <v>258</v>
      </c>
      <c r="AJ55" s="2839"/>
      <c r="AK55" s="911">
        <v>59</v>
      </c>
      <c r="AL55" s="1022"/>
      <c r="AM55" s="911">
        <v>317</v>
      </c>
      <c r="AN55" s="911">
        <v>0</v>
      </c>
      <c r="AO55" s="911">
        <v>317</v>
      </c>
      <c r="AP55" s="2839"/>
      <c r="AQ55" s="911">
        <v>0</v>
      </c>
      <c r="AR55" s="911">
        <v>0</v>
      </c>
      <c r="AS55" s="911">
        <v>317</v>
      </c>
      <c r="AT55" s="2839"/>
      <c r="AU55" s="911">
        <v>0</v>
      </c>
      <c r="AV55" s="911">
        <v>0</v>
      </c>
      <c r="AW55" s="911">
        <v>317</v>
      </c>
      <c r="AX55" s="2839"/>
      <c r="AY55" s="911">
        <v>0</v>
      </c>
      <c r="AZ55" s="1022"/>
      <c r="BA55" s="911">
        <v>0</v>
      </c>
      <c r="BB55" s="911">
        <v>0</v>
      </c>
      <c r="BC55" s="1048">
        <v>317</v>
      </c>
      <c r="BD55" s="911">
        <v>0</v>
      </c>
      <c r="BE55" s="911">
        <v>317</v>
      </c>
    </row>
    <row r="56" spans="2:57" ht="18.75" x14ac:dyDescent="0.25">
      <c r="B56" s="3864"/>
      <c r="C56" s="2820" t="s">
        <v>1610</v>
      </c>
      <c r="D56" s="346"/>
      <c r="E56" s="911">
        <v>52248</v>
      </c>
      <c r="F56" s="346"/>
      <c r="G56" s="911">
        <v>6295</v>
      </c>
      <c r="H56" s="911">
        <v>0</v>
      </c>
      <c r="I56" s="1048">
        <v>58543</v>
      </c>
      <c r="J56" s="346"/>
      <c r="K56" s="911">
        <v>16001</v>
      </c>
      <c r="L56" s="911">
        <v>0</v>
      </c>
      <c r="M56" s="911">
        <v>74544</v>
      </c>
      <c r="N56" s="2839"/>
      <c r="O56" s="911">
        <v>60371</v>
      </c>
      <c r="P56" s="911">
        <v>0</v>
      </c>
      <c r="Q56" s="911">
        <v>134915</v>
      </c>
      <c r="R56" s="2839"/>
      <c r="S56" s="911">
        <v>58539</v>
      </c>
      <c r="T56" s="911">
        <v>0</v>
      </c>
      <c r="U56" s="911">
        <v>193454</v>
      </c>
      <c r="V56" s="2839"/>
      <c r="W56" s="911">
        <v>60203</v>
      </c>
      <c r="X56" s="1022"/>
      <c r="Y56" s="911">
        <v>179113</v>
      </c>
      <c r="Z56" s="911">
        <v>0</v>
      </c>
      <c r="AA56" s="911">
        <v>253657</v>
      </c>
      <c r="AB56" s="2839"/>
      <c r="AC56" s="911">
        <v>59650</v>
      </c>
      <c r="AD56" s="911">
        <v>0</v>
      </c>
      <c r="AE56" s="911">
        <v>313307</v>
      </c>
      <c r="AF56" s="2839"/>
      <c r="AG56" s="911">
        <v>3352</v>
      </c>
      <c r="AH56" s="911">
        <v>0</v>
      </c>
      <c r="AI56" s="911">
        <v>316659</v>
      </c>
      <c r="AJ56" s="2839"/>
      <c r="AK56" s="911">
        <v>82839</v>
      </c>
      <c r="AL56" s="1022"/>
      <c r="AM56" s="911">
        <v>145841</v>
      </c>
      <c r="AN56" s="911">
        <v>0</v>
      </c>
      <c r="AO56" s="911">
        <v>399498</v>
      </c>
      <c r="AP56" s="2839"/>
      <c r="AQ56" s="911">
        <v>74632</v>
      </c>
      <c r="AR56" s="911">
        <v>0</v>
      </c>
      <c r="AS56" s="911">
        <v>474130</v>
      </c>
      <c r="AT56" s="2839"/>
      <c r="AU56" s="911">
        <v>55335</v>
      </c>
      <c r="AV56" s="911">
        <v>0</v>
      </c>
      <c r="AW56" s="911">
        <v>529465</v>
      </c>
      <c r="AX56" s="2839"/>
      <c r="AY56" s="911">
        <v>39389</v>
      </c>
      <c r="AZ56" s="1022"/>
      <c r="BA56" s="911">
        <v>169356</v>
      </c>
      <c r="BB56" s="911">
        <v>0</v>
      </c>
      <c r="BC56" s="1048">
        <v>315197</v>
      </c>
      <c r="BD56" s="911">
        <v>0</v>
      </c>
      <c r="BE56" s="911">
        <v>568854</v>
      </c>
    </row>
    <row r="57" spans="2:57" ht="18.75" x14ac:dyDescent="0.25">
      <c r="B57" s="3864"/>
      <c r="C57" s="2820" t="s">
        <v>1611</v>
      </c>
      <c r="D57" s="346"/>
      <c r="E57" s="911">
        <v>6588</v>
      </c>
      <c r="F57" s="346"/>
      <c r="G57" s="911">
        <v>4500</v>
      </c>
      <c r="H57" s="911">
        <v>0</v>
      </c>
      <c r="I57" s="1048">
        <v>11088</v>
      </c>
      <c r="J57" s="346"/>
      <c r="K57" s="911">
        <v>3202</v>
      </c>
      <c r="L57" s="911">
        <v>0</v>
      </c>
      <c r="M57" s="911">
        <v>14290</v>
      </c>
      <c r="N57" s="2839"/>
      <c r="O57" s="911">
        <v>0</v>
      </c>
      <c r="P57" s="911">
        <v>0</v>
      </c>
      <c r="Q57" s="911">
        <v>14290</v>
      </c>
      <c r="R57" s="2839"/>
      <c r="S57" s="911">
        <v>0</v>
      </c>
      <c r="T57" s="911">
        <v>0</v>
      </c>
      <c r="U57" s="911">
        <v>14290</v>
      </c>
      <c r="V57" s="2839"/>
      <c r="W57" s="911">
        <v>5800</v>
      </c>
      <c r="X57" s="1022"/>
      <c r="Y57" s="911">
        <v>5800</v>
      </c>
      <c r="Z57" s="911">
        <v>0</v>
      </c>
      <c r="AA57" s="911">
        <v>20090</v>
      </c>
      <c r="AB57" s="2839"/>
      <c r="AC57" s="911">
        <v>4955</v>
      </c>
      <c r="AD57" s="911">
        <v>0</v>
      </c>
      <c r="AE57" s="911">
        <v>25045</v>
      </c>
      <c r="AF57" s="2839"/>
      <c r="AG57" s="911">
        <v>7763</v>
      </c>
      <c r="AH57" s="911">
        <v>0</v>
      </c>
      <c r="AI57" s="911">
        <v>32808</v>
      </c>
      <c r="AJ57" s="2839"/>
      <c r="AK57" s="911">
        <v>14430</v>
      </c>
      <c r="AL57" s="1022"/>
      <c r="AM57" s="911">
        <v>27148</v>
      </c>
      <c r="AN57" s="911">
        <v>0</v>
      </c>
      <c r="AO57" s="911">
        <v>47238</v>
      </c>
      <c r="AP57" s="2839"/>
      <c r="AQ57" s="911">
        <v>11075</v>
      </c>
      <c r="AR57" s="911">
        <v>0</v>
      </c>
      <c r="AS57" s="911">
        <v>58313</v>
      </c>
      <c r="AT57" s="2839"/>
      <c r="AU57" s="911">
        <v>0</v>
      </c>
      <c r="AV57" s="911">
        <v>0</v>
      </c>
      <c r="AW57" s="911">
        <v>58313</v>
      </c>
      <c r="AX57" s="2839"/>
      <c r="AY57" s="911">
        <v>9000</v>
      </c>
      <c r="AZ57" s="1022"/>
      <c r="BA57" s="911">
        <v>20075</v>
      </c>
      <c r="BB57" s="911">
        <v>0</v>
      </c>
      <c r="BC57" s="1048">
        <v>47223</v>
      </c>
      <c r="BD57" s="911">
        <v>0</v>
      </c>
      <c r="BE57" s="911">
        <v>67313</v>
      </c>
    </row>
    <row r="58" spans="2:57" ht="18.75" hidden="1" x14ac:dyDescent="0.25">
      <c r="B58" s="3864"/>
      <c r="C58" s="2820" t="s">
        <v>1612</v>
      </c>
      <c r="D58" s="346"/>
      <c r="E58" s="911">
        <v>0</v>
      </c>
      <c r="F58" s="346"/>
      <c r="G58" s="911">
        <v>0</v>
      </c>
      <c r="H58" s="911">
        <v>0</v>
      </c>
      <c r="I58" s="1048">
        <v>0</v>
      </c>
      <c r="J58" s="346"/>
      <c r="K58" s="911">
        <v>0</v>
      </c>
      <c r="L58" s="911">
        <v>0</v>
      </c>
      <c r="M58" s="911">
        <v>0</v>
      </c>
      <c r="N58" s="2839"/>
      <c r="O58" s="911">
        <v>0</v>
      </c>
      <c r="P58" s="911">
        <v>0</v>
      </c>
      <c r="Q58" s="911">
        <v>0</v>
      </c>
      <c r="R58" s="2839"/>
      <c r="S58" s="911">
        <v>0</v>
      </c>
      <c r="T58" s="911">
        <v>0</v>
      </c>
      <c r="U58" s="911">
        <v>0</v>
      </c>
      <c r="V58" s="2839"/>
      <c r="W58" s="911">
        <v>0</v>
      </c>
      <c r="X58" s="1022"/>
      <c r="Y58" s="911">
        <v>0</v>
      </c>
      <c r="Z58" s="911">
        <v>0</v>
      </c>
      <c r="AA58" s="911">
        <v>0</v>
      </c>
      <c r="AB58" s="2839"/>
      <c r="AC58" s="911">
        <v>0</v>
      </c>
      <c r="AD58" s="911">
        <v>0</v>
      </c>
      <c r="AE58" s="911">
        <v>0</v>
      </c>
      <c r="AF58" s="2839"/>
      <c r="AG58" s="911">
        <v>0</v>
      </c>
      <c r="AH58" s="911">
        <v>0</v>
      </c>
      <c r="AI58" s="911">
        <v>0</v>
      </c>
      <c r="AJ58" s="2839"/>
      <c r="AK58" s="911">
        <v>0</v>
      </c>
      <c r="AL58" s="1022"/>
      <c r="AM58" s="911">
        <v>0</v>
      </c>
      <c r="AN58" s="911">
        <v>0</v>
      </c>
      <c r="AO58" s="911">
        <v>0</v>
      </c>
      <c r="AP58" s="2839"/>
      <c r="AQ58" s="911">
        <v>0</v>
      </c>
      <c r="AR58" s="911">
        <v>0</v>
      </c>
      <c r="AS58" s="911">
        <v>0</v>
      </c>
      <c r="AT58" s="2839"/>
      <c r="AU58" s="911">
        <v>0</v>
      </c>
      <c r="AV58" s="911">
        <v>0</v>
      </c>
      <c r="AW58" s="911">
        <v>0</v>
      </c>
      <c r="AX58" s="2839"/>
      <c r="AY58" s="911">
        <v>0</v>
      </c>
      <c r="AZ58" s="1022"/>
      <c r="BA58" s="911">
        <v>0</v>
      </c>
      <c r="BB58" s="911">
        <v>0</v>
      </c>
      <c r="BC58" s="1048">
        <v>0</v>
      </c>
      <c r="BD58" s="911">
        <v>0</v>
      </c>
      <c r="BE58" s="911">
        <v>0</v>
      </c>
    </row>
    <row r="59" spans="2:57" ht="18.75" x14ac:dyDescent="0.25">
      <c r="B59" s="3864"/>
      <c r="C59" s="2820" t="s">
        <v>1613</v>
      </c>
      <c r="D59" s="346"/>
      <c r="E59" s="911">
        <v>57795</v>
      </c>
      <c r="F59" s="346"/>
      <c r="G59" s="911">
        <v>51935</v>
      </c>
      <c r="H59" s="911">
        <v>0</v>
      </c>
      <c r="I59" s="1048">
        <v>109730</v>
      </c>
      <c r="J59" s="346"/>
      <c r="K59" s="911">
        <v>38731</v>
      </c>
      <c r="L59" s="911">
        <v>0</v>
      </c>
      <c r="M59" s="911">
        <v>148461</v>
      </c>
      <c r="N59" s="2839"/>
      <c r="O59" s="911">
        <v>59845</v>
      </c>
      <c r="P59" s="911">
        <v>0</v>
      </c>
      <c r="Q59" s="911">
        <v>208306</v>
      </c>
      <c r="R59" s="2839"/>
      <c r="S59" s="911">
        <v>60584</v>
      </c>
      <c r="T59" s="911">
        <v>0</v>
      </c>
      <c r="U59" s="911">
        <v>268890</v>
      </c>
      <c r="V59" s="2839"/>
      <c r="W59" s="911">
        <v>61362</v>
      </c>
      <c r="X59" s="1022"/>
      <c r="Y59" s="911">
        <v>181791</v>
      </c>
      <c r="Z59" s="911">
        <v>0</v>
      </c>
      <c r="AA59" s="911">
        <v>330252</v>
      </c>
      <c r="AB59" s="2839"/>
      <c r="AC59" s="911">
        <v>54950</v>
      </c>
      <c r="AD59" s="911">
        <v>0</v>
      </c>
      <c r="AE59" s="911">
        <v>385202</v>
      </c>
      <c r="AF59" s="2839"/>
      <c r="AG59" s="911">
        <v>1194</v>
      </c>
      <c r="AH59" s="911">
        <v>0</v>
      </c>
      <c r="AI59" s="911">
        <v>386396</v>
      </c>
      <c r="AJ59" s="2839"/>
      <c r="AK59" s="911">
        <v>51238</v>
      </c>
      <c r="AL59" s="1022"/>
      <c r="AM59" s="911">
        <v>107382</v>
      </c>
      <c r="AN59" s="911">
        <v>0</v>
      </c>
      <c r="AO59" s="911">
        <v>437634</v>
      </c>
      <c r="AP59" s="2839"/>
      <c r="AQ59" s="911">
        <v>55134</v>
      </c>
      <c r="AR59" s="911">
        <v>0</v>
      </c>
      <c r="AS59" s="911">
        <v>492768</v>
      </c>
      <c r="AT59" s="2839"/>
      <c r="AU59" s="911">
        <v>51595</v>
      </c>
      <c r="AV59" s="911">
        <v>0</v>
      </c>
      <c r="AW59" s="911">
        <v>544363</v>
      </c>
      <c r="AX59" s="2839"/>
      <c r="AY59" s="911">
        <v>63599</v>
      </c>
      <c r="AZ59" s="1022"/>
      <c r="BA59" s="911">
        <v>170328</v>
      </c>
      <c r="BB59" s="911">
        <v>0</v>
      </c>
      <c r="BC59" s="1048">
        <v>277710</v>
      </c>
      <c r="BD59" s="911">
        <v>0</v>
      </c>
      <c r="BE59" s="911">
        <v>607962</v>
      </c>
    </row>
    <row r="60" spans="2:57" ht="18.75" x14ac:dyDescent="0.25">
      <c r="B60" s="3864"/>
      <c r="C60" s="2820" t="s">
        <v>1614</v>
      </c>
      <c r="D60" s="346"/>
      <c r="E60" s="911">
        <v>14175</v>
      </c>
      <c r="F60" s="346"/>
      <c r="G60" s="911">
        <v>12849</v>
      </c>
      <c r="H60" s="911">
        <v>0</v>
      </c>
      <c r="I60" s="1048">
        <v>27024</v>
      </c>
      <c r="J60" s="346"/>
      <c r="K60" s="911">
        <v>10749</v>
      </c>
      <c r="L60" s="911">
        <v>0</v>
      </c>
      <c r="M60" s="911">
        <v>37773</v>
      </c>
      <c r="N60" s="2839"/>
      <c r="O60" s="911">
        <v>16615</v>
      </c>
      <c r="P60" s="911">
        <v>0</v>
      </c>
      <c r="Q60" s="911">
        <v>54388</v>
      </c>
      <c r="R60" s="2839"/>
      <c r="S60" s="911">
        <v>16522</v>
      </c>
      <c r="T60" s="911">
        <v>0</v>
      </c>
      <c r="U60" s="911">
        <v>70910</v>
      </c>
      <c r="V60" s="2839"/>
      <c r="W60" s="911">
        <v>15447</v>
      </c>
      <c r="X60" s="1022"/>
      <c r="Y60" s="911">
        <v>48584</v>
      </c>
      <c r="Z60" s="911">
        <v>0</v>
      </c>
      <c r="AA60" s="911">
        <v>86357</v>
      </c>
      <c r="AB60" s="2839"/>
      <c r="AC60" s="911">
        <v>13416</v>
      </c>
      <c r="AD60" s="911">
        <v>0</v>
      </c>
      <c r="AE60" s="911">
        <v>99773</v>
      </c>
      <c r="AF60" s="2839"/>
      <c r="AG60" s="911">
        <v>155</v>
      </c>
      <c r="AH60" s="911">
        <v>0</v>
      </c>
      <c r="AI60" s="911">
        <v>99928</v>
      </c>
      <c r="AJ60" s="2839"/>
      <c r="AK60" s="911">
        <v>10507</v>
      </c>
      <c r="AL60" s="1022"/>
      <c r="AM60" s="911">
        <v>24078</v>
      </c>
      <c r="AN60" s="911">
        <v>0</v>
      </c>
      <c r="AO60" s="911">
        <v>110435</v>
      </c>
      <c r="AP60" s="2839"/>
      <c r="AQ60" s="911">
        <v>15276</v>
      </c>
      <c r="AR60" s="911">
        <v>0</v>
      </c>
      <c r="AS60" s="911">
        <v>125711</v>
      </c>
      <c r="AT60" s="2839"/>
      <c r="AU60" s="911">
        <v>14243</v>
      </c>
      <c r="AV60" s="911">
        <v>0</v>
      </c>
      <c r="AW60" s="911">
        <v>139954</v>
      </c>
      <c r="AX60" s="2839"/>
      <c r="AY60" s="911">
        <v>18399</v>
      </c>
      <c r="AZ60" s="1022"/>
      <c r="BA60" s="911">
        <v>47918</v>
      </c>
      <c r="BB60" s="911">
        <v>0</v>
      </c>
      <c r="BC60" s="1048">
        <v>71996</v>
      </c>
      <c r="BD60" s="911">
        <v>0</v>
      </c>
      <c r="BE60" s="911">
        <v>158353</v>
      </c>
    </row>
    <row r="61" spans="2:57" ht="18.75" x14ac:dyDescent="0.25">
      <c r="B61" s="2852"/>
      <c r="C61" s="2820" t="s">
        <v>1967</v>
      </c>
      <c r="D61" s="346"/>
      <c r="E61" s="911"/>
      <c r="F61" s="346"/>
      <c r="G61" s="911"/>
      <c r="H61" s="911"/>
      <c r="I61" s="1048"/>
      <c r="J61" s="346"/>
      <c r="K61" s="911"/>
      <c r="L61" s="911"/>
      <c r="M61" s="911"/>
      <c r="N61" s="2839"/>
      <c r="O61" s="911"/>
      <c r="P61" s="911"/>
      <c r="Q61" s="911"/>
      <c r="R61" s="2839"/>
      <c r="S61" s="911">
        <v>65</v>
      </c>
      <c r="T61" s="911"/>
      <c r="U61" s="911">
        <v>65</v>
      </c>
      <c r="V61" s="2839"/>
      <c r="W61" s="911">
        <v>633</v>
      </c>
      <c r="X61" s="1022"/>
      <c r="Y61" s="911">
        <v>698</v>
      </c>
      <c r="Z61" s="911">
        <v>0</v>
      </c>
      <c r="AA61" s="911">
        <v>698</v>
      </c>
      <c r="AB61" s="2839"/>
      <c r="AC61" s="911">
        <v>458</v>
      </c>
      <c r="AD61" s="911"/>
      <c r="AE61" s="911">
        <v>1156</v>
      </c>
      <c r="AF61" s="2839"/>
      <c r="AG61" s="911">
        <v>0</v>
      </c>
      <c r="AH61" s="911"/>
      <c r="AI61" s="911">
        <v>1156</v>
      </c>
      <c r="AJ61" s="2839"/>
      <c r="AK61" s="911">
        <v>728</v>
      </c>
      <c r="AL61" s="1022"/>
      <c r="AM61" s="911">
        <v>1186</v>
      </c>
      <c r="AN61" s="911"/>
      <c r="AO61" s="911">
        <v>1884</v>
      </c>
      <c r="AP61" s="2839"/>
      <c r="AQ61" s="911">
        <v>661</v>
      </c>
      <c r="AR61" s="911"/>
      <c r="AS61" s="911">
        <v>2545</v>
      </c>
      <c r="AT61" s="2839"/>
      <c r="AU61" s="911">
        <v>530</v>
      </c>
      <c r="AV61" s="911"/>
      <c r="AW61" s="911">
        <v>3075</v>
      </c>
      <c r="AX61" s="2839"/>
      <c r="AY61" s="911">
        <v>730</v>
      </c>
      <c r="AZ61" s="1022"/>
      <c r="BA61" s="911">
        <v>1921</v>
      </c>
      <c r="BB61" s="911">
        <v>0</v>
      </c>
      <c r="BC61" s="1048">
        <v>3107</v>
      </c>
      <c r="BD61" s="911"/>
      <c r="BE61" s="911">
        <v>3805</v>
      </c>
    </row>
    <row r="62" spans="2:57" ht="18.75" x14ac:dyDescent="0.25">
      <c r="B62" s="347"/>
      <c r="C62" s="2853"/>
      <c r="D62" s="347"/>
      <c r="E62" s="911"/>
      <c r="F62" s="346"/>
      <c r="G62" s="911"/>
      <c r="H62" s="911"/>
      <c r="I62" s="1048"/>
      <c r="J62" s="346"/>
      <c r="K62" s="911"/>
      <c r="L62" s="911"/>
      <c r="M62" s="911"/>
      <c r="N62" s="2839"/>
      <c r="O62" s="911"/>
      <c r="P62" s="911"/>
      <c r="Q62" s="911"/>
      <c r="R62" s="2839"/>
      <c r="S62" s="911"/>
      <c r="T62" s="911"/>
      <c r="U62" s="911"/>
      <c r="V62" s="2839"/>
      <c r="W62" s="911"/>
      <c r="X62" s="1022"/>
      <c r="Y62" s="911"/>
      <c r="Z62" s="911"/>
      <c r="AA62" s="911"/>
      <c r="AB62" s="2839"/>
      <c r="AC62" s="911"/>
      <c r="AD62" s="911"/>
      <c r="AE62" s="911"/>
      <c r="AF62" s="2839"/>
      <c r="AG62" s="911"/>
      <c r="AH62" s="911"/>
      <c r="AI62" s="911"/>
      <c r="AJ62" s="2839"/>
      <c r="AK62" s="911"/>
      <c r="AL62" s="1022"/>
      <c r="AM62" s="911"/>
      <c r="AN62" s="911"/>
      <c r="AO62" s="911"/>
      <c r="AP62" s="2839"/>
      <c r="AQ62" s="911"/>
      <c r="AR62" s="911"/>
      <c r="AS62" s="911"/>
      <c r="AT62" s="2839"/>
      <c r="AU62" s="911"/>
      <c r="AV62" s="911"/>
      <c r="AW62" s="911"/>
      <c r="AX62" s="2839"/>
    </row>
    <row r="63" spans="2:57" ht="18.75" x14ac:dyDescent="0.3">
      <c r="B63" s="1255" t="s">
        <v>1582</v>
      </c>
      <c r="C63" s="2853"/>
      <c r="D63" s="347"/>
      <c r="E63" s="911">
        <v>9339</v>
      </c>
      <c r="F63" s="346"/>
      <c r="G63" s="911">
        <v>9526</v>
      </c>
      <c r="H63" s="911">
        <v>0</v>
      </c>
      <c r="I63" s="1048">
        <v>18865</v>
      </c>
      <c r="J63" s="346"/>
      <c r="K63" s="911">
        <v>6702</v>
      </c>
      <c r="L63" s="911">
        <v>0</v>
      </c>
      <c r="M63" s="911">
        <v>25567</v>
      </c>
      <c r="N63" s="2839"/>
      <c r="O63" s="911">
        <v>10010</v>
      </c>
      <c r="P63" s="911">
        <v>0</v>
      </c>
      <c r="Q63" s="911">
        <v>35577</v>
      </c>
      <c r="R63" s="2839"/>
      <c r="S63" s="911">
        <v>9496</v>
      </c>
      <c r="T63" s="911">
        <v>0</v>
      </c>
      <c r="U63" s="911">
        <v>45073</v>
      </c>
      <c r="V63" s="2839"/>
      <c r="W63" s="911">
        <v>9939</v>
      </c>
      <c r="X63" s="1022"/>
      <c r="Y63" s="911">
        <v>29445</v>
      </c>
      <c r="Z63" s="911">
        <v>0</v>
      </c>
      <c r="AA63" s="911">
        <v>55012</v>
      </c>
      <c r="AB63" s="2839"/>
      <c r="AC63" s="911">
        <v>10254</v>
      </c>
      <c r="AD63" s="911">
        <v>0</v>
      </c>
      <c r="AE63" s="911">
        <v>65266</v>
      </c>
      <c r="AF63" s="2839"/>
      <c r="AG63" s="911">
        <v>3760</v>
      </c>
      <c r="AH63" s="911">
        <v>0</v>
      </c>
      <c r="AI63" s="911">
        <v>69026</v>
      </c>
      <c r="AJ63" s="2839"/>
      <c r="AK63" s="911">
        <v>10158</v>
      </c>
      <c r="AL63" s="1022"/>
      <c r="AM63" s="911">
        <v>24172</v>
      </c>
      <c r="AN63" s="911">
        <v>0</v>
      </c>
      <c r="AO63" s="911">
        <v>79184</v>
      </c>
      <c r="AP63" s="2839"/>
      <c r="AQ63" s="911">
        <v>9812</v>
      </c>
      <c r="AR63" s="911">
        <v>0</v>
      </c>
      <c r="AS63" s="911">
        <v>88996</v>
      </c>
      <c r="AT63" s="2839"/>
      <c r="AU63" s="911">
        <v>8514</v>
      </c>
      <c r="AV63" s="911">
        <v>0</v>
      </c>
      <c r="AW63" s="911">
        <v>97510</v>
      </c>
      <c r="AX63" s="2839"/>
      <c r="AY63" s="911">
        <v>11439</v>
      </c>
      <c r="AZ63" s="1022"/>
      <c r="BA63" s="911">
        <v>29765</v>
      </c>
      <c r="BB63" s="911">
        <v>0</v>
      </c>
      <c r="BC63" s="1048">
        <v>53937</v>
      </c>
      <c r="BD63" s="911">
        <v>0</v>
      </c>
      <c r="BE63" s="911">
        <v>108949</v>
      </c>
    </row>
    <row r="64" spans="2:57" x14ac:dyDescent="0.25"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3:57" ht="18.75" x14ac:dyDescent="0.3">
      <c r="C65" s="1255" t="s">
        <v>1615</v>
      </c>
      <c r="D65" s="32"/>
      <c r="E65" s="911">
        <v>83.48</v>
      </c>
      <c r="F65" s="346"/>
      <c r="G65" s="911">
        <v>83.17</v>
      </c>
      <c r="H65" s="911"/>
      <c r="I65" s="911">
        <v>83.33</v>
      </c>
      <c r="J65" s="346"/>
      <c r="K65" s="911">
        <v>83.17</v>
      </c>
      <c r="L65" s="911"/>
      <c r="M65" s="1020">
        <v>83.273333333333326</v>
      </c>
      <c r="N65" s="2839"/>
      <c r="O65" s="911">
        <v>82.81</v>
      </c>
      <c r="P65" s="911"/>
      <c r="Q65" s="1020">
        <v>83.08</v>
      </c>
      <c r="R65" s="2839"/>
      <c r="S65" s="911">
        <v>82.9</v>
      </c>
      <c r="T65" s="911"/>
      <c r="U65" s="1020">
        <v>83.08</v>
      </c>
      <c r="V65" s="2839"/>
      <c r="W65" s="911">
        <v>82.9</v>
      </c>
      <c r="X65" s="1022"/>
      <c r="Y65" s="1020">
        <v>82.87</v>
      </c>
      <c r="Z65" s="911"/>
      <c r="AA65" s="1020">
        <v>83.071666666666658</v>
      </c>
      <c r="AB65" s="2839"/>
      <c r="AC65" s="911">
        <v>83.06</v>
      </c>
      <c r="AD65" s="911"/>
      <c r="AE65" s="1020">
        <v>83.057142857142864</v>
      </c>
      <c r="AF65" s="2839"/>
      <c r="AG65" s="911">
        <v>83.45</v>
      </c>
      <c r="AH65" s="911"/>
      <c r="AI65" s="1020">
        <v>83.106250000000017</v>
      </c>
      <c r="AJ65" s="2839"/>
      <c r="AK65" s="911">
        <v>83.25</v>
      </c>
      <c r="AL65" s="1022"/>
      <c r="AM65" s="1020">
        <v>83.25333333333333</v>
      </c>
      <c r="AN65" s="911"/>
      <c r="AO65" s="1020">
        <v>83.12</v>
      </c>
      <c r="AP65" s="2839"/>
      <c r="AQ65" s="911">
        <v>83.21</v>
      </c>
      <c r="AR65" s="911"/>
      <c r="AS65" s="1020">
        <v>83.129562500000006</v>
      </c>
      <c r="AT65" s="2839"/>
      <c r="AU65" s="911">
        <v>83.27</v>
      </c>
      <c r="AV65" s="911"/>
      <c r="AW65" s="1020">
        <v>83.142329545454558</v>
      </c>
      <c r="AX65" s="2839"/>
      <c r="AY65" s="911">
        <v>83.44</v>
      </c>
      <c r="AZ65" s="1022"/>
      <c r="BA65" s="1020">
        <v>83.306666666666658</v>
      </c>
      <c r="BB65" s="911"/>
      <c r="BC65" s="1048">
        <v>83.28</v>
      </c>
      <c r="BD65" s="911"/>
      <c r="BE65" s="1020">
        <v>83.17583333333333</v>
      </c>
    </row>
    <row r="66" spans="3:57" ht="18.75" x14ac:dyDescent="0.3">
      <c r="C66" s="1255" t="s">
        <v>1616</v>
      </c>
      <c r="D66" s="32"/>
      <c r="E66" s="911">
        <v>86.78</v>
      </c>
      <c r="F66" s="346"/>
      <c r="G66" s="911">
        <v>86.62</v>
      </c>
      <c r="H66" s="911"/>
      <c r="I66" s="1034">
        <v>86.7</v>
      </c>
      <c r="J66" s="346"/>
      <c r="K66" s="911">
        <v>86.54</v>
      </c>
      <c r="L66" s="911"/>
      <c r="M66" s="1020">
        <v>86.646666666666661</v>
      </c>
      <c r="N66" s="2839"/>
      <c r="O66" s="911">
        <v>86.57</v>
      </c>
      <c r="P66" s="911"/>
      <c r="Q66" s="1020">
        <v>86.587500000000006</v>
      </c>
      <c r="R66" s="2839"/>
      <c r="S66" s="911">
        <v>86.94</v>
      </c>
      <c r="T66" s="911"/>
      <c r="U66" s="1020">
        <v>86.587500000000006</v>
      </c>
      <c r="V66" s="2839"/>
      <c r="W66" s="1020">
        <v>86.94</v>
      </c>
      <c r="X66" s="1022"/>
      <c r="Y66" s="1020">
        <v>86.816666666666663</v>
      </c>
      <c r="Z66" s="911"/>
      <c r="AA66" s="1020">
        <v>86.731666666666655</v>
      </c>
      <c r="AB66" s="2839"/>
      <c r="AC66" s="1020">
        <v>86.69</v>
      </c>
      <c r="AD66" s="911"/>
      <c r="AE66" s="1020">
        <v>86.677142857142854</v>
      </c>
      <c r="AF66" s="2839"/>
      <c r="AG66" s="1020">
        <v>89.71</v>
      </c>
      <c r="AH66" s="911"/>
      <c r="AI66" s="1020">
        <v>87.056250000000006</v>
      </c>
      <c r="AJ66" s="2839"/>
      <c r="AK66" s="1020">
        <v>88.11</v>
      </c>
      <c r="AL66" s="1022"/>
      <c r="AM66" s="1020">
        <v>88.17</v>
      </c>
      <c r="AN66" s="911"/>
      <c r="AO66" s="1020">
        <v>87.16</v>
      </c>
      <c r="AP66" s="2839"/>
      <c r="AQ66" s="1020">
        <v>88.66</v>
      </c>
      <c r="AR66" s="911"/>
      <c r="AS66" s="1020">
        <v>87.31146249999999</v>
      </c>
      <c r="AT66" s="2839"/>
      <c r="AU66" s="1020">
        <v>89.2</v>
      </c>
      <c r="AV66" s="911"/>
      <c r="AW66" s="1020">
        <v>87.483147727272723</v>
      </c>
      <c r="AX66" s="2839"/>
      <c r="AY66" s="1020">
        <v>89.45</v>
      </c>
      <c r="AZ66" s="1022"/>
      <c r="BA66" s="1020">
        <v>89.103333333333339</v>
      </c>
      <c r="BB66" s="911"/>
      <c r="BC66" s="1048">
        <v>88.63666666666667</v>
      </c>
      <c r="BD66" s="911"/>
      <c r="BE66" s="1020">
        <v>87.68416666666667</v>
      </c>
    </row>
  </sheetData>
  <mergeCells count="30">
    <mergeCell ref="B52:B60"/>
    <mergeCell ref="D3:E3"/>
    <mergeCell ref="F3:G3"/>
    <mergeCell ref="H3:I3"/>
    <mergeCell ref="B21:B23"/>
    <mergeCell ref="B26:B42"/>
    <mergeCell ref="B44:B47"/>
    <mergeCell ref="B48:B50"/>
    <mergeCell ref="B4:B20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M141"/>
  <sheetViews>
    <sheetView zoomScale="85" zoomScaleNormal="85" workbookViewId="0">
      <pane xSplit="2" ySplit="4" topLeftCell="C72" activePane="bottomRight" state="frozen"/>
      <selection activeCell="BS12" sqref="BS12"/>
      <selection pane="topRight" activeCell="BS12" sqref="BS12"/>
      <selection pane="bottomLeft" activeCell="BS12" sqref="BS12"/>
      <selection pane="bottomRight" activeCell="A84" sqref="A84:XFD88"/>
    </sheetView>
  </sheetViews>
  <sheetFormatPr defaultColWidth="8.85546875" defaultRowHeight="15" x14ac:dyDescent="0.25"/>
  <cols>
    <col min="1" max="1" width="45.42578125" style="32" customWidth="1"/>
    <col min="2" max="2" width="23" style="32" customWidth="1"/>
    <col min="3" max="3" width="13.7109375" style="175" bestFit="1" customWidth="1"/>
    <col min="4" max="4" width="9.85546875" style="1438" customWidth="1"/>
    <col min="5" max="5" width="9.85546875" style="175" bestFit="1" customWidth="1"/>
    <col min="6" max="6" width="9.28515625" style="1438" bestFit="1" customWidth="1"/>
    <col min="7" max="7" width="9.85546875" style="175" customWidth="1"/>
    <col min="8" max="8" width="10" style="1438" hidden="1" customWidth="1"/>
    <col min="9" max="9" width="10" style="175" hidden="1" customWidth="1"/>
    <col min="10" max="10" width="8.7109375" style="1438" customWidth="1"/>
    <col min="11" max="11" width="9.85546875" style="175" customWidth="1"/>
    <col min="12" max="12" width="10.5703125" style="1438" customWidth="1"/>
    <col min="13" max="13" width="10" style="32" customWidth="1"/>
    <col min="14" max="14" width="9.85546875" style="1438" customWidth="1"/>
    <col min="15" max="15" width="9.85546875" style="32" customWidth="1"/>
    <col min="16" max="16" width="10" style="1438" hidden="1" customWidth="1"/>
    <col min="17" max="17" width="10" style="32" hidden="1" customWidth="1"/>
    <col min="18" max="18" width="9.85546875" style="1438" customWidth="1"/>
    <col min="19" max="19" width="9.85546875" style="32" customWidth="1"/>
    <col min="20" max="20" width="10" style="1438" hidden="1" customWidth="1"/>
    <col min="21" max="21" width="13" style="32" hidden="1" customWidth="1"/>
    <col min="22" max="22" width="9.85546875" style="1438" customWidth="1"/>
    <col min="23" max="23" width="9.85546875" style="32" customWidth="1"/>
    <col min="24" max="24" width="13" style="1438" customWidth="1"/>
    <col min="25" max="25" width="15.140625" style="32" customWidth="1"/>
    <col min="26" max="26" width="13" style="1438" customWidth="1"/>
    <col min="27" max="27" width="15.140625" style="32" customWidth="1"/>
    <col min="28" max="28" width="8.85546875" style="32" customWidth="1"/>
    <col min="29" max="29" width="10" style="32" customWidth="1"/>
    <col min="30" max="30" width="9.42578125" style="32" hidden="1" customWidth="1"/>
    <col min="31" max="31" width="12.28515625" style="32" hidden="1" customWidth="1"/>
    <col min="32" max="33" width="8.85546875" style="32" customWidth="1"/>
    <col min="34" max="34" width="9.42578125" style="32" hidden="1" customWidth="1"/>
    <col min="35" max="35" width="12.28515625" style="32" hidden="1" customWidth="1"/>
    <col min="36" max="37" width="8.85546875" style="32" customWidth="1"/>
    <col min="38" max="38" width="9.42578125" style="32" bestFit="1" customWidth="1"/>
    <col min="39" max="39" width="9.28515625" style="32" bestFit="1" customWidth="1"/>
    <col min="40" max="41" width="9.42578125" style="32" hidden="1" customWidth="1"/>
    <col min="42" max="43" width="8.85546875" style="32" customWidth="1"/>
    <col min="44" max="44" width="10" style="32" hidden="1" customWidth="1"/>
    <col min="45" max="45" width="12" style="32" hidden="1" customWidth="1"/>
    <col min="46" max="47" width="9" style="32" customWidth="1"/>
    <col min="48" max="48" width="10" style="32" hidden="1" customWidth="1"/>
    <col min="49" max="49" width="12" style="32" hidden="1" customWidth="1"/>
    <col min="50" max="51" width="8.85546875" style="32" customWidth="1"/>
    <col min="52" max="53" width="9.42578125" style="32" bestFit="1" customWidth="1"/>
    <col min="54" max="55" width="10" style="32" customWidth="1"/>
    <col min="56" max="56" width="10.7109375" style="32" customWidth="1"/>
    <col min="57" max="57" width="12" style="32" customWidth="1"/>
    <col min="58" max="58" width="11.140625" style="32" bestFit="1" customWidth="1"/>
    <col min="59" max="59" width="15" style="32" bestFit="1" customWidth="1"/>
    <col min="60" max="16384" width="8.85546875" style="32"/>
  </cols>
  <sheetData>
    <row r="1" spans="1:65" ht="22.5" x14ac:dyDescent="0.3">
      <c r="A1" s="1764" t="s">
        <v>111</v>
      </c>
      <c r="B1" s="880"/>
      <c r="C1" s="2746">
        <v>325.8125</v>
      </c>
      <c r="D1" s="2747">
        <v>28.333333333333332</v>
      </c>
      <c r="E1" s="2747">
        <v>28.424166666666665</v>
      </c>
      <c r="F1" s="2747">
        <v>29.375</v>
      </c>
      <c r="G1" s="2747">
        <v>27.077916666666667</v>
      </c>
      <c r="H1" s="2747">
        <v>57.708333333333336</v>
      </c>
      <c r="I1" s="2747">
        <v>55.502083333333331</v>
      </c>
      <c r="J1" s="2747">
        <v>22.8125</v>
      </c>
      <c r="K1" s="2747">
        <v>21.537499999999998</v>
      </c>
      <c r="L1" s="2747">
        <v>80.520833333333329</v>
      </c>
      <c r="M1" s="2747">
        <v>77.039583333333326</v>
      </c>
      <c r="N1" s="2747">
        <v>15.625</v>
      </c>
      <c r="O1" s="2747">
        <v>29.722916666666666</v>
      </c>
      <c r="P1" s="2747">
        <v>96.145833333333329</v>
      </c>
      <c r="Q1" s="2747">
        <v>106.76249999999999</v>
      </c>
      <c r="R1" s="2747">
        <v>28.958333333333332</v>
      </c>
      <c r="S1" s="2747">
        <v>28.010416666666668</v>
      </c>
      <c r="T1" s="2747">
        <v>125.10416666666667</v>
      </c>
      <c r="U1" s="2747">
        <v>134.77291666666665</v>
      </c>
      <c r="V1" s="2747">
        <v>28</v>
      </c>
      <c r="W1" s="2747">
        <v>27.665000000000003</v>
      </c>
      <c r="X1" s="2747">
        <v>72.583333333333329</v>
      </c>
      <c r="Y1" s="2747">
        <v>85.398333333333341</v>
      </c>
      <c r="Z1" s="2747">
        <v>153.10416666666666</v>
      </c>
      <c r="AA1" s="2747">
        <v>162.43791666666667</v>
      </c>
      <c r="AB1" s="2747">
        <v>29.375</v>
      </c>
      <c r="AC1" s="2747">
        <v>27.776666666666667</v>
      </c>
      <c r="AD1" s="2747">
        <v>182.47916666666666</v>
      </c>
      <c r="AE1" s="2747">
        <v>190.21458333333331</v>
      </c>
      <c r="AF1" s="2747">
        <v>28.541666666666668</v>
      </c>
      <c r="AG1" s="2747">
        <v>2.3958333333333335</v>
      </c>
      <c r="AH1" s="2747">
        <v>211.02083333333334</v>
      </c>
      <c r="AI1" s="2747">
        <v>192.61041666666665</v>
      </c>
      <c r="AJ1" s="2747">
        <v>29.375</v>
      </c>
      <c r="AK1" s="2747">
        <v>29.517499999999998</v>
      </c>
      <c r="AL1" s="2747">
        <v>87.291666666666671</v>
      </c>
      <c r="AM1" s="2747">
        <v>59.69</v>
      </c>
      <c r="AN1" s="2747">
        <v>240.39583333333334</v>
      </c>
      <c r="AO1" s="2747">
        <v>222.12791666666664</v>
      </c>
      <c r="AP1" s="2747">
        <v>29.375</v>
      </c>
      <c r="AQ1" s="2747">
        <v>27.78833333333333</v>
      </c>
      <c r="AR1" s="2747">
        <v>269.77083333333331</v>
      </c>
      <c r="AS1" s="2747">
        <v>249.91624999999999</v>
      </c>
      <c r="AT1" s="2747">
        <v>26.666666666666668</v>
      </c>
      <c r="AU1" s="2747">
        <v>26.446250000000003</v>
      </c>
      <c r="AV1" s="2747">
        <v>296.4375</v>
      </c>
      <c r="AW1" s="2747">
        <v>276.36250000000001</v>
      </c>
      <c r="AX1" s="2747">
        <v>29.375</v>
      </c>
      <c r="AY1" s="2747">
        <v>29.5625</v>
      </c>
      <c r="AZ1" s="2747">
        <v>85.416666666666671</v>
      </c>
      <c r="BA1" s="2747">
        <v>83.797083333333333</v>
      </c>
      <c r="BB1" s="2747">
        <v>172.70833333333334</v>
      </c>
      <c r="BC1" s="2747">
        <v>143.48708333333335</v>
      </c>
      <c r="BD1" s="2747">
        <v>325.8125</v>
      </c>
      <c r="BE1" s="2747">
        <v>305.92500000000001</v>
      </c>
    </row>
    <row r="2" spans="1:65" x14ac:dyDescent="0.25">
      <c r="A2" s="880"/>
      <c r="B2" s="880"/>
      <c r="C2" s="2076">
        <v>365</v>
      </c>
      <c r="D2" s="2748">
        <v>30</v>
      </c>
      <c r="E2" s="2748">
        <v>30</v>
      </c>
      <c r="F2" s="2748">
        <v>31</v>
      </c>
      <c r="G2" s="2748">
        <v>31</v>
      </c>
      <c r="H2" s="2748">
        <v>61</v>
      </c>
      <c r="I2" s="2748">
        <v>61</v>
      </c>
      <c r="J2" s="2748">
        <v>30</v>
      </c>
      <c r="K2" s="2748">
        <v>30</v>
      </c>
      <c r="L2" s="2748">
        <v>91</v>
      </c>
      <c r="M2" s="2748">
        <v>91</v>
      </c>
      <c r="N2" s="2748">
        <v>31</v>
      </c>
      <c r="O2" s="2748">
        <v>31</v>
      </c>
      <c r="P2" s="2748">
        <v>122</v>
      </c>
      <c r="Q2" s="2748">
        <v>122</v>
      </c>
      <c r="R2" s="2748">
        <v>31</v>
      </c>
      <c r="S2" s="2748">
        <v>31</v>
      </c>
      <c r="T2" s="2748">
        <v>153</v>
      </c>
      <c r="U2" s="2748">
        <v>153</v>
      </c>
      <c r="V2" s="2748">
        <v>30</v>
      </c>
      <c r="W2" s="2748">
        <v>30</v>
      </c>
      <c r="X2" s="2748">
        <v>92</v>
      </c>
      <c r="Y2" s="2748">
        <v>92</v>
      </c>
      <c r="Z2" s="2748">
        <v>183</v>
      </c>
      <c r="AA2" s="2748">
        <v>183</v>
      </c>
      <c r="AB2" s="2748">
        <v>31</v>
      </c>
      <c r="AC2" s="2748">
        <v>31</v>
      </c>
      <c r="AD2" s="2748">
        <v>214</v>
      </c>
      <c r="AE2" s="2748">
        <v>214</v>
      </c>
      <c r="AF2" s="2748">
        <v>30</v>
      </c>
      <c r="AG2" s="2748">
        <v>30</v>
      </c>
      <c r="AH2" s="2748">
        <v>244</v>
      </c>
      <c r="AI2" s="2748">
        <v>244</v>
      </c>
      <c r="AJ2" s="2748">
        <v>31</v>
      </c>
      <c r="AK2" s="2748">
        <v>31</v>
      </c>
      <c r="AL2" s="2748">
        <v>92</v>
      </c>
      <c r="AM2" s="2748">
        <v>92</v>
      </c>
      <c r="AN2" s="2747">
        <v>275</v>
      </c>
      <c r="AO2" s="2747">
        <v>275</v>
      </c>
      <c r="AP2" s="2748">
        <v>31</v>
      </c>
      <c r="AQ2" s="2748">
        <v>31</v>
      </c>
      <c r="AR2" s="2748">
        <v>306</v>
      </c>
      <c r="AS2" s="2748">
        <v>306</v>
      </c>
      <c r="AT2" s="2748">
        <v>28</v>
      </c>
      <c r="AU2" s="2748">
        <v>28</v>
      </c>
      <c r="AV2" s="2748">
        <v>334</v>
      </c>
      <c r="AW2" s="2748">
        <v>334</v>
      </c>
      <c r="AX2" s="2748">
        <v>31</v>
      </c>
      <c r="AY2" s="2748">
        <v>31</v>
      </c>
      <c r="AZ2" s="2748">
        <v>90</v>
      </c>
      <c r="BA2" s="2748">
        <v>90</v>
      </c>
      <c r="BB2" s="2748">
        <v>182</v>
      </c>
      <c r="BC2" s="2748">
        <v>182</v>
      </c>
      <c r="BD2" s="2748">
        <v>365</v>
      </c>
      <c r="BE2" s="2748">
        <v>365</v>
      </c>
    </row>
    <row r="3" spans="1:65" x14ac:dyDescent="0.25">
      <c r="A3" s="3877" t="s">
        <v>169</v>
      </c>
      <c r="B3" s="3874" t="s">
        <v>170</v>
      </c>
      <c r="C3" s="3795" t="s">
        <v>1741</v>
      </c>
      <c r="D3" s="3874" t="s">
        <v>1742</v>
      </c>
      <c r="E3" s="3874"/>
      <c r="F3" s="3874" t="s">
        <v>1871</v>
      </c>
      <c r="G3" s="3874"/>
      <c r="H3" s="3874" t="s">
        <v>14</v>
      </c>
      <c r="I3" s="3874"/>
      <c r="J3" s="3874" t="s">
        <v>1911</v>
      </c>
      <c r="K3" s="3874"/>
      <c r="L3" s="3874" t="s">
        <v>639</v>
      </c>
      <c r="M3" s="3874"/>
      <c r="N3" s="3874" t="s">
        <v>1940</v>
      </c>
      <c r="O3" s="3874"/>
      <c r="P3" s="3874" t="s">
        <v>17</v>
      </c>
      <c r="Q3" s="3874"/>
      <c r="R3" s="3874" t="s">
        <v>1964</v>
      </c>
      <c r="S3" s="3874"/>
      <c r="T3" s="3874" t="s">
        <v>18</v>
      </c>
      <c r="U3" s="3874"/>
      <c r="V3" s="3874" t="s">
        <v>1985</v>
      </c>
      <c r="W3" s="3874"/>
      <c r="X3" s="3874" t="s">
        <v>662</v>
      </c>
      <c r="Y3" s="3874"/>
      <c r="Z3" s="3874" t="s">
        <v>659</v>
      </c>
      <c r="AA3" s="3874"/>
      <c r="AB3" s="3874" t="s">
        <v>2004</v>
      </c>
      <c r="AC3" s="3874"/>
      <c r="AD3" s="3874" t="s">
        <v>24</v>
      </c>
      <c r="AE3" s="3874"/>
      <c r="AF3" s="3874" t="s">
        <v>2020</v>
      </c>
      <c r="AG3" s="3874"/>
      <c r="AH3" s="3874" t="s">
        <v>27</v>
      </c>
      <c r="AI3" s="3874"/>
      <c r="AJ3" s="3874" t="s">
        <v>2037</v>
      </c>
      <c r="AK3" s="3874"/>
      <c r="AL3" s="3874" t="s">
        <v>664</v>
      </c>
      <c r="AM3" s="3874"/>
      <c r="AN3" s="3874" t="s">
        <v>1676</v>
      </c>
      <c r="AO3" s="3874"/>
      <c r="AP3" s="3874" t="s">
        <v>2142</v>
      </c>
      <c r="AQ3" s="3874"/>
      <c r="AR3" s="3874" t="s">
        <v>28</v>
      </c>
      <c r="AS3" s="3874"/>
      <c r="AT3" s="3874" t="s">
        <v>2156</v>
      </c>
      <c r="AU3" s="3874"/>
      <c r="AV3" s="3874" t="s">
        <v>30</v>
      </c>
      <c r="AW3" s="3874"/>
      <c r="AX3" s="3874" t="s">
        <v>2168</v>
      </c>
      <c r="AY3" s="3874"/>
      <c r="AZ3" s="3874" t="s">
        <v>665</v>
      </c>
      <c r="BA3" s="3874"/>
      <c r="BB3" s="3874" t="s">
        <v>673</v>
      </c>
      <c r="BC3" s="3874"/>
      <c r="BD3" s="3874" t="s">
        <v>1763</v>
      </c>
      <c r="BE3" s="3874"/>
    </row>
    <row r="4" spans="1:65" x14ac:dyDescent="0.25">
      <c r="A4" s="3877"/>
      <c r="B4" s="3874"/>
      <c r="C4" s="3795"/>
      <c r="D4" s="1869" t="s">
        <v>171</v>
      </c>
      <c r="E4" s="1869" t="s">
        <v>172</v>
      </c>
      <c r="F4" s="1869" t="s">
        <v>171</v>
      </c>
      <c r="G4" s="1869" t="s">
        <v>172</v>
      </c>
      <c r="H4" s="1869" t="s">
        <v>171</v>
      </c>
      <c r="I4" s="1869" t="s">
        <v>172</v>
      </c>
      <c r="J4" s="1869" t="s">
        <v>171</v>
      </c>
      <c r="K4" s="1869" t="s">
        <v>172</v>
      </c>
      <c r="L4" s="1869" t="s">
        <v>171</v>
      </c>
      <c r="M4" s="1869" t="s">
        <v>172</v>
      </c>
      <c r="N4" s="1869" t="s">
        <v>171</v>
      </c>
      <c r="O4" s="1869" t="s">
        <v>172</v>
      </c>
      <c r="P4" s="1869" t="s">
        <v>171</v>
      </c>
      <c r="Q4" s="1869" t="s">
        <v>172</v>
      </c>
      <c r="R4" s="1869" t="s">
        <v>171</v>
      </c>
      <c r="S4" s="1869" t="s">
        <v>172</v>
      </c>
      <c r="T4" s="1869" t="s">
        <v>171</v>
      </c>
      <c r="U4" s="1869" t="s">
        <v>172</v>
      </c>
      <c r="V4" s="1869" t="s">
        <v>171</v>
      </c>
      <c r="W4" s="1869" t="s">
        <v>172</v>
      </c>
      <c r="X4" s="1869" t="s">
        <v>171</v>
      </c>
      <c r="Y4" s="1869" t="s">
        <v>172</v>
      </c>
      <c r="Z4" s="1869" t="s">
        <v>171</v>
      </c>
      <c r="AA4" s="1869" t="s">
        <v>172</v>
      </c>
      <c r="AB4" s="1869" t="s">
        <v>171</v>
      </c>
      <c r="AC4" s="1869" t="s">
        <v>172</v>
      </c>
      <c r="AD4" s="1869" t="s">
        <v>171</v>
      </c>
      <c r="AE4" s="1869" t="s">
        <v>172</v>
      </c>
      <c r="AF4" s="1869" t="s">
        <v>171</v>
      </c>
      <c r="AG4" s="1869" t="s">
        <v>172</v>
      </c>
      <c r="AH4" s="1869" t="s">
        <v>171</v>
      </c>
      <c r="AI4" s="1869" t="s">
        <v>172</v>
      </c>
      <c r="AJ4" s="1869" t="s">
        <v>171</v>
      </c>
      <c r="AK4" s="1869" t="s">
        <v>172</v>
      </c>
      <c r="AL4" s="1869" t="s">
        <v>171</v>
      </c>
      <c r="AM4" s="1869" t="s">
        <v>172</v>
      </c>
      <c r="AN4" s="1869" t="s">
        <v>171</v>
      </c>
      <c r="AO4" s="1869" t="s">
        <v>172</v>
      </c>
      <c r="AP4" s="1869" t="s">
        <v>171</v>
      </c>
      <c r="AQ4" s="1869" t="s">
        <v>172</v>
      </c>
      <c r="AR4" s="1869" t="s">
        <v>171</v>
      </c>
      <c r="AS4" s="1869" t="s">
        <v>172</v>
      </c>
      <c r="AT4" s="1869" t="s">
        <v>171</v>
      </c>
      <c r="AU4" s="1869" t="s">
        <v>172</v>
      </c>
      <c r="AV4" s="1869" t="s">
        <v>171</v>
      </c>
      <c r="AW4" s="1869" t="s">
        <v>172</v>
      </c>
      <c r="AX4" s="1869" t="s">
        <v>171</v>
      </c>
      <c r="AY4" s="1869" t="s">
        <v>172</v>
      </c>
      <c r="AZ4" s="1869" t="s">
        <v>171</v>
      </c>
      <c r="BA4" s="1869" t="s">
        <v>172</v>
      </c>
      <c r="BB4" s="1869" t="s">
        <v>171</v>
      </c>
      <c r="BC4" s="1869" t="s">
        <v>172</v>
      </c>
      <c r="BD4" s="1869" t="s">
        <v>171</v>
      </c>
      <c r="BE4" s="1869" t="s">
        <v>172</v>
      </c>
    </row>
    <row r="5" spans="1:65" ht="18.75" x14ac:dyDescent="0.25">
      <c r="A5" s="2749" t="s">
        <v>939</v>
      </c>
      <c r="B5" s="2749"/>
      <c r="C5" s="2750"/>
      <c r="D5" s="2749"/>
      <c r="E5" s="2749"/>
      <c r="F5" s="2749"/>
      <c r="G5" s="2749"/>
      <c r="H5" s="2749"/>
      <c r="I5" s="2749"/>
      <c r="J5" s="2749"/>
      <c r="K5" s="2749"/>
      <c r="L5" s="2749"/>
      <c r="M5" s="2749"/>
      <c r="N5" s="2749"/>
      <c r="O5" s="2749"/>
      <c r="P5" s="2749"/>
      <c r="Q5" s="2749"/>
      <c r="R5" s="2749"/>
      <c r="S5" s="2749"/>
      <c r="T5" s="2749"/>
      <c r="U5" s="2749"/>
      <c r="V5" s="2749"/>
      <c r="W5" s="2749"/>
      <c r="X5" s="2749"/>
      <c r="Y5" s="2749"/>
      <c r="Z5" s="2749"/>
      <c r="AA5" s="2749"/>
      <c r="AB5" s="2749"/>
      <c r="AC5" s="2749"/>
      <c r="AD5" s="2749"/>
      <c r="AE5" s="2749"/>
      <c r="AF5" s="2749"/>
      <c r="AG5" s="2749"/>
      <c r="AH5" s="2749"/>
      <c r="AI5" s="2749"/>
      <c r="AJ5" s="2749"/>
      <c r="AK5" s="2749"/>
      <c r="AL5" s="2749"/>
      <c r="AM5" s="2749"/>
      <c r="AN5" s="2749"/>
      <c r="AO5" s="2749"/>
      <c r="AP5" s="2749"/>
      <c r="AQ5" s="2749"/>
      <c r="AR5" s="2749"/>
      <c r="AS5" s="2749"/>
      <c r="AT5" s="2749"/>
      <c r="AU5" s="2749"/>
      <c r="AV5" s="2749"/>
      <c r="AW5" s="2749"/>
      <c r="AX5" s="2749"/>
      <c r="AY5" s="2749"/>
      <c r="AZ5" s="2749"/>
      <c r="BA5" s="2749"/>
      <c r="BB5" s="2749"/>
      <c r="BC5" s="2749"/>
      <c r="BD5" s="2749"/>
      <c r="BE5" s="2749"/>
    </row>
    <row r="6" spans="1:65" x14ac:dyDescent="0.25">
      <c r="A6" s="2751" t="s">
        <v>37</v>
      </c>
      <c r="B6" s="2596" t="s">
        <v>50</v>
      </c>
      <c r="C6" s="542">
        <v>3419658.4883111725</v>
      </c>
      <c r="D6" s="2664">
        <v>301822.6711155299</v>
      </c>
      <c r="E6" s="2664">
        <v>283393</v>
      </c>
      <c r="F6" s="2664">
        <v>314793.1922157926</v>
      </c>
      <c r="G6" s="2664">
        <v>267880.18300000002</v>
      </c>
      <c r="H6" s="2664">
        <v>616615.86333132256</v>
      </c>
      <c r="I6" s="2664">
        <v>551273.18299999996</v>
      </c>
      <c r="J6" s="2664">
        <v>224039.42296937638</v>
      </c>
      <c r="K6" s="2664">
        <v>205449</v>
      </c>
      <c r="L6" s="2664">
        <v>840655.28630069899</v>
      </c>
      <c r="M6" s="2664">
        <v>756722.18299999996</v>
      </c>
      <c r="N6" s="2664">
        <v>134785.94764131159</v>
      </c>
      <c r="O6" s="2664">
        <v>309301</v>
      </c>
      <c r="P6" s="2664">
        <v>975441.23394201056</v>
      </c>
      <c r="Q6" s="2664">
        <v>1066023.183</v>
      </c>
      <c r="R6" s="2664">
        <v>304940.27689739963</v>
      </c>
      <c r="S6" s="2664">
        <v>289125</v>
      </c>
      <c r="T6" s="2664">
        <v>1280381.5108394101</v>
      </c>
      <c r="U6" s="2664">
        <v>1355148.183</v>
      </c>
      <c r="V6" s="2664">
        <v>291969.75579713687</v>
      </c>
      <c r="W6" s="2664">
        <v>290785</v>
      </c>
      <c r="X6" s="2664">
        <v>731695.98033584817</v>
      </c>
      <c r="Y6" s="2664">
        <v>889211</v>
      </c>
      <c r="Z6" s="2664">
        <v>1572351.2666365472</v>
      </c>
      <c r="AA6" s="2664">
        <v>1645933.183</v>
      </c>
      <c r="AB6" s="2664">
        <v>314138.81526352116</v>
      </c>
      <c r="AC6" s="2664">
        <v>293197</v>
      </c>
      <c r="AD6" s="2664">
        <v>1886490.0819000683</v>
      </c>
      <c r="AE6" s="2664">
        <v>1939130.183</v>
      </c>
      <c r="AF6" s="2664">
        <v>305844.70283606299</v>
      </c>
      <c r="AG6" s="2664">
        <v>19184</v>
      </c>
      <c r="AH6" s="2664">
        <v>2192334.7847361313</v>
      </c>
      <c r="AI6" s="2664">
        <v>1958314.183</v>
      </c>
      <c r="AJ6" s="2664">
        <v>314138.81526352116</v>
      </c>
      <c r="AK6" s="2664">
        <v>283859.14</v>
      </c>
      <c r="AL6" s="2664">
        <v>934122.33336310531</v>
      </c>
      <c r="AM6" s="2664">
        <v>596240.14</v>
      </c>
      <c r="AN6" s="2664">
        <v>2506473.5999996522</v>
      </c>
      <c r="AO6" s="2664">
        <v>2242173.3229999999</v>
      </c>
      <c r="AP6" s="2664">
        <v>314138.81526352116</v>
      </c>
      <c r="AQ6" s="2664">
        <v>290918</v>
      </c>
      <c r="AR6" s="2664">
        <v>2820612.4152631732</v>
      </c>
      <c r="AS6" s="2664">
        <v>2533091.3229999999</v>
      </c>
      <c r="AT6" s="2664">
        <v>284907.25778447784</v>
      </c>
      <c r="AU6" s="2664">
        <v>270421</v>
      </c>
      <c r="AV6" s="2664">
        <v>3105519.6730476511</v>
      </c>
      <c r="AW6" s="2664">
        <v>2803512.3229999999</v>
      </c>
      <c r="AX6" s="2664">
        <v>314138.81526352116</v>
      </c>
      <c r="AY6" s="2664">
        <v>322428</v>
      </c>
      <c r="AZ6" s="2664">
        <v>913184.88831152022</v>
      </c>
      <c r="BA6" s="2664">
        <v>883767</v>
      </c>
      <c r="BB6" s="2664">
        <v>1847307.2216746255</v>
      </c>
      <c r="BC6" s="2664">
        <v>1480007.1400000001</v>
      </c>
      <c r="BD6" s="2664">
        <v>3419658.4883111725</v>
      </c>
      <c r="BE6" s="2664">
        <v>3125940.3229999999</v>
      </c>
      <c r="BF6" s="1217"/>
      <c r="BG6" s="1217"/>
      <c r="BH6" s="1217"/>
      <c r="BI6" s="1217"/>
      <c r="BJ6" s="1217"/>
      <c r="BK6" s="1217"/>
      <c r="BL6" s="1217"/>
      <c r="BM6" s="1217"/>
    </row>
    <row r="7" spans="1:65" x14ac:dyDescent="0.25">
      <c r="A7" s="2751" t="s">
        <v>38</v>
      </c>
      <c r="B7" s="2596" t="s">
        <v>50</v>
      </c>
      <c r="C7" s="542">
        <v>285190.3894108368</v>
      </c>
      <c r="D7" s="2664">
        <v>25171.205078717299</v>
      </c>
      <c r="E7" s="2664">
        <v>13008</v>
      </c>
      <c r="F7" s="2664">
        <v>26252.911914674536</v>
      </c>
      <c r="G7" s="2664">
        <v>16781.1976</v>
      </c>
      <c r="H7" s="2664">
        <v>51424.116993391835</v>
      </c>
      <c r="I7" s="2664">
        <v>29789.1976</v>
      </c>
      <c r="J7" s="2664">
        <v>18684.289819703652</v>
      </c>
      <c r="K7" s="2664">
        <v>12365</v>
      </c>
      <c r="L7" s="2664">
        <v>70108.406813095498</v>
      </c>
      <c r="M7" s="2664">
        <v>42154.1976</v>
      </c>
      <c r="N7" s="2664">
        <v>11240.788232604498</v>
      </c>
      <c r="O7" s="2664">
        <v>15542</v>
      </c>
      <c r="P7" s="2664">
        <v>81349.195045699991</v>
      </c>
      <c r="Q7" s="2664">
        <v>57696.1976</v>
      </c>
      <c r="R7" s="2664">
        <v>25431.205078717299</v>
      </c>
      <c r="S7" s="2664">
        <v>14059</v>
      </c>
      <c r="T7" s="2664">
        <v>106780.4001244173</v>
      </c>
      <c r="U7" s="2664">
        <v>71755.1976</v>
      </c>
      <c r="V7" s="2664">
        <v>24349.498242760052</v>
      </c>
      <c r="W7" s="2664">
        <v>18714</v>
      </c>
      <c r="X7" s="2664">
        <v>61021.491554081847</v>
      </c>
      <c r="Y7" s="2664">
        <v>48315</v>
      </c>
      <c r="Z7" s="2664">
        <v>131129.89836717735</v>
      </c>
      <c r="AA7" s="2664">
        <v>90469.1976</v>
      </c>
      <c r="AB7" s="2664">
        <v>26198.338623663851</v>
      </c>
      <c r="AC7" s="2664">
        <v>14717</v>
      </c>
      <c r="AD7" s="2664">
        <v>157328.23699084119</v>
      </c>
      <c r="AE7" s="2664">
        <v>105186.1976</v>
      </c>
      <c r="AF7" s="2664">
        <v>25506.631787706607</v>
      </c>
      <c r="AG7" s="2664">
        <v>978</v>
      </c>
      <c r="AH7" s="2664">
        <v>182834.8687785478</v>
      </c>
      <c r="AI7" s="2664">
        <v>106164.1976</v>
      </c>
      <c r="AJ7" s="2664">
        <v>26198.338623663851</v>
      </c>
      <c r="AK7" s="2664">
        <v>20338</v>
      </c>
      <c r="AL7" s="2664">
        <v>77903.309035034312</v>
      </c>
      <c r="AM7" s="2664">
        <v>36033</v>
      </c>
      <c r="AN7" s="2664">
        <v>209033.20740221164</v>
      </c>
      <c r="AO7" s="2664">
        <v>126502.1976</v>
      </c>
      <c r="AP7" s="2664">
        <v>26198.338623663851</v>
      </c>
      <c r="AQ7" s="2664">
        <v>19312</v>
      </c>
      <c r="AR7" s="2664">
        <v>235231.54602587549</v>
      </c>
      <c r="AS7" s="2664">
        <v>145814.19760000001</v>
      </c>
      <c r="AT7" s="2664">
        <v>23760.504761297463</v>
      </c>
      <c r="AU7" s="2664">
        <v>16266</v>
      </c>
      <c r="AV7" s="2664">
        <v>258992.05078717295</v>
      </c>
      <c r="AW7" s="2664">
        <v>162080.19760000001</v>
      </c>
      <c r="AX7" s="2664">
        <v>26198.338623663851</v>
      </c>
      <c r="AY7" s="2664">
        <v>16519</v>
      </c>
      <c r="AZ7" s="2664">
        <v>76157.182008625168</v>
      </c>
      <c r="BA7" s="2664">
        <v>52097</v>
      </c>
      <c r="BB7" s="2664">
        <v>154060.49104365948</v>
      </c>
      <c r="BC7" s="2664">
        <v>88130</v>
      </c>
      <c r="BD7" s="2664">
        <v>285190.3894108368</v>
      </c>
      <c r="BE7" s="2664">
        <v>178599.19760000001</v>
      </c>
      <c r="BF7" s="1217"/>
      <c r="BG7" s="1217"/>
      <c r="BH7" s="1217"/>
      <c r="BI7" s="1217"/>
      <c r="BJ7" s="1217"/>
      <c r="BK7" s="1217"/>
      <c r="BL7" s="1217"/>
      <c r="BM7" s="1217"/>
    </row>
    <row r="8" spans="1:65" x14ac:dyDescent="0.25">
      <c r="A8" s="2751" t="s">
        <v>39</v>
      </c>
      <c r="B8" s="2596" t="s">
        <v>50</v>
      </c>
      <c r="C8" s="542">
        <v>393984.56320292084</v>
      </c>
      <c r="D8" s="2664">
        <v>34773.493800814387</v>
      </c>
      <c r="E8" s="2664">
        <v>36292</v>
      </c>
      <c r="F8" s="2664">
        <v>36267.849189713175</v>
      </c>
      <c r="G8" s="2664">
        <v>27854.037</v>
      </c>
      <c r="H8" s="2664">
        <v>71041.34299052757</v>
      </c>
      <c r="I8" s="2664">
        <v>64146.036999999997</v>
      </c>
      <c r="J8" s="2664">
        <v>25811.95593084388</v>
      </c>
      <c r="K8" s="2664">
        <v>22004</v>
      </c>
      <c r="L8" s="2664">
        <v>96853.298921371432</v>
      </c>
      <c r="M8" s="2664">
        <v>86150.036999999997</v>
      </c>
      <c r="N8" s="2664">
        <v>15528.914038892686</v>
      </c>
      <c r="O8" s="2664">
        <v>32985</v>
      </c>
      <c r="P8" s="2664">
        <v>112382.21296026412</v>
      </c>
      <c r="Q8" s="2664">
        <v>119135.037</v>
      </c>
      <c r="R8" s="2664">
        <v>35132.678367462584</v>
      </c>
      <c r="S8" s="2664">
        <v>33503</v>
      </c>
      <c r="T8" s="2664">
        <v>147514.89132772671</v>
      </c>
      <c r="U8" s="2664">
        <v>152638.03700000001</v>
      </c>
      <c r="V8" s="2664">
        <v>33638.322978563789</v>
      </c>
      <c r="W8" s="2664">
        <v>35387</v>
      </c>
      <c r="X8" s="2664">
        <v>84299.915384919062</v>
      </c>
      <c r="Y8" s="2664">
        <v>101875</v>
      </c>
      <c r="Z8" s="2664">
        <v>181153.21430629049</v>
      </c>
      <c r="AA8" s="2664">
        <v>188025.03700000001</v>
      </c>
      <c r="AB8" s="2664">
        <v>36192.457328627635</v>
      </c>
      <c r="AC8" s="2664">
        <v>37201</v>
      </c>
      <c r="AD8" s="2664">
        <v>217345.67163491814</v>
      </c>
      <c r="AE8" s="2664">
        <v>225226.03700000001</v>
      </c>
      <c r="AF8" s="2664">
        <v>35236.878789701135</v>
      </c>
      <c r="AG8" s="2664">
        <v>1829</v>
      </c>
      <c r="AH8" s="2664">
        <v>252582.55042461929</v>
      </c>
      <c r="AI8" s="2664">
        <v>227055.03700000001</v>
      </c>
      <c r="AJ8" s="2664">
        <v>36192.457328627635</v>
      </c>
      <c r="AK8" s="2664">
        <v>34671</v>
      </c>
      <c r="AL8" s="2664">
        <v>107621.79344695641</v>
      </c>
      <c r="AM8" s="2664">
        <v>73701</v>
      </c>
      <c r="AN8" s="2664">
        <v>288775.00775324693</v>
      </c>
      <c r="AO8" s="2664">
        <v>261726.03700000001</v>
      </c>
      <c r="AP8" s="2664">
        <v>36192.457328627635</v>
      </c>
      <c r="AQ8" s="2664">
        <v>35121</v>
      </c>
      <c r="AR8" s="2664">
        <v>324967.46508187457</v>
      </c>
      <c r="AS8" s="2664">
        <v>296847.03700000001</v>
      </c>
      <c r="AT8" s="2664">
        <v>32824.640792418606</v>
      </c>
      <c r="AU8" s="2664">
        <v>31203</v>
      </c>
      <c r="AV8" s="2664">
        <v>357792.10587429319</v>
      </c>
      <c r="AW8" s="2664">
        <v>328050.03700000001</v>
      </c>
      <c r="AX8" s="2664">
        <v>36192.457328627635</v>
      </c>
      <c r="AY8" s="2664">
        <v>40247</v>
      </c>
      <c r="AZ8" s="2664">
        <v>105209.55544967388</v>
      </c>
      <c r="BA8" s="2664">
        <v>106571</v>
      </c>
      <c r="BB8" s="2664">
        <v>212831.34889663028</v>
      </c>
      <c r="BC8" s="2664">
        <v>180272</v>
      </c>
      <c r="BD8" s="2664">
        <v>393984.56320292084</v>
      </c>
      <c r="BE8" s="2664">
        <v>368297.03700000001</v>
      </c>
      <c r="BF8" s="1217"/>
      <c r="BG8" s="1217"/>
      <c r="BH8" s="1217"/>
      <c r="BI8" s="1217"/>
      <c r="BJ8" s="1217"/>
      <c r="BK8" s="1217"/>
      <c r="BL8" s="1217"/>
      <c r="BM8" s="1217"/>
    </row>
    <row r="9" spans="1:65" x14ac:dyDescent="0.25">
      <c r="A9" s="2751" t="s">
        <v>40</v>
      </c>
      <c r="B9" s="2596" t="s">
        <v>50</v>
      </c>
      <c r="C9" s="542">
        <v>219377.22262372065</v>
      </c>
      <c r="D9" s="2664">
        <v>19362.465445167156</v>
      </c>
      <c r="E9" s="2664">
        <v>17843</v>
      </c>
      <c r="F9" s="2664">
        <v>20194.54762667272</v>
      </c>
      <c r="G9" s="2664">
        <v>17297.0131</v>
      </c>
      <c r="H9" s="2664">
        <v>39557.013071839872</v>
      </c>
      <c r="I9" s="2664">
        <v>35140.013099999996</v>
      </c>
      <c r="J9" s="2664">
        <v>14372.530630541272</v>
      </c>
      <c r="K9" s="2664">
        <v>11344</v>
      </c>
      <c r="L9" s="2664">
        <v>53929.543702381154</v>
      </c>
      <c r="M9" s="2664">
        <v>46484.013099999996</v>
      </c>
      <c r="N9" s="2664">
        <v>8646.7601789265373</v>
      </c>
      <c r="O9" s="2664">
        <v>17067</v>
      </c>
      <c r="P9" s="2664">
        <v>62576.303881307693</v>
      </c>
      <c r="Q9" s="2664">
        <v>63551.013099999996</v>
      </c>
      <c r="R9" s="2664">
        <v>19562.465445167156</v>
      </c>
      <c r="S9" s="2664">
        <v>17289</v>
      </c>
      <c r="T9" s="2664">
        <v>82138.769326474852</v>
      </c>
      <c r="U9" s="2664">
        <v>80840.013099999996</v>
      </c>
      <c r="V9" s="2664">
        <v>18730.383263661577</v>
      </c>
      <c r="W9" s="2664">
        <v>16762</v>
      </c>
      <c r="X9" s="2664">
        <v>46939.608887755268</v>
      </c>
      <c r="Y9" s="2664">
        <v>51118</v>
      </c>
      <c r="Z9" s="2664">
        <v>100869.15259013642</v>
      </c>
      <c r="AA9" s="2664">
        <v>97602.013099999996</v>
      </c>
      <c r="AB9" s="2664">
        <v>20152.568172049116</v>
      </c>
      <c r="AC9" s="2664">
        <v>15587</v>
      </c>
      <c r="AD9" s="2664">
        <v>121021.72076218553</v>
      </c>
      <c r="AE9" s="2664">
        <v>113189.0131</v>
      </c>
      <c r="AF9" s="2664">
        <v>19620.485990543544</v>
      </c>
      <c r="AG9" s="2664">
        <v>1108</v>
      </c>
      <c r="AH9" s="2664">
        <v>140642.20675272908</v>
      </c>
      <c r="AI9" s="2664">
        <v>114297.0131</v>
      </c>
      <c r="AJ9" s="2664">
        <v>20152.568172049116</v>
      </c>
      <c r="AK9" s="2664">
        <v>17214</v>
      </c>
      <c r="AL9" s="2664">
        <v>59925.622334641768</v>
      </c>
      <c r="AM9" s="2664">
        <v>33909</v>
      </c>
      <c r="AN9" s="2664">
        <v>160794.7749247782</v>
      </c>
      <c r="AO9" s="2664">
        <v>131511.01309999998</v>
      </c>
      <c r="AP9" s="2664">
        <v>20152.568172049116</v>
      </c>
      <c r="AQ9" s="2664">
        <v>16153</v>
      </c>
      <c r="AR9" s="2664">
        <v>180947.34309682733</v>
      </c>
      <c r="AS9" s="2664">
        <v>147664.01309999998</v>
      </c>
      <c r="AT9" s="2664">
        <v>18277.311354844202</v>
      </c>
      <c r="AU9" s="2664">
        <v>13214</v>
      </c>
      <c r="AV9" s="2664">
        <v>199224.65445167152</v>
      </c>
      <c r="AW9" s="2664">
        <v>160878.01309999998</v>
      </c>
      <c r="AX9" s="2664">
        <v>20152.568172049116</v>
      </c>
      <c r="AY9" s="2664">
        <v>18608</v>
      </c>
      <c r="AZ9" s="2664">
        <v>58582.447698942429</v>
      </c>
      <c r="BA9" s="2664">
        <v>47975</v>
      </c>
      <c r="BB9" s="2664">
        <v>118508.0700335842</v>
      </c>
      <c r="BC9" s="2664">
        <v>81884</v>
      </c>
      <c r="BD9" s="2664">
        <v>219377.22262372065</v>
      </c>
      <c r="BE9" s="2664">
        <v>179486.01309999998</v>
      </c>
      <c r="BF9" s="1217"/>
      <c r="BG9" s="1217"/>
      <c r="BH9" s="1217"/>
      <c r="BI9" s="1217"/>
      <c r="BJ9" s="1217"/>
      <c r="BK9" s="1217"/>
      <c r="BL9" s="1217"/>
      <c r="BM9" s="1217"/>
    </row>
    <row r="10" spans="1:65" ht="15" customHeight="1" x14ac:dyDescent="0.25">
      <c r="A10" s="2751" t="s">
        <v>1467</v>
      </c>
      <c r="B10" s="2596" t="s">
        <v>50</v>
      </c>
      <c r="C10" s="542">
        <v>0</v>
      </c>
      <c r="D10" s="2664">
        <v>0</v>
      </c>
      <c r="E10" s="2664">
        <v>0</v>
      </c>
      <c r="F10" s="2664">
        <v>0</v>
      </c>
      <c r="G10" s="2664">
        <v>0</v>
      </c>
      <c r="H10" s="2664">
        <v>0</v>
      </c>
      <c r="I10" s="2664">
        <v>0</v>
      </c>
      <c r="J10" s="2664">
        <v>0</v>
      </c>
      <c r="K10" s="2664">
        <v>637</v>
      </c>
      <c r="L10" s="2664">
        <v>0</v>
      </c>
      <c r="M10" s="2664">
        <v>637</v>
      </c>
      <c r="N10" s="2664">
        <v>0</v>
      </c>
      <c r="O10" s="2664">
        <v>0</v>
      </c>
      <c r="P10" s="2664">
        <v>0</v>
      </c>
      <c r="Q10" s="2664">
        <v>637</v>
      </c>
      <c r="R10" s="2664">
        <v>0</v>
      </c>
      <c r="S10" s="2664">
        <v>102</v>
      </c>
      <c r="T10" s="2664">
        <v>0</v>
      </c>
      <c r="U10" s="2664">
        <v>739</v>
      </c>
      <c r="V10" s="2664">
        <v>0</v>
      </c>
      <c r="W10" s="2664">
        <v>54</v>
      </c>
      <c r="X10" s="2664">
        <v>0</v>
      </c>
      <c r="Y10" s="2664">
        <v>156</v>
      </c>
      <c r="Z10" s="2664">
        <v>0</v>
      </c>
      <c r="AA10" s="2664">
        <v>793</v>
      </c>
      <c r="AB10" s="2664">
        <v>0</v>
      </c>
      <c r="AC10" s="2664">
        <v>369</v>
      </c>
      <c r="AD10" s="2664">
        <v>0</v>
      </c>
      <c r="AE10" s="2664">
        <v>1162</v>
      </c>
      <c r="AF10" s="2664">
        <v>0</v>
      </c>
      <c r="AG10" s="2664"/>
      <c r="AH10" s="2664">
        <v>0</v>
      </c>
      <c r="AI10" s="2664">
        <v>1162</v>
      </c>
      <c r="AJ10" s="2664">
        <v>0</v>
      </c>
      <c r="AK10" s="2664"/>
      <c r="AL10" s="2664">
        <v>0</v>
      </c>
      <c r="AM10" s="2664">
        <v>369</v>
      </c>
      <c r="AN10" s="2664">
        <v>0</v>
      </c>
      <c r="AO10" s="2664">
        <v>1162</v>
      </c>
      <c r="AP10" s="2664">
        <v>0</v>
      </c>
      <c r="AQ10" s="2664">
        <v>101</v>
      </c>
      <c r="AR10" s="2664">
        <v>0</v>
      </c>
      <c r="AS10" s="2664">
        <v>1263</v>
      </c>
      <c r="AT10" s="2664">
        <v>0</v>
      </c>
      <c r="AU10" s="2664">
        <v>100</v>
      </c>
      <c r="AV10" s="2664">
        <v>0</v>
      </c>
      <c r="AW10" s="2664">
        <v>1363</v>
      </c>
      <c r="AX10" s="2664">
        <v>0</v>
      </c>
      <c r="AY10" s="2664">
        <v>436</v>
      </c>
      <c r="AZ10" s="2664">
        <v>0</v>
      </c>
      <c r="BA10" s="2664">
        <v>637</v>
      </c>
      <c r="BB10" s="2664">
        <v>0</v>
      </c>
      <c r="BC10" s="2664">
        <v>1006</v>
      </c>
      <c r="BD10" s="2664">
        <v>0</v>
      </c>
      <c r="BE10" s="2664">
        <v>1799</v>
      </c>
      <c r="BF10" s="1217"/>
      <c r="BG10" s="1217"/>
      <c r="BH10" s="1217"/>
      <c r="BI10" s="1217"/>
      <c r="BJ10" s="1217"/>
      <c r="BK10" s="1217"/>
      <c r="BL10" s="1217"/>
      <c r="BM10" s="1217"/>
    </row>
    <row r="11" spans="1:65" x14ac:dyDescent="0.25">
      <c r="A11" s="2751" t="s">
        <v>555</v>
      </c>
      <c r="B11" s="2596" t="s">
        <v>50</v>
      </c>
      <c r="C11" s="542">
        <v>39487.900072269716</v>
      </c>
      <c r="D11" s="2664">
        <v>3485.2437801300875</v>
      </c>
      <c r="E11" s="2664">
        <v>6922</v>
      </c>
      <c r="F11" s="2664">
        <v>3635.0185728010897</v>
      </c>
      <c r="G11" s="2664">
        <v>5845.9090000000006</v>
      </c>
      <c r="H11" s="2664">
        <v>7120.2623529311768</v>
      </c>
      <c r="I11" s="2664">
        <v>12767.909</v>
      </c>
      <c r="J11" s="2664">
        <v>2587.0555134974288</v>
      </c>
      <c r="K11" s="2664">
        <v>5392</v>
      </c>
      <c r="L11" s="2664">
        <v>9707.3178664286061</v>
      </c>
      <c r="M11" s="2664">
        <v>18159.909</v>
      </c>
      <c r="N11" s="2664">
        <v>1556.4168322067769</v>
      </c>
      <c r="O11" s="2664">
        <v>4287</v>
      </c>
      <c r="P11" s="2664">
        <v>11263.734698635382</v>
      </c>
      <c r="Q11" s="2664">
        <v>22446.909</v>
      </c>
      <c r="R11" s="2664">
        <v>3521.2437801300875</v>
      </c>
      <c r="S11" s="2664">
        <v>4400</v>
      </c>
      <c r="T11" s="2664">
        <v>14784.97847876547</v>
      </c>
      <c r="U11" s="2664">
        <v>26846.909</v>
      </c>
      <c r="V11" s="2664">
        <v>3371.468987459084</v>
      </c>
      <c r="W11" s="2664">
        <v>4683</v>
      </c>
      <c r="X11" s="2664">
        <v>8449.1295997959496</v>
      </c>
      <c r="Y11" s="2664">
        <v>13370</v>
      </c>
      <c r="Z11" s="2664">
        <v>18156.447466224556</v>
      </c>
      <c r="AA11" s="2664">
        <v>31529.909</v>
      </c>
      <c r="AB11" s="2664">
        <v>3627.4622709688406</v>
      </c>
      <c r="AC11" s="2664">
        <v>4690</v>
      </c>
      <c r="AD11" s="2664">
        <v>21783.909737193397</v>
      </c>
      <c r="AE11" s="2664">
        <v>36219.909</v>
      </c>
      <c r="AF11" s="2664">
        <v>3531.687478297838</v>
      </c>
      <c r="AG11" s="2664">
        <v>139</v>
      </c>
      <c r="AH11" s="2664">
        <v>25315.597215491234</v>
      </c>
      <c r="AI11" s="2664">
        <v>36358.909</v>
      </c>
      <c r="AJ11" s="2664">
        <v>3627.4622709688406</v>
      </c>
      <c r="AK11" s="2664">
        <v>4313</v>
      </c>
      <c r="AL11" s="2664">
        <v>10786.61202023552</v>
      </c>
      <c r="AM11" s="2664">
        <v>9142</v>
      </c>
      <c r="AN11" s="2664">
        <v>28943.059486460075</v>
      </c>
      <c r="AO11" s="2664">
        <v>40671.909</v>
      </c>
      <c r="AP11" s="2664">
        <v>3627.4622709688406</v>
      </c>
      <c r="AQ11" s="2664">
        <v>5352</v>
      </c>
      <c r="AR11" s="2664">
        <v>32570.521757428916</v>
      </c>
      <c r="AS11" s="2664">
        <v>46023.909</v>
      </c>
      <c r="AT11" s="2664">
        <v>3289.9160438719564</v>
      </c>
      <c r="AU11" s="2664">
        <v>3972</v>
      </c>
      <c r="AV11" s="2664">
        <v>35860.437801300875</v>
      </c>
      <c r="AW11" s="2664">
        <v>49995.909</v>
      </c>
      <c r="AX11" s="2664">
        <v>3627.4622709688406</v>
      </c>
      <c r="AY11" s="2664">
        <v>6442</v>
      </c>
      <c r="AZ11" s="2664">
        <v>10544.840585809638</v>
      </c>
      <c r="BA11" s="2664">
        <v>15766</v>
      </c>
      <c r="BB11" s="2664">
        <v>21331.452606045157</v>
      </c>
      <c r="BC11" s="2664">
        <v>24908</v>
      </c>
      <c r="BD11" s="2664">
        <v>39487.900072269716</v>
      </c>
      <c r="BE11" s="2664">
        <v>56437.909</v>
      </c>
      <c r="BF11" s="1217"/>
      <c r="BG11" s="1217"/>
      <c r="BH11" s="1217"/>
      <c r="BI11" s="1217"/>
      <c r="BJ11" s="1217"/>
      <c r="BK11" s="1217"/>
      <c r="BL11" s="1217"/>
      <c r="BM11" s="1217"/>
    </row>
    <row r="12" spans="1:65" x14ac:dyDescent="0.25">
      <c r="A12" s="2751" t="s">
        <v>41</v>
      </c>
      <c r="B12" s="2596" t="s">
        <v>50</v>
      </c>
      <c r="C12" s="542">
        <v>32029.074503063206</v>
      </c>
      <c r="D12" s="2664">
        <v>2826.9199549944042</v>
      </c>
      <c r="E12" s="2664">
        <v>2218</v>
      </c>
      <c r="F12" s="2664">
        <v>2948.4039534942171</v>
      </c>
      <c r="G12" s="2664">
        <v>1272.3449000000001</v>
      </c>
      <c r="H12" s="2664">
        <v>5775.3239084886209</v>
      </c>
      <c r="I12" s="2664">
        <v>3490.3449000000001</v>
      </c>
      <c r="J12" s="2664">
        <v>2098.389472059026</v>
      </c>
      <c r="K12" s="2664">
        <v>3012</v>
      </c>
      <c r="L12" s="2664">
        <v>7873.7133805476478</v>
      </c>
      <c r="M12" s="2664">
        <v>6502.3449000000001</v>
      </c>
      <c r="N12" s="2664">
        <v>1262.4269861232744</v>
      </c>
      <c r="O12" s="2664">
        <v>4936</v>
      </c>
      <c r="P12" s="2664">
        <v>9136.140366670923</v>
      </c>
      <c r="Q12" s="2664">
        <v>11438.3449</v>
      </c>
      <c r="R12" s="2664">
        <v>2856.119954994404</v>
      </c>
      <c r="S12" s="2664">
        <v>3582</v>
      </c>
      <c r="T12" s="2664">
        <v>11992.260321665326</v>
      </c>
      <c r="U12" s="2664">
        <v>15020.3449</v>
      </c>
      <c r="V12" s="2664">
        <v>2734.6359564945901</v>
      </c>
      <c r="W12" s="2664">
        <v>3188</v>
      </c>
      <c r="X12" s="2664">
        <v>6853.1828976122688</v>
      </c>
      <c r="Y12" s="2664">
        <v>11706</v>
      </c>
      <c r="Z12" s="2664">
        <v>14726.896278159917</v>
      </c>
      <c r="AA12" s="2664">
        <v>18208.3449</v>
      </c>
      <c r="AB12" s="2664">
        <v>2942.2749531191707</v>
      </c>
      <c r="AC12" s="2664">
        <v>2709</v>
      </c>
      <c r="AD12" s="2664">
        <v>17669.171231279088</v>
      </c>
      <c r="AE12" s="2664">
        <v>20917.3449</v>
      </c>
      <c r="AF12" s="2664">
        <v>2864.5909546193575</v>
      </c>
      <c r="AG12" s="2664">
        <v>154</v>
      </c>
      <c r="AH12" s="2664">
        <v>20533.762185898446</v>
      </c>
      <c r="AI12" s="2664">
        <v>21071.3449</v>
      </c>
      <c r="AJ12" s="2664">
        <v>2942.2749531191707</v>
      </c>
      <c r="AK12" s="2664">
        <v>1719</v>
      </c>
      <c r="AL12" s="2664">
        <v>8749.1408608576985</v>
      </c>
      <c r="AM12" s="2664">
        <v>4582</v>
      </c>
      <c r="AN12" s="2664">
        <v>23476.037139017615</v>
      </c>
      <c r="AO12" s="2664">
        <v>22790.3449</v>
      </c>
      <c r="AP12" s="2664">
        <v>2942.2749531191707</v>
      </c>
      <c r="AQ12" s="2664">
        <v>132</v>
      </c>
      <c r="AR12" s="2664">
        <v>26418.312092136784</v>
      </c>
      <c r="AS12" s="2664">
        <v>22922.3449</v>
      </c>
      <c r="AT12" s="2664">
        <v>2668.4874578072536</v>
      </c>
      <c r="AU12" s="2664">
        <v>5</v>
      </c>
      <c r="AV12" s="2664">
        <v>29086.799549944037</v>
      </c>
      <c r="AW12" s="2664">
        <v>22927.3449</v>
      </c>
      <c r="AX12" s="2664">
        <v>2942.2749531191707</v>
      </c>
      <c r="AY12" s="2664">
        <v>0</v>
      </c>
      <c r="AZ12" s="2664">
        <v>8553.0373640455946</v>
      </c>
      <c r="BA12" s="2664">
        <v>137</v>
      </c>
      <c r="BB12" s="2664">
        <v>17302.178224903291</v>
      </c>
      <c r="BC12" s="2664">
        <v>4719</v>
      </c>
      <c r="BD12" s="2664">
        <v>32029.074503063206</v>
      </c>
      <c r="BE12" s="2664">
        <v>22927.3449</v>
      </c>
      <c r="BF12" s="1217"/>
      <c r="BG12" s="1217"/>
      <c r="BH12" s="1217"/>
      <c r="BI12" s="1217"/>
      <c r="BJ12" s="1217"/>
      <c r="BK12" s="1217"/>
      <c r="BL12" s="1217"/>
      <c r="BM12" s="1217"/>
    </row>
    <row r="13" spans="1:65" x14ac:dyDescent="0.25">
      <c r="A13" s="2751" t="s">
        <v>42</v>
      </c>
      <c r="B13" s="2596" t="s">
        <v>50</v>
      </c>
      <c r="C13" s="542">
        <v>95905.884906442618</v>
      </c>
      <c r="D13" s="2664">
        <v>8464.7547283169224</v>
      </c>
      <c r="E13" s="2664">
        <v>0</v>
      </c>
      <c r="F13" s="2664">
        <v>8828.5189194109607</v>
      </c>
      <c r="G13" s="2664">
        <v>0</v>
      </c>
      <c r="H13" s="2664">
        <v>17293.273647727881</v>
      </c>
      <c r="I13" s="2664">
        <v>0</v>
      </c>
      <c r="J13" s="2664">
        <v>6283.2879912573426</v>
      </c>
      <c r="K13" s="2664">
        <v>0</v>
      </c>
      <c r="L13" s="2664">
        <v>23576.561638985226</v>
      </c>
      <c r="M13" s="2664">
        <v>0</v>
      </c>
      <c r="N13" s="2664">
        <v>3780.1334915982866</v>
      </c>
      <c r="O13" s="2664">
        <v>0</v>
      </c>
      <c r="P13" s="2664">
        <v>27356.695130583514</v>
      </c>
      <c r="Q13" s="2664">
        <v>0</v>
      </c>
      <c r="R13" s="2664">
        <v>8552.1894070492181</v>
      </c>
      <c r="S13" s="2664">
        <v>0</v>
      </c>
      <c r="T13" s="2664">
        <v>35908.88453763273</v>
      </c>
      <c r="U13" s="2664">
        <v>0</v>
      </c>
      <c r="V13" s="2664">
        <v>8188.4252159551761</v>
      </c>
      <c r="W13" s="2664">
        <v>864</v>
      </c>
      <c r="X13" s="2664">
        <v>20520.74811460268</v>
      </c>
      <c r="Y13" s="2664">
        <v>864</v>
      </c>
      <c r="Z13" s="2664">
        <v>44097.309753587906</v>
      </c>
      <c r="AA13" s="2664">
        <v>864</v>
      </c>
      <c r="AB13" s="2664">
        <v>8810.1666187691026</v>
      </c>
      <c r="AC13" s="2664">
        <v>159</v>
      </c>
      <c r="AD13" s="2664">
        <v>52907.476372357007</v>
      </c>
      <c r="AE13" s="2664">
        <v>1023</v>
      </c>
      <c r="AF13" s="2664">
        <v>8577.554445773505</v>
      </c>
      <c r="AG13" s="2664"/>
      <c r="AH13" s="2664">
        <v>61485.030818130515</v>
      </c>
      <c r="AI13" s="2664">
        <v>1023</v>
      </c>
      <c r="AJ13" s="2664">
        <v>8810.1666187691026</v>
      </c>
      <c r="AK13" s="2664">
        <v>469</v>
      </c>
      <c r="AL13" s="2664">
        <v>26197.88768331171</v>
      </c>
      <c r="AM13" s="2664">
        <v>628</v>
      </c>
      <c r="AN13" s="2664">
        <v>70295.197436899616</v>
      </c>
      <c r="AO13" s="2664">
        <v>1492</v>
      </c>
      <c r="AP13" s="2664">
        <v>8810.1666187691026</v>
      </c>
      <c r="AQ13" s="2664">
        <v>1474</v>
      </c>
      <c r="AR13" s="2664">
        <v>79105.364055668717</v>
      </c>
      <c r="AS13" s="2664">
        <v>2966</v>
      </c>
      <c r="AT13" s="2664">
        <v>7990.3542320047982</v>
      </c>
      <c r="AU13" s="2664">
        <v>919</v>
      </c>
      <c r="AV13" s="2664">
        <v>87095.718287673517</v>
      </c>
      <c r="AW13" s="2664">
        <v>3885</v>
      </c>
      <c r="AX13" s="2664">
        <v>8810.1666187691026</v>
      </c>
      <c r="AY13" s="2664">
        <v>0</v>
      </c>
      <c r="AZ13" s="2664">
        <v>25610.687469543001</v>
      </c>
      <c r="BA13" s="2664">
        <v>2393</v>
      </c>
      <c r="BB13" s="2664">
        <v>51808.575152854712</v>
      </c>
      <c r="BC13" s="2664">
        <v>3021</v>
      </c>
      <c r="BD13" s="2664">
        <v>95905.884906442618</v>
      </c>
      <c r="BE13" s="2664">
        <v>3885</v>
      </c>
      <c r="BF13" s="1217"/>
      <c r="BG13" s="1217"/>
      <c r="BH13" s="1217"/>
      <c r="BI13" s="1217"/>
      <c r="BJ13" s="1217"/>
      <c r="BK13" s="1217"/>
      <c r="BL13" s="1217"/>
      <c r="BM13" s="1217"/>
    </row>
    <row r="14" spans="1:65" ht="15" customHeight="1" x14ac:dyDescent="0.25">
      <c r="A14" s="2751" t="s">
        <v>601</v>
      </c>
      <c r="B14" s="2596" t="s">
        <v>50</v>
      </c>
      <c r="C14" s="542">
        <v>65813.166787116192</v>
      </c>
      <c r="D14" s="2664">
        <v>5808.7396335501453</v>
      </c>
      <c r="E14" s="2664">
        <v>2269</v>
      </c>
      <c r="F14" s="2664">
        <v>6058.364288001816</v>
      </c>
      <c r="G14" s="2664">
        <v>3473.1576999999997</v>
      </c>
      <c r="H14" s="2664">
        <v>11867.103921551961</v>
      </c>
      <c r="I14" s="2664">
        <v>5742.1576999999997</v>
      </c>
      <c r="J14" s="2664">
        <v>4311.7591891623815</v>
      </c>
      <c r="K14" s="2664">
        <v>3936</v>
      </c>
      <c r="L14" s="2664">
        <v>16178.863110714343</v>
      </c>
      <c r="M14" s="2664">
        <v>9678.1576999999997</v>
      </c>
      <c r="N14" s="2664">
        <v>2594.0280536779615</v>
      </c>
      <c r="O14" s="2664">
        <v>6869</v>
      </c>
      <c r="P14" s="2664">
        <v>18772.891164392306</v>
      </c>
      <c r="Q14" s="2664">
        <v>16547.1577</v>
      </c>
      <c r="R14" s="2664">
        <v>5868.7396335501453</v>
      </c>
      <c r="S14" s="2664">
        <v>2544</v>
      </c>
      <c r="T14" s="2664">
        <v>24641.630797942453</v>
      </c>
      <c r="U14" s="2664">
        <v>19091.1577</v>
      </c>
      <c r="V14" s="2664">
        <v>5619.1149790984737</v>
      </c>
      <c r="W14" s="2664">
        <v>5903</v>
      </c>
      <c r="X14" s="2664">
        <v>14081.882666326579</v>
      </c>
      <c r="Y14" s="2664">
        <v>15316</v>
      </c>
      <c r="Z14" s="2664">
        <v>30260.745777040924</v>
      </c>
      <c r="AA14" s="2664">
        <v>24994.1577</v>
      </c>
      <c r="AB14" s="2664">
        <v>6045.7704516147351</v>
      </c>
      <c r="AC14" s="2664">
        <v>4046</v>
      </c>
      <c r="AD14" s="2664">
        <v>36306.516228655659</v>
      </c>
      <c r="AE14" s="2664">
        <v>29040.1577</v>
      </c>
      <c r="AF14" s="2664">
        <v>5886.1457971630634</v>
      </c>
      <c r="AG14" s="2664">
        <v>124</v>
      </c>
      <c r="AH14" s="2664">
        <v>42192.662025818725</v>
      </c>
      <c r="AI14" s="2664">
        <v>29164.1577</v>
      </c>
      <c r="AJ14" s="2664">
        <v>6045.7704516147351</v>
      </c>
      <c r="AK14" s="2664">
        <v>806</v>
      </c>
      <c r="AL14" s="2664">
        <v>17977.686700392533</v>
      </c>
      <c r="AM14" s="2664">
        <v>4976</v>
      </c>
      <c r="AN14" s="2664">
        <v>48238.43247743346</v>
      </c>
      <c r="AO14" s="2664">
        <v>29970.1577</v>
      </c>
      <c r="AP14" s="2664">
        <v>6045.7704516147351</v>
      </c>
      <c r="AQ14" s="2664">
        <v>1406</v>
      </c>
      <c r="AR14" s="2664">
        <v>54284.202929048195</v>
      </c>
      <c r="AS14" s="2664">
        <v>31376.1577</v>
      </c>
      <c r="AT14" s="2664">
        <v>5483.1934064532616</v>
      </c>
      <c r="AU14" s="2664">
        <v>10616</v>
      </c>
      <c r="AV14" s="2664">
        <v>59767.396335501457</v>
      </c>
      <c r="AW14" s="2664">
        <v>41992.157699999996</v>
      </c>
      <c r="AX14" s="2664">
        <v>6045.7704516147351</v>
      </c>
      <c r="AY14" s="2664">
        <v>14888</v>
      </c>
      <c r="AZ14" s="2664">
        <v>17574.734309682732</v>
      </c>
      <c r="BA14" s="2664">
        <v>26910</v>
      </c>
      <c r="BB14" s="2664">
        <v>35552.421010075268</v>
      </c>
      <c r="BC14" s="2664">
        <v>31886</v>
      </c>
      <c r="BD14" s="2664">
        <v>65813.166787116192</v>
      </c>
      <c r="BE14" s="2664">
        <v>56880.157699999996</v>
      </c>
      <c r="BF14" s="1217"/>
      <c r="BG14" s="1217"/>
      <c r="BH14" s="1217"/>
      <c r="BI14" s="1217"/>
      <c r="BJ14" s="1217"/>
      <c r="BK14" s="1217"/>
      <c r="BL14" s="1217"/>
      <c r="BM14" s="1217"/>
    </row>
    <row r="15" spans="1:65" ht="15.95" customHeight="1" x14ac:dyDescent="0.25">
      <c r="A15" s="2751" t="s">
        <v>98</v>
      </c>
      <c r="B15" s="2596" t="s">
        <v>50</v>
      </c>
      <c r="C15" s="542">
        <v>711882.55692065042</v>
      </c>
      <c r="D15" s="2664">
        <v>64472.382513568387</v>
      </c>
      <c r="E15" s="2664">
        <v>69097</v>
      </c>
      <c r="F15" s="2664">
        <v>66621.461930687248</v>
      </c>
      <c r="G15" s="2664">
        <v>60422</v>
      </c>
      <c r="H15" s="2664">
        <v>131093.84444425564</v>
      </c>
      <c r="I15" s="2664">
        <v>129519</v>
      </c>
      <c r="J15" s="2664">
        <v>40026.604143840348</v>
      </c>
      <c r="K15" s="2664">
        <v>46368</v>
      </c>
      <c r="L15" s="2664">
        <v>171120.44858809598</v>
      </c>
      <c r="M15" s="2664">
        <v>175887</v>
      </c>
      <c r="N15" s="2664">
        <v>19878.98460835022</v>
      </c>
      <c r="O15" s="2664">
        <v>72145</v>
      </c>
      <c r="P15" s="2664">
        <v>190999.43319644622</v>
      </c>
      <c r="Q15" s="2664">
        <v>248032</v>
      </c>
      <c r="R15" s="2664">
        <v>64472.382513568387</v>
      </c>
      <c r="S15" s="2664">
        <v>69159</v>
      </c>
      <c r="T15" s="2664">
        <v>255471.81571001461</v>
      </c>
      <c r="U15" s="2664">
        <v>317191</v>
      </c>
      <c r="V15" s="2664">
        <v>62323.303096449352</v>
      </c>
      <c r="W15" s="2664">
        <v>73120</v>
      </c>
      <c r="X15" s="2664">
        <v>146674.67021836794</v>
      </c>
      <c r="Y15" s="2664">
        <v>214424</v>
      </c>
      <c r="Z15" s="2664">
        <v>317795.1188064639</v>
      </c>
      <c r="AA15" s="2664">
        <v>390311</v>
      </c>
      <c r="AB15" s="2664">
        <v>67158.731784967007</v>
      </c>
      <c r="AC15" s="2664">
        <v>71269</v>
      </c>
      <c r="AD15" s="2664">
        <v>384953.85059143091</v>
      </c>
      <c r="AE15" s="2664">
        <v>461580</v>
      </c>
      <c r="AF15" s="2664">
        <v>65009.652367848088</v>
      </c>
      <c r="AG15" s="2664">
        <v>4102</v>
      </c>
      <c r="AH15" s="2664">
        <v>449963.50295927899</v>
      </c>
      <c r="AI15" s="2664">
        <v>465682</v>
      </c>
      <c r="AJ15" s="2664">
        <v>67158.731784967007</v>
      </c>
      <c r="AK15" s="2664">
        <v>67183</v>
      </c>
      <c r="AL15" s="2664">
        <v>199327.1159377821</v>
      </c>
      <c r="AM15" s="2664">
        <v>142554</v>
      </c>
      <c r="AN15" s="2664">
        <v>517122.234744246</v>
      </c>
      <c r="AO15" s="2664">
        <v>532865</v>
      </c>
      <c r="AP15" s="2664">
        <v>67158.731784967007</v>
      </c>
      <c r="AQ15" s="2664">
        <v>68238</v>
      </c>
      <c r="AR15" s="2664">
        <v>584280.96652921301</v>
      </c>
      <c r="AS15" s="2664">
        <v>601103</v>
      </c>
      <c r="AT15" s="2664">
        <v>60442.858606470341</v>
      </c>
      <c r="AU15" s="2664">
        <v>70009</v>
      </c>
      <c r="AV15" s="2664">
        <v>644723.82513568341</v>
      </c>
      <c r="AW15" s="2664">
        <v>671112</v>
      </c>
      <c r="AX15" s="2664">
        <v>67158.731784967007</v>
      </c>
      <c r="AY15" s="2664">
        <v>82760</v>
      </c>
      <c r="AZ15" s="2664">
        <v>194760.32217640436</v>
      </c>
      <c r="BA15" s="2664">
        <v>221007</v>
      </c>
      <c r="BB15" s="2664">
        <v>394087.43811418646</v>
      </c>
      <c r="BC15" s="2664">
        <v>363561</v>
      </c>
      <c r="BD15" s="2664">
        <v>711882.55692065042</v>
      </c>
      <c r="BE15" s="2664">
        <v>753872</v>
      </c>
      <c r="BF15" s="1217"/>
      <c r="BG15" s="1217"/>
      <c r="BH15" s="1217"/>
      <c r="BI15" s="1217"/>
      <c r="BJ15" s="1217"/>
      <c r="BK15" s="1217"/>
      <c r="BL15" s="1217"/>
      <c r="BM15" s="1217"/>
    </row>
    <row r="16" spans="1:65" ht="15.75" x14ac:dyDescent="0.25">
      <c r="A16" s="2752" t="s">
        <v>21</v>
      </c>
      <c r="B16" s="1937" t="s">
        <v>50</v>
      </c>
      <c r="C16" s="1408">
        <v>5274078.7306467546</v>
      </c>
      <c r="D16" s="1408">
        <v>467136.63685760193</v>
      </c>
      <c r="E16" s="1408">
        <v>432793</v>
      </c>
      <c r="F16" s="1408">
        <v>486589.80144495534</v>
      </c>
      <c r="G16" s="1408">
        <v>401808.39310000004</v>
      </c>
      <c r="H16" s="1408">
        <v>953726.43830255745</v>
      </c>
      <c r="I16" s="1408">
        <v>834601.39309999987</v>
      </c>
      <c r="J16" s="1408">
        <v>338919.5496611782</v>
      </c>
      <c r="K16" s="1408">
        <v>311256</v>
      </c>
      <c r="L16" s="2753">
        <v>1292645.9879637358</v>
      </c>
      <c r="M16" s="2753">
        <v>1145857.3931</v>
      </c>
      <c r="N16" s="1408">
        <v>199698.09131245923</v>
      </c>
      <c r="O16" s="1408">
        <v>464790</v>
      </c>
      <c r="P16" s="1408">
        <v>1492344.0792761946</v>
      </c>
      <c r="Q16" s="1408">
        <v>1610647.3931000002</v>
      </c>
      <c r="R16" s="1408">
        <v>471295.86188485217</v>
      </c>
      <c r="S16" s="1408">
        <v>435425</v>
      </c>
      <c r="T16" s="1408">
        <v>1963639.941161047</v>
      </c>
      <c r="U16" s="1408">
        <v>2046072.3931000002</v>
      </c>
      <c r="V16" s="1408">
        <v>451842.69729749847</v>
      </c>
      <c r="W16" s="1408">
        <v>451350</v>
      </c>
      <c r="X16" s="1408">
        <v>1122836.6504948097</v>
      </c>
      <c r="Y16" s="1408">
        <v>1351565</v>
      </c>
      <c r="Z16" s="1408">
        <v>2415482.6384585453</v>
      </c>
      <c r="AA16" s="1408">
        <v>2497422.3931</v>
      </c>
      <c r="AB16" s="1408">
        <v>486254.06130773108</v>
      </c>
      <c r="AC16" s="1408">
        <v>446586</v>
      </c>
      <c r="AD16" s="1408">
        <v>2901736.6997662769</v>
      </c>
      <c r="AE16" s="1408">
        <v>2944008.3931</v>
      </c>
      <c r="AF16" s="1408">
        <v>473039.7342612528</v>
      </c>
      <c r="AG16" s="1408">
        <v>27818</v>
      </c>
      <c r="AH16" s="1408">
        <v>3374776.4340275289</v>
      </c>
      <c r="AI16" s="1408">
        <v>2971826.3931</v>
      </c>
      <c r="AJ16" s="1408">
        <v>486254.06130773108</v>
      </c>
      <c r="AK16" s="1408">
        <v>433115.14</v>
      </c>
      <c r="AL16" s="1408">
        <v>1445547.8568767149</v>
      </c>
      <c r="AM16" s="1408">
        <v>907519.14</v>
      </c>
      <c r="AN16" s="1408">
        <v>3861030.4953352595</v>
      </c>
      <c r="AO16" s="1408">
        <v>3404941.5330999997</v>
      </c>
      <c r="AP16" s="1408">
        <v>486254.06130773108</v>
      </c>
      <c r="AQ16" s="1408">
        <v>441913</v>
      </c>
      <c r="AR16" s="1408">
        <v>4347284.5566429906</v>
      </c>
      <c r="AS16" s="1408">
        <v>3846854.5330999997</v>
      </c>
      <c r="AT16" s="1408">
        <v>440540.11269603309</v>
      </c>
      <c r="AU16" s="1408">
        <v>418078</v>
      </c>
      <c r="AV16" s="1408">
        <v>4787824.6693390245</v>
      </c>
      <c r="AW16" s="1408">
        <v>4264932.5331000006</v>
      </c>
      <c r="AX16" s="1408">
        <v>486254.06130773108</v>
      </c>
      <c r="AY16" s="1408">
        <v>504215</v>
      </c>
      <c r="AZ16" s="1408">
        <v>1413048.2353114949</v>
      </c>
      <c r="BA16" s="1408">
        <v>1364206</v>
      </c>
      <c r="BB16" s="1408">
        <v>2858596.0921882098</v>
      </c>
      <c r="BC16" s="1408">
        <v>2271725.14</v>
      </c>
      <c r="BD16" s="1408">
        <v>5274078.7306467546</v>
      </c>
      <c r="BE16" s="1408">
        <v>4769147.5331000006</v>
      </c>
      <c r="BF16" s="1217"/>
      <c r="BG16" s="1217"/>
      <c r="BH16" s="1217"/>
      <c r="BI16" s="1217"/>
      <c r="BJ16" s="1217"/>
      <c r="BK16" s="1217"/>
      <c r="BL16" s="1217"/>
      <c r="BM16" s="1217"/>
    </row>
    <row r="17" spans="1:65" ht="18.75" x14ac:dyDescent="0.25">
      <c r="A17" s="2749" t="s">
        <v>940</v>
      </c>
      <c r="B17" s="2749"/>
      <c r="C17" s="2754"/>
      <c r="D17" s="2749"/>
      <c r="E17" s="2749"/>
      <c r="F17" s="2749"/>
      <c r="G17" s="2749"/>
      <c r="H17" s="2749"/>
      <c r="I17" s="2749"/>
      <c r="J17" s="2749"/>
      <c r="K17" s="2749"/>
      <c r="L17" s="2755"/>
      <c r="M17" s="2749"/>
      <c r="N17" s="2749"/>
      <c r="O17" s="2749"/>
      <c r="P17" s="2749"/>
      <c r="Q17" s="2749"/>
      <c r="R17" s="2749"/>
      <c r="S17" s="2749"/>
      <c r="T17" s="2749"/>
      <c r="U17" s="2749"/>
      <c r="V17" s="2749"/>
      <c r="W17" s="2749"/>
      <c r="X17" s="2749"/>
      <c r="Y17" s="2749"/>
      <c r="Z17" s="2749"/>
      <c r="AA17" s="2749"/>
      <c r="AB17" s="2749"/>
      <c r="AC17" s="2749"/>
      <c r="AD17" s="2749"/>
      <c r="AE17" s="2749"/>
      <c r="AF17" s="2749"/>
      <c r="AG17" s="2749"/>
      <c r="AH17" s="2749"/>
      <c r="AI17" s="2749"/>
      <c r="AJ17" s="2749"/>
      <c r="AK17" s="2749"/>
      <c r="AL17" s="2749"/>
      <c r="AM17" s="2749"/>
      <c r="AN17" s="2749"/>
      <c r="AO17" s="2749"/>
      <c r="AP17" s="2749"/>
      <c r="AQ17" s="2749"/>
      <c r="AR17" s="2749"/>
      <c r="AS17" s="2749"/>
      <c r="AT17" s="2749"/>
      <c r="AU17" s="2749"/>
      <c r="AV17" s="2749"/>
      <c r="AW17" s="2749"/>
      <c r="AX17" s="2749"/>
      <c r="AY17" s="2749"/>
      <c r="AZ17" s="2749"/>
      <c r="BA17" s="2749"/>
      <c r="BB17" s="2749"/>
      <c r="BC17" s="2749"/>
      <c r="BD17" s="2749"/>
      <c r="BE17" s="2749"/>
      <c r="BF17" s="1217"/>
      <c r="BG17" s="1217"/>
      <c r="BH17" s="1217"/>
      <c r="BI17" s="1217"/>
      <c r="BJ17" s="1217"/>
      <c r="BK17" s="1217"/>
      <c r="BL17" s="1217"/>
      <c r="BM17" s="1217"/>
    </row>
    <row r="18" spans="1:65" x14ac:dyDescent="0.25">
      <c r="A18" s="2751" t="s">
        <v>37</v>
      </c>
      <c r="B18" s="2596" t="s">
        <v>217</v>
      </c>
      <c r="C18" s="542">
        <v>779.4014454674325</v>
      </c>
      <c r="D18" s="542">
        <v>779.40144546743261</v>
      </c>
      <c r="E18" s="2664">
        <v>778.3127169662082</v>
      </c>
      <c r="F18" s="542">
        <v>779.40144546743272</v>
      </c>
      <c r="G18" s="2664">
        <v>779</v>
      </c>
      <c r="H18" s="2664">
        <v>779.40144546743272</v>
      </c>
      <c r="I18" s="2664">
        <v>778.64653688122269</v>
      </c>
      <c r="J18" s="542">
        <v>779.40144546743261</v>
      </c>
      <c r="K18" s="2664">
        <v>787.9549124213288</v>
      </c>
      <c r="L18" s="2664">
        <v>779.4014454674325</v>
      </c>
      <c r="M18" s="2664">
        <v>781.15192840906514</v>
      </c>
      <c r="N18" s="542">
        <v>779.40144546743261</v>
      </c>
      <c r="O18" s="2664">
        <v>786.95936473527672</v>
      </c>
      <c r="P18" s="2664">
        <v>779.4014454674325</v>
      </c>
      <c r="Q18" s="2664">
        <v>782.82807971160832</v>
      </c>
      <c r="R18" s="542">
        <v>779.40144546743261</v>
      </c>
      <c r="S18" s="2664">
        <v>785.89854060034077</v>
      </c>
      <c r="T18" s="2664">
        <v>779.4014454674325</v>
      </c>
      <c r="U18" s="2664">
        <v>783.48115688145003</v>
      </c>
      <c r="V18" s="542">
        <v>779.40144546743261</v>
      </c>
      <c r="W18" s="2664">
        <v>784.99947358048951</v>
      </c>
      <c r="X18" s="2664">
        <v>779.4014454674325</v>
      </c>
      <c r="Y18" s="2664">
        <v>785.97269989596509</v>
      </c>
      <c r="Z18" s="2664">
        <v>779.4014454674325</v>
      </c>
      <c r="AA18" s="2664">
        <v>783.74896872828947</v>
      </c>
      <c r="AB18" s="542">
        <v>779.40144546743261</v>
      </c>
      <c r="AC18" s="2664">
        <v>786.35240856414123</v>
      </c>
      <c r="AD18" s="2664">
        <v>779.4014454674325</v>
      </c>
      <c r="AE18" s="2664">
        <v>784.14150276554085</v>
      </c>
      <c r="AF18" s="542">
        <v>779.40144546743261</v>
      </c>
      <c r="AG18" s="2664">
        <v>786.00401524152903</v>
      </c>
      <c r="AH18" s="2664">
        <v>779.4014454674325</v>
      </c>
      <c r="AI18" s="2664">
        <v>784.15970546273013</v>
      </c>
      <c r="AJ18" s="542">
        <v>779.40144546743261</v>
      </c>
      <c r="AK18" s="2664">
        <v>785</v>
      </c>
      <c r="AL18" s="2664">
        <v>779.4014454674325</v>
      </c>
      <c r="AM18" s="2664">
        <v>785.69677466963947</v>
      </c>
      <c r="AN18" s="2664">
        <v>779.4014454674325</v>
      </c>
      <c r="AO18" s="2664">
        <v>784.26598727852399</v>
      </c>
      <c r="AP18" s="542">
        <v>779.40144546743261</v>
      </c>
      <c r="AQ18" s="2664">
        <v>787.86188219363578</v>
      </c>
      <c r="AR18" s="2664">
        <v>779.4014454674325</v>
      </c>
      <c r="AS18" s="2664">
        <v>784.67729582630545</v>
      </c>
      <c r="AT18" s="542">
        <v>779.40144546743272</v>
      </c>
      <c r="AU18" s="2664">
        <v>789.55267022677435</v>
      </c>
      <c r="AV18" s="2664">
        <v>779.4014454674325</v>
      </c>
      <c r="AW18" s="2664">
        <v>785.14493905106394</v>
      </c>
      <c r="AX18" s="542">
        <v>779.40144546743261</v>
      </c>
      <c r="AY18" s="2664">
        <v>786.37139651724306</v>
      </c>
      <c r="AZ18" s="2664">
        <v>779.4014454674325</v>
      </c>
      <c r="BA18" s="2664">
        <v>787.83332397311744</v>
      </c>
      <c r="BB18" s="2664">
        <v>779.4014454674325</v>
      </c>
      <c r="BC18" s="2664">
        <v>786.97119114427733</v>
      </c>
      <c r="BD18" s="2664">
        <v>779.4014454674325</v>
      </c>
      <c r="BE18" s="2664">
        <v>785.27126615978932</v>
      </c>
      <c r="BF18" s="1217"/>
      <c r="BG18" s="1217"/>
      <c r="BH18" s="1217"/>
      <c r="BI18" s="1217"/>
      <c r="BJ18" s="1217"/>
      <c r="BK18" s="1217"/>
      <c r="BL18" s="1217"/>
      <c r="BM18" s="1217"/>
    </row>
    <row r="19" spans="1:65" x14ac:dyDescent="0.25">
      <c r="A19" s="2751" t="s">
        <v>38</v>
      </c>
      <c r="B19" s="2596" t="s">
        <v>217</v>
      </c>
      <c r="C19" s="542">
        <v>64.999999999999986</v>
      </c>
      <c r="D19" s="542">
        <v>65</v>
      </c>
      <c r="E19" s="2664">
        <v>35.725271345080635</v>
      </c>
      <c r="F19" s="542">
        <v>65</v>
      </c>
      <c r="G19" s="2664">
        <v>48.8</v>
      </c>
      <c r="H19" s="2664">
        <v>65</v>
      </c>
      <c r="I19" s="2664">
        <v>42.075791573032916</v>
      </c>
      <c r="J19" s="542">
        <v>64.999999999999986</v>
      </c>
      <c r="K19" s="2664">
        <v>47.423265589463711</v>
      </c>
      <c r="L19" s="2664">
        <v>64.999999999999986</v>
      </c>
      <c r="M19" s="2664">
        <v>43.515088477030659</v>
      </c>
      <c r="N19" s="542">
        <v>65</v>
      </c>
      <c r="O19" s="2664">
        <v>39.54375332351227</v>
      </c>
      <c r="P19" s="2664">
        <v>64.999999999999986</v>
      </c>
      <c r="Q19" s="2664">
        <v>42.368875549932106</v>
      </c>
      <c r="R19" s="542">
        <v>65</v>
      </c>
      <c r="S19" s="2664">
        <v>38.215123501254446</v>
      </c>
      <c r="T19" s="2664">
        <v>64.999999999999986</v>
      </c>
      <c r="U19" s="2664">
        <v>41.48538582950308</v>
      </c>
      <c r="V19" s="542">
        <v>65</v>
      </c>
      <c r="W19" s="2664">
        <v>50.520075480459042</v>
      </c>
      <c r="X19" s="2664">
        <v>64.999999999999986</v>
      </c>
      <c r="Y19" s="2664">
        <v>42.705579435559784</v>
      </c>
      <c r="Z19" s="2664">
        <v>64.999999999999986</v>
      </c>
      <c r="AA19" s="2664">
        <v>43.078990722721116</v>
      </c>
      <c r="AB19" s="542">
        <v>64.999999999999986</v>
      </c>
      <c r="AC19" s="2664">
        <v>39.47089634900243</v>
      </c>
      <c r="AD19" s="2664">
        <v>64.999999999999986</v>
      </c>
      <c r="AE19" s="2664">
        <v>42.53497974470811</v>
      </c>
      <c r="AF19" s="542">
        <v>65</v>
      </c>
      <c r="AG19" s="2664">
        <v>40.070471586020403</v>
      </c>
      <c r="AH19" s="2664">
        <v>64.999999999999986</v>
      </c>
      <c r="AI19" s="2664">
        <v>42.510893626461105</v>
      </c>
      <c r="AJ19" s="542">
        <v>64.999999999999986</v>
      </c>
      <c r="AK19" s="2664">
        <v>56.243846860101108</v>
      </c>
      <c r="AL19" s="2664">
        <v>64.999999999999986</v>
      </c>
      <c r="AM19" s="2664">
        <v>47.482566137984477</v>
      </c>
      <c r="AN19" s="2664">
        <v>64.999999999999986</v>
      </c>
      <c r="AO19" s="2664">
        <v>44.247859822417013</v>
      </c>
      <c r="AP19" s="542">
        <v>64.999999999999986</v>
      </c>
      <c r="AQ19" s="2664">
        <v>52.300609343263375</v>
      </c>
      <c r="AR19" s="2664">
        <v>64.999999999999986</v>
      </c>
      <c r="AS19" s="2664">
        <v>45.168955902601923</v>
      </c>
      <c r="AT19" s="542">
        <v>65</v>
      </c>
      <c r="AU19" s="2664">
        <v>47.492109466013041</v>
      </c>
      <c r="AV19" s="2664">
        <v>64.999999999999986</v>
      </c>
      <c r="AW19" s="2664">
        <v>45.391791511678122</v>
      </c>
      <c r="AX19" s="542">
        <v>64.999999999999986</v>
      </c>
      <c r="AY19" s="2664">
        <v>40.288278620555097</v>
      </c>
      <c r="AZ19" s="2664">
        <v>64.999999999999986</v>
      </c>
      <c r="BA19" s="2664">
        <v>46.441825366898179</v>
      </c>
      <c r="BB19" s="2664">
        <v>64.999999999999986</v>
      </c>
      <c r="BC19" s="2664">
        <v>46.861781407044525</v>
      </c>
      <c r="BD19" s="2664">
        <v>64.999999999999986</v>
      </c>
      <c r="BE19" s="2664">
        <v>44.866121404351084</v>
      </c>
      <c r="BF19" s="1217"/>
      <c r="BG19" s="1217"/>
      <c r="BH19" s="1217"/>
      <c r="BI19" s="1217"/>
      <c r="BJ19" s="1217"/>
      <c r="BK19" s="1217"/>
      <c r="BL19" s="1217"/>
      <c r="BM19" s="1217"/>
    </row>
    <row r="20" spans="1:65" x14ac:dyDescent="0.25">
      <c r="A20" s="2751" t="s">
        <v>39</v>
      </c>
      <c r="B20" s="2596" t="s">
        <v>217</v>
      </c>
      <c r="C20" s="542">
        <v>89.796141662046992</v>
      </c>
      <c r="D20" s="542">
        <v>89.796141662046992</v>
      </c>
      <c r="E20" s="2664">
        <v>99.672628202311373</v>
      </c>
      <c r="F20" s="542">
        <v>89.796141662047006</v>
      </c>
      <c r="G20" s="2664">
        <v>81</v>
      </c>
      <c r="H20" s="2664">
        <v>89.796141662047006</v>
      </c>
      <c r="I20" s="2664">
        <v>90.603154851275931</v>
      </c>
      <c r="J20" s="542">
        <v>89.796141662047006</v>
      </c>
      <c r="K20" s="2664">
        <v>84.391551640158482</v>
      </c>
      <c r="L20" s="2664">
        <v>89.796141662046992</v>
      </c>
      <c r="M20" s="2664">
        <v>88.931273652198868</v>
      </c>
      <c r="N20" s="542">
        <v>89.796141662047006</v>
      </c>
      <c r="O20" s="2664">
        <v>83.924250635442831</v>
      </c>
      <c r="P20" s="2664">
        <v>89.796141662046992</v>
      </c>
      <c r="Q20" s="2664">
        <v>87.48613888360569</v>
      </c>
      <c r="R20" s="542">
        <v>89.796141662047006</v>
      </c>
      <c r="S20" s="2664">
        <v>91.067734736647552</v>
      </c>
      <c r="T20" s="2664">
        <v>89.796141662046992</v>
      </c>
      <c r="U20" s="2664">
        <v>88.247932818778366</v>
      </c>
      <c r="V20" s="542">
        <v>89.796141662047006</v>
      </c>
      <c r="W20" s="2664">
        <v>95.530293418136367</v>
      </c>
      <c r="X20" s="2664">
        <v>89.796141662046992</v>
      </c>
      <c r="Y20" s="2664">
        <v>90.04720904476153</v>
      </c>
      <c r="Z20" s="2664">
        <v>89.796141662046992</v>
      </c>
      <c r="AA20" s="2664">
        <v>89.532449048296812</v>
      </c>
      <c r="AB20" s="542">
        <v>89.796141662046978</v>
      </c>
      <c r="AC20" s="2664">
        <v>99.772835162005819</v>
      </c>
      <c r="AD20" s="2664">
        <v>89.796141662046992</v>
      </c>
      <c r="AE20" s="2664">
        <v>91.076444822223323</v>
      </c>
      <c r="AF20" s="542">
        <v>89.796141662047006</v>
      </c>
      <c r="AG20" s="2664">
        <v>74.937517925185389</v>
      </c>
      <c r="AH20" s="2664">
        <v>89.796141662046992</v>
      </c>
      <c r="AI20" s="2664">
        <v>90.918715946280471</v>
      </c>
      <c r="AJ20" s="542">
        <v>89.796141662046978</v>
      </c>
      <c r="AK20" s="2664">
        <v>95.881129633521752</v>
      </c>
      <c r="AL20" s="2664">
        <v>89.796141662046992</v>
      </c>
      <c r="AM20" s="2664">
        <v>97.119657173579597</v>
      </c>
      <c r="AN20" s="2664">
        <v>89.796141662046992</v>
      </c>
      <c r="AO20" s="2664">
        <v>91.546370077073888</v>
      </c>
      <c r="AP20" s="542">
        <v>89.796141662046978</v>
      </c>
      <c r="AQ20" s="2664">
        <v>95.114421123899803</v>
      </c>
      <c r="AR20" s="2664">
        <v>89.796141662046992</v>
      </c>
      <c r="AS20" s="2664">
        <v>91.954493765091641</v>
      </c>
      <c r="AT20" s="542">
        <v>89.796141662047006</v>
      </c>
      <c r="AU20" s="2664">
        <v>91.10391563187045</v>
      </c>
      <c r="AV20" s="2664">
        <v>89.796141662046992</v>
      </c>
      <c r="AW20" s="2664">
        <v>91.872906779466405</v>
      </c>
      <c r="AX20" s="542">
        <v>89.796141662046978</v>
      </c>
      <c r="AY20" s="2664">
        <v>98.158626408467882</v>
      </c>
      <c r="AZ20" s="2664">
        <v>89.796141662046992</v>
      </c>
      <c r="BA20" s="2664">
        <v>95.002625317690189</v>
      </c>
      <c r="BB20" s="2664">
        <v>89.796141662046992</v>
      </c>
      <c r="BC20" s="2664">
        <v>95.856882535013398</v>
      </c>
      <c r="BD20" s="2664">
        <v>89.796141662046992</v>
      </c>
      <c r="BE20" s="2664">
        <v>92.520346098714953</v>
      </c>
      <c r="BF20" s="1217"/>
      <c r="BG20" s="1217"/>
      <c r="BH20" s="1217"/>
      <c r="BI20" s="1217"/>
      <c r="BJ20" s="1217"/>
      <c r="BK20" s="1217"/>
      <c r="BL20" s="1217"/>
      <c r="BM20" s="1217"/>
    </row>
    <row r="21" spans="1:65" x14ac:dyDescent="0.25">
      <c r="A21" s="2751" t="s">
        <v>40</v>
      </c>
      <c r="B21" s="2596" t="s">
        <v>217</v>
      </c>
      <c r="C21" s="542">
        <v>49.999999999999993</v>
      </c>
      <c r="D21" s="542">
        <v>50.000000000000007</v>
      </c>
      <c r="E21" s="2664">
        <v>49.004152568440475</v>
      </c>
      <c r="F21" s="542">
        <v>50</v>
      </c>
      <c r="G21" s="2664">
        <v>50.3</v>
      </c>
      <c r="H21" s="2664">
        <v>50</v>
      </c>
      <c r="I21" s="2664">
        <v>49.633558007257172</v>
      </c>
      <c r="J21" s="542">
        <v>49.999999999999993</v>
      </c>
      <c r="K21" s="2664">
        <v>43.507442365295297</v>
      </c>
      <c r="L21" s="2664">
        <v>49.999999999999993</v>
      </c>
      <c r="M21" s="2664">
        <v>47.984686175451053</v>
      </c>
      <c r="N21" s="542">
        <v>49.999999999999993</v>
      </c>
      <c r="O21" s="2664">
        <v>43.423834639839406</v>
      </c>
      <c r="P21" s="2664">
        <v>49.999999999999993</v>
      </c>
      <c r="Q21" s="2664">
        <v>46.668326113504662</v>
      </c>
      <c r="R21" s="542">
        <v>50.000000000000007</v>
      </c>
      <c r="S21" s="2664">
        <v>46.99489794531533</v>
      </c>
      <c r="T21" s="2664">
        <v>49.999999999999993</v>
      </c>
      <c r="U21" s="2664">
        <v>46.737786893302108</v>
      </c>
      <c r="V21" s="542">
        <v>49.999999999999993</v>
      </c>
      <c r="W21" s="2664">
        <v>45.2504812014243</v>
      </c>
      <c r="X21" s="2664">
        <v>49.999999999999993</v>
      </c>
      <c r="Y21" s="2664">
        <v>45.183148289080933</v>
      </c>
      <c r="Z21" s="2664">
        <v>49.999999999999993</v>
      </c>
      <c r="AA21" s="2664">
        <v>46.475444995588255</v>
      </c>
      <c r="AB21" s="542">
        <v>49.999999999999993</v>
      </c>
      <c r="AC21" s="2664">
        <v>41.804230576333552</v>
      </c>
      <c r="AD21" s="2664">
        <v>49.999999999999993</v>
      </c>
      <c r="AE21" s="2664">
        <v>45.7711419310018</v>
      </c>
      <c r="AF21" s="542">
        <v>50</v>
      </c>
      <c r="AG21" s="2664">
        <v>45.396812389888147</v>
      </c>
      <c r="AH21" s="2664">
        <v>49.999999999999993</v>
      </c>
      <c r="AI21" s="2664">
        <v>45.767483535488346</v>
      </c>
      <c r="AJ21" s="542">
        <v>49.999999999999993</v>
      </c>
      <c r="AK21" s="2664">
        <v>47.604561896439201</v>
      </c>
      <c r="AL21" s="2664">
        <v>49.999999999999993</v>
      </c>
      <c r="AM21" s="2664">
        <v>44.683660399437052</v>
      </c>
      <c r="AN21" s="2664">
        <v>49.999999999999993</v>
      </c>
      <c r="AO21" s="2664">
        <v>45.999840185802796</v>
      </c>
      <c r="AP21" s="542">
        <v>49.999999999999993</v>
      </c>
      <c r="AQ21" s="2664">
        <v>43.745429925524718</v>
      </c>
      <c r="AR21" s="2664">
        <v>49.999999999999993</v>
      </c>
      <c r="AS21" s="2664">
        <v>45.741974416043632</v>
      </c>
      <c r="AT21" s="542">
        <v>49.999999999999993</v>
      </c>
      <c r="AU21" s="2664">
        <v>38.581134543458525</v>
      </c>
      <c r="AV21" s="2664">
        <v>49.999999999999993</v>
      </c>
      <c r="AW21" s="2664">
        <v>45.055110603148854</v>
      </c>
      <c r="AX21" s="542">
        <v>49.999999999999993</v>
      </c>
      <c r="AY21" s="2664">
        <v>45.383152041363836</v>
      </c>
      <c r="AZ21" s="2664">
        <v>49.999999999999993</v>
      </c>
      <c r="BA21" s="2664">
        <v>42.767272049771393</v>
      </c>
      <c r="BB21" s="2664">
        <v>49.999999999999993</v>
      </c>
      <c r="BC21" s="2664">
        <v>43.540566308117945</v>
      </c>
      <c r="BD21" s="2664">
        <v>49.999999999999993</v>
      </c>
      <c r="BE21" s="2664">
        <v>45.088899403473846</v>
      </c>
      <c r="BF21" s="1217"/>
      <c r="BG21" s="1217"/>
      <c r="BH21" s="1217"/>
      <c r="BI21" s="1217"/>
      <c r="BJ21" s="1217"/>
      <c r="BK21" s="1217"/>
      <c r="BL21" s="1217"/>
      <c r="BM21" s="1217"/>
    </row>
    <row r="22" spans="1:65" x14ac:dyDescent="0.25">
      <c r="A22" s="2751" t="s">
        <v>1467</v>
      </c>
      <c r="B22" s="2596" t="s">
        <v>217</v>
      </c>
      <c r="C22" s="542">
        <v>0</v>
      </c>
      <c r="D22" s="542">
        <v>0</v>
      </c>
      <c r="E22" s="2664">
        <v>0</v>
      </c>
      <c r="F22" s="542">
        <v>0</v>
      </c>
      <c r="G22" s="2664">
        <v>0</v>
      </c>
      <c r="H22" s="2664">
        <v>0</v>
      </c>
      <c r="I22" s="2664">
        <v>0</v>
      </c>
      <c r="J22" s="542">
        <v>0</v>
      </c>
      <c r="K22" s="2664">
        <v>2.4430748225223118</v>
      </c>
      <c r="L22" s="2664"/>
      <c r="M22" s="2756">
        <v>0.65756467773137095</v>
      </c>
      <c r="N22" s="542">
        <v>0</v>
      </c>
      <c r="O22" s="2664">
        <v>0</v>
      </c>
      <c r="P22" s="2664">
        <v>0</v>
      </c>
      <c r="Q22" s="2756">
        <v>0.46777733798711812</v>
      </c>
      <c r="R22" s="542">
        <v>0</v>
      </c>
      <c r="S22" s="2664">
        <v>0.27725603507560664</v>
      </c>
      <c r="T22" s="2664">
        <v>0</v>
      </c>
      <c r="U22" s="2756">
        <v>0.4272540687422311</v>
      </c>
      <c r="V22" s="542">
        <v>0</v>
      </c>
      <c r="W22" s="2664">
        <v>0.14577771058805108</v>
      </c>
      <c r="X22" s="2664"/>
      <c r="Y22" s="2664">
        <v>0.13788824158019924</v>
      </c>
      <c r="Z22" s="2664"/>
      <c r="AA22" s="2664">
        <v>0.37760520209497078</v>
      </c>
      <c r="AB22" s="542">
        <v>0</v>
      </c>
      <c r="AC22" s="2664">
        <v>0.98965555159216523</v>
      </c>
      <c r="AD22" s="2664"/>
      <c r="AE22" s="2664">
        <v>0.46988718663741125</v>
      </c>
      <c r="AF22" s="542">
        <v>0</v>
      </c>
      <c r="AG22" s="2664">
        <v>0</v>
      </c>
      <c r="AH22" s="2664"/>
      <c r="AI22" s="2664">
        <v>0.46529488764249655</v>
      </c>
      <c r="AJ22" s="542">
        <v>0</v>
      </c>
      <c r="AK22" s="2664">
        <v>0</v>
      </c>
      <c r="AL22" s="2664"/>
      <c r="AM22" s="2664">
        <v>0.48625057322222048</v>
      </c>
      <c r="AN22" s="2664"/>
      <c r="AO22" s="2664">
        <v>0.40644363567679687</v>
      </c>
      <c r="AP22" s="542">
        <v>0</v>
      </c>
      <c r="AQ22" s="2664">
        <v>0.27352742044685174</v>
      </c>
      <c r="AR22" s="2664"/>
      <c r="AS22" s="2664">
        <v>0.39124030611533689</v>
      </c>
      <c r="AT22" s="542">
        <v>0</v>
      </c>
      <c r="AU22" s="2664">
        <v>0.29197165539169456</v>
      </c>
      <c r="AV22" s="2664"/>
      <c r="AW22" s="2664">
        <v>0.38171851186352007</v>
      </c>
      <c r="AX22" s="542">
        <v>0</v>
      </c>
      <c r="AY22" s="2664">
        <v>1.063362762792059</v>
      </c>
      <c r="AZ22" s="2664"/>
      <c r="BA22" s="2664">
        <v>0.56785309631483849</v>
      </c>
      <c r="BB22" s="2664"/>
      <c r="BC22" s="2664">
        <v>0.53492513440924538</v>
      </c>
      <c r="BD22" s="2664"/>
      <c r="BE22" s="2756">
        <v>0.45192897555564154</v>
      </c>
      <c r="BF22" s="1217"/>
      <c r="BG22" s="1217"/>
      <c r="BH22" s="1217"/>
      <c r="BI22" s="1217"/>
      <c r="BJ22" s="1217"/>
      <c r="BK22" s="1217"/>
      <c r="BL22" s="1217"/>
      <c r="BM22" s="1217"/>
    </row>
    <row r="23" spans="1:65" x14ac:dyDescent="0.25">
      <c r="A23" s="2751" t="s">
        <v>555</v>
      </c>
      <c r="B23" s="2596" t="s">
        <v>217</v>
      </c>
      <c r="C23" s="542">
        <v>9</v>
      </c>
      <c r="D23" s="542">
        <v>9.0000000000000018</v>
      </c>
      <c r="E23" s="2664">
        <v>19.010634090609482</v>
      </c>
      <c r="F23" s="542">
        <v>9.0000000000000018</v>
      </c>
      <c r="G23" s="2664">
        <v>17</v>
      </c>
      <c r="H23" s="2664">
        <v>9</v>
      </c>
      <c r="I23" s="2664">
        <v>18.034049964053114</v>
      </c>
      <c r="J23" s="542">
        <v>9</v>
      </c>
      <c r="K23" s="2664">
        <v>20.679842139780696</v>
      </c>
      <c r="L23" s="2664">
        <v>9</v>
      </c>
      <c r="M23" s="2664">
        <v>18.746176937544774</v>
      </c>
      <c r="N23" s="542">
        <v>9.0000000000000018</v>
      </c>
      <c r="O23" s="2664">
        <v>10.907481051209439</v>
      </c>
      <c r="P23" s="2664">
        <v>9</v>
      </c>
      <c r="Q23" s="2664">
        <v>16.483760342321951</v>
      </c>
      <c r="R23" s="542">
        <v>9.0000000000000018</v>
      </c>
      <c r="S23" s="2664">
        <v>11.960064258163424</v>
      </c>
      <c r="T23" s="2664">
        <v>9</v>
      </c>
      <c r="U23" s="2664">
        <v>15.521584713670395</v>
      </c>
      <c r="V23" s="542">
        <v>9</v>
      </c>
      <c r="W23" s="2664">
        <v>12.642167012663764</v>
      </c>
      <c r="X23" s="2664">
        <v>9</v>
      </c>
      <c r="Y23" s="2664">
        <v>11.817729422610666</v>
      </c>
      <c r="Z23" s="2664">
        <v>9</v>
      </c>
      <c r="AA23" s="2664">
        <v>15.01369187891682</v>
      </c>
      <c r="AB23" s="542">
        <v>8.9999999999999982</v>
      </c>
      <c r="AC23" s="2664">
        <v>12.57854888067007</v>
      </c>
      <c r="AD23" s="2664">
        <v>9</v>
      </c>
      <c r="AE23" s="2664">
        <v>14.646532822954434</v>
      </c>
      <c r="AF23" s="542">
        <v>9</v>
      </c>
      <c r="AG23" s="2664">
        <v>5.6950874749047404</v>
      </c>
      <c r="AH23" s="2664">
        <v>9</v>
      </c>
      <c r="AI23" s="2664">
        <v>14.559048604095315</v>
      </c>
      <c r="AJ23" s="542">
        <v>8.9999999999999982</v>
      </c>
      <c r="AK23" s="2664">
        <v>11.92741230738598</v>
      </c>
      <c r="AL23" s="2664">
        <v>9</v>
      </c>
      <c r="AM23" s="2664">
        <v>12.046890895386285</v>
      </c>
      <c r="AN23" s="2664">
        <v>9</v>
      </c>
      <c r="AO23" s="2664">
        <v>14.226194977517931</v>
      </c>
      <c r="AP23" s="542">
        <v>8.9999999999999982</v>
      </c>
      <c r="AQ23" s="2664">
        <v>14.49424509140149</v>
      </c>
      <c r="AR23" s="2664">
        <v>9</v>
      </c>
      <c r="AS23" s="2664">
        <v>14.25685530149201</v>
      </c>
      <c r="AT23" s="542">
        <v>9</v>
      </c>
      <c r="AU23" s="2664">
        <v>11.597114152158108</v>
      </c>
      <c r="AV23" s="2664">
        <v>9</v>
      </c>
      <c r="AW23" s="2664">
        <v>14.00173439673072</v>
      </c>
      <c r="AX23" s="542">
        <v>8.9999999999999982</v>
      </c>
      <c r="AY23" s="2664">
        <v>15.711428710794596</v>
      </c>
      <c r="AZ23" s="2664">
        <v>9</v>
      </c>
      <c r="BA23" s="2664">
        <v>14.054586996074949</v>
      </c>
      <c r="BB23" s="2664">
        <v>9</v>
      </c>
      <c r="BC23" s="2664">
        <v>13.244448556526326</v>
      </c>
      <c r="BD23" s="2664">
        <v>9</v>
      </c>
      <c r="BE23" s="2664">
        <v>14.177835684754042</v>
      </c>
      <c r="BF23" s="1217"/>
      <c r="BG23" s="1217"/>
      <c r="BH23" s="1217"/>
      <c r="BI23" s="1217"/>
      <c r="BJ23" s="1217"/>
      <c r="BK23" s="1217"/>
      <c r="BL23" s="1217"/>
      <c r="BM23" s="1217"/>
    </row>
    <row r="24" spans="1:65" x14ac:dyDescent="0.25">
      <c r="A24" s="2751" t="s">
        <v>41</v>
      </c>
      <c r="B24" s="2596" t="s">
        <v>217</v>
      </c>
      <c r="C24" s="542">
        <v>7.2999999999999972</v>
      </c>
      <c r="D24" s="542">
        <v>7.3</v>
      </c>
      <c r="E24" s="2664">
        <v>6.0915322757832762</v>
      </c>
      <c r="F24" s="542">
        <v>7.3</v>
      </c>
      <c r="G24" s="2664">
        <v>3.7</v>
      </c>
      <c r="H24" s="2664">
        <v>7.2999999999999989</v>
      </c>
      <c r="I24" s="2756">
        <v>4.9299422731144125</v>
      </c>
      <c r="J24" s="542">
        <v>7.3000000000000007</v>
      </c>
      <c r="K24" s="2664">
        <v>11.551870275411622</v>
      </c>
      <c r="L24" s="2756">
        <v>7.2999999999999972</v>
      </c>
      <c r="M24" s="2756">
        <v>6.7122642522240552</v>
      </c>
      <c r="N24" s="922">
        <v>7.3</v>
      </c>
      <c r="O24" s="2664">
        <v>12.558741886813575</v>
      </c>
      <c r="P24" s="2756">
        <v>7.2999999999999972</v>
      </c>
      <c r="Q24" s="2756">
        <v>8.3996837178972186</v>
      </c>
      <c r="R24" s="922">
        <v>7.2999999999999989</v>
      </c>
      <c r="S24" s="2664">
        <v>9.7365795847139509</v>
      </c>
      <c r="T24" s="2756">
        <v>7.2999999999999972</v>
      </c>
      <c r="U24" s="2756">
        <v>8.6840371751510421</v>
      </c>
      <c r="V24" s="922">
        <v>7.2999999999999989</v>
      </c>
      <c r="W24" s="2664">
        <v>8.6062840991612379</v>
      </c>
      <c r="X24" s="2756">
        <v>7.2999999999999972</v>
      </c>
      <c r="Y24" s="2756">
        <v>10.346921512421874</v>
      </c>
      <c r="Z24" s="2664">
        <v>7.2999999999999972</v>
      </c>
      <c r="AA24" s="2664">
        <v>8.6703225167458147</v>
      </c>
      <c r="AB24" s="922">
        <v>7.2999999999999989</v>
      </c>
      <c r="AC24" s="2664">
        <v>7.2655200251034575</v>
      </c>
      <c r="AD24" s="2664">
        <v>7.2999999999999972</v>
      </c>
      <c r="AE24" s="2756">
        <v>8.4585132073884708</v>
      </c>
      <c r="AF24" s="922">
        <v>7.3</v>
      </c>
      <c r="AG24" s="2664">
        <v>6.3096652599664029</v>
      </c>
      <c r="AH24" s="2664">
        <v>7.2999999999999972</v>
      </c>
      <c r="AI24" s="2756">
        <v>8.4375120978672911</v>
      </c>
      <c r="AJ24" s="922">
        <v>7.2999999999999989</v>
      </c>
      <c r="AK24" s="2664">
        <v>4.753819094921516</v>
      </c>
      <c r="AL24" s="2756">
        <v>7.2999999999999972</v>
      </c>
      <c r="AM24" s="2756">
        <v>6.0379407222336434</v>
      </c>
      <c r="AN24" s="2664">
        <v>7.2999999999999972</v>
      </c>
      <c r="AO24" s="2756">
        <v>7.971592632946769</v>
      </c>
      <c r="AP24" s="922">
        <v>7.2999999999999989</v>
      </c>
      <c r="AQ24" s="2664">
        <v>0.35748138117806366</v>
      </c>
      <c r="AR24" s="2664">
        <v>7.2999999999999972</v>
      </c>
      <c r="AS24" s="2756">
        <v>7.1006692284697799</v>
      </c>
      <c r="AT24" s="922">
        <v>7.3</v>
      </c>
      <c r="AU24" s="2664">
        <v>1.4598582769584728E-2</v>
      </c>
      <c r="AV24" s="2664">
        <v>7.2999999999999972</v>
      </c>
      <c r="AW24" s="2756">
        <v>6.4209772385984349</v>
      </c>
      <c r="AX24" s="922">
        <v>7.2999999999999989</v>
      </c>
      <c r="AY24" s="2664">
        <v>0</v>
      </c>
      <c r="AZ24" s="2756">
        <v>7.2999999999999972</v>
      </c>
      <c r="BA24" s="2756">
        <v>0.12212853091857591</v>
      </c>
      <c r="BB24" s="2664">
        <v>7.2999999999999972</v>
      </c>
      <c r="BC24" s="2664">
        <v>2.5092561722437661</v>
      </c>
      <c r="BD24" s="2664">
        <v>7.2999999999999972</v>
      </c>
      <c r="BE24" s="2756">
        <v>5.7596061661299958</v>
      </c>
      <c r="BF24" s="1217"/>
      <c r="BG24" s="1217"/>
      <c r="BH24" s="1217"/>
      <c r="BI24" s="1217"/>
      <c r="BJ24" s="1217"/>
      <c r="BK24" s="1217"/>
      <c r="BL24" s="1217"/>
      <c r="BM24" s="1217"/>
    </row>
    <row r="25" spans="1:65" x14ac:dyDescent="0.25">
      <c r="A25" s="2751" t="s">
        <v>42</v>
      </c>
      <c r="B25" s="2596" t="s">
        <v>217</v>
      </c>
      <c r="C25" s="542">
        <v>21.858669683074147</v>
      </c>
      <c r="D25" s="542">
        <v>21.858669683074154</v>
      </c>
      <c r="E25" s="2664">
        <v>0</v>
      </c>
      <c r="F25" s="542">
        <v>21.858669683074151</v>
      </c>
      <c r="G25" s="2664">
        <v>0</v>
      </c>
      <c r="H25" s="2664">
        <v>21.858669683074151</v>
      </c>
      <c r="I25" s="2756">
        <v>0</v>
      </c>
      <c r="J25" s="542">
        <v>21.858669683074151</v>
      </c>
      <c r="K25" s="2664">
        <v>0</v>
      </c>
      <c r="L25" s="2756">
        <v>21.858669683074147</v>
      </c>
      <c r="M25" s="2756">
        <v>0</v>
      </c>
      <c r="N25" s="922">
        <v>21.858669683074151</v>
      </c>
      <c r="O25" s="2664">
        <v>0</v>
      </c>
      <c r="P25" s="2756">
        <v>21.858669683074147</v>
      </c>
      <c r="Q25" s="2756">
        <v>0</v>
      </c>
      <c r="R25" s="922">
        <v>21.858669683074151</v>
      </c>
      <c r="S25" s="2664">
        <v>0</v>
      </c>
      <c r="T25" s="2756">
        <v>21.858669683074147</v>
      </c>
      <c r="U25" s="2756">
        <v>0</v>
      </c>
      <c r="V25" s="922">
        <v>21.858669683074151</v>
      </c>
      <c r="W25" s="2664">
        <v>2.3324433694088174</v>
      </c>
      <c r="X25" s="2756">
        <v>21.858669683074147</v>
      </c>
      <c r="Y25" s="2756">
        <v>0.76368872259802667</v>
      </c>
      <c r="Z25" s="2664">
        <v>21.858669683074147</v>
      </c>
      <c r="AA25" s="2664">
        <v>0.41141348626740831</v>
      </c>
      <c r="AB25" s="922">
        <v>21.858669683074151</v>
      </c>
      <c r="AC25" s="2664">
        <v>0.42643694499499807</v>
      </c>
      <c r="AD25" s="2664">
        <v>21.858669683074147</v>
      </c>
      <c r="AE25" s="2756">
        <v>0.41367865054223041</v>
      </c>
      <c r="AF25" s="922">
        <v>21.858669683074151</v>
      </c>
      <c r="AG25" s="2664">
        <v>0</v>
      </c>
      <c r="AH25" s="2664">
        <v>21.858669683074147</v>
      </c>
      <c r="AI25" s="2756">
        <v>0.40963568851830806</v>
      </c>
      <c r="AJ25" s="922">
        <v>21.858669683074151</v>
      </c>
      <c r="AK25" s="2664">
        <v>1.2969989270030198</v>
      </c>
      <c r="AL25" s="2756">
        <v>21.858669683074147</v>
      </c>
      <c r="AM25" s="2756">
        <v>0.82754840103944294</v>
      </c>
      <c r="AN25" s="2664">
        <v>21.858669683074147</v>
      </c>
      <c r="AO25" s="2756">
        <v>0.52187082997399392</v>
      </c>
      <c r="AP25" s="922">
        <v>21.858669683074151</v>
      </c>
      <c r="AQ25" s="2664">
        <v>3.9918754231550437</v>
      </c>
      <c r="AR25" s="2664">
        <v>21.858669683074147</v>
      </c>
      <c r="AS25" s="2756">
        <v>0.91877968957885137</v>
      </c>
      <c r="AT25" s="922">
        <v>21.858669683074151</v>
      </c>
      <c r="AU25" s="2664">
        <v>2.6832195130496732</v>
      </c>
      <c r="AV25" s="2664">
        <v>21.858669683074147</v>
      </c>
      <c r="AW25" s="2756">
        <v>1.0880237847320438</v>
      </c>
      <c r="AX25" s="922">
        <v>21.858669683074151</v>
      </c>
      <c r="AY25" s="2664">
        <v>0</v>
      </c>
      <c r="AZ25" s="2756">
        <v>21.858669683074147</v>
      </c>
      <c r="BA25" s="2756">
        <v>2.1332377699865126</v>
      </c>
      <c r="BB25" s="2664">
        <v>21.858669683074147</v>
      </c>
      <c r="BC25" s="2664">
        <v>1.6063706074058948</v>
      </c>
      <c r="BD25" s="2664">
        <v>21.858669683074147</v>
      </c>
      <c r="BE25" s="2756">
        <v>0.97595556977969278</v>
      </c>
      <c r="BF25" s="1217"/>
      <c r="BG25" s="1217"/>
      <c r="BH25" s="1217"/>
      <c r="BI25" s="1217"/>
      <c r="BJ25" s="1217"/>
      <c r="BK25" s="1217"/>
      <c r="BL25" s="1217"/>
      <c r="BM25" s="1217"/>
    </row>
    <row r="26" spans="1:65" ht="15" customHeight="1" x14ac:dyDescent="0.25">
      <c r="A26" s="2751" t="s">
        <v>601</v>
      </c>
      <c r="B26" s="2596" t="s">
        <v>217</v>
      </c>
      <c r="C26" s="542">
        <v>14.999999999999998</v>
      </c>
      <c r="D26" s="542">
        <v>15</v>
      </c>
      <c r="E26" s="2664">
        <v>6.2315990684185083</v>
      </c>
      <c r="F26" s="542">
        <v>15</v>
      </c>
      <c r="G26" s="2664">
        <v>10.1</v>
      </c>
      <c r="H26" s="2664">
        <v>15</v>
      </c>
      <c r="I26" s="2664">
        <v>8.1105182425150684</v>
      </c>
      <c r="J26" s="542">
        <v>15</v>
      </c>
      <c r="K26" s="2664">
        <v>15.095671116872559</v>
      </c>
      <c r="L26" s="2664">
        <v>14.999999999999998</v>
      </c>
      <c r="M26" s="2664">
        <v>9.9906038446371834</v>
      </c>
      <c r="N26" s="542">
        <v>15.000000000000002</v>
      </c>
      <c r="O26" s="2664">
        <v>17.476903974984289</v>
      </c>
      <c r="P26" s="2664">
        <v>14.999999999999998</v>
      </c>
      <c r="Q26" s="2664">
        <v>12.151311428821105</v>
      </c>
      <c r="R26" s="542">
        <v>15</v>
      </c>
      <c r="S26" s="2664">
        <v>6.9150916983563064</v>
      </c>
      <c r="T26" s="2664">
        <v>14.999999999999998</v>
      </c>
      <c r="U26" s="2664">
        <v>11.037584308964242</v>
      </c>
      <c r="V26" s="542">
        <v>15</v>
      </c>
      <c r="W26" s="2664">
        <v>15.935663437060473</v>
      </c>
      <c r="X26" s="2664">
        <v>14.999999999999998</v>
      </c>
      <c r="Y26" s="2664">
        <v>13.537796846425204</v>
      </c>
      <c r="Z26" s="2664">
        <v>14.999999999999998</v>
      </c>
      <c r="AA26" s="2664">
        <v>11.901543467215724</v>
      </c>
      <c r="AB26" s="542">
        <v>15</v>
      </c>
      <c r="AC26" s="2664">
        <v>10.851345153772089</v>
      </c>
      <c r="AD26" s="2664">
        <v>14.999999999999998</v>
      </c>
      <c r="AE26" s="2664">
        <v>11.74319965676399</v>
      </c>
      <c r="AF26" s="542">
        <v>15.000000000000002</v>
      </c>
      <c r="AG26" s="2664">
        <v>5.0805096898430779</v>
      </c>
      <c r="AH26" s="2664">
        <v>14.999999999999998</v>
      </c>
      <c r="AI26" s="2664">
        <v>11.67808389002543</v>
      </c>
      <c r="AJ26" s="542">
        <v>15</v>
      </c>
      <c r="AK26" s="2664">
        <v>2.2289576442738466</v>
      </c>
      <c r="AL26" s="2664">
        <v>14.999999999999998</v>
      </c>
      <c r="AM26" s="2664">
        <v>6.5571351012297265</v>
      </c>
      <c r="AN26" s="2664">
        <v>14.999999999999998</v>
      </c>
      <c r="AO26" s="2664">
        <v>10.48294307865314</v>
      </c>
      <c r="AP26" s="542">
        <v>15</v>
      </c>
      <c r="AQ26" s="2664">
        <v>3.8077183480027079</v>
      </c>
      <c r="AR26" s="2664">
        <v>14.999999999999998</v>
      </c>
      <c r="AS26" s="2664">
        <v>9.7194121482748095</v>
      </c>
      <c r="AT26" s="542">
        <v>15.000000000000004</v>
      </c>
      <c r="AU26" s="2664">
        <v>30.995710936382299</v>
      </c>
      <c r="AV26" s="2664">
        <v>14.999999999999998</v>
      </c>
      <c r="AW26" s="2664">
        <v>11.760222998666364</v>
      </c>
      <c r="AX26" s="542">
        <v>15</v>
      </c>
      <c r="AY26" s="2664">
        <v>36.310423881761864</v>
      </c>
      <c r="AZ26" s="2664">
        <v>14.999999999999998</v>
      </c>
      <c r="BA26" s="2664">
        <v>23.988896109626847</v>
      </c>
      <c r="BB26" s="2664">
        <v>14.999999999999998</v>
      </c>
      <c r="BC26" s="2664">
        <v>16.954893474923654</v>
      </c>
      <c r="BD26" s="2664">
        <v>14.999999999999998</v>
      </c>
      <c r="BE26" s="2664">
        <v>14.28893351795683</v>
      </c>
      <c r="BF26" s="1217"/>
      <c r="BG26" s="1217"/>
      <c r="BH26" s="1217"/>
      <c r="BI26" s="1217"/>
      <c r="BJ26" s="1217"/>
      <c r="BK26" s="1217"/>
      <c r="BL26" s="1217"/>
      <c r="BM26" s="1217"/>
    </row>
    <row r="27" spans="1:65" x14ac:dyDescent="0.25">
      <c r="A27" s="2751" t="s">
        <v>98</v>
      </c>
      <c r="B27" s="2596" t="s">
        <v>217</v>
      </c>
      <c r="C27" s="542">
        <v>162.25079076274085</v>
      </c>
      <c r="D27" s="542">
        <v>166.4880505433274</v>
      </c>
      <c r="E27" s="2664">
        <v>189.76853275915104</v>
      </c>
      <c r="F27" s="542">
        <v>164.94913172180796</v>
      </c>
      <c r="G27" s="2664">
        <v>175.70817472526514</v>
      </c>
      <c r="H27" s="2664">
        <v>165.70240554585712</v>
      </c>
      <c r="I27" s="2664">
        <v>182.93928295496119</v>
      </c>
      <c r="J27" s="542">
        <v>139.2468910756217</v>
      </c>
      <c r="K27" s="2664">
        <v>177.83436949876696</v>
      </c>
      <c r="L27" s="2664">
        <v>162.25079076274085</v>
      </c>
      <c r="M27" s="2664">
        <v>181.56527232674668</v>
      </c>
      <c r="N27" s="542">
        <v>114.95047969988987</v>
      </c>
      <c r="O27" s="2664">
        <v>183.55965020748894</v>
      </c>
      <c r="P27" s="2664">
        <v>152.61322685239335</v>
      </c>
      <c r="Q27" s="2664">
        <v>182.14089277177533</v>
      </c>
      <c r="R27" s="542">
        <v>164.78593328198338</v>
      </c>
      <c r="S27" s="2664">
        <v>187.98774637052824</v>
      </c>
      <c r="T27" s="2664">
        <v>155.51232250302985</v>
      </c>
      <c r="U27" s="2664">
        <v>183.38449975428557</v>
      </c>
      <c r="V27" s="542">
        <v>166.36953504673198</v>
      </c>
      <c r="W27" s="2664">
        <v>197.39381848515362</v>
      </c>
      <c r="X27" s="2664">
        <v>156.2376356491433</v>
      </c>
      <c r="Y27" s="2664">
        <v>189.52915584995284</v>
      </c>
      <c r="Z27" s="2664">
        <v>157.52839725826141</v>
      </c>
      <c r="AA27" s="2664">
        <v>185.85556624828516</v>
      </c>
      <c r="AB27" s="542">
        <v>166.62574023223934</v>
      </c>
      <c r="AC27" s="2664">
        <v>191.14298511225482</v>
      </c>
      <c r="AD27" s="2664">
        <v>159.04328915793837</v>
      </c>
      <c r="AE27" s="2664">
        <v>186.6527776317524</v>
      </c>
      <c r="AF27" s="542">
        <v>165.66779334411157</v>
      </c>
      <c r="AG27" s="2664">
        <v>168.066538288196</v>
      </c>
      <c r="AH27" s="2664">
        <v>159.96744979634207</v>
      </c>
      <c r="AI27" s="2664">
        <v>186.47113069460679</v>
      </c>
      <c r="AJ27" s="542">
        <v>166.62574023223934</v>
      </c>
      <c r="AK27" s="2664">
        <v>185.7916394730147</v>
      </c>
      <c r="AL27" s="2664">
        <v>166.31209503731358</v>
      </c>
      <c r="AM27" s="2664">
        <v>187.85085153149163</v>
      </c>
      <c r="AN27" s="2664">
        <v>160.8019399219167</v>
      </c>
      <c r="AO27" s="2664">
        <v>186.38518754295728</v>
      </c>
      <c r="AP27" s="542">
        <v>166.62574023223934</v>
      </c>
      <c r="AQ27" s="2664">
        <v>184.80162491536899</v>
      </c>
      <c r="AR27" s="2664">
        <v>161.45055145036213</v>
      </c>
      <c r="AS27" s="2664">
        <v>186.20405520732174</v>
      </c>
      <c r="AT27" s="542">
        <v>165.34942539688862</v>
      </c>
      <c r="AU27" s="2664">
        <v>204.40643622317145</v>
      </c>
      <c r="AV27" s="2664">
        <v>161.80824278756182</v>
      </c>
      <c r="AW27" s="2664">
        <v>187.95001755961167</v>
      </c>
      <c r="AX27" s="542">
        <v>166.62574023223934</v>
      </c>
      <c r="AY27" s="2664">
        <v>201.84381249695139</v>
      </c>
      <c r="AZ27" s="2664">
        <v>166.22753898683573</v>
      </c>
      <c r="BA27" s="2664">
        <v>197.01649804906356</v>
      </c>
      <c r="BB27" s="2664">
        <v>166.27029619270033</v>
      </c>
      <c r="BC27" s="2664">
        <v>193.3180087385285</v>
      </c>
      <c r="BD27" s="2664">
        <v>162.25079076274085</v>
      </c>
      <c r="BE27" s="2664">
        <v>189.38110097836719</v>
      </c>
      <c r="BF27" s="1217"/>
      <c r="BG27" s="1217"/>
      <c r="BH27" s="1217"/>
      <c r="BI27" s="1217"/>
      <c r="BJ27" s="1217"/>
      <c r="BK27" s="1217"/>
      <c r="BL27" s="1217"/>
      <c r="BM27" s="1217"/>
    </row>
    <row r="28" spans="1:65" ht="15.75" x14ac:dyDescent="0.25">
      <c r="A28" s="2752" t="s">
        <v>21</v>
      </c>
      <c r="B28" s="1937" t="s">
        <v>217</v>
      </c>
      <c r="C28" s="1408">
        <v>1202.0570475752945</v>
      </c>
      <c r="D28" s="1408">
        <v>1206.2943073558811</v>
      </c>
      <c r="E28" s="1408">
        <v>1188.6260271564793</v>
      </c>
      <c r="F28" s="1408">
        <v>1204.7553885343621</v>
      </c>
      <c r="G28" s="1408">
        <v>1168.4654486924103</v>
      </c>
      <c r="H28" s="1408">
        <v>1205.5086623584111</v>
      </c>
      <c r="I28" s="1408">
        <v>1178.8338421924634</v>
      </c>
      <c r="J28" s="1408">
        <v>1179.0531478881755</v>
      </c>
      <c r="K28" s="1408">
        <v>1193.7546263092695</v>
      </c>
      <c r="L28" s="1408">
        <v>1202.0570475752945</v>
      </c>
      <c r="M28" s="1408">
        <v>1182.8498389637525</v>
      </c>
      <c r="N28" s="1408">
        <v>1154.7567365124437</v>
      </c>
      <c r="O28" s="1408">
        <v>1182.5724557479905</v>
      </c>
      <c r="P28" s="1408">
        <v>1192.4194836649469</v>
      </c>
      <c r="Q28" s="1408">
        <v>1182.7697801887118</v>
      </c>
      <c r="R28" s="1408">
        <v>1204.592190094537</v>
      </c>
      <c r="S28" s="1408">
        <v>1183.5706771842745</v>
      </c>
      <c r="T28" s="1408">
        <v>1195.3185793155833</v>
      </c>
      <c r="U28" s="1408">
        <v>1182.9401284074816</v>
      </c>
      <c r="V28" s="1408">
        <v>1206.1757918592857</v>
      </c>
      <c r="W28" s="1408">
        <v>1218.4586976651269</v>
      </c>
      <c r="X28" s="1408">
        <v>1196.0438924616969</v>
      </c>
      <c r="Y28" s="1408">
        <v>1194.6469309701411</v>
      </c>
      <c r="Z28" s="1408">
        <v>1197.3346540708151</v>
      </c>
      <c r="AA28" s="1408">
        <v>1189.2051544300518</v>
      </c>
      <c r="AB28" s="1408">
        <v>1206.4319970447932</v>
      </c>
      <c r="AC28" s="1408">
        <v>1197.7406887895356</v>
      </c>
      <c r="AD28" s="1408">
        <v>1198.849545970492</v>
      </c>
      <c r="AE28" s="1408">
        <v>1190.4921009214156</v>
      </c>
      <c r="AF28" s="1408">
        <v>1205.4740501566653</v>
      </c>
      <c r="AG28" s="1408">
        <v>1139.754988323022</v>
      </c>
      <c r="AH28" s="1408">
        <v>1199.7737066088955</v>
      </c>
      <c r="AI28" s="1408">
        <v>1189.9962372379262</v>
      </c>
      <c r="AJ28" s="1408">
        <v>1206.4319970447932</v>
      </c>
      <c r="AK28" s="1408">
        <v>1197.7609207862745</v>
      </c>
      <c r="AL28" s="1408">
        <v>1206.1183518498672</v>
      </c>
      <c r="AM28" s="1408">
        <v>1195.8853713689336</v>
      </c>
      <c r="AN28" s="1408">
        <v>1200.6081967344703</v>
      </c>
      <c r="AO28" s="1408">
        <v>1190.9783270052415</v>
      </c>
      <c r="AP28" s="1408">
        <v>1206.4319970447932</v>
      </c>
      <c r="AQ28" s="1408">
        <v>1196.785375761679</v>
      </c>
      <c r="AR28" s="1408">
        <v>1201.2568082629157</v>
      </c>
      <c r="AS28" s="1408">
        <v>1191.6425535322373</v>
      </c>
      <c r="AT28" s="1408">
        <v>1205.1556822094426</v>
      </c>
      <c r="AU28" s="1408">
        <v>1220.6692574284889</v>
      </c>
      <c r="AV28" s="1408">
        <v>1201.6144996001153</v>
      </c>
      <c r="AW28" s="1408">
        <v>1194.4267789678981</v>
      </c>
      <c r="AX28" s="1408">
        <v>1206.4319970447932</v>
      </c>
      <c r="AY28" s="1408">
        <v>1229.7326959660504</v>
      </c>
      <c r="AZ28" s="1408">
        <v>1206.0337957993893</v>
      </c>
      <c r="BA28" s="1408">
        <v>1216.1202529219472</v>
      </c>
      <c r="BB28" s="1408">
        <v>1206.0765530052538</v>
      </c>
      <c r="BC28" s="1408">
        <v>1207.9551449854494</v>
      </c>
      <c r="BD28" s="1408">
        <v>1202.0570475752945</v>
      </c>
      <c r="BE28" s="1408">
        <v>1198.0633456962746</v>
      </c>
      <c r="BF28" s="1217"/>
      <c r="BG28" s="1217"/>
      <c r="BH28" s="1217"/>
      <c r="BI28" s="1217"/>
      <c r="BJ28" s="1217"/>
      <c r="BK28" s="1217"/>
      <c r="BL28" s="1217"/>
      <c r="BM28" s="1217"/>
    </row>
    <row r="29" spans="1:65" ht="18.75" x14ac:dyDescent="0.25">
      <c r="A29" s="2749" t="s">
        <v>941</v>
      </c>
      <c r="B29" s="2749"/>
      <c r="C29" s="2750"/>
      <c r="D29" s="2749"/>
      <c r="E29" s="2749"/>
      <c r="F29" s="2749"/>
      <c r="G29" s="2749"/>
      <c r="H29" s="2749"/>
      <c r="I29" s="2749"/>
      <c r="J29" s="2749"/>
      <c r="K29" s="2749"/>
      <c r="L29" s="2749"/>
      <c r="M29" s="2749"/>
      <c r="N29" s="2749"/>
      <c r="O29" s="2749"/>
      <c r="P29" s="2749"/>
      <c r="Q29" s="2749"/>
      <c r="R29" s="2749"/>
      <c r="S29" s="2749"/>
      <c r="T29" s="2749"/>
      <c r="U29" s="2749"/>
      <c r="V29" s="2749"/>
      <c r="W29" s="2749"/>
      <c r="X29" s="2749"/>
      <c r="Y29" s="2749"/>
      <c r="Z29" s="2749"/>
      <c r="AA29" s="2749"/>
      <c r="AB29" s="2749"/>
      <c r="AC29" s="2749"/>
      <c r="AD29" s="2749"/>
      <c r="AE29" s="2749"/>
      <c r="AF29" s="2749"/>
      <c r="AG29" s="2749"/>
      <c r="AH29" s="2749"/>
      <c r="AI29" s="2749"/>
      <c r="AJ29" s="2749"/>
      <c r="AK29" s="2749"/>
      <c r="AL29" s="2749"/>
      <c r="AM29" s="2749"/>
      <c r="AN29" s="2749"/>
      <c r="AO29" s="2749"/>
      <c r="AP29" s="2749"/>
      <c r="AQ29" s="2749"/>
      <c r="AR29" s="2749"/>
      <c r="AS29" s="2749"/>
      <c r="AT29" s="2749"/>
      <c r="AU29" s="2749"/>
      <c r="AV29" s="2749"/>
      <c r="AW29" s="2749"/>
      <c r="AX29" s="2749"/>
      <c r="AY29" s="2749"/>
      <c r="AZ29" s="2749"/>
      <c r="BA29" s="2749"/>
      <c r="BB29" s="2749"/>
      <c r="BC29" s="2749"/>
      <c r="BD29" s="2749"/>
      <c r="BE29" s="2749"/>
      <c r="BF29" s="1217"/>
      <c r="BG29" s="1217"/>
      <c r="BH29" s="1217"/>
      <c r="BI29" s="1217"/>
      <c r="BJ29" s="1217"/>
      <c r="BK29" s="1217"/>
      <c r="BL29" s="1217"/>
      <c r="BM29" s="1217"/>
    </row>
    <row r="30" spans="1:65" x14ac:dyDescent="0.25">
      <c r="A30" s="2751" t="s">
        <v>43</v>
      </c>
      <c r="B30" s="2596" t="s">
        <v>50</v>
      </c>
      <c r="C30" s="542">
        <v>5274078.7306467546</v>
      </c>
      <c r="D30" s="2664">
        <v>467136.63685760193</v>
      </c>
      <c r="E30" s="2664">
        <v>432793</v>
      </c>
      <c r="F30" s="2664">
        <v>486589.80144495534</v>
      </c>
      <c r="G30" s="2664">
        <v>401808.39310000004</v>
      </c>
      <c r="H30" s="2664">
        <v>953726.43830255722</v>
      </c>
      <c r="I30" s="2664">
        <v>834601.39309999999</v>
      </c>
      <c r="J30" s="2664">
        <v>338919.5496611782</v>
      </c>
      <c r="K30" s="2664">
        <v>311256</v>
      </c>
      <c r="L30" s="2664">
        <v>1292645.9879637356</v>
      </c>
      <c r="M30" s="2664">
        <v>1145857.3931</v>
      </c>
      <c r="N30" s="2664">
        <v>199698.09131245923</v>
      </c>
      <c r="O30" s="2664">
        <v>464790</v>
      </c>
      <c r="P30" s="2664">
        <v>1492344.0792761948</v>
      </c>
      <c r="Q30" s="2596">
        <v>1610647.3931</v>
      </c>
      <c r="R30" s="2664">
        <v>471295.86188485217</v>
      </c>
      <c r="S30" s="2664">
        <v>435425</v>
      </c>
      <c r="T30" s="2664">
        <v>1963639.941161047</v>
      </c>
      <c r="U30" s="2596">
        <v>2046072.3931</v>
      </c>
      <c r="V30" s="2664">
        <v>451842.69729749847</v>
      </c>
      <c r="W30" s="2664">
        <v>451350</v>
      </c>
      <c r="X30" s="2664">
        <v>1122836.6504948097</v>
      </c>
      <c r="Y30" s="2664">
        <v>1351565</v>
      </c>
      <c r="Z30" s="2664">
        <v>2415482.6384585453</v>
      </c>
      <c r="AA30" s="2664">
        <v>2497422.3931</v>
      </c>
      <c r="AB30" s="2664">
        <v>486254.06130773108</v>
      </c>
      <c r="AC30" s="2664">
        <v>446586</v>
      </c>
      <c r="AD30" s="2664">
        <v>2901736.6997662764</v>
      </c>
      <c r="AE30" s="2664">
        <v>2944008.3931</v>
      </c>
      <c r="AF30" s="2664">
        <v>473039.7342612528</v>
      </c>
      <c r="AG30" s="2664">
        <v>27818</v>
      </c>
      <c r="AH30" s="2664">
        <v>3374776.4340275293</v>
      </c>
      <c r="AI30" s="2664">
        <v>2971826.3931</v>
      </c>
      <c r="AJ30" s="2664">
        <v>486254.06130773108</v>
      </c>
      <c r="AK30" s="2664">
        <v>433115.14</v>
      </c>
      <c r="AL30" s="2664">
        <v>1445547.8568767151</v>
      </c>
      <c r="AM30" s="2664">
        <v>907519.14</v>
      </c>
      <c r="AN30" s="2664">
        <v>3861030.4953352604</v>
      </c>
      <c r="AO30" s="2664">
        <v>3404941.5331000001</v>
      </c>
      <c r="AP30" s="2664">
        <v>486254.06130773108</v>
      </c>
      <c r="AQ30" s="2664">
        <v>441913</v>
      </c>
      <c r="AR30" s="2664">
        <v>4347284.5566429915</v>
      </c>
      <c r="AS30" s="2664">
        <v>3846854.5331000001</v>
      </c>
      <c r="AT30" s="2664">
        <v>440540.11269603309</v>
      </c>
      <c r="AU30" s="2664">
        <v>418078</v>
      </c>
      <c r="AV30" s="2664">
        <v>4787824.6693390245</v>
      </c>
      <c r="AW30" s="2664">
        <v>4264932.5330999997</v>
      </c>
      <c r="AX30" s="2664">
        <v>486254.06130773108</v>
      </c>
      <c r="AY30" s="2664">
        <v>504215</v>
      </c>
      <c r="AZ30" s="2664">
        <v>1413048.2353114951</v>
      </c>
      <c r="BA30" s="2664">
        <v>1364206</v>
      </c>
      <c r="BB30" s="2664">
        <v>2858596.0921882102</v>
      </c>
      <c r="BC30" s="2664">
        <v>2271725.14</v>
      </c>
      <c r="BD30" s="2664">
        <v>5274078.7306467555</v>
      </c>
      <c r="BE30" s="2664">
        <v>4769147.5330999997</v>
      </c>
      <c r="BF30" s="1217"/>
      <c r="BG30" s="1217"/>
      <c r="BH30" s="1217"/>
      <c r="BI30" s="1217"/>
      <c r="BJ30" s="1217"/>
      <c r="BK30" s="1217"/>
      <c r="BL30" s="1217"/>
      <c r="BM30" s="1217"/>
    </row>
    <row r="31" spans="1:65" x14ac:dyDescent="0.25">
      <c r="A31" s="2751" t="s">
        <v>70</v>
      </c>
      <c r="B31" s="2596" t="s">
        <v>50</v>
      </c>
      <c r="C31" s="542">
        <v>87487.658641123606</v>
      </c>
      <c r="D31" s="2664">
        <v>7721.7531841164382</v>
      </c>
      <c r="E31" s="2664">
        <v>12552</v>
      </c>
      <c r="F31" s="2664">
        <v>8053.5876425268398</v>
      </c>
      <c r="G31" s="2664">
        <v>6722</v>
      </c>
      <c r="H31" s="2664">
        <v>15775.340826643278</v>
      </c>
      <c r="I31" s="2664">
        <v>19274</v>
      </c>
      <c r="J31" s="2664">
        <v>5731.7666737473182</v>
      </c>
      <c r="K31" s="2664">
        <v>2890</v>
      </c>
      <c r="L31" s="2664">
        <v>21507.107500390597</v>
      </c>
      <c r="M31" s="2664">
        <v>22164</v>
      </c>
      <c r="N31" s="2664">
        <v>3448.3288366865731</v>
      </c>
      <c r="O31" s="2664">
        <v>9124</v>
      </c>
      <c r="P31" s="2664">
        <v>24955.436337077172</v>
      </c>
      <c r="Q31" s="2596">
        <v>31288</v>
      </c>
      <c r="R31" s="2664">
        <v>7801.5132044091406</v>
      </c>
      <c r="S31" s="2664">
        <v>8433</v>
      </c>
      <c r="T31" s="2664">
        <v>32756.949541486312</v>
      </c>
      <c r="U31" s="2596">
        <v>39721</v>
      </c>
      <c r="V31" s="2664">
        <v>7469.6787459987354</v>
      </c>
      <c r="W31" s="2664">
        <v>4753</v>
      </c>
      <c r="X31" s="2664">
        <v>18719.52078709445</v>
      </c>
      <c r="Y31" s="2664">
        <v>22310</v>
      </c>
      <c r="Z31" s="2664">
        <v>40226.628287485044</v>
      </c>
      <c r="AA31" s="2664">
        <v>44474</v>
      </c>
      <c r="AB31" s="2664">
        <v>8036.8462317635631</v>
      </c>
      <c r="AC31" s="2664">
        <v>10655</v>
      </c>
      <c r="AD31" s="2664">
        <v>48263.474519248608</v>
      </c>
      <c r="AE31" s="2596">
        <v>55129</v>
      </c>
      <c r="AF31" s="2664">
        <v>7824.6518037922142</v>
      </c>
      <c r="AG31" s="2664">
        <v>786</v>
      </c>
      <c r="AH31" s="2664">
        <v>56088.126323040822</v>
      </c>
      <c r="AI31" s="2596">
        <v>55915</v>
      </c>
      <c r="AJ31" s="2664">
        <v>8036.8462317635631</v>
      </c>
      <c r="AK31" s="2664">
        <v>9664</v>
      </c>
      <c r="AL31" s="2664">
        <v>23898.344267319342</v>
      </c>
      <c r="AM31" s="2664">
        <v>21105</v>
      </c>
      <c r="AN31" s="2664">
        <v>64124.972554804386</v>
      </c>
      <c r="AO31" s="2664">
        <v>65579</v>
      </c>
      <c r="AP31" s="2664">
        <v>8036.8462317635631</v>
      </c>
      <c r="AQ31" s="2664">
        <v>9564</v>
      </c>
      <c r="AR31" s="2664">
        <v>72161.81878656795</v>
      </c>
      <c r="AS31" s="2596">
        <v>75143</v>
      </c>
      <c r="AT31" s="2664">
        <v>7288.9936227920989</v>
      </c>
      <c r="AU31" s="2664">
        <v>3156</v>
      </c>
      <c r="AV31" s="2664">
        <v>79450.812409360049</v>
      </c>
      <c r="AW31" s="2596">
        <v>78299</v>
      </c>
      <c r="AX31" s="2664">
        <v>8036.8462317635631</v>
      </c>
      <c r="AY31" s="2664">
        <v>12136</v>
      </c>
      <c r="AZ31" s="2664">
        <v>23362.686086319227</v>
      </c>
      <c r="BA31" s="2664">
        <v>24856</v>
      </c>
      <c r="BB31" s="2664">
        <v>47261.030353638569</v>
      </c>
      <c r="BC31" s="2664">
        <v>45961</v>
      </c>
      <c r="BD31" s="2664">
        <v>87487.658641123606</v>
      </c>
      <c r="BE31" s="2664">
        <v>90435</v>
      </c>
      <c r="BF31" s="1217"/>
      <c r="BG31" s="1217"/>
      <c r="BH31" s="1217"/>
      <c r="BI31" s="1217"/>
      <c r="BJ31" s="1217"/>
      <c r="BK31" s="1217"/>
      <c r="BL31" s="1217"/>
      <c r="BM31" s="1217"/>
    </row>
    <row r="32" spans="1:65" x14ac:dyDescent="0.25">
      <c r="A32" s="2751" t="s">
        <v>676</v>
      </c>
      <c r="B32" s="2596" t="s">
        <v>50</v>
      </c>
      <c r="C32" s="542">
        <v>0</v>
      </c>
      <c r="D32" s="2664">
        <v>0</v>
      </c>
      <c r="E32" s="2664">
        <v>1661</v>
      </c>
      <c r="F32" s="2664">
        <v>0</v>
      </c>
      <c r="G32" s="2664">
        <v>3868</v>
      </c>
      <c r="H32" s="2664">
        <v>0</v>
      </c>
      <c r="I32" s="2664">
        <v>5529</v>
      </c>
      <c r="J32" s="2664">
        <v>0</v>
      </c>
      <c r="K32" s="2664">
        <v>3535</v>
      </c>
      <c r="L32" s="2664">
        <v>0</v>
      </c>
      <c r="M32" s="2664">
        <v>9064</v>
      </c>
      <c r="N32" s="2664">
        <v>0</v>
      </c>
      <c r="O32" s="2664">
        <v>3602</v>
      </c>
      <c r="P32" s="2664">
        <v>0</v>
      </c>
      <c r="Q32" s="2596">
        <v>12666</v>
      </c>
      <c r="R32" s="2664">
        <v>0</v>
      </c>
      <c r="S32" s="2664">
        <v>1929</v>
      </c>
      <c r="T32" s="2664">
        <v>0</v>
      </c>
      <c r="U32" s="2596">
        <v>14595</v>
      </c>
      <c r="V32" s="2664">
        <v>0</v>
      </c>
      <c r="W32" s="2664">
        <v>160</v>
      </c>
      <c r="X32" s="2664">
        <v>0</v>
      </c>
      <c r="Y32" s="2664">
        <v>5691</v>
      </c>
      <c r="Z32" s="2664">
        <v>0</v>
      </c>
      <c r="AA32" s="2664">
        <v>14755</v>
      </c>
      <c r="AB32" s="2664">
        <v>0</v>
      </c>
      <c r="AC32" s="2664">
        <v>821</v>
      </c>
      <c r="AD32" s="2664">
        <v>0</v>
      </c>
      <c r="AE32" s="2596">
        <v>15576</v>
      </c>
      <c r="AF32" s="2664">
        <v>0</v>
      </c>
      <c r="AG32" s="2664">
        <v>586</v>
      </c>
      <c r="AH32" s="2664">
        <v>0</v>
      </c>
      <c r="AI32" s="2596">
        <v>16162</v>
      </c>
      <c r="AJ32" s="2664">
        <v>0</v>
      </c>
      <c r="AK32" s="2664">
        <v>2031</v>
      </c>
      <c r="AL32" s="2664">
        <v>0</v>
      </c>
      <c r="AM32" s="2664">
        <v>3438</v>
      </c>
      <c r="AN32" s="2664">
        <v>0</v>
      </c>
      <c r="AO32" s="2664">
        <v>18193</v>
      </c>
      <c r="AP32" s="2664">
        <v>0</v>
      </c>
      <c r="AQ32" s="2664">
        <v>1653</v>
      </c>
      <c r="AR32" s="2664">
        <v>0</v>
      </c>
      <c r="AS32" s="2596">
        <v>19846</v>
      </c>
      <c r="AT32" s="2664">
        <v>0</v>
      </c>
      <c r="AU32" s="2664">
        <v>1007</v>
      </c>
      <c r="AV32" s="2664">
        <v>0</v>
      </c>
      <c r="AW32" s="2596">
        <v>20853</v>
      </c>
      <c r="AX32" s="2664">
        <v>0</v>
      </c>
      <c r="AY32" s="2664">
        <v>96</v>
      </c>
      <c r="AZ32" s="2664">
        <v>0</v>
      </c>
      <c r="BA32" s="2664">
        <v>2756</v>
      </c>
      <c r="BB32" s="2664">
        <v>0</v>
      </c>
      <c r="BC32" s="2664">
        <v>6194</v>
      </c>
      <c r="BD32" s="2664">
        <v>0</v>
      </c>
      <c r="BE32" s="2664">
        <v>20949</v>
      </c>
      <c r="BF32" s="1217"/>
      <c r="BG32" s="1217"/>
      <c r="BH32" s="1217"/>
      <c r="BI32" s="1217"/>
      <c r="BJ32" s="1217"/>
      <c r="BK32" s="1217"/>
      <c r="BL32" s="1217"/>
      <c r="BM32" s="1217"/>
    </row>
    <row r="33" spans="1:65" x14ac:dyDescent="0.25">
      <c r="A33" s="2751" t="s">
        <v>44</v>
      </c>
      <c r="B33" s="2596" t="s">
        <v>50</v>
      </c>
      <c r="C33" s="542">
        <v>96291.537925471086</v>
      </c>
      <c r="D33" s="2664">
        <v>8498.7928712264584</v>
      </c>
      <c r="E33" s="2664">
        <v>9176</v>
      </c>
      <c r="F33" s="2664">
        <v>8864.0198167557101</v>
      </c>
      <c r="G33" s="2664">
        <v>8512</v>
      </c>
      <c r="H33" s="2664">
        <v>17362.812687982168</v>
      </c>
      <c r="I33" s="2664">
        <v>17688</v>
      </c>
      <c r="J33" s="2664">
        <v>6308.5541048604609</v>
      </c>
      <c r="K33" s="2664">
        <v>5311</v>
      </c>
      <c r="L33" s="2664">
        <v>23671.366792842629</v>
      </c>
      <c r="M33" s="2664">
        <v>22999</v>
      </c>
      <c r="N33" s="2664">
        <v>3795.3340175596254</v>
      </c>
      <c r="O33" s="2664">
        <v>8814</v>
      </c>
      <c r="P33" s="2664">
        <v>27466.700810402253</v>
      </c>
      <c r="Q33" s="2596">
        <v>31813</v>
      </c>
      <c r="R33" s="2664">
        <v>8586.57913889257</v>
      </c>
      <c r="S33" s="2664">
        <v>7720</v>
      </c>
      <c r="T33" s="2664">
        <v>36053.279949294825</v>
      </c>
      <c r="U33" s="2596">
        <v>39533</v>
      </c>
      <c r="V33" s="2664">
        <v>8221.3521933633147</v>
      </c>
      <c r="W33" s="2664">
        <v>7594</v>
      </c>
      <c r="X33" s="2664">
        <v>20603.265349815512</v>
      </c>
      <c r="Y33" s="2664">
        <v>24128</v>
      </c>
      <c r="Z33" s="2664">
        <v>44274.632142658142</v>
      </c>
      <c r="AA33" s="2664">
        <v>47127</v>
      </c>
      <c r="AB33" s="2664">
        <v>8845.593718555383</v>
      </c>
      <c r="AC33" s="2664">
        <v>6933</v>
      </c>
      <c r="AD33" s="2664">
        <v>53120.225861213527</v>
      </c>
      <c r="AE33" s="2596">
        <v>54060</v>
      </c>
      <c r="AF33" s="2664">
        <v>8612.0461745252978</v>
      </c>
      <c r="AG33" s="2664">
        <v>294</v>
      </c>
      <c r="AH33" s="2664">
        <v>61732.272035738824</v>
      </c>
      <c r="AI33" s="2596">
        <v>54354</v>
      </c>
      <c r="AJ33" s="2664">
        <v>8845.593718555383</v>
      </c>
      <c r="AK33" s="2664">
        <v>4947</v>
      </c>
      <c r="AL33" s="2664">
        <v>26303.233611636068</v>
      </c>
      <c r="AM33" s="2664">
        <v>12174</v>
      </c>
      <c r="AN33" s="2664">
        <v>70577.865754294209</v>
      </c>
      <c r="AO33" s="2664">
        <v>59301</v>
      </c>
      <c r="AP33" s="2664">
        <v>8845.593718555383</v>
      </c>
      <c r="AQ33" s="2664">
        <v>6931</v>
      </c>
      <c r="AR33" s="2664">
        <v>79423.459472849587</v>
      </c>
      <c r="AS33" s="2596">
        <v>66232</v>
      </c>
      <c r="AT33" s="2664">
        <v>8022.4847340661236</v>
      </c>
      <c r="AU33" s="2664">
        <v>6379</v>
      </c>
      <c r="AV33" s="2664">
        <v>87445.944206915708</v>
      </c>
      <c r="AW33" s="2596">
        <v>72611</v>
      </c>
      <c r="AX33" s="2664">
        <v>8845.593718555383</v>
      </c>
      <c r="AY33" s="2664">
        <v>7458</v>
      </c>
      <c r="AZ33" s="2664">
        <v>25713.672171176891</v>
      </c>
      <c r="BA33" s="2664">
        <v>20768</v>
      </c>
      <c r="BB33" s="2664">
        <v>52016.905782812959</v>
      </c>
      <c r="BC33" s="2664">
        <v>32942</v>
      </c>
      <c r="BD33" s="2664">
        <v>96291.537925471086</v>
      </c>
      <c r="BE33" s="2664">
        <v>80069</v>
      </c>
      <c r="BF33" s="1217"/>
      <c r="BG33" s="1217"/>
      <c r="BH33" s="1217"/>
      <c r="BI33" s="1217"/>
      <c r="BJ33" s="1217"/>
      <c r="BK33" s="1217"/>
      <c r="BL33" s="1217"/>
      <c r="BM33" s="1217"/>
    </row>
    <row r="34" spans="1:65" x14ac:dyDescent="0.25">
      <c r="A34" s="2751" t="s">
        <v>71</v>
      </c>
      <c r="B34" s="2596" t="s">
        <v>50</v>
      </c>
      <c r="C34" s="542">
        <v>78170.121130339583</v>
      </c>
      <c r="D34" s="2664">
        <v>6899.3774792509985</v>
      </c>
      <c r="E34" s="2664">
        <v>10312</v>
      </c>
      <c r="F34" s="2664">
        <v>7195.8711814720891</v>
      </c>
      <c r="G34" s="2664">
        <v>6460</v>
      </c>
      <c r="H34" s="2664">
        <v>14095.248660723088</v>
      </c>
      <c r="I34" s="2664">
        <v>16772</v>
      </c>
      <c r="J34" s="2664">
        <v>5121.3268492599018</v>
      </c>
      <c r="K34" s="2664">
        <v>5137</v>
      </c>
      <c r="L34" s="2664">
        <v>19216.575509982988</v>
      </c>
      <c r="M34" s="2664">
        <v>21909</v>
      </c>
      <c r="N34" s="2664">
        <v>3081.0778005473712</v>
      </c>
      <c r="O34" s="2664">
        <v>9703</v>
      </c>
      <c r="P34" s="2664">
        <v>22297.653310530361</v>
      </c>
      <c r="Q34" s="2596">
        <v>31612</v>
      </c>
      <c r="R34" s="2664">
        <v>6970.6429645146336</v>
      </c>
      <c r="S34" s="2664">
        <v>8258</v>
      </c>
      <c r="T34" s="2664">
        <v>29268.296275044995</v>
      </c>
      <c r="U34" s="2596">
        <v>39870</v>
      </c>
      <c r="V34" s="2664">
        <v>6674.1492622935402</v>
      </c>
      <c r="W34" s="2664">
        <v>6725</v>
      </c>
      <c r="X34" s="2664">
        <v>16725.870027355544</v>
      </c>
      <c r="Y34" s="2664">
        <v>24686</v>
      </c>
      <c r="Z34" s="2664">
        <v>35942.445537338528</v>
      </c>
      <c r="AA34" s="2664">
        <v>46595</v>
      </c>
      <c r="AB34" s="2664">
        <v>7180.9127504478201</v>
      </c>
      <c r="AC34" s="2664">
        <v>7744</v>
      </c>
      <c r="AD34" s="2664">
        <v>43123.358287786352</v>
      </c>
      <c r="AE34" s="2596">
        <v>54339</v>
      </c>
      <c r="AF34" s="2664">
        <v>6991.3172761221795</v>
      </c>
      <c r="AG34" s="2664">
        <v>696</v>
      </c>
      <c r="AH34" s="2664">
        <v>50114.675563908531</v>
      </c>
      <c r="AI34" s="2596">
        <v>55035</v>
      </c>
      <c r="AJ34" s="2664">
        <v>7180.9127504478201</v>
      </c>
      <c r="AK34" s="2664">
        <v>5820</v>
      </c>
      <c r="AL34" s="2664">
        <v>21353.14277701782</v>
      </c>
      <c r="AM34" s="2664">
        <v>14260</v>
      </c>
      <c r="AN34" s="2664">
        <v>57295.588314356355</v>
      </c>
      <c r="AO34" s="2664">
        <v>60855</v>
      </c>
      <c r="AP34" s="2664">
        <v>7180.9127504478201</v>
      </c>
      <c r="AQ34" s="2664">
        <v>7864</v>
      </c>
      <c r="AR34" s="2664">
        <v>64476.501064804179</v>
      </c>
      <c r="AS34" s="2596">
        <v>68719</v>
      </c>
      <c r="AT34" s="2664">
        <v>6512.7073150875822</v>
      </c>
      <c r="AU34" s="2664">
        <v>9318</v>
      </c>
      <c r="AV34" s="2664">
        <v>70989.208379891759</v>
      </c>
      <c r="AW34" s="2596">
        <v>78037</v>
      </c>
      <c r="AX34" s="2664">
        <v>7180.9127504478201</v>
      </c>
      <c r="AY34" s="2664">
        <v>7139</v>
      </c>
      <c r="AZ34" s="2664">
        <v>20874.532815983221</v>
      </c>
      <c r="BA34" s="2664">
        <v>24321</v>
      </c>
      <c r="BB34" s="2664">
        <v>42227.67559300104</v>
      </c>
      <c r="BC34" s="2664">
        <v>38581</v>
      </c>
      <c r="BD34" s="2664">
        <v>78170.121130339583</v>
      </c>
      <c r="BE34" s="2664">
        <v>85176</v>
      </c>
      <c r="BF34" s="1217"/>
      <c r="BG34" s="1217"/>
      <c r="BH34" s="1217"/>
      <c r="BI34" s="1217"/>
      <c r="BJ34" s="1217"/>
      <c r="BK34" s="1217"/>
      <c r="BL34" s="1217"/>
      <c r="BM34" s="1217"/>
    </row>
    <row r="35" spans="1:65" x14ac:dyDescent="0.25">
      <c r="A35" s="2751" t="s">
        <v>67</v>
      </c>
      <c r="B35" s="2596" t="s">
        <v>50</v>
      </c>
      <c r="C35" s="542">
        <v>372941.27846032509</v>
      </c>
      <c r="D35" s="2664">
        <v>32916.191256784157</v>
      </c>
      <c r="E35" s="2664">
        <v>29128.959999999999</v>
      </c>
      <c r="F35" s="2664">
        <v>34330.730965343624</v>
      </c>
      <c r="G35" s="2664">
        <v>27510.16</v>
      </c>
      <c r="H35" s="2664">
        <v>67246.922222127789</v>
      </c>
      <c r="I35" s="2664">
        <v>56639.119999999995</v>
      </c>
      <c r="J35" s="2664">
        <v>24433.302071920163</v>
      </c>
      <c r="K35" s="2664">
        <v>20858.96</v>
      </c>
      <c r="L35" s="2664">
        <v>91680.224294047948</v>
      </c>
      <c r="M35" s="2664">
        <v>77498.079999999987</v>
      </c>
      <c r="N35" s="2664">
        <v>14699.492304175114</v>
      </c>
      <c r="O35" s="2664">
        <v>31442.639999999999</v>
      </c>
      <c r="P35" s="2664">
        <v>106379.71659822307</v>
      </c>
      <c r="Q35" s="2664">
        <v>108940.71999999999</v>
      </c>
      <c r="R35" s="2664">
        <v>33256.191256784157</v>
      </c>
      <c r="S35" s="2664">
        <v>29431.279999999999</v>
      </c>
      <c r="T35" s="2664">
        <v>139635.90785500722</v>
      </c>
      <c r="U35" s="2664">
        <v>138372</v>
      </c>
      <c r="V35" s="2664">
        <v>31841.651548224683</v>
      </c>
      <c r="W35" s="2664">
        <v>29634.16</v>
      </c>
      <c r="X35" s="2664">
        <v>79797.335109183943</v>
      </c>
      <c r="Y35" s="2664">
        <v>90508.08</v>
      </c>
      <c r="Z35" s="2664">
        <v>171477.55940323189</v>
      </c>
      <c r="AA35" s="2664">
        <v>168006.15999999997</v>
      </c>
      <c r="AB35" s="2664">
        <v>34259.365892483496</v>
      </c>
      <c r="AC35" s="2664">
        <v>29828.560000000001</v>
      </c>
      <c r="AD35" s="2664">
        <v>205736.92529571539</v>
      </c>
      <c r="AE35" s="2664">
        <v>197834.71999999997</v>
      </c>
      <c r="AF35" s="2664">
        <v>33354.826183924029</v>
      </c>
      <c r="AG35" s="2664">
        <v>1952.56</v>
      </c>
      <c r="AH35" s="2664">
        <v>239091.75147963944</v>
      </c>
      <c r="AI35" s="2664">
        <v>199787.27999999997</v>
      </c>
      <c r="AJ35" s="2664">
        <v>34259.365892483496</v>
      </c>
      <c r="AK35" s="2664">
        <v>28928.32</v>
      </c>
      <c r="AL35" s="2664">
        <v>101873.55796889102</v>
      </c>
      <c r="AM35" s="2664">
        <v>60709.440000000002</v>
      </c>
      <c r="AN35" s="2664">
        <v>273351.11737212294</v>
      </c>
      <c r="AO35" s="2664">
        <v>228715.59999999998</v>
      </c>
      <c r="AP35" s="2664">
        <v>34259.365892483496</v>
      </c>
      <c r="AQ35" s="2664">
        <v>29540</v>
      </c>
      <c r="AR35" s="2664">
        <v>307610.48326460645</v>
      </c>
      <c r="AS35" s="2664">
        <v>258255.59999999998</v>
      </c>
      <c r="AT35" s="2664">
        <v>31071.429303235145</v>
      </c>
      <c r="AU35" s="2664">
        <v>27399.920000000002</v>
      </c>
      <c r="AV35" s="2664">
        <v>338681.91256784159</v>
      </c>
      <c r="AW35" s="2664">
        <v>285655.51999999996</v>
      </c>
      <c r="AX35" s="2664">
        <v>34259.365892483496</v>
      </c>
      <c r="AY35" s="2664">
        <v>32801.599999999999</v>
      </c>
      <c r="AZ35" s="2664">
        <v>99590.161088202149</v>
      </c>
      <c r="BA35" s="2664">
        <v>89741.51999999999</v>
      </c>
      <c r="BB35" s="2664">
        <v>201463.71905709317</v>
      </c>
      <c r="BC35" s="2664">
        <v>150450.96</v>
      </c>
      <c r="BD35" s="2664">
        <v>372941.27846032509</v>
      </c>
      <c r="BE35" s="2664">
        <v>318457.11999999994</v>
      </c>
      <c r="BF35" s="1217"/>
      <c r="BG35" s="1217"/>
      <c r="BH35" s="1217"/>
      <c r="BI35" s="1217"/>
      <c r="BJ35" s="1217"/>
      <c r="BK35" s="1217"/>
      <c r="BL35" s="1217"/>
      <c r="BM35" s="1217"/>
    </row>
    <row r="36" spans="1:65" x14ac:dyDescent="0.25">
      <c r="A36" s="2751" t="s">
        <v>97</v>
      </c>
      <c r="B36" s="2596" t="s">
        <v>50</v>
      </c>
      <c r="C36" s="542">
        <v>658131.66787116183</v>
      </c>
      <c r="D36" s="2664">
        <v>58087.396335501457</v>
      </c>
      <c r="E36" s="2664">
        <v>84831</v>
      </c>
      <c r="F36" s="2664">
        <v>60583.64288001816</v>
      </c>
      <c r="G36" s="2664">
        <v>69147</v>
      </c>
      <c r="H36" s="2664">
        <v>118671.03921551962</v>
      </c>
      <c r="I36" s="2664">
        <v>153978</v>
      </c>
      <c r="J36" s="2664">
        <v>43117.591891623815</v>
      </c>
      <c r="K36" s="2664">
        <v>54896</v>
      </c>
      <c r="L36" s="2664">
        <v>161788.63110714342</v>
      </c>
      <c r="M36" s="2664">
        <v>208874</v>
      </c>
      <c r="N36" s="2664">
        <v>25940.280536779614</v>
      </c>
      <c r="O36" s="2664">
        <v>75909</v>
      </c>
      <c r="P36" s="2664">
        <v>187728.91164392303</v>
      </c>
      <c r="Q36" s="2664">
        <v>284783</v>
      </c>
      <c r="R36" s="2664">
        <v>58687.396335501457</v>
      </c>
      <c r="S36" s="2664">
        <v>62654</v>
      </c>
      <c r="T36" s="2664">
        <v>246416.30797942448</v>
      </c>
      <c r="U36" s="2664">
        <v>347437</v>
      </c>
      <c r="V36" s="2664">
        <v>56191.149790984739</v>
      </c>
      <c r="W36" s="2664">
        <v>72417</v>
      </c>
      <c r="X36" s="2664">
        <v>140818.82666326582</v>
      </c>
      <c r="Y36" s="2664">
        <v>210980</v>
      </c>
      <c r="Z36" s="2664">
        <v>302607.45777040924</v>
      </c>
      <c r="AA36" s="2664">
        <v>419854</v>
      </c>
      <c r="AB36" s="2664">
        <v>60457.704516147343</v>
      </c>
      <c r="AC36" s="2664">
        <v>71577</v>
      </c>
      <c r="AD36" s="2664">
        <v>363065.16228655656</v>
      </c>
      <c r="AE36" s="2596">
        <v>491431</v>
      </c>
      <c r="AF36" s="2664">
        <v>58861.457971630633</v>
      </c>
      <c r="AG36" s="2664">
        <v>996</v>
      </c>
      <c r="AH36" s="2664">
        <v>421926.62025818718</v>
      </c>
      <c r="AI36" s="2596">
        <v>492427</v>
      </c>
      <c r="AJ36" s="2664">
        <v>60457.704516147343</v>
      </c>
      <c r="AK36" s="2664">
        <v>45277</v>
      </c>
      <c r="AL36" s="2664">
        <v>179776.86700392532</v>
      </c>
      <c r="AM36" s="2664">
        <v>117850</v>
      </c>
      <c r="AN36" s="2664">
        <v>482384.3247743345</v>
      </c>
      <c r="AO36" s="2664">
        <v>537704</v>
      </c>
      <c r="AP36" s="2664">
        <v>60457.704516147343</v>
      </c>
      <c r="AQ36" s="2664">
        <v>65466</v>
      </c>
      <c r="AR36" s="2664">
        <v>542842.02929048182</v>
      </c>
      <c r="AS36" s="2596">
        <v>603170</v>
      </c>
      <c r="AT36" s="2664">
        <v>54831.934064532608</v>
      </c>
      <c r="AU36" s="2664">
        <v>59354</v>
      </c>
      <c r="AV36" s="2664">
        <v>597673.96335501445</v>
      </c>
      <c r="AW36" s="2596">
        <v>662524</v>
      </c>
      <c r="AX36" s="2664">
        <v>60457.704516147343</v>
      </c>
      <c r="AY36" s="2664">
        <v>67738</v>
      </c>
      <c r="AZ36" s="2664">
        <v>175747.3430968273</v>
      </c>
      <c r="BA36" s="2664">
        <v>192558</v>
      </c>
      <c r="BB36" s="2664">
        <v>355524.21010075265</v>
      </c>
      <c r="BC36" s="2664">
        <v>310408</v>
      </c>
      <c r="BD36" s="2664">
        <v>658131.66787116183</v>
      </c>
      <c r="BE36" s="2664">
        <v>730262</v>
      </c>
      <c r="BF36" s="1217"/>
      <c r="BG36" s="1217"/>
      <c r="BH36" s="1217"/>
      <c r="BI36" s="1217"/>
      <c r="BJ36" s="1217"/>
      <c r="BK36" s="1217"/>
      <c r="BL36" s="1217"/>
      <c r="BM36" s="1217"/>
    </row>
    <row r="37" spans="1:65" x14ac:dyDescent="0.25">
      <c r="A37" s="2751" t="s">
        <v>691</v>
      </c>
      <c r="B37" s="2596" t="s">
        <v>50</v>
      </c>
      <c r="C37" s="542">
        <v>35100.3556197953</v>
      </c>
      <c r="D37" s="2664">
        <v>3097.9944712267443</v>
      </c>
      <c r="E37" s="2664">
        <v>1500</v>
      </c>
      <c r="F37" s="2664">
        <v>3231.1276202676354</v>
      </c>
      <c r="G37" s="2664">
        <v>1500</v>
      </c>
      <c r="H37" s="2664">
        <v>6329.1220914943797</v>
      </c>
      <c r="I37" s="2664">
        <v>3000</v>
      </c>
      <c r="J37" s="2664">
        <v>2299.6049008866034</v>
      </c>
      <c r="K37" s="2664">
        <v>0</v>
      </c>
      <c r="L37" s="2664">
        <v>8628.7269923809836</v>
      </c>
      <c r="M37" s="2664">
        <v>3000</v>
      </c>
      <c r="N37" s="2664">
        <v>1383.481628628246</v>
      </c>
      <c r="O37" s="2664">
        <v>2100</v>
      </c>
      <c r="P37" s="2664">
        <v>10012.208621009229</v>
      </c>
      <c r="Q37" s="2664">
        <v>5100</v>
      </c>
      <c r="R37" s="2664">
        <v>3129.9944712267443</v>
      </c>
      <c r="S37" s="2664">
        <v>0</v>
      </c>
      <c r="T37" s="2664">
        <v>13142.203092235974</v>
      </c>
      <c r="U37" s="2664">
        <v>5100</v>
      </c>
      <c r="V37" s="2664">
        <v>2996.8613221858527</v>
      </c>
      <c r="W37" s="2664">
        <v>3000</v>
      </c>
      <c r="X37" s="2664">
        <v>7510.3374220408423</v>
      </c>
      <c r="Y37" s="2664">
        <v>5100</v>
      </c>
      <c r="Z37" s="2664">
        <v>16139.064414421826</v>
      </c>
      <c r="AA37" s="2664">
        <v>8100</v>
      </c>
      <c r="AB37" s="2664">
        <v>3224.4109075278584</v>
      </c>
      <c r="AC37" s="2664">
        <v>3000</v>
      </c>
      <c r="AD37" s="2664">
        <v>19363.475321949685</v>
      </c>
      <c r="AE37" s="2596">
        <v>11100</v>
      </c>
      <c r="AF37" s="2664">
        <v>3139.2777584869673</v>
      </c>
      <c r="AG37" s="2664">
        <v>1000</v>
      </c>
      <c r="AH37" s="2664">
        <v>22502.753080436654</v>
      </c>
      <c r="AI37" s="2596">
        <v>12100</v>
      </c>
      <c r="AJ37" s="2664">
        <v>3224.4109075278584</v>
      </c>
      <c r="AK37" s="2664">
        <v>2000</v>
      </c>
      <c r="AL37" s="2664">
        <v>9588.0995735426841</v>
      </c>
      <c r="AM37" s="2664">
        <v>6000</v>
      </c>
      <c r="AN37" s="2664">
        <v>25727.163987964512</v>
      </c>
      <c r="AO37" s="2664">
        <v>14100</v>
      </c>
      <c r="AP37" s="2664">
        <v>3224.4109075278584</v>
      </c>
      <c r="AQ37" s="2664">
        <v>1800</v>
      </c>
      <c r="AR37" s="2664">
        <v>28951.574895492369</v>
      </c>
      <c r="AS37" s="2596">
        <v>15900</v>
      </c>
      <c r="AT37" s="2664">
        <v>2924.3698167750722</v>
      </c>
      <c r="AU37" s="2664">
        <v>2100</v>
      </c>
      <c r="AV37" s="2664">
        <v>31875.944712267443</v>
      </c>
      <c r="AW37" s="2596">
        <v>18000</v>
      </c>
      <c r="AX37" s="2664">
        <v>3224.4109075278584</v>
      </c>
      <c r="AY37" s="2664">
        <v>1500</v>
      </c>
      <c r="AZ37" s="2664">
        <v>9373.1916318307885</v>
      </c>
      <c r="BA37" s="2664">
        <v>5400</v>
      </c>
      <c r="BB37" s="2664">
        <v>18961.291205373473</v>
      </c>
      <c r="BC37" s="2664">
        <v>11400</v>
      </c>
      <c r="BD37" s="2664">
        <v>35100.3556197953</v>
      </c>
      <c r="BE37" s="2664">
        <v>19500</v>
      </c>
      <c r="BF37" s="1217"/>
      <c r="BG37" s="1217"/>
      <c r="BH37" s="1217"/>
      <c r="BI37" s="1217"/>
      <c r="BJ37" s="1217"/>
      <c r="BK37" s="1217"/>
      <c r="BL37" s="1217"/>
      <c r="BM37" s="1217"/>
    </row>
    <row r="38" spans="1:65" x14ac:dyDescent="0.25">
      <c r="A38" s="2751" t="s">
        <v>68</v>
      </c>
      <c r="B38" s="2596" t="s">
        <v>50</v>
      </c>
      <c r="C38" s="542">
        <v>197439.50036134856</v>
      </c>
      <c r="D38" s="2664">
        <v>17426.218900650438</v>
      </c>
      <c r="E38" s="2664">
        <v>14564.48</v>
      </c>
      <c r="F38" s="2664">
        <v>18175.092864005448</v>
      </c>
      <c r="G38" s="2664">
        <v>13755.08</v>
      </c>
      <c r="H38" s="2664">
        <v>35601.311764655882</v>
      </c>
      <c r="I38" s="2664">
        <v>28319.559999999998</v>
      </c>
      <c r="J38" s="2664">
        <v>12935.277567487145</v>
      </c>
      <c r="K38" s="2664">
        <v>10429.48</v>
      </c>
      <c r="L38" s="2664">
        <v>48536.589332143034</v>
      </c>
      <c r="M38" s="2664">
        <v>38749.039999999994</v>
      </c>
      <c r="N38" s="2664">
        <v>7782.0841610338839</v>
      </c>
      <c r="O38" s="2664">
        <v>15721.32</v>
      </c>
      <c r="P38" s="2664">
        <v>56318.673493176917</v>
      </c>
      <c r="Q38" s="2664">
        <v>54470.359999999993</v>
      </c>
      <c r="R38" s="2664">
        <v>17606.218900650438</v>
      </c>
      <c r="S38" s="2664">
        <v>14715.64</v>
      </c>
      <c r="T38" s="2664">
        <v>73924.892393827351</v>
      </c>
      <c r="U38" s="2664">
        <v>69186</v>
      </c>
      <c r="V38" s="2664">
        <v>16857.344937295424</v>
      </c>
      <c r="W38" s="2664">
        <v>14817.08</v>
      </c>
      <c r="X38" s="2664">
        <v>42245.647998979744</v>
      </c>
      <c r="Y38" s="2664">
        <v>45254.04</v>
      </c>
      <c r="Z38" s="2664">
        <v>90782.237331122771</v>
      </c>
      <c r="AA38" s="2664">
        <v>84003.079999999987</v>
      </c>
      <c r="AB38" s="2664">
        <v>18137.311354844205</v>
      </c>
      <c r="AC38" s="2664">
        <v>14914.28</v>
      </c>
      <c r="AD38" s="2664">
        <v>108919.54868596698</v>
      </c>
      <c r="AE38" s="2664">
        <v>98917.359999999986</v>
      </c>
      <c r="AF38" s="2664">
        <v>17658.437391489188</v>
      </c>
      <c r="AG38" s="2664">
        <v>976.28</v>
      </c>
      <c r="AH38" s="2664">
        <v>126577.98607745617</v>
      </c>
      <c r="AI38" s="2664">
        <v>99893.639999999985</v>
      </c>
      <c r="AJ38" s="2664">
        <v>18137.311354844205</v>
      </c>
      <c r="AK38" s="2664">
        <v>14464.16</v>
      </c>
      <c r="AL38" s="2664">
        <v>53933.060101177602</v>
      </c>
      <c r="AM38" s="2664">
        <v>30354.720000000001</v>
      </c>
      <c r="AN38" s="2664">
        <v>144715.29743230037</v>
      </c>
      <c r="AO38" s="2664">
        <v>114357.79999999999</v>
      </c>
      <c r="AP38" s="2664">
        <v>18137.311354844205</v>
      </c>
      <c r="AQ38" s="2664">
        <v>14770</v>
      </c>
      <c r="AR38" s="2664">
        <v>162852.60878714459</v>
      </c>
      <c r="AS38" s="2664">
        <v>129127.79999999999</v>
      </c>
      <c r="AT38" s="2664">
        <v>16449.580219359781</v>
      </c>
      <c r="AU38" s="2664">
        <v>13699.960000000001</v>
      </c>
      <c r="AV38" s="2664">
        <v>179302.18900650437</v>
      </c>
      <c r="AW38" s="2664">
        <v>142827.75999999998</v>
      </c>
      <c r="AX38" s="2664">
        <v>18137.311354844205</v>
      </c>
      <c r="AY38" s="2664">
        <v>16400.8</v>
      </c>
      <c r="AZ38" s="2664">
        <v>52724.202929048188</v>
      </c>
      <c r="BA38" s="2664">
        <v>44870.759999999995</v>
      </c>
      <c r="BB38" s="2664">
        <v>106657.26303022579</v>
      </c>
      <c r="BC38" s="2664">
        <v>75225.48</v>
      </c>
      <c r="BD38" s="2664">
        <v>197439.50036134856</v>
      </c>
      <c r="BE38" s="2664">
        <v>159228.55999999997</v>
      </c>
      <c r="BF38" s="1217"/>
      <c r="BG38" s="1217"/>
      <c r="BH38" s="1217"/>
      <c r="BI38" s="1217"/>
      <c r="BJ38" s="1217"/>
      <c r="BK38" s="1217"/>
      <c r="BL38" s="1217"/>
      <c r="BM38" s="1217"/>
    </row>
    <row r="39" spans="1:65" ht="15.75" x14ac:dyDescent="0.25">
      <c r="A39" s="2752" t="s">
        <v>21</v>
      </c>
      <c r="B39" s="1937" t="s">
        <v>50</v>
      </c>
      <c r="C39" s="1408">
        <v>6799640.8506563185</v>
      </c>
      <c r="D39" s="1938">
        <v>601784.36135635851</v>
      </c>
      <c r="E39" s="1938">
        <v>596518.43999999994</v>
      </c>
      <c r="F39" s="1938">
        <v>627023.87441534491</v>
      </c>
      <c r="G39" s="1938">
        <v>539282.63309999998</v>
      </c>
      <c r="H39" s="1938">
        <v>1228808.2357717033</v>
      </c>
      <c r="I39" s="1938">
        <v>1135801.0731000002</v>
      </c>
      <c r="J39" s="1938">
        <v>438866.97372096364</v>
      </c>
      <c r="K39" s="1938">
        <v>414313.44</v>
      </c>
      <c r="L39" s="1938">
        <v>1667675.2094926673</v>
      </c>
      <c r="M39" s="1938">
        <v>1550114.5131000001</v>
      </c>
      <c r="N39" s="1938">
        <v>259828.17059786964</v>
      </c>
      <c r="O39" s="1938">
        <v>621205.96</v>
      </c>
      <c r="P39" s="1938">
        <v>1927503.3800905365</v>
      </c>
      <c r="Q39" s="1938">
        <v>2171320.4730999996</v>
      </c>
      <c r="R39" s="1938">
        <v>607334.39815683127</v>
      </c>
      <c r="S39" s="1938">
        <v>568631.92000000004</v>
      </c>
      <c r="T39" s="1938">
        <v>2534837.7782473685</v>
      </c>
      <c r="U39" s="1938">
        <v>2739952.3931</v>
      </c>
      <c r="V39" s="1938">
        <v>582094.88509784464</v>
      </c>
      <c r="W39" s="1938">
        <v>591083.23999999987</v>
      </c>
      <c r="X39" s="1938">
        <v>1449257.4538525459</v>
      </c>
      <c r="Y39" s="1938">
        <v>1780921.12</v>
      </c>
      <c r="Z39" s="1938">
        <v>3116932.6633452126</v>
      </c>
      <c r="AA39" s="1938">
        <v>3331035.6331000002</v>
      </c>
      <c r="AB39" s="1938">
        <v>626396.20667950087</v>
      </c>
      <c r="AC39" s="1938">
        <v>592516.84000000008</v>
      </c>
      <c r="AD39" s="1938">
        <v>3743328.8700247128</v>
      </c>
      <c r="AE39" s="1938">
        <v>3923552.4730999996</v>
      </c>
      <c r="AF39" s="1938">
        <v>609481.74882122315</v>
      </c>
      <c r="AG39" s="1938">
        <v>35104.839999999997</v>
      </c>
      <c r="AH39" s="1938">
        <v>4352810.6188459368</v>
      </c>
      <c r="AI39" s="1938">
        <v>3958657.3130999999</v>
      </c>
      <c r="AJ39" s="1938">
        <v>626396.20667950087</v>
      </c>
      <c r="AK39" s="1938">
        <v>546974.62</v>
      </c>
      <c r="AL39" s="1938">
        <v>1862274.1621802249</v>
      </c>
      <c r="AM39" s="1938">
        <v>1174596.3</v>
      </c>
      <c r="AN39" s="1938">
        <v>4979206.8255254375</v>
      </c>
      <c r="AO39" s="1938">
        <v>4505631.9331</v>
      </c>
      <c r="AP39" s="1938">
        <v>626396.20667950087</v>
      </c>
      <c r="AQ39" s="1938">
        <v>580159.47</v>
      </c>
      <c r="AR39" s="1938">
        <v>5605603.0322049391</v>
      </c>
      <c r="AS39" s="1938">
        <v>5085791.4030999998</v>
      </c>
      <c r="AT39" s="1938">
        <v>567641.61177188158</v>
      </c>
      <c r="AU39" s="1938">
        <v>541021.37999999989</v>
      </c>
      <c r="AV39" s="1938">
        <v>6173244.6439768197</v>
      </c>
      <c r="AW39" s="1938">
        <v>5626812.7830999987</v>
      </c>
      <c r="AX39" s="1938">
        <v>626396.20667950087</v>
      </c>
      <c r="AY39" s="1938">
        <v>649737.4</v>
      </c>
      <c r="AZ39" s="1938">
        <v>1820434.0251308829</v>
      </c>
      <c r="BA39" s="1938">
        <v>1770918.25</v>
      </c>
      <c r="BB39" s="1938">
        <v>3682708.1873111078</v>
      </c>
      <c r="BC39" s="1938">
        <v>2945514.5500000003</v>
      </c>
      <c r="BD39" s="1938">
        <v>6799640.8506563203</v>
      </c>
      <c r="BE39" s="1938">
        <v>6276550.1830999991</v>
      </c>
      <c r="BF39" s="1217"/>
      <c r="BG39" s="1217"/>
      <c r="BH39" s="1217"/>
      <c r="BI39" s="1217"/>
      <c r="BJ39" s="1217"/>
      <c r="BK39" s="1217"/>
      <c r="BL39" s="1217"/>
      <c r="BM39" s="1217"/>
    </row>
    <row r="40" spans="1:65" ht="18.75" x14ac:dyDescent="0.25">
      <c r="A40" s="2749" t="s">
        <v>942</v>
      </c>
      <c r="B40" s="2749"/>
      <c r="C40" s="2750"/>
      <c r="D40" s="2749"/>
      <c r="E40" s="2749"/>
      <c r="F40" s="2749"/>
      <c r="G40" s="2749"/>
      <c r="H40" s="2749"/>
      <c r="I40" s="2749"/>
      <c r="J40" s="2749"/>
      <c r="K40" s="2749"/>
      <c r="L40" s="2749"/>
      <c r="M40" s="2755"/>
      <c r="N40" s="2749"/>
      <c r="O40" s="2749"/>
      <c r="P40" s="2749"/>
      <c r="Q40" s="2749"/>
      <c r="R40" s="2749"/>
      <c r="S40" s="2749"/>
      <c r="T40" s="2749"/>
      <c r="U40" s="2749"/>
      <c r="V40" s="2749"/>
      <c r="W40" s="2749"/>
      <c r="X40" s="2749"/>
      <c r="Y40" s="2749"/>
      <c r="Z40" s="2749"/>
      <c r="AA40" s="2749"/>
      <c r="AB40" s="2749"/>
      <c r="AC40" s="2749"/>
      <c r="AD40" s="2749"/>
      <c r="AE40" s="2749"/>
      <c r="AF40" s="2749"/>
      <c r="AG40" s="2749"/>
      <c r="AH40" s="2749"/>
      <c r="AI40" s="2749"/>
      <c r="AJ40" s="2749"/>
      <c r="AK40" s="2749"/>
      <c r="AL40" s="2749"/>
      <c r="AM40" s="2749"/>
      <c r="AN40" s="2749"/>
      <c r="AO40" s="2749"/>
      <c r="AP40" s="2749"/>
      <c r="AQ40" s="2749"/>
      <c r="AR40" s="2749"/>
      <c r="AS40" s="2749"/>
      <c r="AT40" s="2749"/>
      <c r="AU40" s="2749"/>
      <c r="AV40" s="2749"/>
      <c r="AW40" s="2749"/>
      <c r="AX40" s="2749"/>
      <c r="AY40" s="2749"/>
      <c r="AZ40" s="2749"/>
      <c r="BA40" s="2749"/>
      <c r="BB40" s="2749"/>
      <c r="BC40" s="2749"/>
      <c r="BD40" s="2749"/>
      <c r="BE40" s="2749"/>
      <c r="BF40" s="1217"/>
      <c r="BG40" s="1217"/>
      <c r="BH40" s="1217"/>
      <c r="BI40" s="1217"/>
      <c r="BJ40" s="1217"/>
      <c r="BK40" s="1217"/>
      <c r="BL40" s="1217"/>
      <c r="BM40" s="1217"/>
    </row>
    <row r="41" spans="1:65" x14ac:dyDescent="0.25">
      <c r="A41" s="2751" t="s">
        <v>43</v>
      </c>
      <c r="B41" s="2596" t="s">
        <v>217</v>
      </c>
      <c r="C41" s="542">
        <v>1202.0570475752945</v>
      </c>
      <c r="D41" s="2664">
        <v>1206.2943073558811</v>
      </c>
      <c r="E41" s="2664">
        <v>1188.6260271564793</v>
      </c>
      <c r="F41" s="2664">
        <v>1204.7553885343621</v>
      </c>
      <c r="G41" s="2664">
        <v>1168.4654486924103</v>
      </c>
      <c r="H41" s="2664">
        <v>1205.5086623584111</v>
      </c>
      <c r="I41" s="2664">
        <v>1178.8338421924634</v>
      </c>
      <c r="J41" s="2664">
        <v>1179.0531478881755</v>
      </c>
      <c r="K41" s="2664">
        <v>1193.7546263092695</v>
      </c>
      <c r="L41" s="2664">
        <v>1202.0570475752945</v>
      </c>
      <c r="M41" s="2664">
        <v>1182.8498389637525</v>
      </c>
      <c r="N41" s="2664">
        <v>1154.7567365124437</v>
      </c>
      <c r="O41" s="2664">
        <v>1182.5724557479905</v>
      </c>
      <c r="P41" s="2664">
        <v>1192.4194836649469</v>
      </c>
      <c r="Q41" s="2664">
        <v>1182.7697801887118</v>
      </c>
      <c r="R41" s="2664">
        <v>1204.592190094537</v>
      </c>
      <c r="S41" s="2664">
        <v>1183.5706771842745</v>
      </c>
      <c r="T41" s="2664">
        <v>1195.3185793155833</v>
      </c>
      <c r="U41" s="2664">
        <v>1182.9401284074816</v>
      </c>
      <c r="V41" s="2664">
        <v>1206.1757918592857</v>
      </c>
      <c r="W41" s="2664">
        <v>1218.4586976651269</v>
      </c>
      <c r="X41" s="2664">
        <v>1196.0438924616969</v>
      </c>
      <c r="Y41" s="2664">
        <v>1194.6469309701411</v>
      </c>
      <c r="Z41" s="2664">
        <v>1197.3346540708151</v>
      </c>
      <c r="AA41" s="2664">
        <v>1189.2051544300518</v>
      </c>
      <c r="AB41" s="2664">
        <v>1206.4319970447932</v>
      </c>
      <c r="AC41" s="2664">
        <v>1197.7406887895356</v>
      </c>
      <c r="AD41" s="2664">
        <v>1198.849545970492</v>
      </c>
      <c r="AE41" s="2664">
        <v>1190.4921009214156</v>
      </c>
      <c r="AF41" s="2664">
        <v>1205.4740501566653</v>
      </c>
      <c r="AG41" s="2664">
        <v>1139.754988323022</v>
      </c>
      <c r="AH41" s="2664">
        <v>1199.7737066088955</v>
      </c>
      <c r="AI41" s="2664">
        <v>1189.9962372379262</v>
      </c>
      <c r="AJ41" s="2664">
        <v>1206.4319970447932</v>
      </c>
      <c r="AK41" s="2664">
        <v>1197.7609207862745</v>
      </c>
      <c r="AL41" s="2664">
        <v>1206.1183518498672</v>
      </c>
      <c r="AM41" s="2664">
        <v>1195.8853713689336</v>
      </c>
      <c r="AN41" s="2664">
        <v>1200.6081967344703</v>
      </c>
      <c r="AO41" s="2664">
        <v>1190.9783270052415</v>
      </c>
      <c r="AP41" s="2664">
        <v>1206.4319970447932</v>
      </c>
      <c r="AQ41" s="2664">
        <v>1196.785375761679</v>
      </c>
      <c r="AR41" s="2664">
        <v>1201.2568082629157</v>
      </c>
      <c r="AS41" s="2664">
        <v>1191.6425535322373</v>
      </c>
      <c r="AT41" s="2664">
        <v>1205.1556822094426</v>
      </c>
      <c r="AU41" s="2664">
        <v>1220.6692574284889</v>
      </c>
      <c r="AV41" s="2664">
        <v>1201.6144996001153</v>
      </c>
      <c r="AW41" s="2664">
        <v>1194.4267789678981</v>
      </c>
      <c r="AX41" s="2664">
        <v>1206.4319970447932</v>
      </c>
      <c r="AY41" s="2664">
        <v>1229.7326959660504</v>
      </c>
      <c r="AZ41" s="2664">
        <v>1206.0337957993893</v>
      </c>
      <c r="BA41" s="2664">
        <v>1216.1202529219472</v>
      </c>
      <c r="BB41" s="2664">
        <v>1206.0765530052538</v>
      </c>
      <c r="BC41" s="2664">
        <v>1207.9551449854494</v>
      </c>
      <c r="BD41" s="2664">
        <v>1202.0570475752945</v>
      </c>
      <c r="BE41" s="2664">
        <v>1198.0633456962746</v>
      </c>
      <c r="BF41" s="1217"/>
      <c r="BG41" s="1217"/>
      <c r="BH41" s="1217"/>
      <c r="BI41" s="1217"/>
      <c r="BJ41" s="1217"/>
      <c r="BK41" s="1217"/>
      <c r="BL41" s="1217"/>
      <c r="BM41" s="1217"/>
    </row>
    <row r="42" spans="1:65" x14ac:dyDescent="0.25">
      <c r="A42" s="2751" t="s">
        <v>70</v>
      </c>
      <c r="B42" s="2596" t="s">
        <v>217</v>
      </c>
      <c r="C42" s="542">
        <v>19.940005073175676</v>
      </c>
      <c r="D42" s="2756">
        <v>19.940005073175683</v>
      </c>
      <c r="E42" s="2756">
        <v>34.47290943445973</v>
      </c>
      <c r="F42" s="2756">
        <v>19.940005073175683</v>
      </c>
      <c r="G42" s="2756">
        <v>19.547687109053527</v>
      </c>
      <c r="H42" s="2756">
        <v>19.940005073175683</v>
      </c>
      <c r="I42" s="2756">
        <v>27.223586807139657</v>
      </c>
      <c r="J42" s="2756">
        <v>19.940005073175683</v>
      </c>
      <c r="K42" s="2756">
        <v>11.083965835305307</v>
      </c>
      <c r="L42" s="2756">
        <v>19.940005073175676</v>
      </c>
      <c r="M42" s="2756">
        <v>22.879534563953069</v>
      </c>
      <c r="N42" s="2756">
        <v>19.940005073175683</v>
      </c>
      <c r="O42" s="2756">
        <v>23.214335691913909</v>
      </c>
      <c r="P42" s="2756">
        <v>19.940005073175676</v>
      </c>
      <c r="Q42" s="2756">
        <v>22.976165386092546</v>
      </c>
      <c r="R42" s="2756">
        <v>19.940005073175683</v>
      </c>
      <c r="S42" s="2756">
        <v>22.922550429339125</v>
      </c>
      <c r="T42" s="2756">
        <v>19.940005073175676</v>
      </c>
      <c r="U42" s="2756">
        <v>22.964761656982628</v>
      </c>
      <c r="V42" s="2756">
        <v>19.94000507317568</v>
      </c>
      <c r="W42" s="2756">
        <v>12.831138118981608</v>
      </c>
      <c r="X42" s="2756">
        <v>19.940005073175676</v>
      </c>
      <c r="Y42" s="2756">
        <v>19.719786343937468</v>
      </c>
      <c r="Z42" s="2664">
        <v>19.940005073175676</v>
      </c>
      <c r="AA42" s="2756">
        <v>21.177318736408235</v>
      </c>
      <c r="AB42" s="2756">
        <v>19.94000507317568</v>
      </c>
      <c r="AC42" s="2756">
        <v>28.576639301394369</v>
      </c>
      <c r="AD42" s="2664">
        <v>19.940005073175676</v>
      </c>
      <c r="AE42" s="2756">
        <v>22.292952420080763</v>
      </c>
      <c r="AF42" s="2756">
        <v>19.940005073175683</v>
      </c>
      <c r="AG42" s="2756">
        <v>32.203875937231118</v>
      </c>
      <c r="AH42" s="2664">
        <v>19.940005073175676</v>
      </c>
      <c r="AI42" s="2756">
        <v>22.389813805964021</v>
      </c>
      <c r="AJ42" s="2756">
        <v>19.94000507317568</v>
      </c>
      <c r="AK42" s="2756">
        <v>26.725368082211482</v>
      </c>
      <c r="AL42" s="2756">
        <v>19.940005073175676</v>
      </c>
      <c r="AM42" s="2756">
        <v>27.811160834295293</v>
      </c>
      <c r="AN42" s="2664">
        <v>19.940005073175676</v>
      </c>
      <c r="AO42" s="2756">
        <v>22.938181741866316</v>
      </c>
      <c r="AP42" s="2756">
        <v>19.94000507317568</v>
      </c>
      <c r="AQ42" s="2756">
        <v>25.901150981719702</v>
      </c>
      <c r="AR42" s="2664">
        <v>19.940005073175676</v>
      </c>
      <c r="AS42" s="2756">
        <v>23.277094475395693</v>
      </c>
      <c r="AT42" s="2756">
        <v>19.940005073175683</v>
      </c>
      <c r="AU42" s="2756">
        <v>9.2146254441618822</v>
      </c>
      <c r="AV42" s="2664">
        <v>19.940005073175676</v>
      </c>
      <c r="AW42" s="2756">
        <v>21.928230198387205</v>
      </c>
      <c r="AX42" s="2756">
        <v>19.94000507317568</v>
      </c>
      <c r="AY42" s="2756">
        <v>29.598556167991806</v>
      </c>
      <c r="AZ42" s="2756">
        <v>19.940005073175676</v>
      </c>
      <c r="BA42" s="2756">
        <v>22.157859594979001</v>
      </c>
      <c r="BB42" s="2664">
        <v>19.940005073175676</v>
      </c>
      <c r="BC42" s="2756">
        <v>24.439059744118616</v>
      </c>
      <c r="BD42" s="2664">
        <v>19.940005073175676</v>
      </c>
      <c r="BE42" s="2756">
        <v>22.718286216995242</v>
      </c>
      <c r="BF42" s="1217"/>
      <c r="BG42" s="1217"/>
      <c r="BH42" s="1217"/>
      <c r="BI42" s="1217"/>
      <c r="BJ42" s="1217"/>
      <c r="BK42" s="1217"/>
      <c r="BL42" s="1217"/>
      <c r="BM42" s="1217"/>
    </row>
    <row r="43" spans="1:65" x14ac:dyDescent="0.25">
      <c r="A43" s="2751" t="s">
        <v>676</v>
      </c>
      <c r="B43" s="2596" t="s">
        <v>217</v>
      </c>
      <c r="C43" s="542">
        <v>0</v>
      </c>
      <c r="D43" s="2756">
        <v>0</v>
      </c>
      <c r="E43" s="2756">
        <v>4.5617831875906312</v>
      </c>
      <c r="F43" s="2756">
        <v>0</v>
      </c>
      <c r="G43" s="2756">
        <v>11.248207934813902</v>
      </c>
      <c r="H43" s="2756">
        <v>0</v>
      </c>
      <c r="I43" s="2756">
        <v>7.8094433670579635</v>
      </c>
      <c r="J43" s="2756">
        <v>0</v>
      </c>
      <c r="K43" s="2756">
        <v>13.557722916195246</v>
      </c>
      <c r="L43" s="2756">
        <v>0</v>
      </c>
      <c r="M43" s="2756">
        <v>9.3566188994617683</v>
      </c>
      <c r="N43" s="2756">
        <v>0</v>
      </c>
      <c r="O43" s="2756">
        <v>9.1646248533838133</v>
      </c>
      <c r="P43" s="2664">
        <v>0</v>
      </c>
      <c r="Q43" s="2756">
        <v>9.3012052793482543</v>
      </c>
      <c r="R43" s="2756">
        <v>0</v>
      </c>
      <c r="S43" s="2756">
        <v>5.2434008986357377</v>
      </c>
      <c r="T43" s="2664">
        <v>0</v>
      </c>
      <c r="U43" s="2756">
        <v>8.4381233197467687</v>
      </c>
      <c r="V43" s="2756">
        <v>0</v>
      </c>
      <c r="W43" s="2756">
        <v>0.43193395729792916</v>
      </c>
      <c r="X43" s="2756">
        <v>0</v>
      </c>
      <c r="Y43" s="2756">
        <v>5.0302691207238075</v>
      </c>
      <c r="Z43" s="2664">
        <v>0</v>
      </c>
      <c r="AA43" s="2756">
        <v>7.0259328586523262</v>
      </c>
      <c r="AB43" s="2756">
        <v>0</v>
      </c>
      <c r="AC43" s="2756">
        <v>2.201916552458449</v>
      </c>
      <c r="AD43" s="2664">
        <v>0</v>
      </c>
      <c r="AE43" s="2756">
        <v>6.2985910663204114</v>
      </c>
      <c r="AF43" s="2756">
        <v>0</v>
      </c>
      <c r="AG43" s="2756">
        <v>24.009505469742287</v>
      </c>
      <c r="AH43" s="2664">
        <v>0</v>
      </c>
      <c r="AI43" s="2756">
        <v>6.4716832823390957</v>
      </c>
      <c r="AJ43" s="2756">
        <v>0</v>
      </c>
      <c r="AK43" s="2756">
        <v>5.6166414088339733</v>
      </c>
      <c r="AL43" s="2756">
        <v>0</v>
      </c>
      <c r="AM43" s="2756">
        <v>4.5304321700216637</v>
      </c>
      <c r="AN43" s="2664">
        <v>0</v>
      </c>
      <c r="AO43" s="2756">
        <v>6.3635361995421382</v>
      </c>
      <c r="AP43" s="2756">
        <v>0</v>
      </c>
      <c r="AQ43" s="2756">
        <v>4.4766418415707516</v>
      </c>
      <c r="AR43" s="2664">
        <v>0</v>
      </c>
      <c r="AS43" s="2756">
        <v>6.14770792966348</v>
      </c>
      <c r="AT43" s="2756">
        <v>0</v>
      </c>
      <c r="AU43" s="2756">
        <v>2.9401545697943643</v>
      </c>
      <c r="AV43" s="2664">
        <v>0</v>
      </c>
      <c r="AW43" s="2756">
        <v>5.8400411796698339</v>
      </c>
      <c r="AX43" s="2756">
        <v>0</v>
      </c>
      <c r="AY43" s="2756">
        <v>0.23413492024779278</v>
      </c>
      <c r="AZ43" s="2756">
        <v>0</v>
      </c>
      <c r="BA43" s="2756">
        <v>2.4568338044641993</v>
      </c>
      <c r="BB43" s="2664">
        <v>0</v>
      </c>
      <c r="BC43" s="2756">
        <v>3.2935648931718347</v>
      </c>
      <c r="BD43" s="2664">
        <v>0</v>
      </c>
      <c r="BE43" s="2756">
        <v>5.262623740364166</v>
      </c>
      <c r="BF43" s="1217"/>
      <c r="BG43" s="1217"/>
      <c r="BH43" s="1217"/>
      <c r="BI43" s="1217"/>
      <c r="BJ43" s="1217"/>
      <c r="BK43" s="1217"/>
      <c r="BL43" s="1217"/>
      <c r="BM43" s="1217"/>
    </row>
    <row r="44" spans="1:65" x14ac:dyDescent="0.25">
      <c r="A44" s="2751" t="s">
        <v>44</v>
      </c>
      <c r="B44" s="2596" t="s">
        <v>217</v>
      </c>
      <c r="C44" s="542">
        <v>21.946566916528038</v>
      </c>
      <c r="D44" s="2756">
        <v>21.946566916528045</v>
      </c>
      <c r="E44" s="2756">
        <v>25.201037043547039</v>
      </c>
      <c r="F44" s="2756">
        <v>21.946566916528045</v>
      </c>
      <c r="G44" s="2756">
        <v>24.753036696260583</v>
      </c>
      <c r="H44" s="2756">
        <v>21.946566916528045</v>
      </c>
      <c r="I44" s="2756">
        <v>24.983439008233177</v>
      </c>
      <c r="J44" s="2756">
        <v>21.946566916528045</v>
      </c>
      <c r="K44" s="2756">
        <v>20.369184273808475</v>
      </c>
      <c r="L44" s="2756">
        <v>21.946566916528038</v>
      </c>
      <c r="M44" s="2756">
        <v>23.741491402109574</v>
      </c>
      <c r="N44" s="2756">
        <v>21.946566916528045</v>
      </c>
      <c r="O44" s="2756">
        <v>22.425597850562166</v>
      </c>
      <c r="P44" s="2756">
        <v>21.946566916528038</v>
      </c>
      <c r="Q44" s="2756">
        <v>23.361696159158853</v>
      </c>
      <c r="R44" s="2756">
        <v>21.946566916528045</v>
      </c>
      <c r="S44" s="2756">
        <v>20.984476380232188</v>
      </c>
      <c r="T44" s="2756">
        <v>21.946566916528038</v>
      </c>
      <c r="U44" s="2756">
        <v>22.856069146937244</v>
      </c>
      <c r="V44" s="2756">
        <v>21.946566916528042</v>
      </c>
      <c r="W44" s="2756">
        <v>20.500665448252963</v>
      </c>
      <c r="X44" s="2756">
        <v>21.946566916528038</v>
      </c>
      <c r="Y44" s="2756">
        <v>21.326714697737483</v>
      </c>
      <c r="Z44" s="2664">
        <v>21.946566916528038</v>
      </c>
      <c r="AA44" s="2756">
        <v>22.440605749217767</v>
      </c>
      <c r="AB44" s="2756">
        <v>21.946566916528042</v>
      </c>
      <c r="AC44" s="2756">
        <v>18.594259997800766</v>
      </c>
      <c r="AD44" s="2664">
        <v>21.946566916528038</v>
      </c>
      <c r="AE44" s="2756">
        <v>21.860672383492645</v>
      </c>
      <c r="AF44" s="2756">
        <v>21.946566916528042</v>
      </c>
      <c r="AG44" s="2756">
        <v>12.045724587208587</v>
      </c>
      <c r="AH44" s="2664">
        <v>21.946566916528038</v>
      </c>
      <c r="AI44" s="2756">
        <v>21.764748987022596</v>
      </c>
      <c r="AJ44" s="2756">
        <v>21.946566916528042</v>
      </c>
      <c r="AK44" s="2756">
        <v>13.680711496554242</v>
      </c>
      <c r="AL44" s="2756">
        <v>21.946566916528038</v>
      </c>
      <c r="AM44" s="2756">
        <v>16.042315659640412</v>
      </c>
      <c r="AN44" s="2664">
        <v>21.946566916528038</v>
      </c>
      <c r="AO44" s="2756">
        <v>20.742266815206307</v>
      </c>
      <c r="AP44" s="2756">
        <v>21.946566916528042</v>
      </c>
      <c r="AQ44" s="2756">
        <v>18.770480704129994</v>
      </c>
      <c r="AR44" s="2664">
        <v>21.946566916528038</v>
      </c>
      <c r="AS44" s="2756">
        <v>20.516728388464763</v>
      </c>
      <c r="AT44" s="2756">
        <v>21.946566916528045</v>
      </c>
      <c r="AU44" s="2756">
        <v>18.624871897436197</v>
      </c>
      <c r="AV44" s="2664">
        <v>21.946566916528038</v>
      </c>
      <c r="AW44" s="2756">
        <v>20.335262556802682</v>
      </c>
      <c r="AX44" s="2756">
        <v>21.946566916528042</v>
      </c>
      <c r="AY44" s="2756">
        <v>18.189356616750402</v>
      </c>
      <c r="AZ44" s="2756">
        <v>21.946566916528038</v>
      </c>
      <c r="BA44" s="2756">
        <v>18.51361554829916</v>
      </c>
      <c r="BB44" s="2664">
        <v>21.946566916528038</v>
      </c>
      <c r="BC44" s="2756">
        <v>17.516405345635548</v>
      </c>
      <c r="BD44" s="2664">
        <v>21.946566916528038</v>
      </c>
      <c r="BE44" s="2756">
        <v>20.114230763626825</v>
      </c>
      <c r="BF44" s="1217"/>
      <c r="BG44" s="1217"/>
      <c r="BH44" s="1217"/>
      <c r="BI44" s="1217"/>
      <c r="BJ44" s="1217"/>
      <c r="BK44" s="1217"/>
      <c r="BL44" s="1217"/>
      <c r="BM44" s="1217"/>
    </row>
    <row r="45" spans="1:65" x14ac:dyDescent="0.25">
      <c r="A45" s="2751" t="s">
        <v>71</v>
      </c>
      <c r="B45" s="2596" t="s">
        <v>217</v>
      </c>
      <c r="C45" s="542">
        <v>17.816371315908725</v>
      </c>
      <c r="D45" s="2756">
        <v>17.816371315908729</v>
      </c>
      <c r="E45" s="2756">
        <v>28.32095618930439</v>
      </c>
      <c r="F45" s="2756">
        <v>17.816371315908725</v>
      </c>
      <c r="G45" s="2756">
        <v>18.785786778412049</v>
      </c>
      <c r="H45" s="2756">
        <v>17.816371315908725</v>
      </c>
      <c r="I45" s="2756">
        <v>23.689633596002196</v>
      </c>
      <c r="J45" s="2756">
        <v>17.816371315908729</v>
      </c>
      <c r="K45" s="2756">
        <v>19.701845154312583</v>
      </c>
      <c r="L45" s="2756">
        <v>17.816371315908725</v>
      </c>
      <c r="M45" s="2756">
        <v>22.616302236132817</v>
      </c>
      <c r="N45" s="2756">
        <v>17.816371315908725</v>
      </c>
      <c r="O45" s="2756">
        <v>24.687494434309585</v>
      </c>
      <c r="P45" s="2756">
        <v>17.816371315908725</v>
      </c>
      <c r="Q45" s="2756">
        <v>23.214092948899179</v>
      </c>
      <c r="R45" s="2756">
        <v>17.816371315908729</v>
      </c>
      <c r="S45" s="2756">
        <v>22.446866055434899</v>
      </c>
      <c r="T45" s="2756">
        <v>17.816371315908725</v>
      </c>
      <c r="U45" s="2756">
        <v>23.050906252710085</v>
      </c>
      <c r="V45" s="2756">
        <v>17.816371315908729</v>
      </c>
      <c r="W45" s="2756">
        <v>18.154724142678585</v>
      </c>
      <c r="X45" s="2756">
        <v>17.816371315908725</v>
      </c>
      <c r="Y45" s="2756">
        <v>21.819930331082041</v>
      </c>
      <c r="Z45" s="2664">
        <v>17.816371315908725</v>
      </c>
      <c r="AA45" s="2756">
        <v>22.187281704432742</v>
      </c>
      <c r="AB45" s="2756">
        <v>17.816371315908725</v>
      </c>
      <c r="AC45" s="2756">
        <v>20.769356616611731</v>
      </c>
      <c r="AD45" s="2664">
        <v>17.816371315908725</v>
      </c>
      <c r="AE45" s="2756">
        <v>21.973493833640525</v>
      </c>
      <c r="AF45" s="2756">
        <v>17.816371315908725</v>
      </c>
      <c r="AG45" s="2756">
        <v>28.516409226861146</v>
      </c>
      <c r="AH45" s="2664">
        <v>17.816371315908725</v>
      </c>
      <c r="AI45" s="2756">
        <v>22.037439020141822</v>
      </c>
      <c r="AJ45" s="2756">
        <v>17.816371315908725</v>
      </c>
      <c r="AK45" s="2756">
        <v>16.09495470182852</v>
      </c>
      <c r="AL45" s="2756">
        <v>17.816371315908725</v>
      </c>
      <c r="AM45" s="2756">
        <v>18.791146813411554</v>
      </c>
      <c r="AN45" s="2664">
        <v>17.816371315908725</v>
      </c>
      <c r="AO45" s="2756">
        <v>21.285823966533108</v>
      </c>
      <c r="AP45" s="2756">
        <v>17.816371315908725</v>
      </c>
      <c r="AQ45" s="2756">
        <v>21.297224102911308</v>
      </c>
      <c r="AR45" s="2664">
        <v>17.816371315908725</v>
      </c>
      <c r="AS45" s="2756">
        <v>21.287127946112303</v>
      </c>
      <c r="AT45" s="2756">
        <v>17.816371315908729</v>
      </c>
      <c r="AU45" s="2756">
        <v>27.205918849398099</v>
      </c>
      <c r="AV45" s="2664">
        <v>17.816371315908725</v>
      </c>
      <c r="AW45" s="2756">
        <v>21.854855106598325</v>
      </c>
      <c r="AX45" s="2756">
        <v>17.816371315908725</v>
      </c>
      <c r="AY45" s="2756">
        <v>17.411345788010344</v>
      </c>
      <c r="AZ45" s="2756">
        <v>17.816371315908725</v>
      </c>
      <c r="BA45" s="2756">
        <v>21.680934310005</v>
      </c>
      <c r="BB45" s="2664">
        <v>17.816371315908725</v>
      </c>
      <c r="BC45" s="2756">
        <v>20.514857465848007</v>
      </c>
      <c r="BD45" s="2664">
        <v>17.816371315908725</v>
      </c>
      <c r="BE45" s="2756">
        <v>21.397166437980722</v>
      </c>
      <c r="BF45" s="1217"/>
      <c r="BG45" s="1217"/>
      <c r="BH45" s="1217"/>
      <c r="BI45" s="1217"/>
      <c r="BJ45" s="1217"/>
      <c r="BK45" s="1217"/>
      <c r="BL45" s="1217"/>
      <c r="BM45" s="1217"/>
    </row>
    <row r="46" spans="1:65" x14ac:dyDescent="0.25">
      <c r="A46" s="2751" t="s">
        <v>67</v>
      </c>
      <c r="B46" s="2596" t="s">
        <v>217</v>
      </c>
      <c r="C46" s="542">
        <v>84.999999999999986</v>
      </c>
      <c r="D46" s="2756">
        <v>84.999999999999986</v>
      </c>
      <c r="E46" s="2756">
        <v>80</v>
      </c>
      <c r="F46" s="2756">
        <v>85</v>
      </c>
      <c r="G46" s="2756">
        <v>80</v>
      </c>
      <c r="H46" s="2756">
        <v>85</v>
      </c>
      <c r="I46" s="2756">
        <v>79.999999999999986</v>
      </c>
      <c r="J46" s="2756">
        <v>84.999999999999986</v>
      </c>
      <c r="K46" s="2756">
        <v>80</v>
      </c>
      <c r="L46" s="2756">
        <v>84.999999999999986</v>
      </c>
      <c r="M46" s="2756">
        <v>79.999999999999986</v>
      </c>
      <c r="N46" s="2756">
        <v>84.999999999999986</v>
      </c>
      <c r="O46" s="2756">
        <v>80</v>
      </c>
      <c r="P46" s="2664">
        <v>84.999999999999986</v>
      </c>
      <c r="Q46" s="2756">
        <v>79.999999999999986</v>
      </c>
      <c r="R46" s="2756">
        <v>84.999999999999986</v>
      </c>
      <c r="S46" s="2756">
        <v>80</v>
      </c>
      <c r="T46" s="2664">
        <v>84.999999999999986</v>
      </c>
      <c r="U46" s="2756">
        <v>80</v>
      </c>
      <c r="V46" s="2756">
        <v>85</v>
      </c>
      <c r="W46" s="2756">
        <v>80</v>
      </c>
      <c r="X46" s="2756">
        <v>84.999999999999986</v>
      </c>
      <c r="Y46" s="2756">
        <v>80</v>
      </c>
      <c r="Z46" s="2664">
        <v>84.999999999999986</v>
      </c>
      <c r="AA46" s="2756">
        <v>79.999999999999986</v>
      </c>
      <c r="AB46" s="2756">
        <v>84.999999999999986</v>
      </c>
      <c r="AC46" s="2756">
        <v>80</v>
      </c>
      <c r="AD46" s="2664">
        <v>84.999999999999986</v>
      </c>
      <c r="AE46" s="2756">
        <v>79.999999999999986</v>
      </c>
      <c r="AF46" s="2756">
        <v>85</v>
      </c>
      <c r="AG46" s="2756">
        <v>80</v>
      </c>
      <c r="AH46" s="2664">
        <v>84.999999999999986</v>
      </c>
      <c r="AI46" s="2756">
        <v>79.999999999999986</v>
      </c>
      <c r="AJ46" s="2756">
        <v>84.999999999999986</v>
      </c>
      <c r="AK46" s="2756">
        <v>80</v>
      </c>
      <c r="AL46" s="2756">
        <v>84.999999999999986</v>
      </c>
      <c r="AM46" s="2756">
        <v>80</v>
      </c>
      <c r="AN46" s="2664">
        <v>84.999999999999986</v>
      </c>
      <c r="AO46" s="2756">
        <v>79.999999999999986</v>
      </c>
      <c r="AP46" s="2756">
        <v>84.999999999999986</v>
      </c>
      <c r="AQ46" s="2756">
        <v>80</v>
      </c>
      <c r="AR46" s="2664">
        <v>84.999999999999986</v>
      </c>
      <c r="AS46" s="2756">
        <v>79.999999999999986</v>
      </c>
      <c r="AT46" s="2756">
        <v>85</v>
      </c>
      <c r="AU46" s="2756">
        <v>80</v>
      </c>
      <c r="AV46" s="2664">
        <v>84.999999999999986</v>
      </c>
      <c r="AW46" s="2756">
        <v>79.999999999999986</v>
      </c>
      <c r="AX46" s="2756">
        <v>84.999999999999986</v>
      </c>
      <c r="AY46" s="2756">
        <v>80</v>
      </c>
      <c r="AZ46" s="2756">
        <v>84.999999999999986</v>
      </c>
      <c r="BA46" s="2756">
        <v>79.999999999999986</v>
      </c>
      <c r="BB46" s="2664">
        <v>84.999999999999986</v>
      </c>
      <c r="BC46" s="2756">
        <v>80</v>
      </c>
      <c r="BD46" s="2664">
        <v>84.999999999999986</v>
      </c>
      <c r="BE46" s="2756">
        <v>79.999999999999986</v>
      </c>
      <c r="BF46" s="1217"/>
      <c r="BG46" s="1217"/>
      <c r="BH46" s="1217"/>
      <c r="BI46" s="1217"/>
      <c r="BJ46" s="1217"/>
      <c r="BK46" s="1217"/>
      <c r="BL46" s="1217"/>
      <c r="BM46" s="1217"/>
    </row>
    <row r="47" spans="1:65" x14ac:dyDescent="0.25">
      <c r="A47" s="2751" t="s">
        <v>97</v>
      </c>
      <c r="B47" s="2596" t="s">
        <v>217</v>
      </c>
      <c r="C47" s="542">
        <v>149.99999999999997</v>
      </c>
      <c r="D47" s="2756">
        <v>150</v>
      </c>
      <c r="E47" s="2756">
        <v>232.98051149096983</v>
      </c>
      <c r="F47" s="2756">
        <v>150</v>
      </c>
      <c r="G47" s="2756">
        <v>201.08061894223806</v>
      </c>
      <c r="H47" s="2756">
        <v>150</v>
      </c>
      <c r="I47" s="2756">
        <v>217.48642987391048</v>
      </c>
      <c r="J47" s="2756">
        <v>150</v>
      </c>
      <c r="K47" s="2756">
        <v>210.54165691865751</v>
      </c>
      <c r="L47" s="2756">
        <v>149.99999999999997</v>
      </c>
      <c r="M47" s="2756">
        <v>215.617212710302</v>
      </c>
      <c r="N47" s="2756">
        <v>150</v>
      </c>
      <c r="O47" s="2756">
        <v>193.13645419086947</v>
      </c>
      <c r="P47" s="2664">
        <v>149.99999999999997</v>
      </c>
      <c r="Q47" s="2756">
        <v>209.1287812307464</v>
      </c>
      <c r="R47" s="2756">
        <v>150</v>
      </c>
      <c r="S47" s="2756">
        <v>170.30587864340251</v>
      </c>
      <c r="T47" s="2664">
        <v>149.99999999999997</v>
      </c>
      <c r="U47" s="2756">
        <v>200.87127453531062</v>
      </c>
      <c r="V47" s="2756">
        <v>150</v>
      </c>
      <c r="W47" s="2756">
        <v>195.49600866027583</v>
      </c>
      <c r="X47" s="2756">
        <v>149.99999999999997</v>
      </c>
      <c r="Y47" s="2756">
        <v>186.4850077473746</v>
      </c>
      <c r="Z47" s="2664">
        <v>149.99999999999997</v>
      </c>
      <c r="AA47" s="2756">
        <v>199.92314567513478</v>
      </c>
      <c r="AB47" s="2756">
        <v>149.99999999999997</v>
      </c>
      <c r="AC47" s="2756">
        <v>191.96903906859737</v>
      </c>
      <c r="AD47" s="2664">
        <v>149.99999999999997</v>
      </c>
      <c r="AE47" s="2756">
        <v>198.72386404166065</v>
      </c>
      <c r="AF47" s="2756">
        <v>150</v>
      </c>
      <c r="AG47" s="2756">
        <v>40.8079649280944</v>
      </c>
      <c r="AH47" s="2664">
        <v>149.99999999999997</v>
      </c>
      <c r="AI47" s="2756">
        <v>197.18052120235083</v>
      </c>
      <c r="AJ47" s="2756">
        <v>149.99999999999997</v>
      </c>
      <c r="AK47" s="2756">
        <v>125.21155739427661</v>
      </c>
      <c r="AL47" s="2756">
        <v>149.99999999999997</v>
      </c>
      <c r="AM47" s="2756">
        <v>155.297100417991</v>
      </c>
      <c r="AN47" s="2664">
        <v>149.99999999999997</v>
      </c>
      <c r="AO47" s="2756">
        <v>188.0777699466062</v>
      </c>
      <c r="AP47" s="2756">
        <v>149.99999999999997</v>
      </c>
      <c r="AQ47" s="2756">
        <v>177.29451591062963</v>
      </c>
      <c r="AR47" s="2664">
        <v>149.99999999999997</v>
      </c>
      <c r="AS47" s="2756">
        <v>186.84435110022784</v>
      </c>
      <c r="AT47" s="2756">
        <v>150</v>
      </c>
      <c r="AU47" s="2756">
        <v>173.29685634118638</v>
      </c>
      <c r="AV47" s="2664">
        <v>149.99999999999997</v>
      </c>
      <c r="AW47" s="2756">
        <v>185.544882871509</v>
      </c>
      <c r="AX47" s="2756">
        <v>149.99999999999997</v>
      </c>
      <c r="AY47" s="2756">
        <v>165.20657528901029</v>
      </c>
      <c r="AZ47" s="2756">
        <v>149.99999999999997</v>
      </c>
      <c r="BA47" s="2756">
        <v>171.65566172714702</v>
      </c>
      <c r="BB47" s="2664">
        <v>149.99999999999997</v>
      </c>
      <c r="BC47" s="2756">
        <v>165.05471284463721</v>
      </c>
      <c r="BD47" s="2664">
        <v>149.99999999999997</v>
      </c>
      <c r="BE47" s="2756">
        <v>183.45000419522728</v>
      </c>
      <c r="BF47" s="1217"/>
      <c r="BG47" s="1217"/>
      <c r="BH47" s="1217"/>
      <c r="BI47" s="1217"/>
      <c r="BJ47" s="1217"/>
      <c r="BK47" s="1217"/>
      <c r="BL47" s="1217"/>
      <c r="BM47" s="1217"/>
    </row>
    <row r="48" spans="1:65" x14ac:dyDescent="0.25">
      <c r="A48" s="2751" t="s">
        <v>691</v>
      </c>
      <c r="B48" s="2596" t="s">
        <v>217</v>
      </c>
      <c r="C48" s="542">
        <v>7.9999999999999982</v>
      </c>
      <c r="D48" s="2756">
        <v>8</v>
      </c>
      <c r="E48" s="2756">
        <v>4.1196115480950919</v>
      </c>
      <c r="F48" s="2756">
        <v>8</v>
      </c>
      <c r="G48" s="2756">
        <v>4.3620247937489278</v>
      </c>
      <c r="H48" s="2756">
        <v>8</v>
      </c>
      <c r="I48" s="2756">
        <v>4.2373539701888028</v>
      </c>
      <c r="J48" s="2756">
        <v>8</v>
      </c>
      <c r="K48" s="2756">
        <v>0</v>
      </c>
      <c r="L48" s="2756">
        <v>7.9999999999999982</v>
      </c>
      <c r="M48" s="2756">
        <v>3.0968509155323591</v>
      </c>
      <c r="N48" s="2756">
        <v>8</v>
      </c>
      <c r="O48" s="2756">
        <v>5.3430627962537498</v>
      </c>
      <c r="P48" s="2756">
        <v>7.9999999999999982</v>
      </c>
      <c r="Q48" s="2756">
        <v>3.7451560812155456</v>
      </c>
      <c r="R48" s="2756">
        <v>8</v>
      </c>
      <c r="S48" s="2756">
        <v>0</v>
      </c>
      <c r="T48" s="2756">
        <v>7.9999999999999982</v>
      </c>
      <c r="U48" s="2756">
        <v>2.948573410805654</v>
      </c>
      <c r="V48" s="2756">
        <v>8</v>
      </c>
      <c r="W48" s="2756">
        <v>8.0987616993361726</v>
      </c>
      <c r="X48" s="2756">
        <v>7.9999999999999982</v>
      </c>
      <c r="Y48" s="2756">
        <v>4.50788482089113</v>
      </c>
      <c r="Z48" s="2664">
        <v>7.9999999999999982</v>
      </c>
      <c r="AA48" s="2756">
        <v>3.8570014337569529</v>
      </c>
      <c r="AB48" s="2756">
        <v>7.9999999999999982</v>
      </c>
      <c r="AC48" s="2756">
        <v>8.0459800942452464</v>
      </c>
      <c r="AD48" s="2664">
        <v>7.9999999999999982</v>
      </c>
      <c r="AE48" s="2756">
        <v>4.4885953284640836</v>
      </c>
      <c r="AF48" s="2756">
        <v>8</v>
      </c>
      <c r="AG48" s="2756">
        <v>40.971852337444176</v>
      </c>
      <c r="AH48" s="2664">
        <v>7.9999999999999982</v>
      </c>
      <c r="AI48" s="2756">
        <v>4.8451533050552564</v>
      </c>
      <c r="AJ48" s="2756">
        <v>7.9999999999999982</v>
      </c>
      <c r="AK48" s="2756">
        <v>5.530912268669594</v>
      </c>
      <c r="AL48" s="2756">
        <v>7.9999999999999982</v>
      </c>
      <c r="AM48" s="2756">
        <v>7.9065133857271626</v>
      </c>
      <c r="AN48" s="2664">
        <v>7.9999999999999982</v>
      </c>
      <c r="AO48" s="2756">
        <v>4.9318892108802368</v>
      </c>
      <c r="AP48" s="2756">
        <v>7.9999999999999982</v>
      </c>
      <c r="AQ48" s="2756">
        <v>4.8747461069735953</v>
      </c>
      <c r="AR48" s="2664">
        <v>7.9999999999999982</v>
      </c>
      <c r="AS48" s="2756">
        <v>4.9253530223545976</v>
      </c>
      <c r="AT48" s="2756">
        <v>8</v>
      </c>
      <c r="AU48" s="2756">
        <v>6.1314047632255857</v>
      </c>
      <c r="AV48" s="2664">
        <v>7.9999999999999982</v>
      </c>
      <c r="AW48" s="2756">
        <v>5.0410368404573456</v>
      </c>
      <c r="AX48" s="2756">
        <v>7.9999999999999982</v>
      </c>
      <c r="AY48" s="2756">
        <v>3.6583581288717624</v>
      </c>
      <c r="AZ48" s="2756">
        <v>7.9999999999999982</v>
      </c>
      <c r="BA48" s="2756">
        <v>4.813825306279635</v>
      </c>
      <c r="BB48" s="2664">
        <v>7.9999999999999982</v>
      </c>
      <c r="BC48" s="2756">
        <v>6.0617758770033774</v>
      </c>
      <c r="BD48" s="2664">
        <v>7.9999999999999982</v>
      </c>
      <c r="BE48" s="2756">
        <v>4.8986186900139019</v>
      </c>
      <c r="BF48" s="1217"/>
      <c r="BG48" s="1217"/>
      <c r="BH48" s="1217"/>
      <c r="BI48" s="1217"/>
      <c r="BJ48" s="1217"/>
      <c r="BK48" s="1217"/>
      <c r="BL48" s="1217"/>
      <c r="BM48" s="1217"/>
    </row>
    <row r="49" spans="1:65" x14ac:dyDescent="0.25">
      <c r="A49" s="2751" t="s">
        <v>68</v>
      </c>
      <c r="B49" s="2596" t="s">
        <v>217</v>
      </c>
      <c r="C49" s="542">
        <v>44.999999999999993</v>
      </c>
      <c r="D49" s="2756">
        <v>45.000000000000007</v>
      </c>
      <c r="E49" s="2756">
        <v>40</v>
      </c>
      <c r="F49" s="2756">
        <v>45</v>
      </c>
      <c r="G49" s="2756">
        <v>40</v>
      </c>
      <c r="H49" s="2756">
        <v>45</v>
      </c>
      <c r="I49" s="2664">
        <v>39.999999999999993</v>
      </c>
      <c r="J49" s="2756">
        <v>45</v>
      </c>
      <c r="K49" s="2756">
        <v>40</v>
      </c>
      <c r="L49" s="2664">
        <v>44.999999999999993</v>
      </c>
      <c r="M49" s="2756">
        <v>39.999999999999993</v>
      </c>
      <c r="N49" s="2756">
        <v>45</v>
      </c>
      <c r="O49" s="2756">
        <v>40</v>
      </c>
      <c r="P49" s="2664">
        <v>44.999999999999993</v>
      </c>
      <c r="Q49" s="2664">
        <v>39.999999999999993</v>
      </c>
      <c r="R49" s="2756">
        <v>45.000000000000007</v>
      </c>
      <c r="S49" s="2756">
        <v>40</v>
      </c>
      <c r="T49" s="2664">
        <v>44.999999999999993</v>
      </c>
      <c r="U49" s="2664">
        <v>40</v>
      </c>
      <c r="V49" s="2756">
        <v>45.000000000000007</v>
      </c>
      <c r="W49" s="2756">
        <v>40</v>
      </c>
      <c r="X49" s="2664">
        <v>44.999999999999993</v>
      </c>
      <c r="Y49" s="2756">
        <v>40</v>
      </c>
      <c r="Z49" s="2664">
        <v>44.999999999999993</v>
      </c>
      <c r="AA49" s="2756">
        <v>39.999999999999993</v>
      </c>
      <c r="AB49" s="2756">
        <v>45</v>
      </c>
      <c r="AC49" s="2756">
        <v>40</v>
      </c>
      <c r="AD49" s="2664">
        <v>44.999999999999993</v>
      </c>
      <c r="AE49" s="2664">
        <v>39.999999999999993</v>
      </c>
      <c r="AF49" s="2756">
        <v>44.999999999999993</v>
      </c>
      <c r="AG49" s="2756">
        <v>40</v>
      </c>
      <c r="AH49" s="2664">
        <v>44.999999999999993</v>
      </c>
      <c r="AI49" s="2664">
        <v>39.999999999999993</v>
      </c>
      <c r="AJ49" s="2756">
        <v>45</v>
      </c>
      <c r="AK49" s="2756">
        <v>40</v>
      </c>
      <c r="AL49" s="2664">
        <v>44.999999999999993</v>
      </c>
      <c r="AM49" s="2756">
        <v>40</v>
      </c>
      <c r="AN49" s="2664">
        <v>44.999999999999993</v>
      </c>
      <c r="AO49" s="2664">
        <v>39.999999999999993</v>
      </c>
      <c r="AP49" s="2756">
        <v>45</v>
      </c>
      <c r="AQ49" s="2756">
        <v>40</v>
      </c>
      <c r="AR49" s="2664">
        <v>44.999999999999993</v>
      </c>
      <c r="AS49" s="2664">
        <v>39.999999999999993</v>
      </c>
      <c r="AT49" s="2664">
        <v>45</v>
      </c>
      <c r="AU49" s="2664">
        <v>40</v>
      </c>
      <c r="AV49" s="2664">
        <v>44.999999999999993</v>
      </c>
      <c r="AW49" s="2664">
        <v>39.999999999999993</v>
      </c>
      <c r="AX49" s="2664">
        <v>45</v>
      </c>
      <c r="AY49" s="2664">
        <v>40</v>
      </c>
      <c r="AZ49" s="2664">
        <v>44.999999999999993</v>
      </c>
      <c r="BA49" s="2756">
        <v>39.999999999999993</v>
      </c>
      <c r="BB49" s="2664">
        <v>44.999999999999993</v>
      </c>
      <c r="BC49" s="2756">
        <v>40</v>
      </c>
      <c r="BD49" s="2664">
        <v>44.999999999999993</v>
      </c>
      <c r="BE49" s="2664">
        <v>39.999999999999993</v>
      </c>
      <c r="BF49" s="1217"/>
      <c r="BG49" s="1217"/>
      <c r="BH49" s="1217"/>
      <c r="BI49" s="1217"/>
      <c r="BJ49" s="1217"/>
      <c r="BK49" s="1217"/>
      <c r="BL49" s="1217"/>
      <c r="BM49" s="1217"/>
    </row>
    <row r="50" spans="1:65" ht="15.75" x14ac:dyDescent="0.25">
      <c r="A50" s="2752" t="s">
        <v>21</v>
      </c>
      <c r="B50" s="1937" t="s">
        <v>217</v>
      </c>
      <c r="C50" s="1408">
        <v>1549.759990880907</v>
      </c>
      <c r="D50" s="1938">
        <v>1553.9972506614936</v>
      </c>
      <c r="E50" s="1938">
        <v>1638.2828360504459</v>
      </c>
      <c r="F50" s="1938">
        <v>1552.4583318399746</v>
      </c>
      <c r="G50" s="1938">
        <v>1568.2428109469374</v>
      </c>
      <c r="H50" s="1938">
        <v>1553.2116056640236</v>
      </c>
      <c r="I50" s="1938">
        <v>1604.2637288149961</v>
      </c>
      <c r="J50" s="1938">
        <v>1526.7560911937881</v>
      </c>
      <c r="K50" s="1938">
        <v>1589.0090014075486</v>
      </c>
      <c r="L50" s="1938">
        <v>1549.759990880907</v>
      </c>
      <c r="M50" s="1938">
        <v>1600.1578496912443</v>
      </c>
      <c r="N50" s="1938">
        <v>1502.4596798180562</v>
      </c>
      <c r="O50" s="1938">
        <v>1580.5440255652832</v>
      </c>
      <c r="P50" s="1938">
        <v>1540.1224269705594</v>
      </c>
      <c r="Q50" s="1938">
        <v>1594.4968772741727</v>
      </c>
      <c r="R50" s="1938">
        <v>1552.2951334001496</v>
      </c>
      <c r="S50" s="1938">
        <v>1545.6532505551911</v>
      </c>
      <c r="T50" s="1938">
        <v>1543.0215226211958</v>
      </c>
      <c r="U50" s="1938">
        <v>1584.1079947388205</v>
      </c>
      <c r="V50" s="1938">
        <v>1553.8787351648982</v>
      </c>
      <c r="W50" s="1938">
        <v>1595.6807684105102</v>
      </c>
      <c r="X50" s="1938">
        <v>1543.7468357673094</v>
      </c>
      <c r="Y50" s="1938">
        <v>1574.1543694220452</v>
      </c>
      <c r="Z50" s="1938">
        <v>1545.0375973764276</v>
      </c>
      <c r="AA50" s="1938">
        <v>1586.1492855261974</v>
      </c>
      <c r="AB50" s="1938">
        <v>1554.1349403504057</v>
      </c>
      <c r="AC50" s="1938">
        <v>1589.1262333816983</v>
      </c>
      <c r="AD50" s="1938">
        <v>1546.5524892761046</v>
      </c>
      <c r="AE50" s="1938">
        <v>1586.5981352919243</v>
      </c>
      <c r="AF50" s="1938">
        <v>1553.1769934622778</v>
      </c>
      <c r="AG50" s="1938">
        <v>1438.3103208096036</v>
      </c>
      <c r="AH50" s="1938">
        <v>1547.476649914508</v>
      </c>
      <c r="AI50" s="1938">
        <v>1585.1488895989773</v>
      </c>
      <c r="AJ50" s="1938">
        <v>1554.1349403504057</v>
      </c>
      <c r="AK50" s="1938">
        <v>1512.634318204445</v>
      </c>
      <c r="AL50" s="1938">
        <v>1553.8212951554797</v>
      </c>
      <c r="AM50" s="1938">
        <v>1547.826894795933</v>
      </c>
      <c r="AN50" s="1938">
        <v>1548.3111400400828</v>
      </c>
      <c r="AO50" s="1938">
        <v>1575.9771290108763</v>
      </c>
      <c r="AP50" s="1938">
        <v>1554.1349403504057</v>
      </c>
      <c r="AQ50" s="1938">
        <v>1571.1833987813131</v>
      </c>
      <c r="AR50" s="1938">
        <v>1548.9597515685282</v>
      </c>
      <c r="AS50" s="1938">
        <v>1575.4288086995987</v>
      </c>
      <c r="AT50" s="1938">
        <v>1552.8586255150551</v>
      </c>
      <c r="AU50" s="1938">
        <v>1579.6290792089906</v>
      </c>
      <c r="AV50" s="1938">
        <v>1549.3174429057278</v>
      </c>
      <c r="AW50" s="1938">
        <v>1575.8316963313014</v>
      </c>
      <c r="AX50" s="1938">
        <v>1554.1349403504057</v>
      </c>
      <c r="AY50" s="1938">
        <v>1584.6480659480023</v>
      </c>
      <c r="AZ50" s="1938">
        <v>1553.7367391050018</v>
      </c>
      <c r="BA50" s="1938">
        <v>1578.6835346671191</v>
      </c>
      <c r="BB50" s="1938">
        <v>1553.7794963108663</v>
      </c>
      <c r="BC50" s="1938">
        <v>1566.2323723291631</v>
      </c>
      <c r="BD50" s="1938">
        <v>1549.759990880907</v>
      </c>
      <c r="BE50" s="1938">
        <v>1576.7397967048123</v>
      </c>
      <c r="BF50" s="1217"/>
      <c r="BG50" s="1217"/>
      <c r="BH50" s="1217"/>
      <c r="BI50" s="1217"/>
      <c r="BJ50" s="1217"/>
      <c r="BK50" s="1217"/>
      <c r="BL50" s="1217"/>
      <c r="BM50" s="1217"/>
    </row>
    <row r="51" spans="1:65" ht="18.75" x14ac:dyDescent="0.25">
      <c r="A51" s="2749" t="s">
        <v>218</v>
      </c>
      <c r="B51" s="2749"/>
      <c r="C51" s="2750"/>
      <c r="D51" s="2749"/>
      <c r="E51" s="2749"/>
      <c r="F51" s="2749"/>
      <c r="G51" s="2749"/>
      <c r="H51" s="2749"/>
      <c r="I51" s="2749"/>
      <c r="J51" s="2749"/>
      <c r="K51" s="2749"/>
      <c r="L51" s="2749"/>
      <c r="M51" s="2749"/>
      <c r="N51" s="2749"/>
      <c r="O51" s="2749"/>
      <c r="P51" s="2749"/>
      <c r="Q51" s="2749"/>
      <c r="R51" s="2749"/>
      <c r="S51" s="2749"/>
      <c r="T51" s="2749"/>
      <c r="U51" s="2749"/>
      <c r="V51" s="2749"/>
      <c r="W51" s="2749"/>
      <c r="X51" s="2749"/>
      <c r="Y51" s="2749"/>
      <c r="Z51" s="2749"/>
      <c r="AA51" s="2749"/>
      <c r="AB51" s="2749"/>
      <c r="AC51" s="2749"/>
      <c r="AD51" s="2749"/>
      <c r="AE51" s="2749"/>
      <c r="AF51" s="2749"/>
      <c r="AG51" s="2749"/>
      <c r="AH51" s="2749"/>
      <c r="AI51" s="2749"/>
      <c r="AJ51" s="2749"/>
      <c r="AK51" s="2749"/>
      <c r="AL51" s="2749"/>
      <c r="AM51" s="2749"/>
      <c r="AN51" s="2749"/>
      <c r="AO51" s="2749"/>
      <c r="AP51" s="2749"/>
      <c r="AQ51" s="2749"/>
      <c r="AR51" s="2749"/>
      <c r="AS51" s="2749"/>
      <c r="AT51" s="2749"/>
      <c r="AU51" s="2749"/>
      <c r="AV51" s="2749"/>
      <c r="AW51" s="2749"/>
      <c r="AX51" s="2749"/>
      <c r="AY51" s="2749"/>
      <c r="AZ51" s="2749"/>
      <c r="BA51" s="2749"/>
      <c r="BB51" s="2749"/>
      <c r="BC51" s="2749"/>
      <c r="BD51" s="2749"/>
      <c r="BE51" s="2749"/>
      <c r="BF51" s="1217"/>
      <c r="BG51" s="1217"/>
      <c r="BH51" s="1217"/>
      <c r="BI51" s="1217"/>
      <c r="BJ51" s="1217"/>
      <c r="BK51" s="1217"/>
      <c r="BL51" s="1217"/>
      <c r="BM51" s="1217"/>
    </row>
    <row r="52" spans="1:65" x14ac:dyDescent="0.25">
      <c r="A52" s="2751" t="s">
        <v>45</v>
      </c>
      <c r="B52" s="2596" t="s">
        <v>50</v>
      </c>
      <c r="C52" s="542">
        <v>2196041.8914992535</v>
      </c>
      <c r="D52" s="2664">
        <v>193624.65445167152</v>
      </c>
      <c r="E52" s="2664">
        <v>184977</v>
      </c>
      <c r="F52" s="2664">
        <v>201945.4762667272</v>
      </c>
      <c r="G52" s="2664">
        <v>172205</v>
      </c>
      <c r="H52" s="2664">
        <v>395570.13071839872</v>
      </c>
      <c r="I52" s="2664">
        <v>357182</v>
      </c>
      <c r="J52" s="2664">
        <v>110255.02949456319</v>
      </c>
      <c r="K52" s="2664">
        <v>125245</v>
      </c>
      <c r="L52" s="2664">
        <v>505825.1602129619</v>
      </c>
      <c r="M52" s="2664">
        <v>482427</v>
      </c>
      <c r="N52" s="2664">
        <v>122207.54386216174</v>
      </c>
      <c r="O52" s="2664">
        <v>197928</v>
      </c>
      <c r="P52" s="2664">
        <v>628032.70407512365</v>
      </c>
      <c r="Q52" s="2664">
        <v>680355</v>
      </c>
      <c r="R52" s="2664">
        <v>195624.65445167152</v>
      </c>
      <c r="S52" s="2664">
        <v>184900</v>
      </c>
      <c r="T52" s="2664">
        <v>823657.35852679517</v>
      </c>
      <c r="U52" s="2664">
        <v>865255</v>
      </c>
      <c r="V52" s="2664">
        <v>187303.83263661579</v>
      </c>
      <c r="W52" s="2664">
        <v>190330</v>
      </c>
      <c r="X52" s="2664">
        <v>505136.03095044906</v>
      </c>
      <c r="Y52" s="2664">
        <v>573158</v>
      </c>
      <c r="Z52" s="2664">
        <v>1010961.1911634109</v>
      </c>
      <c r="AA52" s="2664">
        <v>1055585</v>
      </c>
      <c r="AB52" s="2664">
        <v>201525.68172049118</v>
      </c>
      <c r="AC52" s="2664">
        <v>192066</v>
      </c>
      <c r="AD52" s="2664">
        <v>1212486.8728839022</v>
      </c>
      <c r="AE52" s="2664">
        <v>1247651</v>
      </c>
      <c r="AF52" s="2664">
        <v>196204.85990543544</v>
      </c>
      <c r="AG52" s="2664">
        <v>13027</v>
      </c>
      <c r="AH52" s="2664">
        <v>1408691.7327893376</v>
      </c>
      <c r="AI52" s="2664">
        <v>1260678</v>
      </c>
      <c r="AJ52" s="2664">
        <v>201525.68172049118</v>
      </c>
      <c r="AK52" s="2664">
        <v>190975</v>
      </c>
      <c r="AL52" s="2664">
        <v>599256.22334641777</v>
      </c>
      <c r="AM52" s="2664">
        <v>396068</v>
      </c>
      <c r="AN52" s="2664">
        <v>1610217.4145098289</v>
      </c>
      <c r="AO52" s="2664">
        <v>1451653</v>
      </c>
      <c r="AP52" s="2664">
        <v>201525.68172049118</v>
      </c>
      <c r="AQ52" s="2664">
        <v>193559</v>
      </c>
      <c r="AR52" s="2664">
        <v>1811743.0962303202</v>
      </c>
      <c r="AS52" s="2664">
        <v>1645212</v>
      </c>
      <c r="AT52" s="2664">
        <v>182773.11354844202</v>
      </c>
      <c r="AU52" s="2664">
        <v>172126</v>
      </c>
      <c r="AV52" s="2664">
        <v>1994516.2097787622</v>
      </c>
      <c r="AW52" s="2664">
        <v>1817338</v>
      </c>
      <c r="AX52" s="2664">
        <v>201525.68172049118</v>
      </c>
      <c r="AY52" s="2664">
        <v>201701</v>
      </c>
      <c r="AZ52" s="2664">
        <v>585824.47698942432</v>
      </c>
      <c r="BA52" s="2664">
        <v>567386</v>
      </c>
      <c r="BB52" s="2664">
        <v>1185080.7003358421</v>
      </c>
      <c r="BC52" s="2664">
        <v>963454</v>
      </c>
      <c r="BD52" s="2664">
        <v>2196041.8914992535</v>
      </c>
      <c r="BE52" s="2664">
        <v>2019039</v>
      </c>
      <c r="BF52" s="1217"/>
      <c r="BG52" s="1217"/>
      <c r="BH52" s="1217"/>
      <c r="BI52" s="1217"/>
      <c r="BJ52" s="1217"/>
      <c r="BK52" s="1217"/>
      <c r="BL52" s="1217"/>
      <c r="BM52" s="1217"/>
    </row>
    <row r="53" spans="1:65" x14ac:dyDescent="0.25">
      <c r="A53" s="2751" t="s">
        <v>94</v>
      </c>
      <c r="B53" s="2596" t="s">
        <v>50</v>
      </c>
      <c r="C53" s="542">
        <v>2191502.5609751595</v>
      </c>
      <c r="D53" s="2664">
        <v>193624.65445167152</v>
      </c>
      <c r="E53" s="2664">
        <v>179135</v>
      </c>
      <c r="F53" s="2664">
        <v>201945.4762667272</v>
      </c>
      <c r="G53" s="2664">
        <v>171672</v>
      </c>
      <c r="H53" s="2664">
        <v>395570.13071839872</v>
      </c>
      <c r="I53" s="2664">
        <v>350807</v>
      </c>
      <c r="J53" s="2664">
        <v>177195.58311626225</v>
      </c>
      <c r="K53" s="2664">
        <v>135492</v>
      </c>
      <c r="L53" s="2664">
        <v>572765.71383466094</v>
      </c>
      <c r="M53" s="2664">
        <v>486299</v>
      </c>
      <c r="N53" s="2664">
        <v>50727.659716369024</v>
      </c>
      <c r="O53" s="2664">
        <v>195105</v>
      </c>
      <c r="P53" s="2664">
        <v>623493.37355102994</v>
      </c>
      <c r="Q53" s="2664">
        <v>681404</v>
      </c>
      <c r="R53" s="2664">
        <v>195624.65445167152</v>
      </c>
      <c r="S53" s="2664">
        <v>182991</v>
      </c>
      <c r="T53" s="2664">
        <v>819118.02800270147</v>
      </c>
      <c r="U53" s="2664">
        <v>864395</v>
      </c>
      <c r="V53" s="2664">
        <v>187303.83263661579</v>
      </c>
      <c r="W53" s="2664">
        <v>180097</v>
      </c>
      <c r="X53" s="2664">
        <v>433656.14680465637</v>
      </c>
      <c r="Y53" s="2664">
        <v>558193</v>
      </c>
      <c r="Z53" s="2664">
        <v>1006421.8606393172</v>
      </c>
      <c r="AA53" s="2664">
        <v>1044492</v>
      </c>
      <c r="AB53" s="2664">
        <v>201525.68172049118</v>
      </c>
      <c r="AC53" s="2664">
        <v>180791</v>
      </c>
      <c r="AD53" s="2664">
        <v>1207947.5423598085</v>
      </c>
      <c r="AE53" s="2664">
        <v>1225283</v>
      </c>
      <c r="AF53" s="2664">
        <v>196204.85990543544</v>
      </c>
      <c r="AG53" s="2664">
        <v>11380</v>
      </c>
      <c r="AH53" s="2664">
        <v>1404152.4022652439</v>
      </c>
      <c r="AI53" s="2664">
        <v>1236663</v>
      </c>
      <c r="AJ53" s="2664">
        <v>201525.68172049118</v>
      </c>
      <c r="AK53" s="2664">
        <v>170629</v>
      </c>
      <c r="AL53" s="2664">
        <v>599256.22334641777</v>
      </c>
      <c r="AM53" s="2664">
        <v>362800</v>
      </c>
      <c r="AN53" s="2664">
        <v>1605678.0839857352</v>
      </c>
      <c r="AO53" s="2664">
        <v>1407292</v>
      </c>
      <c r="AP53" s="2664">
        <v>201525.68172049118</v>
      </c>
      <c r="AQ53" s="2664">
        <v>175691</v>
      </c>
      <c r="AR53" s="2664">
        <v>1807203.7657062265</v>
      </c>
      <c r="AS53" s="2664">
        <v>1582983</v>
      </c>
      <c r="AT53" s="2664">
        <v>182773.11354844202</v>
      </c>
      <c r="AU53" s="2664">
        <v>170373</v>
      </c>
      <c r="AV53" s="2664">
        <v>1989976.8792546685</v>
      </c>
      <c r="AW53" s="2664">
        <v>1753356</v>
      </c>
      <c r="AX53" s="2664">
        <v>201525.68172049118</v>
      </c>
      <c r="AY53" s="2664">
        <v>208319</v>
      </c>
      <c r="AZ53" s="2664">
        <v>585824.47698942432</v>
      </c>
      <c r="BA53" s="2664">
        <v>554383</v>
      </c>
      <c r="BB53" s="2664">
        <v>1185080.7003358421</v>
      </c>
      <c r="BC53" s="2664">
        <v>917183</v>
      </c>
      <c r="BD53" s="2664">
        <v>2191502.5609751595</v>
      </c>
      <c r="BE53" s="2664">
        <v>1961675</v>
      </c>
      <c r="BF53" s="1217"/>
      <c r="BG53" s="1217"/>
      <c r="BH53" s="1217"/>
      <c r="BI53" s="1217"/>
      <c r="BJ53" s="1217"/>
      <c r="BK53" s="1217"/>
      <c r="BL53" s="1217"/>
      <c r="BM53" s="1217"/>
    </row>
    <row r="54" spans="1:65" ht="15.75" x14ac:dyDescent="0.25">
      <c r="A54" s="2752" t="s">
        <v>21</v>
      </c>
      <c r="B54" s="1937" t="s">
        <v>50</v>
      </c>
      <c r="C54" s="1408">
        <v>4387544.4524744134</v>
      </c>
      <c r="D54" s="1938">
        <v>387249.30890334304</v>
      </c>
      <c r="E54" s="1938">
        <v>364112</v>
      </c>
      <c r="F54" s="1938">
        <v>403890.9525334544</v>
      </c>
      <c r="G54" s="1938">
        <v>343877</v>
      </c>
      <c r="H54" s="1938">
        <v>791140.26143679745</v>
      </c>
      <c r="I54" s="1938">
        <v>707989</v>
      </c>
      <c r="J54" s="1938">
        <v>287450.61261082545</v>
      </c>
      <c r="K54" s="1938">
        <v>260737</v>
      </c>
      <c r="L54" s="1938">
        <v>1078590.8740476228</v>
      </c>
      <c r="M54" s="1938">
        <v>968726</v>
      </c>
      <c r="N54" s="1938">
        <v>172935.20357853075</v>
      </c>
      <c r="O54" s="1938">
        <v>393033</v>
      </c>
      <c r="P54" s="1938">
        <v>1251526.0776261536</v>
      </c>
      <c r="Q54" s="1938">
        <v>1361759</v>
      </c>
      <c r="R54" s="1938">
        <v>391249.30890334304</v>
      </c>
      <c r="S54" s="1938">
        <v>367891</v>
      </c>
      <c r="T54" s="1938">
        <v>1642775.3865294966</v>
      </c>
      <c r="U54" s="1938">
        <v>1729650</v>
      </c>
      <c r="V54" s="1938">
        <v>374607.66527323157</v>
      </c>
      <c r="W54" s="1938">
        <v>370427</v>
      </c>
      <c r="X54" s="1938">
        <v>938792.17775510543</v>
      </c>
      <c r="Y54" s="1938">
        <v>1131351</v>
      </c>
      <c r="Z54" s="1938">
        <v>2017383.0518027281</v>
      </c>
      <c r="AA54" s="1938">
        <v>2100077</v>
      </c>
      <c r="AB54" s="1938">
        <v>403051.36344098236</v>
      </c>
      <c r="AC54" s="1938">
        <v>372857</v>
      </c>
      <c r="AD54" s="1938">
        <v>2420434.4152437104</v>
      </c>
      <c r="AE54" s="1938">
        <v>2472934</v>
      </c>
      <c r="AF54" s="1938">
        <v>392409.71981087088</v>
      </c>
      <c r="AG54" s="1938">
        <v>24407</v>
      </c>
      <c r="AH54" s="1938">
        <v>2812844.1350545818</v>
      </c>
      <c r="AI54" s="1938">
        <v>2497341</v>
      </c>
      <c r="AJ54" s="1938">
        <v>403051.36344098236</v>
      </c>
      <c r="AK54" s="1938">
        <v>361604</v>
      </c>
      <c r="AL54" s="1938">
        <v>1198512.4466928355</v>
      </c>
      <c r="AM54" s="1938">
        <v>758868</v>
      </c>
      <c r="AN54" s="1938">
        <v>3215895.4984955639</v>
      </c>
      <c r="AO54" s="1938">
        <v>2858945</v>
      </c>
      <c r="AP54" s="1938">
        <v>403051.36344098236</v>
      </c>
      <c r="AQ54" s="1938">
        <v>369250</v>
      </c>
      <c r="AR54" s="1938">
        <v>3618946.8619365469</v>
      </c>
      <c r="AS54" s="1938">
        <v>3228195</v>
      </c>
      <c r="AT54" s="1938">
        <v>365546.22709688405</v>
      </c>
      <c r="AU54" s="1938">
        <v>342499</v>
      </c>
      <c r="AV54" s="1938">
        <v>3984493.0890334304</v>
      </c>
      <c r="AW54" s="1938">
        <v>3570694</v>
      </c>
      <c r="AX54" s="1938">
        <v>403051.36344098236</v>
      </c>
      <c r="AY54" s="1938">
        <v>410020</v>
      </c>
      <c r="AZ54" s="1938">
        <v>1171648.9539788486</v>
      </c>
      <c r="BA54" s="1938">
        <v>1121769</v>
      </c>
      <c r="BB54" s="1938">
        <v>2370161.4006716842</v>
      </c>
      <c r="BC54" s="1938">
        <v>1880637</v>
      </c>
      <c r="BD54" s="1938">
        <v>4387544.4524744134</v>
      </c>
      <c r="BE54" s="1938">
        <v>3980714</v>
      </c>
      <c r="BF54" s="1217"/>
      <c r="BG54" s="1217"/>
      <c r="BH54" s="1217"/>
      <c r="BI54" s="1217"/>
      <c r="BJ54" s="1217"/>
      <c r="BK54" s="1217"/>
      <c r="BL54" s="1217"/>
      <c r="BM54" s="1217"/>
    </row>
    <row r="55" spans="1:65" ht="15.75" x14ac:dyDescent="0.25">
      <c r="A55" s="3875" t="s">
        <v>89</v>
      </c>
      <c r="B55" s="1937" t="s">
        <v>50</v>
      </c>
      <c r="C55" s="1408">
        <v>658131.66787116206</v>
      </c>
      <c r="D55" s="1938">
        <v>58087.396335501457</v>
      </c>
      <c r="E55" s="1938">
        <v>54616.799999999996</v>
      </c>
      <c r="F55" s="1938">
        <v>60583.64288001816</v>
      </c>
      <c r="G55" s="1938">
        <v>51581.549999999996</v>
      </c>
      <c r="H55" s="1938">
        <v>118671.03921551962</v>
      </c>
      <c r="I55" s="1938">
        <v>106198.34999999999</v>
      </c>
      <c r="J55" s="1938">
        <v>43117.591891623815</v>
      </c>
      <c r="K55" s="1938">
        <v>39110.549999999996</v>
      </c>
      <c r="L55" s="2753">
        <v>161788.63110714342</v>
      </c>
      <c r="M55" s="2753">
        <v>145308.9</v>
      </c>
      <c r="N55" s="1938">
        <v>25940.280536779614</v>
      </c>
      <c r="O55" s="1938">
        <v>58954.95</v>
      </c>
      <c r="P55" s="1938">
        <v>187728.91164392303</v>
      </c>
      <c r="Q55" s="1938">
        <v>204263.84999999998</v>
      </c>
      <c r="R55" s="1938">
        <v>58687.396335501457</v>
      </c>
      <c r="S55" s="1938">
        <v>55183.65</v>
      </c>
      <c r="T55" s="1938">
        <v>246416.30797942448</v>
      </c>
      <c r="U55" s="1938">
        <v>259447.49999999997</v>
      </c>
      <c r="V55" s="1938">
        <v>56191.149790984739</v>
      </c>
      <c r="W55" s="1938">
        <v>55564.049999999996</v>
      </c>
      <c r="X55" s="2753">
        <v>140818.82666326582</v>
      </c>
      <c r="Y55" s="2753">
        <v>169702.65</v>
      </c>
      <c r="Z55" s="1938">
        <v>302607.45777040924</v>
      </c>
      <c r="AA55" s="1938">
        <v>315011.55</v>
      </c>
      <c r="AB55" s="1938">
        <v>60457.704516147351</v>
      </c>
      <c r="AC55" s="1938">
        <v>55928.549999999996</v>
      </c>
      <c r="AD55" s="1938">
        <v>363065.16228655656</v>
      </c>
      <c r="AE55" s="1938">
        <v>370940.1</v>
      </c>
      <c r="AF55" s="1938">
        <v>58861.457971630633</v>
      </c>
      <c r="AG55" s="1938">
        <v>3661.0499999999997</v>
      </c>
      <c r="AH55" s="1938">
        <v>421926.62025818718</v>
      </c>
      <c r="AI55" s="1938">
        <v>374601.14999999997</v>
      </c>
      <c r="AJ55" s="1938">
        <v>60457.704516147351</v>
      </c>
      <c r="AK55" s="1938">
        <v>54240.6</v>
      </c>
      <c r="AL55" s="2753">
        <v>179776.86700392532</v>
      </c>
      <c r="AM55" s="2753">
        <v>113830.2</v>
      </c>
      <c r="AN55" s="1938">
        <v>482384.32477433456</v>
      </c>
      <c r="AO55" s="1938">
        <v>428841.74999999994</v>
      </c>
      <c r="AP55" s="1938">
        <v>60457.704516147351</v>
      </c>
      <c r="AQ55" s="1938">
        <v>55387.5</v>
      </c>
      <c r="AR55" s="1938">
        <v>542842.02929048194</v>
      </c>
      <c r="AS55" s="1938">
        <v>484229.24999999994</v>
      </c>
      <c r="AT55" s="1938">
        <v>54831.934064532608</v>
      </c>
      <c r="AU55" s="1938">
        <v>51374.85</v>
      </c>
      <c r="AV55" s="1938">
        <v>597673.96335501457</v>
      </c>
      <c r="AW55" s="1938">
        <v>535604.1</v>
      </c>
      <c r="AX55" s="1938">
        <v>60457.704516147351</v>
      </c>
      <c r="AY55" s="1938">
        <v>61503</v>
      </c>
      <c r="AZ55" s="2753">
        <v>175747.3430968273</v>
      </c>
      <c r="BA55" s="2753">
        <v>168265.35</v>
      </c>
      <c r="BB55" s="1938">
        <v>355524.21010075265</v>
      </c>
      <c r="BC55" s="1938">
        <v>282095.55</v>
      </c>
      <c r="BD55" s="1938">
        <v>658131.66787116195</v>
      </c>
      <c r="BE55" s="1938">
        <v>597107.1</v>
      </c>
      <c r="BF55" s="1217"/>
      <c r="BG55" s="1217"/>
      <c r="BH55" s="1217"/>
      <c r="BI55" s="1217"/>
      <c r="BJ55" s="1217"/>
      <c r="BK55" s="1217"/>
      <c r="BL55" s="1217"/>
      <c r="BM55" s="1217"/>
    </row>
    <row r="56" spans="1:65" ht="16.5" thickBot="1" x14ac:dyDescent="0.3">
      <c r="A56" s="3876"/>
      <c r="B56" s="2760" t="s">
        <v>217</v>
      </c>
      <c r="C56" s="2761">
        <v>150</v>
      </c>
      <c r="D56" s="2760">
        <v>150</v>
      </c>
      <c r="E56" s="2762">
        <v>150</v>
      </c>
      <c r="F56" s="2760">
        <v>150</v>
      </c>
      <c r="G56" s="2762">
        <v>150</v>
      </c>
      <c r="H56" s="2760">
        <v>150</v>
      </c>
      <c r="I56" s="2760">
        <v>150</v>
      </c>
      <c r="J56" s="2760">
        <v>150</v>
      </c>
      <c r="K56" s="2762">
        <v>150</v>
      </c>
      <c r="L56" s="1937">
        <v>150</v>
      </c>
      <c r="M56" s="1937">
        <v>150</v>
      </c>
      <c r="N56" s="2760">
        <v>150</v>
      </c>
      <c r="O56" s="2762">
        <v>150</v>
      </c>
      <c r="P56" s="1937">
        <v>150</v>
      </c>
      <c r="Q56" s="1937">
        <v>150</v>
      </c>
      <c r="R56" s="2760">
        <v>150</v>
      </c>
      <c r="S56" s="2762">
        <v>150</v>
      </c>
      <c r="T56" s="1937">
        <v>150</v>
      </c>
      <c r="U56" s="1937">
        <v>150</v>
      </c>
      <c r="V56" s="2760">
        <v>150</v>
      </c>
      <c r="W56" s="2762">
        <v>150</v>
      </c>
      <c r="X56" s="1937">
        <v>150</v>
      </c>
      <c r="Y56" s="1937">
        <v>150</v>
      </c>
      <c r="Z56" s="1938">
        <v>150.00000000000003</v>
      </c>
      <c r="AA56" s="1938">
        <v>150</v>
      </c>
      <c r="AB56" s="2760">
        <v>150</v>
      </c>
      <c r="AC56" s="2762">
        <v>150</v>
      </c>
      <c r="AD56" s="1937">
        <v>150</v>
      </c>
      <c r="AE56" s="1937">
        <v>150</v>
      </c>
      <c r="AF56" s="2760">
        <v>150</v>
      </c>
      <c r="AG56" s="2762">
        <v>150</v>
      </c>
      <c r="AH56" s="1937">
        <v>149.99999999999997</v>
      </c>
      <c r="AI56" s="1937">
        <v>150</v>
      </c>
      <c r="AJ56" s="2760">
        <v>150</v>
      </c>
      <c r="AK56" s="2762">
        <v>150</v>
      </c>
      <c r="AL56" s="1937">
        <v>150</v>
      </c>
      <c r="AM56" s="1937">
        <v>150</v>
      </c>
      <c r="AN56" s="1937">
        <v>150</v>
      </c>
      <c r="AO56" s="1937">
        <v>149.99999999999997</v>
      </c>
      <c r="AP56" s="2760">
        <v>150</v>
      </c>
      <c r="AQ56" s="2762">
        <v>150</v>
      </c>
      <c r="AR56" s="1937">
        <v>149.99999999999997</v>
      </c>
      <c r="AS56" s="1937">
        <v>150</v>
      </c>
      <c r="AT56" s="2760">
        <v>150</v>
      </c>
      <c r="AU56" s="2762">
        <v>150</v>
      </c>
      <c r="AV56" s="1937">
        <v>150</v>
      </c>
      <c r="AW56" s="1937">
        <v>150</v>
      </c>
      <c r="AX56" s="2760">
        <v>150</v>
      </c>
      <c r="AY56" s="2762">
        <v>150</v>
      </c>
      <c r="AZ56" s="1937">
        <v>150</v>
      </c>
      <c r="BA56" s="1937">
        <v>150</v>
      </c>
      <c r="BB56" s="1938">
        <v>150.00000000000003</v>
      </c>
      <c r="BC56" s="1938">
        <v>150</v>
      </c>
      <c r="BD56" s="1937">
        <v>150</v>
      </c>
      <c r="BE56" s="1937">
        <v>150</v>
      </c>
      <c r="BF56" s="1217"/>
      <c r="BG56" s="1217"/>
      <c r="BH56" s="1217"/>
      <c r="BI56" s="1217"/>
      <c r="BJ56" s="1217"/>
      <c r="BK56" s="1217"/>
      <c r="BL56" s="1217"/>
      <c r="BM56" s="1217"/>
    </row>
    <row r="57" spans="1:65" ht="18.75" x14ac:dyDescent="0.25">
      <c r="A57" s="2763" t="s">
        <v>46</v>
      </c>
      <c r="B57" s="2764"/>
      <c r="C57" s="2765"/>
      <c r="D57" s="2766"/>
      <c r="E57" s="2766"/>
      <c r="F57" s="2766"/>
      <c r="G57" s="2766"/>
      <c r="H57" s="2764"/>
      <c r="I57" s="2767"/>
      <c r="J57" s="2766"/>
      <c r="K57" s="2766"/>
      <c r="L57" s="2749"/>
      <c r="M57" s="2749"/>
      <c r="N57" s="2766"/>
      <c r="O57" s="2766"/>
      <c r="P57" s="2749"/>
      <c r="Q57" s="2749"/>
      <c r="R57" s="2766"/>
      <c r="S57" s="2766"/>
      <c r="T57" s="2749"/>
      <c r="U57" s="2749"/>
      <c r="V57" s="2766"/>
      <c r="W57" s="2766"/>
      <c r="X57" s="2749"/>
      <c r="Y57" s="2749"/>
      <c r="Z57" s="2749"/>
      <c r="AA57" s="2749"/>
      <c r="AB57" s="2766"/>
      <c r="AC57" s="2766"/>
      <c r="AD57" s="2749"/>
      <c r="AE57" s="2749"/>
      <c r="AF57" s="2766"/>
      <c r="AG57" s="2766"/>
      <c r="AH57" s="2749"/>
      <c r="AI57" s="2749"/>
      <c r="AJ57" s="2766"/>
      <c r="AK57" s="2766"/>
      <c r="AL57" s="2749"/>
      <c r="AM57" s="2749"/>
      <c r="AN57" s="2749"/>
      <c r="AO57" s="2749"/>
      <c r="AP57" s="2766"/>
      <c r="AQ57" s="2766"/>
      <c r="AR57" s="2749"/>
      <c r="AS57" s="2749"/>
      <c r="AT57" s="2766"/>
      <c r="AU57" s="2766"/>
      <c r="AV57" s="2749"/>
      <c r="AW57" s="2749"/>
      <c r="AX57" s="2766"/>
      <c r="AY57" s="2766"/>
      <c r="AZ57" s="2749"/>
      <c r="BA57" s="2749"/>
      <c r="BB57" s="2749"/>
      <c r="BC57" s="2749"/>
      <c r="BD57" s="2749"/>
      <c r="BE57" s="2749"/>
      <c r="BF57" s="1217"/>
      <c r="BG57" s="1217"/>
      <c r="BH57" s="1217"/>
      <c r="BI57" s="1217"/>
      <c r="BJ57" s="1217"/>
      <c r="BK57" s="1217"/>
      <c r="BL57" s="1217"/>
      <c r="BM57" s="1217"/>
    </row>
    <row r="58" spans="1:65" x14ac:dyDescent="0.25">
      <c r="A58" s="2768" t="s">
        <v>88</v>
      </c>
      <c r="B58" s="2758" t="s">
        <v>219</v>
      </c>
      <c r="C58" s="1363">
        <v>8760</v>
      </c>
      <c r="D58" s="2758">
        <v>720</v>
      </c>
      <c r="E58" s="2758">
        <v>720</v>
      </c>
      <c r="F58" s="2758">
        <v>744</v>
      </c>
      <c r="G58" s="2758">
        <v>744</v>
      </c>
      <c r="H58" s="2758">
        <v>1464</v>
      </c>
      <c r="I58" s="1346">
        <v>1464</v>
      </c>
      <c r="J58" s="2758">
        <v>720</v>
      </c>
      <c r="K58" s="2758">
        <v>720</v>
      </c>
      <c r="L58" s="2664">
        <v>2184</v>
      </c>
      <c r="M58" s="2664">
        <v>2184</v>
      </c>
      <c r="N58" s="2758">
        <v>744</v>
      </c>
      <c r="O58" s="2758">
        <v>744</v>
      </c>
      <c r="P58" s="2596">
        <v>2928</v>
      </c>
      <c r="Q58" s="2596">
        <v>2928</v>
      </c>
      <c r="R58" s="2758">
        <v>744</v>
      </c>
      <c r="S58" s="2758">
        <v>744</v>
      </c>
      <c r="T58" s="2596">
        <v>3672</v>
      </c>
      <c r="U58" s="2596">
        <v>3672</v>
      </c>
      <c r="V58" s="2758">
        <v>720</v>
      </c>
      <c r="W58" s="2758">
        <v>720</v>
      </c>
      <c r="X58" s="2664">
        <v>2208</v>
      </c>
      <c r="Y58" s="2664">
        <v>2208</v>
      </c>
      <c r="Z58" s="2664">
        <v>4392</v>
      </c>
      <c r="AA58" s="2664">
        <v>4392</v>
      </c>
      <c r="AB58" s="2758">
        <v>744</v>
      </c>
      <c r="AC58" s="2758">
        <v>744</v>
      </c>
      <c r="AD58" s="2596">
        <v>5136</v>
      </c>
      <c r="AE58" s="2596">
        <v>5136</v>
      </c>
      <c r="AF58" s="2758">
        <v>720</v>
      </c>
      <c r="AG58" s="2758">
        <v>720</v>
      </c>
      <c r="AH58" s="2596">
        <v>5856</v>
      </c>
      <c r="AI58" s="2596">
        <v>5856</v>
      </c>
      <c r="AJ58" s="2758">
        <v>744</v>
      </c>
      <c r="AK58" s="2758">
        <v>744</v>
      </c>
      <c r="AL58" s="2664">
        <v>2208</v>
      </c>
      <c r="AM58" s="2664">
        <v>2208</v>
      </c>
      <c r="AN58" s="2664">
        <v>6600</v>
      </c>
      <c r="AO58" s="2664">
        <v>6600</v>
      </c>
      <c r="AP58" s="2758">
        <v>744</v>
      </c>
      <c r="AQ58" s="2758">
        <v>744</v>
      </c>
      <c r="AR58" s="2596">
        <v>7344</v>
      </c>
      <c r="AS58" s="2596">
        <v>7344</v>
      </c>
      <c r="AT58" s="2758">
        <v>672</v>
      </c>
      <c r="AU58" s="2758">
        <v>672</v>
      </c>
      <c r="AV58" s="2596">
        <v>8016</v>
      </c>
      <c r="AW58" s="2596">
        <v>8016</v>
      </c>
      <c r="AX58" s="2758">
        <v>744</v>
      </c>
      <c r="AY58" s="2758">
        <v>744</v>
      </c>
      <c r="AZ58" s="2664">
        <v>2160</v>
      </c>
      <c r="BA58" s="2664">
        <v>2160</v>
      </c>
      <c r="BB58" s="2664">
        <v>4368</v>
      </c>
      <c r="BC58" s="2664">
        <v>4368</v>
      </c>
      <c r="BD58" s="2596">
        <v>8760</v>
      </c>
      <c r="BE58" s="2596">
        <v>8760</v>
      </c>
      <c r="BF58" s="1217"/>
      <c r="BG58" s="1217"/>
      <c r="BH58" s="1217"/>
      <c r="BI58" s="1217"/>
      <c r="BJ58" s="1217"/>
      <c r="BK58" s="1217"/>
      <c r="BL58" s="1217"/>
      <c r="BM58" s="1217"/>
    </row>
    <row r="59" spans="1:65" x14ac:dyDescent="0.25">
      <c r="A59" s="2768" t="s">
        <v>220</v>
      </c>
      <c r="B59" s="2758" t="s">
        <v>219</v>
      </c>
      <c r="C59" s="1363">
        <v>8024</v>
      </c>
      <c r="D59" s="1364">
        <v>696</v>
      </c>
      <c r="E59" s="1364">
        <v>709.75</v>
      </c>
      <c r="F59" s="1364">
        <v>720</v>
      </c>
      <c r="G59" s="1364">
        <v>684.92</v>
      </c>
      <c r="H59" s="1364">
        <v>1416</v>
      </c>
      <c r="I59" s="2769">
        <v>1394.67</v>
      </c>
      <c r="J59" s="1364">
        <v>564</v>
      </c>
      <c r="K59" s="1364">
        <v>532.75</v>
      </c>
      <c r="L59" s="2664">
        <v>1980</v>
      </c>
      <c r="M59" s="2664">
        <v>1927.42</v>
      </c>
      <c r="N59" s="1364">
        <v>396</v>
      </c>
      <c r="O59" s="1364">
        <v>732.75</v>
      </c>
      <c r="P59" s="2664">
        <v>2376</v>
      </c>
      <c r="Q59" s="2664">
        <v>2660.17</v>
      </c>
      <c r="R59" s="1364">
        <v>720</v>
      </c>
      <c r="S59" s="1364">
        <v>710.04</v>
      </c>
      <c r="T59" s="2664">
        <v>3096</v>
      </c>
      <c r="U59" s="2664">
        <v>3370.21</v>
      </c>
      <c r="V59" s="1364">
        <v>696</v>
      </c>
      <c r="W59" s="1364">
        <v>703</v>
      </c>
      <c r="X59" s="2664">
        <v>1812</v>
      </c>
      <c r="Y59" s="2664">
        <v>2145.79</v>
      </c>
      <c r="Z59" s="2664">
        <v>3792</v>
      </c>
      <c r="AA59" s="2664">
        <v>4073.21</v>
      </c>
      <c r="AB59" s="1364">
        <v>720</v>
      </c>
      <c r="AC59" s="1364">
        <v>725.04</v>
      </c>
      <c r="AD59" s="2664">
        <v>4512</v>
      </c>
      <c r="AE59" s="2664">
        <v>4798.25</v>
      </c>
      <c r="AF59" s="1364">
        <v>696</v>
      </c>
      <c r="AG59" s="1364">
        <v>76.75</v>
      </c>
      <c r="AH59" s="2664">
        <v>5208</v>
      </c>
      <c r="AI59" s="2664">
        <v>4875</v>
      </c>
      <c r="AJ59" s="1364">
        <v>720</v>
      </c>
      <c r="AK59" s="1364">
        <v>716</v>
      </c>
      <c r="AL59" s="2664">
        <v>2136</v>
      </c>
      <c r="AM59" s="2664">
        <v>1517.79</v>
      </c>
      <c r="AN59" s="2664">
        <v>5928</v>
      </c>
      <c r="AO59" s="2664">
        <v>5591</v>
      </c>
      <c r="AP59" s="1364">
        <v>720</v>
      </c>
      <c r="AQ59" s="1364">
        <v>695.71</v>
      </c>
      <c r="AR59" s="2664">
        <v>6648</v>
      </c>
      <c r="AS59" s="2664">
        <v>6286.71</v>
      </c>
      <c r="AT59" s="1364">
        <v>656</v>
      </c>
      <c r="AU59" s="1364">
        <v>636</v>
      </c>
      <c r="AV59" s="2664">
        <v>7304</v>
      </c>
      <c r="AW59" s="2664">
        <v>6922.71</v>
      </c>
      <c r="AX59" s="1364">
        <v>720</v>
      </c>
      <c r="AY59" s="1364">
        <v>744</v>
      </c>
      <c r="AZ59" s="2664">
        <v>2096</v>
      </c>
      <c r="BA59" s="2664">
        <v>2075.71</v>
      </c>
      <c r="BB59" s="2664">
        <v>4232</v>
      </c>
      <c r="BC59" s="2664">
        <v>3593.5</v>
      </c>
      <c r="BD59" s="2664">
        <v>8024</v>
      </c>
      <c r="BE59" s="2664">
        <v>7666.71</v>
      </c>
      <c r="BF59" s="1217"/>
      <c r="BG59" s="1217"/>
      <c r="BH59" s="1217"/>
      <c r="BI59" s="1217"/>
      <c r="BJ59" s="1217"/>
      <c r="BK59" s="1217"/>
      <c r="BL59" s="1217"/>
      <c r="BM59" s="1217"/>
    </row>
    <row r="60" spans="1:65" x14ac:dyDescent="0.25">
      <c r="A60" s="2768" t="s">
        <v>221</v>
      </c>
      <c r="B60" s="2758" t="s">
        <v>49</v>
      </c>
      <c r="C60" s="1026">
        <v>91.598173515981742</v>
      </c>
      <c r="D60" s="2759">
        <v>96.666666666666671</v>
      </c>
      <c r="E60" s="1364">
        <v>98.576388888888886</v>
      </c>
      <c r="F60" s="2759">
        <v>96.774193548387103</v>
      </c>
      <c r="G60" s="1392">
        <v>92.059139784946225</v>
      </c>
      <c r="H60" s="2759">
        <v>96.721311475409834</v>
      </c>
      <c r="I60" s="2770">
        <v>95.264344262295083</v>
      </c>
      <c r="J60" s="2759">
        <v>78.333333333333329</v>
      </c>
      <c r="K60" s="1392">
        <v>73.993055555555557</v>
      </c>
      <c r="L60" s="2756">
        <v>90.659340659340657</v>
      </c>
      <c r="M60" s="2756">
        <v>88.251831501831504</v>
      </c>
      <c r="N60" s="2759">
        <v>53.225806451612897</v>
      </c>
      <c r="O60" s="1392">
        <v>98.487903225806448</v>
      </c>
      <c r="P60" s="2756">
        <v>81.147540983606561</v>
      </c>
      <c r="Q60" s="2756">
        <v>90.852800546448094</v>
      </c>
      <c r="R60" s="2759">
        <v>96.774193548387103</v>
      </c>
      <c r="S60" s="1392">
        <v>95.435483870967744</v>
      </c>
      <c r="T60" s="2756">
        <v>84.313725490196077</v>
      </c>
      <c r="U60" s="2756">
        <v>91.781318082788673</v>
      </c>
      <c r="V60" s="2759">
        <v>96.666666666666671</v>
      </c>
      <c r="W60" s="1392">
        <v>97.638888888888886</v>
      </c>
      <c r="X60" s="2756">
        <v>82.065217391304344</v>
      </c>
      <c r="Y60" s="2756">
        <v>97.182518115942031</v>
      </c>
      <c r="Z60" s="2664">
        <v>86.338797814207652</v>
      </c>
      <c r="AA60" s="2756">
        <v>92.741575591985423</v>
      </c>
      <c r="AB60" s="2759">
        <v>96.774193548387103</v>
      </c>
      <c r="AC60" s="1392">
        <v>97.451612903225808</v>
      </c>
      <c r="AD60" s="2756">
        <v>87.850467289719631</v>
      </c>
      <c r="AE60" s="2756">
        <v>93.423870716510905</v>
      </c>
      <c r="AF60" s="2759">
        <v>96.666666666666671</v>
      </c>
      <c r="AG60" s="1392">
        <v>10.659722222222221</v>
      </c>
      <c r="AH60" s="2756">
        <v>88.934426229508205</v>
      </c>
      <c r="AI60" s="2756">
        <v>83.247950819672127</v>
      </c>
      <c r="AJ60" s="2759">
        <v>96.774193548387103</v>
      </c>
      <c r="AK60" s="1392">
        <v>96.236559139784944</v>
      </c>
      <c r="AL60" s="2756">
        <v>96.739130434782609</v>
      </c>
      <c r="AM60" s="2756">
        <v>68.740489130434781</v>
      </c>
      <c r="AN60" s="2756">
        <v>89.818181818181813</v>
      </c>
      <c r="AO60" s="2756">
        <v>84.712121212121218</v>
      </c>
      <c r="AP60" s="2759">
        <v>96.774193548387103</v>
      </c>
      <c r="AQ60" s="1392">
        <v>93.509408602150543</v>
      </c>
      <c r="AR60" s="2756">
        <v>90.522875816993462</v>
      </c>
      <c r="AS60" s="2756">
        <v>85.603349673202615</v>
      </c>
      <c r="AT60" s="2759">
        <v>97.61904761904762</v>
      </c>
      <c r="AU60" s="1392">
        <v>94.642857142857139</v>
      </c>
      <c r="AV60" s="2756">
        <v>91.117764471057882</v>
      </c>
      <c r="AW60" s="2756">
        <v>86.36115269461078</v>
      </c>
      <c r="AX60" s="2759">
        <v>96.774193548387103</v>
      </c>
      <c r="AY60" s="1392">
        <v>100</v>
      </c>
      <c r="AZ60" s="2756">
        <v>97.037037037037038</v>
      </c>
      <c r="BA60" s="2756">
        <v>96.097685185185185</v>
      </c>
      <c r="BB60" s="2664">
        <v>96.88644688644689</v>
      </c>
      <c r="BC60" s="2756">
        <v>82.268772893772891</v>
      </c>
      <c r="BD60" s="2756">
        <v>91.598173515981742</v>
      </c>
      <c r="BE60" s="2756">
        <v>87.519520547945206</v>
      </c>
      <c r="BF60" s="1217"/>
      <c r="BG60" s="1217"/>
      <c r="BH60" s="1217"/>
      <c r="BI60" s="1217"/>
      <c r="BJ60" s="1217"/>
      <c r="BK60" s="1217"/>
      <c r="BL60" s="1217"/>
      <c r="BM60" s="1217"/>
    </row>
    <row r="61" spans="1:65" x14ac:dyDescent="0.25">
      <c r="A61" s="2768" t="s">
        <v>222</v>
      </c>
      <c r="B61" s="2758" t="s">
        <v>219</v>
      </c>
      <c r="C61" s="463">
        <v>7819.5</v>
      </c>
      <c r="D61" s="1364">
        <v>680</v>
      </c>
      <c r="E61" s="1364">
        <v>682.18</v>
      </c>
      <c r="F61" s="1364">
        <v>705</v>
      </c>
      <c r="G61" s="1364">
        <v>649.87</v>
      </c>
      <c r="H61" s="1364">
        <v>1385</v>
      </c>
      <c r="I61" s="2769">
        <v>1332.05</v>
      </c>
      <c r="J61" s="1364">
        <v>547.5</v>
      </c>
      <c r="K61" s="1364">
        <v>516.9</v>
      </c>
      <c r="L61" s="2664">
        <v>1932.5</v>
      </c>
      <c r="M61" s="2664">
        <v>1848.9499999999998</v>
      </c>
      <c r="N61" s="1364">
        <v>375</v>
      </c>
      <c r="O61" s="1364">
        <v>713.35</v>
      </c>
      <c r="P61" s="2664">
        <v>2307.5</v>
      </c>
      <c r="Q61" s="2664">
        <v>2562.2999999999997</v>
      </c>
      <c r="R61" s="1364">
        <v>695</v>
      </c>
      <c r="S61" s="1364">
        <v>672.25</v>
      </c>
      <c r="T61" s="2664">
        <v>3002.5</v>
      </c>
      <c r="U61" s="2664">
        <v>3234.5499999999997</v>
      </c>
      <c r="V61" s="1364">
        <v>672</v>
      </c>
      <c r="W61" s="1364">
        <v>663.96</v>
      </c>
      <c r="X61" s="2664">
        <v>1742</v>
      </c>
      <c r="Y61" s="2664">
        <v>2049.56</v>
      </c>
      <c r="Z61" s="2664">
        <v>3674.5</v>
      </c>
      <c r="AA61" s="2664">
        <v>3898.5099999999998</v>
      </c>
      <c r="AB61" s="1364">
        <v>705</v>
      </c>
      <c r="AC61" s="1364">
        <v>666.64</v>
      </c>
      <c r="AD61" s="2664">
        <v>4379.5</v>
      </c>
      <c r="AE61" s="2664">
        <v>4565.1499999999996</v>
      </c>
      <c r="AF61" s="1364">
        <v>685</v>
      </c>
      <c r="AG61" s="1364">
        <v>57.5</v>
      </c>
      <c r="AH61" s="2664">
        <v>5064.5</v>
      </c>
      <c r="AI61" s="2664">
        <v>4622.6499999999996</v>
      </c>
      <c r="AJ61" s="1364">
        <v>705</v>
      </c>
      <c r="AK61" s="1364">
        <v>708.42</v>
      </c>
      <c r="AL61" s="2664">
        <v>2095</v>
      </c>
      <c r="AM61" s="2664">
        <v>1432.56</v>
      </c>
      <c r="AN61" s="2664">
        <v>5769.5</v>
      </c>
      <c r="AO61" s="2664">
        <v>5331.07</v>
      </c>
      <c r="AP61" s="1364">
        <v>705</v>
      </c>
      <c r="AQ61" s="1364">
        <v>666.92</v>
      </c>
      <c r="AR61" s="2664">
        <v>6474.5</v>
      </c>
      <c r="AS61" s="2664">
        <v>5997.99</v>
      </c>
      <c r="AT61" s="1364">
        <v>640</v>
      </c>
      <c r="AU61" s="1364">
        <v>634.71</v>
      </c>
      <c r="AV61" s="2664">
        <v>7114.5</v>
      </c>
      <c r="AW61" s="2664">
        <v>6632.7</v>
      </c>
      <c r="AX61" s="1364">
        <v>705</v>
      </c>
      <c r="AY61" s="1364">
        <v>709.5</v>
      </c>
      <c r="AZ61" s="2664">
        <v>2050</v>
      </c>
      <c r="BA61" s="2664">
        <v>2011.13</v>
      </c>
      <c r="BB61" s="2664">
        <v>4145</v>
      </c>
      <c r="BC61" s="2664">
        <v>3443.69</v>
      </c>
      <c r="BD61" s="2664">
        <v>7819.5</v>
      </c>
      <c r="BE61" s="2664">
        <v>7342.2</v>
      </c>
      <c r="BF61" s="1217"/>
      <c r="BG61" s="1217"/>
      <c r="BH61" s="1217"/>
      <c r="BI61" s="1217"/>
      <c r="BJ61" s="1217"/>
      <c r="BK61" s="1217"/>
      <c r="BL61" s="1217"/>
      <c r="BM61" s="1217"/>
    </row>
    <row r="62" spans="1:65" x14ac:dyDescent="0.25">
      <c r="A62" s="2768" t="s">
        <v>223</v>
      </c>
      <c r="B62" s="2758" t="s">
        <v>49</v>
      </c>
      <c r="C62" s="463">
        <v>97.451395812562311</v>
      </c>
      <c r="D62" s="2759">
        <v>97.701149425287355</v>
      </c>
      <c r="E62" s="2759">
        <v>96.115533638605129</v>
      </c>
      <c r="F62" s="1392">
        <v>97.916666666666657</v>
      </c>
      <c r="G62" s="1392">
        <v>94.882614027915679</v>
      </c>
      <c r="H62" s="2759">
        <v>97.810734463276845</v>
      </c>
      <c r="I62" s="2770">
        <v>95.510048972158273</v>
      </c>
      <c r="J62" s="1392">
        <v>97.074468085106375</v>
      </c>
      <c r="K62" s="1392">
        <v>97.024870952604402</v>
      </c>
      <c r="L62" s="2756">
        <v>97.601010101010104</v>
      </c>
      <c r="M62" s="2756">
        <v>95.928754500835296</v>
      </c>
      <c r="N62" s="1392">
        <v>94.696969696969703</v>
      </c>
      <c r="O62" s="1392">
        <v>97.352439440464011</v>
      </c>
      <c r="P62" s="2756">
        <v>97.117003367003363</v>
      </c>
      <c r="Q62" s="2756">
        <v>96.320911821424943</v>
      </c>
      <c r="R62" s="1392">
        <v>96.527777777777786</v>
      </c>
      <c r="S62" s="1392">
        <v>94.677764632978437</v>
      </c>
      <c r="T62" s="2756">
        <v>96.979974160206723</v>
      </c>
      <c r="U62" s="2756">
        <v>95.974731544918555</v>
      </c>
      <c r="V62" s="1392">
        <v>96.551724137931032</v>
      </c>
      <c r="W62" s="1392">
        <v>94.446657183499298</v>
      </c>
      <c r="X62" s="2756">
        <v>96.136865342163361</v>
      </c>
      <c r="Y62" s="2756">
        <v>95.515404582927502</v>
      </c>
      <c r="Z62" s="2756">
        <v>96.901371308016877</v>
      </c>
      <c r="AA62" s="2756">
        <v>95.710999432879717</v>
      </c>
      <c r="AB62" s="1392">
        <v>97.916666666666657</v>
      </c>
      <c r="AC62" s="1392">
        <v>91.945271984993937</v>
      </c>
      <c r="AD62" s="2756">
        <v>97.06338652482269</v>
      </c>
      <c r="AE62" s="2756">
        <v>95.141978846454435</v>
      </c>
      <c r="AF62" s="1392">
        <v>98.419540229885058</v>
      </c>
      <c r="AG62" s="1392">
        <v>74.918566775244301</v>
      </c>
      <c r="AH62" s="2756">
        <v>97.244623655913969</v>
      </c>
      <c r="AI62" s="2756">
        <v>94.823589743589736</v>
      </c>
      <c r="AJ62" s="1392">
        <v>97.916666666666657</v>
      </c>
      <c r="AK62" s="1392">
        <v>98.941340782122893</v>
      </c>
      <c r="AL62" s="2756">
        <v>98.080524344569284</v>
      </c>
      <c r="AM62" s="2756">
        <v>94.384598659893655</v>
      </c>
      <c r="AN62" s="2756">
        <v>97.326248313090417</v>
      </c>
      <c r="AO62" s="2756">
        <v>95.350921123233761</v>
      </c>
      <c r="AP62" s="1392">
        <v>97.916666666666657</v>
      </c>
      <c r="AQ62" s="1392">
        <v>95.861781489413673</v>
      </c>
      <c r="AR62" s="2756">
        <v>97.390192539109506</v>
      </c>
      <c r="AS62" s="2756">
        <v>95.407454773641533</v>
      </c>
      <c r="AT62" s="2759">
        <v>97.560975609756099</v>
      </c>
      <c r="AU62" s="2759">
        <v>99.797169811320757</v>
      </c>
      <c r="AV62" s="2756">
        <v>97.405531215772186</v>
      </c>
      <c r="AW62" s="2756">
        <v>95.810744636132384</v>
      </c>
      <c r="AX62" s="2759">
        <v>97.916666666666657</v>
      </c>
      <c r="AY62" s="2759">
        <v>95.362903225806448</v>
      </c>
      <c r="AZ62" s="2756">
        <v>97.805343511450388</v>
      </c>
      <c r="BA62" s="2756">
        <v>96.888775406969188</v>
      </c>
      <c r="BB62" s="2756">
        <v>97.944234404536871</v>
      </c>
      <c r="BC62" s="2756">
        <v>95.831083901488796</v>
      </c>
      <c r="BD62" s="2756">
        <v>97.451395812562311</v>
      </c>
      <c r="BE62" s="2756">
        <v>95.767284793607686</v>
      </c>
      <c r="BF62" s="1217"/>
      <c r="BG62" s="1217"/>
      <c r="BH62" s="1217"/>
      <c r="BI62" s="1217"/>
      <c r="BJ62" s="1217"/>
      <c r="BK62" s="1217"/>
      <c r="BL62" s="1217"/>
      <c r="BM62" s="1217"/>
    </row>
    <row r="63" spans="1:65" x14ac:dyDescent="0.25">
      <c r="A63" s="2768" t="s">
        <v>224</v>
      </c>
      <c r="B63" s="2758" t="s">
        <v>1510</v>
      </c>
      <c r="C63" s="463">
        <v>561.1029416809788</v>
      </c>
      <c r="D63" s="1364">
        <v>569.48427779903386</v>
      </c>
      <c r="E63" s="1364">
        <v>533.7476912251899</v>
      </c>
      <c r="F63" s="1364">
        <v>572.89496813255948</v>
      </c>
      <c r="G63" s="1364">
        <v>529.14736793512543</v>
      </c>
      <c r="H63" s="1364">
        <v>571.22040536952886</v>
      </c>
      <c r="I63" s="2769">
        <v>531.50332194737439</v>
      </c>
      <c r="J63" s="1364">
        <v>525.02394997411045</v>
      </c>
      <c r="K63" s="1364">
        <v>504.42445347262532</v>
      </c>
      <c r="L63" s="2664">
        <v>558.1324057167518</v>
      </c>
      <c r="M63" s="2664">
        <v>523.93304307850406</v>
      </c>
      <c r="N63" s="1364">
        <v>461.16054287608199</v>
      </c>
      <c r="O63" s="1364">
        <v>550.96796803812992</v>
      </c>
      <c r="P63" s="2664">
        <v>542.3731647350611</v>
      </c>
      <c r="Q63" s="2664">
        <v>531.45962611716038</v>
      </c>
      <c r="R63" s="1364">
        <v>562.94864590409077</v>
      </c>
      <c r="S63" s="1364">
        <v>547.25325399776864</v>
      </c>
      <c r="T63" s="2664">
        <v>547.13584896902466</v>
      </c>
      <c r="U63" s="2664">
        <v>534.74208158785621</v>
      </c>
      <c r="V63" s="1364">
        <v>557.45188284707081</v>
      </c>
      <c r="W63" s="1364">
        <v>557.9055967226941</v>
      </c>
      <c r="X63" s="2664">
        <v>538.9162903301409</v>
      </c>
      <c r="Y63" s="2664">
        <v>551.99701399324738</v>
      </c>
      <c r="Z63" s="2664">
        <v>549.02246613218892</v>
      </c>
      <c r="AA63" s="2664">
        <v>538.68708814393199</v>
      </c>
      <c r="AB63" s="1364">
        <v>571.7040616184147</v>
      </c>
      <c r="AC63" s="1364">
        <v>559.30787231489262</v>
      </c>
      <c r="AD63" s="2664">
        <v>552.67368769122288</v>
      </c>
      <c r="AE63" s="2664">
        <v>541.69830126063766</v>
      </c>
      <c r="AF63" s="1364">
        <v>572.86090483338819</v>
      </c>
      <c r="AG63" s="1364">
        <v>424.46956521739128</v>
      </c>
      <c r="AH63" s="2664">
        <v>555.4041139410765</v>
      </c>
      <c r="AI63" s="2664">
        <v>540.24012200793925</v>
      </c>
      <c r="AJ63" s="1364">
        <v>571.7040616184147</v>
      </c>
      <c r="AK63" s="1364">
        <v>510.4373111995709</v>
      </c>
      <c r="AL63" s="2664">
        <v>572.08231345720071</v>
      </c>
      <c r="AM63" s="2664">
        <v>529.72859775506788</v>
      </c>
      <c r="AN63" s="2664">
        <v>557.39587459841653</v>
      </c>
      <c r="AO63" s="2664">
        <v>536.27977122791492</v>
      </c>
      <c r="AP63" s="1364">
        <v>571.7040616184147</v>
      </c>
      <c r="AQ63" s="1364">
        <v>553.66460744916935</v>
      </c>
      <c r="AR63" s="2664">
        <v>558.95387472956168</v>
      </c>
      <c r="AS63" s="2664">
        <v>538.21280128843159</v>
      </c>
      <c r="AT63" s="1364">
        <v>571.1659798388813</v>
      </c>
      <c r="AU63" s="1364">
        <v>539.61494225709373</v>
      </c>
      <c r="AV63" s="2664">
        <v>560.05244065407692</v>
      </c>
      <c r="AW63" s="2664">
        <v>538.34697785215678</v>
      </c>
      <c r="AX63" s="1364">
        <v>571.7040616184147</v>
      </c>
      <c r="AY63" s="1364">
        <v>577.89992952783655</v>
      </c>
      <c r="AZ63" s="2664">
        <v>571.53607511163352</v>
      </c>
      <c r="BA63" s="2664">
        <v>557.78045178581192</v>
      </c>
      <c r="BB63" s="2664">
        <v>571.81215939003232</v>
      </c>
      <c r="BC63" s="2664">
        <v>546.11100302292016</v>
      </c>
      <c r="BD63" s="2664">
        <v>561.1029416809788</v>
      </c>
      <c r="BE63" s="2664">
        <v>542.1691046280406</v>
      </c>
      <c r="BF63" s="1217"/>
      <c r="BG63" s="1217"/>
      <c r="BH63" s="1217"/>
      <c r="BI63" s="1217"/>
      <c r="BJ63" s="1217"/>
      <c r="BK63" s="1217"/>
      <c r="BL63" s="1217"/>
      <c r="BM63" s="1217"/>
    </row>
    <row r="64" spans="1:65" ht="15.75" thickBot="1" x14ac:dyDescent="0.3">
      <c r="A64" s="2768" t="s">
        <v>225</v>
      </c>
      <c r="B64" s="2758" t="s">
        <v>49</v>
      </c>
      <c r="C64" s="463">
        <v>79.254375414284823</v>
      </c>
      <c r="D64" s="1364">
        <v>78.989113086737916</v>
      </c>
      <c r="E64" s="1364">
        <v>78.052879565439213</v>
      </c>
      <c r="F64" s="1364">
        <v>79.085247399560529</v>
      </c>
      <c r="G64" s="1364">
        <v>80.463458758954459</v>
      </c>
      <c r="H64" s="1364">
        <v>79.038162116381145</v>
      </c>
      <c r="I64" s="2769">
        <v>79.205414765950351</v>
      </c>
      <c r="J64" s="1364">
        <v>80.726141902261077</v>
      </c>
      <c r="K64" s="1364">
        <v>79.461736085502963</v>
      </c>
      <c r="L64" s="2664">
        <v>79.254375414284823</v>
      </c>
      <c r="M64" s="2664">
        <v>79.274242026996404</v>
      </c>
      <c r="N64" s="1364">
        <v>82.341144512085791</v>
      </c>
      <c r="O64" s="1364">
        <v>79.235252493281706</v>
      </c>
      <c r="P64" s="2664">
        <v>79.864394923381766</v>
      </c>
      <c r="Q64" s="2664">
        <v>79.262984868518089</v>
      </c>
      <c r="R64" s="1364">
        <v>79.095455924965577</v>
      </c>
      <c r="S64" s="2759">
        <v>79.670611674769674</v>
      </c>
      <c r="T64" s="2664">
        <v>79.679908429891583</v>
      </c>
      <c r="U64" s="2664">
        <v>79.349336155519453</v>
      </c>
      <c r="V64" s="1364">
        <v>78.996508292694884</v>
      </c>
      <c r="W64" s="2759">
        <v>78.716780497341588</v>
      </c>
      <c r="X64" s="2664">
        <v>79.633885709850233</v>
      </c>
      <c r="Y64" s="2664">
        <v>79.205183494588255</v>
      </c>
      <c r="Z64" s="2664">
        <v>79.552115393136006</v>
      </c>
      <c r="AA64" s="2664">
        <v>79.237023940375877</v>
      </c>
      <c r="AB64" s="1364">
        <v>78.980523175772063</v>
      </c>
      <c r="AC64" s="2759">
        <v>78.871639530480891</v>
      </c>
      <c r="AD64" s="2664">
        <v>79.456360264734045</v>
      </c>
      <c r="AE64" s="2664">
        <v>79.181716465393265</v>
      </c>
      <c r="AF64" s="1364">
        <v>79.040324410532037</v>
      </c>
      <c r="AG64" s="2759">
        <v>80.871438038436068</v>
      </c>
      <c r="AH64" s="2664">
        <v>79.398057920953036</v>
      </c>
      <c r="AI64" s="2664">
        <v>79.197888704030575</v>
      </c>
      <c r="AJ64" s="1364">
        <v>78.980523175772063</v>
      </c>
      <c r="AK64" s="2759">
        <v>79.372727086350295</v>
      </c>
      <c r="AL64" s="2664">
        <v>79.00009296945592</v>
      </c>
      <c r="AM64" s="2664">
        <v>79.172775802727784</v>
      </c>
      <c r="AN64" s="2664">
        <v>79.345486065305764</v>
      </c>
      <c r="AO64" s="2664">
        <v>79.219959984094558</v>
      </c>
      <c r="AP64" s="1364">
        <v>78.980523175772063</v>
      </c>
      <c r="AQ64" s="2759">
        <v>78.912218838489096</v>
      </c>
      <c r="AR64" s="2664">
        <v>79.304672393871726</v>
      </c>
      <c r="AS64" s="2664">
        <v>79.18463817074624</v>
      </c>
      <c r="AT64" s="1364">
        <v>79.060219049602978</v>
      </c>
      <c r="AU64" s="1364">
        <v>78.207189145495477</v>
      </c>
      <c r="AV64" s="2664">
        <v>79.282182738730356</v>
      </c>
      <c r="AW64" s="2664">
        <v>79.089823678839622</v>
      </c>
      <c r="AX64" s="1364">
        <v>78.980523175772063</v>
      </c>
      <c r="AY64" s="1364">
        <v>77.210174674791546</v>
      </c>
      <c r="AZ64" s="2664">
        <v>79.005370477520998</v>
      </c>
      <c r="BA64" s="2664">
        <v>78.068309222517556</v>
      </c>
      <c r="BB64" s="2664">
        <v>79.002701727632285</v>
      </c>
      <c r="BC64" s="2664">
        <v>78.51025026209156</v>
      </c>
      <c r="BD64" s="2664">
        <v>79.254375414284823</v>
      </c>
      <c r="BE64" s="2664">
        <v>78.891999554216227</v>
      </c>
      <c r="BF64" s="1217"/>
      <c r="BG64" s="1217"/>
      <c r="BH64" s="1217"/>
      <c r="BI64" s="1217"/>
      <c r="BJ64" s="1217"/>
      <c r="BK64" s="1217"/>
      <c r="BL64" s="1217"/>
      <c r="BM64" s="1217"/>
    </row>
    <row r="65" spans="1:65" ht="15.75" hidden="1" thickBot="1" x14ac:dyDescent="0.3">
      <c r="A65" s="2771" t="s">
        <v>436</v>
      </c>
      <c r="B65" s="2772" t="s">
        <v>49</v>
      </c>
      <c r="C65" s="1126">
        <v>14.999999999999996</v>
      </c>
      <c r="D65" s="2773">
        <v>15</v>
      </c>
      <c r="E65" s="2773">
        <v>23.298051149096981</v>
      </c>
      <c r="F65" s="2773">
        <v>15</v>
      </c>
      <c r="G65" s="2773">
        <v>20.108061894223805</v>
      </c>
      <c r="H65" s="2773">
        <v>15</v>
      </c>
      <c r="I65" s="2774">
        <v>21.748642987391047</v>
      </c>
      <c r="J65" s="2773">
        <v>15</v>
      </c>
      <c r="K65" s="2773">
        <v>21.054165691865752</v>
      </c>
      <c r="L65" s="2756">
        <v>15</v>
      </c>
      <c r="M65" s="2756">
        <v>21.561721271030198</v>
      </c>
      <c r="N65" s="2773">
        <v>15</v>
      </c>
      <c r="O65" s="2773">
        <v>19.313645419086946</v>
      </c>
      <c r="P65" s="2756">
        <v>15</v>
      </c>
      <c r="Q65" s="2756">
        <v>20.912878123074641</v>
      </c>
      <c r="R65" s="2773">
        <v>15</v>
      </c>
      <c r="S65" s="2773">
        <v>17.030587864340252</v>
      </c>
      <c r="T65" s="2756">
        <v>15</v>
      </c>
      <c r="U65" s="2756">
        <v>20.08712745353106</v>
      </c>
      <c r="V65" s="2773">
        <v>15</v>
      </c>
      <c r="W65" s="2773">
        <v>19.549600866027582</v>
      </c>
      <c r="X65" s="2756">
        <v>15</v>
      </c>
      <c r="Y65" s="2756">
        <v>18.64850077473746</v>
      </c>
      <c r="Z65" s="2756">
        <v>15.000000000000002</v>
      </c>
      <c r="AA65" s="2756">
        <v>19.992314567513478</v>
      </c>
      <c r="AB65" s="2773">
        <v>14.999999999999996</v>
      </c>
      <c r="AC65" s="2773">
        <v>19.196903906859735</v>
      </c>
      <c r="AD65" s="2756">
        <v>15</v>
      </c>
      <c r="AE65" s="2756">
        <v>19.872386404166065</v>
      </c>
      <c r="AF65" s="2773">
        <v>15</v>
      </c>
      <c r="AG65" s="2773">
        <v>4.0807964928094398</v>
      </c>
      <c r="AH65" s="2756">
        <v>14.999999999999996</v>
      </c>
      <c r="AI65" s="2756">
        <v>19.718052120235082</v>
      </c>
      <c r="AJ65" s="2773">
        <v>14.999999999999996</v>
      </c>
      <c r="AK65" s="2773">
        <v>12.521155739427661</v>
      </c>
      <c r="AL65" s="2756">
        <v>15</v>
      </c>
      <c r="AM65" s="2756">
        <v>15.529710041799099</v>
      </c>
      <c r="AN65" s="2756">
        <v>14.999999999999996</v>
      </c>
      <c r="AO65" s="2756">
        <v>18.807776994660617</v>
      </c>
      <c r="AP65" s="2773">
        <v>14.999999999999996</v>
      </c>
      <c r="AQ65" s="2773">
        <v>17.729451591062965</v>
      </c>
      <c r="AR65" s="2756">
        <v>14.999999999999995</v>
      </c>
      <c r="AS65" s="2756">
        <v>18.684435110022786</v>
      </c>
      <c r="AT65" s="2773">
        <v>15</v>
      </c>
      <c r="AU65" s="2773">
        <v>17.32968563411864</v>
      </c>
      <c r="AV65" s="2756">
        <v>14.999999999999996</v>
      </c>
      <c r="AW65" s="2756">
        <v>18.5544882871509</v>
      </c>
      <c r="AX65" s="2773">
        <v>14.999999999999996</v>
      </c>
      <c r="AY65" s="2773">
        <v>16.52065752890103</v>
      </c>
      <c r="AZ65" s="2756">
        <v>15</v>
      </c>
      <c r="BA65" s="2756">
        <v>17.165566172714701</v>
      </c>
      <c r="BB65" s="2756">
        <v>15.000000000000002</v>
      </c>
      <c r="BC65" s="2756">
        <v>16.50547128446372</v>
      </c>
      <c r="BD65" s="2756">
        <v>14.999999999999996</v>
      </c>
      <c r="BE65" s="2756">
        <v>18.345000419522727</v>
      </c>
      <c r="BF65" s="1217"/>
      <c r="BG65" s="1217"/>
      <c r="BH65" s="1217"/>
      <c r="BI65" s="1217"/>
      <c r="BJ65" s="1217"/>
      <c r="BK65" s="1217"/>
      <c r="BL65" s="1217"/>
      <c r="BM65" s="1217"/>
    </row>
    <row r="66" spans="1:65" ht="18.75" x14ac:dyDescent="0.25">
      <c r="A66" s="2763" t="s">
        <v>47</v>
      </c>
      <c r="B66" s="2764"/>
      <c r="C66" s="2765"/>
      <c r="D66" s="2766"/>
      <c r="E66" s="2766"/>
      <c r="F66" s="2766"/>
      <c r="G66" s="2766"/>
      <c r="H66" s="2764"/>
      <c r="I66" s="2767"/>
      <c r="J66" s="2766"/>
      <c r="K66" s="2766"/>
      <c r="L66" s="2749"/>
      <c r="M66" s="2749"/>
      <c r="N66" s="2766"/>
      <c r="O66" s="2766"/>
      <c r="P66" s="2749"/>
      <c r="Q66" s="2749"/>
      <c r="R66" s="2766"/>
      <c r="S66" s="2766"/>
      <c r="T66" s="2749"/>
      <c r="U66" s="2749"/>
      <c r="V66" s="2766"/>
      <c r="W66" s="2766"/>
      <c r="X66" s="2749"/>
      <c r="Y66" s="2749"/>
      <c r="Z66" s="2749"/>
      <c r="AA66" s="2749"/>
      <c r="AB66" s="2766"/>
      <c r="AC66" s="2766"/>
      <c r="AD66" s="2749"/>
      <c r="AE66" s="2749"/>
      <c r="AF66" s="2766"/>
      <c r="AG66" s="2766"/>
      <c r="AH66" s="2749"/>
      <c r="AI66" s="2749"/>
      <c r="AJ66" s="2766"/>
      <c r="AK66" s="2766"/>
      <c r="AL66" s="2749"/>
      <c r="AM66" s="2749"/>
      <c r="AN66" s="2749"/>
      <c r="AO66" s="2749"/>
      <c r="AP66" s="2766"/>
      <c r="AQ66" s="2766"/>
      <c r="AR66" s="2749"/>
      <c r="AS66" s="2749"/>
      <c r="AT66" s="2766"/>
      <c r="AU66" s="2766"/>
      <c r="AV66" s="2749"/>
      <c r="AW66" s="2749"/>
      <c r="AX66" s="2766"/>
      <c r="AY66" s="2766"/>
      <c r="AZ66" s="2749"/>
      <c r="BA66" s="2749"/>
      <c r="BB66" s="2749"/>
      <c r="BC66" s="2749"/>
      <c r="BD66" s="2749"/>
      <c r="BE66" s="2749"/>
      <c r="BF66" s="1217"/>
      <c r="BG66" s="1217"/>
      <c r="BH66" s="1217"/>
      <c r="BI66" s="1217"/>
      <c r="BJ66" s="1217"/>
      <c r="BK66" s="1217"/>
      <c r="BL66" s="1217"/>
      <c r="BM66" s="1217"/>
    </row>
    <row r="67" spans="1:65" x14ac:dyDescent="0.25">
      <c r="A67" s="2768" t="s">
        <v>437</v>
      </c>
      <c r="B67" s="2758" t="s">
        <v>49</v>
      </c>
      <c r="C67" s="1026">
        <v>114.53441489982865</v>
      </c>
      <c r="D67" s="2759">
        <v>116.24524433423578</v>
      </c>
      <c r="E67" s="2759">
        <v>108.95055965215217</v>
      </c>
      <c r="F67" s="2759">
        <v>116.94144710334717</v>
      </c>
      <c r="G67" s="2759">
        <v>108.01152458881941</v>
      </c>
      <c r="H67" s="2759">
        <v>116.59962913728525</v>
      </c>
      <c r="I67" s="2770">
        <v>108.49243066554651</v>
      </c>
      <c r="J67" s="2759">
        <v>107.16983721121017</v>
      </c>
      <c r="K67" s="2759">
        <v>102.96499153358742</v>
      </c>
      <c r="L67" s="2756">
        <v>113.92805807414108</v>
      </c>
      <c r="M67" s="2756">
        <v>106.94715724695239</v>
      </c>
      <c r="N67" s="2759">
        <v>94.133801535530139</v>
      </c>
      <c r="O67" s="2759">
        <v>112.46562646551519</v>
      </c>
      <c r="P67" s="2756">
        <v>110.71122331705372</v>
      </c>
      <c r="Q67" s="2756">
        <v>108.48351131051317</v>
      </c>
      <c r="R67" s="2759">
        <v>114.91116689588657</v>
      </c>
      <c r="S67" s="2759">
        <v>111.70736524902907</v>
      </c>
      <c r="T67" s="2756">
        <v>111.68340009883184</v>
      </c>
      <c r="U67" s="2756">
        <v>109.15353830350054</v>
      </c>
      <c r="V67" s="2759">
        <v>113.78914722032991</v>
      </c>
      <c r="W67" s="2759">
        <v>113.88176098050869</v>
      </c>
      <c r="X67" s="2756">
        <v>110.00559328388444</v>
      </c>
      <c r="Y67" s="2756">
        <v>112.67567914501335</v>
      </c>
      <c r="Z67" s="2756">
        <v>112.06850339605505</v>
      </c>
      <c r="AA67" s="2756">
        <v>109.95880768298815</v>
      </c>
      <c r="AB67" s="2759">
        <v>116.69835484582072</v>
      </c>
      <c r="AC67" s="2759">
        <v>114.16799867871002</v>
      </c>
      <c r="AD67" s="2756">
        <v>112.81380429161044</v>
      </c>
      <c r="AE67" s="2756">
        <v>110.57346768000646</v>
      </c>
      <c r="AF67" s="2759">
        <v>116.93449397629985</v>
      </c>
      <c r="AG67" s="2759">
        <v>86.644303003137608</v>
      </c>
      <c r="AH67" s="2756">
        <v>113.37114903127127</v>
      </c>
      <c r="AI67" s="2756">
        <v>110.27581871914636</v>
      </c>
      <c r="AJ67" s="2759">
        <v>116.69835484582072</v>
      </c>
      <c r="AK67" s="2759">
        <v>104.19235836857219</v>
      </c>
      <c r="AL67" s="2756">
        <v>116.77556501497499</v>
      </c>
      <c r="AM67" s="2756">
        <v>108.13016737680765</v>
      </c>
      <c r="AN67" s="2756">
        <v>113.77771460874892</v>
      </c>
      <c r="AO67" s="2756">
        <v>109.46741721971871</v>
      </c>
      <c r="AP67" s="2759">
        <v>116.69835484582072</v>
      </c>
      <c r="AQ67" s="2759">
        <v>113.0160745102428</v>
      </c>
      <c r="AR67" s="2756">
        <v>114.09573937778681</v>
      </c>
      <c r="AS67" s="2756">
        <v>109.86199448980358</v>
      </c>
      <c r="AT67" s="2759">
        <v>116.58851959597783</v>
      </c>
      <c r="AU67" s="2759">
        <v>110.14820470814904</v>
      </c>
      <c r="AV67" s="2756">
        <v>114.31998273145076</v>
      </c>
      <c r="AW67" s="2756">
        <v>109.88938310796601</v>
      </c>
      <c r="AX67" s="2759">
        <v>116.69835484582072</v>
      </c>
      <c r="AY67" s="2759">
        <v>117.96307839846558</v>
      </c>
      <c r="AZ67" s="2756">
        <v>116.66406481660148</v>
      </c>
      <c r="BA67" s="2756">
        <v>113.85621593153688</v>
      </c>
      <c r="BB67" s="2756">
        <v>116.72042016415092</v>
      </c>
      <c r="BC67" s="2756">
        <v>111.47420474076102</v>
      </c>
      <c r="BD67" s="2756">
        <v>114.53441489982865</v>
      </c>
      <c r="BE67" s="2756">
        <v>110.66956981067221</v>
      </c>
      <c r="BF67" s="1217"/>
      <c r="BG67" s="1217"/>
      <c r="BH67" s="1217"/>
      <c r="BI67" s="1217"/>
      <c r="BJ67" s="1217"/>
      <c r="BK67" s="1217"/>
      <c r="BL67" s="1217"/>
      <c r="BM67" s="1217"/>
    </row>
    <row r="68" spans="1:65" x14ac:dyDescent="0.25">
      <c r="A68" s="2768" t="s">
        <v>228</v>
      </c>
      <c r="B68" s="2758" t="s">
        <v>226</v>
      </c>
      <c r="C68" s="1025">
        <v>1.3752523080416146</v>
      </c>
      <c r="D68" s="1392">
        <v>1.3957947985270438</v>
      </c>
      <c r="E68" s="1392">
        <v>1.3082051255519358</v>
      </c>
      <c r="F68" s="1392">
        <v>1.4041543336582338</v>
      </c>
      <c r="G68" s="1392">
        <v>1.2969298233704056</v>
      </c>
      <c r="H68" s="2759">
        <v>1.40005001316061</v>
      </c>
      <c r="I68" s="2775">
        <v>1.3027042204592509</v>
      </c>
      <c r="J68" s="1392">
        <v>1.2868234067992903</v>
      </c>
      <c r="K68" s="1392">
        <v>1.2363344447858462</v>
      </c>
      <c r="L68" s="2757">
        <v>1.3679715826390975</v>
      </c>
      <c r="M68" s="2757">
        <v>1.2841496153884904</v>
      </c>
      <c r="N68" s="1392">
        <v>1.1302954482256913</v>
      </c>
      <c r="O68" s="1392">
        <v>1.3504116863679656</v>
      </c>
      <c r="P68" s="2756">
        <v>1.3293459919976989</v>
      </c>
      <c r="Q68" s="2757">
        <v>1.3025971228361775</v>
      </c>
      <c r="R68" s="1392">
        <v>1.3797760929021829</v>
      </c>
      <c r="S68" s="1392">
        <v>1.3413069950925705</v>
      </c>
      <c r="T68" s="2756">
        <v>1.3410192376691781</v>
      </c>
      <c r="U68" s="2757">
        <v>1.3106423568329808</v>
      </c>
      <c r="V68" s="1392">
        <v>1.3663036344290951</v>
      </c>
      <c r="W68" s="1392">
        <v>1.3674156782418974</v>
      </c>
      <c r="X68" s="2757">
        <v>1.3208732606130904</v>
      </c>
      <c r="Y68" s="2757">
        <v>1.3529338578265868</v>
      </c>
      <c r="Z68" s="2757">
        <v>1.3456432993436001</v>
      </c>
      <c r="AA68" s="2757">
        <v>1.3203114905488527</v>
      </c>
      <c r="AB68" s="1392">
        <v>1.4012354451431732</v>
      </c>
      <c r="AC68" s="1392">
        <v>1.370852628222776</v>
      </c>
      <c r="AD68" s="2756">
        <v>1.3545923717922128</v>
      </c>
      <c r="AE68" s="2757">
        <v>1.3276919148545041</v>
      </c>
      <c r="AF68" s="1392">
        <v>1.4040708451798729</v>
      </c>
      <c r="AG68" s="1392">
        <v>1.0403665814151748</v>
      </c>
      <c r="AH68" s="2756">
        <v>1.3612845929928346</v>
      </c>
      <c r="AI68" s="2757">
        <v>1.3241179460978902</v>
      </c>
      <c r="AJ68" s="1392">
        <v>1.4012354451431732</v>
      </c>
      <c r="AK68" s="1392">
        <v>1.2510718411754189</v>
      </c>
      <c r="AL68" s="2757">
        <v>1.4021625329833352</v>
      </c>
      <c r="AM68" s="2757">
        <v>1.2983544062624213</v>
      </c>
      <c r="AN68" s="2756">
        <v>1.3661663593098443</v>
      </c>
      <c r="AO68" s="2757">
        <v>1.3144112039899876</v>
      </c>
      <c r="AP68" s="1392">
        <v>1.4012354451431732</v>
      </c>
      <c r="AQ68" s="1392">
        <v>1.3570210966891405</v>
      </c>
      <c r="AR68" s="2756">
        <v>1.3699849870822589</v>
      </c>
      <c r="AS68" s="2757">
        <v>1.3191490227657638</v>
      </c>
      <c r="AT68" s="1392">
        <v>1.3999166172521602</v>
      </c>
      <c r="AU68" s="1392">
        <v>1.3225856427869946</v>
      </c>
      <c r="AV68" s="2756">
        <v>1.3726775506227378</v>
      </c>
      <c r="AW68" s="2757">
        <v>1.3194778868925412</v>
      </c>
      <c r="AX68" s="1392">
        <v>1.4012354451431732</v>
      </c>
      <c r="AY68" s="1392">
        <v>1.4164213959015601</v>
      </c>
      <c r="AZ68" s="2757">
        <v>1.4008237135089054</v>
      </c>
      <c r="BA68" s="2757">
        <v>1.3671089504554215</v>
      </c>
      <c r="BB68" s="2757">
        <v>1.401500390661844</v>
      </c>
      <c r="BC68" s="2757">
        <v>1.3385073603502946</v>
      </c>
      <c r="BD68" s="2756">
        <v>1.3752523080416146</v>
      </c>
      <c r="BE68" s="2757">
        <v>1.3288458446765701</v>
      </c>
      <c r="BF68" s="1217"/>
      <c r="BG68" s="1217"/>
      <c r="BH68" s="1217"/>
      <c r="BI68" s="1217"/>
      <c r="BJ68" s="1217"/>
      <c r="BK68" s="1217"/>
      <c r="BL68" s="1217"/>
      <c r="BM68" s="1217"/>
    </row>
    <row r="69" spans="1:65" x14ac:dyDescent="0.25">
      <c r="A69" s="2768" t="s">
        <v>229</v>
      </c>
      <c r="B69" s="2758" t="s">
        <v>211</v>
      </c>
      <c r="C69" s="463">
        <v>135267995.4697859</v>
      </c>
      <c r="D69" s="1364">
        <v>11938896.193490066</v>
      </c>
      <c r="E69" s="1364">
        <v>11844432.199999988</v>
      </c>
      <c r="F69" s="1364">
        <v>12451958.066606399</v>
      </c>
      <c r="G69" s="1364">
        <v>11008547.000000004</v>
      </c>
      <c r="H69" s="1364">
        <v>24390854.260096464</v>
      </c>
      <c r="I69" s="1346">
        <v>22852979.199999992</v>
      </c>
      <c r="J69" s="1364">
        <v>8862102.3867917489</v>
      </c>
      <c r="K69" s="1364">
        <v>9149889.999999987</v>
      </c>
      <c r="L69" s="2664">
        <v>33252956.646888211</v>
      </c>
      <c r="M69" s="2664">
        <v>32002869.199999981</v>
      </c>
      <c r="N69" s="1364">
        <v>5331592.3263261029</v>
      </c>
      <c r="O69" s="1364">
        <v>12388850.000000015</v>
      </c>
      <c r="P69" s="2664">
        <v>38584548.973214313</v>
      </c>
      <c r="Q69" s="2596">
        <v>44391719.199999996</v>
      </c>
      <c r="R69" s="1364">
        <v>12062216.193490066</v>
      </c>
      <c r="S69" s="1364">
        <v>11670870</v>
      </c>
      <c r="T69" s="2664">
        <v>50646765.166704379</v>
      </c>
      <c r="U69" s="2596">
        <v>56062589.199999996</v>
      </c>
      <c r="V69" s="1364">
        <v>11549154.320373729</v>
      </c>
      <c r="W69" s="1364">
        <v>11386173</v>
      </c>
      <c r="X69" s="2664">
        <v>28942962.840189897</v>
      </c>
      <c r="Y69" s="2664">
        <v>35445893.000000015</v>
      </c>
      <c r="Z69" s="2664">
        <v>62195919.487078108</v>
      </c>
      <c r="AA69" s="2664">
        <v>67448762.199999988</v>
      </c>
      <c r="AB69" s="1364">
        <v>12426073.534885483</v>
      </c>
      <c r="AC69" s="1364">
        <v>11532626.999999965</v>
      </c>
      <c r="AD69" s="2664">
        <v>74621993.021963596</v>
      </c>
      <c r="AE69" s="2596">
        <v>78981389.199999958</v>
      </c>
      <c r="AF69" s="1364">
        <v>12097991.661769148</v>
      </c>
      <c r="AG69" s="1364">
        <v>1573730.0000000368</v>
      </c>
      <c r="AH69" s="2664">
        <v>86719984.683732748</v>
      </c>
      <c r="AI69" s="2596">
        <v>80555119.199999988</v>
      </c>
      <c r="AJ69" s="1364">
        <v>12426073.534885483</v>
      </c>
      <c r="AK69" s="1364">
        <v>11462629.999999959</v>
      </c>
      <c r="AL69" s="2664">
        <v>36950138.731540114</v>
      </c>
      <c r="AM69" s="2664">
        <v>24568986.999999963</v>
      </c>
      <c r="AN69" s="2664">
        <v>99146058.218618229</v>
      </c>
      <c r="AO69" s="2664">
        <v>92017749.199999943</v>
      </c>
      <c r="AP69" s="1364">
        <v>12426073.534885483</v>
      </c>
      <c r="AQ69" s="1364">
        <v>11305090.000000039</v>
      </c>
      <c r="AR69" s="2664">
        <v>111572131.75350371</v>
      </c>
      <c r="AS69" s="2596">
        <v>103322839.19999999</v>
      </c>
      <c r="AT69" s="1364">
        <v>11269790.181396937</v>
      </c>
      <c r="AU69" s="1364">
        <v>10543509.99999997</v>
      </c>
      <c r="AV69" s="2664">
        <v>122841921.93490064</v>
      </c>
      <c r="AW69" s="2596">
        <v>113866349.19999996</v>
      </c>
      <c r="AX69" s="1364">
        <v>12426073.534885483</v>
      </c>
      <c r="AY69" s="1364">
        <v>11992050.000000013</v>
      </c>
      <c r="AZ69" s="2664">
        <v>36121937.251167901</v>
      </c>
      <c r="BA69" s="2664">
        <v>33840650.000000022</v>
      </c>
      <c r="BB69" s="2664">
        <v>73072075.982708007</v>
      </c>
      <c r="BC69" s="2664">
        <v>58409636.999999985</v>
      </c>
      <c r="BD69" s="2664">
        <v>135267995.46978614</v>
      </c>
      <c r="BE69" s="2596">
        <v>125858399.19999997</v>
      </c>
      <c r="BF69" s="1217"/>
      <c r="BG69" s="1217"/>
      <c r="BH69" s="1217"/>
      <c r="BI69" s="1217"/>
      <c r="BJ69" s="1217"/>
      <c r="BK69" s="1217"/>
      <c r="BL69" s="1217"/>
      <c r="BM69" s="1217"/>
    </row>
    <row r="70" spans="1:65" x14ac:dyDescent="0.25">
      <c r="A70" s="2768" t="s">
        <v>230</v>
      </c>
      <c r="B70" s="2758" t="s">
        <v>227</v>
      </c>
      <c r="C70" s="1026">
        <v>30.829999999999938</v>
      </c>
      <c r="D70" s="2759">
        <v>30.83</v>
      </c>
      <c r="E70" s="2759">
        <v>32.529639781166203</v>
      </c>
      <c r="F70" s="2759">
        <v>30.83</v>
      </c>
      <c r="G70" s="2759">
        <v>32.01303663810026</v>
      </c>
      <c r="H70" s="2759">
        <v>30.83</v>
      </c>
      <c r="I70" s="2770">
        <v>32.278720714587365</v>
      </c>
      <c r="J70" s="2759">
        <v>30.830000000000002</v>
      </c>
      <c r="K70" s="2759">
        <v>35.09241112692095</v>
      </c>
      <c r="L70" s="2756">
        <v>30.830000000000002</v>
      </c>
      <c r="M70" s="2756">
        <v>33.036038260560758</v>
      </c>
      <c r="N70" s="2759">
        <v>30.83</v>
      </c>
      <c r="O70" s="2759">
        <v>31.521144534937307</v>
      </c>
      <c r="P70" s="2756">
        <v>30.83</v>
      </c>
      <c r="Q70" s="2756">
        <v>32.598807277939777</v>
      </c>
      <c r="R70" s="2759">
        <v>30.83</v>
      </c>
      <c r="S70" s="2759">
        <v>31.723717079243581</v>
      </c>
      <c r="T70" s="2756">
        <v>30.83</v>
      </c>
      <c r="U70" s="2756">
        <v>32.412678403145144</v>
      </c>
      <c r="V70" s="1392">
        <v>30.83</v>
      </c>
      <c r="W70" s="2759">
        <v>30.73796726480521</v>
      </c>
      <c r="X70" s="2756">
        <v>30.829999999999995</v>
      </c>
      <c r="Y70" s="2756">
        <v>31.33058882698651</v>
      </c>
      <c r="Z70" s="2756">
        <v>30.830000000000002</v>
      </c>
      <c r="AA70" s="2756">
        <v>32.117280556855768</v>
      </c>
      <c r="AB70" s="1392">
        <v>30.829999999999991</v>
      </c>
      <c r="AC70" s="2759">
        <v>30.930429092118331</v>
      </c>
      <c r="AD70" s="2756">
        <v>30.830000000000002</v>
      </c>
      <c r="AE70" s="2756">
        <v>31.938332846731839</v>
      </c>
      <c r="AF70" s="1392">
        <v>30.829999999999995</v>
      </c>
      <c r="AG70" s="2759">
        <v>64.478633179007531</v>
      </c>
      <c r="AH70" s="2756">
        <v>30.83</v>
      </c>
      <c r="AI70" s="2756">
        <v>32.256355539752079</v>
      </c>
      <c r="AJ70" s="1392">
        <v>30.829999999999991</v>
      </c>
      <c r="AK70" s="2759">
        <v>31.699400449109962</v>
      </c>
      <c r="AL70" s="2756">
        <v>30.829999999999995</v>
      </c>
      <c r="AM70" s="2756">
        <v>32.37583743154272</v>
      </c>
      <c r="AN70" s="2756">
        <v>30.83</v>
      </c>
      <c r="AO70" s="2756">
        <v>32.185910956664067</v>
      </c>
      <c r="AP70" s="1392">
        <v>30.829999999999991</v>
      </c>
      <c r="AQ70" s="2759">
        <v>30.616357481381286</v>
      </c>
      <c r="AR70" s="2756">
        <v>30.829999999999991</v>
      </c>
      <c r="AS70" s="2756">
        <v>32.00638102716843</v>
      </c>
      <c r="AT70" s="2759">
        <v>30.830000000000005</v>
      </c>
      <c r="AU70" s="2759">
        <v>30.78406068338877</v>
      </c>
      <c r="AV70" s="2756">
        <v>30.829999999999995</v>
      </c>
      <c r="AW70" s="2756">
        <v>31.889136733643365</v>
      </c>
      <c r="AX70" s="2759">
        <v>30.829999999999991</v>
      </c>
      <c r="AY70" s="2759">
        <v>29.247475732891111</v>
      </c>
      <c r="AZ70" s="2756">
        <v>30.83</v>
      </c>
      <c r="BA70" s="2756">
        <v>30.167218027954082</v>
      </c>
      <c r="BB70" s="2756">
        <v>30.829999999999995</v>
      </c>
      <c r="BC70" s="2756">
        <v>31.058432329045949</v>
      </c>
      <c r="BD70" s="2756">
        <v>30.829999999999995</v>
      </c>
      <c r="BE70" s="2756">
        <v>31.617041364941056</v>
      </c>
      <c r="BF70" s="1217"/>
      <c r="BG70" s="1217"/>
      <c r="BH70" s="1217"/>
      <c r="BI70" s="1217"/>
      <c r="BJ70" s="1217"/>
      <c r="BK70" s="1217"/>
      <c r="BL70" s="1217"/>
      <c r="BM70" s="1217"/>
    </row>
    <row r="71" spans="1:65" x14ac:dyDescent="0.25">
      <c r="A71" s="2768" t="s">
        <v>231</v>
      </c>
      <c r="B71" s="2758" t="s">
        <v>625</v>
      </c>
      <c r="C71" s="463">
        <v>1923.91638222341</v>
      </c>
      <c r="D71" s="1364">
        <v>1782.2124670107835</v>
      </c>
      <c r="E71" s="1364">
        <v>1453.5555555555559</v>
      </c>
      <c r="F71" s="1364">
        <v>1798.8398980302736</v>
      </c>
      <c r="G71" s="1364">
        <v>1409.0188172043006</v>
      </c>
      <c r="H71" s="2759">
        <v>1790.6624729387213</v>
      </c>
      <c r="I71" s="2770">
        <v>1430.922131147541</v>
      </c>
      <c r="J71" s="1364">
        <v>1322.9153769071524</v>
      </c>
      <c r="K71" s="1364">
        <v>1135.5</v>
      </c>
      <c r="L71" s="2756">
        <v>1636.4601335876544</v>
      </c>
      <c r="M71" s="2756">
        <v>1333.5302197802198</v>
      </c>
      <c r="N71" s="1364">
        <v>770.21468794917303</v>
      </c>
      <c r="O71" s="1364">
        <v>1448.0107526881718</v>
      </c>
      <c r="P71" s="2756">
        <v>1416.3485859254172</v>
      </c>
      <c r="Q71" s="2756">
        <v>1362.6195355191255</v>
      </c>
      <c r="R71" s="1364">
        <v>1742.5368469322402</v>
      </c>
      <c r="S71" s="1364">
        <v>1425.940860215054</v>
      </c>
      <c r="T71" s="2756">
        <v>1482.4390178941201</v>
      </c>
      <c r="U71" s="2756">
        <v>1375.4493464052287</v>
      </c>
      <c r="V71" s="1364">
        <v>1724.0326475428149</v>
      </c>
      <c r="W71" s="1364">
        <v>1449.2499999999998</v>
      </c>
      <c r="X71" s="2664">
        <v>1408.8725761696548</v>
      </c>
      <c r="Y71" s="2664">
        <v>1440.9782608695652</v>
      </c>
      <c r="Z71" s="2664">
        <v>1522.0445309512831</v>
      </c>
      <c r="AA71" s="2664">
        <v>1387.5478142076502</v>
      </c>
      <c r="AB71" s="1364">
        <v>1795.1005561410427</v>
      </c>
      <c r="AC71" s="1364">
        <v>1456.6666666666658</v>
      </c>
      <c r="AD71" s="2756">
        <v>1561.5993757217623</v>
      </c>
      <c r="AE71" s="2756">
        <v>1397.5603582554515</v>
      </c>
      <c r="AF71" s="1364">
        <v>1805.9618926207077</v>
      </c>
      <c r="AG71" s="1364">
        <v>215.9722222222222</v>
      </c>
      <c r="AH71" s="2756">
        <v>1591.6439474716326</v>
      </c>
      <c r="AI71" s="2756">
        <v>1252.2831284153003</v>
      </c>
      <c r="AJ71" s="1364">
        <v>1795.1005561410427</v>
      </c>
      <c r="AK71" s="1364">
        <v>1456.8548387096771</v>
      </c>
      <c r="AL71" s="2756">
        <v>1798.642296297455</v>
      </c>
      <c r="AM71" s="2756">
        <v>1052.1557971014488</v>
      </c>
      <c r="AN71" s="2756">
        <v>1614.5790560852754</v>
      </c>
      <c r="AO71" s="2756">
        <v>1275.3439393939391</v>
      </c>
      <c r="AP71" s="1364">
        <v>1795.1005561410427</v>
      </c>
      <c r="AQ71" s="1364">
        <v>1400.9408602150536</v>
      </c>
      <c r="AR71" s="2756">
        <v>1632.8671819079188</v>
      </c>
      <c r="AS71" s="2756">
        <v>1288.0678104575161</v>
      </c>
      <c r="AT71" s="1364">
        <v>1802.4961888406515</v>
      </c>
      <c r="AU71" s="1364">
        <v>1455.6547619047624</v>
      </c>
      <c r="AV71" s="2664">
        <v>1647.0875776986866</v>
      </c>
      <c r="AW71" s="2664">
        <v>1302.1170159680637</v>
      </c>
      <c r="AX71" s="1364">
        <v>1795.1005561410427</v>
      </c>
      <c r="AY71" s="1364">
        <v>1483.1989247311819</v>
      </c>
      <c r="AZ71" s="2756">
        <v>1797.4014196475878</v>
      </c>
      <c r="BA71" s="2756">
        <v>1446.2962962962961</v>
      </c>
      <c r="BB71" s="2756">
        <v>1798.028675976092</v>
      </c>
      <c r="BC71" s="2756">
        <v>1247.0604395604391</v>
      </c>
      <c r="BD71" s="2756">
        <v>1659.658542991051</v>
      </c>
      <c r="BE71" s="2756">
        <v>1317.4965753424656</v>
      </c>
      <c r="BF71" s="1217"/>
      <c r="BG71" s="1217"/>
      <c r="BH71" s="1217"/>
      <c r="BI71" s="1217"/>
      <c r="BJ71" s="1217"/>
      <c r="BK71" s="1217"/>
      <c r="BL71" s="1217"/>
      <c r="BM71" s="1217"/>
    </row>
    <row r="72" spans="1:65" ht="15.75" thickBot="1" x14ac:dyDescent="0.3">
      <c r="A72" s="2771" t="s">
        <v>216</v>
      </c>
      <c r="B72" s="2772" t="s">
        <v>1183</v>
      </c>
      <c r="C72" s="1543">
        <v>1.4E-2</v>
      </c>
      <c r="D72" s="2776">
        <v>1.4E-2</v>
      </c>
      <c r="E72" s="2777">
        <v>1.2E-2</v>
      </c>
      <c r="F72" s="2776">
        <v>1.4E-2</v>
      </c>
      <c r="G72" s="2777">
        <v>1.2999999999999999E-2</v>
      </c>
      <c r="H72" s="2776">
        <v>1.4E-2</v>
      </c>
      <c r="I72" s="2778">
        <v>1.2485709523735537E-2</v>
      </c>
      <c r="J72" s="2776">
        <v>1.4E-2</v>
      </c>
      <c r="K72" s="2777">
        <v>1.2999999999999999E-2</v>
      </c>
      <c r="L72" s="2779">
        <v>1.4E-2</v>
      </c>
      <c r="M72" s="2779">
        <v>1.262413313981456E-2</v>
      </c>
      <c r="N72" s="2777">
        <v>1.4E-2</v>
      </c>
      <c r="O72" s="2777">
        <v>1.2E-2</v>
      </c>
      <c r="P72" s="2779">
        <v>1.4E-2</v>
      </c>
      <c r="Q72" s="2779">
        <v>1.2443994862527069E-2</v>
      </c>
      <c r="R72" s="2777">
        <v>1.4E-2</v>
      </c>
      <c r="S72" s="2777">
        <v>1.2E-2</v>
      </c>
      <c r="T72" s="2779">
        <v>1.4E-2</v>
      </c>
      <c r="U72" s="2779">
        <v>1.2349558581215852E-2</v>
      </c>
      <c r="V72" s="2777">
        <v>1.4E-2</v>
      </c>
      <c r="W72" s="2777">
        <v>1.2E-2</v>
      </c>
      <c r="X72" s="2780">
        <v>1.4E-2</v>
      </c>
      <c r="Y72" s="2780">
        <v>1.2E-2</v>
      </c>
      <c r="Z72" s="2780">
        <v>1.4E-2</v>
      </c>
      <c r="AA72" s="2779">
        <v>1.2287900872206114E-2</v>
      </c>
      <c r="AB72" s="2777">
        <v>1.4E-2</v>
      </c>
      <c r="AC72" s="2777">
        <v>1.2E-2</v>
      </c>
      <c r="AD72" s="2780">
        <v>1.4E-2</v>
      </c>
      <c r="AE72" s="2779">
        <v>1.2244492574407566E-2</v>
      </c>
      <c r="AF72" s="2777">
        <v>1.4E-2</v>
      </c>
      <c r="AG72" s="2777">
        <v>2.7E-2</v>
      </c>
      <c r="AH72" s="2780">
        <v>1.4E-2</v>
      </c>
      <c r="AI72" s="2779">
        <v>1.2388701022407434E-2</v>
      </c>
      <c r="AJ72" s="2777">
        <v>1.4E-2</v>
      </c>
      <c r="AK72" s="2777">
        <v>1.34E-2</v>
      </c>
      <c r="AL72" s="2780">
        <v>1.4E-2</v>
      </c>
      <c r="AM72" s="2780">
        <v>1.3149541949324519E-2</v>
      </c>
      <c r="AN72" s="2780">
        <v>1.4E-2</v>
      </c>
      <c r="AO72" s="2779">
        <v>1.2516611757134189E-2</v>
      </c>
      <c r="AP72" s="2777">
        <v>1.3999999999999999E-2</v>
      </c>
      <c r="AQ72" s="2777">
        <v>1.2E-2</v>
      </c>
      <c r="AR72" s="2780">
        <v>1.4E-2</v>
      </c>
      <c r="AS72" s="2779">
        <v>1.2457520255127093E-2</v>
      </c>
      <c r="AT72" s="2777">
        <v>1.4000000000000002E-2</v>
      </c>
      <c r="AU72" s="2777">
        <v>1.2E-2</v>
      </c>
      <c r="AV72" s="2780">
        <v>1.4E-2</v>
      </c>
      <c r="AW72" s="2779">
        <v>1.241363516448063E-2</v>
      </c>
      <c r="AX72" s="2777">
        <v>1.4E-2</v>
      </c>
      <c r="AY72" s="2777">
        <v>1.0999999999999999E-2</v>
      </c>
      <c r="AZ72" s="2780">
        <v>1.4E-2</v>
      </c>
      <c r="BA72" s="2780">
        <v>1.163448802739245E-2</v>
      </c>
      <c r="BB72" s="2780">
        <v>1.4E-2</v>
      </c>
      <c r="BC72" s="2780">
        <v>1.2245837234936887E-2</v>
      </c>
      <c r="BD72" s="2780">
        <v>1.4E-2</v>
      </c>
      <c r="BE72" s="2779">
        <v>1.2268028449167662E-2</v>
      </c>
      <c r="BF72" s="1217"/>
      <c r="BG72" s="1217"/>
      <c r="BH72" s="1217"/>
      <c r="BI72" s="1217"/>
      <c r="BJ72" s="1217"/>
      <c r="BK72" s="1217"/>
      <c r="BL72" s="1217"/>
      <c r="BM72" s="1217"/>
    </row>
    <row r="73" spans="1:65" ht="18.75" x14ac:dyDescent="0.25">
      <c r="A73" s="2763" t="s">
        <v>435</v>
      </c>
      <c r="B73" s="2764"/>
      <c r="C73" s="2781"/>
      <c r="D73" s="2781"/>
      <c r="E73" s="2781"/>
      <c r="F73" s="2781"/>
      <c r="G73" s="2781"/>
      <c r="H73" s="2781"/>
      <c r="I73" s="2782"/>
      <c r="J73" s="2781"/>
      <c r="K73" s="2781"/>
      <c r="L73" s="2783"/>
      <c r="M73" s="2783"/>
      <c r="N73" s="2781"/>
      <c r="O73" s="2781"/>
      <c r="P73" s="2783"/>
      <c r="Q73" s="2783"/>
      <c r="R73" s="2781"/>
      <c r="S73" s="2781"/>
      <c r="T73" s="2783"/>
      <c r="U73" s="2783"/>
      <c r="V73" s="2781"/>
      <c r="W73" s="2781"/>
      <c r="X73" s="2783"/>
      <c r="Y73" s="2783"/>
      <c r="Z73" s="2749"/>
      <c r="AA73" s="2749"/>
      <c r="AB73" s="2781"/>
      <c r="AC73" s="2781"/>
      <c r="AD73" s="2783"/>
      <c r="AE73" s="2783"/>
      <c r="AF73" s="2781"/>
      <c r="AG73" s="2781"/>
      <c r="AH73" s="2783"/>
      <c r="AI73" s="2783"/>
      <c r="AJ73" s="2781"/>
      <c r="AK73" s="2781"/>
      <c r="AL73" s="2783"/>
      <c r="AM73" s="2783"/>
      <c r="AN73" s="2783"/>
      <c r="AO73" s="2783"/>
      <c r="AP73" s="2781"/>
      <c r="AQ73" s="2781"/>
      <c r="AR73" s="2783"/>
      <c r="AS73" s="2783"/>
      <c r="AT73" s="2781"/>
      <c r="AU73" s="2781"/>
      <c r="AV73" s="2783"/>
      <c r="AW73" s="2783"/>
      <c r="AX73" s="2781"/>
      <c r="AY73" s="2781"/>
      <c r="AZ73" s="2783"/>
      <c r="BA73" s="2783"/>
      <c r="BB73" s="2749"/>
      <c r="BC73" s="2749"/>
      <c r="BD73" s="2783"/>
      <c r="BE73" s="2783"/>
      <c r="BF73" s="1217"/>
      <c r="BG73" s="1217"/>
      <c r="BH73" s="1217"/>
      <c r="BI73" s="1217"/>
      <c r="BJ73" s="1217"/>
      <c r="BK73" s="1217"/>
      <c r="BL73" s="1217"/>
      <c r="BM73" s="1217"/>
    </row>
    <row r="74" spans="1:65" x14ac:dyDescent="0.25">
      <c r="A74" s="2768" t="s">
        <v>48</v>
      </c>
      <c r="B74" s="2758" t="s">
        <v>217</v>
      </c>
      <c r="C74" s="1364">
        <v>779.4014454674325</v>
      </c>
      <c r="D74" s="1364">
        <v>779.40144546743261</v>
      </c>
      <c r="E74" s="1364">
        <v>778.3127169662082</v>
      </c>
      <c r="F74" s="1364">
        <v>779.40144546743272</v>
      </c>
      <c r="G74" s="1364">
        <v>779</v>
      </c>
      <c r="H74" s="1364">
        <v>779.40144546743272</v>
      </c>
      <c r="I74" s="2769">
        <v>778.64653688122269</v>
      </c>
      <c r="J74" s="1364">
        <v>779.40144546743261</v>
      </c>
      <c r="K74" s="1364">
        <v>787.9549124213288</v>
      </c>
      <c r="L74" s="2664">
        <v>779.4014454674325</v>
      </c>
      <c r="M74" s="2664">
        <v>781.15192840906514</v>
      </c>
      <c r="N74" s="1364">
        <v>779.40144546743261</v>
      </c>
      <c r="O74" s="1364">
        <v>786.95936473527672</v>
      </c>
      <c r="P74" s="2664">
        <v>779.4014454674325</v>
      </c>
      <c r="Q74" s="2664">
        <v>782.82807971160832</v>
      </c>
      <c r="R74" s="1364">
        <v>779.40144546743261</v>
      </c>
      <c r="S74" s="1364">
        <v>785.89854060034077</v>
      </c>
      <c r="T74" s="2664">
        <v>779.4014454674325</v>
      </c>
      <c r="U74" s="2664">
        <v>783.48115688145003</v>
      </c>
      <c r="V74" s="1364">
        <v>779.40144546743261</v>
      </c>
      <c r="W74" s="1364">
        <v>784.99947358048951</v>
      </c>
      <c r="X74" s="2664">
        <v>779.4014454674325</v>
      </c>
      <c r="Y74" s="2664">
        <v>785.97269989596509</v>
      </c>
      <c r="Z74" s="2664">
        <v>779.4014454674325</v>
      </c>
      <c r="AA74" s="2664">
        <v>783.74896872828947</v>
      </c>
      <c r="AB74" s="1364">
        <v>779.40144546743261</v>
      </c>
      <c r="AC74" s="1364">
        <v>786.35240856414123</v>
      </c>
      <c r="AD74" s="2664">
        <v>779.4014454674325</v>
      </c>
      <c r="AE74" s="2664">
        <v>784.14150276554085</v>
      </c>
      <c r="AF74" s="1364">
        <v>779.40144546743261</v>
      </c>
      <c r="AG74" s="1364">
        <v>786.00401524152903</v>
      </c>
      <c r="AH74" s="2664">
        <v>779.4014454674325</v>
      </c>
      <c r="AI74" s="2664">
        <v>784.15970546273013</v>
      </c>
      <c r="AJ74" s="1364">
        <v>779.40144546743261</v>
      </c>
      <c r="AK74" s="1364">
        <v>785</v>
      </c>
      <c r="AL74" s="2664">
        <v>779.4014454674325</v>
      </c>
      <c r="AM74" s="2664">
        <v>785.69677466963947</v>
      </c>
      <c r="AN74" s="2664">
        <v>779.4014454674325</v>
      </c>
      <c r="AO74" s="2664">
        <v>784.26598727852399</v>
      </c>
      <c r="AP74" s="1364">
        <v>779.40144546743261</v>
      </c>
      <c r="AQ74" s="1364">
        <v>787.86188219363578</v>
      </c>
      <c r="AR74" s="2664">
        <v>779.4014454674325</v>
      </c>
      <c r="AS74" s="2664">
        <v>784.67729582630545</v>
      </c>
      <c r="AT74" s="1364">
        <v>779.40144546743272</v>
      </c>
      <c r="AU74" s="1364">
        <v>789.55267022677435</v>
      </c>
      <c r="AV74" s="2664">
        <v>779.4014454674325</v>
      </c>
      <c r="AW74" s="2664">
        <v>785.14493905106394</v>
      </c>
      <c r="AX74" s="1364">
        <v>779.40144546743261</v>
      </c>
      <c r="AY74" s="1364">
        <v>786.37139651724306</v>
      </c>
      <c r="AZ74" s="2664">
        <v>779.4014454674325</v>
      </c>
      <c r="BA74" s="2664">
        <v>787.83332397311744</v>
      </c>
      <c r="BB74" s="2664">
        <v>779.4014454674325</v>
      </c>
      <c r="BC74" s="2664">
        <v>786.97119114427733</v>
      </c>
      <c r="BD74" s="2664">
        <v>779.4014454674325</v>
      </c>
      <c r="BE74" s="2664">
        <v>785.27126615978932</v>
      </c>
      <c r="BF74" s="1217"/>
      <c r="BG74" s="1217"/>
      <c r="BH74" s="1217"/>
      <c r="BI74" s="1217"/>
      <c r="BJ74" s="1217"/>
      <c r="BK74" s="1217"/>
      <c r="BL74" s="1217"/>
      <c r="BM74" s="1217"/>
    </row>
    <row r="75" spans="1:65" x14ac:dyDescent="0.25">
      <c r="A75" s="2768" t="s">
        <v>790</v>
      </c>
      <c r="B75" s="2758" t="s">
        <v>217</v>
      </c>
      <c r="C75" s="1364">
        <v>84.940005073175655</v>
      </c>
      <c r="D75" s="1364">
        <v>84.940005073175683</v>
      </c>
      <c r="E75" s="1364">
        <v>70.198180779540365</v>
      </c>
      <c r="F75" s="1364">
        <v>84.940005073175683</v>
      </c>
      <c r="G75" s="1364">
        <v>68.347687109053524</v>
      </c>
      <c r="H75" s="1364">
        <v>84.940005073175683</v>
      </c>
      <c r="I75" s="2769">
        <v>69.29937838017257</v>
      </c>
      <c r="J75" s="1364">
        <v>84.940005073175669</v>
      </c>
      <c r="K75" s="1364">
        <v>58.507231424769017</v>
      </c>
      <c r="L75" s="2664">
        <v>84.940005073175655</v>
      </c>
      <c r="M75" s="2664">
        <v>66.394623040983731</v>
      </c>
      <c r="N75" s="1364">
        <v>84.940005073175683</v>
      </c>
      <c r="O75" s="1364">
        <v>62.758089015426179</v>
      </c>
      <c r="P75" s="2664">
        <v>84.940005073175655</v>
      </c>
      <c r="Q75" s="2664">
        <v>65.345040936024645</v>
      </c>
      <c r="R75" s="1364">
        <v>84.940005073175683</v>
      </c>
      <c r="S75" s="1364">
        <v>61.137673930593571</v>
      </c>
      <c r="T75" s="2664">
        <v>84.940005073175655</v>
      </c>
      <c r="U75" s="2664">
        <v>64.450147486485704</v>
      </c>
      <c r="V75" s="1364">
        <v>84.940005073175683</v>
      </c>
      <c r="W75" s="1364">
        <v>63.351213599440648</v>
      </c>
      <c r="X75" s="2664">
        <v>84.940005073175655</v>
      </c>
      <c r="Y75" s="2664">
        <v>62.425365779497255</v>
      </c>
      <c r="Z75" s="2664">
        <v>84.940005073175655</v>
      </c>
      <c r="AA75" s="2664">
        <v>64.256309459129355</v>
      </c>
      <c r="AB75" s="1364">
        <v>84.940005073175669</v>
      </c>
      <c r="AC75" s="1364">
        <v>68.047535650396796</v>
      </c>
      <c r="AD75" s="2664">
        <v>84.940005073175655</v>
      </c>
      <c r="AE75" s="2664">
        <v>64.827932164788876</v>
      </c>
      <c r="AF75" s="1364">
        <v>84.940005073175683</v>
      </c>
      <c r="AG75" s="1364">
        <v>72.274347523251521</v>
      </c>
      <c r="AH75" s="2664">
        <v>84.940005073175655</v>
      </c>
      <c r="AI75" s="2664">
        <v>64.900707432425122</v>
      </c>
      <c r="AJ75" s="1364">
        <v>84.940005073175669</v>
      </c>
      <c r="AK75" s="1364">
        <v>82.96921494231259</v>
      </c>
      <c r="AL75" s="2664">
        <v>84.940005073175655</v>
      </c>
      <c r="AM75" s="2664">
        <v>75.293726972279771</v>
      </c>
      <c r="AN75" s="2664">
        <v>84.940005073175655</v>
      </c>
      <c r="AO75" s="2664">
        <v>67.186041564283329</v>
      </c>
      <c r="AP75" s="1364">
        <v>84.940005073175669</v>
      </c>
      <c r="AQ75" s="1364">
        <v>78.20176032498307</v>
      </c>
      <c r="AR75" s="2664">
        <v>84.940005073175655</v>
      </c>
      <c r="AS75" s="2664">
        <v>68.446050377997608</v>
      </c>
      <c r="AT75" s="1364">
        <v>84.940005073175683</v>
      </c>
      <c r="AU75" s="1364">
        <v>56.706734910174923</v>
      </c>
      <c r="AV75" s="2664">
        <v>84.940005073175655</v>
      </c>
      <c r="AW75" s="2664">
        <v>67.320021710065333</v>
      </c>
      <c r="AX75" s="1364">
        <v>84.940005073175669</v>
      </c>
      <c r="AY75" s="1364">
        <v>69.886834788546906</v>
      </c>
      <c r="AZ75" s="2664">
        <v>84.940005073175655</v>
      </c>
      <c r="BA75" s="2664">
        <v>68.599684961877188</v>
      </c>
      <c r="BB75" s="2664">
        <v>84.940005073175655</v>
      </c>
      <c r="BC75" s="2664">
        <v>71.300841151163141</v>
      </c>
      <c r="BD75" s="2664">
        <v>84.940005073175655</v>
      </c>
      <c r="BE75" s="2664">
        <v>67.58440762134633</v>
      </c>
      <c r="BF75" s="1217"/>
      <c r="BG75" s="1217"/>
      <c r="BH75" s="1217"/>
      <c r="BI75" s="1217"/>
      <c r="BJ75" s="1217"/>
      <c r="BK75" s="1217"/>
      <c r="BL75" s="1217"/>
      <c r="BM75" s="1217"/>
    </row>
    <row r="76" spans="1:65" x14ac:dyDescent="0.25">
      <c r="A76" s="2768" t="s">
        <v>789</v>
      </c>
      <c r="B76" s="2758" t="s">
        <v>217</v>
      </c>
      <c r="C76" s="1364">
        <v>89.796141662046992</v>
      </c>
      <c r="D76" s="1364">
        <v>89.796141662046992</v>
      </c>
      <c r="E76" s="1364">
        <v>104.23441138990201</v>
      </c>
      <c r="F76" s="1364">
        <v>89.796141662047006</v>
      </c>
      <c r="G76" s="1364">
        <v>92.248207934813905</v>
      </c>
      <c r="H76" s="1364">
        <v>89.796141662047006</v>
      </c>
      <c r="I76" s="2769">
        <v>98.412598218333898</v>
      </c>
      <c r="J76" s="1364">
        <v>89.796141662047006</v>
      </c>
      <c r="K76" s="1364">
        <v>97.949274556353728</v>
      </c>
      <c r="L76" s="2664">
        <v>89.796141662046992</v>
      </c>
      <c r="M76" s="2664">
        <v>98.287892551660633</v>
      </c>
      <c r="N76" s="1364">
        <v>89.796141662047006</v>
      </c>
      <c r="O76" s="1364">
        <v>93.088875488826645</v>
      </c>
      <c r="P76" s="2664">
        <v>89.796141662046992</v>
      </c>
      <c r="Q76" s="2664">
        <v>96.787344162953943</v>
      </c>
      <c r="R76" s="1364">
        <v>89.796141662047006</v>
      </c>
      <c r="S76" s="1364">
        <v>96.311135635283293</v>
      </c>
      <c r="T76" s="2664">
        <v>89.796141662046992</v>
      </c>
      <c r="U76" s="2664">
        <v>96.686056138525132</v>
      </c>
      <c r="V76" s="1364">
        <v>89.796141662047006</v>
      </c>
      <c r="W76" s="1364">
        <v>95.962227375434296</v>
      </c>
      <c r="X76" s="2664">
        <v>89.796141662046992</v>
      </c>
      <c r="Y76" s="2664">
        <v>95.077478165485331</v>
      </c>
      <c r="Z76" s="2664">
        <v>89.796141662046992</v>
      </c>
      <c r="AA76" s="2664">
        <v>96.558381906949137</v>
      </c>
      <c r="AB76" s="1364">
        <v>89.796141662046978</v>
      </c>
      <c r="AC76" s="1364">
        <v>101.97475171446426</v>
      </c>
      <c r="AD76" s="2664">
        <v>89.796141662046992</v>
      </c>
      <c r="AE76" s="2664">
        <v>97.375035888543735</v>
      </c>
      <c r="AF76" s="1364">
        <v>89.796141662047006</v>
      </c>
      <c r="AG76" s="1364">
        <v>98.947023394927669</v>
      </c>
      <c r="AH76" s="2664">
        <v>89.796141662046992</v>
      </c>
      <c r="AI76" s="2664">
        <v>97.390399228619572</v>
      </c>
      <c r="AJ76" s="1364">
        <v>89.796141662046978</v>
      </c>
      <c r="AK76" s="1364">
        <v>101.49777104235572</v>
      </c>
      <c r="AL76" s="2664">
        <v>89.796141662046992</v>
      </c>
      <c r="AM76" s="2664">
        <v>101.65008934360127</v>
      </c>
      <c r="AN76" s="2664">
        <v>89.796141662046992</v>
      </c>
      <c r="AO76" s="2664">
        <v>97.909906276616027</v>
      </c>
      <c r="AP76" s="1364">
        <v>89.796141662046978</v>
      </c>
      <c r="AQ76" s="1364">
        <v>99.591062965470556</v>
      </c>
      <c r="AR76" s="2664">
        <v>89.796141662046992</v>
      </c>
      <c r="AS76" s="2664">
        <v>98.102201694755124</v>
      </c>
      <c r="AT76" s="1364">
        <v>89.796141662047006</v>
      </c>
      <c r="AU76" s="1364">
        <v>94.044070201664809</v>
      </c>
      <c r="AV76" s="2664">
        <v>89.796141662046992</v>
      </c>
      <c r="AW76" s="2664">
        <v>97.712947959136244</v>
      </c>
      <c r="AX76" s="1364">
        <v>89.796141662046978</v>
      </c>
      <c r="AY76" s="1364">
        <v>98.392761328715679</v>
      </c>
      <c r="AZ76" s="2664">
        <v>89.796141662046992</v>
      </c>
      <c r="BA76" s="2664">
        <v>97.459459122154385</v>
      </c>
      <c r="BB76" s="2664">
        <v>89.796141662046992</v>
      </c>
      <c r="BC76" s="2664">
        <v>99.150447428185231</v>
      </c>
      <c r="BD76" s="2664">
        <v>89.796141662046992</v>
      </c>
      <c r="BE76" s="2664">
        <v>97.782969839079115</v>
      </c>
      <c r="BF76" s="1217"/>
      <c r="BG76" s="1217"/>
      <c r="BH76" s="1217"/>
      <c r="BI76" s="1217"/>
      <c r="BJ76" s="1217"/>
      <c r="BK76" s="1217"/>
      <c r="BL76" s="1217"/>
      <c r="BM76" s="1217"/>
    </row>
    <row r="77" spans="1:65" x14ac:dyDescent="0.25">
      <c r="A77" s="2768" t="s">
        <v>98</v>
      </c>
      <c r="B77" s="2758" t="s">
        <v>217</v>
      </c>
      <c r="C77" s="1364">
        <v>162.25079076274085</v>
      </c>
      <c r="D77" s="1364">
        <v>166.4880505433274</v>
      </c>
      <c r="E77" s="1364">
        <v>189.76853275915104</v>
      </c>
      <c r="F77" s="1364">
        <v>164.94913172180796</v>
      </c>
      <c r="G77" s="1364">
        <v>175.70817472526514</v>
      </c>
      <c r="H77" s="1364">
        <v>165.70240554585712</v>
      </c>
      <c r="I77" s="2769">
        <v>182.93928295496119</v>
      </c>
      <c r="J77" s="1364">
        <v>139.2468910756217</v>
      </c>
      <c r="K77" s="1364">
        <v>177.83436949876696</v>
      </c>
      <c r="L77" s="2664">
        <v>162.25079076274085</v>
      </c>
      <c r="M77" s="2664">
        <v>181.56527232674668</v>
      </c>
      <c r="N77" s="1364">
        <v>114.95047969988987</v>
      </c>
      <c r="O77" s="1364">
        <v>183.55965020748894</v>
      </c>
      <c r="P77" s="2664">
        <v>152.61322685239335</v>
      </c>
      <c r="Q77" s="2664">
        <v>182.14089277177533</v>
      </c>
      <c r="R77" s="1364">
        <v>164.78593328198338</v>
      </c>
      <c r="S77" s="1364">
        <v>187.98774637052824</v>
      </c>
      <c r="T77" s="2664">
        <v>155.51232250302985</v>
      </c>
      <c r="U77" s="2664">
        <v>183.38449975428557</v>
      </c>
      <c r="V77" s="1364">
        <v>166.36953504673198</v>
      </c>
      <c r="W77" s="1364">
        <v>197.39381848515362</v>
      </c>
      <c r="X77" s="2664">
        <v>156.2376356491433</v>
      </c>
      <c r="Y77" s="2664">
        <v>189.52915584995284</v>
      </c>
      <c r="Z77" s="2664">
        <v>157.52839725826141</v>
      </c>
      <c r="AA77" s="2664">
        <v>185.85556624828516</v>
      </c>
      <c r="AB77" s="1364">
        <v>166.62574023223934</v>
      </c>
      <c r="AC77" s="1364">
        <v>191.14298511225482</v>
      </c>
      <c r="AD77" s="2664">
        <v>159.04328915793837</v>
      </c>
      <c r="AE77" s="2664">
        <v>186.6527776317524</v>
      </c>
      <c r="AF77" s="1364">
        <v>165.66779334411157</v>
      </c>
      <c r="AG77" s="1364">
        <v>168.066538288196</v>
      </c>
      <c r="AH77" s="2664">
        <v>159.96744979634207</v>
      </c>
      <c r="AI77" s="2664">
        <v>186.47113069460679</v>
      </c>
      <c r="AJ77" s="1364">
        <v>166.62574023223934</v>
      </c>
      <c r="AK77" s="1364">
        <v>185.7916394730147</v>
      </c>
      <c r="AL77" s="2664">
        <v>166.31209503731358</v>
      </c>
      <c r="AM77" s="2664">
        <v>187.85085153149163</v>
      </c>
      <c r="AN77" s="2664">
        <v>160.8019399219167</v>
      </c>
      <c r="AO77" s="2664">
        <v>186.38518754295728</v>
      </c>
      <c r="AP77" s="1364">
        <v>166.62574023223934</v>
      </c>
      <c r="AQ77" s="1364">
        <v>184.80162491536899</v>
      </c>
      <c r="AR77" s="2664">
        <v>161.45055145036213</v>
      </c>
      <c r="AS77" s="2664">
        <v>186.20405520732174</v>
      </c>
      <c r="AT77" s="1364">
        <v>165.34942539688862</v>
      </c>
      <c r="AU77" s="1364">
        <v>204.40643622317145</v>
      </c>
      <c r="AV77" s="2664">
        <v>161.80824278756182</v>
      </c>
      <c r="AW77" s="2664">
        <v>187.95001755961167</v>
      </c>
      <c r="AX77" s="1364">
        <v>166.62574023223934</v>
      </c>
      <c r="AY77" s="1364">
        <v>201.84381249695139</v>
      </c>
      <c r="AZ77" s="2664">
        <v>166.22753898683573</v>
      </c>
      <c r="BA77" s="2664">
        <v>197.01649804906356</v>
      </c>
      <c r="BB77" s="2664">
        <v>166.27029619270033</v>
      </c>
      <c r="BC77" s="2664">
        <v>193.3180087385285</v>
      </c>
      <c r="BD77" s="2664">
        <v>162.25079076274085</v>
      </c>
      <c r="BE77" s="2664">
        <v>189.38110097836719</v>
      </c>
      <c r="BF77" s="1217"/>
      <c r="BG77" s="1217"/>
      <c r="BH77" s="1217"/>
      <c r="BI77" s="1217"/>
      <c r="BJ77" s="1217"/>
      <c r="BK77" s="1217"/>
      <c r="BL77" s="1217"/>
      <c r="BM77" s="1217"/>
    </row>
    <row r="78" spans="1:65" x14ac:dyDescent="0.25">
      <c r="A78" s="2768" t="s">
        <v>1467</v>
      </c>
      <c r="B78" s="2758" t="s">
        <v>217</v>
      </c>
      <c r="C78" s="1392">
        <v>0</v>
      </c>
      <c r="D78" s="1392">
        <v>0</v>
      </c>
      <c r="E78" s="1392">
        <v>0</v>
      </c>
      <c r="F78" s="1392">
        <v>0</v>
      </c>
      <c r="G78" s="1392">
        <v>0</v>
      </c>
      <c r="H78" s="1392">
        <v>0</v>
      </c>
      <c r="I78" s="2775">
        <v>0</v>
      </c>
      <c r="J78" s="1392">
        <v>0</v>
      </c>
      <c r="K78" s="1392">
        <v>2.4430748225223118</v>
      </c>
      <c r="L78" s="2664">
        <v>0</v>
      </c>
      <c r="M78" s="2756">
        <v>0.65756467773137095</v>
      </c>
      <c r="N78" s="1392">
        <v>0</v>
      </c>
      <c r="O78" s="1392">
        <v>0</v>
      </c>
      <c r="P78" s="2664">
        <v>0</v>
      </c>
      <c r="Q78" s="2664">
        <v>0.46777733798711812</v>
      </c>
      <c r="R78" s="1392">
        <v>0</v>
      </c>
      <c r="S78" s="1392">
        <v>0.27725603507560664</v>
      </c>
      <c r="T78" s="2664">
        <v>0</v>
      </c>
      <c r="U78" s="2664">
        <v>0.4272540687422311</v>
      </c>
      <c r="V78" s="1392">
        <v>0</v>
      </c>
      <c r="W78" s="1392">
        <v>0.14577771058805108</v>
      </c>
      <c r="X78" s="2664">
        <v>0</v>
      </c>
      <c r="Y78" s="2756">
        <v>0.13788824158019924</v>
      </c>
      <c r="Z78" s="2664">
        <v>0</v>
      </c>
      <c r="AA78" s="2664">
        <v>0.37760520209497078</v>
      </c>
      <c r="AB78" s="1392">
        <v>0</v>
      </c>
      <c r="AC78" s="1392">
        <v>0.98965555159216523</v>
      </c>
      <c r="AD78" s="2664">
        <v>0</v>
      </c>
      <c r="AE78" s="2664">
        <v>0.46988718663741125</v>
      </c>
      <c r="AF78" s="1392">
        <v>0</v>
      </c>
      <c r="AG78" s="1392">
        <v>0</v>
      </c>
      <c r="AH78" s="2664">
        <v>0</v>
      </c>
      <c r="AI78" s="2664">
        <v>0.46529488764249655</v>
      </c>
      <c r="AJ78" s="1392">
        <v>0</v>
      </c>
      <c r="AK78" s="1392">
        <v>0</v>
      </c>
      <c r="AL78" s="2664">
        <v>0</v>
      </c>
      <c r="AM78" s="2756">
        <v>0.48625057322222048</v>
      </c>
      <c r="AN78" s="2664">
        <v>0</v>
      </c>
      <c r="AO78" s="2664">
        <v>0.40644363567679687</v>
      </c>
      <c r="AP78" s="1392">
        <v>0</v>
      </c>
      <c r="AQ78" s="1392">
        <v>0.27352742044685174</v>
      </c>
      <c r="AR78" s="2664">
        <v>0</v>
      </c>
      <c r="AS78" s="2664">
        <v>0.39124030611533689</v>
      </c>
      <c r="AT78" s="2759">
        <v>0</v>
      </c>
      <c r="AU78" s="2759">
        <v>0.29197165539169456</v>
      </c>
      <c r="AV78" s="2664">
        <v>0</v>
      </c>
      <c r="AW78" s="2664">
        <v>0.38171851186352007</v>
      </c>
      <c r="AX78" s="2759">
        <v>0</v>
      </c>
      <c r="AY78" s="2759">
        <v>1.063362762792059</v>
      </c>
      <c r="AZ78" s="2664">
        <v>0</v>
      </c>
      <c r="BA78" s="2756">
        <v>0.56785309631483849</v>
      </c>
      <c r="BB78" s="2664">
        <v>0</v>
      </c>
      <c r="BC78" s="2664">
        <v>0.53492513440924538</v>
      </c>
      <c r="BD78" s="2664">
        <v>0</v>
      </c>
      <c r="BE78" s="2664">
        <v>0.45192897555564154</v>
      </c>
      <c r="BF78" s="1217"/>
      <c r="BG78" s="1217"/>
      <c r="BH78" s="1217"/>
      <c r="BI78" s="1217"/>
      <c r="BJ78" s="1217"/>
      <c r="BK78" s="1217"/>
      <c r="BL78" s="1217"/>
      <c r="BM78" s="1217"/>
    </row>
    <row r="79" spans="1:65" x14ac:dyDescent="0.25">
      <c r="A79" s="2768" t="s">
        <v>555</v>
      </c>
      <c r="B79" s="2758" t="s">
        <v>217</v>
      </c>
      <c r="C79" s="1392">
        <v>9</v>
      </c>
      <c r="D79" s="1392">
        <v>9.0000000000000018</v>
      </c>
      <c r="E79" s="1392">
        <v>19.010634090609482</v>
      </c>
      <c r="F79" s="1392">
        <v>9.0000000000000018</v>
      </c>
      <c r="G79" s="1392">
        <v>17</v>
      </c>
      <c r="H79" s="1392">
        <v>9</v>
      </c>
      <c r="I79" s="2775">
        <v>18.034049964053114</v>
      </c>
      <c r="J79" s="1392">
        <v>9</v>
      </c>
      <c r="K79" s="1392">
        <v>20.679842139780696</v>
      </c>
      <c r="L79" s="2664">
        <v>9</v>
      </c>
      <c r="M79" s="2664">
        <v>18.746176937544774</v>
      </c>
      <c r="N79" s="1392">
        <v>9.0000000000000018</v>
      </c>
      <c r="O79" s="1392">
        <v>10.907481051209439</v>
      </c>
      <c r="P79" s="2664">
        <v>9</v>
      </c>
      <c r="Q79" s="2756">
        <v>16.483760342321951</v>
      </c>
      <c r="R79" s="1392">
        <v>9.0000000000000018</v>
      </c>
      <c r="S79" s="1392">
        <v>11.960064258163424</v>
      </c>
      <c r="T79" s="2664">
        <v>9</v>
      </c>
      <c r="U79" s="2664">
        <v>15.521584713670395</v>
      </c>
      <c r="V79" s="1392">
        <v>9</v>
      </c>
      <c r="W79" s="1392">
        <v>12.642167012663764</v>
      </c>
      <c r="X79" s="2664">
        <v>9</v>
      </c>
      <c r="Y79" s="2756">
        <v>11.817729422610666</v>
      </c>
      <c r="Z79" s="2664">
        <v>9</v>
      </c>
      <c r="AA79" s="2664">
        <v>15.01369187891682</v>
      </c>
      <c r="AB79" s="1392">
        <v>8.9999999999999982</v>
      </c>
      <c r="AC79" s="1392">
        <v>12.57854888067007</v>
      </c>
      <c r="AD79" s="2756">
        <v>9</v>
      </c>
      <c r="AE79" s="2756">
        <v>14.646532822954434</v>
      </c>
      <c r="AF79" s="1392">
        <v>9</v>
      </c>
      <c r="AG79" s="1392">
        <v>5.6950874749047404</v>
      </c>
      <c r="AH79" s="2756">
        <v>9</v>
      </c>
      <c r="AI79" s="2756">
        <v>14.559048604095315</v>
      </c>
      <c r="AJ79" s="1392">
        <v>8.9999999999999982</v>
      </c>
      <c r="AK79" s="1392">
        <v>11.92741230738598</v>
      </c>
      <c r="AL79" s="2664">
        <v>9</v>
      </c>
      <c r="AM79" s="2756">
        <v>12.046890895386285</v>
      </c>
      <c r="AN79" s="2756">
        <v>9</v>
      </c>
      <c r="AO79" s="2756">
        <v>14.226194977517931</v>
      </c>
      <c r="AP79" s="1392">
        <v>8.9999999999999982</v>
      </c>
      <c r="AQ79" s="1392">
        <v>14.49424509140149</v>
      </c>
      <c r="AR79" s="2756">
        <v>9</v>
      </c>
      <c r="AS79" s="2756">
        <v>14.25685530149201</v>
      </c>
      <c r="AT79" s="2759">
        <v>9</v>
      </c>
      <c r="AU79" s="2759">
        <v>11.597114152158108</v>
      </c>
      <c r="AV79" s="2756">
        <v>9</v>
      </c>
      <c r="AW79" s="2756">
        <v>14.00173439673072</v>
      </c>
      <c r="AX79" s="2759">
        <v>8.9999999999999982</v>
      </c>
      <c r="AY79" s="2759">
        <v>15.711428710794596</v>
      </c>
      <c r="AZ79" s="2664">
        <v>9</v>
      </c>
      <c r="BA79" s="2756">
        <v>14.054586996074949</v>
      </c>
      <c r="BB79" s="2664">
        <v>9</v>
      </c>
      <c r="BC79" s="2664">
        <v>13.244448556526326</v>
      </c>
      <c r="BD79" s="2756">
        <v>9</v>
      </c>
      <c r="BE79" s="2756">
        <v>14.177835684754042</v>
      </c>
      <c r="BF79" s="1217"/>
      <c r="BG79" s="1217"/>
      <c r="BH79" s="1217"/>
      <c r="BI79" s="1217"/>
      <c r="BJ79" s="1217"/>
      <c r="BK79" s="1217"/>
      <c r="BL79" s="1217"/>
      <c r="BM79" s="1217"/>
    </row>
    <row r="80" spans="1:65" x14ac:dyDescent="0.25">
      <c r="A80" s="2768" t="s">
        <v>41</v>
      </c>
      <c r="B80" s="2758" t="s">
        <v>217</v>
      </c>
      <c r="C80" s="1392">
        <v>7.2999999999999972</v>
      </c>
      <c r="D80" s="1392">
        <v>7.3</v>
      </c>
      <c r="E80" s="1392">
        <v>6.0915322757832762</v>
      </c>
      <c r="F80" s="1392">
        <v>7.3</v>
      </c>
      <c r="G80" s="1392">
        <v>3.7</v>
      </c>
      <c r="H80" s="1392">
        <v>7.2999999999999989</v>
      </c>
      <c r="I80" s="2775">
        <v>4.9299422731144125</v>
      </c>
      <c r="J80" s="1392">
        <v>7.3000000000000007</v>
      </c>
      <c r="K80" s="1392">
        <v>11.551870275411622</v>
      </c>
      <c r="L80" s="2664">
        <v>7.2999999999999972</v>
      </c>
      <c r="M80" s="2756">
        <v>6.7122642522240552</v>
      </c>
      <c r="N80" s="1392">
        <v>7.3</v>
      </c>
      <c r="O80" s="1392">
        <v>12.558741886813575</v>
      </c>
      <c r="P80" s="2664">
        <v>7.2999999999999972</v>
      </c>
      <c r="Q80" s="2756">
        <v>8.3996837178972186</v>
      </c>
      <c r="R80" s="1392">
        <v>7.2999999999999989</v>
      </c>
      <c r="S80" s="1392">
        <v>9.7365795847139509</v>
      </c>
      <c r="T80" s="2664">
        <v>7.2999999999999972</v>
      </c>
      <c r="U80" s="2664">
        <v>8.6840371751510421</v>
      </c>
      <c r="V80" s="1392">
        <v>7.2999999999999989</v>
      </c>
      <c r="W80" s="1392">
        <v>8.6062840991612379</v>
      </c>
      <c r="X80" s="2664">
        <v>7.2999999999999972</v>
      </c>
      <c r="Y80" s="2756">
        <v>10.346921512421874</v>
      </c>
      <c r="Z80" s="2664">
        <v>7.2999999999999972</v>
      </c>
      <c r="AA80" s="2664">
        <v>8.6703225167458147</v>
      </c>
      <c r="AB80" s="1392">
        <v>7.2999999999999989</v>
      </c>
      <c r="AC80" s="1392">
        <v>7.2655200251034575</v>
      </c>
      <c r="AD80" s="2756">
        <v>7.2999999999999972</v>
      </c>
      <c r="AE80" s="2756">
        <v>8.4585132073884708</v>
      </c>
      <c r="AF80" s="1392">
        <v>7.3</v>
      </c>
      <c r="AG80" s="1392">
        <v>6.3096652599664029</v>
      </c>
      <c r="AH80" s="2756">
        <v>7.2999999999999972</v>
      </c>
      <c r="AI80" s="2756">
        <v>8.4375120978672911</v>
      </c>
      <c r="AJ80" s="1392">
        <v>7.2999999999999989</v>
      </c>
      <c r="AK80" s="1392">
        <v>4.753819094921516</v>
      </c>
      <c r="AL80" s="2664">
        <v>7.2999999999999972</v>
      </c>
      <c r="AM80" s="2756">
        <v>6.0379407222336434</v>
      </c>
      <c r="AN80" s="2756">
        <v>7.2999999999999972</v>
      </c>
      <c r="AO80" s="2756">
        <v>7.971592632946769</v>
      </c>
      <c r="AP80" s="1392">
        <v>7.2999999999999989</v>
      </c>
      <c r="AQ80" s="1392">
        <v>0.35748138117806366</v>
      </c>
      <c r="AR80" s="2756">
        <v>7.2999999999999972</v>
      </c>
      <c r="AS80" s="2756">
        <v>7.1006692284697799</v>
      </c>
      <c r="AT80" s="2759">
        <v>7.3</v>
      </c>
      <c r="AU80" s="2759">
        <v>1.4598582769584728E-2</v>
      </c>
      <c r="AV80" s="2756">
        <v>7.2999999999999972</v>
      </c>
      <c r="AW80" s="2756">
        <v>6.4209772385984349</v>
      </c>
      <c r="AX80" s="2759">
        <v>7.2999999999999989</v>
      </c>
      <c r="AY80" s="2759">
        <v>0</v>
      </c>
      <c r="AZ80" s="2664">
        <v>7.2999999999999972</v>
      </c>
      <c r="BA80" s="2756">
        <v>0.12212853091857591</v>
      </c>
      <c r="BB80" s="2664">
        <v>7.2999999999999972</v>
      </c>
      <c r="BC80" s="2664">
        <v>2.5092561722437661</v>
      </c>
      <c r="BD80" s="2756">
        <v>7.2999999999999972</v>
      </c>
      <c r="BE80" s="2756">
        <v>5.7596061661299958</v>
      </c>
      <c r="BF80" s="1217"/>
      <c r="BG80" s="1217"/>
      <c r="BH80" s="1217"/>
      <c r="BI80" s="1217"/>
      <c r="BJ80" s="1217"/>
      <c r="BK80" s="1217"/>
      <c r="BL80" s="1217"/>
      <c r="BM80" s="1217"/>
    </row>
    <row r="81" spans="1:65" x14ac:dyDescent="0.25">
      <c r="A81" s="2768" t="s">
        <v>1544</v>
      </c>
      <c r="B81" s="2758" t="s">
        <v>217</v>
      </c>
      <c r="C81" s="1392">
        <v>0</v>
      </c>
      <c r="D81" s="1392">
        <v>0</v>
      </c>
      <c r="E81" s="1392">
        <v>1.7467152963923189</v>
      </c>
      <c r="F81" s="1392">
        <v>0</v>
      </c>
      <c r="G81" s="1392">
        <v>1.9076588431328643</v>
      </c>
      <c r="H81" s="1392">
        <v>0</v>
      </c>
      <c r="I81" s="2775">
        <v>1.8248871098279775</v>
      </c>
      <c r="J81" s="1392">
        <v>0</v>
      </c>
      <c r="K81" s="1392">
        <v>1.9943467938957649</v>
      </c>
      <c r="L81" s="2664">
        <v>0</v>
      </c>
      <c r="M81" s="2756">
        <v>1.8704979529815449</v>
      </c>
      <c r="N81" s="1392">
        <v>0</v>
      </c>
      <c r="O81" s="1392">
        <v>2.2135545870194107</v>
      </c>
      <c r="P81" s="2664">
        <v>0</v>
      </c>
      <c r="Q81" s="2756">
        <v>1.9695114921215868</v>
      </c>
      <c r="R81" s="1392">
        <v>0</v>
      </c>
      <c r="S81" s="1392">
        <v>1.6716907997205694</v>
      </c>
      <c r="T81" s="2664">
        <v>0</v>
      </c>
      <c r="U81" s="2664">
        <v>1.9061659873384789</v>
      </c>
      <c r="V81" s="1392">
        <v>0</v>
      </c>
      <c r="W81" s="1392">
        <v>0.92055924649121146</v>
      </c>
      <c r="X81" s="2664">
        <v>0</v>
      </c>
      <c r="Y81" s="2756">
        <v>1.613999545675922</v>
      </c>
      <c r="Z81" s="2664">
        <v>0</v>
      </c>
      <c r="AA81" s="2664">
        <v>1.7323174340750362</v>
      </c>
      <c r="AB81" s="1392">
        <v>0</v>
      </c>
      <c r="AC81" s="1392">
        <v>3.7252887836355493</v>
      </c>
      <c r="AD81" s="2756">
        <v>0</v>
      </c>
      <c r="AE81" s="2756">
        <v>2.0328079924494546</v>
      </c>
      <c r="AF81" s="1392">
        <v>0</v>
      </c>
      <c r="AG81" s="1392">
        <v>1.1062400131109928</v>
      </c>
      <c r="AH81" s="2756">
        <v>0</v>
      </c>
      <c r="AI81" s="2756">
        <v>2.0237524631197741</v>
      </c>
      <c r="AJ81" s="1392">
        <v>0</v>
      </c>
      <c r="AK81" s="1392">
        <v>3.9214167984867423</v>
      </c>
      <c r="AL81" s="2664">
        <v>0</v>
      </c>
      <c r="AM81" s="2756">
        <v>3.7345098225251294</v>
      </c>
      <c r="AN81" s="2756">
        <v>0</v>
      </c>
      <c r="AO81" s="2756">
        <v>2.2637721257316947</v>
      </c>
      <c r="AP81" s="1392">
        <v>0</v>
      </c>
      <c r="AQ81" s="1392">
        <v>5.0941096817874074</v>
      </c>
      <c r="AR81" s="2756">
        <v>0</v>
      </c>
      <c r="AS81" s="2756">
        <v>2.5875140752030159</v>
      </c>
      <c r="AT81" s="2759">
        <v>0</v>
      </c>
      <c r="AU81" s="2759">
        <v>0</v>
      </c>
      <c r="AV81" s="2756">
        <v>0</v>
      </c>
      <c r="AW81" s="2756">
        <v>2.3393211515744556</v>
      </c>
      <c r="AX81" s="2759">
        <v>0</v>
      </c>
      <c r="AY81" s="2759">
        <v>0</v>
      </c>
      <c r="AZ81" s="2664">
        <v>0</v>
      </c>
      <c r="BA81" s="2756">
        <v>1.6768158150207395</v>
      </c>
      <c r="BB81" s="2664">
        <v>0</v>
      </c>
      <c r="BC81" s="2664">
        <v>2.5071292333395547</v>
      </c>
      <c r="BD81" s="2756">
        <v>0</v>
      </c>
      <c r="BE81" s="2756">
        <v>2.0983672778300573</v>
      </c>
      <c r="BF81" s="1217"/>
      <c r="BG81" s="1217"/>
      <c r="BH81" s="1217"/>
      <c r="BI81" s="1217"/>
      <c r="BJ81" s="1217"/>
      <c r="BK81" s="1217"/>
      <c r="BL81" s="1217"/>
      <c r="BM81" s="1217"/>
    </row>
    <row r="82" spans="1:65" x14ac:dyDescent="0.25">
      <c r="A82" s="2768" t="s">
        <v>42</v>
      </c>
      <c r="B82" s="2758" t="s">
        <v>217</v>
      </c>
      <c r="C82" s="1392">
        <v>21.858669683074147</v>
      </c>
      <c r="D82" s="1392">
        <v>21.858669683074154</v>
      </c>
      <c r="E82" s="1392">
        <v>0</v>
      </c>
      <c r="F82" s="1392">
        <v>21.858669683074151</v>
      </c>
      <c r="G82" s="1392">
        <v>0</v>
      </c>
      <c r="H82" s="1392">
        <v>21.858669683074151</v>
      </c>
      <c r="I82" s="2775">
        <v>0</v>
      </c>
      <c r="J82" s="1392">
        <v>21.858669683074151</v>
      </c>
      <c r="K82" s="1392">
        <v>0</v>
      </c>
      <c r="L82" s="2664">
        <v>21.858669683074147</v>
      </c>
      <c r="M82" s="2756">
        <v>0</v>
      </c>
      <c r="N82" s="1392">
        <v>21.858669683074151</v>
      </c>
      <c r="O82" s="1392">
        <v>0</v>
      </c>
      <c r="P82" s="2664">
        <v>21.858669683074147</v>
      </c>
      <c r="Q82" s="2756">
        <v>0</v>
      </c>
      <c r="R82" s="1392">
        <v>21.858669683074151</v>
      </c>
      <c r="S82" s="1392">
        <v>0</v>
      </c>
      <c r="T82" s="2664">
        <v>21.858669683074147</v>
      </c>
      <c r="U82" s="2664">
        <v>0</v>
      </c>
      <c r="V82" s="1392">
        <v>21.858669683074151</v>
      </c>
      <c r="W82" s="1392">
        <v>2.3324433694088174</v>
      </c>
      <c r="X82" s="2664">
        <v>21.858669683074147</v>
      </c>
      <c r="Y82" s="2756">
        <v>0.76368872259802667</v>
      </c>
      <c r="Z82" s="2664">
        <v>21.858669683074147</v>
      </c>
      <c r="AA82" s="2664">
        <v>0.41141348626740831</v>
      </c>
      <c r="AB82" s="1392">
        <v>21.858669683074151</v>
      </c>
      <c r="AC82" s="1392">
        <v>0.42643694499499807</v>
      </c>
      <c r="AD82" s="2756">
        <v>21.858669683074147</v>
      </c>
      <c r="AE82" s="2756">
        <v>0.41367865054223041</v>
      </c>
      <c r="AF82" s="1392">
        <v>21.858669683074151</v>
      </c>
      <c r="AG82" s="1392">
        <v>0</v>
      </c>
      <c r="AH82" s="2756">
        <v>21.858669683074147</v>
      </c>
      <c r="AI82" s="2756">
        <v>0.40963568851830806</v>
      </c>
      <c r="AJ82" s="1392">
        <v>21.858669683074151</v>
      </c>
      <c r="AK82" s="1392">
        <v>1.2969989270030198</v>
      </c>
      <c r="AL82" s="2664">
        <v>21.858669683074147</v>
      </c>
      <c r="AM82" s="2756">
        <v>0.82754840103944294</v>
      </c>
      <c r="AN82" s="2756">
        <v>21.858669683074147</v>
      </c>
      <c r="AO82" s="2756">
        <v>0.52187082997399392</v>
      </c>
      <c r="AP82" s="1392">
        <v>21.858669683074151</v>
      </c>
      <c r="AQ82" s="1392">
        <v>3.9918754231550437</v>
      </c>
      <c r="AR82" s="2756">
        <v>21.858669683074147</v>
      </c>
      <c r="AS82" s="2756">
        <v>0.91877968957885137</v>
      </c>
      <c r="AT82" s="2759">
        <v>21.858669683074151</v>
      </c>
      <c r="AU82" s="2759">
        <v>2.6832195130496732</v>
      </c>
      <c r="AV82" s="2756">
        <v>21.858669683074147</v>
      </c>
      <c r="AW82" s="2756">
        <v>1.0880237847320438</v>
      </c>
      <c r="AX82" s="2759">
        <v>21.858669683074151</v>
      </c>
      <c r="AY82" s="2759">
        <v>0</v>
      </c>
      <c r="AZ82" s="2664">
        <v>21.858669683074147</v>
      </c>
      <c r="BA82" s="2756">
        <v>2.1332377699865126</v>
      </c>
      <c r="BB82" s="2664">
        <v>21.858669683074147</v>
      </c>
      <c r="BC82" s="2664">
        <v>1.6063706074058948</v>
      </c>
      <c r="BD82" s="2756">
        <v>21.858669683074147</v>
      </c>
      <c r="BE82" s="2756">
        <v>0.97595556977969278</v>
      </c>
      <c r="BF82" s="1217"/>
      <c r="BG82" s="1217"/>
      <c r="BH82" s="1217"/>
      <c r="BI82" s="1217"/>
      <c r="BJ82" s="1217"/>
      <c r="BK82" s="1217"/>
      <c r="BL82" s="1217"/>
      <c r="BM82" s="1217"/>
    </row>
    <row r="83" spans="1:65" x14ac:dyDescent="0.25">
      <c r="A83" s="2768" t="s">
        <v>118</v>
      </c>
      <c r="B83" s="2758" t="s">
        <v>217</v>
      </c>
      <c r="C83" s="1392">
        <v>21.946566916528038</v>
      </c>
      <c r="D83" s="1392">
        <v>21.946566916528045</v>
      </c>
      <c r="E83" s="1392">
        <v>25.201037043547039</v>
      </c>
      <c r="F83" s="1392">
        <v>21.946566916528045</v>
      </c>
      <c r="G83" s="1392">
        <v>24.753036696260583</v>
      </c>
      <c r="H83" s="1392">
        <v>21.946566916528045</v>
      </c>
      <c r="I83" s="2775">
        <v>24.983439008233177</v>
      </c>
      <c r="J83" s="1392">
        <v>21.946566916528045</v>
      </c>
      <c r="K83" s="1392">
        <v>20.369184273808475</v>
      </c>
      <c r="L83" s="2664">
        <v>21.946566916528038</v>
      </c>
      <c r="M83" s="2756">
        <v>23.741491402109574</v>
      </c>
      <c r="N83" s="1392">
        <v>21.946566916528045</v>
      </c>
      <c r="O83" s="1392">
        <v>22.425597850562166</v>
      </c>
      <c r="P83" s="2664">
        <v>21.946566916528038</v>
      </c>
      <c r="Q83" s="2756">
        <v>23.361696159158853</v>
      </c>
      <c r="R83" s="1392">
        <v>21.946566916528045</v>
      </c>
      <c r="S83" s="1392">
        <v>20.984476380232188</v>
      </c>
      <c r="T83" s="2664">
        <v>21.946566916528038</v>
      </c>
      <c r="U83" s="2664">
        <v>22.856069146937244</v>
      </c>
      <c r="V83" s="2759">
        <v>21.946566916528042</v>
      </c>
      <c r="W83" s="1392">
        <v>20.500665448252963</v>
      </c>
      <c r="X83" s="2664">
        <v>21.946566916528038</v>
      </c>
      <c r="Y83" s="2756">
        <v>21.326714697737483</v>
      </c>
      <c r="Z83" s="2756">
        <v>21.946566916528038</v>
      </c>
      <c r="AA83" s="2664">
        <v>22.440605749217767</v>
      </c>
      <c r="AB83" s="2759">
        <v>21.946566916528042</v>
      </c>
      <c r="AC83" s="1392">
        <v>18.594259997800766</v>
      </c>
      <c r="AD83" s="2756">
        <v>21.946566916528038</v>
      </c>
      <c r="AE83" s="2756">
        <v>21.860672383492645</v>
      </c>
      <c r="AF83" s="2759">
        <v>21.946566916528042</v>
      </c>
      <c r="AG83" s="1392">
        <v>12.045724587208587</v>
      </c>
      <c r="AH83" s="2756">
        <v>21.946566916528038</v>
      </c>
      <c r="AI83" s="2756">
        <v>21.764748987022596</v>
      </c>
      <c r="AJ83" s="2759">
        <v>21.946566916528042</v>
      </c>
      <c r="AK83" s="1392">
        <v>13.680711496554242</v>
      </c>
      <c r="AL83" s="2664">
        <v>21.946566916528038</v>
      </c>
      <c r="AM83" s="2756">
        <v>16.042315659640412</v>
      </c>
      <c r="AN83" s="2756">
        <v>21.946566916528038</v>
      </c>
      <c r="AO83" s="2756">
        <v>20.742266815206307</v>
      </c>
      <c r="AP83" s="2759">
        <v>21.946566916528042</v>
      </c>
      <c r="AQ83" s="1392">
        <v>18.770480704129994</v>
      </c>
      <c r="AR83" s="2756">
        <v>21.946566916528038</v>
      </c>
      <c r="AS83" s="2756">
        <v>20.516728388464763</v>
      </c>
      <c r="AT83" s="2759">
        <v>21.946566916528045</v>
      </c>
      <c r="AU83" s="2759">
        <v>18.624871897436197</v>
      </c>
      <c r="AV83" s="2756">
        <v>21.946566916528038</v>
      </c>
      <c r="AW83" s="2756">
        <v>20.335262556802682</v>
      </c>
      <c r="AX83" s="2759">
        <v>21.946566916528042</v>
      </c>
      <c r="AY83" s="2759">
        <v>18.189356616750402</v>
      </c>
      <c r="AZ83" s="2664">
        <v>21.946566916528038</v>
      </c>
      <c r="BA83" s="2756">
        <v>18.51361554829916</v>
      </c>
      <c r="BB83" s="2756">
        <v>21.946566916528038</v>
      </c>
      <c r="BC83" s="2664">
        <v>17.516405345635548</v>
      </c>
      <c r="BD83" s="2756">
        <v>21.946566916528038</v>
      </c>
      <c r="BE83" s="2756">
        <v>20.114230763626825</v>
      </c>
      <c r="BF83" s="1217"/>
      <c r="BG83" s="1217"/>
      <c r="BH83" s="1217"/>
      <c r="BI83" s="1217"/>
      <c r="BJ83" s="1217"/>
      <c r="BK83" s="1217"/>
      <c r="BL83" s="1217"/>
      <c r="BM83" s="1217"/>
    </row>
    <row r="84" spans="1:65" ht="16.5" thickBot="1" x14ac:dyDescent="0.3">
      <c r="A84" s="2784" t="s">
        <v>21</v>
      </c>
      <c r="B84" s="2785" t="s">
        <v>217</v>
      </c>
      <c r="C84" s="1405">
        <v>1261.759990880907</v>
      </c>
      <c r="D84" s="1405">
        <v>1265.9972506614938</v>
      </c>
      <c r="E84" s="1405">
        <v>1281.1827130113809</v>
      </c>
      <c r="F84" s="1405">
        <v>1264.4583318399746</v>
      </c>
      <c r="G84" s="1405">
        <v>1242.8001672109503</v>
      </c>
      <c r="H84" s="1405">
        <v>1265.2116056640236</v>
      </c>
      <c r="I84" s="2645">
        <v>1262.5399449708964</v>
      </c>
      <c r="J84" s="1405">
        <v>1238.7560911937881</v>
      </c>
      <c r="K84" s="1405">
        <v>1258.4673444888913</v>
      </c>
      <c r="L84" s="2753">
        <v>1261.759990880907</v>
      </c>
      <c r="M84" s="2753">
        <v>1261.4437860654098</v>
      </c>
      <c r="N84" s="1405">
        <v>1214.4596798180562</v>
      </c>
      <c r="O84" s="1405">
        <v>1262.0645085781598</v>
      </c>
      <c r="P84" s="1408">
        <v>1252.1224269705594</v>
      </c>
      <c r="Q84" s="1408">
        <v>1261.6229399622109</v>
      </c>
      <c r="R84" s="1405">
        <v>1264.2951334001498</v>
      </c>
      <c r="S84" s="1405">
        <v>1255.347371911789</v>
      </c>
      <c r="T84" s="1408">
        <v>1255.021522621196</v>
      </c>
      <c r="U84" s="1408">
        <v>1260.2881467927039</v>
      </c>
      <c r="V84" s="1405">
        <v>1265.8787351648984</v>
      </c>
      <c r="W84" s="1405">
        <v>1272.0859980508976</v>
      </c>
      <c r="X84" s="1408">
        <v>1255.7468357673094</v>
      </c>
      <c r="Y84" s="1408">
        <v>1263.1614768537795</v>
      </c>
      <c r="Z84" s="1408">
        <v>1257.0375973764276</v>
      </c>
      <c r="AA84" s="1408">
        <v>1262.369138417306</v>
      </c>
      <c r="AB84" s="1405">
        <v>1266.1349403504057</v>
      </c>
      <c r="AC84" s="1405">
        <v>1269.111214218856</v>
      </c>
      <c r="AD84" s="1408">
        <v>1258.5524892761046</v>
      </c>
      <c r="AE84" s="1408">
        <v>1263.3856759217997</v>
      </c>
      <c r="AF84" s="1405">
        <v>1265.176993462278</v>
      </c>
      <c r="AG84" s="1405">
        <v>1236.5305035440647</v>
      </c>
      <c r="AH84" s="1408">
        <v>1259.4766499145082</v>
      </c>
      <c r="AI84" s="1408">
        <v>1263.1232150915714</v>
      </c>
      <c r="AJ84" s="1405">
        <v>1266.1349403504057</v>
      </c>
      <c r="AK84" s="1405">
        <v>1261.8918485414986</v>
      </c>
      <c r="AL84" s="1405">
        <v>1265.8212951554797</v>
      </c>
      <c r="AM84" s="1405">
        <v>1264.6232809922144</v>
      </c>
      <c r="AN84" s="1408">
        <v>1260.3111400400828</v>
      </c>
      <c r="AO84" s="1408">
        <v>1262.9674698533897</v>
      </c>
      <c r="AP84" s="1405">
        <v>1266.1349403504057</v>
      </c>
      <c r="AQ84" s="1405">
        <v>1269.0141367637107</v>
      </c>
      <c r="AR84" s="1408">
        <v>1260.9597515685282</v>
      </c>
      <c r="AS84" s="1408">
        <v>1263.659104577016</v>
      </c>
      <c r="AT84" s="1405">
        <v>1264.8586255150551</v>
      </c>
      <c r="AU84" s="1405">
        <v>1280.2008181045783</v>
      </c>
      <c r="AV84" s="1408">
        <v>1261.3174429057281</v>
      </c>
      <c r="AW84" s="1408">
        <v>1265.2457766193352</v>
      </c>
      <c r="AX84" s="1405">
        <v>1266.1349403504057</v>
      </c>
      <c r="AY84" s="1405">
        <v>1295.7831325301208</v>
      </c>
      <c r="AZ84" s="2753">
        <v>1265.736739105002</v>
      </c>
      <c r="BA84" s="2753">
        <v>1282.2140476336929</v>
      </c>
      <c r="BB84" s="2753">
        <v>1265.7794963108665</v>
      </c>
      <c r="BC84" s="2753">
        <v>1275.1158836075226</v>
      </c>
      <c r="BD84" s="1408">
        <v>1261.759990880907</v>
      </c>
      <c r="BE84" s="1408">
        <v>1268.3911738195709</v>
      </c>
      <c r="BF84" s="1217"/>
      <c r="BG84" s="1217"/>
      <c r="BH84" s="1217"/>
      <c r="BI84" s="1217"/>
      <c r="BJ84" s="1217"/>
      <c r="BK84" s="1217"/>
      <c r="BL84" s="1217"/>
      <c r="BM84" s="1217"/>
    </row>
    <row r="85" spans="1:65" ht="18.75" x14ac:dyDescent="0.25">
      <c r="A85" s="2763" t="s">
        <v>434</v>
      </c>
      <c r="B85" s="2764"/>
      <c r="C85" s="2765"/>
      <c r="D85" s="2766"/>
      <c r="E85" s="2766"/>
      <c r="F85" s="2766"/>
      <c r="G85" s="2766"/>
      <c r="H85" s="2766"/>
      <c r="I85" s="2767"/>
      <c r="J85" s="2766"/>
      <c r="K85" s="2766"/>
      <c r="L85" s="2786"/>
      <c r="M85" s="2749"/>
      <c r="N85" s="2766"/>
      <c r="O85" s="2766"/>
      <c r="P85" s="2786"/>
      <c r="Q85" s="2749"/>
      <c r="R85" s="2766"/>
      <c r="S85" s="2766"/>
      <c r="T85" s="2786"/>
      <c r="U85" s="2749"/>
      <c r="V85" s="2766"/>
      <c r="W85" s="2766"/>
      <c r="X85" s="2786"/>
      <c r="Y85" s="2749"/>
      <c r="Z85" s="2749"/>
      <c r="AA85" s="2749"/>
      <c r="AB85" s="2766"/>
      <c r="AC85" s="2766"/>
      <c r="AD85" s="2786"/>
      <c r="AE85" s="2749"/>
      <c r="AF85" s="2766"/>
      <c r="AG85" s="2766"/>
      <c r="AH85" s="2786"/>
      <c r="AI85" s="2749"/>
      <c r="AJ85" s="2766"/>
      <c r="AK85" s="2766"/>
      <c r="AL85" s="2786"/>
      <c r="AM85" s="2749"/>
      <c r="AN85" s="2786"/>
      <c r="AO85" s="2749"/>
      <c r="AP85" s="2766"/>
      <c r="AQ85" s="2766"/>
      <c r="AR85" s="2786"/>
      <c r="AS85" s="2749"/>
      <c r="AT85" s="2766"/>
      <c r="AU85" s="2766"/>
      <c r="AV85" s="2786"/>
      <c r="AW85" s="2749"/>
      <c r="AX85" s="2766"/>
      <c r="AY85" s="2766"/>
      <c r="AZ85" s="2786"/>
      <c r="BA85" s="2749"/>
      <c r="BB85" s="2749"/>
      <c r="BC85" s="2749"/>
      <c r="BD85" s="2786"/>
      <c r="BE85" s="2749"/>
      <c r="BF85" s="1217"/>
      <c r="BG85" s="1217"/>
      <c r="BH85" s="1217"/>
      <c r="BI85" s="1217"/>
      <c r="BJ85" s="1217"/>
      <c r="BK85" s="1217"/>
      <c r="BL85" s="1217"/>
      <c r="BM85" s="1217"/>
    </row>
    <row r="86" spans="1:65" x14ac:dyDescent="0.25">
      <c r="A86" s="2787" t="s">
        <v>427</v>
      </c>
      <c r="B86" s="2758" t="s">
        <v>49</v>
      </c>
      <c r="C86" s="1026">
        <v>54.332049723676128</v>
      </c>
      <c r="D86" s="2759">
        <v>54.332049723676128</v>
      </c>
      <c r="E86" s="1392">
        <v>53.9</v>
      </c>
      <c r="F86" s="2759">
        <v>54.332049723676128</v>
      </c>
      <c r="G86" s="2759">
        <v>54.71</v>
      </c>
      <c r="H86" s="2759">
        <v>54.332049723676128</v>
      </c>
      <c r="I86" s="2770">
        <v>54.293424714225786</v>
      </c>
      <c r="J86" s="2759">
        <v>54.332049723676128</v>
      </c>
      <c r="K86" s="2759">
        <v>55.77</v>
      </c>
      <c r="L86" s="2756">
        <v>54.332049723676128</v>
      </c>
      <c r="M86" s="2757">
        <v>54.690851654647446</v>
      </c>
      <c r="N86" s="2759">
        <v>54.332049723676128</v>
      </c>
      <c r="O86" s="2759">
        <v>55.7</v>
      </c>
      <c r="P86" s="2756">
        <v>54.332049723676128</v>
      </c>
      <c r="Q86" s="2757">
        <v>54.982113619223377</v>
      </c>
      <c r="R86" s="2759">
        <v>54.332049723676128</v>
      </c>
      <c r="S86" s="2759">
        <v>55.53</v>
      </c>
      <c r="T86" s="2756">
        <v>54.332049723676128</v>
      </c>
      <c r="U86" s="2756">
        <v>55.098647292804905</v>
      </c>
      <c r="V86" s="2759">
        <v>54.332049723676128</v>
      </c>
      <c r="W86" s="2759">
        <v>55.61</v>
      </c>
      <c r="X86" s="2756">
        <v>54.332049723676128</v>
      </c>
      <c r="Y86" s="2757">
        <v>55.615251853757144</v>
      </c>
      <c r="Z86" s="2756">
        <v>54.332049723676128</v>
      </c>
      <c r="AA86" s="2756">
        <v>55.188843437645374</v>
      </c>
      <c r="AB86" s="2759">
        <v>54.332049723676128</v>
      </c>
      <c r="AC86" s="2759">
        <v>55.38</v>
      </c>
      <c r="AD86" s="2756">
        <v>54.332049723676128</v>
      </c>
      <c r="AE86" s="2757">
        <v>55.217665097410602</v>
      </c>
      <c r="AF86" s="2759">
        <v>54.332049723676128</v>
      </c>
      <c r="AG86" s="2759">
        <v>55.14</v>
      </c>
      <c r="AH86" s="2756">
        <v>54.332049723676128</v>
      </c>
      <c r="AI86" s="2757">
        <v>55.216906061286778</v>
      </c>
      <c r="AJ86" s="2759">
        <v>54.332049723676128</v>
      </c>
      <c r="AK86" s="2759">
        <v>55.163473084886107</v>
      </c>
      <c r="AL86" s="2756">
        <v>54.332049723676128</v>
      </c>
      <c r="AM86" s="2757">
        <v>55.269104984512673</v>
      </c>
      <c r="AN86" s="2756">
        <v>54.332049723676128</v>
      </c>
      <c r="AO86" s="2757">
        <v>55.210147771778445</v>
      </c>
      <c r="AP86" s="2759">
        <v>54.332049723676128</v>
      </c>
      <c r="AQ86" s="2759">
        <v>55.2</v>
      </c>
      <c r="AR86" s="2756">
        <v>54.332049723676128</v>
      </c>
      <c r="AS86" s="2756">
        <v>55.208987041175376</v>
      </c>
      <c r="AT86" s="2759">
        <v>54.332049723676128</v>
      </c>
      <c r="AU86" s="2759">
        <v>56.4</v>
      </c>
      <c r="AV86" s="2756">
        <v>54.332049723676128</v>
      </c>
      <c r="AW86" s="2756">
        <v>55.323228347594927</v>
      </c>
      <c r="AX86" s="2759">
        <v>54.332049723676128</v>
      </c>
      <c r="AY86" s="2759">
        <v>55.72</v>
      </c>
      <c r="AZ86" s="2756">
        <v>54.332049723676128</v>
      </c>
      <c r="BA86" s="2756">
        <v>55.756450748772693</v>
      </c>
      <c r="BB86" s="2756">
        <v>54.332049723676128</v>
      </c>
      <c r="BC86" s="2756">
        <v>55.5597987072397</v>
      </c>
      <c r="BD86" s="2756">
        <v>54.332049723676128</v>
      </c>
      <c r="BE86" s="2756">
        <v>55.364096471484046</v>
      </c>
      <c r="BF86" s="1217"/>
      <c r="BG86" s="1217"/>
      <c r="BH86" s="1217"/>
      <c r="BI86" s="1217"/>
      <c r="BJ86" s="1217"/>
      <c r="BK86" s="1217"/>
      <c r="BL86" s="1217"/>
      <c r="BM86" s="1217"/>
    </row>
    <row r="87" spans="1:65" x14ac:dyDescent="0.25">
      <c r="A87" s="2787" t="s">
        <v>428</v>
      </c>
      <c r="B87" s="2758" t="s">
        <v>49</v>
      </c>
      <c r="C87" s="1026">
        <v>10.5</v>
      </c>
      <c r="D87" s="2759">
        <v>10.5</v>
      </c>
      <c r="E87" s="2758">
        <v>10.210000000000001</v>
      </c>
      <c r="F87" s="2759">
        <v>10.5</v>
      </c>
      <c r="G87" s="2759">
        <v>10.17</v>
      </c>
      <c r="H87" s="2759">
        <v>10.5</v>
      </c>
      <c r="I87" s="2770">
        <v>10.190571619050578</v>
      </c>
      <c r="J87" s="2759">
        <v>10.5</v>
      </c>
      <c r="K87" s="2759">
        <v>10.09</v>
      </c>
      <c r="L87" s="2596">
        <v>10.5</v>
      </c>
      <c r="M87" s="2757">
        <v>10.173502311283068</v>
      </c>
      <c r="N87" s="2759">
        <v>10.5</v>
      </c>
      <c r="O87" s="2759">
        <v>10.24</v>
      </c>
      <c r="P87" s="2596">
        <v>10.5</v>
      </c>
      <c r="Q87" s="2757">
        <v>10.192694977598826</v>
      </c>
      <c r="R87" s="2759">
        <v>10.5</v>
      </c>
      <c r="S87" s="2759">
        <v>10.29</v>
      </c>
      <c r="T87" s="2596">
        <v>10.5</v>
      </c>
      <c r="U87" s="2756">
        <v>10.21339144335559</v>
      </c>
      <c r="V87" s="2759">
        <v>10.5</v>
      </c>
      <c r="W87" s="2759">
        <v>10.28</v>
      </c>
      <c r="X87" s="2596">
        <v>10.5</v>
      </c>
      <c r="Y87" s="2757">
        <v>10.269355726030206</v>
      </c>
      <c r="Z87" s="2596">
        <v>10.5</v>
      </c>
      <c r="AA87" s="2756">
        <v>10.225140349615753</v>
      </c>
      <c r="AB87" s="2759">
        <v>10.5</v>
      </c>
      <c r="AC87" s="2759">
        <v>10.27</v>
      </c>
      <c r="AD87" s="2756">
        <v>10.5</v>
      </c>
      <c r="AE87" s="2757">
        <v>10.231904070225895</v>
      </c>
      <c r="AF87" s="2759">
        <v>10.5</v>
      </c>
      <c r="AG87" s="2759">
        <v>10.24</v>
      </c>
      <c r="AH87" s="2756">
        <v>10.5</v>
      </c>
      <c r="AI87" s="2757">
        <v>10.231983193324421</v>
      </c>
      <c r="AJ87" s="2759">
        <v>10.5</v>
      </c>
      <c r="AK87" s="2759">
        <v>10.246983333333333</v>
      </c>
      <c r="AL87" s="2596">
        <v>10.5</v>
      </c>
      <c r="AM87" s="2757">
        <v>10.258067583910069</v>
      </c>
      <c r="AN87" s="2756">
        <v>10.5</v>
      </c>
      <c r="AO87" s="2757">
        <v>10.233880435358731</v>
      </c>
      <c r="AP87" s="2759">
        <v>10.5</v>
      </c>
      <c r="AQ87" s="2759">
        <v>10.199999999999999</v>
      </c>
      <c r="AR87" s="2756">
        <v>10.5</v>
      </c>
      <c r="AS87" s="2756">
        <v>10.230005096119244</v>
      </c>
      <c r="AT87" s="2759">
        <v>10.5</v>
      </c>
      <c r="AU87" s="2759">
        <v>10.130000000000001</v>
      </c>
      <c r="AV87" s="2756">
        <v>10.5</v>
      </c>
      <c r="AW87" s="2756">
        <v>10.220412662431073</v>
      </c>
      <c r="AX87" s="2759">
        <v>10.5</v>
      </c>
      <c r="AY87" s="2759">
        <v>10.220000000000001</v>
      </c>
      <c r="AZ87" s="2756">
        <v>10.5</v>
      </c>
      <c r="BA87" s="2756">
        <v>10.185937808942839</v>
      </c>
      <c r="BB87" s="2756">
        <v>10.5</v>
      </c>
      <c r="BC87" s="2756">
        <v>10.215043360981767</v>
      </c>
      <c r="BD87" s="2756">
        <v>10.5</v>
      </c>
      <c r="BE87" s="2756">
        <v>10.220370157531201</v>
      </c>
      <c r="BF87" s="1217"/>
      <c r="BG87" s="1217"/>
      <c r="BH87" s="1217"/>
      <c r="BI87" s="1217"/>
      <c r="BJ87" s="1217"/>
      <c r="BK87" s="1217"/>
      <c r="BL87" s="1217"/>
      <c r="BM87" s="1217"/>
    </row>
    <row r="88" spans="1:65" x14ac:dyDescent="0.25">
      <c r="A88" s="2787" t="s">
        <v>429</v>
      </c>
      <c r="B88" s="2758" t="s">
        <v>49</v>
      </c>
      <c r="C88" s="1026">
        <v>5.9234082567622828</v>
      </c>
      <c r="D88" s="2759">
        <v>5.9234082567622828</v>
      </c>
      <c r="E88" s="2758">
        <v>6</v>
      </c>
      <c r="F88" s="2759">
        <v>5.9234082567622828</v>
      </c>
      <c r="G88" s="2759">
        <v>5.6</v>
      </c>
      <c r="H88" s="2759">
        <v>5.9234082567622828</v>
      </c>
      <c r="I88" s="2770">
        <v>5.8057161905057848</v>
      </c>
      <c r="J88" s="2759">
        <v>5.9234082567622828</v>
      </c>
      <c r="K88" s="2759">
        <v>5.04</v>
      </c>
      <c r="L88" s="2757">
        <v>5.9234082567622828</v>
      </c>
      <c r="M88" s="2757">
        <v>5.5896202022037187</v>
      </c>
      <c r="N88" s="2759">
        <v>5.9234082567622828</v>
      </c>
      <c r="O88" s="2759">
        <v>5.23</v>
      </c>
      <c r="P88" s="2757">
        <v>5.9234082567622828</v>
      </c>
      <c r="Q88" s="2757">
        <v>5.485826060264702</v>
      </c>
      <c r="R88" s="2759">
        <v>5.9234082567622828</v>
      </c>
      <c r="S88" s="2759">
        <v>5.43</v>
      </c>
      <c r="T88" s="2757">
        <v>5.9234082567622828</v>
      </c>
      <c r="U88" s="2756">
        <v>5.4739520365391847</v>
      </c>
      <c r="V88" s="2759">
        <v>5.9234082567622828</v>
      </c>
      <c r="W88" s="2759">
        <v>5.49</v>
      </c>
      <c r="X88" s="2757">
        <v>5.9234082567622828</v>
      </c>
      <c r="Y88" s="2757">
        <v>5.3801649090335353</v>
      </c>
      <c r="Z88" s="2757">
        <v>5.9234082567622828</v>
      </c>
      <c r="AA88" s="2757">
        <v>5.4767826941583566</v>
      </c>
      <c r="AB88" s="2759">
        <v>5.9234082567622828</v>
      </c>
      <c r="AC88" s="2759">
        <v>5.92</v>
      </c>
      <c r="AD88" s="2756">
        <v>5.9234082567622828</v>
      </c>
      <c r="AE88" s="2757">
        <v>5.5436088508629826</v>
      </c>
      <c r="AF88" s="2759">
        <v>5.9234082567622828</v>
      </c>
      <c r="AG88" s="2759">
        <v>6.21</v>
      </c>
      <c r="AH88" s="2756">
        <v>5.9234082567622828</v>
      </c>
      <c r="AI88" s="2757">
        <v>5.5501216213564746</v>
      </c>
      <c r="AJ88" s="2759">
        <v>5.9234082567622828</v>
      </c>
      <c r="AK88" s="2759">
        <v>6.0949327122153214</v>
      </c>
      <c r="AL88" s="2757">
        <v>5.9234082567622828</v>
      </c>
      <c r="AM88" s="2757">
        <v>6.0126833104939319</v>
      </c>
      <c r="AN88" s="2756">
        <v>5.9234082567622828</v>
      </c>
      <c r="AO88" s="2757">
        <v>5.6190302116577655</v>
      </c>
      <c r="AP88" s="2759">
        <v>5.9234082567622828</v>
      </c>
      <c r="AQ88" s="2759">
        <v>6.21</v>
      </c>
      <c r="AR88" s="2756">
        <v>5.9234082567622828</v>
      </c>
      <c r="AS88" s="2756">
        <v>5.6866269938674439</v>
      </c>
      <c r="AT88" s="2759">
        <v>5.9234082567622828</v>
      </c>
      <c r="AU88" s="2759">
        <v>5.55</v>
      </c>
      <c r="AV88" s="2756">
        <v>5.9234082567622828</v>
      </c>
      <c r="AW88" s="2756">
        <v>5.6735218079364715</v>
      </c>
      <c r="AX88" s="2759">
        <v>5.9234082567622828</v>
      </c>
      <c r="AY88" s="2759">
        <v>5.85</v>
      </c>
      <c r="AZ88" s="2756">
        <v>5.9234082567622828</v>
      </c>
      <c r="BA88" s="2756">
        <v>5.8769042022020574</v>
      </c>
      <c r="BB88" s="2756">
        <v>5.9234082567622828</v>
      </c>
      <c r="BC88" s="2756">
        <v>5.9316933084204502</v>
      </c>
      <c r="BD88" s="2756">
        <v>5.9234082567622828</v>
      </c>
      <c r="BE88" s="2756">
        <v>5.691699348023473</v>
      </c>
      <c r="BF88" s="1217"/>
      <c r="BG88" s="1217"/>
      <c r="BH88" s="1217"/>
      <c r="BI88" s="1217"/>
      <c r="BJ88" s="1217"/>
      <c r="BK88" s="1217"/>
      <c r="BL88" s="1217"/>
      <c r="BM88" s="1217"/>
    </row>
    <row r="89" spans="1:65" x14ac:dyDescent="0.25">
      <c r="A89" s="2787" t="s">
        <v>430</v>
      </c>
      <c r="B89" s="2758" t="s">
        <v>49</v>
      </c>
      <c r="C89" s="1026">
        <v>2.7859934757437173</v>
      </c>
      <c r="D89" s="2759">
        <v>2.7859934757437173</v>
      </c>
      <c r="E89" s="2758">
        <v>2.5099999999999998</v>
      </c>
      <c r="F89" s="2759">
        <v>2.7859934757437173</v>
      </c>
      <c r="G89" s="2759">
        <v>2.5299999999999998</v>
      </c>
      <c r="H89" s="2759">
        <v>2.7859934757437173</v>
      </c>
      <c r="I89" s="2770">
        <v>2.5197141904747102</v>
      </c>
      <c r="J89" s="2759">
        <v>2.7859934757437173</v>
      </c>
      <c r="K89" s="2759">
        <v>2.65</v>
      </c>
      <c r="L89" s="2757">
        <v>2.7859934757437173</v>
      </c>
      <c r="M89" s="2757">
        <v>2.5547812074828173</v>
      </c>
      <c r="N89" s="2759">
        <v>2.7859934757437173</v>
      </c>
      <c r="O89" s="2759">
        <v>2.71</v>
      </c>
      <c r="P89" s="2757">
        <v>2.7859934757437173</v>
      </c>
      <c r="Q89" s="2757">
        <v>2.5995806967312127</v>
      </c>
      <c r="R89" s="2759">
        <v>2.7859934757437173</v>
      </c>
      <c r="S89" s="2759">
        <v>2.5</v>
      </c>
      <c r="T89" s="2757">
        <v>2.7859934757437173</v>
      </c>
      <c r="U89" s="2756">
        <v>2.5784002023530772</v>
      </c>
      <c r="V89" s="2759">
        <v>2.7859934757437173</v>
      </c>
      <c r="W89" s="2759">
        <v>2.5299999999999998</v>
      </c>
      <c r="X89" s="2757">
        <v>2.7859934757437173</v>
      </c>
      <c r="Y89" s="2757">
        <v>2.582776910083608</v>
      </c>
      <c r="Z89" s="2757">
        <v>2.7859934757437173</v>
      </c>
      <c r="AA89" s="2757">
        <v>2.5698630193083392</v>
      </c>
      <c r="AB89" s="2759">
        <v>2.7859934757437173</v>
      </c>
      <c r="AC89" s="2759">
        <v>2.21</v>
      </c>
      <c r="AD89" s="2756">
        <v>2.7859934757437173</v>
      </c>
      <c r="AE89" s="2757">
        <v>2.5156046178345233</v>
      </c>
      <c r="AF89" s="2759">
        <v>2.7859934757437173</v>
      </c>
      <c r="AG89" s="2759">
        <v>1.86</v>
      </c>
      <c r="AH89" s="2756">
        <v>2.7859934757437173</v>
      </c>
      <c r="AI89" s="2757">
        <v>2.5091972662123427</v>
      </c>
      <c r="AJ89" s="2759">
        <v>2.7859934757437173</v>
      </c>
      <c r="AK89" s="2759">
        <v>2.0597308488612844</v>
      </c>
      <c r="AL89" s="2757">
        <v>2.7859934757437173</v>
      </c>
      <c r="AM89" s="2757">
        <v>2.1271392440735886</v>
      </c>
      <c r="AN89" s="2756">
        <v>2.7859934757437173</v>
      </c>
      <c r="AO89" s="2757">
        <v>2.4523480248384049</v>
      </c>
      <c r="AP89" s="2759">
        <v>2.7859934757437173</v>
      </c>
      <c r="AQ89" s="2759">
        <v>2.08</v>
      </c>
      <c r="AR89" s="2756">
        <v>2.7859934757437173</v>
      </c>
      <c r="AS89" s="2756">
        <v>2.4097578132274022</v>
      </c>
      <c r="AT89" s="2759">
        <v>2.7859934757437173</v>
      </c>
      <c r="AU89" s="2759">
        <v>2.15</v>
      </c>
      <c r="AV89" s="2756">
        <v>2.7859934757437173</v>
      </c>
      <c r="AW89" s="2756">
        <v>2.3848419869839401</v>
      </c>
      <c r="AX89" s="2759">
        <v>2.7859934757437173</v>
      </c>
      <c r="AY89" s="2759">
        <v>2.48</v>
      </c>
      <c r="AZ89" s="2756">
        <v>2.7859934757437173</v>
      </c>
      <c r="BA89" s="2756">
        <v>2.247577219552332</v>
      </c>
      <c r="BB89" s="2756">
        <v>2.7859934757437173</v>
      </c>
      <c r="BC89" s="2756">
        <v>2.1989785130631989</v>
      </c>
      <c r="BD89" s="2756">
        <v>2.7859934757437173</v>
      </c>
      <c r="BE89" s="2756">
        <v>2.3946434167015349</v>
      </c>
      <c r="BF89" s="1217"/>
      <c r="BG89" s="1217"/>
      <c r="BH89" s="1217"/>
      <c r="BI89" s="1217"/>
      <c r="BJ89" s="1217"/>
      <c r="BK89" s="1217"/>
      <c r="BL89" s="1217"/>
      <c r="BM89" s="1217"/>
    </row>
    <row r="90" spans="1:65" x14ac:dyDescent="0.25">
      <c r="A90" s="2787" t="s">
        <v>431</v>
      </c>
      <c r="B90" s="2758" t="s">
        <v>49</v>
      </c>
      <c r="C90" s="1026">
        <v>10.356367979082227</v>
      </c>
      <c r="D90" s="2759">
        <v>10.356367979082227</v>
      </c>
      <c r="E90" s="2758">
        <v>10.56</v>
      </c>
      <c r="F90" s="2759">
        <v>10.356367979082227</v>
      </c>
      <c r="G90" s="2759">
        <v>9.89</v>
      </c>
      <c r="H90" s="2759">
        <v>10.356367979082227</v>
      </c>
      <c r="I90" s="2770">
        <v>10.23457461909719</v>
      </c>
      <c r="J90" s="2759">
        <v>10.356367979082227</v>
      </c>
      <c r="K90" s="2759">
        <v>9.01</v>
      </c>
      <c r="L90" s="2757">
        <v>10.356367979082227</v>
      </c>
      <c r="M90" s="2757">
        <v>9.8849748019563854</v>
      </c>
      <c r="N90" s="2759">
        <v>10.356367979082227</v>
      </c>
      <c r="O90" s="2759">
        <v>9.3699999999999992</v>
      </c>
      <c r="P90" s="2757">
        <v>10.356367979082227</v>
      </c>
      <c r="Q90" s="2757">
        <v>9.7363419738734986</v>
      </c>
      <c r="R90" s="2759">
        <v>10.356367979082227</v>
      </c>
      <c r="S90" s="2759">
        <v>9.56</v>
      </c>
      <c r="T90" s="2757">
        <v>10.356367979082227</v>
      </c>
      <c r="U90" s="2756">
        <v>9.6988346023762055</v>
      </c>
      <c r="V90" s="2759">
        <v>10.356367979082227</v>
      </c>
      <c r="W90" s="2759">
        <v>9.64</v>
      </c>
      <c r="X90" s="2757">
        <v>10.356367979082227</v>
      </c>
      <c r="Y90" s="2757">
        <v>9.5201873247117828</v>
      </c>
      <c r="Z90" s="2757">
        <v>10.356367979082227</v>
      </c>
      <c r="AA90" s="2757">
        <v>9.6884569232461484</v>
      </c>
      <c r="AB90" s="2759">
        <v>10.356367979082227</v>
      </c>
      <c r="AC90" s="2759">
        <v>10.039999999999999</v>
      </c>
      <c r="AD90" s="2756">
        <v>10.356367979082227</v>
      </c>
      <c r="AE90" s="2757">
        <v>9.7414608841157921</v>
      </c>
      <c r="AF90" s="2759">
        <v>10.356367979082227</v>
      </c>
      <c r="AG90" s="2759">
        <v>10.210000000000001</v>
      </c>
      <c r="AH90" s="2756">
        <v>10.356367979082227</v>
      </c>
      <c r="AI90" s="2757">
        <v>9.7460400081526721</v>
      </c>
      <c r="AJ90" s="2759">
        <v>10.356367979082227</v>
      </c>
      <c r="AK90" s="2759">
        <v>10.214401244167966</v>
      </c>
      <c r="AL90" s="2757">
        <v>10.356367979082227</v>
      </c>
      <c r="AM90" s="2757">
        <v>10.128570578145492</v>
      </c>
      <c r="AN90" s="2756">
        <v>10.356367979082227</v>
      </c>
      <c r="AO90" s="2757">
        <v>9.8052790968333134</v>
      </c>
      <c r="AP90" s="2759">
        <v>10.356367979082227</v>
      </c>
      <c r="AQ90" s="2759">
        <v>10.35</v>
      </c>
      <c r="AR90" s="2756">
        <v>10.356367979082227</v>
      </c>
      <c r="AS90" s="2756">
        <v>9.8675858018168423</v>
      </c>
      <c r="AT90" s="2759">
        <v>10.356367979082227</v>
      </c>
      <c r="AU90" s="2759">
        <v>9.32</v>
      </c>
      <c r="AV90" s="2756">
        <v>10.356367979082227</v>
      </c>
      <c r="AW90" s="2756">
        <v>9.8150616735839389</v>
      </c>
      <c r="AX90" s="2759">
        <v>10.356367979082227</v>
      </c>
      <c r="AY90" s="2759">
        <v>9.6999999999999993</v>
      </c>
      <c r="AZ90" s="2756">
        <v>10.356367979082227</v>
      </c>
      <c r="BA90" s="2756">
        <v>9.7979371688823633</v>
      </c>
      <c r="BB90" s="2756">
        <v>10.356367979082227</v>
      </c>
      <c r="BC90" s="2756">
        <v>9.9313531944208879</v>
      </c>
      <c r="BD90" s="2756">
        <v>10.356367979082227</v>
      </c>
      <c r="BE90" s="2756">
        <v>9.8032101345377054</v>
      </c>
      <c r="BF90" s="1217"/>
      <c r="BG90" s="1217"/>
      <c r="BH90" s="1217"/>
      <c r="BI90" s="1217"/>
      <c r="BJ90" s="1217"/>
      <c r="BK90" s="1217"/>
      <c r="BL90" s="1217"/>
      <c r="BM90" s="1217"/>
    </row>
    <row r="91" spans="1:65" x14ac:dyDescent="0.25">
      <c r="A91" s="2787" t="s">
        <v>432</v>
      </c>
      <c r="B91" s="2758" t="s">
        <v>49</v>
      </c>
      <c r="C91" s="1026">
        <v>2.5389215892919337</v>
      </c>
      <c r="D91" s="2759">
        <v>2.5389215892919337</v>
      </c>
      <c r="E91" s="1392">
        <v>2.74</v>
      </c>
      <c r="F91" s="2759">
        <v>2.5389215892919337</v>
      </c>
      <c r="G91" s="2759">
        <v>2.57</v>
      </c>
      <c r="H91" s="2759">
        <v>2.5389215892919337</v>
      </c>
      <c r="I91" s="2770">
        <v>2.6574293809649587</v>
      </c>
      <c r="J91" s="2759">
        <v>2.5389215892919337</v>
      </c>
      <c r="K91" s="2759">
        <v>2.56</v>
      </c>
      <c r="L91" s="2757">
        <v>2.5389215892919337</v>
      </c>
      <c r="M91" s="2757">
        <v>2.6212058208409812</v>
      </c>
      <c r="N91" s="2759">
        <v>2.5389215892919337</v>
      </c>
      <c r="O91" s="2759">
        <v>2.81</v>
      </c>
      <c r="P91" s="2757">
        <v>2.5389215892919337</v>
      </c>
      <c r="Q91" s="2757">
        <v>2.6756958903888282</v>
      </c>
      <c r="R91" s="2759">
        <v>2.5389215892919337</v>
      </c>
      <c r="S91" s="2759">
        <v>2.65</v>
      </c>
      <c r="T91" s="2757">
        <v>2.5389215892919337</v>
      </c>
      <c r="U91" s="2756">
        <v>2.6702304570288788</v>
      </c>
      <c r="V91" s="2759">
        <v>2.5389215892919337</v>
      </c>
      <c r="W91" s="2759">
        <v>2.8</v>
      </c>
      <c r="X91" s="2757">
        <v>2.5389215892919337</v>
      </c>
      <c r="Y91" s="2757">
        <v>2.7546972425003382</v>
      </c>
      <c r="Z91" s="2757">
        <v>2.5389215892919337</v>
      </c>
      <c r="AA91" s="2757">
        <v>2.6931201617845444</v>
      </c>
      <c r="AB91" s="2759">
        <v>2.5389215892919337</v>
      </c>
      <c r="AC91" s="2759">
        <v>2.61</v>
      </c>
      <c r="AD91" s="2756">
        <v>2.5389215892919337</v>
      </c>
      <c r="AE91" s="2757">
        <v>2.6805877067483403</v>
      </c>
      <c r="AF91" s="2759">
        <v>2.5389215892919337</v>
      </c>
      <c r="AG91" s="2759">
        <v>2.85</v>
      </c>
      <c r="AH91" s="2756">
        <v>2.5389215892919337</v>
      </c>
      <c r="AI91" s="2757">
        <v>2.6822434060867142</v>
      </c>
      <c r="AJ91" s="2759">
        <v>2.5389215892919337</v>
      </c>
      <c r="AK91" s="2759">
        <v>2.7208074534161497</v>
      </c>
      <c r="AL91" s="2757">
        <v>2.5389215892919337</v>
      </c>
      <c r="AM91" s="2757">
        <v>2.6705192186059938</v>
      </c>
      <c r="AN91" s="2756">
        <v>2.5389215892919337</v>
      </c>
      <c r="AO91" s="2757">
        <v>2.6871210493329163</v>
      </c>
      <c r="AP91" s="2759">
        <v>2.5389215892919337</v>
      </c>
      <c r="AQ91" s="2759">
        <v>2.39</v>
      </c>
      <c r="AR91" s="2756">
        <v>2.5389215892919337</v>
      </c>
      <c r="AS91" s="2756">
        <v>2.6531355102108432</v>
      </c>
      <c r="AT91" s="2759">
        <v>2.5389215892919337</v>
      </c>
      <c r="AU91" s="2759">
        <v>2.3199999999999998</v>
      </c>
      <c r="AV91" s="2756">
        <v>2.5389215892919337</v>
      </c>
      <c r="AW91" s="2756">
        <v>2.621181335724958</v>
      </c>
      <c r="AX91" s="2759">
        <v>2.5389215892919337</v>
      </c>
      <c r="AY91" s="2759">
        <v>2.2599999999999998</v>
      </c>
      <c r="AZ91" s="2756">
        <v>2.5389215892919337</v>
      </c>
      <c r="BA91" s="2756">
        <v>2.3211110130517065</v>
      </c>
      <c r="BB91" s="2756">
        <v>2.5389215892919337</v>
      </c>
      <c r="BC91" s="2756">
        <v>2.4621029780787538</v>
      </c>
      <c r="BD91" s="2756">
        <v>2.5389215892919337</v>
      </c>
      <c r="BE91" s="2756">
        <v>2.5839790721928511</v>
      </c>
      <c r="BF91" s="1217"/>
      <c r="BG91" s="1217"/>
      <c r="BH91" s="1217"/>
      <c r="BI91" s="1217"/>
      <c r="BJ91" s="1217"/>
      <c r="BK91" s="1217"/>
      <c r="BL91" s="1217"/>
      <c r="BM91" s="1217"/>
    </row>
    <row r="92" spans="1:65" x14ac:dyDescent="0.25">
      <c r="A92" s="2787" t="s">
        <v>433</v>
      </c>
      <c r="B92" s="2758" t="s">
        <v>49</v>
      </c>
      <c r="C92" s="1026">
        <v>1.7483799073378385</v>
      </c>
      <c r="D92" s="2759">
        <v>1.7483799073378385</v>
      </c>
      <c r="E92" s="2758">
        <v>1.76</v>
      </c>
      <c r="F92" s="2759">
        <v>1.7483799073378385</v>
      </c>
      <c r="G92" s="2759">
        <v>1.76</v>
      </c>
      <c r="H92" s="2759">
        <v>1.7483799073378385</v>
      </c>
      <c r="I92" s="2770">
        <v>1.7600000000000002</v>
      </c>
      <c r="J92" s="2759">
        <v>1.7483799073378385</v>
      </c>
      <c r="K92" s="2759">
        <v>1.79</v>
      </c>
      <c r="L92" s="2757">
        <v>1.7483799073378385</v>
      </c>
      <c r="M92" s="2757">
        <v>1.7680746361716317</v>
      </c>
      <c r="N92" s="2759">
        <v>1.7483799073378385</v>
      </c>
      <c r="O92" s="2759">
        <v>1.79</v>
      </c>
      <c r="P92" s="2757">
        <v>1.7483799073378385</v>
      </c>
      <c r="Q92" s="2757">
        <v>1.7744027687718609</v>
      </c>
      <c r="R92" s="2759">
        <v>1.7483799073378385</v>
      </c>
      <c r="S92" s="2759">
        <v>1.76</v>
      </c>
      <c r="T92" s="2757">
        <v>1.7483799073378385</v>
      </c>
      <c r="U92" s="2756">
        <v>1.7713393461104852</v>
      </c>
      <c r="V92" s="2759">
        <v>1.7483799073378385</v>
      </c>
      <c r="W92" s="2759">
        <v>1.76</v>
      </c>
      <c r="X92" s="2757">
        <v>1.7483799073378385</v>
      </c>
      <c r="Y92" s="2757">
        <v>1.7704220440871135</v>
      </c>
      <c r="Z92" s="2757">
        <v>1.7483799073378385</v>
      </c>
      <c r="AA92" s="2757">
        <v>1.7693392289901753</v>
      </c>
      <c r="AB92" s="2759">
        <v>1.7483799073378385</v>
      </c>
      <c r="AC92" s="2759">
        <v>1.71</v>
      </c>
      <c r="AD92" s="2756">
        <v>1.7483799073378385</v>
      </c>
      <c r="AE92" s="2757">
        <v>1.760392347713283</v>
      </c>
      <c r="AF92" s="2759">
        <v>1.7483799073378385</v>
      </c>
      <c r="AG92" s="2759">
        <v>1.65</v>
      </c>
      <c r="AH92" s="2756">
        <v>1.7483799073378385</v>
      </c>
      <c r="AI92" s="2757">
        <v>1.7593134617979682</v>
      </c>
      <c r="AJ92" s="2759">
        <v>1.7483799073378385</v>
      </c>
      <c r="AK92" s="2759">
        <v>1.6836904761904761</v>
      </c>
      <c r="AL92" s="2757">
        <v>1.7483799073378385</v>
      </c>
      <c r="AM92" s="2757">
        <v>1.6955336513759718</v>
      </c>
      <c r="AN92" s="2756">
        <v>1.7483799073378385</v>
      </c>
      <c r="AO92" s="2757">
        <v>1.7497485439392435</v>
      </c>
      <c r="AP92" s="2759">
        <v>1.7483799073378385</v>
      </c>
      <c r="AQ92" s="2759">
        <v>1.67</v>
      </c>
      <c r="AR92" s="2756">
        <v>1.7483799073378385</v>
      </c>
      <c r="AS92" s="2756">
        <v>1.7406266817687222</v>
      </c>
      <c r="AT92" s="2759">
        <v>1.7483799073378385</v>
      </c>
      <c r="AU92" s="2759">
        <v>1.68</v>
      </c>
      <c r="AV92" s="2756">
        <v>1.7483799073378385</v>
      </c>
      <c r="AW92" s="2756">
        <v>1.7348114038762159</v>
      </c>
      <c r="AX92" s="2759">
        <v>1.7483799073378385</v>
      </c>
      <c r="AY92" s="2759">
        <v>1.66</v>
      </c>
      <c r="AZ92" s="2756">
        <v>1.7483799073378385</v>
      </c>
      <c r="BA92" s="2756">
        <v>1.6693980846323975</v>
      </c>
      <c r="BB92" s="2756">
        <v>1.7483799073378385</v>
      </c>
      <c r="BC92" s="2756">
        <v>1.6799442162163036</v>
      </c>
      <c r="BD92" s="2756">
        <v>1.7483799073378385</v>
      </c>
      <c r="BE92" s="2756">
        <v>1.7271057079087773</v>
      </c>
      <c r="BF92" s="1217"/>
      <c r="BG92" s="1217"/>
      <c r="BH92" s="1217"/>
      <c r="BI92" s="1217"/>
      <c r="BJ92" s="1217"/>
      <c r="BK92" s="1217"/>
      <c r="BL92" s="1217"/>
      <c r="BM92" s="1217"/>
    </row>
    <row r="93" spans="1:65" ht="15.75" thickBot="1" x14ac:dyDescent="0.3">
      <c r="A93" s="2788" t="s">
        <v>1374</v>
      </c>
      <c r="B93" s="2772" t="s">
        <v>49</v>
      </c>
      <c r="C93" s="1126">
        <v>4.4329597223199446</v>
      </c>
      <c r="D93" s="2773">
        <v>4.4329597223199446</v>
      </c>
      <c r="E93" s="2772">
        <v>4.55</v>
      </c>
      <c r="F93" s="2773">
        <v>4.4329597223199446</v>
      </c>
      <c r="G93" s="2773">
        <v>4.3</v>
      </c>
      <c r="H93" s="2773">
        <v>4.4329597223199446</v>
      </c>
      <c r="I93" s="2774">
        <v>4.4285726190661148</v>
      </c>
      <c r="J93" s="2773">
        <v>4.4329597223199446</v>
      </c>
      <c r="K93" s="2773">
        <v>3.96</v>
      </c>
      <c r="L93" s="2757">
        <v>4.4329597223199446</v>
      </c>
      <c r="M93" s="2757">
        <v>4.2924541717678686</v>
      </c>
      <c r="N93" s="2773">
        <v>4.4329597223199446</v>
      </c>
      <c r="O93" s="2773">
        <v>4.1399999999999997</v>
      </c>
      <c r="P93" s="2757">
        <v>4.4329597223199446</v>
      </c>
      <c r="Q93" s="2757">
        <v>4.248452611658891</v>
      </c>
      <c r="R93" s="2773">
        <v>4.4329597223199446</v>
      </c>
      <c r="S93" s="2773">
        <v>4.13</v>
      </c>
      <c r="T93" s="2757">
        <v>4.4329597223199446</v>
      </c>
      <c r="U93" s="2756">
        <v>4.2232581215852916</v>
      </c>
      <c r="V93" s="2773">
        <v>4.4329597223199446</v>
      </c>
      <c r="W93" s="2773">
        <v>4.1500000000000004</v>
      </c>
      <c r="X93" s="2757">
        <v>4.4329597223199446</v>
      </c>
      <c r="Y93" s="2757">
        <v>4.1400224156782466</v>
      </c>
      <c r="Z93" s="2757">
        <v>4.4329597223199446</v>
      </c>
      <c r="AA93" s="2757">
        <v>4.2103363162398333</v>
      </c>
      <c r="AB93" s="2773">
        <v>4.4329597223199446</v>
      </c>
      <c r="AC93" s="2773">
        <v>4.1100000000000003</v>
      </c>
      <c r="AD93" s="2756">
        <v>4.4329597223199446</v>
      </c>
      <c r="AE93" s="2757">
        <v>4.19520809289694</v>
      </c>
      <c r="AF93" s="2773">
        <v>4.4329597223199446</v>
      </c>
      <c r="AG93" s="2773">
        <v>3.99</v>
      </c>
      <c r="AH93" s="2756">
        <v>4.4329597223199446</v>
      </c>
      <c r="AI93" s="2757">
        <v>4.1932025542366862</v>
      </c>
      <c r="AJ93" s="2773">
        <v>4.4329597223199446</v>
      </c>
      <c r="AK93" s="2773">
        <v>4.1129399585921336</v>
      </c>
      <c r="AL93" s="2757">
        <v>4.4329597223199446</v>
      </c>
      <c r="AM93" s="2757">
        <v>4.1075414179893599</v>
      </c>
      <c r="AN93" s="2756">
        <v>4.4329597223199446</v>
      </c>
      <c r="AO93" s="2757">
        <v>4.1830508109763391</v>
      </c>
      <c r="AP93" s="2773">
        <v>4.4329597223199446</v>
      </c>
      <c r="AQ93" s="2773">
        <v>4.13</v>
      </c>
      <c r="AR93" s="2756">
        <v>4.4329597223199446</v>
      </c>
      <c r="AS93" s="2756">
        <v>4.17698271039598</v>
      </c>
      <c r="AT93" s="2773">
        <v>4.4329597223199446</v>
      </c>
      <c r="AU93" s="2773">
        <v>3.77</v>
      </c>
      <c r="AV93" s="2756">
        <v>4.4329597223199446</v>
      </c>
      <c r="AW93" s="2756">
        <v>4.1379451531793965</v>
      </c>
      <c r="AX93" s="2773">
        <v>4.4329597223199446</v>
      </c>
      <c r="AY93" s="2773">
        <v>3.85</v>
      </c>
      <c r="AZ93" s="2756">
        <v>4.4329597223199446</v>
      </c>
      <c r="BA93" s="2756">
        <v>3.9177412907648548</v>
      </c>
      <c r="BB93" s="2756">
        <v>4.4329597223199446</v>
      </c>
      <c r="BC93" s="2756">
        <v>3.994328767745583</v>
      </c>
      <c r="BD93" s="2756">
        <v>4.4329597223199446</v>
      </c>
      <c r="BE93" s="2756">
        <v>4.1082863352621546</v>
      </c>
      <c r="BF93" s="1217"/>
      <c r="BG93" s="1217"/>
      <c r="BH93" s="1217"/>
      <c r="BI93" s="1217"/>
      <c r="BJ93" s="1217"/>
      <c r="BK93" s="1217"/>
      <c r="BL93" s="1217"/>
      <c r="BM93" s="1217"/>
    </row>
    <row r="94" spans="1:65" hidden="1" x14ac:dyDescent="0.25">
      <c r="A94" s="2789" t="s">
        <v>618</v>
      </c>
      <c r="B94" s="2790" t="s">
        <v>49</v>
      </c>
      <c r="C94" s="1540"/>
      <c r="D94" s="2790">
        <v>0</v>
      </c>
      <c r="E94" s="2790"/>
      <c r="F94" s="2790">
        <v>0</v>
      </c>
      <c r="G94" s="2790"/>
      <c r="H94" s="2790">
        <v>0</v>
      </c>
      <c r="I94" s="2791"/>
      <c r="J94" s="2596">
        <v>0</v>
      </c>
      <c r="K94" s="2596"/>
      <c r="L94" s="2596">
        <v>0</v>
      </c>
      <c r="M94" s="2757"/>
      <c r="N94" s="2596">
        <v>0</v>
      </c>
      <c r="O94" s="2596"/>
      <c r="P94" s="2596">
        <v>0</v>
      </c>
      <c r="Q94" s="2757"/>
      <c r="R94" s="2596">
        <v>0</v>
      </c>
      <c r="S94" s="2596"/>
      <c r="T94" s="2596">
        <v>0</v>
      </c>
      <c r="U94" s="2757"/>
      <c r="V94" s="2596">
        <v>0</v>
      </c>
      <c r="W94" s="2596"/>
      <c r="X94" s="2596">
        <v>0</v>
      </c>
      <c r="Y94" s="2757"/>
      <c r="Z94" s="2596">
        <v>0</v>
      </c>
      <c r="AA94" s="2757"/>
      <c r="AV94" s="1217">
        <v>0</v>
      </c>
      <c r="AW94" s="1217">
        <v>0</v>
      </c>
      <c r="BF94" s="1217">
        <v>0</v>
      </c>
      <c r="BG94" s="1217">
        <v>0</v>
      </c>
      <c r="BH94" s="1217">
        <v>0</v>
      </c>
      <c r="BI94" s="1217">
        <v>0</v>
      </c>
      <c r="BJ94" s="1217">
        <v>0</v>
      </c>
      <c r="BK94" s="1217">
        <v>0</v>
      </c>
      <c r="BL94" s="1217">
        <v>0</v>
      </c>
      <c r="BM94" s="1217">
        <v>0</v>
      </c>
    </row>
    <row r="95" spans="1:65" hidden="1" x14ac:dyDescent="0.25">
      <c r="A95" s="2792" t="s">
        <v>619</v>
      </c>
      <c r="B95" s="2596" t="s">
        <v>49</v>
      </c>
      <c r="C95" s="914"/>
      <c r="D95" s="2596">
        <v>0</v>
      </c>
      <c r="E95" s="2596"/>
      <c r="F95" s="2596">
        <v>0</v>
      </c>
      <c r="G95" s="2596"/>
      <c r="H95" s="2596">
        <v>0</v>
      </c>
      <c r="I95" s="2757"/>
      <c r="J95" s="2596">
        <v>0</v>
      </c>
      <c r="K95" s="2596"/>
      <c r="L95" s="2596">
        <v>0</v>
      </c>
      <c r="M95" s="2757"/>
      <c r="N95" s="2596">
        <v>0</v>
      </c>
      <c r="O95" s="2596"/>
      <c r="P95" s="2596">
        <v>0</v>
      </c>
      <c r="Q95" s="2757"/>
      <c r="R95" s="2596">
        <v>0</v>
      </c>
      <c r="S95" s="2596"/>
      <c r="T95" s="2596">
        <v>0</v>
      </c>
      <c r="U95" s="2757"/>
      <c r="V95" s="2596">
        <v>0</v>
      </c>
      <c r="W95" s="2596"/>
      <c r="X95" s="2596">
        <v>0</v>
      </c>
      <c r="Y95" s="2757"/>
      <c r="Z95" s="2596">
        <v>0</v>
      </c>
      <c r="AA95" s="2757"/>
      <c r="AV95" s="1217">
        <v>0</v>
      </c>
      <c r="AW95" s="1217">
        <v>0</v>
      </c>
      <c r="BF95" s="1217">
        <v>0</v>
      </c>
      <c r="BG95" s="1217">
        <v>0</v>
      </c>
      <c r="BH95" s="1217">
        <v>0</v>
      </c>
      <c r="BI95" s="1217">
        <v>0</v>
      </c>
      <c r="BJ95" s="1217">
        <v>0</v>
      </c>
      <c r="BK95" s="1217">
        <v>0</v>
      </c>
      <c r="BL95" s="1217">
        <v>0</v>
      </c>
      <c r="BM95" s="1217">
        <v>0</v>
      </c>
    </row>
    <row r="96" spans="1:65" ht="15" hidden="1" customHeight="1" x14ac:dyDescent="0.25">
      <c r="A96" s="1920"/>
      <c r="B96" s="1920"/>
      <c r="D96" s="1920"/>
      <c r="E96" s="1920"/>
      <c r="F96" s="1920"/>
      <c r="G96" s="1920"/>
      <c r="H96" s="1920"/>
      <c r="I96" s="1920"/>
      <c r="J96" s="1920"/>
      <c r="K96" s="1920"/>
      <c r="L96" s="1920"/>
      <c r="M96" s="1920"/>
      <c r="N96" s="1920"/>
      <c r="O96" s="1920"/>
      <c r="P96" s="1920"/>
      <c r="Q96" s="1920"/>
      <c r="R96" s="1920"/>
      <c r="S96" s="1920"/>
      <c r="T96" s="1920"/>
      <c r="U96" s="1920"/>
      <c r="V96" s="1920"/>
      <c r="W96" s="1920"/>
      <c r="X96" s="1920"/>
      <c r="Y96" s="1920"/>
      <c r="Z96" s="1920"/>
      <c r="AA96" s="1920"/>
      <c r="AV96" s="1217">
        <v>0</v>
      </c>
      <c r="AW96" s="1217">
        <v>0</v>
      </c>
      <c r="BF96" s="1217">
        <v>0</v>
      </c>
      <c r="BG96" s="1217">
        <v>0</v>
      </c>
      <c r="BH96" s="1217">
        <v>0</v>
      </c>
      <c r="BI96" s="1217">
        <v>0</v>
      </c>
      <c r="BJ96" s="1217">
        <v>0</v>
      </c>
      <c r="BK96" s="1217">
        <v>0</v>
      </c>
      <c r="BL96" s="1217">
        <v>0</v>
      </c>
      <c r="BM96" s="1217">
        <v>0</v>
      </c>
    </row>
    <row r="97" spans="1:65" ht="15" hidden="1" customHeight="1" x14ac:dyDescent="0.25">
      <c r="A97" s="1920"/>
      <c r="B97" s="1920"/>
      <c r="D97" s="1920"/>
      <c r="E97" s="1920"/>
      <c r="F97" s="1920"/>
      <c r="G97" s="1920"/>
      <c r="H97" s="1920"/>
      <c r="I97" s="1920"/>
      <c r="J97" s="1920"/>
      <c r="K97" s="1920"/>
      <c r="L97" s="1920"/>
      <c r="M97" s="1920"/>
      <c r="N97" s="1920"/>
      <c r="O97" s="1920"/>
      <c r="P97" s="1920"/>
      <c r="Q97" s="1920"/>
      <c r="R97" s="1920"/>
      <c r="S97" s="1920"/>
      <c r="T97" s="1920"/>
      <c r="U97" s="1920"/>
      <c r="V97" s="1920"/>
      <c r="W97" s="1920"/>
      <c r="X97" s="1920"/>
      <c r="Y97" s="1920"/>
      <c r="Z97" s="1920"/>
      <c r="AA97" s="1920"/>
      <c r="AV97" s="1217">
        <v>0</v>
      </c>
      <c r="AW97" s="1217">
        <v>0</v>
      </c>
      <c r="BF97" s="1217">
        <v>0</v>
      </c>
      <c r="BG97" s="1217">
        <v>0</v>
      </c>
      <c r="BH97" s="1217">
        <v>0</v>
      </c>
      <c r="BI97" s="1217">
        <v>0</v>
      </c>
      <c r="BJ97" s="1217">
        <v>0</v>
      </c>
      <c r="BK97" s="1217">
        <v>0</v>
      </c>
      <c r="BL97" s="1217">
        <v>0</v>
      </c>
      <c r="BM97" s="1217">
        <v>0</v>
      </c>
    </row>
    <row r="98" spans="1:65" ht="15" hidden="1" customHeight="1" x14ac:dyDescent="0.25">
      <c r="A98" s="2793" t="s">
        <v>931</v>
      </c>
      <c r="B98" s="1920"/>
      <c r="D98" s="1920"/>
      <c r="E98" s="1920"/>
      <c r="F98" s="1920"/>
      <c r="G98" s="1920"/>
      <c r="H98" s="1920"/>
      <c r="I98" s="1920"/>
      <c r="J98" s="1920"/>
      <c r="K98" s="1920"/>
      <c r="L98" s="1920"/>
      <c r="M98" s="1920"/>
      <c r="N98" s="1920"/>
      <c r="O98" s="1920"/>
      <c r="P98" s="1920"/>
      <c r="Q98" s="1920"/>
      <c r="R98" s="1920"/>
      <c r="S98" s="1920"/>
      <c r="T98" s="1920"/>
      <c r="U98" s="1920"/>
      <c r="V98" s="1920"/>
      <c r="W98" s="1920"/>
      <c r="X98" s="1920"/>
      <c r="Y98" s="1920"/>
      <c r="Z98" s="1920"/>
      <c r="AA98" s="1920"/>
      <c r="AV98" s="1217">
        <v>0</v>
      </c>
      <c r="AW98" s="1217">
        <v>0</v>
      </c>
      <c r="BF98" s="1217">
        <v>0</v>
      </c>
      <c r="BG98" s="1217">
        <v>0</v>
      </c>
      <c r="BH98" s="1217">
        <v>0</v>
      </c>
      <c r="BI98" s="1217">
        <v>0</v>
      </c>
      <c r="BJ98" s="1217">
        <v>0</v>
      </c>
      <c r="BK98" s="1217">
        <v>0</v>
      </c>
      <c r="BL98" s="1217">
        <v>0</v>
      </c>
      <c r="BM98" s="1217">
        <v>0</v>
      </c>
    </row>
    <row r="99" spans="1:65" ht="15" hidden="1" customHeight="1" x14ac:dyDescent="0.25">
      <c r="A99" s="2794" t="s">
        <v>788</v>
      </c>
      <c r="B99" s="1920"/>
      <c r="D99" s="1920"/>
      <c r="E99" s="1920"/>
      <c r="F99" s="1920"/>
      <c r="G99" s="1920"/>
      <c r="H99" s="1920"/>
      <c r="I99" s="1920"/>
      <c r="J99" s="1920"/>
      <c r="K99" s="1920"/>
      <c r="L99" s="1920"/>
      <c r="M99" s="1920"/>
      <c r="N99" s="1920"/>
      <c r="O99" s="1920"/>
      <c r="P99" s="1920"/>
      <c r="Q99" s="1920"/>
      <c r="R99" s="1920"/>
      <c r="S99" s="1920"/>
      <c r="T99" s="1920"/>
      <c r="U99" s="1920"/>
      <c r="V99" s="1920"/>
      <c r="W99" s="1920"/>
      <c r="X99" s="1920"/>
      <c r="Y99" s="1920"/>
      <c r="Z99" s="1920"/>
      <c r="AA99" s="1920"/>
      <c r="AV99" s="1217">
        <v>0</v>
      </c>
      <c r="AW99" s="1217">
        <v>0</v>
      </c>
      <c r="BF99" s="1217">
        <v>0</v>
      </c>
      <c r="BG99" s="1217">
        <v>0</v>
      </c>
      <c r="BH99" s="1217">
        <v>0</v>
      </c>
      <c r="BI99" s="1217">
        <v>0</v>
      </c>
      <c r="BJ99" s="1217">
        <v>0</v>
      </c>
      <c r="BK99" s="1217">
        <v>0</v>
      </c>
      <c r="BL99" s="1217">
        <v>0</v>
      </c>
      <c r="BM99" s="1217">
        <v>0</v>
      </c>
    </row>
    <row r="100" spans="1:65" ht="15" hidden="1" customHeight="1" x14ac:dyDescent="0.25">
      <c r="A100" s="2795" t="s">
        <v>936</v>
      </c>
      <c r="B100" s="2796" t="s">
        <v>49</v>
      </c>
      <c r="C100" s="915"/>
      <c r="D100" s="2797"/>
      <c r="E100" s="2798">
        <v>8</v>
      </c>
      <c r="F100" s="2797"/>
      <c r="G100" s="2798">
        <v>8</v>
      </c>
      <c r="H100" s="2799"/>
      <c r="I100" s="2800">
        <v>8</v>
      </c>
      <c r="J100" s="2797"/>
      <c r="K100" s="2798">
        <v>8</v>
      </c>
      <c r="L100" s="2799"/>
      <c r="M100" s="2800">
        <v>8</v>
      </c>
      <c r="N100" s="2797"/>
      <c r="O100" s="2798">
        <v>8</v>
      </c>
      <c r="P100" s="2799"/>
      <c r="Q100" s="2800">
        <v>8</v>
      </c>
      <c r="R100" s="2797"/>
      <c r="S100" s="2798">
        <v>8</v>
      </c>
      <c r="T100" s="2799"/>
      <c r="U100" s="2800">
        <v>8</v>
      </c>
      <c r="V100" s="2797"/>
      <c r="W100" s="2798">
        <v>8</v>
      </c>
      <c r="X100" s="2799"/>
      <c r="Y100" s="2800">
        <v>8</v>
      </c>
      <c r="Z100" s="2799"/>
      <c r="AA100" s="2800">
        <v>8</v>
      </c>
      <c r="AV100" s="1217">
        <v>0</v>
      </c>
      <c r="AW100" s="1217">
        <v>0</v>
      </c>
      <c r="BF100" s="1217">
        <v>0</v>
      </c>
      <c r="BG100" s="1217">
        <v>48</v>
      </c>
      <c r="BH100" s="1217">
        <v>0</v>
      </c>
      <c r="BI100" s="1217">
        <v>-48</v>
      </c>
      <c r="BJ100" s="1217">
        <v>0</v>
      </c>
      <c r="BK100" s="1217">
        <v>16</v>
      </c>
      <c r="BL100" s="1217">
        <v>0</v>
      </c>
      <c r="BM100" s="1217">
        <v>-32</v>
      </c>
    </row>
    <row r="101" spans="1:65" ht="15" hidden="1" customHeight="1" x14ac:dyDescent="0.25">
      <c r="A101" s="2795" t="s">
        <v>937</v>
      </c>
      <c r="B101" s="2796" t="s">
        <v>49</v>
      </c>
      <c r="C101" s="915"/>
      <c r="D101" s="2801"/>
      <c r="E101" s="2802" t="e">
        <v>#REF!</v>
      </c>
      <c r="F101" s="2801"/>
      <c r="G101" s="2802" t="e">
        <v>#REF!</v>
      </c>
      <c r="H101" s="2803"/>
      <c r="I101" s="2804" t="e">
        <v>#REF!</v>
      </c>
      <c r="J101" s="2801"/>
      <c r="K101" s="2802" t="e">
        <v>#REF!</v>
      </c>
      <c r="L101" s="2803"/>
      <c r="M101" s="2804" t="e">
        <v>#REF!</v>
      </c>
      <c r="N101" s="2801"/>
      <c r="O101" s="2802" t="e">
        <v>#REF!</v>
      </c>
      <c r="P101" s="2803"/>
      <c r="Q101" s="2804" t="e">
        <v>#REF!</v>
      </c>
      <c r="R101" s="2801"/>
      <c r="S101" s="2802" t="e">
        <v>#REF!</v>
      </c>
      <c r="T101" s="2803"/>
      <c r="U101" s="2804" t="e">
        <v>#REF!</v>
      </c>
      <c r="V101" s="2801"/>
      <c r="W101" s="2802" t="e">
        <v>#REF!</v>
      </c>
      <c r="X101" s="2803"/>
      <c r="Y101" s="2804" t="e">
        <v>#REF!</v>
      </c>
      <c r="Z101" s="2803"/>
      <c r="AA101" s="2804" t="e">
        <v>#REF!</v>
      </c>
      <c r="AV101" s="1217">
        <v>0</v>
      </c>
      <c r="AW101" s="1217">
        <v>0</v>
      </c>
      <c r="BF101" s="1217">
        <v>0</v>
      </c>
      <c r="BG101" s="1217" t="e">
        <v>#REF!</v>
      </c>
      <c r="BH101" s="1217">
        <v>0</v>
      </c>
      <c r="BI101" s="1217" t="e">
        <v>#REF!</v>
      </c>
      <c r="BJ101" s="1217">
        <v>0</v>
      </c>
      <c r="BK101" s="1217" t="e">
        <v>#REF!</v>
      </c>
      <c r="BL101" s="1217">
        <v>0</v>
      </c>
      <c r="BM101" s="1217" t="e">
        <v>#REF!</v>
      </c>
    </row>
    <row r="102" spans="1:65" ht="15" hidden="1" customHeight="1" x14ac:dyDescent="0.25">
      <c r="A102" s="2795" t="s">
        <v>932</v>
      </c>
      <c r="B102" s="2796" t="s">
        <v>49</v>
      </c>
      <c r="C102" s="915"/>
      <c r="D102" s="2801"/>
      <c r="E102" s="2802">
        <v>2.5</v>
      </c>
      <c r="F102" s="2801"/>
      <c r="G102" s="2802">
        <v>2.5</v>
      </c>
      <c r="H102" s="2803"/>
      <c r="I102" s="2804">
        <v>2.5</v>
      </c>
      <c r="J102" s="2801"/>
      <c r="K102" s="2802">
        <v>2.5</v>
      </c>
      <c r="L102" s="2803"/>
      <c r="M102" s="2804">
        <v>2.5</v>
      </c>
      <c r="N102" s="2801"/>
      <c r="O102" s="2802">
        <v>2.5</v>
      </c>
      <c r="P102" s="2803"/>
      <c r="Q102" s="2804">
        <v>2.5</v>
      </c>
      <c r="R102" s="2801"/>
      <c r="S102" s="2802">
        <v>2.5</v>
      </c>
      <c r="T102" s="2803"/>
      <c r="U102" s="2804">
        <v>2.5</v>
      </c>
      <c r="V102" s="2801"/>
      <c r="W102" s="2802">
        <v>2.5</v>
      </c>
      <c r="X102" s="2803"/>
      <c r="Y102" s="2804">
        <v>2.5</v>
      </c>
      <c r="Z102" s="2803"/>
      <c r="AA102" s="2804">
        <v>2.5</v>
      </c>
      <c r="AV102" s="1217">
        <v>0</v>
      </c>
      <c r="AW102" s="1217">
        <v>0</v>
      </c>
      <c r="BF102" s="1217">
        <v>0</v>
      </c>
      <c r="BG102" s="1217">
        <v>15</v>
      </c>
      <c r="BH102" s="1217">
        <v>0</v>
      </c>
      <c r="BI102" s="1217">
        <v>-15</v>
      </c>
      <c r="BJ102" s="1217">
        <v>0</v>
      </c>
      <c r="BK102" s="1217">
        <v>5</v>
      </c>
      <c r="BL102" s="1217">
        <v>0</v>
      </c>
      <c r="BM102" s="1217">
        <v>-10</v>
      </c>
    </row>
    <row r="103" spans="1:65" ht="15" hidden="1" customHeight="1" x14ac:dyDescent="0.25">
      <c r="A103" s="2805" t="s">
        <v>934</v>
      </c>
      <c r="B103" s="2806" t="s">
        <v>933</v>
      </c>
      <c r="C103" s="1100"/>
      <c r="D103" s="2797"/>
      <c r="E103" s="2798">
        <v>716.04769960891144</v>
      </c>
      <c r="F103" s="2797"/>
      <c r="G103" s="2798">
        <v>716.68</v>
      </c>
      <c r="H103" s="2799"/>
      <c r="I103" s="2800">
        <v>716.35481393072496</v>
      </c>
      <c r="J103" s="2797"/>
      <c r="K103" s="2798">
        <v>724.91851942762241</v>
      </c>
      <c r="L103" s="2799"/>
      <c r="M103" s="2800">
        <v>718.65977413633982</v>
      </c>
      <c r="N103" s="2797"/>
      <c r="O103" s="2798">
        <v>724.00261555645454</v>
      </c>
      <c r="P103" s="2799"/>
      <c r="Q103" s="2800">
        <v>720.20183333467958</v>
      </c>
      <c r="R103" s="2797"/>
      <c r="S103" s="2798">
        <v>723.02665735231346</v>
      </c>
      <c r="T103" s="2799"/>
      <c r="U103" s="2800">
        <v>720.80266433093391</v>
      </c>
      <c r="V103" s="2797"/>
      <c r="W103" s="2798">
        <v>722.19951569405032</v>
      </c>
      <c r="X103" s="2799"/>
      <c r="Y103" s="2800">
        <v>723.09488390428771</v>
      </c>
      <c r="Z103" s="2799"/>
      <c r="AA103" s="2800">
        <v>721.04905123002618</v>
      </c>
      <c r="AV103" s="1217">
        <v>0</v>
      </c>
      <c r="AW103" s="1217">
        <v>0</v>
      </c>
      <c r="BF103" s="1217">
        <v>0</v>
      </c>
      <c r="BG103" s="1217">
        <v>4326.8750076393526</v>
      </c>
      <c r="BH103" s="1217">
        <v>0</v>
      </c>
      <c r="BI103" s="1217">
        <v>-4326.8750076393526</v>
      </c>
      <c r="BJ103" s="1217">
        <v>0</v>
      </c>
      <c r="BK103" s="1217">
        <v>1441.7546580406274</v>
      </c>
      <c r="BL103" s="1217">
        <v>0</v>
      </c>
      <c r="BM103" s="1217">
        <v>-2885.1203495987252</v>
      </c>
    </row>
    <row r="104" spans="1:65" ht="15" hidden="1" customHeight="1" x14ac:dyDescent="0.25">
      <c r="A104" s="2805" t="s">
        <v>48</v>
      </c>
      <c r="B104" s="2807" t="s">
        <v>353</v>
      </c>
      <c r="C104" s="2808"/>
      <c r="D104" s="2797"/>
      <c r="E104" s="2798">
        <v>260721.55999999997</v>
      </c>
      <c r="F104" s="2797"/>
      <c r="G104" s="2798">
        <v>246449.76835999999</v>
      </c>
      <c r="H104" s="2799"/>
      <c r="I104" s="2800">
        <v>507171.32836000004</v>
      </c>
      <c r="J104" s="2797"/>
      <c r="K104" s="2798">
        <v>189013.08</v>
      </c>
      <c r="L104" s="2799"/>
      <c r="M104" s="2800">
        <v>696184.40835999988</v>
      </c>
      <c r="N104" s="2797"/>
      <c r="O104" s="2798">
        <v>284556.92</v>
      </c>
      <c r="P104" s="2799"/>
      <c r="Q104" s="2800">
        <v>980741.32835999993</v>
      </c>
      <c r="R104" s="2797"/>
      <c r="S104" s="2798">
        <v>265994.99999999994</v>
      </c>
      <c r="T104" s="2799"/>
      <c r="U104" s="2800">
        <v>1246736.3283599999</v>
      </c>
      <c r="V104" s="2797"/>
      <c r="W104" s="2798">
        <v>267522.19999999995</v>
      </c>
      <c r="X104" s="2799"/>
      <c r="Y104" s="2800">
        <v>818074.11999999976</v>
      </c>
      <c r="Z104" s="2799"/>
      <c r="AA104" s="2800">
        <v>1514258.5283599996</v>
      </c>
      <c r="AV104" s="1217">
        <v>0</v>
      </c>
      <c r="AW104" s="1217">
        <v>0</v>
      </c>
      <c r="BF104" s="1217">
        <v>0</v>
      </c>
      <c r="BG104" s="1217">
        <v>1514258.5283599999</v>
      </c>
      <c r="BH104" s="1217">
        <v>0</v>
      </c>
      <c r="BI104" s="1217">
        <v>-1514258.5283599999</v>
      </c>
      <c r="BJ104" s="1217">
        <v>0</v>
      </c>
      <c r="BK104" s="1217">
        <v>1514258.5283599996</v>
      </c>
      <c r="BL104" s="1217">
        <v>0</v>
      </c>
      <c r="BM104" s="1217">
        <v>0</v>
      </c>
    </row>
    <row r="105" spans="1:65" ht="15" hidden="1" customHeight="1" x14ac:dyDescent="0.25">
      <c r="A105" s="2795" t="s">
        <v>207</v>
      </c>
      <c r="B105" s="2807" t="s">
        <v>353</v>
      </c>
      <c r="C105" s="2808"/>
      <c r="D105" s="2797"/>
      <c r="E105" s="2798">
        <v>22671.439999999999</v>
      </c>
      <c r="F105" s="2797"/>
      <c r="G105" s="2798">
        <v>21430.414639999999</v>
      </c>
      <c r="H105" s="2799"/>
      <c r="I105" s="2800">
        <v>44101.854640000005</v>
      </c>
      <c r="J105" s="2797"/>
      <c r="K105" s="2798">
        <v>16435.919999999998</v>
      </c>
      <c r="L105" s="2799"/>
      <c r="M105" s="2800">
        <v>60537.774639999989</v>
      </c>
      <c r="N105" s="2797"/>
      <c r="O105" s="2798">
        <v>24744.079999999998</v>
      </c>
      <c r="P105" s="2799"/>
      <c r="Q105" s="2800">
        <v>85281.85463999999</v>
      </c>
      <c r="R105" s="2797"/>
      <c r="S105" s="2798">
        <v>23129.999999999996</v>
      </c>
      <c r="T105" s="2799"/>
      <c r="U105" s="2800">
        <v>108411.85463999999</v>
      </c>
      <c r="V105" s="2797"/>
      <c r="W105" s="2798">
        <v>23262.799999999996</v>
      </c>
      <c r="X105" s="2799"/>
      <c r="Y105" s="2800">
        <v>71136.879999999976</v>
      </c>
      <c r="Z105" s="2799"/>
      <c r="AA105" s="2800">
        <v>131674.65463999996</v>
      </c>
      <c r="AV105" s="1217">
        <v>0</v>
      </c>
      <c r="AW105" s="1217">
        <v>0</v>
      </c>
      <c r="BF105" s="1217">
        <v>0</v>
      </c>
      <c r="BG105" s="1217">
        <v>131674.65463999999</v>
      </c>
      <c r="BH105" s="1217">
        <v>0</v>
      </c>
      <c r="BI105" s="1217">
        <v>-131674.65463999999</v>
      </c>
      <c r="BJ105" s="1217">
        <v>0</v>
      </c>
      <c r="BK105" s="1217">
        <v>131674.65463999996</v>
      </c>
      <c r="BL105" s="1217">
        <v>0</v>
      </c>
      <c r="BM105" s="1217">
        <v>0</v>
      </c>
    </row>
    <row r="106" spans="1:65" ht="15" hidden="1" customHeight="1" x14ac:dyDescent="0.25">
      <c r="A106" s="2795" t="s">
        <v>846</v>
      </c>
      <c r="B106" s="2807" t="s">
        <v>353</v>
      </c>
      <c r="C106" s="2808"/>
      <c r="D106" s="2797"/>
      <c r="E106" s="2798">
        <v>6685.1682051282041</v>
      </c>
      <c r="F106" s="2797"/>
      <c r="G106" s="2798">
        <v>6319.224829743589</v>
      </c>
      <c r="H106" s="2799"/>
      <c r="I106" s="2800">
        <v>13004.393034871795</v>
      </c>
      <c r="J106" s="2797"/>
      <c r="K106" s="2798">
        <v>4846.4892307692307</v>
      </c>
      <c r="L106" s="2799"/>
      <c r="M106" s="2800">
        <v>17850.882265641023</v>
      </c>
      <c r="N106" s="2797"/>
      <c r="O106" s="2798">
        <v>7296.331282051282</v>
      </c>
      <c r="P106" s="2799"/>
      <c r="Q106" s="2800">
        <v>25147.213547692303</v>
      </c>
      <c r="R106" s="2797"/>
      <c r="S106" s="2798">
        <v>6820.3846153846143</v>
      </c>
      <c r="T106" s="2799"/>
      <c r="U106" s="2800">
        <v>31967.598163076924</v>
      </c>
      <c r="V106" s="2797"/>
      <c r="W106" s="2798">
        <v>6859.5435897435891</v>
      </c>
      <c r="X106" s="2799"/>
      <c r="Y106" s="2800">
        <v>20976.259487179483</v>
      </c>
      <c r="Z106" s="2799"/>
      <c r="AA106" s="2800">
        <v>38827.141752820506</v>
      </c>
      <c r="AV106" s="1217">
        <v>0</v>
      </c>
      <c r="AW106" s="1217">
        <v>0</v>
      </c>
      <c r="BF106" s="1217">
        <v>0</v>
      </c>
      <c r="BG106" s="1217">
        <v>38827.141752820506</v>
      </c>
      <c r="BH106" s="1217">
        <v>0</v>
      </c>
      <c r="BI106" s="1217">
        <v>-38827.141752820506</v>
      </c>
      <c r="BJ106" s="1217">
        <v>0</v>
      </c>
      <c r="BK106" s="1217">
        <v>38827.141752820506</v>
      </c>
      <c r="BL106" s="1217">
        <v>0</v>
      </c>
      <c r="BM106" s="1217">
        <v>0</v>
      </c>
    </row>
    <row r="107" spans="1:65" ht="15" hidden="1" customHeight="1" x14ac:dyDescent="0.25">
      <c r="A107" s="2795" t="s">
        <v>926</v>
      </c>
      <c r="B107" s="2807" t="s">
        <v>353</v>
      </c>
      <c r="C107" s="2808"/>
      <c r="D107" s="2797"/>
      <c r="E107" s="2798">
        <v>581.31897435897429</v>
      </c>
      <c r="F107" s="2797"/>
      <c r="G107" s="2798">
        <v>549.4978112820512</v>
      </c>
      <c r="H107" s="2799"/>
      <c r="I107" s="2800">
        <v>1130.8167856410257</v>
      </c>
      <c r="J107" s="2797"/>
      <c r="K107" s="2798">
        <v>421.43384615384616</v>
      </c>
      <c r="L107" s="2799"/>
      <c r="M107" s="2800">
        <v>1552.2506317948717</v>
      </c>
      <c r="N107" s="2797"/>
      <c r="O107" s="2798">
        <v>634.46358974358975</v>
      </c>
      <c r="P107" s="2799"/>
      <c r="Q107" s="2800">
        <v>2186.7142215384611</v>
      </c>
      <c r="R107" s="2797"/>
      <c r="S107" s="2798">
        <v>593.07692307692298</v>
      </c>
      <c r="T107" s="2799"/>
      <c r="U107" s="2800">
        <v>2779.7911446153848</v>
      </c>
      <c r="V107" s="2797"/>
      <c r="W107" s="2798">
        <v>596.4820512820512</v>
      </c>
      <c r="X107" s="2799"/>
      <c r="Y107" s="2800">
        <v>1824.0225641025638</v>
      </c>
      <c r="Z107" s="2799"/>
      <c r="AA107" s="2800">
        <v>3376.2731958974355</v>
      </c>
      <c r="AV107" s="1217">
        <v>0</v>
      </c>
      <c r="AW107" s="1217">
        <v>0</v>
      </c>
      <c r="BF107" s="1217">
        <v>0</v>
      </c>
      <c r="BG107" s="1217">
        <v>3376.2731958974355</v>
      </c>
      <c r="BH107" s="1217">
        <v>0</v>
      </c>
      <c r="BI107" s="1217">
        <v>-3376.2731958974355</v>
      </c>
      <c r="BJ107" s="1217">
        <v>0</v>
      </c>
      <c r="BK107" s="1217">
        <v>3376.2731958974355</v>
      </c>
      <c r="BL107" s="1217">
        <v>0</v>
      </c>
      <c r="BM107" s="1217">
        <v>0</v>
      </c>
    </row>
    <row r="108" spans="1:65" ht="15" hidden="1" customHeight="1" x14ac:dyDescent="0.25">
      <c r="A108" s="2795" t="s">
        <v>501</v>
      </c>
      <c r="B108" s="2807" t="s">
        <v>353</v>
      </c>
      <c r="C108" s="2808"/>
      <c r="D108" s="2797"/>
      <c r="E108" s="2798">
        <v>290659.48717948713</v>
      </c>
      <c r="F108" s="2797"/>
      <c r="G108" s="2798">
        <v>274748.90564102563</v>
      </c>
      <c r="H108" s="2799"/>
      <c r="I108" s="2800">
        <v>565408.39282051288</v>
      </c>
      <c r="J108" s="2797"/>
      <c r="K108" s="2798">
        <v>210716.92307692306</v>
      </c>
      <c r="L108" s="2799"/>
      <c r="M108" s="2800">
        <v>776125.31589743576</v>
      </c>
      <c r="N108" s="2797"/>
      <c r="O108" s="2798">
        <v>317231.79487179487</v>
      </c>
      <c r="P108" s="2799"/>
      <c r="Q108" s="2800">
        <v>1093357.1107692309</v>
      </c>
      <c r="R108" s="2797"/>
      <c r="S108" s="2798">
        <v>296538.4615384615</v>
      </c>
      <c r="T108" s="2799"/>
      <c r="U108" s="2800">
        <v>1389895.5723076921</v>
      </c>
      <c r="V108" s="2797"/>
      <c r="W108" s="2798">
        <v>298241.02564102563</v>
      </c>
      <c r="X108" s="2799"/>
      <c r="Y108" s="2800">
        <v>912011.28205128177</v>
      </c>
      <c r="Z108" s="2799"/>
      <c r="AA108" s="2800">
        <v>1688136.5979487177</v>
      </c>
      <c r="AV108" s="1217">
        <v>0</v>
      </c>
      <c r="AW108" s="1217">
        <v>0</v>
      </c>
      <c r="BF108" s="1217">
        <v>0</v>
      </c>
      <c r="BG108" s="1217">
        <v>1688136.5979487179</v>
      </c>
      <c r="BH108" s="1217">
        <v>0</v>
      </c>
      <c r="BI108" s="1217">
        <v>-1688136.5979487179</v>
      </c>
      <c r="BJ108" s="1217">
        <v>0</v>
      </c>
      <c r="BK108" s="1217">
        <v>1688136.5979487174</v>
      </c>
      <c r="BL108" s="1217">
        <v>0</v>
      </c>
      <c r="BM108" s="1217">
        <v>0</v>
      </c>
    </row>
    <row r="109" spans="1:65" ht="15" hidden="1" customHeight="1" x14ac:dyDescent="0.25">
      <c r="A109" s="2809" t="s">
        <v>935</v>
      </c>
      <c r="B109" s="2807" t="s">
        <v>353</v>
      </c>
      <c r="C109" s="2808"/>
      <c r="D109" s="2797"/>
      <c r="E109" s="2798" t="e">
        <v>#REF!</v>
      </c>
      <c r="F109" s="2797"/>
      <c r="G109" s="2798" t="e">
        <v>#REF!</v>
      </c>
      <c r="H109" s="2799"/>
      <c r="I109" s="2800" t="e">
        <v>#REF!</v>
      </c>
      <c r="J109" s="2797"/>
      <c r="K109" s="2798" t="e">
        <v>#REF!</v>
      </c>
      <c r="L109" s="2799"/>
      <c r="M109" s="2800" t="e">
        <v>#REF!</v>
      </c>
      <c r="N109" s="2797"/>
      <c r="O109" s="2798" t="e">
        <v>#REF!</v>
      </c>
      <c r="P109" s="2799"/>
      <c r="Q109" s="2800" t="e">
        <v>#REF!</v>
      </c>
      <c r="R109" s="2797"/>
      <c r="S109" s="2798" t="e">
        <v>#REF!</v>
      </c>
      <c r="T109" s="2799"/>
      <c r="U109" s="2800" t="e">
        <v>#REF!</v>
      </c>
      <c r="V109" s="2797"/>
      <c r="W109" s="2798" t="e">
        <v>#REF!</v>
      </c>
      <c r="X109" s="2799"/>
      <c r="Y109" s="2800" t="e">
        <v>#REF!</v>
      </c>
      <c r="Z109" s="2799"/>
      <c r="AA109" s="2800" t="e">
        <v>#REF!</v>
      </c>
      <c r="AV109" s="1217">
        <v>0</v>
      </c>
      <c r="AW109" s="1217">
        <v>0</v>
      </c>
      <c r="BF109" s="1217">
        <v>0</v>
      </c>
      <c r="BG109" s="1217" t="e">
        <v>#REF!</v>
      </c>
      <c r="BH109" s="1217">
        <v>0</v>
      </c>
      <c r="BI109" s="1217" t="e">
        <v>#REF!</v>
      </c>
      <c r="BJ109" s="1217">
        <v>0</v>
      </c>
      <c r="BK109" s="1217" t="e">
        <v>#REF!</v>
      </c>
      <c r="BL109" s="1217">
        <v>0</v>
      </c>
      <c r="BM109" s="1217" t="e">
        <v>#REF!</v>
      </c>
    </row>
    <row r="110" spans="1:65" ht="15" hidden="1" customHeight="1" x14ac:dyDescent="0.25">
      <c r="A110" s="2795" t="s">
        <v>207</v>
      </c>
      <c r="B110" s="2807" t="s">
        <v>353</v>
      </c>
      <c r="C110" s="2808"/>
      <c r="D110" s="2797"/>
      <c r="E110" s="2798" t="e">
        <v>#REF!</v>
      </c>
      <c r="F110" s="2797"/>
      <c r="G110" s="2798" t="e">
        <v>#REF!</v>
      </c>
      <c r="H110" s="2799"/>
      <c r="I110" s="2800" t="e">
        <v>#REF!</v>
      </c>
      <c r="J110" s="2797"/>
      <c r="K110" s="2798" t="e">
        <v>#REF!</v>
      </c>
      <c r="L110" s="2799"/>
      <c r="M110" s="2800" t="e">
        <v>#REF!</v>
      </c>
      <c r="N110" s="2797"/>
      <c r="O110" s="2798" t="e">
        <v>#REF!</v>
      </c>
      <c r="P110" s="2799"/>
      <c r="Q110" s="2800" t="e">
        <v>#REF!</v>
      </c>
      <c r="R110" s="2797"/>
      <c r="S110" s="2798" t="e">
        <v>#REF!</v>
      </c>
      <c r="T110" s="2799"/>
      <c r="U110" s="2800" t="e">
        <v>#REF!</v>
      </c>
      <c r="V110" s="2797"/>
      <c r="W110" s="2798" t="e">
        <v>#REF!</v>
      </c>
      <c r="X110" s="2799"/>
      <c r="Y110" s="2800" t="e">
        <v>#REF!</v>
      </c>
      <c r="Z110" s="2799"/>
      <c r="AA110" s="2800" t="e">
        <v>#REF!</v>
      </c>
      <c r="AV110" s="1217">
        <v>0</v>
      </c>
      <c r="AW110" s="1217">
        <v>0</v>
      </c>
      <c r="BF110" s="1217">
        <v>0</v>
      </c>
      <c r="BG110" s="1217" t="e">
        <v>#REF!</v>
      </c>
      <c r="BH110" s="1217">
        <v>0</v>
      </c>
      <c r="BI110" s="1217" t="e">
        <v>#REF!</v>
      </c>
      <c r="BJ110" s="1217">
        <v>0</v>
      </c>
      <c r="BK110" s="1217" t="e">
        <v>#REF!</v>
      </c>
      <c r="BL110" s="1217">
        <v>0</v>
      </c>
      <c r="BM110" s="1217" t="e">
        <v>#REF!</v>
      </c>
    </row>
    <row r="111" spans="1:65" ht="15" hidden="1" customHeight="1" x14ac:dyDescent="0.25">
      <c r="A111" s="2795" t="s">
        <v>846</v>
      </c>
      <c r="B111" s="2807" t="s">
        <v>353</v>
      </c>
      <c r="C111" s="2808"/>
      <c r="D111" s="2797"/>
      <c r="E111" s="2798" t="e">
        <v>#REF!</v>
      </c>
      <c r="F111" s="2797"/>
      <c r="G111" s="2798" t="e">
        <v>#REF!</v>
      </c>
      <c r="H111" s="2799"/>
      <c r="I111" s="2800" t="e">
        <v>#REF!</v>
      </c>
      <c r="J111" s="2797"/>
      <c r="K111" s="2798" t="e">
        <v>#REF!</v>
      </c>
      <c r="L111" s="2799"/>
      <c r="M111" s="2800" t="e">
        <v>#REF!</v>
      </c>
      <c r="N111" s="2797"/>
      <c r="O111" s="2798" t="e">
        <v>#REF!</v>
      </c>
      <c r="P111" s="2799"/>
      <c r="Q111" s="2800" t="e">
        <v>#REF!</v>
      </c>
      <c r="R111" s="2797"/>
      <c r="S111" s="2798" t="e">
        <v>#REF!</v>
      </c>
      <c r="T111" s="2799"/>
      <c r="U111" s="2800" t="e">
        <v>#REF!</v>
      </c>
      <c r="V111" s="2797"/>
      <c r="W111" s="2798" t="e">
        <v>#REF!</v>
      </c>
      <c r="X111" s="2799"/>
      <c r="Y111" s="2800" t="e">
        <v>#REF!</v>
      </c>
      <c r="Z111" s="2799"/>
      <c r="AA111" s="2800" t="e">
        <v>#REF!</v>
      </c>
      <c r="AV111" s="1217">
        <v>0</v>
      </c>
      <c r="AW111" s="1217">
        <v>0</v>
      </c>
      <c r="BF111" s="1217">
        <v>0</v>
      </c>
      <c r="BG111" s="1217" t="e">
        <v>#REF!</v>
      </c>
      <c r="BH111" s="1217">
        <v>0</v>
      </c>
      <c r="BI111" s="1217" t="e">
        <v>#REF!</v>
      </c>
      <c r="BJ111" s="1217">
        <v>0</v>
      </c>
      <c r="BK111" s="1217" t="e">
        <v>#REF!</v>
      </c>
      <c r="BL111" s="1217">
        <v>0</v>
      </c>
      <c r="BM111" s="1217" t="e">
        <v>#REF!</v>
      </c>
    </row>
    <row r="112" spans="1:65" ht="15" hidden="1" customHeight="1" x14ac:dyDescent="0.25">
      <c r="A112" s="2795" t="s">
        <v>926</v>
      </c>
      <c r="B112" s="2807" t="s">
        <v>353</v>
      </c>
      <c r="C112" s="2808"/>
      <c r="D112" s="2797"/>
      <c r="E112" s="2798" t="e">
        <v>#REF!</v>
      </c>
      <c r="F112" s="2797"/>
      <c r="G112" s="2798" t="e">
        <v>#REF!</v>
      </c>
      <c r="H112" s="2799"/>
      <c r="I112" s="2800" t="e">
        <v>#REF!</v>
      </c>
      <c r="J112" s="2797"/>
      <c r="K112" s="2798" t="e">
        <v>#REF!</v>
      </c>
      <c r="L112" s="2799"/>
      <c r="M112" s="2800" t="e">
        <v>#REF!</v>
      </c>
      <c r="N112" s="2797"/>
      <c r="O112" s="2798" t="e">
        <v>#REF!</v>
      </c>
      <c r="P112" s="2799"/>
      <c r="Q112" s="2800" t="e">
        <v>#REF!</v>
      </c>
      <c r="R112" s="2797"/>
      <c r="S112" s="2798" t="e">
        <v>#REF!</v>
      </c>
      <c r="T112" s="2799"/>
      <c r="U112" s="2800" t="e">
        <v>#REF!</v>
      </c>
      <c r="V112" s="2797"/>
      <c r="W112" s="2798" t="e">
        <v>#REF!</v>
      </c>
      <c r="X112" s="2799"/>
      <c r="Y112" s="2800" t="e">
        <v>#REF!</v>
      </c>
      <c r="Z112" s="2799"/>
      <c r="AA112" s="2800" t="e">
        <v>#REF!</v>
      </c>
      <c r="AV112" s="1217">
        <v>0</v>
      </c>
      <c r="AW112" s="1217">
        <v>0</v>
      </c>
      <c r="BF112" s="1217">
        <v>0</v>
      </c>
      <c r="BG112" s="1217" t="e">
        <v>#REF!</v>
      </c>
      <c r="BH112" s="1217">
        <v>0</v>
      </c>
      <c r="BI112" s="1217" t="e">
        <v>#REF!</v>
      </c>
      <c r="BJ112" s="1217">
        <v>0</v>
      </c>
      <c r="BK112" s="1217" t="e">
        <v>#REF!</v>
      </c>
      <c r="BL112" s="1217">
        <v>0</v>
      </c>
      <c r="BM112" s="1217" t="e">
        <v>#REF!</v>
      </c>
    </row>
    <row r="113" spans="1:65" ht="15" hidden="1" customHeight="1" x14ac:dyDescent="0.25">
      <c r="A113" s="2795" t="s">
        <v>501</v>
      </c>
      <c r="B113" s="2807" t="s">
        <v>353</v>
      </c>
      <c r="C113" s="2808"/>
      <c r="D113" s="2797"/>
      <c r="E113" s="2798" t="e">
        <v>#REF!</v>
      </c>
      <c r="F113" s="2797"/>
      <c r="G113" s="2798" t="e">
        <v>#REF!</v>
      </c>
      <c r="H113" s="2799"/>
      <c r="I113" s="2800" t="e">
        <v>#REF!</v>
      </c>
      <c r="J113" s="2797"/>
      <c r="K113" s="2798" t="e">
        <v>#REF!</v>
      </c>
      <c r="L113" s="2799"/>
      <c r="M113" s="2800" t="e">
        <v>#REF!</v>
      </c>
      <c r="N113" s="2797"/>
      <c r="O113" s="2798" t="e">
        <v>#REF!</v>
      </c>
      <c r="P113" s="2799"/>
      <c r="Q113" s="2800" t="e">
        <v>#REF!</v>
      </c>
      <c r="R113" s="2797"/>
      <c r="S113" s="2798" t="e">
        <v>#REF!</v>
      </c>
      <c r="T113" s="2799"/>
      <c r="U113" s="2800" t="e">
        <v>#REF!</v>
      </c>
      <c r="V113" s="2797"/>
      <c r="W113" s="2798" t="e">
        <v>#REF!</v>
      </c>
      <c r="X113" s="2799"/>
      <c r="Y113" s="2800" t="e">
        <v>#REF!</v>
      </c>
      <c r="Z113" s="2799"/>
      <c r="AA113" s="2800" t="e">
        <v>#REF!</v>
      </c>
      <c r="AV113" s="1217">
        <v>0</v>
      </c>
      <c r="AW113" s="1217">
        <v>0</v>
      </c>
      <c r="BF113" s="1217">
        <v>0</v>
      </c>
      <c r="BG113" s="1217" t="e">
        <v>#REF!</v>
      </c>
      <c r="BH113" s="1217">
        <v>0</v>
      </c>
      <c r="BI113" s="1217" t="e">
        <v>#REF!</v>
      </c>
      <c r="BJ113" s="1217">
        <v>0</v>
      </c>
      <c r="BK113" s="1217" t="e">
        <v>#REF!</v>
      </c>
      <c r="BL113" s="1217">
        <v>0</v>
      </c>
      <c r="BM113" s="1217" t="e">
        <v>#REF!</v>
      </c>
    </row>
    <row r="114" spans="1:65" ht="15" hidden="1" customHeight="1" x14ac:dyDescent="0.25">
      <c r="A114" s="2809"/>
      <c r="B114" s="2806"/>
      <c r="C114" s="1100"/>
      <c r="D114" s="2797"/>
      <c r="E114" s="2798"/>
      <c r="F114" s="2797"/>
      <c r="G114" s="2798"/>
      <c r="H114" s="2799"/>
      <c r="I114" s="2800"/>
      <c r="J114" s="2797"/>
      <c r="K114" s="2798"/>
      <c r="L114" s="2799"/>
      <c r="M114" s="2800"/>
      <c r="N114" s="2797"/>
      <c r="O114" s="2798"/>
      <c r="P114" s="2799"/>
      <c r="Q114" s="2800"/>
      <c r="R114" s="2797"/>
      <c r="S114" s="2798"/>
      <c r="T114" s="2799"/>
      <c r="U114" s="2800"/>
      <c r="V114" s="2797"/>
      <c r="W114" s="2798"/>
      <c r="X114" s="2799"/>
      <c r="Y114" s="2800"/>
      <c r="Z114" s="2799"/>
      <c r="AA114" s="2800"/>
      <c r="AV114" s="1217">
        <v>0</v>
      </c>
      <c r="AW114" s="1217">
        <v>0</v>
      </c>
      <c r="BF114" s="1217">
        <v>0</v>
      </c>
      <c r="BG114" s="1217">
        <v>0</v>
      </c>
      <c r="BH114" s="1217">
        <v>0</v>
      </c>
      <c r="BI114" s="1217">
        <v>0</v>
      </c>
      <c r="BJ114" s="1217">
        <v>0</v>
      </c>
      <c r="BK114" s="1217">
        <v>0</v>
      </c>
      <c r="BL114" s="1217">
        <v>0</v>
      </c>
      <c r="BM114" s="1217">
        <v>0</v>
      </c>
    </row>
    <row r="115" spans="1:65" ht="15" hidden="1" customHeight="1" x14ac:dyDescent="0.25">
      <c r="A115" s="2795" t="s">
        <v>938</v>
      </c>
      <c r="B115" s="2807" t="s">
        <v>353</v>
      </c>
      <c r="C115" s="2808"/>
      <c r="D115" s="2797"/>
      <c r="E115" s="2798" t="e">
        <v>#REF!</v>
      </c>
      <c r="F115" s="2797"/>
      <c r="G115" s="2798" t="e">
        <v>#REF!</v>
      </c>
      <c r="H115" s="2799"/>
      <c r="I115" s="2800" t="e">
        <v>#REF!</v>
      </c>
      <c r="J115" s="2797"/>
      <c r="K115" s="2798" t="e">
        <v>#REF!</v>
      </c>
      <c r="L115" s="2799"/>
      <c r="M115" s="2800" t="e">
        <v>#REF!</v>
      </c>
      <c r="N115" s="2797"/>
      <c r="O115" s="2798" t="e">
        <v>#REF!</v>
      </c>
      <c r="P115" s="2799"/>
      <c r="Q115" s="2800" t="e">
        <v>#REF!</v>
      </c>
      <c r="R115" s="2797"/>
      <c r="S115" s="2798" t="e">
        <v>#REF!</v>
      </c>
      <c r="T115" s="2799"/>
      <c r="U115" s="2800" t="e">
        <v>#REF!</v>
      </c>
      <c r="V115" s="2797"/>
      <c r="W115" s="2798" t="e">
        <v>#REF!</v>
      </c>
      <c r="X115" s="2799"/>
      <c r="Y115" s="2800" t="e">
        <v>#REF!</v>
      </c>
      <c r="Z115" s="2799"/>
      <c r="AA115" s="2800" t="e">
        <v>#REF!</v>
      </c>
      <c r="AV115" s="1217">
        <v>0</v>
      </c>
      <c r="AW115" s="1217">
        <v>0</v>
      </c>
      <c r="BF115" s="1217">
        <v>0</v>
      </c>
      <c r="BG115" s="1217" t="e">
        <v>#REF!</v>
      </c>
      <c r="BH115" s="1217">
        <v>0</v>
      </c>
      <c r="BI115" s="1217" t="e">
        <v>#REF!</v>
      </c>
      <c r="BJ115" s="1217">
        <v>0</v>
      </c>
      <c r="BK115" s="1217" t="e">
        <v>#REF!</v>
      </c>
      <c r="BL115" s="1217">
        <v>0</v>
      </c>
      <c r="BM115" s="1217" t="e">
        <v>#REF!</v>
      </c>
    </row>
    <row r="116" spans="1:65" ht="15" hidden="1" customHeight="1" x14ac:dyDescent="0.25">
      <c r="A116" s="2809"/>
      <c r="B116" s="2806"/>
      <c r="D116" s="1920"/>
      <c r="E116" s="1920"/>
      <c r="F116" s="1920"/>
      <c r="G116" s="1920"/>
      <c r="H116" s="1920"/>
      <c r="I116" s="1920"/>
      <c r="J116" s="1920"/>
      <c r="K116" s="1920"/>
      <c r="L116" s="1920"/>
      <c r="M116" s="1920"/>
      <c r="N116" s="1920"/>
      <c r="O116" s="1920"/>
      <c r="P116" s="1920"/>
      <c r="Q116" s="1920"/>
      <c r="R116" s="1920"/>
      <c r="S116" s="1920"/>
      <c r="T116" s="1920"/>
      <c r="U116" s="1920"/>
      <c r="V116" s="1920"/>
      <c r="W116" s="1920"/>
      <c r="X116" s="1920"/>
      <c r="Y116" s="1920"/>
      <c r="Z116" s="1920"/>
      <c r="AA116" s="1920"/>
      <c r="AV116" s="1217">
        <v>0</v>
      </c>
      <c r="AW116" s="1217">
        <v>0</v>
      </c>
      <c r="BF116" s="1217">
        <v>0</v>
      </c>
      <c r="BG116" s="1217">
        <v>0</v>
      </c>
      <c r="BH116" s="1217">
        <v>0</v>
      </c>
      <c r="BI116" s="1217">
        <v>0</v>
      </c>
      <c r="BJ116" s="1217">
        <v>0</v>
      </c>
      <c r="BK116" s="1217">
        <v>0</v>
      </c>
      <c r="BL116" s="1217">
        <v>0</v>
      </c>
      <c r="BM116" s="1217">
        <v>0</v>
      </c>
    </row>
    <row r="117" spans="1:65" ht="15.75" hidden="1" customHeight="1" x14ac:dyDescent="0.25">
      <c r="A117" s="2810" t="s">
        <v>790</v>
      </c>
      <c r="B117" s="2806"/>
      <c r="D117" s="1920"/>
      <c r="E117" s="1920"/>
      <c r="F117" s="1920"/>
      <c r="G117" s="1920"/>
      <c r="H117" s="1920"/>
      <c r="I117" s="1920"/>
      <c r="J117" s="1920"/>
      <c r="K117" s="1920"/>
      <c r="L117" s="1920"/>
      <c r="M117" s="1920"/>
      <c r="N117" s="1920"/>
      <c r="O117" s="1920"/>
      <c r="P117" s="1920"/>
      <c r="Q117" s="1920"/>
      <c r="R117" s="1920"/>
      <c r="S117" s="1920"/>
      <c r="T117" s="1920"/>
      <c r="U117" s="1920"/>
      <c r="V117" s="1920"/>
      <c r="W117" s="1920"/>
      <c r="X117" s="1920"/>
      <c r="Y117" s="1920"/>
      <c r="Z117" s="1920"/>
      <c r="AA117" s="1920"/>
      <c r="AV117" s="1217">
        <v>0</v>
      </c>
      <c r="AW117" s="1217">
        <v>0</v>
      </c>
      <c r="BF117" s="1217">
        <v>0</v>
      </c>
      <c r="BG117" s="1217">
        <v>0</v>
      </c>
      <c r="BH117" s="1217">
        <v>0</v>
      </c>
      <c r="BI117" s="1217">
        <v>0</v>
      </c>
      <c r="BJ117" s="1217">
        <v>0</v>
      </c>
      <c r="BK117" s="1217">
        <v>0</v>
      </c>
      <c r="BL117" s="1217">
        <v>0</v>
      </c>
      <c r="BM117" s="1217">
        <v>0</v>
      </c>
    </row>
    <row r="118" spans="1:65" ht="15" hidden="1" customHeight="1" x14ac:dyDescent="0.25">
      <c r="A118" s="2795" t="s">
        <v>19</v>
      </c>
      <c r="B118" s="2807" t="s">
        <v>353</v>
      </c>
      <c r="C118" s="2808"/>
      <c r="D118" s="2797"/>
      <c r="E118" s="2798">
        <v>25560</v>
      </c>
      <c r="F118" s="2797"/>
      <c r="G118" s="2798">
        <v>23503.1976</v>
      </c>
      <c r="H118" s="2799"/>
      <c r="I118" s="2800">
        <v>49063.1976</v>
      </c>
      <c r="J118" s="2797"/>
      <c r="K118" s="2798">
        <v>15255</v>
      </c>
      <c r="L118" s="2799"/>
      <c r="M118" s="2800">
        <v>64318.1976</v>
      </c>
      <c r="N118" s="2797"/>
      <c r="O118" s="2798">
        <v>24666</v>
      </c>
      <c r="P118" s="2799"/>
      <c r="Q118" s="2800">
        <v>88984.1976</v>
      </c>
      <c r="R118" s="2797"/>
      <c r="S118" s="2798">
        <v>22492</v>
      </c>
      <c r="T118" s="2799"/>
      <c r="U118" s="2800">
        <v>111476.1976</v>
      </c>
      <c r="V118" s="2797"/>
      <c r="W118" s="2798">
        <v>23467</v>
      </c>
      <c r="X118" s="2799"/>
      <c r="Y118" s="2800">
        <v>70625</v>
      </c>
      <c r="Z118" s="2799"/>
      <c r="AA118" s="2800">
        <v>134943.19760000001</v>
      </c>
      <c r="AV118" s="1217">
        <v>0</v>
      </c>
      <c r="AW118" s="1217">
        <v>0</v>
      </c>
      <c r="BF118" s="1217">
        <v>0</v>
      </c>
      <c r="BG118" s="1217">
        <v>134943.19760000001</v>
      </c>
      <c r="BH118" s="1217">
        <v>0</v>
      </c>
      <c r="BI118" s="1217">
        <v>-134943.19760000001</v>
      </c>
      <c r="BJ118" s="1217">
        <v>0</v>
      </c>
      <c r="BK118" s="1217">
        <v>134943.19760000001</v>
      </c>
      <c r="BL118" s="1217">
        <v>0</v>
      </c>
      <c r="BM118" s="1217">
        <v>0</v>
      </c>
    </row>
    <row r="119" spans="1:65" ht="15" hidden="1" customHeight="1" x14ac:dyDescent="0.25">
      <c r="A119" s="2795" t="s">
        <v>932</v>
      </c>
      <c r="B119" s="2811" t="s">
        <v>49</v>
      </c>
      <c r="C119" s="2812"/>
      <c r="D119" s="2813"/>
      <c r="E119" s="2814">
        <v>1.25</v>
      </c>
      <c r="F119" s="2813"/>
      <c r="G119" s="2814">
        <v>1.25</v>
      </c>
      <c r="H119" s="2815"/>
      <c r="I119" s="2816">
        <v>1.25</v>
      </c>
      <c r="J119" s="2813"/>
      <c r="K119" s="2814">
        <v>1.25</v>
      </c>
      <c r="L119" s="2815"/>
      <c r="M119" s="2816">
        <v>1.25</v>
      </c>
      <c r="N119" s="2813"/>
      <c r="O119" s="2814">
        <v>1.25</v>
      </c>
      <c r="P119" s="2815"/>
      <c r="Q119" s="2816">
        <v>1.25</v>
      </c>
      <c r="R119" s="2813"/>
      <c r="S119" s="2814">
        <v>1.25</v>
      </c>
      <c r="T119" s="2815"/>
      <c r="U119" s="2816">
        <v>1.25</v>
      </c>
      <c r="V119" s="2813"/>
      <c r="W119" s="2814">
        <v>1.25</v>
      </c>
      <c r="X119" s="2815"/>
      <c r="Y119" s="2816">
        <v>1.25</v>
      </c>
      <c r="Z119" s="2815"/>
      <c r="AA119" s="2816">
        <v>1.25</v>
      </c>
      <c r="AV119" s="1217">
        <v>0</v>
      </c>
      <c r="AW119" s="1217">
        <v>0</v>
      </c>
      <c r="BF119" s="1217">
        <v>0</v>
      </c>
      <c r="BG119" s="1217">
        <v>7.5</v>
      </c>
      <c r="BH119" s="1217">
        <v>0</v>
      </c>
      <c r="BI119" s="1217">
        <v>-7.5</v>
      </c>
      <c r="BJ119" s="1217">
        <v>0</v>
      </c>
      <c r="BK119" s="1217">
        <v>2.5</v>
      </c>
      <c r="BL119" s="1217">
        <v>0</v>
      </c>
      <c r="BM119" s="1217">
        <v>-5</v>
      </c>
    </row>
    <row r="120" spans="1:65" ht="15" hidden="1" customHeight="1" x14ac:dyDescent="0.25">
      <c r="A120" s="2795" t="s">
        <v>932</v>
      </c>
      <c r="B120" s="2807" t="s">
        <v>353</v>
      </c>
      <c r="C120" s="2808"/>
      <c r="D120" s="2797"/>
      <c r="E120" s="2798">
        <v>323.54430379746833</v>
      </c>
      <c r="F120" s="2797"/>
      <c r="G120" s="2798">
        <v>297.50883037974683</v>
      </c>
      <c r="H120" s="2799"/>
      <c r="I120" s="2800">
        <v>621.05313417721527</v>
      </c>
      <c r="J120" s="2797"/>
      <c r="K120" s="2798">
        <v>193.1012658227848</v>
      </c>
      <c r="L120" s="2799"/>
      <c r="M120" s="2800">
        <v>814.15440000000001</v>
      </c>
      <c r="N120" s="2797"/>
      <c r="O120" s="2798">
        <v>312.22784810126581</v>
      </c>
      <c r="P120" s="2799"/>
      <c r="Q120" s="2800">
        <v>1126.3822481012658</v>
      </c>
      <c r="R120" s="2797"/>
      <c r="S120" s="2798">
        <v>284.70886075949369</v>
      </c>
      <c r="T120" s="2799"/>
      <c r="U120" s="2800">
        <v>1411.0911088607595</v>
      </c>
      <c r="V120" s="2797"/>
      <c r="W120" s="2798">
        <v>297.05063291139243</v>
      </c>
      <c r="X120" s="2799"/>
      <c r="Y120" s="2800">
        <v>893.98734177215192</v>
      </c>
      <c r="Z120" s="2799"/>
      <c r="AA120" s="2800">
        <v>1708.1417417721523</v>
      </c>
      <c r="AV120" s="1217">
        <v>0</v>
      </c>
      <c r="AW120" s="1217">
        <v>0</v>
      </c>
      <c r="BF120" s="1217">
        <v>0</v>
      </c>
      <c r="BG120" s="1217">
        <v>1708.1417417721518</v>
      </c>
      <c r="BH120" s="1217">
        <v>0</v>
      </c>
      <c r="BI120" s="1217">
        <v>-1708.1417417721518</v>
      </c>
      <c r="BJ120" s="1217">
        <v>0</v>
      </c>
      <c r="BK120" s="1217">
        <v>1708.1417417721518</v>
      </c>
      <c r="BL120" s="1217">
        <v>0</v>
      </c>
      <c r="BM120" s="1217">
        <v>0</v>
      </c>
    </row>
    <row r="121" spans="1:65" ht="15" hidden="1" customHeight="1" x14ac:dyDescent="0.25">
      <c r="A121" s="2795" t="s">
        <v>501</v>
      </c>
      <c r="B121" s="2807" t="s">
        <v>353</v>
      </c>
      <c r="C121" s="2808"/>
      <c r="D121" s="2797"/>
      <c r="E121" s="2798">
        <v>25883.544303797469</v>
      </c>
      <c r="F121" s="2797"/>
      <c r="G121" s="2798">
        <v>23800.706430379745</v>
      </c>
      <c r="H121" s="2799"/>
      <c r="I121" s="2800">
        <v>49684.250734177214</v>
      </c>
      <c r="J121" s="2797"/>
      <c r="K121" s="2798">
        <v>15448.101265822785</v>
      </c>
      <c r="L121" s="2799"/>
      <c r="M121" s="2800">
        <v>65132.351999999999</v>
      </c>
      <c r="N121" s="2797"/>
      <c r="O121" s="2798">
        <v>24978.227848101265</v>
      </c>
      <c r="P121" s="2799"/>
      <c r="Q121" s="2800">
        <v>90110.579848101261</v>
      </c>
      <c r="R121" s="2797"/>
      <c r="S121" s="2798">
        <v>22776.708860759492</v>
      </c>
      <c r="T121" s="2799"/>
      <c r="U121" s="2800">
        <v>112887.28870886075</v>
      </c>
      <c r="V121" s="2797"/>
      <c r="W121" s="2798">
        <v>23764.050632911392</v>
      </c>
      <c r="X121" s="2799"/>
      <c r="Y121" s="2800">
        <v>71518.987341772154</v>
      </c>
      <c r="Z121" s="2799"/>
      <c r="AA121" s="2800">
        <v>136651.33934177217</v>
      </c>
      <c r="AV121" s="1217">
        <v>0</v>
      </c>
      <c r="AW121" s="1217">
        <v>0</v>
      </c>
      <c r="BF121" s="1217">
        <v>0</v>
      </c>
      <c r="BG121" s="1217">
        <v>136651.33934177214</v>
      </c>
      <c r="BH121" s="1217">
        <v>0</v>
      </c>
      <c r="BI121" s="1217">
        <v>-136651.33934177214</v>
      </c>
      <c r="BJ121" s="1217">
        <v>0</v>
      </c>
      <c r="BK121" s="1217">
        <v>136651.33934177214</v>
      </c>
      <c r="BL121" s="1217">
        <v>0</v>
      </c>
      <c r="BM121" s="1217">
        <v>0</v>
      </c>
    </row>
    <row r="122" spans="1:65" ht="15" hidden="1" customHeight="1" x14ac:dyDescent="0.25">
      <c r="A122" s="2795"/>
      <c r="B122" s="2807"/>
      <c r="C122" s="2808"/>
      <c r="D122" s="2797"/>
      <c r="E122" s="2798"/>
      <c r="F122" s="2797"/>
      <c r="G122" s="2798"/>
      <c r="H122" s="2799"/>
      <c r="I122" s="2800"/>
      <c r="J122" s="2797"/>
      <c r="K122" s="2798"/>
      <c r="L122" s="2799"/>
      <c r="M122" s="2800"/>
      <c r="N122" s="2797"/>
      <c r="O122" s="2798"/>
      <c r="P122" s="2799"/>
      <c r="Q122" s="2800"/>
      <c r="R122" s="2797"/>
      <c r="S122" s="2798"/>
      <c r="T122" s="2799"/>
      <c r="U122" s="2800"/>
      <c r="V122" s="2797"/>
      <c r="W122" s="2798"/>
      <c r="X122" s="2799"/>
      <c r="Y122" s="2800"/>
      <c r="Z122" s="2799"/>
      <c r="AA122" s="2800"/>
      <c r="AV122" s="1217">
        <v>0</v>
      </c>
      <c r="AW122" s="1217">
        <v>0</v>
      </c>
      <c r="BF122" s="1217">
        <v>0</v>
      </c>
      <c r="BG122" s="1217">
        <v>0</v>
      </c>
      <c r="BH122" s="1217">
        <v>0</v>
      </c>
      <c r="BI122" s="1217">
        <v>0</v>
      </c>
      <c r="BJ122" s="1217">
        <v>0</v>
      </c>
      <c r="BK122" s="1217">
        <v>0</v>
      </c>
      <c r="BL122" s="1217">
        <v>0</v>
      </c>
      <c r="BM122" s="1217">
        <v>0</v>
      </c>
    </row>
    <row r="123" spans="1:65" ht="15.75" hidden="1" customHeight="1" x14ac:dyDescent="0.25">
      <c r="A123" s="2810" t="s">
        <v>789</v>
      </c>
      <c r="B123" s="2806"/>
      <c r="C123" s="1100"/>
      <c r="D123" s="2797"/>
      <c r="E123" s="2798"/>
      <c r="F123" s="2797"/>
      <c r="G123" s="2798"/>
      <c r="H123" s="2799"/>
      <c r="I123" s="2800"/>
      <c r="J123" s="2797"/>
      <c r="K123" s="2798"/>
      <c r="L123" s="2799"/>
      <c r="M123" s="2800"/>
      <c r="N123" s="2797"/>
      <c r="O123" s="2798"/>
      <c r="P123" s="2799"/>
      <c r="Q123" s="2800"/>
      <c r="R123" s="2797"/>
      <c r="S123" s="2798"/>
      <c r="T123" s="2799"/>
      <c r="U123" s="2800"/>
      <c r="V123" s="2797"/>
      <c r="W123" s="2798"/>
      <c r="X123" s="2799"/>
      <c r="Y123" s="2800"/>
      <c r="Z123" s="2799"/>
      <c r="AA123" s="2800"/>
      <c r="AV123" s="1217">
        <v>0</v>
      </c>
      <c r="AW123" s="1217">
        <v>0</v>
      </c>
      <c r="BF123" s="1217">
        <v>0</v>
      </c>
      <c r="BG123" s="1217">
        <v>0</v>
      </c>
      <c r="BH123" s="1217">
        <v>0</v>
      </c>
      <c r="BI123" s="1217">
        <v>0</v>
      </c>
      <c r="BJ123" s="1217">
        <v>0</v>
      </c>
      <c r="BK123" s="1217">
        <v>0</v>
      </c>
      <c r="BL123" s="1217">
        <v>0</v>
      </c>
      <c r="BM123" s="1217">
        <v>0</v>
      </c>
    </row>
    <row r="124" spans="1:65" ht="15" hidden="1" customHeight="1" x14ac:dyDescent="0.25">
      <c r="A124" s="2795" t="s">
        <v>19</v>
      </c>
      <c r="B124" s="2807" t="s">
        <v>353</v>
      </c>
      <c r="C124" s="2808"/>
      <c r="D124" s="2797"/>
      <c r="E124" s="2798">
        <v>37953</v>
      </c>
      <c r="F124" s="2797"/>
      <c r="G124" s="2798">
        <v>31722.037</v>
      </c>
      <c r="H124" s="2799"/>
      <c r="I124" s="2800">
        <v>69675.036999999997</v>
      </c>
      <c r="J124" s="2797"/>
      <c r="K124" s="2798">
        <v>25539</v>
      </c>
      <c r="L124" s="2799"/>
      <c r="M124" s="2800">
        <v>95214.036999999997</v>
      </c>
      <c r="N124" s="2797"/>
      <c r="O124" s="2798">
        <v>36587</v>
      </c>
      <c r="P124" s="2799"/>
      <c r="Q124" s="2800">
        <v>131801.03700000001</v>
      </c>
      <c r="R124" s="2797"/>
      <c r="S124" s="2798">
        <v>35432</v>
      </c>
      <c r="T124" s="2799"/>
      <c r="U124" s="2800">
        <v>167233.03700000001</v>
      </c>
      <c r="V124" s="2797"/>
      <c r="W124" s="2798">
        <v>35547</v>
      </c>
      <c r="X124" s="2799"/>
      <c r="Y124" s="2800">
        <v>107566</v>
      </c>
      <c r="Z124" s="2799"/>
      <c r="AA124" s="2800">
        <v>202780.03700000001</v>
      </c>
      <c r="AV124" s="1217">
        <v>0</v>
      </c>
      <c r="AW124" s="1217">
        <v>0</v>
      </c>
      <c r="BF124" s="1217">
        <v>0</v>
      </c>
      <c r="BG124" s="1217">
        <v>202780.03700000001</v>
      </c>
      <c r="BH124" s="1217">
        <v>0</v>
      </c>
      <c r="BI124" s="1217">
        <v>-202780.03700000001</v>
      </c>
      <c r="BJ124" s="1217">
        <v>0</v>
      </c>
      <c r="BK124" s="1217">
        <v>202780.03700000001</v>
      </c>
      <c r="BL124" s="1217">
        <v>0</v>
      </c>
      <c r="BM124" s="1217">
        <v>0</v>
      </c>
    </row>
    <row r="125" spans="1:65" ht="15" hidden="1" customHeight="1" x14ac:dyDescent="0.25">
      <c r="A125" s="2795" t="s">
        <v>932</v>
      </c>
      <c r="B125" s="2811" t="s">
        <v>49</v>
      </c>
      <c r="C125" s="2812"/>
      <c r="D125" s="2813"/>
      <c r="E125" s="2814">
        <v>1.25</v>
      </c>
      <c r="F125" s="2813"/>
      <c r="G125" s="2814">
        <v>1.25</v>
      </c>
      <c r="H125" s="2815"/>
      <c r="I125" s="2816">
        <v>1.25</v>
      </c>
      <c r="J125" s="2813"/>
      <c r="K125" s="2814">
        <v>1.25</v>
      </c>
      <c r="L125" s="2815"/>
      <c r="M125" s="2816">
        <v>1.25</v>
      </c>
      <c r="N125" s="2813"/>
      <c r="O125" s="2814">
        <v>1.25</v>
      </c>
      <c r="P125" s="2815"/>
      <c r="Q125" s="2816">
        <v>1.25</v>
      </c>
      <c r="R125" s="2813"/>
      <c r="S125" s="2814">
        <v>1.25</v>
      </c>
      <c r="T125" s="2815"/>
      <c r="U125" s="2816">
        <v>1.25</v>
      </c>
      <c r="V125" s="2813"/>
      <c r="W125" s="2814">
        <v>1.25</v>
      </c>
      <c r="X125" s="2815"/>
      <c r="Y125" s="2816">
        <v>1.25</v>
      </c>
      <c r="Z125" s="2815"/>
      <c r="AA125" s="2816">
        <v>1.25</v>
      </c>
      <c r="AV125" s="1217">
        <v>0</v>
      </c>
      <c r="AW125" s="1217">
        <v>0</v>
      </c>
      <c r="BF125" s="1217">
        <v>0</v>
      </c>
      <c r="BG125" s="1217">
        <v>7.5</v>
      </c>
      <c r="BH125" s="1217">
        <v>0</v>
      </c>
      <c r="BI125" s="1217">
        <v>-7.5</v>
      </c>
      <c r="BJ125" s="1217">
        <v>0</v>
      </c>
      <c r="BK125" s="1217">
        <v>2.5</v>
      </c>
      <c r="BL125" s="1217">
        <v>0</v>
      </c>
      <c r="BM125" s="1217">
        <v>-5</v>
      </c>
    </row>
    <row r="126" spans="1:65" ht="15" hidden="1" customHeight="1" x14ac:dyDescent="0.25">
      <c r="A126" s="2795" t="s">
        <v>932</v>
      </c>
      <c r="B126" s="2807" t="s">
        <v>353</v>
      </c>
      <c r="C126" s="2808"/>
      <c r="D126" s="2797"/>
      <c r="E126" s="2798">
        <v>480.41772151898732</v>
      </c>
      <c r="F126" s="2797"/>
      <c r="G126" s="2798">
        <v>401.54477215189871</v>
      </c>
      <c r="H126" s="2799"/>
      <c r="I126" s="2800">
        <v>881.96249367088603</v>
      </c>
      <c r="J126" s="2797"/>
      <c r="K126" s="2798">
        <v>323.27848101265823</v>
      </c>
      <c r="L126" s="2799"/>
      <c r="M126" s="2800">
        <v>1205.2409746835442</v>
      </c>
      <c r="N126" s="2797"/>
      <c r="O126" s="2798">
        <v>463.12658227848101</v>
      </c>
      <c r="P126" s="2799"/>
      <c r="Q126" s="2800">
        <v>1668.3675569620254</v>
      </c>
      <c r="R126" s="2797"/>
      <c r="S126" s="2798">
        <v>448.50632911392404</v>
      </c>
      <c r="T126" s="2799"/>
      <c r="U126" s="2800">
        <v>2116.8738860759495</v>
      </c>
      <c r="V126" s="2797"/>
      <c r="W126" s="2798">
        <v>449.96202531645571</v>
      </c>
      <c r="X126" s="2799"/>
      <c r="Y126" s="2800">
        <v>1361.5949367088608</v>
      </c>
      <c r="Z126" s="2799"/>
      <c r="AA126" s="2800">
        <v>2566.8359113924053</v>
      </c>
      <c r="AV126" s="1217">
        <v>0</v>
      </c>
      <c r="AW126" s="1217">
        <v>0</v>
      </c>
      <c r="BF126" s="1217">
        <v>0</v>
      </c>
      <c r="BG126" s="1217">
        <v>2566.8359113924053</v>
      </c>
      <c r="BH126" s="1217">
        <v>0</v>
      </c>
      <c r="BI126" s="1217">
        <v>-2566.8359113924053</v>
      </c>
      <c r="BJ126" s="1217">
        <v>0</v>
      </c>
      <c r="BK126" s="1217">
        <v>2566.8359113924053</v>
      </c>
      <c r="BL126" s="1217">
        <v>0</v>
      </c>
      <c r="BM126" s="1217">
        <v>0</v>
      </c>
    </row>
    <row r="127" spans="1:65" ht="15" hidden="1" customHeight="1" x14ac:dyDescent="0.25">
      <c r="A127" s="2795" t="s">
        <v>501</v>
      </c>
      <c r="B127" s="2807" t="s">
        <v>353</v>
      </c>
      <c r="C127" s="2808"/>
      <c r="D127" s="2797"/>
      <c r="E127" s="2798">
        <v>38433.417721518985</v>
      </c>
      <c r="F127" s="2797"/>
      <c r="G127" s="2798">
        <v>32123.581772151898</v>
      </c>
      <c r="H127" s="2799"/>
      <c r="I127" s="2800">
        <v>70556.999493670883</v>
      </c>
      <c r="J127" s="2797"/>
      <c r="K127" s="2798">
        <v>25862.278481012658</v>
      </c>
      <c r="L127" s="2799"/>
      <c r="M127" s="2800">
        <v>96419.277974683544</v>
      </c>
      <c r="N127" s="2797"/>
      <c r="O127" s="2798">
        <v>37050.126582278484</v>
      </c>
      <c r="P127" s="2799"/>
      <c r="Q127" s="2800">
        <v>133469.40455696205</v>
      </c>
      <c r="R127" s="2797"/>
      <c r="S127" s="2798">
        <v>35880.506329113923</v>
      </c>
      <c r="T127" s="2799"/>
      <c r="U127" s="2800">
        <v>169349.91088607596</v>
      </c>
      <c r="V127" s="2797"/>
      <c r="W127" s="2798">
        <v>35996.962025316454</v>
      </c>
      <c r="X127" s="2799"/>
      <c r="Y127" s="2800">
        <v>108927.59493670886</v>
      </c>
      <c r="Z127" s="2799"/>
      <c r="AA127" s="2800">
        <v>205346.87291139242</v>
      </c>
      <c r="AV127" s="1217">
        <v>0</v>
      </c>
      <c r="AW127" s="1217">
        <v>0</v>
      </c>
      <c r="BF127" s="1217">
        <v>0</v>
      </c>
      <c r="BG127" s="1217">
        <v>205346.87291139239</v>
      </c>
      <c r="BH127" s="1217">
        <v>0</v>
      </c>
      <c r="BI127" s="1217">
        <v>-205346.87291139239</v>
      </c>
      <c r="BJ127" s="1217">
        <v>0</v>
      </c>
      <c r="BK127" s="1217">
        <v>205346.87291139242</v>
      </c>
      <c r="BL127" s="1217">
        <v>0</v>
      </c>
      <c r="BM127" s="1217">
        <v>0</v>
      </c>
    </row>
    <row r="128" spans="1:65" ht="15" hidden="1" customHeight="1" x14ac:dyDescent="0.25">
      <c r="A128" s="1920"/>
      <c r="B128" s="1920"/>
      <c r="D128" s="1920"/>
      <c r="E128" s="1920"/>
      <c r="F128" s="1920"/>
      <c r="G128" s="1920"/>
      <c r="H128" s="1920"/>
      <c r="I128" s="1920"/>
      <c r="J128" s="1920"/>
      <c r="K128" s="1920"/>
      <c r="L128" s="1920"/>
      <c r="M128" s="1920"/>
      <c r="N128" s="1920"/>
      <c r="O128" s="1920"/>
      <c r="P128" s="1920"/>
      <c r="Q128" s="1920"/>
      <c r="R128" s="1920"/>
      <c r="S128" s="1920"/>
      <c r="T128" s="1920"/>
      <c r="U128" s="1920"/>
      <c r="V128" s="1920"/>
      <c r="W128" s="1920"/>
      <c r="X128" s="1920"/>
      <c r="Y128" s="1920"/>
      <c r="Z128" s="1920"/>
      <c r="AA128" s="1920"/>
      <c r="AV128" s="1217">
        <v>0</v>
      </c>
      <c r="AW128" s="1217">
        <v>0</v>
      </c>
      <c r="BF128" s="1217">
        <v>0</v>
      </c>
      <c r="BG128" s="1217">
        <v>0</v>
      </c>
      <c r="BH128" s="1217">
        <v>0</v>
      </c>
      <c r="BI128" s="1217">
        <v>0</v>
      </c>
      <c r="BJ128" s="1217">
        <v>0</v>
      </c>
      <c r="BK128" s="1217">
        <v>0</v>
      </c>
      <c r="BL128" s="1217">
        <v>0</v>
      </c>
      <c r="BM128" s="1217">
        <v>0</v>
      </c>
    </row>
    <row r="129" spans="1:65" ht="15" hidden="1" customHeight="1" x14ac:dyDescent="0.25">
      <c r="A129" s="1920"/>
      <c r="B129" s="1920"/>
      <c r="D129" s="1920"/>
      <c r="E129" s="1920"/>
      <c r="F129" s="1920"/>
      <c r="G129" s="1920"/>
      <c r="H129" s="1920"/>
      <c r="I129" s="1920"/>
      <c r="J129" s="1920"/>
      <c r="K129" s="1920"/>
      <c r="L129" s="1920"/>
      <c r="M129" s="1920"/>
      <c r="N129" s="1920"/>
      <c r="O129" s="1920"/>
      <c r="P129" s="1920"/>
      <c r="Q129" s="1920"/>
      <c r="R129" s="1920"/>
      <c r="S129" s="1920"/>
      <c r="T129" s="1920"/>
      <c r="U129" s="1920"/>
      <c r="V129" s="1920"/>
      <c r="W129" s="1920"/>
      <c r="X129" s="1920"/>
      <c r="Y129" s="1920"/>
      <c r="Z129" s="1920"/>
      <c r="AA129" s="1920"/>
      <c r="AV129" s="1217">
        <v>0</v>
      </c>
      <c r="AW129" s="1217">
        <v>0</v>
      </c>
      <c r="BF129" s="1217">
        <v>0</v>
      </c>
      <c r="BG129" s="1217">
        <v>0</v>
      </c>
      <c r="BH129" s="1217">
        <v>0</v>
      </c>
      <c r="BI129" s="1217">
        <v>0</v>
      </c>
      <c r="BJ129" s="1217">
        <v>0</v>
      </c>
      <c r="BK129" s="1217">
        <v>0</v>
      </c>
      <c r="BL129" s="1217">
        <v>0</v>
      </c>
      <c r="BM129" s="1217">
        <v>0</v>
      </c>
    </row>
    <row r="130" spans="1:65" ht="15" hidden="1" customHeight="1" x14ac:dyDescent="0.25">
      <c r="A130" s="1920"/>
      <c r="B130" s="1920"/>
      <c r="D130" s="1920"/>
      <c r="E130" s="1920"/>
      <c r="F130" s="1920"/>
      <c r="G130" s="1920"/>
      <c r="H130" s="1920"/>
      <c r="I130" s="1920"/>
      <c r="J130" s="1920"/>
      <c r="K130" s="1920"/>
      <c r="L130" s="1920"/>
      <c r="M130" s="1920"/>
      <c r="N130" s="1920"/>
      <c r="O130" s="1920"/>
      <c r="P130" s="1920"/>
      <c r="Q130" s="1920"/>
      <c r="R130" s="1920"/>
      <c r="S130" s="1920"/>
      <c r="T130" s="1920"/>
      <c r="U130" s="1920"/>
      <c r="V130" s="1920"/>
      <c r="W130" s="1920"/>
      <c r="X130" s="1920"/>
      <c r="Y130" s="1920"/>
      <c r="Z130" s="1920"/>
      <c r="AA130" s="1920"/>
      <c r="AV130" s="1217">
        <v>0</v>
      </c>
      <c r="AW130" s="1217">
        <v>0</v>
      </c>
      <c r="BF130" s="1217">
        <v>0</v>
      </c>
      <c r="BG130" s="1217">
        <v>0</v>
      </c>
      <c r="BH130" s="1217">
        <v>0</v>
      </c>
      <c r="BI130" s="1217">
        <v>0</v>
      </c>
      <c r="BJ130" s="1217">
        <v>0</v>
      </c>
      <c r="BK130" s="1217">
        <v>0</v>
      </c>
      <c r="BL130" s="1217">
        <v>0</v>
      </c>
      <c r="BM130" s="1217">
        <v>0</v>
      </c>
    </row>
    <row r="131" spans="1:65" ht="15" hidden="1" customHeight="1" x14ac:dyDescent="0.25">
      <c r="A131" s="1920"/>
      <c r="B131" s="1920"/>
      <c r="D131" s="1920"/>
      <c r="E131" s="1920"/>
      <c r="F131" s="1920"/>
      <c r="G131" s="1920"/>
      <c r="H131" s="1920"/>
      <c r="I131" s="1920"/>
      <c r="J131" s="1920"/>
      <c r="K131" s="1920"/>
      <c r="L131" s="1920"/>
      <c r="M131" s="1920"/>
      <c r="N131" s="1920"/>
      <c r="O131" s="1920"/>
      <c r="P131" s="1920"/>
      <c r="Q131" s="1920"/>
      <c r="R131" s="1920"/>
      <c r="S131" s="1920"/>
      <c r="T131" s="1920"/>
      <c r="U131" s="1920"/>
      <c r="V131" s="1920"/>
      <c r="W131" s="1920"/>
      <c r="X131" s="1920"/>
      <c r="Y131" s="1920"/>
      <c r="Z131" s="1920"/>
      <c r="AA131" s="1920"/>
      <c r="AV131" s="1217">
        <v>0</v>
      </c>
      <c r="AW131" s="1217">
        <v>0</v>
      </c>
      <c r="BF131" s="1217">
        <v>0</v>
      </c>
      <c r="BG131" s="1217">
        <v>0</v>
      </c>
      <c r="BH131" s="1217">
        <v>0</v>
      </c>
      <c r="BI131" s="1217">
        <v>0</v>
      </c>
      <c r="BJ131" s="1217">
        <v>0</v>
      </c>
      <c r="BK131" s="1217">
        <v>0</v>
      </c>
      <c r="BL131" s="1217">
        <v>0</v>
      </c>
      <c r="BM131" s="1217">
        <v>0</v>
      </c>
    </row>
    <row r="132" spans="1:65" ht="15" hidden="1" customHeight="1" x14ac:dyDescent="0.25">
      <c r="A132" s="1920"/>
      <c r="B132" s="1920"/>
      <c r="D132" s="1920"/>
      <c r="E132" s="1920"/>
      <c r="F132" s="1920"/>
      <c r="G132" s="1920"/>
      <c r="H132" s="1920"/>
      <c r="I132" s="1920"/>
      <c r="J132" s="1920"/>
      <c r="K132" s="1920"/>
      <c r="L132" s="1920"/>
      <c r="M132" s="1920"/>
      <c r="N132" s="1920"/>
      <c r="O132" s="1920"/>
      <c r="P132" s="1920"/>
      <c r="Q132" s="1920"/>
      <c r="R132" s="1920"/>
      <c r="S132" s="1920"/>
      <c r="T132" s="1920"/>
      <c r="U132" s="1920"/>
      <c r="V132" s="1920"/>
      <c r="W132" s="1920"/>
      <c r="X132" s="1920"/>
      <c r="Y132" s="1920"/>
      <c r="Z132" s="1920"/>
      <c r="AA132" s="1920"/>
      <c r="AV132" s="1217">
        <v>0</v>
      </c>
      <c r="AW132" s="1217">
        <v>0</v>
      </c>
      <c r="BF132" s="1217">
        <v>0</v>
      </c>
      <c r="BG132" s="1217">
        <v>0</v>
      </c>
      <c r="BH132" s="1217">
        <v>0</v>
      </c>
      <c r="BI132" s="1217">
        <v>0</v>
      </c>
      <c r="BJ132" s="1217">
        <v>0</v>
      </c>
      <c r="BK132" s="1217">
        <v>0</v>
      </c>
      <c r="BL132" s="1217">
        <v>0</v>
      </c>
      <c r="BM132" s="1217">
        <v>0</v>
      </c>
    </row>
    <row r="133" spans="1:65" ht="15" hidden="1" customHeight="1" x14ac:dyDescent="0.25">
      <c r="A133" s="1920"/>
      <c r="B133" s="1920"/>
      <c r="D133" s="1920"/>
      <c r="E133" s="1920"/>
      <c r="F133" s="1920"/>
      <c r="G133" s="1920"/>
      <c r="H133" s="1920"/>
      <c r="I133" s="1920"/>
      <c r="J133" s="1920"/>
      <c r="K133" s="1920"/>
      <c r="L133" s="1920"/>
      <c r="M133" s="1920"/>
      <c r="N133" s="1920"/>
      <c r="O133" s="1920"/>
      <c r="P133" s="1920"/>
      <c r="Q133" s="1920"/>
      <c r="R133" s="1920"/>
      <c r="S133" s="1920"/>
      <c r="T133" s="1920"/>
      <c r="U133" s="1920"/>
      <c r="V133" s="1920"/>
      <c r="W133" s="1920"/>
      <c r="X133" s="1920"/>
      <c r="Y133" s="1920"/>
      <c r="Z133" s="1920"/>
      <c r="AA133" s="1920"/>
      <c r="AV133" s="1217">
        <v>0</v>
      </c>
      <c r="AW133" s="1217">
        <v>0</v>
      </c>
      <c r="BF133" s="1217">
        <v>0</v>
      </c>
      <c r="BG133" s="1217">
        <v>0</v>
      </c>
      <c r="BH133" s="1217">
        <v>0</v>
      </c>
      <c r="BI133" s="1217">
        <v>0</v>
      </c>
      <c r="BJ133" s="1217">
        <v>0</v>
      </c>
      <c r="BK133" s="1217">
        <v>0</v>
      </c>
      <c r="BL133" s="1217">
        <v>0</v>
      </c>
      <c r="BM133" s="1217">
        <v>0</v>
      </c>
    </row>
    <row r="134" spans="1:65" ht="15" hidden="1" customHeight="1" x14ac:dyDescent="0.25">
      <c r="A134" s="1920"/>
      <c r="B134" s="1920"/>
      <c r="D134" s="1920"/>
      <c r="E134" s="1920"/>
      <c r="F134" s="1920"/>
      <c r="G134" s="1920"/>
      <c r="H134" s="1920"/>
      <c r="I134" s="1920"/>
      <c r="J134" s="1920"/>
      <c r="K134" s="1920"/>
      <c r="L134" s="1920"/>
      <c r="M134" s="1920"/>
      <c r="N134" s="1920"/>
      <c r="O134" s="1920"/>
      <c r="P134" s="1920"/>
      <c r="Q134" s="1920"/>
      <c r="R134" s="1920"/>
      <c r="S134" s="1920"/>
      <c r="T134" s="1920"/>
      <c r="U134" s="1920"/>
      <c r="V134" s="1920"/>
      <c r="W134" s="1920"/>
      <c r="X134" s="1920"/>
      <c r="Y134" s="1920"/>
      <c r="Z134" s="1920"/>
      <c r="AA134" s="1920"/>
      <c r="AV134" s="1217">
        <v>0</v>
      </c>
      <c r="AW134" s="1217">
        <v>0</v>
      </c>
      <c r="BF134" s="1217">
        <v>0</v>
      </c>
      <c r="BG134" s="1217">
        <v>0</v>
      </c>
      <c r="BH134" s="1217">
        <v>0</v>
      </c>
      <c r="BI134" s="1217">
        <v>0</v>
      </c>
      <c r="BJ134" s="1217">
        <v>0</v>
      </c>
      <c r="BK134" s="1217">
        <v>0</v>
      </c>
      <c r="BL134" s="1217">
        <v>0</v>
      </c>
      <c r="BM134" s="1217">
        <v>0</v>
      </c>
    </row>
    <row r="135" spans="1:65" ht="15" customHeight="1" x14ac:dyDescent="0.25">
      <c r="A135" s="1920"/>
      <c r="B135" s="1920"/>
      <c r="D135" s="1920"/>
      <c r="E135" s="1920"/>
      <c r="F135" s="1920"/>
      <c r="G135" s="1920"/>
      <c r="H135" s="1920"/>
      <c r="I135" s="1920"/>
      <c r="J135" s="1920"/>
      <c r="K135" s="1920"/>
      <c r="L135" s="1920"/>
      <c r="M135" s="1920"/>
      <c r="N135" s="1920"/>
      <c r="O135" s="1920"/>
      <c r="P135" s="1920"/>
      <c r="Q135" s="1920"/>
      <c r="R135" s="1920"/>
      <c r="S135" s="1920"/>
      <c r="T135" s="1920"/>
      <c r="U135" s="1920"/>
      <c r="V135" s="1920"/>
      <c r="W135" s="1920"/>
      <c r="X135" s="1920"/>
      <c r="Y135" s="1920"/>
      <c r="Z135" s="1920"/>
      <c r="AA135" s="1920"/>
    </row>
    <row r="136" spans="1:65" ht="15" customHeight="1" x14ac:dyDescent="0.25">
      <c r="A136" s="1920"/>
      <c r="B136" s="1920"/>
      <c r="D136" s="1920"/>
      <c r="E136" s="1920"/>
      <c r="F136" s="1920"/>
      <c r="G136" s="1920"/>
      <c r="H136" s="1920"/>
      <c r="I136" s="1920"/>
      <c r="J136" s="1920"/>
      <c r="K136" s="1920"/>
      <c r="L136" s="1920"/>
      <c r="M136" s="1920"/>
      <c r="N136" s="1920"/>
      <c r="O136" s="1920"/>
      <c r="P136" s="1920"/>
      <c r="Q136" s="1920"/>
      <c r="R136" s="1920"/>
      <c r="S136" s="1920"/>
      <c r="T136" s="1920"/>
      <c r="U136" s="1920"/>
      <c r="V136" s="1920"/>
      <c r="W136" s="1920"/>
      <c r="X136" s="1920"/>
      <c r="Y136" s="1920"/>
      <c r="Z136" s="1920"/>
      <c r="AA136" s="1920"/>
    </row>
    <row r="137" spans="1:65" ht="15" customHeight="1" x14ac:dyDescent="0.25">
      <c r="A137" s="1920"/>
      <c r="B137" s="1920"/>
      <c r="D137" s="1920"/>
      <c r="E137" s="1920"/>
      <c r="F137" s="1920"/>
      <c r="G137" s="1920"/>
      <c r="H137" s="1920"/>
      <c r="I137" s="1920"/>
      <c r="J137" s="1920"/>
      <c r="K137" s="1920"/>
      <c r="L137" s="1920"/>
      <c r="M137" s="1920"/>
      <c r="N137" s="1920"/>
      <c r="O137" s="1920"/>
      <c r="P137" s="1920"/>
      <c r="Q137" s="1920"/>
      <c r="R137" s="1920"/>
      <c r="S137" s="1920"/>
      <c r="T137" s="1920"/>
      <c r="U137" s="1920"/>
      <c r="V137" s="1920"/>
      <c r="W137" s="1920"/>
      <c r="X137" s="1920"/>
      <c r="Y137" s="1920"/>
      <c r="Z137" s="1920"/>
      <c r="AA137" s="1920"/>
    </row>
    <row r="138" spans="1:65" x14ac:dyDescent="0.25">
      <c r="A138" s="1920"/>
      <c r="B138" s="1920"/>
      <c r="D138" s="1920"/>
      <c r="E138" s="1920"/>
      <c r="F138" s="1920"/>
      <c r="G138" s="1920"/>
      <c r="H138" s="1920"/>
      <c r="I138" s="1920"/>
      <c r="J138" s="1920"/>
      <c r="K138" s="1920"/>
      <c r="L138" s="1920"/>
      <c r="M138" s="1920"/>
      <c r="N138" s="1920"/>
      <c r="O138" s="1920"/>
      <c r="P138" s="1920"/>
      <c r="Q138" s="1920"/>
      <c r="R138" s="1920"/>
      <c r="S138" s="1920"/>
      <c r="T138" s="1920"/>
      <c r="U138" s="1920"/>
      <c r="V138" s="1920"/>
      <c r="W138" s="1920"/>
      <c r="X138" s="1920"/>
      <c r="Y138" s="1920"/>
      <c r="Z138" s="1920"/>
      <c r="AA138" s="1920"/>
    </row>
    <row r="139" spans="1:65" x14ac:dyDescent="0.25">
      <c r="A139" s="1920"/>
      <c r="B139" s="1920"/>
      <c r="D139" s="1920"/>
      <c r="E139" s="1920"/>
      <c r="F139" s="1920"/>
      <c r="G139" s="1920"/>
      <c r="H139" s="1920"/>
      <c r="I139" s="1920"/>
      <c r="J139" s="1920"/>
      <c r="K139" s="1920"/>
      <c r="L139" s="1920"/>
      <c r="M139" s="1920"/>
      <c r="N139" s="1920"/>
      <c r="O139" s="1920"/>
      <c r="P139" s="1920"/>
      <c r="Q139" s="1920"/>
      <c r="R139" s="1920"/>
      <c r="S139" s="1920"/>
      <c r="T139" s="1920"/>
      <c r="U139" s="1920"/>
      <c r="V139" s="1920"/>
      <c r="W139" s="1920"/>
      <c r="X139" s="1920"/>
      <c r="Y139" s="1920"/>
      <c r="Z139" s="1920"/>
      <c r="AA139" s="1920"/>
    </row>
    <row r="140" spans="1:65" x14ac:dyDescent="0.25">
      <c r="A140" s="1920"/>
      <c r="B140" s="1920"/>
      <c r="D140" s="1920"/>
      <c r="E140" s="1920"/>
      <c r="F140" s="1920"/>
      <c r="G140" s="1920"/>
      <c r="H140" s="1920"/>
      <c r="I140" s="1920"/>
      <c r="J140" s="1920"/>
      <c r="K140" s="1920"/>
      <c r="L140" s="1920"/>
      <c r="M140" s="1920"/>
      <c r="N140" s="1920"/>
      <c r="O140" s="1920"/>
      <c r="P140" s="1920"/>
      <c r="Q140" s="1920"/>
      <c r="R140" s="1920"/>
      <c r="S140" s="1920"/>
      <c r="T140" s="1920"/>
      <c r="U140" s="1920"/>
      <c r="V140" s="1920"/>
      <c r="W140" s="1920"/>
      <c r="X140" s="1920"/>
      <c r="Y140" s="1920"/>
      <c r="Z140" s="1920"/>
      <c r="AA140" s="1920"/>
    </row>
    <row r="141" spans="1:65" x14ac:dyDescent="0.25">
      <c r="A141" s="1920"/>
      <c r="B141" s="1920"/>
      <c r="D141" s="1920"/>
      <c r="E141" s="1920"/>
      <c r="F141" s="1920"/>
      <c r="G141" s="1920"/>
      <c r="H141" s="1920"/>
      <c r="I141" s="1920"/>
      <c r="J141" s="1920"/>
      <c r="K141" s="1920"/>
      <c r="L141" s="1920"/>
      <c r="M141" s="1920"/>
      <c r="N141" s="1920"/>
      <c r="O141" s="1920"/>
      <c r="P141" s="1920"/>
      <c r="Q141" s="1920"/>
      <c r="R141" s="1920"/>
      <c r="S141" s="1920"/>
      <c r="T141" s="1920"/>
      <c r="U141" s="1920"/>
      <c r="V141" s="1920"/>
      <c r="W141" s="1920"/>
      <c r="X141" s="1920"/>
      <c r="Y141" s="1920"/>
      <c r="Z141" s="1920"/>
      <c r="AA141" s="1920"/>
    </row>
  </sheetData>
  <mergeCells count="31">
    <mergeCell ref="AX3:AY3"/>
    <mergeCell ref="BD3:BE3"/>
    <mergeCell ref="AZ3:BA3"/>
    <mergeCell ref="BB3:BC3"/>
    <mergeCell ref="A55:A56"/>
    <mergeCell ref="A3:A4"/>
    <mergeCell ref="B3:B4"/>
    <mergeCell ref="D3:E3"/>
    <mergeCell ref="F3:G3"/>
    <mergeCell ref="C3:C4"/>
    <mergeCell ref="AF3:AG3"/>
    <mergeCell ref="AH3:AI3"/>
    <mergeCell ref="AB3:AC3"/>
    <mergeCell ref="AD3:AE3"/>
    <mergeCell ref="H3:I3"/>
    <mergeCell ref="AT3:AU3"/>
    <mergeCell ref="AV3:AW3"/>
    <mergeCell ref="AP3:AQ3"/>
    <mergeCell ref="AR3:AS3"/>
    <mergeCell ref="J3:K3"/>
    <mergeCell ref="L3:M3"/>
    <mergeCell ref="N3:O3"/>
    <mergeCell ref="P3:Q3"/>
    <mergeCell ref="AJ3:AK3"/>
    <mergeCell ref="AL3:AM3"/>
    <mergeCell ref="AN3:AO3"/>
    <mergeCell ref="R3:S3"/>
    <mergeCell ref="T3:U3"/>
    <mergeCell ref="V3:W3"/>
    <mergeCell ref="Z3:AA3"/>
    <mergeCell ref="X3:Y3"/>
  </mergeCells>
  <printOptions horizontalCentered="1" verticalCentered="1"/>
  <pageMargins left="0" right="0" top="0" bottom="0" header="0" footer="0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M111"/>
  <sheetViews>
    <sheetView tabSelected="1" view="pageBreakPreview" zoomScale="60" zoomScaleNormal="100" workbookViewId="0">
      <pane xSplit="3" topLeftCell="K1" activePane="topRight" state="frozen"/>
      <selection activeCell="BS12" sqref="BS12"/>
      <selection pane="topRight" activeCell="C1" sqref="B1:C1048576"/>
    </sheetView>
  </sheetViews>
  <sheetFormatPr defaultRowHeight="15" x14ac:dyDescent="0.25"/>
  <cols>
    <col min="1" max="1" width="34.5703125" style="32" customWidth="1"/>
    <col min="2" max="2" width="12.42578125" style="32" hidden="1" customWidth="1"/>
    <col min="3" max="3" width="13.7109375" style="32" hidden="1" customWidth="1"/>
    <col min="4" max="4" width="10" style="32" hidden="1" customWidth="1"/>
    <col min="5" max="5" width="9.85546875" style="32" customWidth="1"/>
    <col min="6" max="6" width="10.140625" style="32" hidden="1" customWidth="1"/>
    <col min="7" max="7" width="9.85546875" style="32" customWidth="1"/>
    <col min="8" max="8" width="10.7109375" style="32" hidden="1" customWidth="1"/>
    <col min="9" max="9" width="14" style="32" hidden="1" customWidth="1"/>
    <col min="10" max="10" width="10.140625" style="32" hidden="1" customWidth="1"/>
    <col min="11" max="11" width="9.85546875" style="32" customWidth="1"/>
    <col min="12" max="13" width="11.5703125" style="32" hidden="1" customWidth="1"/>
    <col min="14" max="14" width="10.140625" style="32" hidden="1" customWidth="1"/>
    <col min="15" max="15" width="10.28515625" style="32" customWidth="1"/>
    <col min="16" max="16" width="11.7109375" style="32" hidden="1" customWidth="1"/>
    <col min="17" max="17" width="12.42578125" style="32" hidden="1" customWidth="1"/>
    <col min="18" max="18" width="10.140625" style="32" hidden="1" customWidth="1"/>
    <col min="19" max="19" width="12" style="32" customWidth="1"/>
    <col min="20" max="20" width="11.140625" style="32" hidden="1" customWidth="1"/>
    <col min="21" max="21" width="12.42578125" style="32" hidden="1" customWidth="1"/>
    <col min="22" max="22" width="10.140625" style="32" hidden="1" customWidth="1"/>
    <col min="23" max="23" width="12" style="32" customWidth="1"/>
    <col min="24" max="24" width="11.85546875" style="32" hidden="1" customWidth="1"/>
    <col min="25" max="25" width="9.85546875" style="32" hidden="1" customWidth="1"/>
    <col min="26" max="26" width="10.140625" style="32" hidden="1" customWidth="1"/>
    <col min="27" max="27" width="11.28515625" style="32" hidden="1" customWidth="1"/>
    <col min="28" max="28" width="10.140625" style="32" hidden="1" customWidth="1"/>
    <col min="29" max="29" width="15.28515625" style="32" customWidth="1"/>
    <col min="30" max="30" width="10.140625" style="32" hidden="1" customWidth="1"/>
    <col min="31" max="31" width="11.28515625" style="32" hidden="1" customWidth="1"/>
    <col min="32" max="32" width="9.7109375" style="32" hidden="1" customWidth="1"/>
    <col min="33" max="33" width="9.7109375" style="32" customWidth="1"/>
    <col min="34" max="34" width="9" style="32" hidden="1" customWidth="1"/>
    <col min="35" max="35" width="11.28515625" style="32" hidden="1" customWidth="1"/>
    <col min="36" max="36" width="8.85546875" style="32" hidden="1" customWidth="1"/>
    <col min="37" max="37" width="9.85546875" style="32" customWidth="1"/>
    <col min="38" max="38" width="9" style="32" hidden="1" customWidth="1"/>
    <col min="39" max="39" width="9.85546875" style="32" hidden="1" customWidth="1"/>
    <col min="40" max="40" width="10.140625" style="32" hidden="1" customWidth="1"/>
    <col min="41" max="41" width="11.28515625" style="32" hidden="1" customWidth="1"/>
    <col min="42" max="42" width="9" style="32" hidden="1" customWidth="1"/>
    <col min="43" max="43" width="9.85546875" style="32" customWidth="1"/>
    <col min="44" max="44" width="10" style="32" hidden="1" customWidth="1"/>
    <col min="45" max="45" width="11.28515625" style="32" hidden="1" customWidth="1"/>
    <col min="46" max="46" width="8.85546875" style="32" hidden="1" customWidth="1"/>
    <col min="47" max="47" width="9.85546875" style="32" customWidth="1"/>
    <col min="48" max="48" width="10" style="32" hidden="1" customWidth="1"/>
    <col min="49" max="49" width="11.28515625" style="32" hidden="1" customWidth="1"/>
    <col min="50" max="50" width="8.85546875" style="32" hidden="1" customWidth="1"/>
    <col min="51" max="51" width="9.85546875" style="32" customWidth="1"/>
    <col min="52" max="52" width="10" style="32" hidden="1" customWidth="1"/>
    <col min="53" max="53" width="10.140625" style="32" hidden="1" customWidth="1"/>
    <col min="54" max="54" width="10" style="32" hidden="1" customWidth="1"/>
    <col min="55" max="55" width="11.42578125" style="32" hidden="1" customWidth="1"/>
    <col min="56" max="56" width="10" style="32" hidden="1" customWidth="1"/>
    <col min="57" max="57" width="11.28515625" style="32" customWidth="1"/>
    <col min="58" max="58" width="8.85546875" style="32"/>
    <col min="59" max="59" width="9.140625" style="32" bestFit="1" customWidth="1"/>
    <col min="60" max="16384" width="9.140625" style="32"/>
  </cols>
  <sheetData>
    <row r="1" spans="1:61" ht="22.5" x14ac:dyDescent="0.3">
      <c r="A1" s="1499" t="s">
        <v>232</v>
      </c>
      <c r="B1" s="1773"/>
      <c r="C1" s="1773"/>
      <c r="D1" s="1773"/>
      <c r="E1" s="1773"/>
      <c r="F1" s="1773"/>
      <c r="G1" s="1773"/>
      <c r="H1" s="1773"/>
      <c r="I1" s="1773"/>
      <c r="J1" s="1340"/>
      <c r="K1" s="1340"/>
      <c r="L1" s="1340"/>
      <c r="M1" s="1340"/>
      <c r="N1" s="2624"/>
      <c r="O1" s="1340"/>
      <c r="P1" s="1340"/>
      <c r="Q1" s="1340"/>
      <c r="R1" s="1340"/>
      <c r="S1" s="1340"/>
      <c r="T1" s="1340"/>
      <c r="U1" s="1340"/>
      <c r="V1" s="1340"/>
      <c r="W1" s="1340"/>
      <c r="X1" s="1340"/>
      <c r="Y1" s="1340"/>
      <c r="Z1" s="1340"/>
      <c r="AA1" s="1340"/>
    </row>
    <row r="2" spans="1:61" ht="16.5" thickBot="1" x14ac:dyDescent="0.3">
      <c r="A2" s="1500" t="s">
        <v>1717</v>
      </c>
      <c r="B2" s="1773"/>
      <c r="C2" s="2626"/>
      <c r="D2" s="2626"/>
      <c r="E2" s="2626">
        <v>0</v>
      </c>
      <c r="F2" s="2626"/>
      <c r="G2" s="2626">
        <v>1.625</v>
      </c>
      <c r="H2" s="2626"/>
      <c r="I2" s="2625">
        <v>1.625</v>
      </c>
      <c r="J2" s="2626"/>
      <c r="K2" s="2626">
        <v>4.916666666666667</v>
      </c>
      <c r="L2" s="2626"/>
      <c r="M2" s="2626">
        <v>6.541666666666667</v>
      </c>
      <c r="N2" s="2626"/>
      <c r="O2" s="2627">
        <v>0.75</v>
      </c>
      <c r="P2" s="2626"/>
      <c r="Q2" s="2625">
        <v>7.291666666666667</v>
      </c>
      <c r="R2" s="2626"/>
      <c r="S2" s="2626">
        <v>1.4166666666666667</v>
      </c>
      <c r="T2" s="2626"/>
      <c r="U2" s="2625">
        <v>8.7083333333333339</v>
      </c>
      <c r="V2" s="2626"/>
      <c r="W2" s="2626">
        <v>8.3333333333333329E-2</v>
      </c>
      <c r="X2" s="2626"/>
      <c r="Y2" s="2626">
        <v>2.2500000000000004</v>
      </c>
      <c r="Z2" s="2626"/>
      <c r="AA2" s="2626">
        <v>8.7916666666666679</v>
      </c>
      <c r="AB2" s="2626"/>
      <c r="AC2" s="2626">
        <v>1.0345833333333332</v>
      </c>
      <c r="AD2" s="2626"/>
      <c r="AE2" s="2625">
        <v>9.8262500000000017</v>
      </c>
      <c r="AF2" s="2626"/>
      <c r="AG2" s="2626">
        <v>27.125</v>
      </c>
      <c r="AH2" s="2626"/>
      <c r="AI2" s="2625">
        <v>36.951250000000002</v>
      </c>
      <c r="AJ2" s="2076"/>
      <c r="AK2" s="2628">
        <v>0.25</v>
      </c>
      <c r="AL2" s="2076"/>
      <c r="AM2" s="2628">
        <v>28.409583333333334</v>
      </c>
      <c r="AN2" s="2076"/>
      <c r="AO2" s="2076">
        <v>37.201250000000002</v>
      </c>
      <c r="AP2" s="2076"/>
      <c r="AQ2" s="2076">
        <v>1.125</v>
      </c>
      <c r="AR2" s="2076"/>
      <c r="AS2" s="2076">
        <v>38.326250000000002</v>
      </c>
      <c r="AT2" s="2076"/>
      <c r="AU2" s="2076">
        <v>0.8125</v>
      </c>
      <c r="AV2" s="2076"/>
      <c r="AW2" s="2629">
        <v>39.138750000000002</v>
      </c>
      <c r="AX2" s="2076"/>
      <c r="AY2" s="2076">
        <v>0.77083333333333337</v>
      </c>
      <c r="AZ2" s="2076"/>
      <c r="BA2" s="2629">
        <v>2.7083333333333335</v>
      </c>
      <c r="BB2" s="2076"/>
      <c r="BC2" s="2076">
        <v>31.117916666666666</v>
      </c>
      <c r="BD2" s="2076"/>
      <c r="BE2" s="2629">
        <v>39.909583333333337</v>
      </c>
    </row>
    <row r="3" spans="1:61" ht="15.75" thickBot="1" x14ac:dyDescent="0.3">
      <c r="A3" s="3879" t="s">
        <v>169</v>
      </c>
      <c r="B3" s="3878" t="s">
        <v>170</v>
      </c>
      <c r="C3" s="3878" t="s">
        <v>1741</v>
      </c>
      <c r="D3" s="3878" t="s">
        <v>1742</v>
      </c>
      <c r="E3" s="3878"/>
      <c r="F3" s="3878" t="s">
        <v>1871</v>
      </c>
      <c r="G3" s="3878"/>
      <c r="H3" s="3878" t="s">
        <v>14</v>
      </c>
      <c r="I3" s="3734"/>
      <c r="J3" s="3733" t="s">
        <v>1911</v>
      </c>
      <c r="K3" s="3878"/>
      <c r="L3" s="3878" t="s">
        <v>639</v>
      </c>
      <c r="M3" s="3878"/>
      <c r="N3" s="3878" t="s">
        <v>1940</v>
      </c>
      <c r="O3" s="3878"/>
      <c r="P3" s="3878" t="s">
        <v>17</v>
      </c>
      <c r="Q3" s="3878"/>
      <c r="R3" s="3878" t="s">
        <v>1964</v>
      </c>
      <c r="S3" s="3878"/>
      <c r="T3" s="3878" t="s">
        <v>18</v>
      </c>
      <c r="U3" s="3734"/>
      <c r="V3" s="3735" t="s">
        <v>1985</v>
      </c>
      <c r="W3" s="3735"/>
      <c r="X3" s="3736" t="s">
        <v>139</v>
      </c>
      <c r="Y3" s="3737"/>
      <c r="Z3" s="3736" t="s">
        <v>659</v>
      </c>
      <c r="AA3" s="3737"/>
      <c r="AB3" s="3878" t="s">
        <v>2004</v>
      </c>
      <c r="AC3" s="3878"/>
      <c r="AD3" s="3878" t="s">
        <v>24</v>
      </c>
      <c r="AE3" s="3734"/>
      <c r="AF3" s="3878" t="s">
        <v>2020</v>
      </c>
      <c r="AG3" s="3878"/>
      <c r="AH3" s="3878" t="s">
        <v>27</v>
      </c>
      <c r="AI3" s="3734"/>
      <c r="AJ3" s="3878" t="s">
        <v>2037</v>
      </c>
      <c r="AK3" s="3878"/>
      <c r="AL3" s="3736" t="s">
        <v>1678</v>
      </c>
      <c r="AM3" s="3737"/>
      <c r="AN3" s="3878" t="s">
        <v>1676</v>
      </c>
      <c r="AO3" s="3734"/>
      <c r="AP3" s="3878" t="s">
        <v>2142</v>
      </c>
      <c r="AQ3" s="3878"/>
      <c r="AR3" s="3878" t="s">
        <v>28</v>
      </c>
      <c r="AS3" s="3734"/>
      <c r="AT3" s="3878" t="s">
        <v>2156</v>
      </c>
      <c r="AU3" s="3878"/>
      <c r="AV3" s="3878" t="s">
        <v>30</v>
      </c>
      <c r="AW3" s="3734"/>
      <c r="AX3" s="3878" t="s">
        <v>2168</v>
      </c>
      <c r="AY3" s="3878"/>
      <c r="AZ3" s="3736" t="s">
        <v>1723</v>
      </c>
      <c r="BA3" s="3737"/>
      <c r="BB3" s="3736" t="s">
        <v>673</v>
      </c>
      <c r="BC3" s="3737"/>
      <c r="BD3" s="3878" t="s">
        <v>1763</v>
      </c>
      <c r="BE3" s="3734"/>
    </row>
    <row r="4" spans="1:61" ht="15.75" thickBot="1" x14ac:dyDescent="0.3">
      <c r="A4" s="3880"/>
      <c r="B4" s="3881"/>
      <c r="C4" s="3881"/>
      <c r="D4" s="2502" t="s">
        <v>171</v>
      </c>
      <c r="E4" s="2502" t="s">
        <v>172</v>
      </c>
      <c r="F4" s="2502" t="s">
        <v>171</v>
      </c>
      <c r="G4" s="2502" t="s">
        <v>172</v>
      </c>
      <c r="H4" s="2502" t="s">
        <v>171</v>
      </c>
      <c r="I4" s="1784" t="s">
        <v>172</v>
      </c>
      <c r="J4" s="1785" t="s">
        <v>171</v>
      </c>
      <c r="K4" s="1355" t="s">
        <v>172</v>
      </c>
      <c r="L4" s="1355" t="s">
        <v>171</v>
      </c>
      <c r="M4" s="1355" t="s">
        <v>172</v>
      </c>
      <c r="N4" s="1355" t="s">
        <v>171</v>
      </c>
      <c r="O4" s="1355" t="s">
        <v>172</v>
      </c>
      <c r="P4" s="1355" t="s">
        <v>171</v>
      </c>
      <c r="Q4" s="1355" t="s">
        <v>172</v>
      </c>
      <c r="R4" s="1355" t="s">
        <v>171</v>
      </c>
      <c r="S4" s="1355" t="s">
        <v>172</v>
      </c>
      <c r="T4" s="1355" t="s">
        <v>171</v>
      </c>
      <c r="U4" s="1784" t="s">
        <v>172</v>
      </c>
      <c r="V4" s="898" t="s">
        <v>171</v>
      </c>
      <c r="W4" s="899" t="s">
        <v>172</v>
      </c>
      <c r="X4" s="2077" t="s">
        <v>171</v>
      </c>
      <c r="Y4" s="899" t="s">
        <v>172</v>
      </c>
      <c r="Z4" s="898" t="s">
        <v>171</v>
      </c>
      <c r="AA4" s="899" t="s">
        <v>172</v>
      </c>
      <c r="AB4" s="1355" t="s">
        <v>171</v>
      </c>
      <c r="AC4" s="1355" t="s">
        <v>172</v>
      </c>
      <c r="AD4" s="1355" t="s">
        <v>171</v>
      </c>
      <c r="AE4" s="1784" t="s">
        <v>172</v>
      </c>
      <c r="AF4" s="1355" t="s">
        <v>171</v>
      </c>
      <c r="AG4" s="1355" t="s">
        <v>172</v>
      </c>
      <c r="AH4" s="1355" t="s">
        <v>171</v>
      </c>
      <c r="AI4" s="1784" t="s">
        <v>172</v>
      </c>
      <c r="AJ4" s="1355" t="s">
        <v>171</v>
      </c>
      <c r="AK4" s="1355" t="s">
        <v>172</v>
      </c>
      <c r="AL4" s="2077" t="s">
        <v>171</v>
      </c>
      <c r="AM4" s="899" t="s">
        <v>172</v>
      </c>
      <c r="AN4" s="1355" t="s">
        <v>171</v>
      </c>
      <c r="AO4" s="1784" t="s">
        <v>172</v>
      </c>
      <c r="AP4" s="1355" t="s">
        <v>171</v>
      </c>
      <c r="AQ4" s="1355" t="s">
        <v>172</v>
      </c>
      <c r="AR4" s="1355" t="s">
        <v>171</v>
      </c>
      <c r="AS4" s="1784" t="s">
        <v>172</v>
      </c>
      <c r="AT4" s="1355" t="s">
        <v>171</v>
      </c>
      <c r="AU4" s="1355" t="s">
        <v>172</v>
      </c>
      <c r="AV4" s="1355" t="s">
        <v>171</v>
      </c>
      <c r="AW4" s="1784" t="s">
        <v>172</v>
      </c>
      <c r="AX4" s="1355" t="s">
        <v>171</v>
      </c>
      <c r="AY4" s="1355" t="s">
        <v>172</v>
      </c>
      <c r="AZ4" s="2077" t="s">
        <v>171</v>
      </c>
      <c r="BA4" s="899" t="s">
        <v>172</v>
      </c>
      <c r="BB4" s="898" t="s">
        <v>171</v>
      </c>
      <c r="BC4" s="899" t="s">
        <v>172</v>
      </c>
      <c r="BD4" s="1355" t="s">
        <v>171</v>
      </c>
      <c r="BE4" s="1784" t="s">
        <v>172</v>
      </c>
    </row>
    <row r="5" spans="1:61" ht="18.75" hidden="1" x14ac:dyDescent="0.25">
      <c r="A5" s="2630" t="s">
        <v>87</v>
      </c>
      <c r="B5" s="1394" t="s">
        <v>50</v>
      </c>
      <c r="C5" s="1386">
        <v>2650000</v>
      </c>
      <c r="D5" s="1386">
        <v>240000</v>
      </c>
      <c r="E5" s="1419">
        <v>236134</v>
      </c>
      <c r="F5" s="1386">
        <v>248000</v>
      </c>
      <c r="G5" s="1419">
        <v>209171.59999999963</v>
      </c>
      <c r="H5" s="1386">
        <v>488000</v>
      </c>
      <c r="I5" s="1420">
        <v>445305.59999999963</v>
      </c>
      <c r="J5" s="1386">
        <v>149000</v>
      </c>
      <c r="K5" s="1419">
        <v>167351.5</v>
      </c>
      <c r="L5" s="1094">
        <v>637000</v>
      </c>
      <c r="M5" s="1094">
        <v>612657.09999999963</v>
      </c>
      <c r="N5" s="1386">
        <v>74000</v>
      </c>
      <c r="O5" s="1419">
        <v>250033.8</v>
      </c>
      <c r="P5" s="1425">
        <v>711000</v>
      </c>
      <c r="Q5" s="1408">
        <v>862690.89999999967</v>
      </c>
      <c r="R5" s="1386">
        <v>240000</v>
      </c>
      <c r="S5" s="1419">
        <v>245401.9</v>
      </c>
      <c r="T5" s="1425">
        <v>951000</v>
      </c>
      <c r="U5" s="1408">
        <v>1108092.7999999996</v>
      </c>
      <c r="V5" s="1386">
        <v>232000</v>
      </c>
      <c r="W5" s="1419">
        <v>245769.8</v>
      </c>
      <c r="X5" s="1093">
        <v>546000</v>
      </c>
      <c r="Y5" s="2082">
        <v>741205.5</v>
      </c>
      <c r="Z5" s="2083">
        <v>1183000</v>
      </c>
      <c r="AA5" s="2082">
        <v>1353862.5999999996</v>
      </c>
      <c r="AB5" s="1386">
        <v>250000</v>
      </c>
      <c r="AC5" s="1419">
        <v>237886.3</v>
      </c>
      <c r="AD5" s="1425">
        <v>1433000</v>
      </c>
      <c r="AE5" s="1408">
        <v>1591748.8999999997</v>
      </c>
      <c r="AF5" s="1386">
        <v>242000</v>
      </c>
      <c r="AG5" s="1419">
        <v>8246.5</v>
      </c>
      <c r="AH5" s="1425">
        <v>1675000</v>
      </c>
      <c r="AI5" s="1408">
        <v>1599995.3999999997</v>
      </c>
      <c r="AJ5" s="1386">
        <v>250000</v>
      </c>
      <c r="AK5" s="1419">
        <v>257290.9</v>
      </c>
      <c r="AL5" s="1093">
        <v>742000</v>
      </c>
      <c r="AM5" s="2082">
        <v>503423.7</v>
      </c>
      <c r="AN5" s="1408">
        <v>1925000</v>
      </c>
      <c r="AO5" s="1408">
        <v>1857286.2999999996</v>
      </c>
      <c r="AP5" s="1386">
        <v>250000</v>
      </c>
      <c r="AQ5" s="1419">
        <v>261845.40000000002</v>
      </c>
      <c r="AR5" s="1425">
        <v>2175000</v>
      </c>
      <c r="AS5" s="1408">
        <v>2119131.6999999997</v>
      </c>
      <c r="AT5" s="1386">
        <v>225000</v>
      </c>
      <c r="AU5" s="1419">
        <v>239624</v>
      </c>
      <c r="AV5" s="1425">
        <v>2400000</v>
      </c>
      <c r="AW5" s="1408">
        <v>2358755.6999999997</v>
      </c>
      <c r="AX5" s="1386">
        <v>250000</v>
      </c>
      <c r="AY5" s="1419">
        <v>263830.00000000006</v>
      </c>
      <c r="AZ5" s="1093">
        <v>725000</v>
      </c>
      <c r="BA5" s="2265">
        <v>765299.40000000014</v>
      </c>
      <c r="BB5" s="2083">
        <v>1467000</v>
      </c>
      <c r="BC5" s="2082">
        <v>1268723.1000000001</v>
      </c>
      <c r="BD5" s="1425">
        <v>2650000</v>
      </c>
      <c r="BE5" s="1408">
        <v>2622585.6999999997</v>
      </c>
      <c r="BF5" s="1217"/>
      <c r="BG5" s="1217"/>
      <c r="BH5" s="1217"/>
      <c r="BI5" s="1217"/>
    </row>
    <row r="6" spans="1:61" hidden="1" x14ac:dyDescent="0.25">
      <c r="A6" s="2631" t="s">
        <v>233</v>
      </c>
      <c r="B6" s="2502"/>
      <c r="C6" s="2502"/>
      <c r="D6" s="2502"/>
      <c r="E6" s="2502"/>
      <c r="F6" s="2502"/>
      <c r="G6" s="2502"/>
      <c r="H6" s="2502"/>
      <c r="I6" s="1784"/>
      <c r="J6" s="2502"/>
      <c r="K6" s="2502"/>
      <c r="L6" s="1355"/>
      <c r="M6" s="1355"/>
      <c r="N6" s="2502"/>
      <c r="O6" s="2502"/>
      <c r="P6" s="1355"/>
      <c r="Q6" s="1355"/>
      <c r="R6" s="2502"/>
      <c r="S6" s="2502"/>
      <c r="T6" s="1355"/>
      <c r="U6" s="1355"/>
      <c r="V6" s="2502"/>
      <c r="W6" s="2502"/>
      <c r="X6" s="2632"/>
      <c r="Y6" s="2632"/>
      <c r="Z6" s="2632"/>
      <c r="AA6" s="2633"/>
      <c r="AB6" s="2502"/>
      <c r="AC6" s="2502"/>
      <c r="AD6" s="1355"/>
      <c r="AE6" s="1355"/>
      <c r="AF6" s="2502"/>
      <c r="AG6" s="2502"/>
      <c r="AH6" s="1355"/>
      <c r="AI6" s="1355"/>
      <c r="AJ6" s="2502"/>
      <c r="AK6" s="2502"/>
      <c r="AL6" s="2632"/>
      <c r="AM6" s="2632"/>
      <c r="AN6" s="1355"/>
      <c r="AO6" s="1355"/>
      <c r="AP6" s="2502"/>
      <c r="AQ6" s="2502"/>
      <c r="AR6" s="1355"/>
      <c r="AS6" s="1355"/>
      <c r="AT6" s="2502"/>
      <c r="AU6" s="2502"/>
      <c r="AV6" s="1355"/>
      <c r="AW6" s="1355"/>
      <c r="AX6" s="2502"/>
      <c r="AY6" s="2502"/>
      <c r="AZ6" s="2632"/>
      <c r="BA6" s="2632"/>
      <c r="BB6" s="2632"/>
      <c r="BC6" s="2633"/>
      <c r="BD6" s="1355"/>
      <c r="BE6" s="1355"/>
      <c r="BF6" s="1217"/>
      <c r="BG6" s="1217"/>
      <c r="BH6" s="1217"/>
      <c r="BI6" s="1217"/>
    </row>
    <row r="7" spans="1:61" hidden="1" x14ac:dyDescent="0.25">
      <c r="A7" s="2634" t="s">
        <v>438</v>
      </c>
      <c r="B7" s="1363" t="s">
        <v>50</v>
      </c>
      <c r="C7" s="463">
        <v>2638900</v>
      </c>
      <c r="D7" s="463">
        <v>239620</v>
      </c>
      <c r="E7" s="463">
        <v>235467.8</v>
      </c>
      <c r="F7" s="463">
        <v>247620</v>
      </c>
      <c r="G7" s="463">
        <v>208790.39999999964</v>
      </c>
      <c r="H7" s="463">
        <v>487240</v>
      </c>
      <c r="I7" s="1036">
        <v>444258.1999999996</v>
      </c>
      <c r="J7" s="463">
        <v>148200</v>
      </c>
      <c r="K7" s="463">
        <v>156130</v>
      </c>
      <c r="L7" s="542">
        <v>635440</v>
      </c>
      <c r="M7" s="542">
        <v>600388.19999999972</v>
      </c>
      <c r="N7" s="463">
        <v>67500</v>
      </c>
      <c r="O7" s="463">
        <v>249656.5</v>
      </c>
      <c r="P7" s="542">
        <v>702940</v>
      </c>
      <c r="Q7" s="542">
        <v>850044.69999999972</v>
      </c>
      <c r="R7" s="463">
        <v>239620</v>
      </c>
      <c r="S7" s="463">
        <v>244931.19999999998</v>
      </c>
      <c r="T7" s="542">
        <v>942560</v>
      </c>
      <c r="U7" s="542">
        <v>1094975.8999999997</v>
      </c>
      <c r="V7" s="463">
        <v>231620</v>
      </c>
      <c r="W7" s="463">
        <v>245088.19999999998</v>
      </c>
      <c r="X7" s="958">
        <v>538740</v>
      </c>
      <c r="Y7" s="1036">
        <v>739675.89999999991</v>
      </c>
      <c r="Z7" s="958">
        <v>1174180</v>
      </c>
      <c r="AA7" s="955">
        <v>1340064.0999999996</v>
      </c>
      <c r="AB7" s="463">
        <v>249620</v>
      </c>
      <c r="AC7" s="463">
        <v>237569.19999999995</v>
      </c>
      <c r="AD7" s="542">
        <v>1423800</v>
      </c>
      <c r="AE7" s="542">
        <v>1577633.2999999996</v>
      </c>
      <c r="AF7" s="463">
        <v>241620</v>
      </c>
      <c r="AG7" s="463">
        <v>6810.3</v>
      </c>
      <c r="AH7" s="542">
        <v>1665420</v>
      </c>
      <c r="AI7" s="542">
        <v>1584443.5999999996</v>
      </c>
      <c r="AJ7" s="463">
        <v>249620</v>
      </c>
      <c r="AK7" s="463">
        <v>251493.30000000002</v>
      </c>
      <c r="AL7" s="958">
        <v>740860</v>
      </c>
      <c r="AM7" s="1036">
        <v>495872.79999999993</v>
      </c>
      <c r="AN7" s="542">
        <v>1915040</v>
      </c>
      <c r="AO7" s="542">
        <v>1835936.8999999997</v>
      </c>
      <c r="AP7" s="463">
        <v>249620</v>
      </c>
      <c r="AQ7" s="463">
        <v>261252.00000000003</v>
      </c>
      <c r="AR7" s="542">
        <v>2164660</v>
      </c>
      <c r="AS7" s="542">
        <v>2097188.9</v>
      </c>
      <c r="AT7" s="463">
        <v>224620</v>
      </c>
      <c r="AU7" s="463">
        <v>239235.20000000001</v>
      </c>
      <c r="AV7" s="542">
        <v>2389280</v>
      </c>
      <c r="AW7" s="542">
        <v>2336424.1</v>
      </c>
      <c r="AX7" s="463">
        <v>249620</v>
      </c>
      <c r="AY7" s="463">
        <v>258566.60000000006</v>
      </c>
      <c r="AZ7" s="958">
        <v>723860</v>
      </c>
      <c r="BA7" s="1036">
        <v>759053.8</v>
      </c>
      <c r="BB7" s="958">
        <v>1464720</v>
      </c>
      <c r="BC7" s="955">
        <v>1254926.6000000001</v>
      </c>
      <c r="BD7" s="542">
        <v>2638900</v>
      </c>
      <c r="BE7" s="542">
        <v>2594990.7000000002</v>
      </c>
      <c r="BF7" s="1217"/>
      <c r="BG7" s="1217"/>
      <c r="BH7" s="1217"/>
      <c r="BI7" s="1217"/>
    </row>
    <row r="8" spans="1:61" hidden="1" x14ac:dyDescent="0.25">
      <c r="A8" s="2634" t="s">
        <v>439</v>
      </c>
      <c r="B8" s="1363" t="s">
        <v>50</v>
      </c>
      <c r="C8" s="463">
        <v>8600</v>
      </c>
      <c r="D8" s="463">
        <v>380</v>
      </c>
      <c r="E8" s="463">
        <v>666.2</v>
      </c>
      <c r="F8" s="463">
        <v>380</v>
      </c>
      <c r="G8" s="463">
        <v>381.20000000000005</v>
      </c>
      <c r="H8" s="463">
        <v>760</v>
      </c>
      <c r="I8" s="1036">
        <v>1047.4000000000001</v>
      </c>
      <c r="J8" s="463">
        <v>800</v>
      </c>
      <c r="K8" s="463">
        <v>3748.5</v>
      </c>
      <c r="L8" s="542">
        <v>1560</v>
      </c>
      <c r="M8" s="542">
        <v>4795.8999999999996</v>
      </c>
      <c r="N8" s="463">
        <v>4000</v>
      </c>
      <c r="O8" s="463">
        <v>377.3</v>
      </c>
      <c r="P8" s="542">
        <v>5560</v>
      </c>
      <c r="Q8" s="542">
        <v>5173.2</v>
      </c>
      <c r="R8" s="463">
        <v>380</v>
      </c>
      <c r="S8" s="463">
        <v>470.7</v>
      </c>
      <c r="T8" s="542">
        <v>5940</v>
      </c>
      <c r="U8" s="542">
        <v>5643.9</v>
      </c>
      <c r="V8" s="463">
        <v>380</v>
      </c>
      <c r="W8" s="463">
        <v>681.6</v>
      </c>
      <c r="X8" s="958">
        <v>4760</v>
      </c>
      <c r="Y8" s="1036">
        <v>1529.6</v>
      </c>
      <c r="Z8" s="958">
        <v>6320</v>
      </c>
      <c r="AA8" s="955">
        <v>6325.5</v>
      </c>
      <c r="AB8" s="463">
        <v>380</v>
      </c>
      <c r="AC8" s="463">
        <v>317.10000000000002</v>
      </c>
      <c r="AD8" s="542">
        <v>6700</v>
      </c>
      <c r="AE8" s="542">
        <v>6642.6</v>
      </c>
      <c r="AF8" s="463">
        <v>380</v>
      </c>
      <c r="AG8" s="463">
        <v>30</v>
      </c>
      <c r="AH8" s="542">
        <v>7080</v>
      </c>
      <c r="AI8" s="542">
        <v>6672.6</v>
      </c>
      <c r="AJ8" s="463">
        <v>380</v>
      </c>
      <c r="AK8" s="463">
        <v>2557.8000000000002</v>
      </c>
      <c r="AL8" s="958">
        <v>1140</v>
      </c>
      <c r="AM8" s="1036">
        <v>2904.9</v>
      </c>
      <c r="AN8" s="542">
        <v>7460</v>
      </c>
      <c r="AO8" s="542">
        <v>9230.4000000000015</v>
      </c>
      <c r="AP8" s="463">
        <v>380</v>
      </c>
      <c r="AQ8" s="463">
        <v>593.40000000000009</v>
      </c>
      <c r="AR8" s="542">
        <v>7840</v>
      </c>
      <c r="AS8" s="542">
        <v>9823.8000000000011</v>
      </c>
      <c r="AT8" s="463">
        <v>380</v>
      </c>
      <c r="AU8" s="463">
        <v>388.8</v>
      </c>
      <c r="AV8" s="542">
        <v>8220</v>
      </c>
      <c r="AW8" s="542">
        <v>10212.6</v>
      </c>
      <c r="AX8" s="463">
        <v>380</v>
      </c>
      <c r="AY8" s="463">
        <v>5263.4</v>
      </c>
      <c r="AZ8" s="958">
        <v>1140</v>
      </c>
      <c r="BA8" s="1036">
        <v>6245.6</v>
      </c>
      <c r="BB8" s="958">
        <v>2280</v>
      </c>
      <c r="BC8" s="955">
        <v>9150.5</v>
      </c>
      <c r="BD8" s="542">
        <v>8600</v>
      </c>
      <c r="BE8" s="542">
        <v>15476</v>
      </c>
      <c r="BF8" s="1217"/>
      <c r="BG8" s="1217"/>
      <c r="BH8" s="1217"/>
      <c r="BI8" s="1217"/>
    </row>
    <row r="9" spans="1:61" hidden="1" x14ac:dyDescent="0.25">
      <c r="A9" s="2635" t="s">
        <v>440</v>
      </c>
      <c r="B9" s="1367" t="s">
        <v>50</v>
      </c>
      <c r="C9" s="1368">
        <v>2500</v>
      </c>
      <c r="D9" s="1368">
        <v>0</v>
      </c>
      <c r="E9" s="1368">
        <v>0</v>
      </c>
      <c r="F9" s="1368">
        <v>0</v>
      </c>
      <c r="G9" s="1368">
        <v>0</v>
      </c>
      <c r="H9" s="1368">
        <v>0</v>
      </c>
      <c r="I9" s="1370">
        <v>0</v>
      </c>
      <c r="J9" s="1368">
        <v>0</v>
      </c>
      <c r="K9" s="1368">
        <v>1721.3999999999996</v>
      </c>
      <c r="L9" s="934">
        <v>0</v>
      </c>
      <c r="M9" s="934">
        <v>1721.3999999999996</v>
      </c>
      <c r="N9" s="1368">
        <v>2500</v>
      </c>
      <c r="O9" s="1368">
        <v>0</v>
      </c>
      <c r="P9" s="463">
        <v>2500</v>
      </c>
      <c r="Q9" s="934">
        <v>1721.3999999999996</v>
      </c>
      <c r="R9" s="1368">
        <v>0</v>
      </c>
      <c r="S9" s="1368">
        <v>0</v>
      </c>
      <c r="T9" s="463">
        <v>2500</v>
      </c>
      <c r="U9" s="934">
        <v>1721.3999999999996</v>
      </c>
      <c r="V9" s="1368">
        <v>0</v>
      </c>
      <c r="W9" s="1368">
        <v>0</v>
      </c>
      <c r="X9" s="959">
        <v>2500</v>
      </c>
      <c r="Y9" s="1370">
        <v>0</v>
      </c>
      <c r="Z9" s="959">
        <v>2500</v>
      </c>
      <c r="AA9" s="961">
        <v>1721.3999999999996</v>
      </c>
      <c r="AB9" s="1368">
        <v>0</v>
      </c>
      <c r="AC9" s="1368">
        <v>0</v>
      </c>
      <c r="AD9" s="934">
        <v>2500</v>
      </c>
      <c r="AE9" s="934">
        <v>1721.3999999999996</v>
      </c>
      <c r="AF9" s="1368">
        <v>0</v>
      </c>
      <c r="AG9" s="1368">
        <v>105.20000000000005</v>
      </c>
      <c r="AH9" s="934">
        <v>2500</v>
      </c>
      <c r="AI9" s="934">
        <v>1826.5999999999997</v>
      </c>
      <c r="AJ9" s="1368">
        <v>0</v>
      </c>
      <c r="AK9" s="1368">
        <v>2456.8000000000002</v>
      </c>
      <c r="AL9" s="959">
        <v>0</v>
      </c>
      <c r="AM9" s="1370">
        <v>2562</v>
      </c>
      <c r="AN9" s="542">
        <v>2500</v>
      </c>
      <c r="AO9" s="542">
        <v>4283.3999999999996</v>
      </c>
      <c r="AP9" s="1368">
        <v>0</v>
      </c>
      <c r="AQ9" s="1368">
        <v>0</v>
      </c>
      <c r="AR9" s="934">
        <v>2500</v>
      </c>
      <c r="AS9" s="934">
        <v>4283.3999999999996</v>
      </c>
      <c r="AT9" s="1368">
        <v>0</v>
      </c>
      <c r="AU9" s="1368">
        <v>0</v>
      </c>
      <c r="AV9" s="934">
        <v>2500</v>
      </c>
      <c r="AW9" s="934">
        <v>4283.3999999999996</v>
      </c>
      <c r="AX9" s="1368">
        <v>0</v>
      </c>
      <c r="AY9" s="1368">
        <v>0</v>
      </c>
      <c r="AZ9" s="959">
        <v>0</v>
      </c>
      <c r="BA9" s="1370">
        <v>0</v>
      </c>
      <c r="BB9" s="958">
        <v>0</v>
      </c>
      <c r="BC9" s="955">
        <v>2562</v>
      </c>
      <c r="BD9" s="934">
        <v>2500</v>
      </c>
      <c r="BE9" s="934">
        <v>4283.3999999999996</v>
      </c>
      <c r="BF9" s="1217"/>
      <c r="BG9" s="1217"/>
      <c r="BH9" s="1217"/>
      <c r="BI9" s="1217"/>
    </row>
    <row r="10" spans="1:61" ht="15.75" hidden="1" thickBot="1" x14ac:dyDescent="0.3">
      <c r="A10" s="2634" t="s">
        <v>1921</v>
      </c>
      <c r="B10" s="1363"/>
      <c r="C10" s="463"/>
      <c r="D10" s="463">
        <v>0</v>
      </c>
      <c r="E10" s="463"/>
      <c r="F10" s="463">
        <v>0</v>
      </c>
      <c r="G10" s="463"/>
      <c r="H10" s="463">
        <v>0</v>
      </c>
      <c r="I10" s="1036"/>
      <c r="J10" s="463">
        <v>0</v>
      </c>
      <c r="K10" s="463">
        <v>5752</v>
      </c>
      <c r="L10" s="542">
        <v>0</v>
      </c>
      <c r="M10" s="542">
        <v>5752</v>
      </c>
      <c r="N10" s="463">
        <v>0</v>
      </c>
      <c r="O10" s="463">
        <v>0</v>
      </c>
      <c r="P10" s="463">
        <v>0</v>
      </c>
      <c r="Q10" s="2289">
        <v>5752</v>
      </c>
      <c r="R10" s="463">
        <v>0</v>
      </c>
      <c r="S10" s="463">
        <v>0</v>
      </c>
      <c r="T10" s="463">
        <v>0</v>
      </c>
      <c r="U10" s="2289">
        <v>5752</v>
      </c>
      <c r="V10" s="463">
        <v>0</v>
      </c>
      <c r="W10" s="463">
        <v>0</v>
      </c>
      <c r="X10" s="959">
        <v>0</v>
      </c>
      <c r="Y10" s="1370">
        <v>0</v>
      </c>
      <c r="Z10" s="959">
        <v>0</v>
      </c>
      <c r="AA10" s="961">
        <v>5752</v>
      </c>
      <c r="AB10" s="463">
        <v>0</v>
      </c>
      <c r="AC10" s="463">
        <v>0</v>
      </c>
      <c r="AD10" s="2289">
        <v>0</v>
      </c>
      <c r="AE10" s="2289">
        <v>5752</v>
      </c>
      <c r="AF10" s="463">
        <v>0</v>
      </c>
      <c r="AG10" s="463">
        <v>1301</v>
      </c>
      <c r="AH10" s="2289">
        <v>0</v>
      </c>
      <c r="AI10" s="2289">
        <v>7053</v>
      </c>
      <c r="AJ10" s="463">
        <v>0</v>
      </c>
      <c r="AK10" s="463">
        <v>783</v>
      </c>
      <c r="AL10" s="2636">
        <v>0</v>
      </c>
      <c r="AM10" s="1370">
        <v>2084</v>
      </c>
      <c r="AN10" s="2289">
        <v>0</v>
      </c>
      <c r="AO10" s="542">
        <v>7836</v>
      </c>
      <c r="AP10" s="463">
        <v>0</v>
      </c>
      <c r="AQ10" s="463">
        <v>0</v>
      </c>
      <c r="AR10" s="934">
        <v>0</v>
      </c>
      <c r="AS10" s="934">
        <v>7836</v>
      </c>
      <c r="AT10" s="463">
        <v>0</v>
      </c>
      <c r="AU10" s="463">
        <v>0</v>
      </c>
      <c r="AV10" s="934">
        <v>0</v>
      </c>
      <c r="AW10" s="934">
        <v>7836</v>
      </c>
      <c r="AX10" s="463">
        <v>0</v>
      </c>
      <c r="AY10" s="463">
        <v>0</v>
      </c>
      <c r="AZ10" s="2636">
        <v>0</v>
      </c>
      <c r="BA10" s="1370">
        <v>0</v>
      </c>
      <c r="BB10" s="2636">
        <v>0</v>
      </c>
      <c r="BC10" s="955">
        <v>2084</v>
      </c>
      <c r="BD10" s="2289">
        <v>0</v>
      </c>
      <c r="BE10" s="934">
        <v>7836</v>
      </c>
      <c r="BF10" s="1217"/>
      <c r="BG10" s="1217"/>
      <c r="BH10" s="1217"/>
      <c r="BI10" s="1217"/>
    </row>
    <row r="11" spans="1:61" ht="15.75" hidden="1" thickBot="1" x14ac:dyDescent="0.3">
      <c r="A11" s="2637" t="s">
        <v>234</v>
      </c>
      <c r="B11" s="2638"/>
      <c r="C11" s="2638"/>
      <c r="D11" s="2638"/>
      <c r="E11" s="2638"/>
      <c r="F11" s="2638"/>
      <c r="G11" s="2638"/>
      <c r="H11" s="2638"/>
      <c r="I11" s="2639"/>
      <c r="J11" s="2638"/>
      <c r="K11" s="2638"/>
      <c r="L11" s="2638"/>
      <c r="M11" s="2638"/>
      <c r="N11" s="2638"/>
      <c r="O11" s="2638"/>
      <c r="P11" s="2640"/>
      <c r="Q11" s="2638"/>
      <c r="R11" s="2638"/>
      <c r="S11" s="2638"/>
      <c r="T11" s="2640"/>
      <c r="U11" s="2638"/>
      <c r="V11" s="2638"/>
      <c r="W11" s="2638"/>
      <c r="X11" s="2638"/>
      <c r="Y11" s="2638"/>
      <c r="Z11" s="2638"/>
      <c r="AA11" s="2641"/>
      <c r="AB11" s="2638"/>
      <c r="AC11" s="2638"/>
      <c r="AD11" s="2638"/>
      <c r="AE11" s="2638"/>
      <c r="AF11" s="2638"/>
      <c r="AG11" s="2638"/>
      <c r="AH11" s="2638"/>
      <c r="AI11" s="2638"/>
      <c r="AJ11" s="2638"/>
      <c r="AK11" s="2638"/>
      <c r="AL11" s="2638"/>
      <c r="AM11" s="2638"/>
      <c r="AN11" s="2638"/>
      <c r="AO11" s="2638"/>
      <c r="AP11" s="2638"/>
      <c r="AQ11" s="2638"/>
      <c r="AR11" s="2638"/>
      <c r="AS11" s="2638"/>
      <c r="AT11" s="2638"/>
      <c r="AU11" s="2638"/>
      <c r="AV11" s="2638"/>
      <c r="AW11" s="2638"/>
      <c r="AX11" s="2638"/>
      <c r="AY11" s="2638"/>
      <c r="AZ11" s="2638"/>
      <c r="BA11" s="2638"/>
      <c r="BB11" s="2638"/>
      <c r="BC11" s="2641"/>
      <c r="BD11" s="2638"/>
      <c r="BE11" s="2638"/>
      <c r="BF11" s="1217"/>
      <c r="BG11" s="1217"/>
      <c r="BH11" s="1217"/>
      <c r="BI11" s="1217"/>
    </row>
    <row r="12" spans="1:61" ht="15.75" hidden="1" thickBot="1" x14ac:dyDescent="0.3">
      <c r="A12" s="2637"/>
      <c r="B12" s="2638"/>
      <c r="C12" s="2638"/>
      <c r="D12" s="2638"/>
      <c r="E12" s="2638"/>
      <c r="F12" s="2638"/>
      <c r="G12" s="2638"/>
      <c r="H12" s="2638"/>
      <c r="I12" s="2639"/>
      <c r="J12" s="2638"/>
      <c r="K12" s="2638"/>
      <c r="L12" s="2638"/>
      <c r="M12" s="2638"/>
      <c r="N12" s="2638"/>
      <c r="O12" s="2638"/>
      <c r="P12" s="2640"/>
      <c r="Q12" s="2638"/>
      <c r="R12" s="2638"/>
      <c r="S12" s="2638"/>
      <c r="T12" s="2640"/>
      <c r="U12" s="2638"/>
      <c r="V12" s="2638"/>
      <c r="W12" s="2638"/>
      <c r="X12" s="2638"/>
      <c r="Y12" s="2638"/>
      <c r="Z12" s="2638"/>
      <c r="AA12" s="2641"/>
      <c r="AB12" s="2638"/>
      <c r="AC12" s="2638"/>
      <c r="AD12" s="2638"/>
      <c r="AE12" s="2638"/>
      <c r="AF12" s="2638"/>
      <c r="AG12" s="2638"/>
      <c r="AH12" s="2638"/>
      <c r="AI12" s="2638"/>
      <c r="AJ12" s="2638"/>
      <c r="AK12" s="2638"/>
      <c r="AL12" s="2638"/>
      <c r="AM12" s="2638"/>
      <c r="AN12" s="2640"/>
      <c r="AO12" s="2640"/>
      <c r="AP12" s="2638"/>
      <c r="AQ12" s="2638"/>
      <c r="AR12" s="2638"/>
      <c r="AS12" s="2638"/>
      <c r="AT12" s="2638"/>
      <c r="AU12" s="2638"/>
      <c r="AV12" s="2638"/>
      <c r="AW12" s="2638"/>
      <c r="AX12" s="2638"/>
      <c r="AY12" s="2638"/>
      <c r="AZ12" s="2638"/>
      <c r="BA12" s="2638"/>
      <c r="BB12" s="3605"/>
      <c r="BC12" s="2533"/>
      <c r="BD12" s="2638"/>
      <c r="BE12" s="2638"/>
      <c r="BF12" s="1217"/>
      <c r="BG12" s="1217"/>
      <c r="BH12" s="1217"/>
      <c r="BI12" s="1217"/>
    </row>
    <row r="13" spans="1:61" ht="15.75" hidden="1" thickBot="1" x14ac:dyDescent="0.3">
      <c r="A13" s="2642" t="s">
        <v>20</v>
      </c>
      <c r="B13" s="1372" t="s">
        <v>50</v>
      </c>
      <c r="C13" s="968">
        <v>7740</v>
      </c>
      <c r="D13" s="968">
        <v>342</v>
      </c>
      <c r="E13" s="968">
        <v>556.07713999999999</v>
      </c>
      <c r="F13" s="968">
        <v>342</v>
      </c>
      <c r="G13" s="968">
        <v>318.18764000000004</v>
      </c>
      <c r="H13" s="968">
        <v>684</v>
      </c>
      <c r="I13" s="1073">
        <v>874.26477999999997</v>
      </c>
      <c r="J13" s="968">
        <v>720</v>
      </c>
      <c r="K13" s="968">
        <v>3128.8729499999999</v>
      </c>
      <c r="L13" s="968">
        <v>1404</v>
      </c>
      <c r="M13" s="968">
        <v>4003.1377299999999</v>
      </c>
      <c r="N13" s="968">
        <v>3600</v>
      </c>
      <c r="O13" s="968">
        <v>314.93230999999997</v>
      </c>
      <c r="P13" s="968">
        <v>5004</v>
      </c>
      <c r="Q13" s="968">
        <v>4318.0700399999996</v>
      </c>
      <c r="R13" s="968">
        <v>342</v>
      </c>
      <c r="S13" s="968">
        <v>392.89328999999998</v>
      </c>
      <c r="T13" s="968">
        <v>5346</v>
      </c>
      <c r="U13" s="968">
        <v>4710.9633299999996</v>
      </c>
      <c r="V13" s="968">
        <v>342</v>
      </c>
      <c r="W13" s="968">
        <v>569</v>
      </c>
      <c r="X13" s="968">
        <v>4284</v>
      </c>
      <c r="Y13" s="968">
        <v>1276.8255999999999</v>
      </c>
      <c r="Z13" s="968">
        <v>5688</v>
      </c>
      <c r="AA13" s="1073">
        <v>5279.9633299999996</v>
      </c>
      <c r="AB13" s="968">
        <v>342</v>
      </c>
      <c r="AC13" s="968">
        <v>264.68337000000002</v>
      </c>
      <c r="AD13" s="968">
        <v>6030</v>
      </c>
      <c r="AE13" s="968">
        <v>5544.6466999999993</v>
      </c>
      <c r="AF13" s="968">
        <v>342</v>
      </c>
      <c r="AG13" s="968">
        <v>25.041</v>
      </c>
      <c r="AH13" s="968">
        <v>6372</v>
      </c>
      <c r="AI13" s="968">
        <v>5569.6876999999995</v>
      </c>
      <c r="AJ13" s="968">
        <v>342</v>
      </c>
      <c r="AK13" s="968">
        <v>2134.99566</v>
      </c>
      <c r="AL13" s="968">
        <v>1026</v>
      </c>
      <c r="AM13" s="968">
        <v>2424.7200300000004</v>
      </c>
      <c r="AN13" s="542">
        <v>6714</v>
      </c>
      <c r="AO13" s="542">
        <v>7704.6833599999991</v>
      </c>
      <c r="AP13" s="968">
        <v>342</v>
      </c>
      <c r="AQ13" s="968">
        <v>495.31098000000003</v>
      </c>
      <c r="AR13" s="968">
        <v>7056</v>
      </c>
      <c r="AS13" s="968">
        <v>8199.9943399999993</v>
      </c>
      <c r="AT13" s="968">
        <v>342</v>
      </c>
      <c r="AU13" s="968">
        <v>324.53136000000001</v>
      </c>
      <c r="AV13" s="968">
        <v>7398</v>
      </c>
      <c r="AW13" s="968">
        <v>8524.5257000000001</v>
      </c>
      <c r="AX13" s="968">
        <v>342</v>
      </c>
      <c r="AY13" s="968">
        <v>4393.3599799999993</v>
      </c>
      <c r="AZ13" s="968">
        <v>1026</v>
      </c>
      <c r="BA13" s="968">
        <v>5213.2023199999994</v>
      </c>
      <c r="BB13" s="958">
        <v>2052</v>
      </c>
      <c r="BC13" s="955">
        <v>7637.9223499999998</v>
      </c>
      <c r="BD13" s="968">
        <v>7740</v>
      </c>
      <c r="BE13" s="968">
        <v>12917.885679999999</v>
      </c>
      <c r="BF13" s="1217"/>
      <c r="BG13" s="1217"/>
      <c r="BH13" s="1217"/>
      <c r="BI13" s="1217"/>
    </row>
    <row r="14" spans="1:61" hidden="1" x14ac:dyDescent="0.25">
      <c r="A14" s="2643" t="s">
        <v>113</v>
      </c>
      <c r="B14" s="1363" t="s">
        <v>50</v>
      </c>
      <c r="C14" s="463">
        <v>0</v>
      </c>
      <c r="D14" s="463">
        <v>0</v>
      </c>
      <c r="E14" s="463">
        <v>78.505008000000004</v>
      </c>
      <c r="F14" s="463">
        <v>0</v>
      </c>
      <c r="G14" s="463">
        <v>44.920608000000009</v>
      </c>
      <c r="H14" s="463">
        <v>0</v>
      </c>
      <c r="I14" s="1036">
        <v>123.42561600000002</v>
      </c>
      <c r="J14" s="463">
        <v>0</v>
      </c>
      <c r="K14" s="463">
        <v>441.72323999999998</v>
      </c>
      <c r="L14" s="542">
        <v>0</v>
      </c>
      <c r="M14" s="542">
        <v>565.14885600000002</v>
      </c>
      <c r="N14" s="463">
        <v>0</v>
      </c>
      <c r="O14" s="463">
        <v>44.461031999999996</v>
      </c>
      <c r="P14" s="542">
        <v>0</v>
      </c>
      <c r="Q14" s="542">
        <v>609.60988800000007</v>
      </c>
      <c r="R14" s="463">
        <v>0</v>
      </c>
      <c r="S14" s="968">
        <v>55.467287999999996</v>
      </c>
      <c r="T14" s="542">
        <v>0</v>
      </c>
      <c r="U14" s="542">
        <v>665.07717600000001</v>
      </c>
      <c r="V14" s="463">
        <v>0</v>
      </c>
      <c r="W14" s="968">
        <v>80.319744</v>
      </c>
      <c r="X14" s="542">
        <v>0</v>
      </c>
      <c r="Y14" s="542">
        <v>180.248064</v>
      </c>
      <c r="Z14" s="542">
        <v>0</v>
      </c>
      <c r="AA14" s="1036">
        <v>745.39692000000002</v>
      </c>
      <c r="AB14" s="463">
        <v>0</v>
      </c>
      <c r="AC14" s="968">
        <v>37.367063999999999</v>
      </c>
      <c r="AD14" s="542">
        <v>0</v>
      </c>
      <c r="AE14" s="542">
        <v>782.76398400000005</v>
      </c>
      <c r="AF14" s="463">
        <v>0</v>
      </c>
      <c r="AG14" s="968">
        <v>3.5351999999999997</v>
      </c>
      <c r="AH14" s="542">
        <v>0</v>
      </c>
      <c r="AI14" s="542">
        <v>786.29918400000008</v>
      </c>
      <c r="AJ14" s="463">
        <v>0</v>
      </c>
      <c r="AK14" s="968">
        <v>301.41115200000002</v>
      </c>
      <c r="AL14" s="542">
        <v>0</v>
      </c>
      <c r="AM14" s="542">
        <v>342.31341599999996</v>
      </c>
      <c r="AN14" s="542">
        <v>0</v>
      </c>
      <c r="AO14" s="542">
        <v>1087.7103360000001</v>
      </c>
      <c r="AP14" s="463">
        <v>0</v>
      </c>
      <c r="AQ14" s="968">
        <v>70</v>
      </c>
      <c r="AR14" s="542">
        <v>0</v>
      </c>
      <c r="AS14" s="542">
        <v>1157.7103360000001</v>
      </c>
      <c r="AT14" s="463">
        <v>0</v>
      </c>
      <c r="AU14" s="968">
        <v>45.816192000000001</v>
      </c>
      <c r="AV14" s="542">
        <v>0</v>
      </c>
      <c r="AW14" s="542">
        <v>1203.5265280000001</v>
      </c>
      <c r="AX14" s="463">
        <v>0</v>
      </c>
      <c r="AY14" s="968">
        <v>620.23905599999989</v>
      </c>
      <c r="AZ14" s="542">
        <v>0</v>
      </c>
      <c r="BA14" s="542">
        <v>736.05524799999989</v>
      </c>
      <c r="BB14" s="958">
        <v>0</v>
      </c>
      <c r="BC14" s="955">
        <v>1078.3686639999999</v>
      </c>
      <c r="BD14" s="542">
        <v>0</v>
      </c>
      <c r="BE14" s="542">
        <v>1823.765584</v>
      </c>
      <c r="BF14" s="1217"/>
      <c r="BG14" s="1217"/>
      <c r="BH14" s="1217"/>
      <c r="BI14" s="1217"/>
    </row>
    <row r="15" spans="1:61" ht="30" hidden="1" x14ac:dyDescent="0.25">
      <c r="A15" s="2644" t="s">
        <v>1743</v>
      </c>
      <c r="B15" s="1363" t="s">
        <v>50</v>
      </c>
      <c r="C15" s="1363">
        <v>2000</v>
      </c>
      <c r="D15" s="1363">
        <v>0</v>
      </c>
      <c r="E15" s="463">
        <v>0</v>
      </c>
      <c r="F15" s="1363">
        <v>0</v>
      </c>
      <c r="G15" s="463">
        <v>0</v>
      </c>
      <c r="H15" s="1363">
        <v>0</v>
      </c>
      <c r="I15" s="1036">
        <v>0</v>
      </c>
      <c r="J15" s="1363">
        <v>0</v>
      </c>
      <c r="K15" s="463">
        <v>5978.4</v>
      </c>
      <c r="L15" s="542">
        <v>0</v>
      </c>
      <c r="M15" s="542">
        <v>5978.4</v>
      </c>
      <c r="N15" s="1363">
        <v>1625</v>
      </c>
      <c r="O15" s="463">
        <v>0</v>
      </c>
      <c r="P15" s="914">
        <v>1625</v>
      </c>
      <c r="Q15" s="542">
        <v>5978.4</v>
      </c>
      <c r="R15" s="1363">
        <v>0</v>
      </c>
      <c r="S15" s="463">
        <v>0</v>
      </c>
      <c r="T15" s="914">
        <v>1625</v>
      </c>
      <c r="U15" s="542">
        <v>5978.4</v>
      </c>
      <c r="V15" s="1363">
        <v>0</v>
      </c>
      <c r="W15" s="463">
        <v>0</v>
      </c>
      <c r="X15" s="542">
        <v>1625</v>
      </c>
      <c r="Y15" s="542">
        <v>0</v>
      </c>
      <c r="Z15" s="914">
        <v>1625</v>
      </c>
      <c r="AA15" s="1036">
        <v>5978.4</v>
      </c>
      <c r="AB15" s="1363">
        <v>0</v>
      </c>
      <c r="AC15" s="463">
        <v>0</v>
      </c>
      <c r="AD15" s="914">
        <v>1625</v>
      </c>
      <c r="AE15" s="542">
        <v>5978.4</v>
      </c>
      <c r="AF15" s="1363">
        <v>0</v>
      </c>
      <c r="AG15" s="463">
        <v>1512.9</v>
      </c>
      <c r="AH15" s="914">
        <v>1625</v>
      </c>
      <c r="AI15" s="542">
        <v>7491.2999999999993</v>
      </c>
      <c r="AJ15" s="1363">
        <v>0</v>
      </c>
      <c r="AK15" s="463">
        <v>2513.5</v>
      </c>
      <c r="AL15" s="542">
        <v>0</v>
      </c>
      <c r="AM15" s="542">
        <v>4026.4</v>
      </c>
      <c r="AN15" s="542">
        <v>1625</v>
      </c>
      <c r="AO15" s="542">
        <v>10004.799999999999</v>
      </c>
      <c r="AP15" s="1363">
        <v>0</v>
      </c>
      <c r="AQ15" s="463">
        <v>0</v>
      </c>
      <c r="AR15" s="914">
        <v>1625</v>
      </c>
      <c r="AS15" s="542">
        <v>10004.799999999999</v>
      </c>
      <c r="AT15" s="1363">
        <v>0</v>
      </c>
      <c r="AU15" s="463">
        <v>630</v>
      </c>
      <c r="AV15" s="914">
        <v>1625</v>
      </c>
      <c r="AW15" s="542">
        <v>10634.8</v>
      </c>
      <c r="AX15" s="1363">
        <v>0</v>
      </c>
      <c r="AY15" s="463">
        <v>480</v>
      </c>
      <c r="AZ15" s="542">
        <v>0</v>
      </c>
      <c r="BA15" s="542">
        <v>1110</v>
      </c>
      <c r="BB15" s="958">
        <v>0</v>
      </c>
      <c r="BC15" s="955">
        <v>5136.3999999999996</v>
      </c>
      <c r="BD15" s="914">
        <v>1625</v>
      </c>
      <c r="BE15" s="542">
        <v>11114.8</v>
      </c>
      <c r="BF15" s="1217"/>
      <c r="BG15" s="1217"/>
      <c r="BH15" s="1217"/>
      <c r="BI15" s="1217"/>
    </row>
    <row r="16" spans="1:61" ht="16.5" hidden="1" thickBot="1" x14ac:dyDescent="0.3">
      <c r="A16" s="1403" t="s">
        <v>126</v>
      </c>
      <c r="B16" s="1404" t="s">
        <v>50</v>
      </c>
      <c r="C16" s="1405">
        <v>9740</v>
      </c>
      <c r="D16" s="1405">
        <v>342</v>
      </c>
      <c r="E16" s="1405">
        <v>634.58214799999996</v>
      </c>
      <c r="F16" s="1405">
        <v>342</v>
      </c>
      <c r="G16" s="1405">
        <v>363.10824800000006</v>
      </c>
      <c r="H16" s="1405">
        <v>684</v>
      </c>
      <c r="I16" s="2645">
        <v>997.69039599999996</v>
      </c>
      <c r="J16" s="1405">
        <v>720</v>
      </c>
      <c r="K16" s="1405">
        <v>9548.9961899999998</v>
      </c>
      <c r="L16" s="1405">
        <v>1404</v>
      </c>
      <c r="M16" s="1405">
        <v>10546.686586</v>
      </c>
      <c r="N16" s="1405">
        <v>5225</v>
      </c>
      <c r="O16" s="1405">
        <v>359.39334199999996</v>
      </c>
      <c r="P16" s="1405">
        <v>6629</v>
      </c>
      <c r="Q16" s="1405">
        <v>10906.079927999999</v>
      </c>
      <c r="R16" s="1405">
        <v>342</v>
      </c>
      <c r="S16" s="1405">
        <v>448.36057799999998</v>
      </c>
      <c r="T16" s="1405">
        <v>6971</v>
      </c>
      <c r="U16" s="1405">
        <v>11354.440505999999</v>
      </c>
      <c r="V16" s="1405">
        <v>342</v>
      </c>
      <c r="W16" s="1405">
        <v>649.31974400000001</v>
      </c>
      <c r="X16" s="1405">
        <v>5909</v>
      </c>
      <c r="Y16" s="1405">
        <v>1457.073664</v>
      </c>
      <c r="Z16" s="1405">
        <v>7313</v>
      </c>
      <c r="AA16" s="2645">
        <v>12003.760249999999</v>
      </c>
      <c r="AB16" s="1405">
        <v>342</v>
      </c>
      <c r="AC16" s="1405">
        <v>302.050434</v>
      </c>
      <c r="AD16" s="1405">
        <v>7655</v>
      </c>
      <c r="AE16" s="1405">
        <v>12305.810684</v>
      </c>
      <c r="AF16" s="1405">
        <v>342</v>
      </c>
      <c r="AG16" s="1405">
        <v>1541.4762000000001</v>
      </c>
      <c r="AH16" s="1405">
        <v>7997</v>
      </c>
      <c r="AI16" s="1405">
        <v>13847.286883999999</v>
      </c>
      <c r="AJ16" s="1405">
        <v>342</v>
      </c>
      <c r="AK16" s="1405">
        <v>4949.9068120000002</v>
      </c>
      <c r="AL16" s="1405">
        <v>1026</v>
      </c>
      <c r="AM16" s="1405">
        <v>6793.4334460000009</v>
      </c>
      <c r="AN16" s="1405">
        <v>8339</v>
      </c>
      <c r="AO16" s="1405">
        <v>18797.193695999998</v>
      </c>
      <c r="AP16" s="1405">
        <v>342</v>
      </c>
      <c r="AQ16" s="1405">
        <v>565.31097999999997</v>
      </c>
      <c r="AR16" s="1405">
        <v>8681</v>
      </c>
      <c r="AS16" s="1405">
        <v>19362.504675999997</v>
      </c>
      <c r="AT16" s="1405">
        <v>342</v>
      </c>
      <c r="AU16" s="1405">
        <v>1000.347552</v>
      </c>
      <c r="AV16" s="1405">
        <v>9023</v>
      </c>
      <c r="AW16" s="1405">
        <v>20362.852228</v>
      </c>
      <c r="AX16" s="1405">
        <v>342</v>
      </c>
      <c r="AY16" s="1405">
        <v>5493.5990359999996</v>
      </c>
      <c r="AZ16" s="1405">
        <v>1026</v>
      </c>
      <c r="BA16" s="1405">
        <v>7059.2575679999991</v>
      </c>
      <c r="BB16" s="1405">
        <v>2052</v>
      </c>
      <c r="BC16" s="2645">
        <v>13852.691014</v>
      </c>
      <c r="BD16" s="1405">
        <v>9365</v>
      </c>
      <c r="BE16" s="1405">
        <v>25856.451263999999</v>
      </c>
      <c r="BF16" s="1217"/>
      <c r="BG16" s="1217"/>
      <c r="BH16" s="1217"/>
      <c r="BI16" s="1217"/>
    </row>
    <row r="17" spans="1:61" ht="15.75" hidden="1" thickBot="1" x14ac:dyDescent="0.3">
      <c r="A17" s="2646" t="s">
        <v>710</v>
      </c>
      <c r="B17" s="2287" t="s">
        <v>50</v>
      </c>
      <c r="C17" s="2647">
        <v>0</v>
      </c>
      <c r="D17" s="2648">
        <v>219</v>
      </c>
      <c r="E17" s="2289">
        <v>0</v>
      </c>
      <c r="F17" s="2648">
        <v>224.57999999999998</v>
      </c>
      <c r="G17" s="2289">
        <v>64.519000000000005</v>
      </c>
      <c r="H17" s="2649" t="s">
        <v>32</v>
      </c>
      <c r="I17" s="961">
        <v>64.519000000000005</v>
      </c>
      <c r="J17" s="2648">
        <v>189.24</v>
      </c>
      <c r="K17" s="2289">
        <v>1153.0050000000001</v>
      </c>
      <c r="L17" s="2636">
        <v>632.81999999999994</v>
      </c>
      <c r="M17" s="2636">
        <v>1217.5240000000001</v>
      </c>
      <c r="N17" s="2648">
        <v>436.24</v>
      </c>
      <c r="O17" s="2289">
        <v>1162.3989999999999</v>
      </c>
      <c r="P17" s="2636">
        <v>1069.06</v>
      </c>
      <c r="Q17" s="961">
        <v>2379.9229999999998</v>
      </c>
      <c r="R17" s="2648">
        <v>218.5</v>
      </c>
      <c r="S17" s="2289">
        <v>1097.691</v>
      </c>
      <c r="T17" s="2636">
        <v>1287.56</v>
      </c>
      <c r="U17" s="961">
        <v>3477.6139999999996</v>
      </c>
      <c r="V17" s="2648">
        <v>212.42</v>
      </c>
      <c r="W17" s="2289">
        <v>183</v>
      </c>
      <c r="X17" s="2636">
        <v>867.16</v>
      </c>
      <c r="Y17" s="961">
        <v>2443.09</v>
      </c>
      <c r="Z17" s="2636">
        <v>1499.98</v>
      </c>
      <c r="AA17" s="961">
        <v>3660.6140000000005</v>
      </c>
      <c r="AB17" s="2648">
        <v>226.1</v>
      </c>
      <c r="AC17" s="2289">
        <v>0</v>
      </c>
      <c r="AD17" s="2636">
        <v>1726.08</v>
      </c>
      <c r="AE17" s="961">
        <v>3660.6140000000005</v>
      </c>
      <c r="AF17" s="2648">
        <v>220.02</v>
      </c>
      <c r="AG17" s="2289">
        <v>1174.3690000000001</v>
      </c>
      <c r="AH17" s="2636">
        <v>1946.1</v>
      </c>
      <c r="AI17" s="961">
        <v>4834.9830000000002</v>
      </c>
      <c r="AJ17" s="2648">
        <v>226.1</v>
      </c>
      <c r="AK17" s="2289">
        <v>1177.7849999999999</v>
      </c>
      <c r="AL17" s="2636">
        <v>672.22</v>
      </c>
      <c r="AM17" s="961">
        <v>2352.154</v>
      </c>
      <c r="AN17" s="542">
        <v>2172.1999999999998</v>
      </c>
      <c r="AO17" s="542">
        <v>6012.768</v>
      </c>
      <c r="AP17" s="2648">
        <v>226.1</v>
      </c>
      <c r="AQ17" s="2289">
        <v>766.2410000000001</v>
      </c>
      <c r="AR17" s="2636">
        <v>2398.2999999999997</v>
      </c>
      <c r="AS17" s="961">
        <v>6779.009</v>
      </c>
      <c r="AT17" s="2648">
        <v>207.1</v>
      </c>
      <c r="AU17" s="2289">
        <v>658.14700000000005</v>
      </c>
      <c r="AV17" s="2636">
        <v>2605.3999999999996</v>
      </c>
      <c r="AW17" s="961">
        <v>7437.1559999999999</v>
      </c>
      <c r="AX17" s="2648">
        <v>226.1</v>
      </c>
      <c r="AY17" s="2289">
        <v>554.32999999999993</v>
      </c>
      <c r="AZ17" s="2636">
        <v>659.3</v>
      </c>
      <c r="BA17" s="961">
        <v>1978.7179999999998</v>
      </c>
      <c r="BB17" s="958">
        <v>1331.52</v>
      </c>
      <c r="BC17" s="955">
        <v>4330.8719999999994</v>
      </c>
      <c r="BD17" s="2636">
        <v>2831.4999999999995</v>
      </c>
      <c r="BE17" s="961">
        <v>7991.4859999999999</v>
      </c>
      <c r="BF17" s="1217"/>
      <c r="BG17" s="1217"/>
      <c r="BH17" s="1217"/>
      <c r="BI17" s="1217"/>
    </row>
    <row r="18" spans="1:61" hidden="1" x14ac:dyDescent="0.25">
      <c r="A18" s="2650" t="s">
        <v>235</v>
      </c>
      <c r="B18" s="1372" t="s">
        <v>50</v>
      </c>
      <c r="C18" s="968">
        <v>1007000</v>
      </c>
      <c r="D18" s="968">
        <v>91200</v>
      </c>
      <c r="E18" s="968">
        <v>100457.2925</v>
      </c>
      <c r="F18" s="968">
        <v>94240</v>
      </c>
      <c r="G18" s="968">
        <v>88450.517099999823</v>
      </c>
      <c r="H18" s="968">
        <v>185440</v>
      </c>
      <c r="I18" s="1073">
        <v>188907.8095999998</v>
      </c>
      <c r="J18" s="968">
        <v>56620</v>
      </c>
      <c r="K18" s="968">
        <v>72265.20610000001</v>
      </c>
      <c r="L18" s="968">
        <v>242060</v>
      </c>
      <c r="M18" s="968">
        <v>261173.01569999981</v>
      </c>
      <c r="N18" s="968">
        <v>28120</v>
      </c>
      <c r="O18" s="968">
        <v>97820.280700000003</v>
      </c>
      <c r="P18" s="968">
        <v>270180</v>
      </c>
      <c r="Q18" s="968">
        <v>358993.29639999982</v>
      </c>
      <c r="R18" s="968">
        <v>91200</v>
      </c>
      <c r="S18" s="968">
        <v>96845.807700000005</v>
      </c>
      <c r="T18" s="968">
        <v>361380</v>
      </c>
      <c r="U18" s="968">
        <v>455839.10409999982</v>
      </c>
      <c r="V18" s="968">
        <v>88160</v>
      </c>
      <c r="W18" s="968">
        <v>91964.911699999997</v>
      </c>
      <c r="X18" s="968">
        <v>207480</v>
      </c>
      <c r="Y18" s="968">
        <v>286631.0001</v>
      </c>
      <c r="Z18" s="968">
        <v>449540</v>
      </c>
      <c r="AA18" s="1073">
        <v>547804.01579999982</v>
      </c>
      <c r="AB18" s="968">
        <v>95000</v>
      </c>
      <c r="AC18" s="968">
        <v>89395.797399999996</v>
      </c>
      <c r="AD18" s="968">
        <v>544540</v>
      </c>
      <c r="AE18" s="968">
        <v>637199.81319999986</v>
      </c>
      <c r="AF18" s="968">
        <v>91960</v>
      </c>
      <c r="AG18" s="968">
        <v>3506.2129999999997</v>
      </c>
      <c r="AH18" s="968">
        <v>636500</v>
      </c>
      <c r="AI18" s="968">
        <v>640706.02619999985</v>
      </c>
      <c r="AJ18" s="968">
        <v>95000</v>
      </c>
      <c r="AK18" s="968">
        <v>100232</v>
      </c>
      <c r="AL18" s="968">
        <v>281960</v>
      </c>
      <c r="AM18" s="968">
        <v>193134.0104</v>
      </c>
      <c r="AN18" s="542">
        <v>731500</v>
      </c>
      <c r="AO18" s="542">
        <v>740938.02619999985</v>
      </c>
      <c r="AP18" s="968">
        <v>95000</v>
      </c>
      <c r="AQ18" s="968">
        <v>106187.04370000001</v>
      </c>
      <c r="AR18" s="968">
        <v>826500</v>
      </c>
      <c r="AS18" s="968">
        <v>847125.06989999989</v>
      </c>
      <c r="AT18" s="968">
        <v>85500</v>
      </c>
      <c r="AU18" s="968">
        <v>87019.843199999988</v>
      </c>
      <c r="AV18" s="968">
        <v>912000</v>
      </c>
      <c r="AW18" s="968">
        <v>934144.91309999989</v>
      </c>
      <c r="AX18" s="968">
        <v>95000</v>
      </c>
      <c r="AY18" s="968">
        <v>102456.46079999999</v>
      </c>
      <c r="AZ18" s="968">
        <v>275500</v>
      </c>
      <c r="BA18" s="968">
        <v>295663.34769999998</v>
      </c>
      <c r="BB18" s="958">
        <v>557460</v>
      </c>
      <c r="BC18" s="955">
        <v>488797.35809999995</v>
      </c>
      <c r="BD18" s="968">
        <v>1007000</v>
      </c>
      <c r="BE18" s="968">
        <v>1036601.3738999999</v>
      </c>
      <c r="BF18" s="1217"/>
      <c r="BG18" s="1217"/>
      <c r="BH18" s="1217"/>
      <c r="BI18" s="1217"/>
    </row>
    <row r="19" spans="1:61" hidden="1" x14ac:dyDescent="0.25">
      <c r="A19" s="2521" t="s">
        <v>565</v>
      </c>
      <c r="B19" s="1363" t="s">
        <v>50</v>
      </c>
      <c r="C19" s="463">
        <v>956650</v>
      </c>
      <c r="D19" s="463">
        <v>86640</v>
      </c>
      <c r="E19" s="463">
        <v>83539.090357731955</v>
      </c>
      <c r="F19" s="463">
        <v>89528</v>
      </c>
      <c r="G19" s="463">
        <v>73819.766037113252</v>
      </c>
      <c r="H19" s="463">
        <v>176168</v>
      </c>
      <c r="I19" s="1036">
        <v>157358.85639484521</v>
      </c>
      <c r="J19" s="463">
        <v>53789</v>
      </c>
      <c r="K19" s="463">
        <v>57046.015385567</v>
      </c>
      <c r="L19" s="542">
        <v>229957</v>
      </c>
      <c r="M19" s="542">
        <v>214404.87178041221</v>
      </c>
      <c r="N19" s="463">
        <v>26714</v>
      </c>
      <c r="O19" s="463">
        <v>87111.654582474235</v>
      </c>
      <c r="P19" s="542">
        <v>256671</v>
      </c>
      <c r="Q19" s="542">
        <v>301516.52636288642</v>
      </c>
      <c r="R19" s="463">
        <v>86640</v>
      </c>
      <c r="S19" s="463">
        <v>87232.065900000001</v>
      </c>
      <c r="T19" s="542">
        <v>343311</v>
      </c>
      <c r="U19" s="542">
        <v>388748.59226288641</v>
      </c>
      <c r="V19" s="463">
        <v>83752</v>
      </c>
      <c r="W19" s="463">
        <v>83624.759721649491</v>
      </c>
      <c r="X19" s="542">
        <v>197106</v>
      </c>
      <c r="Y19" s="542">
        <v>257968.48020412374</v>
      </c>
      <c r="Z19" s="542">
        <v>427063</v>
      </c>
      <c r="AA19" s="1036">
        <v>472373.35198453593</v>
      </c>
      <c r="AB19" s="463">
        <v>90250</v>
      </c>
      <c r="AC19" s="463">
        <v>84199.873500000002</v>
      </c>
      <c r="AD19" s="542">
        <v>517313</v>
      </c>
      <c r="AE19" s="542">
        <v>556573.22548453591</v>
      </c>
      <c r="AF19" s="463">
        <v>87362</v>
      </c>
      <c r="AG19" s="463">
        <v>2400.2629999999999</v>
      </c>
      <c r="AH19" s="542">
        <v>604675</v>
      </c>
      <c r="AI19" s="542">
        <v>558973.48848453595</v>
      </c>
      <c r="AJ19" s="463">
        <v>90250</v>
      </c>
      <c r="AK19" s="463">
        <v>95312</v>
      </c>
      <c r="AL19" s="542">
        <v>267862</v>
      </c>
      <c r="AM19" s="542">
        <v>181912.13650000002</v>
      </c>
      <c r="AN19" s="542">
        <v>694925</v>
      </c>
      <c r="AO19" s="542">
        <v>654285.48848453595</v>
      </c>
      <c r="AP19" s="463">
        <v>90250</v>
      </c>
      <c r="AQ19" s="463">
        <v>96971.438800000033</v>
      </c>
      <c r="AR19" s="542">
        <v>785175</v>
      </c>
      <c r="AS19" s="542">
        <v>751256.92728453595</v>
      </c>
      <c r="AT19" s="463">
        <v>81225</v>
      </c>
      <c r="AU19" s="463">
        <v>82756.044600000023</v>
      </c>
      <c r="AV19" s="542">
        <v>866400</v>
      </c>
      <c r="AW19" s="542">
        <v>834012.97188453597</v>
      </c>
      <c r="AX19" s="463">
        <v>90250</v>
      </c>
      <c r="AY19" s="463">
        <v>93058.28240000004</v>
      </c>
      <c r="AZ19" s="542">
        <v>261725</v>
      </c>
      <c r="BA19" s="542">
        <v>272785.76580000005</v>
      </c>
      <c r="BB19" s="958">
        <v>529587</v>
      </c>
      <c r="BC19" s="955">
        <v>454697.90230000007</v>
      </c>
      <c r="BD19" s="542">
        <v>956650</v>
      </c>
      <c r="BE19" s="542">
        <v>927071.254284536</v>
      </c>
      <c r="BF19" s="1217"/>
      <c r="BG19" s="1217"/>
      <c r="BH19" s="1217"/>
      <c r="BI19" s="1217"/>
    </row>
    <row r="20" spans="1:61" hidden="1" x14ac:dyDescent="0.25">
      <c r="A20" s="2521" t="s">
        <v>564</v>
      </c>
      <c r="B20" s="1363" t="s">
        <v>50</v>
      </c>
      <c r="C20" s="463">
        <v>0</v>
      </c>
      <c r="D20" s="463">
        <v>0</v>
      </c>
      <c r="E20" s="463">
        <v>0</v>
      </c>
      <c r="F20" s="463">
        <v>0</v>
      </c>
      <c r="G20" s="463">
        <v>0</v>
      </c>
      <c r="H20" s="463">
        <v>0</v>
      </c>
      <c r="I20" s="1036">
        <v>0</v>
      </c>
      <c r="J20" s="463">
        <v>0</v>
      </c>
      <c r="K20" s="463">
        <v>8400</v>
      </c>
      <c r="L20" s="542">
        <v>0</v>
      </c>
      <c r="M20" s="542">
        <v>8400</v>
      </c>
      <c r="N20" s="463">
        <v>0</v>
      </c>
      <c r="O20" s="463">
        <v>3495</v>
      </c>
      <c r="P20" s="542">
        <v>0</v>
      </c>
      <c r="Q20" s="914">
        <v>11895</v>
      </c>
      <c r="R20" s="463">
        <v>0</v>
      </c>
      <c r="S20" s="463">
        <v>0</v>
      </c>
      <c r="T20" s="542">
        <v>0</v>
      </c>
      <c r="U20" s="914">
        <v>11895</v>
      </c>
      <c r="V20" s="463">
        <v>0</v>
      </c>
      <c r="W20" s="463">
        <v>8000</v>
      </c>
      <c r="X20" s="542">
        <v>0</v>
      </c>
      <c r="Y20" s="542">
        <v>11495</v>
      </c>
      <c r="Z20" s="542">
        <v>0</v>
      </c>
      <c r="AA20" s="1036">
        <v>19895</v>
      </c>
      <c r="AB20" s="463">
        <v>0</v>
      </c>
      <c r="AC20" s="463">
        <v>0</v>
      </c>
      <c r="AD20" s="542">
        <v>0</v>
      </c>
      <c r="AE20" s="914">
        <v>19895</v>
      </c>
      <c r="AF20" s="463">
        <v>0</v>
      </c>
      <c r="AG20" s="463">
        <v>6810</v>
      </c>
      <c r="AH20" s="542">
        <v>0</v>
      </c>
      <c r="AI20" s="914">
        <v>26705</v>
      </c>
      <c r="AJ20" s="463">
        <v>0</v>
      </c>
      <c r="AK20" s="463">
        <v>0</v>
      </c>
      <c r="AL20" s="542">
        <v>0</v>
      </c>
      <c r="AM20" s="542">
        <v>6810</v>
      </c>
      <c r="AN20" s="542">
        <v>0</v>
      </c>
      <c r="AO20" s="542">
        <v>26705</v>
      </c>
      <c r="AP20" s="463">
        <v>0</v>
      </c>
      <c r="AQ20" s="463">
        <v>0</v>
      </c>
      <c r="AR20" s="542">
        <v>0</v>
      </c>
      <c r="AS20" s="914">
        <v>26705</v>
      </c>
      <c r="AT20" s="463">
        <v>0</v>
      </c>
      <c r="AU20" s="463">
        <v>0</v>
      </c>
      <c r="AV20" s="542">
        <v>0</v>
      </c>
      <c r="AW20" s="914">
        <v>26705</v>
      </c>
      <c r="AX20" s="463">
        <v>0</v>
      </c>
      <c r="AY20" s="463">
        <v>0</v>
      </c>
      <c r="AZ20" s="542">
        <v>0</v>
      </c>
      <c r="BA20" s="542">
        <v>0</v>
      </c>
      <c r="BB20" s="958">
        <v>0</v>
      </c>
      <c r="BC20" s="955">
        <v>6810</v>
      </c>
      <c r="BD20" s="542">
        <v>0</v>
      </c>
      <c r="BE20" s="914">
        <v>26705</v>
      </c>
      <c r="BF20" s="1217"/>
      <c r="BG20" s="1217"/>
      <c r="BH20" s="1217"/>
      <c r="BI20" s="1217"/>
    </row>
    <row r="21" spans="1:61" ht="16.5" hidden="1" thickBot="1" x14ac:dyDescent="0.3">
      <c r="A21" s="2651" t="s">
        <v>104</v>
      </c>
      <c r="B21" s="2514" t="s">
        <v>50</v>
      </c>
      <c r="C21" s="1406">
        <v>987899.89462592197</v>
      </c>
      <c r="D21" s="1049">
        <v>89470.179135932543</v>
      </c>
      <c r="E21" s="1049">
        <v>81032.917646999995</v>
      </c>
      <c r="F21" s="1049">
        <v>92452.518440463638</v>
      </c>
      <c r="G21" s="1049">
        <v>71605.173055999854</v>
      </c>
      <c r="H21" s="1406">
        <v>181922.69757639617</v>
      </c>
      <c r="I21" s="1407">
        <v>152638.09070299985</v>
      </c>
      <c r="J21" s="1049">
        <v>55546.069546891456</v>
      </c>
      <c r="K21" s="1049">
        <v>55334.634923999991</v>
      </c>
      <c r="L21" s="1406">
        <v>237468.76712328766</v>
      </c>
      <c r="M21" s="1406">
        <v>207972.72562699983</v>
      </c>
      <c r="N21" s="1049">
        <v>27586.638566912534</v>
      </c>
      <c r="O21" s="1049">
        <v>84498.304945000011</v>
      </c>
      <c r="P21" s="1406">
        <v>265055.40569020022</v>
      </c>
      <c r="Q21" s="1406">
        <v>292471.03057199984</v>
      </c>
      <c r="R21" s="1049">
        <v>89470.179135932543</v>
      </c>
      <c r="S21" s="1049">
        <v>84615.103923000002</v>
      </c>
      <c r="T21" s="1406">
        <v>354525.58482613275</v>
      </c>
      <c r="U21" s="1406">
        <v>377086.13449499983</v>
      </c>
      <c r="V21" s="1049">
        <v>86487.839831401463</v>
      </c>
      <c r="W21" s="1049">
        <v>81116.016929999998</v>
      </c>
      <c r="X21" s="1406">
        <v>203544.65753424654</v>
      </c>
      <c r="Y21" s="1406">
        <v>250229.42579800001</v>
      </c>
      <c r="Z21" s="1406">
        <v>441013.42465753423</v>
      </c>
      <c r="AA21" s="1407">
        <v>458202.15142499981</v>
      </c>
      <c r="AB21" s="1049">
        <v>93198.103266596401</v>
      </c>
      <c r="AC21" s="1049">
        <v>81673.877294999998</v>
      </c>
      <c r="AD21" s="1049">
        <v>534211.52792413067</v>
      </c>
      <c r="AE21" s="1049">
        <v>539876.02871999983</v>
      </c>
      <c r="AF21" s="1049">
        <v>90215.763962065321</v>
      </c>
      <c r="AG21" s="1049">
        <v>2328.2551100000001</v>
      </c>
      <c r="AH21" s="1049">
        <v>624427.29188619601</v>
      </c>
      <c r="AI21" s="1049">
        <v>542204.28382999985</v>
      </c>
      <c r="AJ21" s="1049">
        <v>93198.103266596401</v>
      </c>
      <c r="AK21" s="1049">
        <v>92452.295552999989</v>
      </c>
      <c r="AL21" s="1406">
        <v>276611.97049525811</v>
      </c>
      <c r="AM21" s="1406">
        <v>176454.42795799999</v>
      </c>
      <c r="AN21" s="542">
        <v>717625.39515279245</v>
      </c>
      <c r="AO21" s="542">
        <v>634656.5793829998</v>
      </c>
      <c r="AP21" s="1049">
        <v>93198.103266596401</v>
      </c>
      <c r="AQ21" s="1049">
        <v>94062.295636000024</v>
      </c>
      <c r="AR21" s="1049">
        <v>810823.4984193889</v>
      </c>
      <c r="AS21" s="1049">
        <v>728718.8750189998</v>
      </c>
      <c r="AT21" s="1049">
        <v>83878.292939936771</v>
      </c>
      <c r="AU21" s="1049">
        <v>80273.363262000028</v>
      </c>
      <c r="AV21" s="1049">
        <v>894701.79135932564</v>
      </c>
      <c r="AW21" s="1049">
        <v>808992.23828099982</v>
      </c>
      <c r="AX21" s="1049">
        <v>93198.103266596401</v>
      </c>
      <c r="AY21" s="1049">
        <v>90266.533928000033</v>
      </c>
      <c r="AZ21" s="1406">
        <v>270274.49947312957</v>
      </c>
      <c r="BA21" s="1406">
        <v>264602.19282600004</v>
      </c>
      <c r="BB21" s="2083">
        <v>546886.46996838762</v>
      </c>
      <c r="BC21" s="2082">
        <v>441056.62078400003</v>
      </c>
      <c r="BD21" s="1049">
        <v>987899.89462592208</v>
      </c>
      <c r="BE21" s="1049">
        <v>899258.77220899984</v>
      </c>
      <c r="BF21" s="1217"/>
      <c r="BG21" s="1217"/>
      <c r="BH21" s="1217"/>
      <c r="BI21" s="1217"/>
    </row>
    <row r="22" spans="1:61" ht="16.5" hidden="1" thickBot="1" x14ac:dyDescent="0.3">
      <c r="A22" s="2358" t="s">
        <v>444</v>
      </c>
      <c r="B22" s="2360"/>
      <c r="C22" s="2652"/>
      <c r="D22" s="2652"/>
      <c r="E22" s="2652"/>
      <c r="F22" s="2652"/>
      <c r="G22" s="2652"/>
      <c r="H22" s="2360"/>
      <c r="I22" s="1527"/>
      <c r="J22" s="2652"/>
      <c r="K22" s="2652"/>
      <c r="L22" s="2360"/>
      <c r="M22" s="2360"/>
      <c r="N22" s="2652"/>
      <c r="O22" s="2652"/>
      <c r="P22" s="2360"/>
      <c r="Q22" s="2360"/>
      <c r="R22" s="2652"/>
      <c r="S22" s="2652"/>
      <c r="T22" s="2360"/>
      <c r="U22" s="2360"/>
      <c r="V22" s="2652"/>
      <c r="W22" s="2652"/>
      <c r="X22" s="2360"/>
      <c r="Y22" s="2360"/>
      <c r="Z22" s="2360"/>
      <c r="AA22" s="2653"/>
      <c r="AB22" s="2652"/>
      <c r="AC22" s="2652"/>
      <c r="AD22" s="2360"/>
      <c r="AE22" s="2360"/>
      <c r="AF22" s="2652"/>
      <c r="AG22" s="2652"/>
      <c r="AH22" s="2360"/>
      <c r="AI22" s="2360"/>
      <c r="AJ22" s="2652"/>
      <c r="AK22" s="2652"/>
      <c r="AL22" s="2360"/>
      <c r="AM22" s="2360"/>
      <c r="AN22" s="2360"/>
      <c r="AO22" s="2360"/>
      <c r="AP22" s="2652"/>
      <c r="AQ22" s="2652"/>
      <c r="AR22" s="2360"/>
      <c r="AS22" s="2360"/>
      <c r="AT22" s="2652"/>
      <c r="AU22" s="2652"/>
      <c r="AV22" s="2360"/>
      <c r="AW22" s="2360"/>
      <c r="AX22" s="2652"/>
      <c r="AY22" s="2652"/>
      <c r="AZ22" s="2360"/>
      <c r="BA22" s="2360"/>
      <c r="BB22" s="2360"/>
      <c r="BC22" s="2653"/>
      <c r="BD22" s="2360"/>
      <c r="BE22" s="2360"/>
      <c r="BF22" s="1217"/>
      <c r="BG22" s="1217"/>
      <c r="BH22" s="1217"/>
      <c r="BI22" s="1217"/>
    </row>
    <row r="23" spans="1:61" hidden="1" x14ac:dyDescent="0.25">
      <c r="A23" s="2650" t="s">
        <v>236</v>
      </c>
      <c r="B23" s="2272" t="s">
        <v>50</v>
      </c>
      <c r="C23" s="968">
        <v>954120.9</v>
      </c>
      <c r="D23" s="968">
        <v>85680</v>
      </c>
      <c r="E23" s="968">
        <v>92683.184499999974</v>
      </c>
      <c r="F23" s="968">
        <v>88536</v>
      </c>
      <c r="G23" s="968">
        <v>82659.161018999846</v>
      </c>
      <c r="H23" s="967">
        <v>174216</v>
      </c>
      <c r="I23" s="1073">
        <v>175342.34551899982</v>
      </c>
      <c r="J23" s="968">
        <v>55428</v>
      </c>
      <c r="K23" s="968">
        <v>68233.758200000011</v>
      </c>
      <c r="L23" s="969">
        <v>229644</v>
      </c>
      <c r="M23" s="969">
        <v>243576.10371899983</v>
      </c>
      <c r="N23" s="968">
        <v>29008</v>
      </c>
      <c r="O23" s="968">
        <v>92706.741020000001</v>
      </c>
      <c r="P23" s="967">
        <v>258652</v>
      </c>
      <c r="Q23" s="1073">
        <v>336282.84473899985</v>
      </c>
      <c r="R23" s="968">
        <v>87696</v>
      </c>
      <c r="S23" s="968">
        <v>92607.479009999995</v>
      </c>
      <c r="T23" s="967">
        <v>346348</v>
      </c>
      <c r="U23" s="1073">
        <v>428890.32374899986</v>
      </c>
      <c r="V23" s="968">
        <v>84772.800000000003</v>
      </c>
      <c r="W23" s="968">
        <v>93450.417199999996</v>
      </c>
      <c r="X23" s="969">
        <v>201476.8</v>
      </c>
      <c r="Y23" s="1073">
        <v>278764.63722999999</v>
      </c>
      <c r="Z23" s="967">
        <v>431120.8</v>
      </c>
      <c r="AA23" s="1073">
        <v>522340.74094899982</v>
      </c>
      <c r="AB23" s="968">
        <v>90600</v>
      </c>
      <c r="AC23" s="968">
        <v>90529.182680000013</v>
      </c>
      <c r="AD23" s="967">
        <v>521720.8</v>
      </c>
      <c r="AE23" s="1073">
        <v>612869.92362899985</v>
      </c>
      <c r="AF23" s="968">
        <v>85982.6</v>
      </c>
      <c r="AG23" s="968">
        <v>5150.0958000000001</v>
      </c>
      <c r="AH23" s="967">
        <v>607703.4</v>
      </c>
      <c r="AI23" s="1073">
        <v>618020.01942899986</v>
      </c>
      <c r="AJ23" s="968">
        <v>88825</v>
      </c>
      <c r="AK23" s="968">
        <v>94257.042999999991</v>
      </c>
      <c r="AL23" s="969">
        <v>265407.59999999998</v>
      </c>
      <c r="AM23" s="1073">
        <v>189936.32147999998</v>
      </c>
      <c r="AN23" s="542">
        <v>696528.4</v>
      </c>
      <c r="AO23" s="542">
        <v>712277.06242899981</v>
      </c>
      <c r="AP23" s="968">
        <v>88825</v>
      </c>
      <c r="AQ23" s="968">
        <v>91127.224099999992</v>
      </c>
      <c r="AR23" s="967">
        <v>785353.4</v>
      </c>
      <c r="AS23" s="1073">
        <v>803404.2865289998</v>
      </c>
      <c r="AT23" s="968">
        <v>79942.5</v>
      </c>
      <c r="AU23" s="968">
        <v>82009.378899999996</v>
      </c>
      <c r="AV23" s="967">
        <v>865295.9</v>
      </c>
      <c r="AW23" s="1073">
        <v>885413.66542899981</v>
      </c>
      <c r="AX23" s="968">
        <v>88825</v>
      </c>
      <c r="AY23" s="968">
        <v>89515.708799999993</v>
      </c>
      <c r="AZ23" s="969">
        <v>257592.5</v>
      </c>
      <c r="BA23" s="1073">
        <v>262652.31179999997</v>
      </c>
      <c r="BB23" s="958">
        <v>523000.1</v>
      </c>
      <c r="BC23" s="955">
        <v>452588.63327999995</v>
      </c>
      <c r="BD23" s="967">
        <v>954120.9</v>
      </c>
      <c r="BE23" s="1073">
        <v>974929.37422899983</v>
      </c>
      <c r="BF23" s="1217"/>
      <c r="BG23" s="1217"/>
      <c r="BH23" s="1217"/>
      <c r="BI23" s="1217"/>
    </row>
    <row r="24" spans="1:61" hidden="1" x14ac:dyDescent="0.25">
      <c r="A24" s="2521" t="s">
        <v>1</v>
      </c>
      <c r="B24" s="2277" t="s">
        <v>50</v>
      </c>
      <c r="C24" s="463">
        <v>103128.00000000001</v>
      </c>
      <c r="D24" s="463">
        <v>9360</v>
      </c>
      <c r="E24" s="463">
        <v>11301.600862015501</v>
      </c>
      <c r="F24" s="463">
        <v>9672</v>
      </c>
      <c r="G24" s="463">
        <v>9806.9634620154866</v>
      </c>
      <c r="H24" s="952">
        <v>19032</v>
      </c>
      <c r="I24" s="955">
        <v>21108.564324030987</v>
      </c>
      <c r="J24" s="463">
        <v>5811</v>
      </c>
      <c r="K24" s="463">
        <v>7596.8565620155032</v>
      </c>
      <c r="L24" s="958">
        <v>24843</v>
      </c>
      <c r="M24" s="958">
        <v>28705.42088604649</v>
      </c>
      <c r="N24" s="463">
        <v>2664</v>
      </c>
      <c r="O24" s="463">
        <v>12751.287262015505</v>
      </c>
      <c r="P24" s="952">
        <v>27507</v>
      </c>
      <c r="Q24" s="955">
        <v>41456.708148061996</v>
      </c>
      <c r="R24" s="463">
        <v>9360</v>
      </c>
      <c r="S24" s="463">
        <v>12520.34484</v>
      </c>
      <c r="T24" s="952">
        <v>36867</v>
      </c>
      <c r="U24" s="955">
        <v>53977.052988061994</v>
      </c>
      <c r="V24" s="463">
        <v>9048</v>
      </c>
      <c r="W24" s="463">
        <v>11740.725</v>
      </c>
      <c r="X24" s="958">
        <v>21072</v>
      </c>
      <c r="Y24" s="1036">
        <v>37012.357102015507</v>
      </c>
      <c r="Z24" s="952">
        <v>45915</v>
      </c>
      <c r="AA24" s="955">
        <v>65717.777988061993</v>
      </c>
      <c r="AB24" s="463">
        <v>9750</v>
      </c>
      <c r="AC24" s="463">
        <v>9460.2050799999997</v>
      </c>
      <c r="AD24" s="952">
        <v>55665</v>
      </c>
      <c r="AE24" s="955">
        <v>75177.983068061993</v>
      </c>
      <c r="AF24" s="463">
        <v>9438</v>
      </c>
      <c r="AG24" s="463">
        <v>116.1062</v>
      </c>
      <c r="AH24" s="952">
        <v>65103</v>
      </c>
      <c r="AI24" s="955">
        <v>75294.089268061987</v>
      </c>
      <c r="AJ24" s="463">
        <v>9750</v>
      </c>
      <c r="AK24" s="463">
        <v>8541.23</v>
      </c>
      <c r="AL24" s="958">
        <v>28938</v>
      </c>
      <c r="AM24" s="1036">
        <v>18117.541279999998</v>
      </c>
      <c r="AN24" s="542">
        <v>74853</v>
      </c>
      <c r="AO24" s="542">
        <v>83835.319268061983</v>
      </c>
      <c r="AP24" s="463">
        <v>9750</v>
      </c>
      <c r="AQ24" s="463">
        <v>7963.6405999999997</v>
      </c>
      <c r="AR24" s="952">
        <v>84603</v>
      </c>
      <c r="AS24" s="955">
        <v>91798.959868061982</v>
      </c>
      <c r="AT24" s="463">
        <v>8775</v>
      </c>
      <c r="AU24" s="463">
        <v>6990.9988999999996</v>
      </c>
      <c r="AV24" s="952">
        <v>93378</v>
      </c>
      <c r="AW24" s="955">
        <v>98789.958768061988</v>
      </c>
      <c r="AX24" s="463">
        <v>9750</v>
      </c>
      <c r="AY24" s="463">
        <v>7423.1251000000002</v>
      </c>
      <c r="AZ24" s="958">
        <v>28275</v>
      </c>
      <c r="BA24" s="1036">
        <v>22377.764599999999</v>
      </c>
      <c r="BB24" s="958">
        <v>57213</v>
      </c>
      <c r="BC24" s="955">
        <v>40495.30588</v>
      </c>
      <c r="BD24" s="952">
        <v>103128</v>
      </c>
      <c r="BE24" s="955">
        <v>106213.08386806199</v>
      </c>
      <c r="BF24" s="1217"/>
      <c r="BG24" s="1217"/>
      <c r="BH24" s="1217"/>
      <c r="BI24" s="1217"/>
    </row>
    <row r="25" spans="1:61" ht="15.75" hidden="1" thickBot="1" x14ac:dyDescent="0.3">
      <c r="A25" s="2654" t="s">
        <v>124</v>
      </c>
      <c r="B25" s="2301" t="s">
        <v>50</v>
      </c>
      <c r="C25" s="1368">
        <v>373411</v>
      </c>
      <c r="D25" s="1368">
        <v>32640</v>
      </c>
      <c r="E25" s="1368">
        <v>28130.69869999999</v>
      </c>
      <c r="F25" s="1368">
        <v>33728</v>
      </c>
      <c r="G25" s="1368">
        <v>23913.158599999955</v>
      </c>
      <c r="H25" s="960">
        <v>66368</v>
      </c>
      <c r="I25" s="961">
        <v>52043.857299999945</v>
      </c>
      <c r="J25" s="1368">
        <v>19221</v>
      </c>
      <c r="K25" s="1368">
        <v>19911.159200000002</v>
      </c>
      <c r="L25" s="958">
        <v>85589</v>
      </c>
      <c r="M25" s="958">
        <v>71955.016499999954</v>
      </c>
      <c r="N25" s="1368">
        <v>8288</v>
      </c>
      <c r="O25" s="1368">
        <v>32300.348500000004</v>
      </c>
      <c r="P25" s="952">
        <v>93877</v>
      </c>
      <c r="Q25" s="955">
        <v>104255.36499999996</v>
      </c>
      <c r="R25" s="1368">
        <v>32640</v>
      </c>
      <c r="S25" s="1368">
        <v>32026.347880000005</v>
      </c>
      <c r="T25" s="952">
        <v>126517</v>
      </c>
      <c r="U25" s="955">
        <v>136281.71287999998</v>
      </c>
      <c r="V25" s="1368">
        <v>32712</v>
      </c>
      <c r="W25" s="1368">
        <v>30058.200800000002</v>
      </c>
      <c r="X25" s="958">
        <v>73640</v>
      </c>
      <c r="Y25" s="1036">
        <v>94384.897180000014</v>
      </c>
      <c r="Z25" s="952">
        <v>159229</v>
      </c>
      <c r="AA25" s="955">
        <v>166339.91367999997</v>
      </c>
      <c r="AB25" s="1368">
        <v>36500</v>
      </c>
      <c r="AC25" s="1368">
        <v>29990.934699999994</v>
      </c>
      <c r="AD25" s="952">
        <v>195729</v>
      </c>
      <c r="AE25" s="955">
        <v>196330.84837999995</v>
      </c>
      <c r="AF25" s="1368">
        <v>35332</v>
      </c>
      <c r="AG25" s="1368">
        <v>0</v>
      </c>
      <c r="AH25" s="952">
        <v>231061</v>
      </c>
      <c r="AI25" s="955">
        <v>196330.84837999995</v>
      </c>
      <c r="AJ25" s="1368">
        <v>36500</v>
      </c>
      <c r="AK25" s="1368">
        <v>35753.689999999995</v>
      </c>
      <c r="AL25" s="958">
        <v>108332</v>
      </c>
      <c r="AM25" s="1036">
        <v>65744.624699999986</v>
      </c>
      <c r="AN25" s="542">
        <v>267561</v>
      </c>
      <c r="AO25" s="542">
        <v>232084.53837999995</v>
      </c>
      <c r="AP25" s="1368">
        <v>36500</v>
      </c>
      <c r="AQ25" s="1368">
        <v>40224.270799999991</v>
      </c>
      <c r="AR25" s="952">
        <v>304061</v>
      </c>
      <c r="AS25" s="955">
        <v>272308.80917999992</v>
      </c>
      <c r="AT25" s="1368">
        <v>32850</v>
      </c>
      <c r="AU25" s="1368">
        <v>37459.847000000002</v>
      </c>
      <c r="AV25" s="952">
        <v>336911</v>
      </c>
      <c r="AW25" s="955">
        <v>309768.65617999993</v>
      </c>
      <c r="AX25" s="1368">
        <v>36500</v>
      </c>
      <c r="AY25" s="1368">
        <v>41826.560100000002</v>
      </c>
      <c r="AZ25" s="958">
        <v>105850</v>
      </c>
      <c r="BA25" s="1036">
        <v>119510.67790000001</v>
      </c>
      <c r="BB25" s="958">
        <v>214182</v>
      </c>
      <c r="BC25" s="955">
        <v>185255.3026</v>
      </c>
      <c r="BD25" s="952">
        <v>373411</v>
      </c>
      <c r="BE25" s="955">
        <v>351595.21627999994</v>
      </c>
      <c r="BF25" s="1217"/>
      <c r="BG25" s="1217"/>
      <c r="BH25" s="1217"/>
      <c r="BI25" s="1217"/>
    </row>
    <row r="26" spans="1:61" ht="16.5" hidden="1" thickBot="1" x14ac:dyDescent="0.3">
      <c r="A26" s="2655" t="s">
        <v>237</v>
      </c>
      <c r="B26" s="2656" t="s">
        <v>50</v>
      </c>
      <c r="C26" s="2329">
        <v>1430659.9000000001</v>
      </c>
      <c r="D26" s="2329">
        <v>127680</v>
      </c>
      <c r="E26" s="2329">
        <v>132115.48406201546</v>
      </c>
      <c r="F26" s="2329">
        <v>131936</v>
      </c>
      <c r="G26" s="2329">
        <v>116379.28308101528</v>
      </c>
      <c r="H26" s="1572">
        <v>259616</v>
      </c>
      <c r="I26" s="1571">
        <v>248494.76714303074</v>
      </c>
      <c r="J26" s="2329">
        <v>80460</v>
      </c>
      <c r="K26" s="2329">
        <v>95741.773962015519</v>
      </c>
      <c r="L26" s="1572">
        <v>340076</v>
      </c>
      <c r="M26" s="1571">
        <v>344236.54110504629</v>
      </c>
      <c r="N26" s="2329">
        <v>39960</v>
      </c>
      <c r="O26" s="2329">
        <v>137758.37678201552</v>
      </c>
      <c r="P26" s="1572">
        <v>380036</v>
      </c>
      <c r="Q26" s="1571">
        <v>481994.91788706183</v>
      </c>
      <c r="R26" s="2329">
        <v>129696</v>
      </c>
      <c r="S26" s="2329">
        <v>137154.17173</v>
      </c>
      <c r="T26" s="1572">
        <v>509732</v>
      </c>
      <c r="U26" s="1571">
        <v>619149.08961706178</v>
      </c>
      <c r="V26" s="2329">
        <v>126532.8</v>
      </c>
      <c r="W26" s="2329">
        <v>135249.34299999999</v>
      </c>
      <c r="X26" s="1572">
        <v>296188.79999999999</v>
      </c>
      <c r="Y26" s="1571">
        <v>410161.89151201554</v>
      </c>
      <c r="Z26" s="1572">
        <v>636264.80000000005</v>
      </c>
      <c r="AA26" s="1571">
        <v>754398.43261706177</v>
      </c>
      <c r="AB26" s="2329">
        <v>136850</v>
      </c>
      <c r="AC26" s="2329">
        <v>129980.32246000001</v>
      </c>
      <c r="AD26" s="1572">
        <v>773114.8</v>
      </c>
      <c r="AE26" s="1571">
        <v>884378.75507706183</v>
      </c>
      <c r="AF26" s="2329">
        <v>130752.6</v>
      </c>
      <c r="AG26" s="2329">
        <v>5266.2020000000002</v>
      </c>
      <c r="AH26" s="1572">
        <v>903867.4</v>
      </c>
      <c r="AI26" s="1571">
        <v>889644.95707706187</v>
      </c>
      <c r="AJ26" s="2329">
        <v>135075</v>
      </c>
      <c r="AK26" s="2329">
        <v>138551.96299999999</v>
      </c>
      <c r="AL26" s="1572">
        <v>402677.6</v>
      </c>
      <c r="AM26" s="1571">
        <v>273798.48745999997</v>
      </c>
      <c r="AN26" s="1572">
        <v>1038942.4</v>
      </c>
      <c r="AO26" s="1571">
        <v>1028196.9200770617</v>
      </c>
      <c r="AP26" s="2329">
        <v>135075</v>
      </c>
      <c r="AQ26" s="2329">
        <v>139315.13549999997</v>
      </c>
      <c r="AR26" s="1572">
        <v>1174017.3999999999</v>
      </c>
      <c r="AS26" s="1571">
        <v>1167512.0555770616</v>
      </c>
      <c r="AT26" s="2329">
        <v>121567.5</v>
      </c>
      <c r="AU26" s="2329">
        <v>126460.2248</v>
      </c>
      <c r="AV26" s="1572">
        <v>1295584.8999999999</v>
      </c>
      <c r="AW26" s="1571">
        <v>1293972.2803770616</v>
      </c>
      <c r="AX26" s="2329">
        <v>135075</v>
      </c>
      <c r="AY26" s="2329">
        <v>138765.394</v>
      </c>
      <c r="AZ26" s="1572">
        <v>391717.5</v>
      </c>
      <c r="BA26" s="1571">
        <v>404540.75429999997</v>
      </c>
      <c r="BB26" s="1572">
        <v>794395.1</v>
      </c>
      <c r="BC26" s="1571">
        <v>678339.24175999989</v>
      </c>
      <c r="BD26" s="1572">
        <v>1430659.9</v>
      </c>
      <c r="BE26" s="1571">
        <v>1432737.6743770619</v>
      </c>
      <c r="BF26" s="1217"/>
      <c r="BG26" s="1217"/>
      <c r="BH26" s="1217"/>
      <c r="BI26" s="1217"/>
    </row>
    <row r="27" spans="1:61" hidden="1" x14ac:dyDescent="0.25">
      <c r="A27" s="2523" t="s">
        <v>19</v>
      </c>
      <c r="B27" s="2298" t="s">
        <v>50</v>
      </c>
      <c r="C27" s="953">
        <v>3475661.8955537621</v>
      </c>
      <c r="D27" s="953">
        <v>314776.92638977466</v>
      </c>
      <c r="E27" s="953">
        <v>297350.2</v>
      </c>
      <c r="F27" s="953">
        <v>325269.49060276715</v>
      </c>
      <c r="G27" s="953">
        <v>271550.5</v>
      </c>
      <c r="H27" s="952">
        <v>640046.41699254187</v>
      </c>
      <c r="I27" s="955">
        <v>568900.69999999995</v>
      </c>
      <c r="J27" s="953">
        <v>195424.00846698511</v>
      </c>
      <c r="K27" s="953">
        <v>216088.9</v>
      </c>
      <c r="L27" s="958">
        <v>835470.42545952694</v>
      </c>
      <c r="M27" s="958">
        <v>784989.60000000009</v>
      </c>
      <c r="N27" s="953">
        <v>97056.218970180533</v>
      </c>
      <c r="O27" s="953">
        <v>316260.80000000005</v>
      </c>
      <c r="P27" s="967">
        <v>932526.64442970743</v>
      </c>
      <c r="Q27" s="1073">
        <v>1101250.4000000001</v>
      </c>
      <c r="R27" s="953">
        <v>314776.92638977466</v>
      </c>
      <c r="S27" s="953">
        <v>298330.8</v>
      </c>
      <c r="T27" s="967">
        <v>1247303.5708194822</v>
      </c>
      <c r="U27" s="1073">
        <v>1399581.2000000002</v>
      </c>
      <c r="V27" s="953">
        <v>304284.36217678222</v>
      </c>
      <c r="W27" s="953">
        <v>290589.19</v>
      </c>
      <c r="X27" s="958">
        <v>716117.50753673736</v>
      </c>
      <c r="Y27" s="1036">
        <v>905180.79</v>
      </c>
      <c r="Z27" s="952">
        <v>1551587.9329962642</v>
      </c>
      <c r="AA27" s="955">
        <v>1690170.3900000001</v>
      </c>
      <c r="AB27" s="953">
        <v>327892.63165601529</v>
      </c>
      <c r="AC27" s="953">
        <v>292845.7</v>
      </c>
      <c r="AD27" s="967">
        <v>1879480.5646522795</v>
      </c>
      <c r="AE27" s="1073">
        <v>1983016.09</v>
      </c>
      <c r="AF27" s="953">
        <v>317400.0674430228</v>
      </c>
      <c r="AG27" s="953">
        <v>8034</v>
      </c>
      <c r="AH27" s="967">
        <v>2196880.6320953025</v>
      </c>
      <c r="AI27" s="1073">
        <v>1991050.09</v>
      </c>
      <c r="AJ27" s="953">
        <v>327892.63165601529</v>
      </c>
      <c r="AK27" s="953">
        <v>290514</v>
      </c>
      <c r="AL27" s="958">
        <v>973185.33075505332</v>
      </c>
      <c r="AM27" s="1036">
        <v>591393.69999999995</v>
      </c>
      <c r="AN27" s="542">
        <v>2524773.2637513177</v>
      </c>
      <c r="AO27" s="542">
        <v>2281564.09</v>
      </c>
      <c r="AP27" s="953">
        <v>327892.63165601529</v>
      </c>
      <c r="AQ27" s="953">
        <v>290281.8</v>
      </c>
      <c r="AR27" s="967">
        <v>2852665.895407333</v>
      </c>
      <c r="AS27" s="1073">
        <v>2571845.8899999997</v>
      </c>
      <c r="AT27" s="953">
        <v>295103.3684904137</v>
      </c>
      <c r="AU27" s="953">
        <v>273999.96000000002</v>
      </c>
      <c r="AV27" s="967">
        <v>3147769.2638977468</v>
      </c>
      <c r="AW27" s="1073">
        <v>2845845.8499999996</v>
      </c>
      <c r="AX27" s="953">
        <v>327892.63165601529</v>
      </c>
      <c r="AY27" s="953">
        <v>317225.2</v>
      </c>
      <c r="AZ27" s="958">
        <v>950888.63180244435</v>
      </c>
      <c r="BA27" s="1036">
        <v>881506.96</v>
      </c>
      <c r="BB27" s="958">
        <v>1924073.9625574977</v>
      </c>
      <c r="BC27" s="955">
        <v>1472900.66</v>
      </c>
      <c r="BD27" s="967">
        <v>3475661.8955537621</v>
      </c>
      <c r="BE27" s="1073">
        <v>3163071.05</v>
      </c>
      <c r="BF27" s="1217"/>
      <c r="BG27" s="1217"/>
      <c r="BH27" s="1217"/>
      <c r="BI27" s="1217"/>
    </row>
    <row r="28" spans="1:61" hidden="1" x14ac:dyDescent="0.25">
      <c r="A28" s="2521" t="s">
        <v>238</v>
      </c>
      <c r="B28" s="2277" t="s">
        <v>50</v>
      </c>
      <c r="C28" s="463">
        <v>311918.37524200429</v>
      </c>
      <c r="D28" s="463">
        <v>28249.211342672086</v>
      </c>
      <c r="E28" s="463">
        <v>44465.505920000003</v>
      </c>
      <c r="F28" s="463">
        <v>29190.851720761159</v>
      </c>
      <c r="G28" s="463">
        <v>63344.59524000001</v>
      </c>
      <c r="H28" s="952">
        <v>57440.063063433248</v>
      </c>
      <c r="I28" s="955">
        <v>107810.10116000002</v>
      </c>
      <c r="J28" s="463">
        <v>17538.052041908919</v>
      </c>
      <c r="K28" s="463">
        <v>32512.502000000004</v>
      </c>
      <c r="L28" s="958">
        <v>74978.115105342164</v>
      </c>
      <c r="M28" s="958">
        <v>140322.60316000003</v>
      </c>
      <c r="N28" s="463">
        <v>8710.1734973238927</v>
      </c>
      <c r="O28" s="463">
        <v>38593.394130000008</v>
      </c>
      <c r="P28" s="952">
        <v>83688.288602666056</v>
      </c>
      <c r="Q28" s="955">
        <v>178915.99729000003</v>
      </c>
      <c r="R28" s="463">
        <v>28249.211342672086</v>
      </c>
      <c r="S28" s="463">
        <v>42839.504300000008</v>
      </c>
      <c r="T28" s="952">
        <v>111937.49994533815</v>
      </c>
      <c r="U28" s="955">
        <v>221755.50159000003</v>
      </c>
      <c r="V28" s="463">
        <v>27307.570964583017</v>
      </c>
      <c r="W28" s="463">
        <v>52994.719349999992</v>
      </c>
      <c r="X28" s="958">
        <v>64266.955804578996</v>
      </c>
      <c r="Y28" s="1036">
        <v>134427.61778</v>
      </c>
      <c r="Z28" s="952">
        <v>139245.07090992117</v>
      </c>
      <c r="AA28" s="955">
        <v>274750.22094000003</v>
      </c>
      <c r="AB28" s="463">
        <v>29426.261815283426</v>
      </c>
      <c r="AC28" s="463">
        <v>39578.370449999995</v>
      </c>
      <c r="AD28" s="952">
        <v>168671.33272520459</v>
      </c>
      <c r="AE28" s="955">
        <v>314328.59139000002</v>
      </c>
      <c r="AF28" s="463">
        <v>28484.621437194353</v>
      </c>
      <c r="AG28" s="463">
        <v>459.3544</v>
      </c>
      <c r="AH28" s="952">
        <v>197155.95416239894</v>
      </c>
      <c r="AI28" s="955">
        <v>314787.94579000003</v>
      </c>
      <c r="AJ28" s="463">
        <v>29426.261815283426</v>
      </c>
      <c r="AK28" s="463">
        <v>50191.451000000001</v>
      </c>
      <c r="AL28" s="958">
        <v>87337.145067761216</v>
      </c>
      <c r="AM28" s="1036">
        <v>90229.17585</v>
      </c>
      <c r="AN28" s="542">
        <v>226582.21597768235</v>
      </c>
      <c r="AO28" s="542">
        <v>364979.39679000003</v>
      </c>
      <c r="AP28" s="463">
        <v>29426.261815283426</v>
      </c>
      <c r="AQ28" s="463">
        <v>66494.785999999993</v>
      </c>
      <c r="AR28" s="952">
        <v>256008.47779296577</v>
      </c>
      <c r="AS28" s="955">
        <v>431474.18278999999</v>
      </c>
      <c r="AT28" s="463">
        <v>26483.635633755082</v>
      </c>
      <c r="AU28" s="463">
        <v>66187.100000000006</v>
      </c>
      <c r="AV28" s="952">
        <v>282492.11342672084</v>
      </c>
      <c r="AW28" s="955">
        <v>497661.28278999997</v>
      </c>
      <c r="AX28" s="463">
        <v>29426.261815283426</v>
      </c>
      <c r="AY28" s="463">
        <v>86211.3</v>
      </c>
      <c r="AZ28" s="958">
        <v>85336.159264321934</v>
      </c>
      <c r="BA28" s="1036">
        <v>218893.18600000002</v>
      </c>
      <c r="BB28" s="958">
        <v>172673.30433208315</v>
      </c>
      <c r="BC28" s="955">
        <v>309122.36184999999</v>
      </c>
      <c r="BD28" s="952">
        <v>311918.37524200429</v>
      </c>
      <c r="BE28" s="955">
        <v>583872.58279000001</v>
      </c>
      <c r="BF28" s="1217"/>
      <c r="BG28" s="1217"/>
      <c r="BH28" s="1217"/>
      <c r="BI28" s="1217"/>
    </row>
    <row r="29" spans="1:61" hidden="1" x14ac:dyDescent="0.25">
      <c r="A29" s="2521" t="s">
        <v>239</v>
      </c>
      <c r="B29" s="2277" t="s">
        <v>50</v>
      </c>
      <c r="C29" s="463">
        <v>10600</v>
      </c>
      <c r="D29" s="463">
        <v>960</v>
      </c>
      <c r="E29" s="463">
        <v>0</v>
      </c>
      <c r="F29" s="463">
        <v>992</v>
      </c>
      <c r="G29" s="463">
        <v>0</v>
      </c>
      <c r="H29" s="952">
        <v>1952</v>
      </c>
      <c r="I29" s="955">
        <v>0</v>
      </c>
      <c r="J29" s="463">
        <v>596</v>
      </c>
      <c r="K29" s="463">
        <v>3743.6160000000004</v>
      </c>
      <c r="L29" s="958">
        <v>2548</v>
      </c>
      <c r="M29" s="958">
        <v>3743.6160000000004</v>
      </c>
      <c r="N29" s="463">
        <v>296</v>
      </c>
      <c r="O29" s="463">
        <v>0</v>
      </c>
      <c r="P29" s="952">
        <v>2844</v>
      </c>
      <c r="Q29" s="955">
        <v>3743.6160000000004</v>
      </c>
      <c r="R29" s="463">
        <v>960</v>
      </c>
      <c r="S29" s="463">
        <v>0</v>
      </c>
      <c r="T29" s="952">
        <v>3804</v>
      </c>
      <c r="U29" s="955">
        <v>3743.6160000000004</v>
      </c>
      <c r="V29" s="463">
        <v>928</v>
      </c>
      <c r="W29" s="463">
        <v>0</v>
      </c>
      <c r="X29" s="958">
        <v>2184</v>
      </c>
      <c r="Y29" s="1036">
        <v>0</v>
      </c>
      <c r="Z29" s="952">
        <v>4732</v>
      </c>
      <c r="AA29" s="955">
        <v>3743.6160000000004</v>
      </c>
      <c r="AB29" s="463">
        <v>1000</v>
      </c>
      <c r="AC29" s="463">
        <v>0</v>
      </c>
      <c r="AD29" s="952">
        <v>5732</v>
      </c>
      <c r="AE29" s="955">
        <v>3743.6160000000004</v>
      </c>
      <c r="AF29" s="463">
        <v>968</v>
      </c>
      <c r="AG29" s="463">
        <v>78.72</v>
      </c>
      <c r="AH29" s="952">
        <v>6700</v>
      </c>
      <c r="AI29" s="955">
        <v>3822.3360000000002</v>
      </c>
      <c r="AJ29" s="463">
        <v>1000</v>
      </c>
      <c r="AK29" s="463">
        <v>52.991999999999997</v>
      </c>
      <c r="AL29" s="958">
        <v>2968</v>
      </c>
      <c r="AM29" s="1036">
        <v>131.71199999999999</v>
      </c>
      <c r="AN29" s="542">
        <v>7700</v>
      </c>
      <c r="AO29" s="542">
        <v>3875.3280000000004</v>
      </c>
      <c r="AP29" s="463">
        <v>1000</v>
      </c>
      <c r="AQ29" s="463">
        <v>0</v>
      </c>
      <c r="AR29" s="952">
        <v>8700</v>
      </c>
      <c r="AS29" s="955">
        <v>3875.3280000000004</v>
      </c>
      <c r="AT29" s="463">
        <v>900</v>
      </c>
      <c r="AU29" s="463">
        <v>0</v>
      </c>
      <c r="AV29" s="952">
        <v>9600</v>
      </c>
      <c r="AW29" s="955">
        <v>3875.3280000000004</v>
      </c>
      <c r="AX29" s="463">
        <v>1000</v>
      </c>
      <c r="AY29" s="463">
        <v>0</v>
      </c>
      <c r="AZ29" s="958">
        <v>2900</v>
      </c>
      <c r="BA29" s="1036">
        <v>0</v>
      </c>
      <c r="BB29" s="958">
        <v>5868</v>
      </c>
      <c r="BC29" s="955">
        <v>131.71199999999999</v>
      </c>
      <c r="BD29" s="952">
        <v>10600</v>
      </c>
      <c r="BE29" s="955">
        <v>3875.3280000000004</v>
      </c>
      <c r="BF29" s="1217"/>
      <c r="BG29" s="1217"/>
      <c r="BH29" s="1217"/>
      <c r="BI29" s="1217"/>
    </row>
    <row r="30" spans="1:61" ht="15.75" hidden="1" thickBot="1" x14ac:dyDescent="0.3">
      <c r="A30" s="2658" t="s">
        <v>6</v>
      </c>
      <c r="B30" s="2282" t="s">
        <v>50</v>
      </c>
      <c r="C30" s="1049">
        <v>45050</v>
      </c>
      <c r="D30" s="1049">
        <v>4080</v>
      </c>
      <c r="E30" s="1049">
        <v>4271.5200000000013</v>
      </c>
      <c r="F30" s="1049">
        <v>4216</v>
      </c>
      <c r="G30" s="1049">
        <v>5217.8879999999999</v>
      </c>
      <c r="H30" s="2659">
        <v>8296</v>
      </c>
      <c r="I30" s="2660">
        <v>9489.4080000000013</v>
      </c>
      <c r="J30" s="1049">
        <v>2533</v>
      </c>
      <c r="K30" s="1049">
        <v>5093.0879999999997</v>
      </c>
      <c r="L30" s="1524">
        <v>10829</v>
      </c>
      <c r="M30" s="1524">
        <v>14582.495999999999</v>
      </c>
      <c r="N30" s="1049">
        <v>1258</v>
      </c>
      <c r="O30" s="1049">
        <v>6417.7440000000006</v>
      </c>
      <c r="P30" s="2659">
        <v>12087</v>
      </c>
      <c r="Q30" s="2660">
        <v>21000.239999999998</v>
      </c>
      <c r="R30" s="1049">
        <v>4080</v>
      </c>
      <c r="S30" s="1049">
        <v>4114.1760000000004</v>
      </c>
      <c r="T30" s="2659">
        <v>16167</v>
      </c>
      <c r="U30" s="2660">
        <v>25114.415999999997</v>
      </c>
      <c r="V30" s="1049">
        <v>3944</v>
      </c>
      <c r="W30" s="1049">
        <v>2484.576</v>
      </c>
      <c r="X30" s="1524">
        <v>9282</v>
      </c>
      <c r="Y30" s="1050">
        <v>13016.496000000001</v>
      </c>
      <c r="Z30" s="2659">
        <v>20111</v>
      </c>
      <c r="AA30" s="2660">
        <v>27598.991999999998</v>
      </c>
      <c r="AB30" s="1049">
        <v>4250</v>
      </c>
      <c r="AC30" s="1049">
        <v>1722.432</v>
      </c>
      <c r="AD30" s="2659">
        <v>24361</v>
      </c>
      <c r="AE30" s="2660">
        <v>29321.423999999999</v>
      </c>
      <c r="AF30" s="1049">
        <v>4114</v>
      </c>
      <c r="AG30" s="1049">
        <v>280.512</v>
      </c>
      <c r="AH30" s="2659">
        <v>28475</v>
      </c>
      <c r="AI30" s="2660">
        <v>29601.935999999998</v>
      </c>
      <c r="AJ30" s="1049">
        <v>4250</v>
      </c>
      <c r="AK30" s="1049">
        <v>1645.7280000000001</v>
      </c>
      <c r="AL30" s="1524">
        <v>12614</v>
      </c>
      <c r="AM30" s="1050">
        <v>3648.672</v>
      </c>
      <c r="AN30" s="542">
        <v>32725</v>
      </c>
      <c r="AO30" s="542">
        <v>31247.663999999997</v>
      </c>
      <c r="AP30" s="1049">
        <v>4250</v>
      </c>
      <c r="AQ30" s="1049">
        <v>393.2</v>
      </c>
      <c r="AR30" s="2659">
        <v>36975</v>
      </c>
      <c r="AS30" s="2660">
        <v>31640.863999999998</v>
      </c>
      <c r="AT30" s="1049">
        <v>3825</v>
      </c>
      <c r="AU30" s="1049">
        <v>345.4</v>
      </c>
      <c r="AV30" s="2659">
        <v>40800</v>
      </c>
      <c r="AW30" s="2660">
        <v>31986.263999999999</v>
      </c>
      <c r="AX30" s="1049">
        <v>4250</v>
      </c>
      <c r="AY30" s="1049">
        <v>1046.5</v>
      </c>
      <c r="AZ30" s="1524">
        <v>12325</v>
      </c>
      <c r="BA30" s="1050">
        <v>1785.1000000000001</v>
      </c>
      <c r="BB30" s="958">
        <v>24939</v>
      </c>
      <c r="BC30" s="955">
        <v>5433.7719999999999</v>
      </c>
      <c r="BD30" s="2659">
        <v>45050</v>
      </c>
      <c r="BE30" s="2660">
        <v>33032.763999999996</v>
      </c>
      <c r="BF30" s="1217"/>
      <c r="BG30" s="1217"/>
      <c r="BH30" s="1217"/>
      <c r="BI30" s="1217"/>
    </row>
    <row r="31" spans="1:61" ht="15.75" hidden="1" x14ac:dyDescent="0.25">
      <c r="A31" s="2358" t="s">
        <v>442</v>
      </c>
      <c r="B31" s="2661"/>
      <c r="C31" s="2662"/>
      <c r="D31" s="2662"/>
      <c r="E31" s="2662"/>
      <c r="F31" s="2662"/>
      <c r="G31" s="2662"/>
      <c r="H31" s="2661"/>
      <c r="I31" s="2661"/>
      <c r="J31" s="2662"/>
      <c r="K31" s="2662"/>
      <c r="L31" s="2661"/>
      <c r="M31" s="2661"/>
      <c r="N31" s="2662"/>
      <c r="O31" s="2662"/>
      <c r="P31" s="2661"/>
      <c r="Q31" s="2661"/>
      <c r="R31" s="2662"/>
      <c r="S31" s="2662"/>
      <c r="T31" s="2661"/>
      <c r="U31" s="2661"/>
      <c r="V31" s="2662"/>
      <c r="W31" s="2662"/>
      <c r="X31" s="2661"/>
      <c r="Y31" s="2661"/>
      <c r="Z31" s="2661"/>
      <c r="AA31" s="2661"/>
      <c r="AB31" s="2662"/>
      <c r="AC31" s="2662"/>
      <c r="AD31" s="2661"/>
      <c r="AE31" s="2661"/>
      <c r="AF31" s="2662"/>
      <c r="AG31" s="2662"/>
      <c r="AH31" s="2661"/>
      <c r="AI31" s="2661"/>
      <c r="AJ31" s="2662"/>
      <c r="AK31" s="2662"/>
      <c r="AL31" s="2661"/>
      <c r="AM31" s="2661"/>
      <c r="AN31" s="2661"/>
      <c r="AO31" s="2661"/>
      <c r="AP31" s="2662"/>
      <c r="AQ31" s="2662"/>
      <c r="AR31" s="2661"/>
      <c r="AS31" s="2661"/>
      <c r="AT31" s="2662"/>
      <c r="AU31" s="2662"/>
      <c r="AV31" s="2661"/>
      <c r="AW31" s="2661"/>
      <c r="AX31" s="2662"/>
      <c r="AY31" s="2662"/>
      <c r="AZ31" s="2661"/>
      <c r="BA31" s="2661"/>
      <c r="BB31" s="2661"/>
      <c r="BC31" s="2661"/>
      <c r="BD31" s="2661"/>
      <c r="BE31" s="2661"/>
      <c r="BF31" s="1217"/>
      <c r="BG31" s="1217"/>
      <c r="BH31" s="1217"/>
      <c r="BI31" s="1217"/>
    </row>
    <row r="32" spans="1:61" hidden="1" x14ac:dyDescent="0.25">
      <c r="A32" s="2521" t="s">
        <v>795</v>
      </c>
      <c r="B32" s="2663" t="s">
        <v>50</v>
      </c>
      <c r="C32" s="542">
        <v>12000</v>
      </c>
      <c r="D32" s="542">
        <v>0</v>
      </c>
      <c r="E32" s="542">
        <v>0</v>
      </c>
      <c r="F32" s="542">
        <v>0</v>
      </c>
      <c r="G32" s="542">
        <v>0</v>
      </c>
      <c r="H32" s="542">
        <v>0</v>
      </c>
      <c r="I32" s="542">
        <v>0</v>
      </c>
      <c r="J32" s="542">
        <v>3500</v>
      </c>
      <c r="K32" s="542">
        <v>2533</v>
      </c>
      <c r="L32" s="542">
        <v>3500</v>
      </c>
      <c r="M32" s="542">
        <v>2533</v>
      </c>
      <c r="N32" s="542">
        <v>8500</v>
      </c>
      <c r="O32" s="542">
        <v>55</v>
      </c>
      <c r="P32" s="542">
        <v>12000</v>
      </c>
      <c r="Q32" s="542">
        <v>2588</v>
      </c>
      <c r="R32" s="542">
        <v>0</v>
      </c>
      <c r="S32" s="542">
        <v>0</v>
      </c>
      <c r="T32" s="542">
        <v>12000</v>
      </c>
      <c r="U32" s="542">
        <v>2588</v>
      </c>
      <c r="V32" s="542">
        <v>0</v>
      </c>
      <c r="W32" s="542">
        <v>1473.4774066797643</v>
      </c>
      <c r="X32" s="542">
        <v>8500</v>
      </c>
      <c r="Y32" s="542">
        <v>1528.4774066797643</v>
      </c>
      <c r="Z32" s="542">
        <v>12000</v>
      </c>
      <c r="AA32" s="542">
        <v>4061.4774066797645</v>
      </c>
      <c r="AB32" s="542">
        <v>0</v>
      </c>
      <c r="AC32" s="542">
        <v>1700</v>
      </c>
      <c r="AD32" s="542">
        <v>12000</v>
      </c>
      <c r="AE32" s="542">
        <v>5761.4774066797645</v>
      </c>
      <c r="AF32" s="542">
        <v>0</v>
      </c>
      <c r="AG32" s="542">
        <v>3000</v>
      </c>
      <c r="AH32" s="542">
        <v>12000</v>
      </c>
      <c r="AI32" s="542">
        <v>8761.4774066797654</v>
      </c>
      <c r="AJ32" s="542">
        <v>0</v>
      </c>
      <c r="AK32" s="2664">
        <v>3239</v>
      </c>
      <c r="AL32" s="542">
        <v>0</v>
      </c>
      <c r="AM32" s="542">
        <v>7939</v>
      </c>
      <c r="AN32" s="542">
        <v>12000</v>
      </c>
      <c r="AO32" s="542">
        <v>12000.477406679765</v>
      </c>
      <c r="AP32" s="542">
        <v>0</v>
      </c>
      <c r="AQ32" s="2664">
        <v>0</v>
      </c>
      <c r="AR32" s="542">
        <v>12000</v>
      </c>
      <c r="AS32" s="542">
        <v>12000.477406679765</v>
      </c>
      <c r="AT32" s="542">
        <v>0</v>
      </c>
      <c r="AU32" s="2664">
        <v>0</v>
      </c>
      <c r="AV32" s="542">
        <v>12000</v>
      </c>
      <c r="AW32" s="542">
        <v>12000.477406679765</v>
      </c>
      <c r="AX32" s="542">
        <v>0</v>
      </c>
      <c r="AY32" s="2664">
        <v>0</v>
      </c>
      <c r="AZ32" s="542">
        <v>0</v>
      </c>
      <c r="BA32" s="542">
        <v>0</v>
      </c>
      <c r="BB32" s="958">
        <v>0</v>
      </c>
      <c r="BC32" s="955">
        <v>7939</v>
      </c>
      <c r="BD32" s="542">
        <v>12000</v>
      </c>
      <c r="BE32" s="542">
        <v>12000.477406679765</v>
      </c>
      <c r="BF32" s="1217"/>
      <c r="BG32" s="1217"/>
      <c r="BH32" s="1217"/>
      <c r="BI32" s="1217"/>
    </row>
    <row r="33" spans="1:65" hidden="1" x14ac:dyDescent="0.25">
      <c r="A33" s="2521" t="s">
        <v>445</v>
      </c>
      <c r="B33" s="2663" t="s">
        <v>50</v>
      </c>
      <c r="C33" s="542">
        <v>1186721.0000000002</v>
      </c>
      <c r="D33" s="542">
        <v>105600</v>
      </c>
      <c r="E33" s="542">
        <v>114587.02647425309</v>
      </c>
      <c r="F33" s="542">
        <v>109120</v>
      </c>
      <c r="G33" s="542">
        <v>103878.37847212236</v>
      </c>
      <c r="H33" s="542">
        <v>214720</v>
      </c>
      <c r="I33" s="542">
        <v>218465.40494637546</v>
      </c>
      <c r="J33" s="542">
        <v>71543.333333333328</v>
      </c>
      <c r="K33" s="542">
        <v>86530.245398726882</v>
      </c>
      <c r="L33" s="542">
        <v>286263.33333333331</v>
      </c>
      <c r="M33" s="542">
        <v>304995.65034510236</v>
      </c>
      <c r="N33" s="542">
        <v>43691.111111111109</v>
      </c>
      <c r="O33" s="542">
        <v>113868.56767359923</v>
      </c>
      <c r="P33" s="542">
        <v>329954.44444444444</v>
      </c>
      <c r="Q33" s="542">
        <v>418864.21801870159</v>
      </c>
      <c r="R33" s="542">
        <v>107840</v>
      </c>
      <c r="S33" s="542">
        <v>114480.49185000001</v>
      </c>
      <c r="T33" s="542">
        <v>437794.44444444444</v>
      </c>
      <c r="U33" s="542">
        <v>533344.70986870164</v>
      </c>
      <c r="V33" s="542">
        <v>104245.33333333333</v>
      </c>
      <c r="W33" s="542">
        <v>117478.06960667977</v>
      </c>
      <c r="X33" s="542">
        <v>255776.44444444444</v>
      </c>
      <c r="Y33" s="542">
        <v>345827.12913027901</v>
      </c>
      <c r="Z33" s="542">
        <v>542039.77777777775</v>
      </c>
      <c r="AA33" s="542">
        <v>650822.77947538137</v>
      </c>
      <c r="AB33" s="542">
        <v>111500</v>
      </c>
      <c r="AC33" s="542">
        <v>109857.69356000001</v>
      </c>
      <c r="AD33" s="542">
        <v>653539.77777777775</v>
      </c>
      <c r="AE33" s="542">
        <v>760680.47303538141</v>
      </c>
      <c r="AF33" s="542">
        <v>106022.88888888889</v>
      </c>
      <c r="AG33" s="542">
        <v>9294.5384000000013</v>
      </c>
      <c r="AH33" s="542">
        <v>759562.66666666663</v>
      </c>
      <c r="AI33" s="542">
        <v>769975.01143538137</v>
      </c>
      <c r="AJ33" s="542">
        <v>109527.77777777778</v>
      </c>
      <c r="AK33" s="542">
        <v>115522.77586736191</v>
      </c>
      <c r="AL33" s="542">
        <v>327050.66666666669</v>
      </c>
      <c r="AM33" s="542">
        <v>234675.00782736193</v>
      </c>
      <c r="AN33" s="542">
        <v>869090.44444444438</v>
      </c>
      <c r="AO33" s="542">
        <v>885497.78730274329</v>
      </c>
      <c r="AP33" s="542">
        <v>109527.77777777778</v>
      </c>
      <c r="AQ33" s="542">
        <v>109386.28169999999</v>
      </c>
      <c r="AR33" s="542">
        <v>978618.22222222213</v>
      </c>
      <c r="AS33" s="542">
        <v>994884.06900274334</v>
      </c>
      <c r="AT33" s="542">
        <v>98575</v>
      </c>
      <c r="AU33" s="542">
        <v>98752.593300000008</v>
      </c>
      <c r="AV33" s="542">
        <v>1077193.222222222</v>
      </c>
      <c r="AW33" s="542">
        <v>1093636.6623027434</v>
      </c>
      <c r="AX33" s="542">
        <v>109527.77777777778</v>
      </c>
      <c r="AY33" s="542">
        <v>106849.0223</v>
      </c>
      <c r="AZ33" s="542">
        <v>317630.55555555556</v>
      </c>
      <c r="BA33" s="542">
        <v>314987.89730000001</v>
      </c>
      <c r="BB33" s="958">
        <v>644681.22222222225</v>
      </c>
      <c r="BC33" s="955">
        <v>549662.90512736188</v>
      </c>
      <c r="BD33" s="542">
        <v>1186720.9999999998</v>
      </c>
      <c r="BE33" s="542">
        <v>1200485.6846027435</v>
      </c>
      <c r="BF33" s="1217"/>
      <c r="BG33" s="1217"/>
      <c r="BH33" s="1217"/>
      <c r="BI33" s="1217"/>
    </row>
    <row r="34" spans="1:65" hidden="1" x14ac:dyDescent="0.25">
      <c r="A34" s="2521" t="s">
        <v>577</v>
      </c>
      <c r="B34" s="2663" t="s">
        <v>50</v>
      </c>
      <c r="C34" s="542">
        <v>4187544.4524744125</v>
      </c>
      <c r="D34" s="542">
        <v>379249.30890334299</v>
      </c>
      <c r="E34" s="542">
        <v>365668.91020000004</v>
      </c>
      <c r="F34" s="542">
        <v>391890.9525334544</v>
      </c>
      <c r="G34" s="542">
        <v>333345.21999999997</v>
      </c>
      <c r="H34" s="542">
        <v>771140.26143679745</v>
      </c>
      <c r="I34" s="542">
        <v>699014.13020000001</v>
      </c>
      <c r="J34" s="542">
        <v>235450.61261082545</v>
      </c>
      <c r="K34" s="542">
        <v>262270.67200000002</v>
      </c>
      <c r="L34" s="542">
        <v>1006590.8740476228</v>
      </c>
      <c r="M34" s="542">
        <v>961284.80220000003</v>
      </c>
      <c r="N34" s="542">
        <v>116935.20357853077</v>
      </c>
      <c r="O34" s="542">
        <v>385671.69780000008</v>
      </c>
      <c r="P34" s="542">
        <v>1123526.0776261536</v>
      </c>
      <c r="Q34" s="542">
        <v>1346956.5</v>
      </c>
      <c r="R34" s="542">
        <v>379249.30890334299</v>
      </c>
      <c r="S34" s="542">
        <v>365028.065</v>
      </c>
      <c r="T34" s="542">
        <v>1502775.3865294966</v>
      </c>
      <c r="U34" s="542">
        <v>1711984.5649999999</v>
      </c>
      <c r="V34" s="542">
        <v>366607.66527323163</v>
      </c>
      <c r="W34" s="542">
        <v>363874.45530000003</v>
      </c>
      <c r="X34" s="542">
        <v>862792.17775510543</v>
      </c>
      <c r="Y34" s="542">
        <v>1114574.2181000002</v>
      </c>
      <c r="Z34" s="542">
        <v>1869383.0518027283</v>
      </c>
      <c r="AA34" s="542">
        <v>2075859.0203000002</v>
      </c>
      <c r="AB34" s="542">
        <v>395051.3634409823</v>
      </c>
      <c r="AC34" s="542">
        <v>367689.84130000003</v>
      </c>
      <c r="AD34" s="542">
        <v>2264434.4152437104</v>
      </c>
      <c r="AE34" s="542">
        <v>2443548.8616000004</v>
      </c>
      <c r="AF34" s="542">
        <v>382409.71981087088</v>
      </c>
      <c r="AG34" s="542">
        <v>11028.7173</v>
      </c>
      <c r="AH34" s="542">
        <v>2646844.1350545813</v>
      </c>
      <c r="AI34" s="542">
        <v>2454577.5789000005</v>
      </c>
      <c r="AJ34" s="542">
        <v>395051.3634409823</v>
      </c>
      <c r="AK34" s="542">
        <v>363082.25760000001</v>
      </c>
      <c r="AL34" s="542">
        <v>1172512.4466928355</v>
      </c>
      <c r="AM34" s="542">
        <v>741800.8162</v>
      </c>
      <c r="AN34" s="542">
        <v>3041895.4984955639</v>
      </c>
      <c r="AO34" s="542">
        <v>2817659.8365000007</v>
      </c>
      <c r="AP34" s="542">
        <v>395051.3634409823</v>
      </c>
      <c r="AQ34" s="542">
        <v>359927.06660000002</v>
      </c>
      <c r="AR34" s="542">
        <v>3436946.8619365459</v>
      </c>
      <c r="AS34" s="542">
        <v>3177586.9031000007</v>
      </c>
      <c r="AT34" s="542">
        <v>355546.22709688399</v>
      </c>
      <c r="AU34" s="542">
        <v>343578.47700000001</v>
      </c>
      <c r="AV34" s="542">
        <v>3792493.08903343</v>
      </c>
      <c r="AW34" s="542">
        <v>3521165.3801000006</v>
      </c>
      <c r="AX34" s="542">
        <v>395051.3634409823</v>
      </c>
      <c r="AY34" s="542">
        <v>399623.73050000001</v>
      </c>
      <c r="AZ34" s="542">
        <v>1145648.9539788486</v>
      </c>
      <c r="BA34" s="542">
        <v>1103129.2741</v>
      </c>
      <c r="BB34" s="958">
        <v>2318161.4006716842</v>
      </c>
      <c r="BC34" s="955">
        <v>1844930.0903</v>
      </c>
      <c r="BD34" s="542">
        <v>4187544.4524744125</v>
      </c>
      <c r="BE34" s="542">
        <v>3920789.1106000007</v>
      </c>
      <c r="BF34" s="1217"/>
      <c r="BG34" s="1217"/>
      <c r="BH34" s="1217"/>
      <c r="BI34" s="1217"/>
    </row>
    <row r="35" spans="1:65" ht="15.75" hidden="1" thickBot="1" x14ac:dyDescent="0.3">
      <c r="A35" s="2521" t="s">
        <v>612</v>
      </c>
      <c r="B35" s="2663" t="s">
        <v>50</v>
      </c>
      <c r="C35" s="542">
        <v>366962.79440235801</v>
      </c>
      <c r="D35" s="542">
        <v>33234.366285496573</v>
      </c>
      <c r="E35" s="542">
        <v>54655.253420000001</v>
      </c>
      <c r="F35" s="542">
        <v>34342.178495013126</v>
      </c>
      <c r="G35" s="542">
        <v>74786.504740000004</v>
      </c>
      <c r="H35" s="542">
        <v>67576.544780509692</v>
      </c>
      <c r="I35" s="542">
        <v>129441.75816</v>
      </c>
      <c r="J35" s="542">
        <v>20633.002402245787</v>
      </c>
      <c r="K35" s="542">
        <v>40094.389000000003</v>
      </c>
      <c r="L35" s="542">
        <v>88209.547182755487</v>
      </c>
      <c r="M35" s="542">
        <v>169536.14715999999</v>
      </c>
      <c r="N35" s="542">
        <v>10247.262938028109</v>
      </c>
      <c r="O35" s="542">
        <v>47529.856530000005</v>
      </c>
      <c r="P35" s="542">
        <v>98456.810120783601</v>
      </c>
      <c r="Q35" s="542">
        <v>217066.00368999998</v>
      </c>
      <c r="R35" s="542">
        <v>33234.366285496573</v>
      </c>
      <c r="S35" s="542">
        <v>50489.529800000004</v>
      </c>
      <c r="T35" s="542">
        <v>131691.17640628017</v>
      </c>
      <c r="U35" s="542">
        <v>267555.53349</v>
      </c>
      <c r="V35" s="542">
        <v>32126.554075980021</v>
      </c>
      <c r="W35" s="542">
        <v>63304.354949999994</v>
      </c>
      <c r="X35" s="542">
        <v>75608.183299504701</v>
      </c>
      <c r="Y35" s="542">
        <v>161323.74128000002</v>
      </c>
      <c r="Z35" s="542">
        <v>163817.73048226017</v>
      </c>
      <c r="AA35" s="542">
        <v>330859.88844000001</v>
      </c>
      <c r="AB35" s="542">
        <v>34619.131547392266</v>
      </c>
      <c r="AC35" s="542">
        <v>48785.487149999994</v>
      </c>
      <c r="AD35" s="542">
        <v>198436.86202965243</v>
      </c>
      <c r="AE35" s="542">
        <v>379645.37559000001</v>
      </c>
      <c r="AF35" s="542">
        <v>33511.319337875713</v>
      </c>
      <c r="AG35" s="542">
        <v>1149.2244000000001</v>
      </c>
      <c r="AH35" s="542">
        <v>231948.18136752816</v>
      </c>
      <c r="AI35" s="542">
        <v>380794.59999000002</v>
      </c>
      <c r="AJ35" s="542">
        <v>34619.131547392266</v>
      </c>
      <c r="AK35" s="542">
        <v>59988.256399999998</v>
      </c>
      <c r="AL35" s="542">
        <v>102749.58243266025</v>
      </c>
      <c r="AM35" s="542">
        <v>109922.96794999999</v>
      </c>
      <c r="AN35" s="542">
        <v>266567.31291492045</v>
      </c>
      <c r="AO35" s="542">
        <v>440782.85639000003</v>
      </c>
      <c r="AP35" s="542">
        <v>34619.131547392266</v>
      </c>
      <c r="AQ35" s="542">
        <v>76933.126699999993</v>
      </c>
      <c r="AR35" s="542">
        <v>301186.44446231273</v>
      </c>
      <c r="AS35" s="542">
        <v>517715.98308999999</v>
      </c>
      <c r="AT35" s="542">
        <v>31157.218392653038</v>
      </c>
      <c r="AU35" s="542">
        <v>76116.217100000009</v>
      </c>
      <c r="AV35" s="542">
        <v>332343.66285496578</v>
      </c>
      <c r="AW35" s="542">
        <v>593832.20019</v>
      </c>
      <c r="AX35" s="542">
        <v>34619.131547392266</v>
      </c>
      <c r="AY35" s="542">
        <v>93657.713600000003</v>
      </c>
      <c r="AZ35" s="542">
        <v>100395.48148743756</v>
      </c>
      <c r="BA35" s="542">
        <v>246707.05740000002</v>
      </c>
      <c r="BB35" s="958">
        <v>203145.0639200978</v>
      </c>
      <c r="BC35" s="955">
        <v>356630.02535000001</v>
      </c>
      <c r="BD35" s="542">
        <v>366962.79440235806</v>
      </c>
      <c r="BE35" s="542">
        <v>687489.91379000002</v>
      </c>
      <c r="BF35" s="1217"/>
      <c r="BG35" s="1217"/>
      <c r="BH35" s="1217"/>
      <c r="BI35" s="1217"/>
    </row>
    <row r="36" spans="1:65" ht="16.5" hidden="1" thickBot="1" x14ac:dyDescent="0.3">
      <c r="A36" s="2665" t="s">
        <v>443</v>
      </c>
      <c r="B36" s="1586"/>
      <c r="C36" s="1498"/>
      <c r="D36" s="1498"/>
      <c r="E36" s="1498"/>
      <c r="F36" s="1498"/>
      <c r="G36" s="1498"/>
      <c r="H36" s="1498"/>
      <c r="I36" s="1498"/>
      <c r="J36" s="1498"/>
      <c r="K36" s="1498"/>
      <c r="L36" s="1498"/>
      <c r="M36" s="1498"/>
      <c r="N36" s="1498"/>
      <c r="O36" s="1498"/>
      <c r="P36" s="1498"/>
      <c r="Q36" s="1498"/>
      <c r="R36" s="1498"/>
      <c r="S36" s="1498"/>
      <c r="T36" s="1498"/>
      <c r="U36" s="1498"/>
      <c r="V36" s="1498"/>
      <c r="W36" s="1498"/>
      <c r="X36" s="1498"/>
      <c r="Y36" s="1498"/>
      <c r="Z36" s="1498"/>
      <c r="AA36" s="1498"/>
      <c r="AB36" s="1498"/>
      <c r="AC36" s="2666"/>
      <c r="AD36" s="1498"/>
      <c r="AE36" s="1498"/>
      <c r="AF36" s="1498"/>
      <c r="AG36" s="2666"/>
      <c r="AH36" s="1498"/>
      <c r="AI36" s="1498"/>
      <c r="AJ36" s="1498"/>
      <c r="AK36" s="2666"/>
      <c r="AL36" s="1498"/>
      <c r="AM36" s="1498"/>
      <c r="AN36" s="1498"/>
      <c r="AO36" s="1498"/>
      <c r="AP36" s="1498"/>
      <c r="AQ36" s="2666"/>
      <c r="AR36" s="1498"/>
      <c r="AS36" s="1498"/>
      <c r="AT36" s="1498"/>
      <c r="AU36" s="2666"/>
      <c r="AV36" s="1498"/>
      <c r="AW36" s="1498"/>
      <c r="AX36" s="1498"/>
      <c r="AY36" s="2666"/>
      <c r="AZ36" s="1498"/>
      <c r="BA36" s="1498"/>
      <c r="BB36" s="1498"/>
      <c r="BC36" s="1498"/>
      <c r="BD36" s="1498"/>
      <c r="BE36" s="1498"/>
      <c r="BF36" s="1217"/>
      <c r="BG36" s="1217"/>
      <c r="BH36" s="1217"/>
      <c r="BI36" s="1217"/>
    </row>
    <row r="37" spans="1:65" hidden="1" x14ac:dyDescent="0.25">
      <c r="A37" s="2650" t="s">
        <v>236</v>
      </c>
      <c r="B37" s="2272" t="s">
        <v>240</v>
      </c>
      <c r="C37" s="968">
        <v>360.04562264150945</v>
      </c>
      <c r="D37" s="968">
        <v>357</v>
      </c>
      <c r="E37" s="968">
        <v>392.50249646387209</v>
      </c>
      <c r="F37" s="968">
        <v>357</v>
      </c>
      <c r="G37" s="968">
        <v>395.17391949480714</v>
      </c>
      <c r="H37" s="1073">
        <v>357</v>
      </c>
      <c r="I37" s="1073">
        <v>393.75733320892431</v>
      </c>
      <c r="J37" s="968">
        <v>372</v>
      </c>
      <c r="K37" s="968">
        <v>407.72719814283113</v>
      </c>
      <c r="L37" s="1073">
        <v>360.50863422291997</v>
      </c>
      <c r="M37" s="1073">
        <v>397.57329788392229</v>
      </c>
      <c r="N37" s="968">
        <v>392</v>
      </c>
      <c r="O37" s="968">
        <v>370.776835051901</v>
      </c>
      <c r="P37" s="1073">
        <v>363.78621659634319</v>
      </c>
      <c r="Q37" s="1073">
        <v>389.80687606534389</v>
      </c>
      <c r="R37" s="968">
        <v>365.4</v>
      </c>
      <c r="S37" s="968">
        <v>377.37066832000892</v>
      </c>
      <c r="T37" s="1073">
        <v>364.19348054679284</v>
      </c>
      <c r="U37" s="1073">
        <v>387.05271232607959</v>
      </c>
      <c r="V37" s="968">
        <v>365.4</v>
      </c>
      <c r="W37" s="968">
        <v>380.23555864064667</v>
      </c>
      <c r="X37" s="1073">
        <v>369.00512820512819</v>
      </c>
      <c r="Y37" s="1073">
        <v>376.09628804697212</v>
      </c>
      <c r="Z37" s="1073">
        <v>364.43009298393912</v>
      </c>
      <c r="AA37" s="1073">
        <v>385.81517869612469</v>
      </c>
      <c r="AB37" s="968">
        <v>362.4</v>
      </c>
      <c r="AC37" s="968">
        <v>380.55652082528508</v>
      </c>
      <c r="AD37" s="1073">
        <v>364.07592463363568</v>
      </c>
      <c r="AE37" s="1073">
        <v>385.02927417069361</v>
      </c>
      <c r="AF37" s="968">
        <v>355.3</v>
      </c>
      <c r="AG37" s="968">
        <v>624.51898381131389</v>
      </c>
      <c r="AH37" s="1073">
        <v>362.80799999999999</v>
      </c>
      <c r="AI37" s="1073">
        <v>386.26362265104012</v>
      </c>
      <c r="AJ37" s="968">
        <v>355.3</v>
      </c>
      <c r="AK37" s="968">
        <v>366.34425469381154</v>
      </c>
      <c r="AL37" s="1073">
        <v>357.69218328840969</v>
      </c>
      <c r="AM37" s="1073">
        <v>377.28919294026082</v>
      </c>
      <c r="AN37" s="1073">
        <v>361.8329350649351</v>
      </c>
      <c r="AO37" s="1073">
        <v>383.5041815734063</v>
      </c>
      <c r="AP37" s="968">
        <v>355.3</v>
      </c>
      <c r="AQ37" s="968">
        <v>348.01919033139393</v>
      </c>
      <c r="AR37" s="1073">
        <v>361.0820229885058</v>
      </c>
      <c r="AS37" s="1073">
        <v>379.119564172911</v>
      </c>
      <c r="AT37" s="968">
        <v>355.3</v>
      </c>
      <c r="AU37" s="968">
        <v>342.2419244316095</v>
      </c>
      <c r="AV37" s="1073">
        <v>360.53995833333335</v>
      </c>
      <c r="AW37" s="1073">
        <v>375.37319588840842</v>
      </c>
      <c r="AX37" s="968">
        <v>355.3</v>
      </c>
      <c r="AY37" s="968">
        <v>339.29313876359765</v>
      </c>
      <c r="AZ37" s="1073">
        <v>355.3</v>
      </c>
      <c r="BA37" s="1073">
        <v>343.20203543867916</v>
      </c>
      <c r="BB37" s="1073">
        <v>356.50995228357192</v>
      </c>
      <c r="BC37" s="1073">
        <v>356.72766837775703</v>
      </c>
      <c r="BD37" s="1073">
        <v>360.04562264150945</v>
      </c>
      <c r="BE37" s="1073">
        <v>371.74357132695411</v>
      </c>
      <c r="BF37" s="1217"/>
      <c r="BG37" s="1217"/>
      <c r="BH37" s="1217"/>
      <c r="BI37" s="1217"/>
    </row>
    <row r="38" spans="1:65" hidden="1" x14ac:dyDescent="0.25">
      <c r="A38" s="2521" t="s">
        <v>1</v>
      </c>
      <c r="B38" s="2277" t="s">
        <v>240</v>
      </c>
      <c r="C38" s="463">
        <v>38.916226415094343</v>
      </c>
      <c r="D38" s="463">
        <v>39</v>
      </c>
      <c r="E38" s="463">
        <v>47.860963952736583</v>
      </c>
      <c r="F38" s="463">
        <v>39</v>
      </c>
      <c r="G38" s="463">
        <v>46.884775285055447</v>
      </c>
      <c r="H38" s="1036">
        <v>39</v>
      </c>
      <c r="I38" s="1036">
        <v>47.402422794662819</v>
      </c>
      <c r="J38" s="463">
        <v>39</v>
      </c>
      <c r="K38" s="463">
        <v>45.394612907655464</v>
      </c>
      <c r="L38" s="1036">
        <v>39</v>
      </c>
      <c r="M38" s="1036">
        <v>46.853975716671698</v>
      </c>
      <c r="N38" s="463">
        <v>36</v>
      </c>
      <c r="O38" s="463">
        <v>50.998254084109853</v>
      </c>
      <c r="P38" s="1036">
        <v>38.687763713080173</v>
      </c>
      <c r="Q38" s="1036">
        <v>48.055112379256599</v>
      </c>
      <c r="R38" s="463">
        <v>39</v>
      </c>
      <c r="S38" s="463">
        <v>51.019755103770592</v>
      </c>
      <c r="T38" s="1036">
        <v>38.766561514195587</v>
      </c>
      <c r="U38" s="1036">
        <v>48.711671971934138</v>
      </c>
      <c r="V38" s="463">
        <v>39</v>
      </c>
      <c r="W38" s="463">
        <v>47.771227384324682</v>
      </c>
      <c r="X38" s="1036">
        <v>38.593406593406591</v>
      </c>
      <c r="Y38" s="1036">
        <v>49.935351399868871</v>
      </c>
      <c r="Z38" s="1036">
        <v>38.812341504649197</v>
      </c>
      <c r="AA38" s="1036">
        <v>48.540950897130934</v>
      </c>
      <c r="AB38" s="463">
        <v>39</v>
      </c>
      <c r="AC38" s="463">
        <v>39.767759135351639</v>
      </c>
      <c r="AD38" s="1036">
        <v>38.845080251221212</v>
      </c>
      <c r="AE38" s="1036">
        <v>47.229800547097604</v>
      </c>
      <c r="AF38" s="463">
        <v>39</v>
      </c>
      <c r="AG38" s="463">
        <v>14.079451888680046</v>
      </c>
      <c r="AH38" s="1036">
        <v>38.867462686567166</v>
      </c>
      <c r="AI38" s="1036">
        <v>47.05894108699438</v>
      </c>
      <c r="AJ38" s="463">
        <v>39</v>
      </c>
      <c r="AK38" s="463">
        <v>33.19678231915703</v>
      </c>
      <c r="AL38" s="1036">
        <v>39</v>
      </c>
      <c r="AM38" s="1036">
        <v>35.988653851616441</v>
      </c>
      <c r="AN38" s="1036">
        <v>38.884675324675321</v>
      </c>
      <c r="AO38" s="1036">
        <v>45.138608553814244</v>
      </c>
      <c r="AP38" s="463">
        <v>39</v>
      </c>
      <c r="AQ38" s="463">
        <v>30.413521108257008</v>
      </c>
      <c r="AR38" s="1036">
        <v>38.89793103448276</v>
      </c>
      <c r="AS38" s="1036">
        <v>43.319138620814364</v>
      </c>
      <c r="AT38" s="463">
        <v>39</v>
      </c>
      <c r="AU38" s="463">
        <v>29.174869378693284</v>
      </c>
      <c r="AV38" s="1036">
        <v>38.907499999999999</v>
      </c>
      <c r="AW38" s="1036">
        <v>41.882234250906954</v>
      </c>
      <c r="AX38" s="463">
        <v>39</v>
      </c>
      <c r="AY38" s="463">
        <v>28.136015995148384</v>
      </c>
      <c r="AZ38" s="1036">
        <v>39</v>
      </c>
      <c r="BA38" s="1036">
        <v>29.240535926200902</v>
      </c>
      <c r="BB38" s="1036">
        <v>39</v>
      </c>
      <c r="BC38" s="1036">
        <v>31.918159194862927</v>
      </c>
      <c r="BD38" s="1036">
        <v>38.916226415094336</v>
      </c>
      <c r="BE38" s="1036">
        <v>40.499375813748237</v>
      </c>
      <c r="BF38" s="1217"/>
      <c r="BG38" s="1217"/>
      <c r="BH38" s="1217"/>
      <c r="BI38" s="1217"/>
    </row>
    <row r="39" spans="1:65" ht="15.75" hidden="1" thickBot="1" x14ac:dyDescent="0.3">
      <c r="A39" s="2654" t="s">
        <v>124</v>
      </c>
      <c r="B39" s="2301" t="s">
        <v>240</v>
      </c>
      <c r="C39" s="1368">
        <v>140.90981132075473</v>
      </c>
      <c r="D39" s="1368">
        <v>136</v>
      </c>
      <c r="E39" s="1368">
        <v>119.13023410436442</v>
      </c>
      <c r="F39" s="1368">
        <v>136</v>
      </c>
      <c r="G39" s="1368">
        <v>114.32316146168982</v>
      </c>
      <c r="H39" s="1370">
        <v>136</v>
      </c>
      <c r="I39" s="1370">
        <v>116.87222729738855</v>
      </c>
      <c r="J39" s="1368">
        <v>129</v>
      </c>
      <c r="K39" s="1368">
        <v>118.97807429273118</v>
      </c>
      <c r="L39" s="1370">
        <v>134.36263736263737</v>
      </c>
      <c r="M39" s="1370">
        <v>117.44745388570539</v>
      </c>
      <c r="N39" s="1368">
        <v>112</v>
      </c>
      <c r="O39" s="1368">
        <v>129.18392833288942</v>
      </c>
      <c r="P39" s="1370">
        <v>132.0351617440225</v>
      </c>
      <c r="Q39" s="1370">
        <v>120.84903758692714</v>
      </c>
      <c r="R39" s="1368">
        <v>136</v>
      </c>
      <c r="S39" s="1368">
        <v>130.50570464205862</v>
      </c>
      <c r="T39" s="1370">
        <v>133.03575184016825</v>
      </c>
      <c r="U39" s="1370">
        <v>122.98763504284121</v>
      </c>
      <c r="V39" s="1368">
        <v>141</v>
      </c>
      <c r="W39" s="1368">
        <v>122.30225519978454</v>
      </c>
      <c r="X39" s="1370">
        <v>134.87179487179486</v>
      </c>
      <c r="Y39" s="1370">
        <v>127.33971507227079</v>
      </c>
      <c r="Z39" s="1370">
        <v>134.59763313609469</v>
      </c>
      <c r="AA39" s="1370">
        <v>122.86321645933643</v>
      </c>
      <c r="AB39" s="1368">
        <v>146</v>
      </c>
      <c r="AC39" s="1368">
        <v>126.07255945382309</v>
      </c>
      <c r="AD39" s="1370">
        <v>136.58688066992326</v>
      </c>
      <c r="AE39" s="1370">
        <v>123.34285161434696</v>
      </c>
      <c r="AF39" s="1368">
        <v>146</v>
      </c>
      <c r="AG39" s="1368">
        <v>0</v>
      </c>
      <c r="AH39" s="1370">
        <v>137.9468656716418</v>
      </c>
      <c r="AI39" s="1370">
        <v>122.70713302050743</v>
      </c>
      <c r="AJ39" s="1368">
        <v>146</v>
      </c>
      <c r="AK39" s="1368">
        <v>138.96212419483157</v>
      </c>
      <c r="AL39" s="1370">
        <v>146</v>
      </c>
      <c r="AM39" s="1370">
        <v>130.59501310724937</v>
      </c>
      <c r="AN39" s="1370">
        <v>138.99272727272728</v>
      </c>
      <c r="AO39" s="1370">
        <v>124.95894595248994</v>
      </c>
      <c r="AP39" s="1368">
        <v>146</v>
      </c>
      <c r="AQ39" s="1368">
        <v>153.61839772629187</v>
      </c>
      <c r="AR39" s="1370">
        <v>139.79816091954024</v>
      </c>
      <c r="AS39" s="1370">
        <v>128.50018202266523</v>
      </c>
      <c r="AT39" s="1368">
        <v>146</v>
      </c>
      <c r="AU39" s="1368">
        <v>156.32760908757055</v>
      </c>
      <c r="AV39" s="1370">
        <v>140.37958333333333</v>
      </c>
      <c r="AW39" s="1370">
        <v>131.32714684271878</v>
      </c>
      <c r="AX39" s="1368">
        <v>146</v>
      </c>
      <c r="AY39" s="1368">
        <v>158.53602736610694</v>
      </c>
      <c r="AZ39" s="1370">
        <v>146</v>
      </c>
      <c r="BA39" s="1370">
        <v>156.16199084959428</v>
      </c>
      <c r="BB39" s="1370">
        <v>146</v>
      </c>
      <c r="BC39" s="1370">
        <v>146.01712745673188</v>
      </c>
      <c r="BD39" s="1370">
        <v>140.90981132075473</v>
      </c>
      <c r="BE39" s="1370">
        <v>134.06433821400003</v>
      </c>
      <c r="BF39" s="1217"/>
      <c r="BG39" s="1217"/>
      <c r="BH39" s="1217"/>
      <c r="BI39" s="1217"/>
    </row>
    <row r="40" spans="1:65" ht="16.5" hidden="1" thickBot="1" x14ac:dyDescent="0.3">
      <c r="A40" s="2655" t="s">
        <v>237</v>
      </c>
      <c r="B40" s="2656" t="s">
        <v>240</v>
      </c>
      <c r="C40" s="2329">
        <v>539.87166037735847</v>
      </c>
      <c r="D40" s="2329">
        <v>532</v>
      </c>
      <c r="E40" s="2329">
        <v>559.49369452097312</v>
      </c>
      <c r="F40" s="2329">
        <v>532</v>
      </c>
      <c r="G40" s="2329">
        <v>556.38185624155244</v>
      </c>
      <c r="H40" s="2667">
        <v>532</v>
      </c>
      <c r="I40" s="1571">
        <v>558.03198330097564</v>
      </c>
      <c r="J40" s="2329">
        <v>540</v>
      </c>
      <c r="K40" s="2329">
        <v>572.09988534321781</v>
      </c>
      <c r="L40" s="2667">
        <v>533.87127158555734</v>
      </c>
      <c r="M40" s="1571">
        <v>561.87472748629943</v>
      </c>
      <c r="N40" s="2329">
        <v>540</v>
      </c>
      <c r="O40" s="2329">
        <v>550.95901746890036</v>
      </c>
      <c r="P40" s="2667">
        <v>534.50914205344588</v>
      </c>
      <c r="Q40" s="1571">
        <v>558.71102603152758</v>
      </c>
      <c r="R40" s="2329">
        <v>540.4</v>
      </c>
      <c r="S40" s="2329">
        <v>558.89612806583818</v>
      </c>
      <c r="T40" s="2667">
        <v>535.99579390115673</v>
      </c>
      <c r="U40" s="1571">
        <v>558.75201934085499</v>
      </c>
      <c r="V40" s="2329">
        <v>545.4</v>
      </c>
      <c r="W40" s="2329">
        <v>550.3090412247559</v>
      </c>
      <c r="X40" s="2667">
        <v>542.47032967032965</v>
      </c>
      <c r="Y40" s="1571">
        <v>553.37135451911172</v>
      </c>
      <c r="Z40" s="2667">
        <v>537.840067624683</v>
      </c>
      <c r="AA40" s="1571">
        <v>557.21934605259207</v>
      </c>
      <c r="AB40" s="2329">
        <v>547.4</v>
      </c>
      <c r="AC40" s="2329">
        <v>546.39683941445981</v>
      </c>
      <c r="AD40" s="2667">
        <v>539.50788555478016</v>
      </c>
      <c r="AE40" s="1571">
        <v>555.60192633213819</v>
      </c>
      <c r="AF40" s="2329">
        <v>540.29999999999995</v>
      </c>
      <c r="AG40" s="2329">
        <v>638.59843569999396</v>
      </c>
      <c r="AH40" s="2667">
        <v>539.62232835820896</v>
      </c>
      <c r="AI40" s="1571">
        <v>556.02969675854195</v>
      </c>
      <c r="AJ40" s="2329">
        <v>540.29999999999995</v>
      </c>
      <c r="AK40" s="2329">
        <v>538.50316120780008</v>
      </c>
      <c r="AL40" s="2667">
        <v>542.69218328840975</v>
      </c>
      <c r="AM40" s="1571">
        <v>543.87285989912664</v>
      </c>
      <c r="AN40" s="2667">
        <v>539.71033766233768</v>
      </c>
      <c r="AO40" s="1571">
        <v>553.60173607971046</v>
      </c>
      <c r="AP40" s="2329">
        <v>540.29999999999995</v>
      </c>
      <c r="AQ40" s="2329">
        <v>532.05110916594276</v>
      </c>
      <c r="AR40" s="2667">
        <v>539.77811494252887</v>
      </c>
      <c r="AS40" s="1571">
        <v>550.93888481639055</v>
      </c>
      <c r="AT40" s="2329">
        <v>540.29999999999995</v>
      </c>
      <c r="AU40" s="2329">
        <v>527.74440289787333</v>
      </c>
      <c r="AV40" s="2667">
        <v>539.82704166666667</v>
      </c>
      <c r="AW40" s="1571">
        <v>548.5825769820342</v>
      </c>
      <c r="AX40" s="2329">
        <v>540.29999999999995</v>
      </c>
      <c r="AY40" s="2329">
        <v>525.96518212485296</v>
      </c>
      <c r="AZ40" s="2667">
        <v>540.29999999999995</v>
      </c>
      <c r="BA40" s="1571">
        <v>528.6045622144743</v>
      </c>
      <c r="BB40" s="2667">
        <v>541.50995228357192</v>
      </c>
      <c r="BC40" s="1571">
        <v>534.66295502935191</v>
      </c>
      <c r="BD40" s="2667">
        <v>539.87166037735847</v>
      </c>
      <c r="BE40" s="1571">
        <v>546.30728535470234</v>
      </c>
      <c r="BF40" s="1217"/>
      <c r="BG40" s="1217"/>
      <c r="BH40" s="1217"/>
      <c r="BI40" s="1217"/>
    </row>
    <row r="41" spans="1:65" hidden="1" x14ac:dyDescent="0.25">
      <c r="A41" s="2523" t="s">
        <v>19</v>
      </c>
      <c r="B41" s="2298" t="s">
        <v>240</v>
      </c>
      <c r="C41" s="953">
        <v>1311.5705266240611</v>
      </c>
      <c r="D41" s="953">
        <v>1311.5705266240611</v>
      </c>
      <c r="E41" s="953">
        <v>1259.243480396724</v>
      </c>
      <c r="F41" s="953">
        <v>1311.5705266240611</v>
      </c>
      <c r="G41" s="953">
        <v>1298.2187830470316</v>
      </c>
      <c r="H41" s="953">
        <v>1311.5705266240611</v>
      </c>
      <c r="I41" s="955">
        <v>1277.5511918107486</v>
      </c>
      <c r="J41" s="953">
        <v>1311.5705266240611</v>
      </c>
      <c r="K41" s="953">
        <v>1291.2277451949938</v>
      </c>
      <c r="L41" s="953">
        <v>1311.5705266240611</v>
      </c>
      <c r="M41" s="953">
        <v>1281.2870364189048</v>
      </c>
      <c r="N41" s="953">
        <v>1311.5705266240611</v>
      </c>
      <c r="O41" s="953">
        <v>1264.8721892800097</v>
      </c>
      <c r="P41" s="953">
        <v>1311.5705266240611</v>
      </c>
      <c r="Q41" s="953">
        <v>1276.5295194373796</v>
      </c>
      <c r="R41" s="953">
        <v>1311.5705266240611</v>
      </c>
      <c r="S41" s="953">
        <v>1215.6825191654993</v>
      </c>
      <c r="T41" s="953">
        <v>1311.5705266240611</v>
      </c>
      <c r="U41" s="953">
        <v>1263.0541413137969</v>
      </c>
      <c r="V41" s="953">
        <v>1311.5705266240611</v>
      </c>
      <c r="W41" s="953">
        <v>1182.363292804893</v>
      </c>
      <c r="X41" s="953">
        <v>1311.5705266240611</v>
      </c>
      <c r="Y41" s="953">
        <v>1221.227837623979</v>
      </c>
      <c r="Z41" s="953">
        <v>1311.5705266240609</v>
      </c>
      <c r="AA41" s="955">
        <v>1248.406145498074</v>
      </c>
      <c r="AB41" s="953">
        <v>1311.5705266240611</v>
      </c>
      <c r="AC41" s="953">
        <v>1231.0322200143514</v>
      </c>
      <c r="AD41" s="953">
        <v>1311.5705266240611</v>
      </c>
      <c r="AE41" s="953">
        <v>1245.8096185899676</v>
      </c>
      <c r="AF41" s="953">
        <v>1311.5705266240611</v>
      </c>
      <c r="AG41" s="953">
        <v>974.23149214818409</v>
      </c>
      <c r="AH41" s="953">
        <v>1311.5705266240611</v>
      </c>
      <c r="AI41" s="953">
        <v>1244.4098839284165</v>
      </c>
      <c r="AJ41" s="953">
        <v>1311.5705266240611</v>
      </c>
      <c r="AK41" s="953">
        <v>1129.1266033893933</v>
      </c>
      <c r="AL41" s="953">
        <v>1311.5705266240611</v>
      </c>
      <c r="AM41" s="953">
        <v>1174.7434616208968</v>
      </c>
      <c r="AN41" s="953">
        <v>1311.5705266240611</v>
      </c>
      <c r="AO41" s="953">
        <v>1228.4396272131014</v>
      </c>
      <c r="AP41" s="953">
        <v>1311.5705266240611</v>
      </c>
      <c r="AQ41" s="953">
        <v>1108.5999601291448</v>
      </c>
      <c r="AR41" s="953">
        <v>1311.5705266240611</v>
      </c>
      <c r="AS41" s="953">
        <v>1213.6319276428171</v>
      </c>
      <c r="AT41" s="953">
        <v>1311.5705266240611</v>
      </c>
      <c r="AU41" s="953">
        <v>1143.4579174039329</v>
      </c>
      <c r="AV41" s="953">
        <v>1311.5705266240611</v>
      </c>
      <c r="AW41" s="953">
        <v>1206.5030091925162</v>
      </c>
      <c r="AX41" s="953">
        <v>1311.5705266240611</v>
      </c>
      <c r="AY41" s="953">
        <v>1202.3848690444604</v>
      </c>
      <c r="AZ41" s="953">
        <v>1311.5705266240611</v>
      </c>
      <c r="BA41" s="953">
        <v>1151.8458788808666</v>
      </c>
      <c r="BB41" s="953">
        <v>1311.5705266240611</v>
      </c>
      <c r="BC41" s="955">
        <v>1160.9315381740898</v>
      </c>
      <c r="BD41" s="953">
        <v>1311.5705266240611</v>
      </c>
      <c r="BE41" s="953">
        <v>1206.0887276248018</v>
      </c>
      <c r="BF41" s="1217"/>
      <c r="BG41" s="1217"/>
      <c r="BH41" s="1217"/>
      <c r="BI41" s="1217"/>
    </row>
    <row r="42" spans="1:65" hidden="1" x14ac:dyDescent="0.25">
      <c r="A42" s="2521" t="s">
        <v>238</v>
      </c>
      <c r="B42" s="2277" t="s">
        <v>240</v>
      </c>
      <c r="C42" s="463">
        <v>117.7050472611337</v>
      </c>
      <c r="D42" s="463">
        <v>117.7050472611337</v>
      </c>
      <c r="E42" s="463">
        <v>188.30624103263401</v>
      </c>
      <c r="F42" s="463">
        <v>117.7050472611337</v>
      </c>
      <c r="G42" s="463">
        <v>302.83554383099869</v>
      </c>
      <c r="H42" s="463">
        <v>117.7050472611337</v>
      </c>
      <c r="I42" s="1036">
        <v>242.10362762112155</v>
      </c>
      <c r="J42" s="463">
        <v>117.7050472611337</v>
      </c>
      <c r="K42" s="463">
        <v>194.2767289208642</v>
      </c>
      <c r="L42" s="542">
        <v>117.7050472611337</v>
      </c>
      <c r="M42" s="542">
        <v>229.03938134398527</v>
      </c>
      <c r="N42" s="463">
        <v>117.7050472611337</v>
      </c>
      <c r="O42" s="463">
        <v>154.35270803387385</v>
      </c>
      <c r="P42" s="542">
        <v>117.70504726113369</v>
      </c>
      <c r="Q42" s="542">
        <v>207.39293446818567</v>
      </c>
      <c r="R42" s="463">
        <v>117.7050472611337</v>
      </c>
      <c r="S42" s="463">
        <v>174.56875558013203</v>
      </c>
      <c r="T42" s="542">
        <v>117.70504726113369</v>
      </c>
      <c r="U42" s="542">
        <v>200.12358314213404</v>
      </c>
      <c r="V42" s="463">
        <v>117.7050472611337</v>
      </c>
      <c r="W42" s="463">
        <v>215.62746663747944</v>
      </c>
      <c r="X42" s="542">
        <v>117.70504726113369</v>
      </c>
      <c r="Y42" s="542">
        <v>181.36349201402311</v>
      </c>
      <c r="Z42" s="542">
        <v>117.7050472611337</v>
      </c>
      <c r="AA42" s="1036">
        <v>202.93803886745974</v>
      </c>
      <c r="AB42" s="463">
        <v>117.7050472611337</v>
      </c>
      <c r="AC42" s="463">
        <v>166.37515674505005</v>
      </c>
      <c r="AD42" s="542">
        <v>117.70504726113369</v>
      </c>
      <c r="AE42" s="542">
        <v>197.47372929863502</v>
      </c>
      <c r="AF42" s="463">
        <v>117.7050472611337</v>
      </c>
      <c r="AG42" s="463">
        <v>55.702952767840905</v>
      </c>
      <c r="AH42" s="542">
        <v>117.70504726113369</v>
      </c>
      <c r="AI42" s="542">
        <v>196.74303175496635</v>
      </c>
      <c r="AJ42" s="463">
        <v>117.7050472611337</v>
      </c>
      <c r="AK42" s="463">
        <v>195.07666613937766</v>
      </c>
      <c r="AL42" s="542">
        <v>117.70504726113371</v>
      </c>
      <c r="AM42" s="542">
        <v>179.23108477014492</v>
      </c>
      <c r="AN42" s="542">
        <v>117.70504726113369</v>
      </c>
      <c r="AO42" s="542">
        <v>196.51218920314014</v>
      </c>
      <c r="AP42" s="463">
        <v>117.7050472611337</v>
      </c>
      <c r="AQ42" s="463">
        <v>253.94674109226278</v>
      </c>
      <c r="AR42" s="542">
        <v>117.70504726113369</v>
      </c>
      <c r="AS42" s="542">
        <v>203.60895115202138</v>
      </c>
      <c r="AT42" s="463">
        <v>117.7050472611337</v>
      </c>
      <c r="AU42" s="463">
        <v>276.21231596167331</v>
      </c>
      <c r="AV42" s="542">
        <v>117.70504726113367</v>
      </c>
      <c r="AW42" s="542">
        <v>210.98466568199498</v>
      </c>
      <c r="AX42" s="463">
        <v>117.7050472611337</v>
      </c>
      <c r="AY42" s="463">
        <v>326.76837357389223</v>
      </c>
      <c r="AZ42" s="542">
        <v>117.7050472611337</v>
      </c>
      <c r="BA42" s="542">
        <v>286.02294213219034</v>
      </c>
      <c r="BB42" s="542">
        <v>117.7050472611337</v>
      </c>
      <c r="BC42" s="1036">
        <v>243.64840669331232</v>
      </c>
      <c r="BD42" s="542">
        <v>117.70504726113369</v>
      </c>
      <c r="BE42" s="542">
        <v>222.6324130380182</v>
      </c>
      <c r="BF42" s="1217"/>
      <c r="BG42" s="1217"/>
      <c r="BH42" s="1217"/>
      <c r="BI42" s="1217"/>
    </row>
    <row r="43" spans="1:65" hidden="1" x14ac:dyDescent="0.25">
      <c r="A43" s="2521" t="s">
        <v>239</v>
      </c>
      <c r="B43" s="2277" t="s">
        <v>240</v>
      </c>
      <c r="C43" s="463">
        <v>4</v>
      </c>
      <c r="D43" s="463">
        <v>4</v>
      </c>
      <c r="E43" s="463">
        <v>0</v>
      </c>
      <c r="F43" s="463">
        <v>4</v>
      </c>
      <c r="G43" s="463">
        <v>0</v>
      </c>
      <c r="H43" s="463">
        <v>4</v>
      </c>
      <c r="I43" s="1036">
        <v>0</v>
      </c>
      <c r="J43" s="463">
        <v>4</v>
      </c>
      <c r="K43" s="463">
        <v>22.369778579815538</v>
      </c>
      <c r="L43" s="542">
        <v>4</v>
      </c>
      <c r="M43" s="542">
        <v>6.1104588521050403</v>
      </c>
      <c r="N43" s="463">
        <v>4</v>
      </c>
      <c r="O43" s="463">
        <v>0</v>
      </c>
      <c r="P43" s="542">
        <v>4</v>
      </c>
      <c r="Q43" s="542">
        <v>4.3394638798206886</v>
      </c>
      <c r="R43" s="463">
        <v>4</v>
      </c>
      <c r="S43" s="463">
        <v>0</v>
      </c>
      <c r="T43" s="542">
        <v>4</v>
      </c>
      <c r="U43" s="542">
        <v>3.3784318425316022</v>
      </c>
      <c r="V43" s="463">
        <v>4</v>
      </c>
      <c r="W43" s="463">
        <v>0</v>
      </c>
      <c r="X43" s="542">
        <v>4</v>
      </c>
      <c r="Y43" s="542">
        <v>0</v>
      </c>
      <c r="Z43" s="542">
        <v>4</v>
      </c>
      <c r="AA43" s="1036">
        <v>2.7651373189568877</v>
      </c>
      <c r="AB43" s="463">
        <v>4</v>
      </c>
      <c r="AC43" s="463">
        <v>0</v>
      </c>
      <c r="AD43" s="542">
        <v>4</v>
      </c>
      <c r="AE43" s="542">
        <v>2.3518885422191915</v>
      </c>
      <c r="AF43" s="463">
        <v>4</v>
      </c>
      <c r="AG43" s="463">
        <v>9.5458679439762317</v>
      </c>
      <c r="AH43" s="542">
        <v>4</v>
      </c>
      <c r="AI43" s="542">
        <v>2.3889668682797467</v>
      </c>
      <c r="AJ43" s="463">
        <v>4</v>
      </c>
      <c r="AK43" s="463">
        <v>0.20596142343160989</v>
      </c>
      <c r="AL43" s="542">
        <v>4</v>
      </c>
      <c r="AM43" s="542">
        <v>0.26163249763568935</v>
      </c>
      <c r="AN43" s="542">
        <v>4</v>
      </c>
      <c r="AO43" s="542">
        <v>2.0865539147087886</v>
      </c>
      <c r="AP43" s="463">
        <v>4</v>
      </c>
      <c r="AQ43" s="463">
        <v>0</v>
      </c>
      <c r="AR43" s="542">
        <v>4</v>
      </c>
      <c r="AS43" s="542">
        <v>1.8287339102142641</v>
      </c>
      <c r="AT43" s="463">
        <v>4</v>
      </c>
      <c r="AU43" s="463">
        <v>0</v>
      </c>
      <c r="AV43" s="542">
        <v>4</v>
      </c>
      <c r="AW43" s="542">
        <v>1.6429543763264676</v>
      </c>
      <c r="AX43" s="463">
        <v>4</v>
      </c>
      <c r="AY43" s="463">
        <v>0</v>
      </c>
      <c r="AZ43" s="542">
        <v>4</v>
      </c>
      <c r="BA43" s="542">
        <v>0</v>
      </c>
      <c r="BB43" s="542">
        <v>4</v>
      </c>
      <c r="BC43" s="1036">
        <v>0.10381461486749943</v>
      </c>
      <c r="BD43" s="542">
        <v>4</v>
      </c>
      <c r="BE43" s="542">
        <v>1.4776744950603522</v>
      </c>
      <c r="BF43" s="1217"/>
      <c r="BG43" s="1217"/>
      <c r="BH43" s="1217"/>
      <c r="BI43" s="1217"/>
    </row>
    <row r="44" spans="1:65" ht="15.75" hidden="1" thickBot="1" x14ac:dyDescent="0.3">
      <c r="A44" s="2524" t="s">
        <v>6</v>
      </c>
      <c r="B44" s="2282" t="s">
        <v>240</v>
      </c>
      <c r="C44" s="1126">
        <v>17</v>
      </c>
      <c r="D44" s="1126">
        <v>17</v>
      </c>
      <c r="E44" s="1049">
        <v>18.089389922671032</v>
      </c>
      <c r="F44" s="1126">
        <v>17</v>
      </c>
      <c r="G44" s="1049">
        <v>24.945489731875689</v>
      </c>
      <c r="H44" s="1049">
        <v>17</v>
      </c>
      <c r="I44" s="1050">
        <v>21.309877980425149</v>
      </c>
      <c r="J44" s="1126">
        <v>17</v>
      </c>
      <c r="K44" s="1049">
        <v>30.433476843649444</v>
      </c>
      <c r="L44" s="1049">
        <v>17</v>
      </c>
      <c r="M44" s="1049">
        <v>23.802051751297761</v>
      </c>
      <c r="N44" s="1049">
        <v>17</v>
      </c>
      <c r="O44" s="1049">
        <v>25.667505753222169</v>
      </c>
      <c r="P44" s="1049">
        <v>17</v>
      </c>
      <c r="Q44" s="1049">
        <v>24.342716493242257</v>
      </c>
      <c r="R44" s="1049">
        <v>17</v>
      </c>
      <c r="S44" s="1049">
        <v>16.765053571304868</v>
      </c>
      <c r="T44" s="1049">
        <v>17</v>
      </c>
      <c r="U44" s="1049">
        <v>22.664542175528986</v>
      </c>
      <c r="V44" s="1049">
        <v>17</v>
      </c>
      <c r="W44" s="1049">
        <v>10.109362501007039</v>
      </c>
      <c r="X44" s="1049">
        <v>17</v>
      </c>
      <c r="Y44" s="1049">
        <v>17.5612512319458</v>
      </c>
      <c r="Z44" s="1049">
        <v>17</v>
      </c>
      <c r="AA44" s="1050">
        <v>20.385371454976305</v>
      </c>
      <c r="AB44" s="1049">
        <v>17</v>
      </c>
      <c r="AC44" s="1049">
        <v>7.2405682882957114</v>
      </c>
      <c r="AD44" s="1049">
        <v>17</v>
      </c>
      <c r="AE44" s="1049">
        <v>18.420885354467657</v>
      </c>
      <c r="AF44" s="1049">
        <v>17</v>
      </c>
      <c r="AG44" s="1049">
        <v>34.015885527193355</v>
      </c>
      <c r="AH44" s="1049">
        <v>17</v>
      </c>
      <c r="AI44" s="1049">
        <v>18.501263191131677</v>
      </c>
      <c r="AJ44" s="1049">
        <v>17</v>
      </c>
      <c r="AK44" s="1049">
        <v>6.3963708005218995</v>
      </c>
      <c r="AL44" s="1049">
        <v>17</v>
      </c>
      <c r="AM44" s="1049">
        <v>7.2477159895332699</v>
      </c>
      <c r="AN44" s="1049">
        <v>17</v>
      </c>
      <c r="AO44" s="1049">
        <v>16.824365742642911</v>
      </c>
      <c r="AP44" s="1049">
        <v>17</v>
      </c>
      <c r="AQ44" s="1049">
        <v>1.5016494465818377</v>
      </c>
      <c r="AR44" s="1049">
        <v>17</v>
      </c>
      <c r="AS44" s="1049">
        <v>14.931051241411755</v>
      </c>
      <c r="AT44" s="1049">
        <v>17</v>
      </c>
      <c r="AU44" s="1049">
        <v>1.4414248990084464</v>
      </c>
      <c r="AV44" s="1049">
        <v>17</v>
      </c>
      <c r="AW44" s="1049">
        <v>13.560651490953472</v>
      </c>
      <c r="AX44" s="1049">
        <v>17</v>
      </c>
      <c r="AY44" s="1049">
        <v>3.9665693817988847</v>
      </c>
      <c r="AZ44" s="1049">
        <v>17</v>
      </c>
      <c r="BA44" s="1049">
        <v>2.3325511557960188</v>
      </c>
      <c r="BB44" s="1049">
        <v>17</v>
      </c>
      <c r="BC44" s="1050">
        <v>4.2828667658057133</v>
      </c>
      <c r="BD44" s="1049">
        <v>17</v>
      </c>
      <c r="BE44" s="1049">
        <v>12.595494591463684</v>
      </c>
      <c r="BF44" s="1217"/>
      <c r="BG44" s="1217"/>
      <c r="BH44" s="1217"/>
      <c r="BI44" s="1217"/>
    </row>
    <row r="45" spans="1:65" ht="16.5" hidden="1" thickBot="1" x14ac:dyDescent="0.3">
      <c r="A45" s="2358" t="s">
        <v>47</v>
      </c>
      <c r="BF45" s="1217"/>
      <c r="BG45" s="1217"/>
      <c r="BH45" s="1217"/>
      <c r="BI45" s="1217"/>
    </row>
    <row r="46" spans="1:65" hidden="1" x14ac:dyDescent="0.25">
      <c r="A46" s="1513" t="s">
        <v>260</v>
      </c>
      <c r="B46" s="2583" t="s">
        <v>241</v>
      </c>
      <c r="C46" s="2668">
        <v>2.3140113386555594</v>
      </c>
      <c r="D46" s="2668">
        <v>2.3305722525951897</v>
      </c>
      <c r="E46" s="2668">
        <v>2.2165962639632029</v>
      </c>
      <c r="F46" s="2668">
        <v>2.3279827278700833</v>
      </c>
      <c r="G46" s="2668">
        <v>2.0052760684733664</v>
      </c>
      <c r="H46" s="2668">
        <v>2.3292555451078476</v>
      </c>
      <c r="I46" s="2668">
        <v>2.112048377773494</v>
      </c>
      <c r="J46" s="2668">
        <v>2.2084216454964505</v>
      </c>
      <c r="K46" s="2668">
        <v>1.8780768962350072</v>
      </c>
      <c r="L46" s="2668">
        <v>2.2998216464845584</v>
      </c>
      <c r="M46" s="2668">
        <v>2.0425407567319089</v>
      </c>
      <c r="N46" s="2668">
        <v>2.1936000237145952</v>
      </c>
      <c r="O46" s="2668">
        <v>2.3276758263880968</v>
      </c>
      <c r="P46" s="2668">
        <v>2.2882890131552482</v>
      </c>
      <c r="Q46" s="2668">
        <v>2.1177275801337601</v>
      </c>
      <c r="R46" s="2668">
        <v>2.2528865108420164</v>
      </c>
      <c r="S46" s="2668">
        <v>2.3360392827253578</v>
      </c>
      <c r="T46" s="2668">
        <v>2.279250076394423</v>
      </c>
      <c r="U46" s="2668">
        <v>2.1624836028998429</v>
      </c>
      <c r="V46" s="2668">
        <v>2.2528865108420164</v>
      </c>
      <c r="W46" s="2668">
        <v>2.3134740969039282</v>
      </c>
      <c r="X46" s="2669">
        <v>2.2446642972987974</v>
      </c>
      <c r="Y46" s="2669">
        <v>2.3256986735579712</v>
      </c>
      <c r="Z46" s="2669">
        <v>2.2740313501075984</v>
      </c>
      <c r="AA46" s="2670">
        <v>2.1884115352565487</v>
      </c>
      <c r="AB46" s="2668">
        <v>2.3467567821271005</v>
      </c>
      <c r="AC46" s="2668">
        <v>2.2356326894354832</v>
      </c>
      <c r="AD46" s="2668">
        <v>2.2863926133403751</v>
      </c>
      <c r="AE46" s="2668">
        <v>2.1953415333250428</v>
      </c>
      <c r="AF46" s="2668">
        <v>2.3499936880334826</v>
      </c>
      <c r="AG46" s="2668">
        <v>0.80694655877663402</v>
      </c>
      <c r="AH46" s="2668">
        <v>2.2953679474819815</v>
      </c>
      <c r="AI46" s="2668">
        <v>2.1760446579374655</v>
      </c>
      <c r="AJ46" s="2668">
        <v>2.3467567821271005</v>
      </c>
      <c r="AK46" s="2668">
        <v>2.3560233856843715</v>
      </c>
      <c r="AL46" s="2669">
        <v>2.347811504276371</v>
      </c>
      <c r="AM46" s="2669">
        <v>2.2291988613244564</v>
      </c>
      <c r="AN46" s="2668">
        <v>2.301914295844417</v>
      </c>
      <c r="AO46" s="2668">
        <v>2.1993188897632936</v>
      </c>
      <c r="AP46" s="2668">
        <v>2.3467567821271005</v>
      </c>
      <c r="AQ46" s="2668">
        <v>2.4887714643263985</v>
      </c>
      <c r="AR46" s="2668">
        <v>2.3069812434469799</v>
      </c>
      <c r="AS46" s="2668">
        <v>2.2313855713470132</v>
      </c>
      <c r="AT46" s="2668">
        <v>2.3467567821271005</v>
      </c>
      <c r="AU46" s="2668">
        <v>2.4820490909149764</v>
      </c>
      <c r="AV46" s="2668">
        <v>2.310652831632837</v>
      </c>
      <c r="AW46" s="2668">
        <v>2.2545158793457087</v>
      </c>
      <c r="AX46" s="2668">
        <v>2.3467567821271005</v>
      </c>
      <c r="AY46" s="2668">
        <v>2.458086816036321</v>
      </c>
      <c r="AZ46" s="2669">
        <v>2.3467567821271009</v>
      </c>
      <c r="BA46" s="2669">
        <v>2.4760163164415827</v>
      </c>
      <c r="BB46" s="2669">
        <v>2.3472901359412202</v>
      </c>
      <c r="BC46" s="2670">
        <v>2.371814661419942</v>
      </c>
      <c r="BD46" s="2668">
        <v>2.3140113386555594</v>
      </c>
      <c r="BE46" s="2668">
        <v>2.2734567413998459</v>
      </c>
      <c r="BF46" s="1217"/>
      <c r="BG46" s="1217"/>
      <c r="BH46" s="1217"/>
      <c r="BI46" s="1217"/>
      <c r="BJ46" s="1273"/>
      <c r="BK46" s="1273"/>
      <c r="BL46" s="1273"/>
      <c r="BM46" s="1273"/>
    </row>
    <row r="47" spans="1:65" ht="15.75" hidden="1" thickBot="1" x14ac:dyDescent="0.3">
      <c r="A47" s="2524" t="s">
        <v>441</v>
      </c>
      <c r="B47" s="2282" t="s">
        <v>242</v>
      </c>
      <c r="C47" s="1049">
        <v>322.5</v>
      </c>
      <c r="D47" s="1126">
        <v>28.999999999999996</v>
      </c>
      <c r="E47" s="1126">
        <v>30</v>
      </c>
      <c r="F47" s="1126">
        <v>30.000000000000004</v>
      </c>
      <c r="G47" s="2435">
        <v>29.375</v>
      </c>
      <c r="H47" s="1126">
        <v>59</v>
      </c>
      <c r="I47" s="1126">
        <v>59.375</v>
      </c>
      <c r="J47" s="1126">
        <v>18.999999999999996</v>
      </c>
      <c r="K47" s="1126">
        <v>25.093750000000004</v>
      </c>
      <c r="L47" s="2435">
        <v>78</v>
      </c>
      <c r="M47" s="2435">
        <v>84.46875</v>
      </c>
      <c r="N47" s="1126">
        <v>9.4999999999999982</v>
      </c>
      <c r="O47" s="2435">
        <v>30.25001209836914</v>
      </c>
      <c r="P47" s="1126">
        <v>87.5</v>
      </c>
      <c r="Q47" s="1126">
        <v>114.71876209836914</v>
      </c>
      <c r="R47" s="1126">
        <v>30</v>
      </c>
      <c r="S47" s="2435">
        <v>29.583333333333336</v>
      </c>
      <c r="T47" s="1126">
        <v>117.5</v>
      </c>
      <c r="U47" s="1126">
        <v>144.30209543170247</v>
      </c>
      <c r="V47" s="1126">
        <v>29</v>
      </c>
      <c r="W47" s="2435">
        <v>29.916666666666671</v>
      </c>
      <c r="X47" s="1524">
        <v>68.5</v>
      </c>
      <c r="Y47" s="1050">
        <v>89.750012098369155</v>
      </c>
      <c r="Z47" s="2478">
        <v>146.5</v>
      </c>
      <c r="AA47" s="1128">
        <v>174.21876209836915</v>
      </c>
      <c r="AB47" s="1126">
        <v>29.999999999999996</v>
      </c>
      <c r="AC47" s="2435">
        <v>29.965277777777771</v>
      </c>
      <c r="AD47" s="1126">
        <v>176.5</v>
      </c>
      <c r="AE47" s="1126">
        <v>204.18403987614693</v>
      </c>
      <c r="AF47" s="1126">
        <v>29</v>
      </c>
      <c r="AG47" s="2435">
        <v>2.8778901789705245</v>
      </c>
      <c r="AH47" s="1126">
        <v>205.5</v>
      </c>
      <c r="AI47" s="1126">
        <v>207.06193005511744</v>
      </c>
      <c r="AJ47" s="1126">
        <v>29.999999999999996</v>
      </c>
      <c r="AK47" s="2435">
        <v>30.753472222222221</v>
      </c>
      <c r="AL47" s="1524">
        <v>89</v>
      </c>
      <c r="AM47" s="1050">
        <v>63.596640178970517</v>
      </c>
      <c r="AN47" s="1126">
        <v>235.5</v>
      </c>
      <c r="AO47" s="1126">
        <v>237.81540227733967</v>
      </c>
      <c r="AP47" s="1126">
        <v>29.999999999999996</v>
      </c>
      <c r="AQ47" s="2435">
        <v>29.628472222222221</v>
      </c>
      <c r="AR47" s="1126">
        <v>265.5</v>
      </c>
      <c r="AS47" s="1126">
        <v>267.4438744995619</v>
      </c>
      <c r="AT47" s="1126">
        <v>26.999999999999996</v>
      </c>
      <c r="AU47" s="2435">
        <v>27.1875</v>
      </c>
      <c r="AV47" s="1126">
        <v>292.5</v>
      </c>
      <c r="AW47" s="1126">
        <v>294.6313744995619</v>
      </c>
      <c r="AX47" s="1126">
        <v>29.999999999999996</v>
      </c>
      <c r="AY47" s="2435">
        <v>30.22569444444445</v>
      </c>
      <c r="AZ47" s="1524">
        <v>86.999999999999986</v>
      </c>
      <c r="BA47" s="1050">
        <v>87.041666666666671</v>
      </c>
      <c r="BB47" s="958">
        <v>176</v>
      </c>
      <c r="BC47" s="958">
        <v>150.6383068456372</v>
      </c>
      <c r="BD47" s="1126">
        <v>322.5</v>
      </c>
      <c r="BE47" s="1126">
        <v>324.85706894400636</v>
      </c>
      <c r="BF47" s="1217"/>
      <c r="BG47" s="1217"/>
      <c r="BH47" s="1217"/>
      <c r="BI47" s="1217"/>
    </row>
    <row r="48" spans="1:65" ht="15.75" hidden="1" thickBot="1" x14ac:dyDescent="0.3">
      <c r="A48" s="2650" t="s">
        <v>243</v>
      </c>
      <c r="B48" s="2272" t="s">
        <v>49</v>
      </c>
      <c r="C48" s="1016">
        <v>78</v>
      </c>
      <c r="D48" s="1016">
        <v>78</v>
      </c>
      <c r="E48" s="1016">
        <v>75.783751522891933</v>
      </c>
      <c r="F48" s="1016">
        <v>78</v>
      </c>
      <c r="G48" s="1016">
        <v>79.673719893466412</v>
      </c>
      <c r="H48" s="1016">
        <v>78</v>
      </c>
      <c r="I48" s="1016">
        <v>77.592016849922842</v>
      </c>
      <c r="J48" s="1016">
        <v>78</v>
      </c>
      <c r="K48" s="1016">
        <v>81.082146621154223</v>
      </c>
      <c r="L48" s="1017">
        <v>78</v>
      </c>
      <c r="M48" s="1014">
        <v>78.522436036444319</v>
      </c>
      <c r="N48" s="1016">
        <v>78</v>
      </c>
      <c r="O48" s="1016">
        <v>76.953707499417817</v>
      </c>
      <c r="P48" s="1017">
        <v>78</v>
      </c>
      <c r="Q48" s="1014">
        <v>78.065414982616545</v>
      </c>
      <c r="R48" s="1016">
        <v>78</v>
      </c>
      <c r="S48" s="1016">
        <v>74.861376564836206</v>
      </c>
      <c r="T48" s="1017">
        <v>78</v>
      </c>
      <c r="U48" s="1014">
        <v>77.359659197977265</v>
      </c>
      <c r="V48" s="1016">
        <v>78</v>
      </c>
      <c r="W48" s="1016">
        <v>72.663235299621249</v>
      </c>
      <c r="X48" s="2671">
        <v>78</v>
      </c>
      <c r="Y48" s="1536">
        <v>74.845528085916797</v>
      </c>
      <c r="Z48" s="2671">
        <v>77.999999999999986</v>
      </c>
      <c r="AA48" s="1536">
        <v>76.509467803108734</v>
      </c>
      <c r="AB48" s="1016">
        <v>78</v>
      </c>
      <c r="AC48" s="1016">
        <v>75.456460322892482</v>
      </c>
      <c r="AD48" s="1017">
        <v>78</v>
      </c>
      <c r="AE48" s="1014">
        <v>76.352117086606583</v>
      </c>
      <c r="AF48" s="1016">
        <v>78</v>
      </c>
      <c r="AG48" s="1016">
        <v>65.313173496372698</v>
      </c>
      <c r="AH48" s="1017">
        <v>78</v>
      </c>
      <c r="AI48" s="1014">
        <v>76.300081390277811</v>
      </c>
      <c r="AJ48" s="1016">
        <v>78</v>
      </c>
      <c r="AK48" s="1016">
        <v>68.301122234689601</v>
      </c>
      <c r="AL48" s="2671">
        <v>77.999999999999986</v>
      </c>
      <c r="AM48" s="1536">
        <v>71.619620041507233</v>
      </c>
      <c r="AN48" s="1017">
        <v>78</v>
      </c>
      <c r="AO48" s="1014">
        <v>75.179001439150952</v>
      </c>
      <c r="AP48" s="1016">
        <v>78</v>
      </c>
      <c r="AQ48" s="1016">
        <v>67.761756277843389</v>
      </c>
      <c r="AR48" s="1017">
        <v>78</v>
      </c>
      <c r="AS48" s="1016">
        <v>74.26152126571958</v>
      </c>
      <c r="AT48" s="1016">
        <v>78</v>
      </c>
      <c r="AU48" s="1016">
        <v>69.713499863473473</v>
      </c>
      <c r="AV48" s="1017">
        <v>78</v>
      </c>
      <c r="AW48" s="1016">
        <v>73.797979137837373</v>
      </c>
      <c r="AX48" s="1016">
        <v>78</v>
      </c>
      <c r="AY48" s="1016">
        <v>71.926187645776693</v>
      </c>
      <c r="AZ48" s="2671">
        <v>78</v>
      </c>
      <c r="BA48" s="1536">
        <v>69.824227928002742</v>
      </c>
      <c r="BB48" s="2671">
        <v>78</v>
      </c>
      <c r="BC48" s="1536">
        <v>70.534181863157983</v>
      </c>
      <c r="BD48" s="1017">
        <v>78</v>
      </c>
      <c r="BE48" s="1014">
        <v>73.605872829303422</v>
      </c>
      <c r="BF48" s="1217"/>
      <c r="BG48" s="1217"/>
      <c r="BH48" s="1217"/>
      <c r="BI48" s="1217"/>
    </row>
    <row r="49" spans="1:61" ht="15.75" hidden="1" thickBot="1" x14ac:dyDescent="0.3">
      <c r="A49" s="2524" t="s">
        <v>1325</v>
      </c>
      <c r="B49" s="2282" t="s">
        <v>49</v>
      </c>
      <c r="C49" s="1126">
        <v>15</v>
      </c>
      <c r="D49" s="1126">
        <v>15</v>
      </c>
      <c r="E49" s="1126">
        <v>12.883608203178671</v>
      </c>
      <c r="F49" s="1126">
        <v>15</v>
      </c>
      <c r="G49" s="1126">
        <v>1.7407885021477867</v>
      </c>
      <c r="H49" s="2672">
        <v>15</v>
      </c>
      <c r="I49" s="1126">
        <v>7.7038297085387502</v>
      </c>
      <c r="J49" s="1126">
        <v>15</v>
      </c>
      <c r="K49" s="1126">
        <v>6.7183213613077637</v>
      </c>
      <c r="L49" s="1127">
        <v>14.999999999999986</v>
      </c>
      <c r="M49" s="2435">
        <v>7.4411071352124019</v>
      </c>
      <c r="N49" s="1126">
        <v>15</v>
      </c>
      <c r="O49" s="1126">
        <v>13.655609990167461</v>
      </c>
      <c r="P49" s="1127">
        <v>15</v>
      </c>
      <c r="Q49" s="2435">
        <v>9.2515915987453816</v>
      </c>
      <c r="R49" s="1126">
        <v>15</v>
      </c>
      <c r="S49" s="1126">
        <v>14.388730151422321</v>
      </c>
      <c r="T49" s="1127">
        <v>15</v>
      </c>
      <c r="U49" s="2435">
        <v>10.383152702983606</v>
      </c>
      <c r="V49" s="1126">
        <v>15</v>
      </c>
      <c r="W49" s="1126">
        <v>14.085178288074697</v>
      </c>
      <c r="X49" s="2673">
        <v>15.000000000000014</v>
      </c>
      <c r="Y49" s="2673">
        <v>14.039227143946311</v>
      </c>
      <c r="Z49" s="2673">
        <v>15</v>
      </c>
      <c r="AA49" s="1129">
        <v>11.053328641984626</v>
      </c>
      <c r="AB49" s="1126">
        <v>15</v>
      </c>
      <c r="AC49" s="1126">
        <v>14.345528439431277</v>
      </c>
      <c r="AD49" s="1127">
        <v>14.999999999999984</v>
      </c>
      <c r="AE49" s="2435">
        <v>11.545281459727249</v>
      </c>
      <c r="AF49" s="1126">
        <v>15</v>
      </c>
      <c r="AG49" s="1126">
        <v>30.952460854694991</v>
      </c>
      <c r="AH49" s="1127">
        <v>15</v>
      </c>
      <c r="AI49" s="2435">
        <v>11.636763591630524</v>
      </c>
      <c r="AJ49" s="1126">
        <v>15</v>
      </c>
      <c r="AK49" s="1126">
        <v>19.89864634827909</v>
      </c>
      <c r="AL49" s="2673">
        <v>14.999999999999998</v>
      </c>
      <c r="AM49" s="2673">
        <v>17.453345580149978</v>
      </c>
      <c r="AN49" s="1127">
        <v>14.999999999999986</v>
      </c>
      <c r="AO49" s="2435">
        <v>12.794693134322168</v>
      </c>
      <c r="AP49" s="1126">
        <v>15</v>
      </c>
      <c r="AQ49" s="1126">
        <v>16.716073600986931</v>
      </c>
      <c r="AR49" s="1127">
        <v>15.000000000000014</v>
      </c>
      <c r="AS49" s="1126">
        <v>13.279750423437282</v>
      </c>
      <c r="AT49" s="1126">
        <v>15</v>
      </c>
      <c r="AU49" s="1126">
        <v>13.446591156927752</v>
      </c>
      <c r="AV49" s="1127">
        <v>15</v>
      </c>
      <c r="AW49" s="1126">
        <v>13.296755116638913</v>
      </c>
      <c r="AX49" s="1126">
        <v>15</v>
      </c>
      <c r="AY49" s="1126">
        <v>8.5266573962113057</v>
      </c>
      <c r="AZ49" s="2673">
        <v>14.999999999999998</v>
      </c>
      <c r="BA49" s="2673">
        <v>12.837227506052255</v>
      </c>
      <c r="BB49" s="2673">
        <v>14.999999999999996</v>
      </c>
      <c r="BC49" s="1129">
        <v>14.662584299811334</v>
      </c>
      <c r="BD49" s="1127">
        <v>15</v>
      </c>
      <c r="BE49" s="2435">
        <v>12.80718890784672</v>
      </c>
      <c r="BF49" s="1217"/>
      <c r="BG49" s="1217"/>
      <c r="BH49" s="1217"/>
      <c r="BI49" s="1217"/>
    </row>
    <row r="50" spans="1:61" hidden="1" x14ac:dyDescent="0.25">
      <c r="A50" s="2710"/>
      <c r="B50" s="2287"/>
      <c r="C50" s="2861"/>
      <c r="D50" s="2861"/>
      <c r="E50" s="2861"/>
      <c r="F50" s="2861"/>
      <c r="G50" s="2861"/>
      <c r="H50" s="3606"/>
      <c r="I50" s="2861"/>
      <c r="J50" s="2861"/>
      <c r="K50" s="2861"/>
      <c r="L50" s="3606"/>
      <c r="M50" s="2688"/>
      <c r="N50" s="2861"/>
      <c r="O50" s="2861"/>
      <c r="P50" s="3606"/>
      <c r="Q50" s="2688"/>
      <c r="R50" s="2861"/>
      <c r="S50" s="2861"/>
      <c r="T50" s="3606"/>
      <c r="U50" s="2688"/>
      <c r="V50" s="2861"/>
      <c r="W50" s="2861"/>
      <c r="X50" s="3607"/>
      <c r="Y50" s="3607"/>
      <c r="Z50" s="3607"/>
      <c r="AA50" s="3093"/>
      <c r="AB50" s="2861"/>
      <c r="AC50" s="2861"/>
      <c r="AD50" s="3606"/>
      <c r="AE50" s="2688"/>
      <c r="AF50" s="2861"/>
      <c r="AG50" s="2861"/>
      <c r="AH50" s="3606"/>
      <c r="AI50" s="2688"/>
      <c r="AJ50" s="2861"/>
      <c r="AK50" s="2861"/>
      <c r="AL50" s="3607"/>
      <c r="AM50" s="3607"/>
      <c r="AN50" s="3606"/>
      <c r="AO50" s="2688"/>
      <c r="AP50" s="2861"/>
      <c r="AQ50" s="2861"/>
      <c r="AR50" s="3606"/>
      <c r="AS50" s="2861"/>
      <c r="AT50" s="2861"/>
      <c r="AU50" s="2861"/>
      <c r="AV50" s="3606"/>
      <c r="AW50" s="2861"/>
      <c r="AX50" s="2861"/>
      <c r="AY50" s="2861"/>
      <c r="AZ50" s="3607"/>
      <c r="BA50" s="3607"/>
      <c r="BB50" s="3607"/>
      <c r="BC50" s="3093"/>
      <c r="BD50" s="3606"/>
      <c r="BE50" s="2688"/>
      <c r="BF50" s="1217"/>
      <c r="BG50" s="1217"/>
      <c r="BH50" s="1217"/>
      <c r="BI50" s="1217"/>
    </row>
    <row r="51" spans="1:61" hidden="1" x14ac:dyDescent="0.25">
      <c r="A51" s="2710"/>
      <c r="B51" s="2287"/>
      <c r="C51" s="2861"/>
      <c r="D51" s="2861"/>
      <c r="E51" s="2861"/>
      <c r="F51" s="2861"/>
      <c r="G51" s="2861"/>
      <c r="H51" s="3606"/>
      <c r="I51" s="2861"/>
      <c r="J51" s="2861"/>
      <c r="K51" s="2861"/>
      <c r="L51" s="3606"/>
      <c r="M51" s="2688"/>
      <c r="N51" s="2861"/>
      <c r="O51" s="2861"/>
      <c r="P51" s="3606"/>
      <c r="Q51" s="2688"/>
      <c r="R51" s="2861"/>
      <c r="S51" s="2861"/>
      <c r="T51" s="3606"/>
      <c r="U51" s="2688"/>
      <c r="V51" s="2861"/>
      <c r="W51" s="2861"/>
      <c r="X51" s="3607"/>
      <c r="Y51" s="3607"/>
      <c r="Z51" s="3607"/>
      <c r="AA51" s="3093"/>
      <c r="AB51" s="2861"/>
      <c r="AC51" s="2861"/>
      <c r="AD51" s="3606"/>
      <c r="AE51" s="2688"/>
      <c r="AF51" s="2861"/>
      <c r="AG51" s="2861"/>
      <c r="AH51" s="3606"/>
      <c r="AI51" s="2688"/>
      <c r="AJ51" s="2861"/>
      <c r="AK51" s="2861"/>
      <c r="AL51" s="3607"/>
      <c r="AM51" s="3607"/>
      <c r="AN51" s="3606"/>
      <c r="AO51" s="2688"/>
      <c r="AP51" s="2861"/>
      <c r="AQ51" s="2861"/>
      <c r="AR51" s="3606"/>
      <c r="AS51" s="2861"/>
      <c r="AT51" s="2861"/>
      <c r="AU51" s="2861"/>
      <c r="AV51" s="3606"/>
      <c r="AW51" s="2861"/>
      <c r="AX51" s="2861"/>
      <c r="AY51" s="2861"/>
      <c r="AZ51" s="3607"/>
      <c r="BA51" s="3607"/>
      <c r="BB51" s="3607"/>
      <c r="BC51" s="3093"/>
      <c r="BD51" s="3606"/>
      <c r="BE51" s="2688"/>
      <c r="BF51" s="1217"/>
      <c r="BG51" s="1217"/>
      <c r="BH51" s="1217"/>
      <c r="BI51" s="1217"/>
    </row>
    <row r="52" spans="1:61" hidden="1" x14ac:dyDescent="0.25">
      <c r="A52" s="2710"/>
      <c r="B52" s="2287"/>
      <c r="C52" s="2861"/>
      <c r="D52" s="2861"/>
      <c r="E52" s="2861"/>
      <c r="F52" s="2861"/>
      <c r="G52" s="2861"/>
      <c r="H52" s="3606"/>
      <c r="I52" s="2861"/>
      <c r="J52" s="2861"/>
      <c r="K52" s="2861"/>
      <c r="L52" s="3606"/>
      <c r="M52" s="2688"/>
      <c r="N52" s="2861"/>
      <c r="O52" s="2861"/>
      <c r="P52" s="3606"/>
      <c r="Q52" s="2688"/>
      <c r="R52" s="2861"/>
      <c r="S52" s="2861"/>
      <c r="T52" s="3606"/>
      <c r="U52" s="2688"/>
      <c r="V52" s="2861"/>
      <c r="W52" s="2861"/>
      <c r="X52" s="3607"/>
      <c r="Y52" s="3607"/>
      <c r="Z52" s="3607"/>
      <c r="AA52" s="3093"/>
      <c r="AB52" s="2861"/>
      <c r="AC52" s="2861"/>
      <c r="AD52" s="3606"/>
      <c r="AE52" s="2688"/>
      <c r="AF52" s="2861"/>
      <c r="AG52" s="2861"/>
      <c r="AH52" s="3606"/>
      <c r="AI52" s="2688"/>
      <c r="AJ52" s="2861"/>
      <c r="AK52" s="2861"/>
      <c r="AL52" s="3607"/>
      <c r="AM52" s="3607"/>
      <c r="AN52" s="3606"/>
      <c r="AO52" s="2688"/>
      <c r="AP52" s="2861"/>
      <c r="AQ52" s="2861"/>
      <c r="AR52" s="3606"/>
      <c r="AS52" s="2861"/>
      <c r="AT52" s="2861"/>
      <c r="AU52" s="2861"/>
      <c r="AV52" s="3606"/>
      <c r="AW52" s="2861"/>
      <c r="AX52" s="2861"/>
      <c r="AY52" s="2861"/>
      <c r="AZ52" s="3607"/>
      <c r="BA52" s="3607"/>
      <c r="BB52" s="3607"/>
      <c r="BC52" s="3093"/>
      <c r="BD52" s="3606"/>
      <c r="BE52" s="2688"/>
      <c r="BF52" s="1217"/>
      <c r="BG52" s="1217"/>
      <c r="BH52" s="1217"/>
      <c r="BI52" s="1217"/>
    </row>
    <row r="53" spans="1:61" hidden="1" x14ac:dyDescent="0.25">
      <c r="A53" s="2710"/>
      <c r="B53" s="2287"/>
      <c r="C53" s="2861"/>
      <c r="D53" s="2861"/>
      <c r="E53" s="2861"/>
      <c r="F53" s="2861"/>
      <c r="G53" s="2861"/>
      <c r="H53" s="3606"/>
      <c r="I53" s="2861"/>
      <c r="J53" s="2861"/>
      <c r="K53" s="2861"/>
      <c r="L53" s="3606"/>
      <c r="M53" s="2688"/>
      <c r="N53" s="2861"/>
      <c r="O53" s="2861"/>
      <c r="P53" s="3606"/>
      <c r="Q53" s="2688"/>
      <c r="R53" s="2861"/>
      <c r="S53" s="2861"/>
      <c r="T53" s="3606"/>
      <c r="U53" s="2688"/>
      <c r="V53" s="2861"/>
      <c r="W53" s="2861"/>
      <c r="X53" s="3607"/>
      <c r="Y53" s="3607"/>
      <c r="Z53" s="3607"/>
      <c r="AA53" s="3093"/>
      <c r="AB53" s="2861"/>
      <c r="AC53" s="2861"/>
      <c r="AD53" s="3606"/>
      <c r="AE53" s="2688"/>
      <c r="AF53" s="2861"/>
      <c r="AG53" s="2861"/>
      <c r="AH53" s="3606"/>
      <c r="AI53" s="2688"/>
      <c r="AJ53" s="2861"/>
      <c r="AK53" s="2861"/>
      <c r="AL53" s="3607"/>
      <c r="AM53" s="3607"/>
      <c r="AN53" s="3606"/>
      <c r="AO53" s="2688"/>
      <c r="AP53" s="2861"/>
      <c r="AQ53" s="2861"/>
      <c r="AR53" s="3606"/>
      <c r="AS53" s="2861"/>
      <c r="AT53" s="2861"/>
      <c r="AU53" s="2861"/>
      <c r="AV53" s="3606"/>
      <c r="AW53" s="2861"/>
      <c r="AX53" s="2861"/>
      <c r="AY53" s="2861"/>
      <c r="AZ53" s="3607"/>
      <c r="BA53" s="3607"/>
      <c r="BB53" s="3607"/>
      <c r="BC53" s="3093"/>
      <c r="BD53" s="3606"/>
      <c r="BE53" s="2688"/>
      <c r="BF53" s="1217"/>
      <c r="BG53" s="1217"/>
      <c r="BH53" s="1217"/>
      <c r="BI53" s="1217"/>
    </row>
    <row r="54" spans="1:61" hidden="1" x14ac:dyDescent="0.25">
      <c r="A54" s="2710"/>
      <c r="B54" s="2287"/>
      <c r="C54" s="2861"/>
      <c r="D54" s="2861"/>
      <c r="E54" s="2861"/>
      <c r="F54" s="2861"/>
      <c r="G54" s="2861"/>
      <c r="H54" s="3606"/>
      <c r="I54" s="2861"/>
      <c r="J54" s="2861"/>
      <c r="K54" s="2861"/>
      <c r="L54" s="3606"/>
      <c r="M54" s="2688"/>
      <c r="N54" s="2861"/>
      <c r="O54" s="2861"/>
      <c r="P54" s="3606"/>
      <c r="Q54" s="2688"/>
      <c r="R54" s="2861"/>
      <c r="S54" s="2861"/>
      <c r="T54" s="3606"/>
      <c r="U54" s="2688"/>
      <c r="V54" s="2861"/>
      <c r="W54" s="2861"/>
      <c r="X54" s="3607"/>
      <c r="Y54" s="3607"/>
      <c r="Z54" s="3607"/>
      <c r="AA54" s="3093"/>
      <c r="AB54" s="2861"/>
      <c r="AC54" s="2861"/>
      <c r="AD54" s="3606"/>
      <c r="AE54" s="2688"/>
      <c r="AF54" s="2861"/>
      <c r="AG54" s="2861"/>
      <c r="AH54" s="3606"/>
      <c r="AI54" s="2688"/>
      <c r="AJ54" s="2861"/>
      <c r="AK54" s="2861"/>
      <c r="AL54" s="3607"/>
      <c r="AM54" s="3607"/>
      <c r="AN54" s="3606"/>
      <c r="AO54" s="2688"/>
      <c r="AP54" s="2861"/>
      <c r="AQ54" s="2861"/>
      <c r="AR54" s="3606"/>
      <c r="AS54" s="2861"/>
      <c r="AT54" s="2861"/>
      <c r="AU54" s="2861"/>
      <c r="AV54" s="3606"/>
      <c r="AW54" s="2861"/>
      <c r="AX54" s="2861"/>
      <c r="AY54" s="2861"/>
      <c r="AZ54" s="3607"/>
      <c r="BA54" s="3607"/>
      <c r="BB54" s="3607"/>
      <c r="BC54" s="3093"/>
      <c r="BD54" s="3606"/>
      <c r="BE54" s="2688"/>
      <c r="BF54" s="1217"/>
      <c r="BG54" s="1217"/>
      <c r="BH54" s="1217"/>
      <c r="BI54" s="1217"/>
    </row>
    <row r="55" spans="1:61" ht="15.75" hidden="1" thickBot="1" x14ac:dyDescent="0.3">
      <c r="A55" s="2710"/>
      <c r="B55" s="2287"/>
      <c r="C55" s="2861"/>
      <c r="D55" s="2861"/>
      <c r="E55" s="2861"/>
      <c r="F55" s="2861"/>
      <c r="G55" s="2861"/>
      <c r="H55" s="3606"/>
      <c r="I55" s="2861"/>
      <c r="J55" s="2861"/>
      <c r="K55" s="2861"/>
      <c r="L55" s="3606"/>
      <c r="M55" s="2688"/>
      <c r="N55" s="2861"/>
      <c r="O55" s="2861"/>
      <c r="P55" s="3606"/>
      <c r="Q55" s="2688"/>
      <c r="R55" s="2861"/>
      <c r="S55" s="2861"/>
      <c r="T55" s="3606"/>
      <c r="U55" s="2688"/>
      <c r="V55" s="2861"/>
      <c r="W55" s="2861"/>
      <c r="X55" s="3607"/>
      <c r="Y55" s="3607"/>
      <c r="Z55" s="3607"/>
      <c r="AA55" s="3093"/>
      <c r="AB55" s="2861"/>
      <c r="AC55" s="2861"/>
      <c r="AD55" s="3606"/>
      <c r="AE55" s="2688"/>
      <c r="AF55" s="2861"/>
      <c r="AG55" s="2861"/>
      <c r="AH55" s="3606"/>
      <c r="AI55" s="2688"/>
      <c r="AJ55" s="2861"/>
      <c r="AK55" s="2861"/>
      <c r="AL55" s="3607"/>
      <c r="AM55" s="3607"/>
      <c r="AN55" s="3606"/>
      <c r="AO55" s="2688"/>
      <c r="AP55" s="2861"/>
      <c r="AQ55" s="2861"/>
      <c r="AR55" s="3606"/>
      <c r="AS55" s="2861"/>
      <c r="AT55" s="2861"/>
      <c r="AU55" s="2861"/>
      <c r="AV55" s="3606"/>
      <c r="AW55" s="2861"/>
      <c r="AX55" s="2861"/>
      <c r="AY55" s="2861"/>
      <c r="AZ55" s="3607"/>
      <c r="BA55" s="3607"/>
      <c r="BB55" s="3607"/>
      <c r="BC55" s="3093"/>
      <c r="BD55" s="3606"/>
      <c r="BE55" s="2688"/>
      <c r="BF55" s="1217"/>
      <c r="BG55" s="1217"/>
      <c r="BH55" s="1217"/>
      <c r="BI55" s="1217"/>
    </row>
    <row r="56" spans="1:61" hidden="1" x14ac:dyDescent="0.25">
      <c r="A56" s="2650" t="s">
        <v>595</v>
      </c>
      <c r="B56" s="2272" t="s">
        <v>49</v>
      </c>
      <c r="C56" s="1372"/>
      <c r="D56" s="2518" t="s">
        <v>32</v>
      </c>
      <c r="E56" s="1014">
        <v>0.94</v>
      </c>
      <c r="F56" s="2518" t="s">
        <v>32</v>
      </c>
      <c r="G56" s="1014">
        <v>0.97</v>
      </c>
      <c r="H56" s="1516" t="s">
        <v>32</v>
      </c>
      <c r="I56" s="1014">
        <v>0.95425015414830205</v>
      </c>
      <c r="J56" s="2518" t="s">
        <v>32</v>
      </c>
      <c r="K56" s="1014">
        <v>0.94</v>
      </c>
      <c r="L56" s="1516" t="s">
        <v>32</v>
      </c>
      <c r="M56" s="1014">
        <v>0.95051762207352219</v>
      </c>
      <c r="N56" s="2518" t="s">
        <v>32</v>
      </c>
      <c r="O56" s="1014">
        <v>1.29</v>
      </c>
      <c r="P56" s="1516" t="s">
        <v>32</v>
      </c>
      <c r="Q56" s="1014">
        <v>1.0466563299168361</v>
      </c>
      <c r="R56" s="2518" t="s">
        <v>32</v>
      </c>
      <c r="S56" s="1014">
        <v>1.35</v>
      </c>
      <c r="T56" s="1516" t="s">
        <v>32</v>
      </c>
      <c r="U56" s="1014">
        <v>1.1115758985803144</v>
      </c>
      <c r="V56" s="2518" t="s">
        <v>32</v>
      </c>
      <c r="W56" s="1014">
        <v>1.29</v>
      </c>
      <c r="X56" s="1516" t="s">
        <v>32</v>
      </c>
      <c r="Y56" s="1014">
        <v>1.3091194838125852</v>
      </c>
      <c r="Z56" s="1516" t="s">
        <v>32</v>
      </c>
      <c r="AA56" s="1726">
        <v>1.1455281450079198</v>
      </c>
      <c r="AB56" s="2518" t="s">
        <v>32</v>
      </c>
      <c r="AC56" s="1014">
        <v>0.87</v>
      </c>
      <c r="AD56" s="1516" t="s">
        <v>32</v>
      </c>
      <c r="AE56" s="1014">
        <v>1.1008545738405142</v>
      </c>
      <c r="AF56" s="2518" t="s">
        <v>32</v>
      </c>
      <c r="AG56" s="1014">
        <v>0.87</v>
      </c>
      <c r="AH56" s="1516" t="s">
        <v>32</v>
      </c>
      <c r="AI56" s="1014">
        <v>1.0993665400699839</v>
      </c>
      <c r="AJ56" s="2518" t="s">
        <v>32</v>
      </c>
      <c r="AK56" s="1014">
        <v>0.76</v>
      </c>
      <c r="AL56" s="1516" t="s">
        <v>32</v>
      </c>
      <c r="AM56" s="1014">
        <v>0.81695778325837809</v>
      </c>
      <c r="AN56" s="1516" t="s">
        <v>32</v>
      </c>
      <c r="AO56" s="1014">
        <v>1.0535642963137963</v>
      </c>
      <c r="AP56" s="2518" t="s">
        <v>32</v>
      </c>
      <c r="AQ56" s="1014">
        <v>0.81</v>
      </c>
      <c r="AR56" s="1516" t="s">
        <v>32</v>
      </c>
      <c r="AS56" s="1014">
        <v>1.0256212889163392</v>
      </c>
      <c r="AT56" s="2518" t="s">
        <v>32</v>
      </c>
      <c r="AU56" s="1014">
        <v>0.7</v>
      </c>
      <c r="AV56" s="1516" t="s">
        <v>32</v>
      </c>
      <c r="AW56" s="1014">
        <v>0.99217107201867227</v>
      </c>
      <c r="AX56" s="2518" t="s">
        <v>32</v>
      </c>
      <c r="AY56" s="1014">
        <v>0.45</v>
      </c>
      <c r="AZ56" s="1516" t="s">
        <v>32</v>
      </c>
      <c r="BA56" s="1014">
        <v>0.64185618729096994</v>
      </c>
      <c r="BB56" s="1516" t="s">
        <v>32</v>
      </c>
      <c r="BC56" s="1726">
        <v>0.71272209767814243</v>
      </c>
      <c r="BD56" s="1516" t="s">
        <v>32</v>
      </c>
      <c r="BE56" s="1014">
        <v>0.93349868864547414</v>
      </c>
      <c r="BF56" s="1217"/>
      <c r="BG56" s="1217"/>
      <c r="BH56" s="1217"/>
      <c r="BI56" s="1217"/>
    </row>
    <row r="57" spans="1:61" hidden="1" x14ac:dyDescent="0.25">
      <c r="A57" s="2521" t="s">
        <v>596</v>
      </c>
      <c r="B57" s="2663" t="s">
        <v>49</v>
      </c>
      <c r="C57" s="914"/>
      <c r="D57" s="2674" t="s">
        <v>32</v>
      </c>
      <c r="E57" s="1038">
        <v>2.94</v>
      </c>
      <c r="F57" s="2674" t="s">
        <v>32</v>
      </c>
      <c r="G57" s="1038">
        <v>2.71</v>
      </c>
      <c r="H57" s="915" t="s">
        <v>32</v>
      </c>
      <c r="I57" s="1038">
        <v>2.8209045460283169</v>
      </c>
      <c r="J57" s="2674" t="s">
        <v>32</v>
      </c>
      <c r="K57" s="1038">
        <v>4.5</v>
      </c>
      <c r="L57" s="915" t="s">
        <v>32</v>
      </c>
      <c r="M57" s="1038">
        <v>3.2810457086756517</v>
      </c>
      <c r="N57" s="2674" t="s">
        <v>32</v>
      </c>
      <c r="O57" s="1038">
        <v>5.61</v>
      </c>
      <c r="P57" s="915" t="s">
        <v>32</v>
      </c>
      <c r="Q57" s="1038">
        <v>3.7957167692659115</v>
      </c>
      <c r="R57" s="2674" t="s">
        <v>32</v>
      </c>
      <c r="S57" s="1038">
        <v>6.66</v>
      </c>
      <c r="T57" s="915" t="s">
        <v>32</v>
      </c>
      <c r="U57" s="1038">
        <v>4.3688351514750936</v>
      </c>
      <c r="V57" s="2674" t="s">
        <v>32</v>
      </c>
      <c r="W57" s="1038">
        <v>5.97</v>
      </c>
      <c r="X57" s="915" t="s">
        <v>32</v>
      </c>
      <c r="Y57" s="1038">
        <v>6.0927120422374266</v>
      </c>
      <c r="Z57" s="915" t="s">
        <v>32</v>
      </c>
      <c r="AA57" s="1032">
        <v>4.6678649822420804</v>
      </c>
      <c r="AB57" s="2674" t="s">
        <v>32</v>
      </c>
      <c r="AC57" s="1038">
        <v>5.83</v>
      </c>
      <c r="AD57" s="915" t="s">
        <v>32</v>
      </c>
      <c r="AE57" s="1038">
        <v>4.8113553515212812</v>
      </c>
      <c r="AF57" s="2674" t="s">
        <v>32</v>
      </c>
      <c r="AG57" s="1038">
        <v>5.83</v>
      </c>
      <c r="AH57" s="915" t="s">
        <v>32</v>
      </c>
      <c r="AI57" s="1038">
        <v>4.8269470435709749</v>
      </c>
      <c r="AJ57" s="2674" t="s">
        <v>32</v>
      </c>
      <c r="AK57" s="1038">
        <v>5.07</v>
      </c>
      <c r="AL57" s="915" t="s">
        <v>32</v>
      </c>
      <c r="AM57" s="1038">
        <v>5.4456514581398405</v>
      </c>
      <c r="AN57" s="915" t="s">
        <v>32</v>
      </c>
      <c r="AO57" s="1038">
        <v>4.8568063096100298</v>
      </c>
      <c r="AP57" s="2674" t="s">
        <v>32</v>
      </c>
      <c r="AQ57" s="1038">
        <v>4.9800000000000004</v>
      </c>
      <c r="AR57" s="915" t="s">
        <v>32</v>
      </c>
      <c r="AS57" s="1038">
        <v>4.871288249659961</v>
      </c>
      <c r="AT57" s="2674" t="s">
        <v>32</v>
      </c>
      <c r="AU57" s="1038">
        <v>4.8099999999999996</v>
      </c>
      <c r="AV57" s="915" t="s">
        <v>32</v>
      </c>
      <c r="AW57" s="1038">
        <v>4.8651573435019522</v>
      </c>
      <c r="AX57" s="2674" t="s">
        <v>32</v>
      </c>
      <c r="AY57" s="1038">
        <v>4.92</v>
      </c>
      <c r="AZ57" s="915" t="s">
        <v>32</v>
      </c>
      <c r="BA57" s="1038">
        <v>4.9048633463479669</v>
      </c>
      <c r="BB57" s="915" t="s">
        <v>32</v>
      </c>
      <c r="BC57" s="1032">
        <v>5.1133049601622815</v>
      </c>
      <c r="BD57" s="915" t="s">
        <v>32</v>
      </c>
      <c r="BE57" s="1038">
        <v>4.8702232245168666</v>
      </c>
      <c r="BF57" s="1217"/>
      <c r="BG57" s="1217"/>
      <c r="BH57" s="1217"/>
      <c r="BI57" s="1217"/>
    </row>
    <row r="58" spans="1:61" ht="15.75" hidden="1" thickBot="1" x14ac:dyDescent="0.3">
      <c r="A58" s="2675" t="s">
        <v>597</v>
      </c>
      <c r="B58" s="2310" t="s">
        <v>49</v>
      </c>
      <c r="C58" s="1543"/>
      <c r="D58" s="2676" t="s">
        <v>32</v>
      </c>
      <c r="E58" s="2435">
        <v>6.73</v>
      </c>
      <c r="F58" s="2676" t="s">
        <v>32</v>
      </c>
      <c r="G58" s="2435">
        <v>6.65</v>
      </c>
      <c r="H58" s="2677" t="s">
        <v>32</v>
      </c>
      <c r="I58" s="2435">
        <v>6.6877016650849797</v>
      </c>
      <c r="J58" s="2676" t="s">
        <v>32</v>
      </c>
      <c r="K58" s="2435">
        <v>6.65</v>
      </c>
      <c r="L58" s="2677" t="s">
        <v>32</v>
      </c>
      <c r="M58" s="2435">
        <v>6.6779197546639404</v>
      </c>
      <c r="N58" s="2676" t="s">
        <v>32</v>
      </c>
      <c r="O58" s="2435">
        <v>8.08</v>
      </c>
      <c r="P58" s="2677" t="s">
        <v>32</v>
      </c>
      <c r="Q58" s="2435">
        <v>7.010173060985716</v>
      </c>
      <c r="R58" s="2676" t="s">
        <v>32</v>
      </c>
      <c r="S58" s="2435">
        <v>8.35</v>
      </c>
      <c r="T58" s="2677" t="s">
        <v>32</v>
      </c>
      <c r="U58" s="2435">
        <v>7.236684220120309</v>
      </c>
      <c r="V58" s="2676" t="s">
        <v>32</v>
      </c>
      <c r="W58" s="2435">
        <v>8.0399999999999991</v>
      </c>
      <c r="X58" s="2677" t="s">
        <v>32</v>
      </c>
      <c r="Y58" s="2435">
        <v>8.1416547131147521</v>
      </c>
      <c r="Z58" s="2677" t="s">
        <v>32</v>
      </c>
      <c r="AA58" s="1128">
        <v>7.3853368876270942</v>
      </c>
      <c r="AB58" s="2676" t="s">
        <v>32</v>
      </c>
      <c r="AC58" s="2435">
        <v>8.0299999999999994</v>
      </c>
      <c r="AD58" s="2677" t="s">
        <v>32</v>
      </c>
      <c r="AE58" s="2435">
        <v>7.4767558608966622</v>
      </c>
      <c r="AF58" s="2676" t="s">
        <v>32</v>
      </c>
      <c r="AG58" s="2435">
        <v>7.4</v>
      </c>
      <c r="AH58" s="2677" t="s">
        <v>32</v>
      </c>
      <c r="AI58" s="2435">
        <v>7.4759543033361346</v>
      </c>
      <c r="AJ58" s="2676" t="s">
        <v>32</v>
      </c>
      <c r="AK58" s="2435">
        <v>7.06</v>
      </c>
      <c r="AL58" s="2677" t="s">
        <v>32</v>
      </c>
      <c r="AM58" s="2435">
        <v>7.5278579142602231</v>
      </c>
      <c r="AN58" s="2677" t="s">
        <v>32</v>
      </c>
      <c r="AO58" s="2435">
        <v>7.4224061748146672</v>
      </c>
      <c r="AP58" s="2676" t="s">
        <v>32</v>
      </c>
      <c r="AQ58" s="2435">
        <v>7.19</v>
      </c>
      <c r="AR58" s="2677" t="s">
        <v>32</v>
      </c>
      <c r="AS58" s="2435">
        <v>7.3943386521776464</v>
      </c>
      <c r="AT58" s="2676" t="s">
        <v>32</v>
      </c>
      <c r="AU58" s="2435">
        <v>6.69</v>
      </c>
      <c r="AV58" s="2677" t="s">
        <v>32</v>
      </c>
      <c r="AW58" s="2435">
        <v>7.3221121915022778</v>
      </c>
      <c r="AX58" s="2676" t="s">
        <v>32</v>
      </c>
      <c r="AY58" s="2435">
        <v>6.78</v>
      </c>
      <c r="AZ58" s="2677" t="s">
        <v>32</v>
      </c>
      <c r="BA58" s="2435">
        <v>6.9022914714151842</v>
      </c>
      <c r="BB58" s="2677" t="s">
        <v>32</v>
      </c>
      <c r="BC58" s="1128">
        <v>7.1626375236941362</v>
      </c>
      <c r="BD58" s="2677" t="s">
        <v>32</v>
      </c>
      <c r="BE58" s="2435">
        <v>7.2833639056166497</v>
      </c>
      <c r="BF58" s="1217"/>
      <c r="BG58" s="1217"/>
      <c r="BH58" s="1217"/>
      <c r="BI58" s="1217"/>
    </row>
    <row r="59" spans="1:61" ht="15.75" hidden="1" x14ac:dyDescent="0.25">
      <c r="A59" s="1513" t="s">
        <v>1617</v>
      </c>
      <c r="B59" s="2583" t="s">
        <v>50</v>
      </c>
      <c r="C59" s="2678"/>
      <c r="D59" s="2679" t="s">
        <v>32</v>
      </c>
      <c r="E59" s="2680">
        <v>68967</v>
      </c>
      <c r="F59" s="2679" t="s">
        <v>32</v>
      </c>
      <c r="G59" s="2680">
        <v>62400</v>
      </c>
      <c r="H59" s="2681" t="s">
        <v>32</v>
      </c>
      <c r="I59" s="2682">
        <v>131367</v>
      </c>
      <c r="J59" s="2679" t="s">
        <v>32</v>
      </c>
      <c r="K59" s="2680">
        <v>46620</v>
      </c>
      <c r="L59" s="2681" t="s">
        <v>32</v>
      </c>
      <c r="M59" s="2681">
        <v>177987</v>
      </c>
      <c r="N59" s="2679" t="s">
        <v>32</v>
      </c>
      <c r="O59" s="2680">
        <v>70318</v>
      </c>
      <c r="P59" s="2681" t="s">
        <v>32</v>
      </c>
      <c r="Q59" s="2682">
        <v>248305</v>
      </c>
      <c r="R59" s="2679" t="s">
        <v>32</v>
      </c>
      <c r="S59" s="2680">
        <v>67610</v>
      </c>
      <c r="T59" s="2681" t="s">
        <v>32</v>
      </c>
      <c r="U59" s="2682">
        <v>315915</v>
      </c>
      <c r="V59" s="2679" t="s">
        <v>32</v>
      </c>
      <c r="W59" s="2680">
        <v>74243</v>
      </c>
      <c r="X59" s="2681" t="s">
        <v>32</v>
      </c>
      <c r="Y59" s="2681">
        <v>212171</v>
      </c>
      <c r="Z59" s="2681" t="s">
        <v>32</v>
      </c>
      <c r="AA59" s="2682">
        <v>390158</v>
      </c>
      <c r="AB59" s="2679" t="s">
        <v>32</v>
      </c>
      <c r="AC59" s="2680">
        <v>75501</v>
      </c>
      <c r="AD59" s="2681" t="s">
        <v>32</v>
      </c>
      <c r="AE59" s="2682">
        <v>465659</v>
      </c>
      <c r="AF59" s="2679" t="s">
        <v>32</v>
      </c>
      <c r="AG59" s="2680">
        <v>3021</v>
      </c>
      <c r="AH59" s="2681" t="s">
        <v>32</v>
      </c>
      <c r="AI59" s="2682">
        <v>468680</v>
      </c>
      <c r="AJ59" s="2679" t="s">
        <v>32</v>
      </c>
      <c r="AK59" s="2680">
        <v>73124</v>
      </c>
      <c r="AL59" s="2681" t="s">
        <v>32</v>
      </c>
      <c r="AM59" s="2681">
        <v>151646</v>
      </c>
      <c r="AN59" s="2681" t="s">
        <v>32</v>
      </c>
      <c r="AO59" s="2682">
        <v>541804</v>
      </c>
      <c r="AP59" s="2679" t="s">
        <v>32</v>
      </c>
      <c r="AQ59" s="2680">
        <v>70214</v>
      </c>
      <c r="AR59" s="2681" t="s">
        <v>32</v>
      </c>
      <c r="AS59" s="2682">
        <v>612018</v>
      </c>
      <c r="AT59" s="2679" t="s">
        <v>32</v>
      </c>
      <c r="AU59" s="2680">
        <v>70069</v>
      </c>
      <c r="AV59" s="2681" t="s">
        <v>32</v>
      </c>
      <c r="AW59" s="2682">
        <v>682087</v>
      </c>
      <c r="AX59" s="2679" t="s">
        <v>32</v>
      </c>
      <c r="AY59" s="2680">
        <v>82771</v>
      </c>
      <c r="AZ59" s="2681" t="s">
        <v>32</v>
      </c>
      <c r="BA59" s="2681">
        <v>223054</v>
      </c>
      <c r="BB59" s="2681" t="s">
        <v>32</v>
      </c>
      <c r="BC59" s="2082">
        <v>374700</v>
      </c>
      <c r="BD59" s="2681" t="s">
        <v>32</v>
      </c>
      <c r="BE59" s="2682">
        <v>764858</v>
      </c>
      <c r="BF59" s="1217"/>
      <c r="BG59" s="1217"/>
      <c r="BH59" s="1217"/>
      <c r="BI59" s="1217"/>
    </row>
    <row r="60" spans="1:61" ht="15.75" hidden="1" thickBot="1" x14ac:dyDescent="0.3">
      <c r="A60" s="2523" t="s">
        <v>578</v>
      </c>
      <c r="B60" s="2298" t="s">
        <v>50</v>
      </c>
      <c r="C60" s="542">
        <v>711882.55692065042</v>
      </c>
      <c r="D60" s="542">
        <v>64472.382513568329</v>
      </c>
      <c r="E60" s="542">
        <v>68318.710200000001</v>
      </c>
      <c r="F60" s="542">
        <v>66621.461930687248</v>
      </c>
      <c r="G60" s="542">
        <v>61794.720000000001</v>
      </c>
      <c r="H60" s="924">
        <v>131093.84444425558</v>
      </c>
      <c r="I60" s="1036">
        <v>130113.4302</v>
      </c>
      <c r="J60" s="542">
        <v>40026.604143840348</v>
      </c>
      <c r="K60" s="542">
        <v>46181.771999999997</v>
      </c>
      <c r="L60" s="924">
        <v>171120.44858809593</v>
      </c>
      <c r="M60" s="924">
        <v>176295.2022</v>
      </c>
      <c r="N60" s="542">
        <v>19878.984608350234</v>
      </c>
      <c r="O60" s="542">
        <v>69410.897800000006</v>
      </c>
      <c r="P60" s="924">
        <v>190999.43319644616</v>
      </c>
      <c r="Q60" s="1036">
        <v>245706.1</v>
      </c>
      <c r="R60" s="542">
        <v>64472.382513568329</v>
      </c>
      <c r="S60" s="542">
        <v>66697.264999999999</v>
      </c>
      <c r="T60" s="924">
        <v>255471.81571001449</v>
      </c>
      <c r="U60" s="1036">
        <v>312403.36499999999</v>
      </c>
      <c r="V60" s="542">
        <v>62323.30309644941</v>
      </c>
      <c r="W60" s="542">
        <v>73285.265299999999</v>
      </c>
      <c r="X60" s="958">
        <v>146674.67021836797</v>
      </c>
      <c r="Y60" s="1036">
        <v>209393.42809999999</v>
      </c>
      <c r="Z60" s="924">
        <v>317795.1188064639</v>
      </c>
      <c r="AA60" s="955">
        <v>385688.63029999996</v>
      </c>
      <c r="AB60" s="542">
        <v>67158.731784967007</v>
      </c>
      <c r="AC60" s="542">
        <v>74844.141300000003</v>
      </c>
      <c r="AD60" s="924">
        <v>384953.85059143091</v>
      </c>
      <c r="AE60" s="1036">
        <v>460532.77159999998</v>
      </c>
      <c r="AF60" s="542">
        <v>65009.652367848088</v>
      </c>
      <c r="AG60" s="542">
        <v>2994.7172999999998</v>
      </c>
      <c r="AH60" s="924">
        <v>449963.50295927899</v>
      </c>
      <c r="AI60" s="1036">
        <v>463527.4889</v>
      </c>
      <c r="AJ60" s="542">
        <v>67158.731784967007</v>
      </c>
      <c r="AK60" s="542">
        <v>72568.257599999997</v>
      </c>
      <c r="AL60" s="958">
        <v>199327.1159377821</v>
      </c>
      <c r="AM60" s="1036">
        <v>150407.11619999999</v>
      </c>
      <c r="AN60" s="1049">
        <v>517122.234744246</v>
      </c>
      <c r="AO60" s="1049">
        <v>536095.74650000001</v>
      </c>
      <c r="AP60" s="542">
        <v>67158.731784967007</v>
      </c>
      <c r="AQ60" s="542">
        <v>69645.266600000003</v>
      </c>
      <c r="AR60" s="924">
        <v>584280.96652921301</v>
      </c>
      <c r="AS60" s="1036">
        <v>605741.01309999998</v>
      </c>
      <c r="AT60" s="542">
        <v>60442.858606470283</v>
      </c>
      <c r="AU60" s="542">
        <v>69578.517000000007</v>
      </c>
      <c r="AV60" s="924">
        <v>644723.82513568329</v>
      </c>
      <c r="AW60" s="1036">
        <v>675319.53009999997</v>
      </c>
      <c r="AX60" s="542">
        <v>67158.731784967007</v>
      </c>
      <c r="AY60" s="542">
        <v>82398.530499999993</v>
      </c>
      <c r="AZ60" s="958">
        <v>194760.3221764043</v>
      </c>
      <c r="BA60" s="1036">
        <v>221622.31409999999</v>
      </c>
      <c r="BB60" s="958">
        <v>394087.4381141864</v>
      </c>
      <c r="BC60" s="958">
        <v>372029.43030000001</v>
      </c>
      <c r="BD60" s="924">
        <v>711882.5569206503</v>
      </c>
      <c r="BE60" s="1036">
        <v>757718.06059999997</v>
      </c>
      <c r="BF60" s="1217"/>
      <c r="BG60" s="1217"/>
      <c r="BH60" s="1217"/>
      <c r="BI60" s="1217"/>
    </row>
    <row r="61" spans="1:61" ht="15.75" hidden="1" customHeight="1" thickBot="1" x14ac:dyDescent="0.3">
      <c r="A61" s="2523" t="s">
        <v>1098</v>
      </c>
      <c r="B61" s="2298" t="s">
        <v>50</v>
      </c>
      <c r="C61" s="1423" t="s">
        <v>32</v>
      </c>
      <c r="D61" s="2674" t="s">
        <v>32</v>
      </c>
      <c r="E61" s="542"/>
      <c r="F61" s="2674" t="s">
        <v>32</v>
      </c>
      <c r="G61" s="542"/>
      <c r="H61" s="1625" t="s">
        <v>32</v>
      </c>
      <c r="I61" s="1036">
        <v>0</v>
      </c>
      <c r="J61" s="2674" t="s">
        <v>32</v>
      </c>
      <c r="K61" s="542"/>
      <c r="L61" s="1625" t="s">
        <v>32</v>
      </c>
      <c r="M61" s="1625"/>
      <c r="N61" s="2674" t="s">
        <v>32</v>
      </c>
      <c r="O61" s="542"/>
      <c r="P61" s="1625" t="s">
        <v>32</v>
      </c>
      <c r="Q61" s="1036">
        <v>0</v>
      </c>
      <c r="R61" s="2674" t="s">
        <v>32</v>
      </c>
      <c r="S61" s="542"/>
      <c r="T61" s="1625" t="s">
        <v>32</v>
      </c>
      <c r="U61" s="1036">
        <v>0</v>
      </c>
      <c r="V61" s="2674" t="s">
        <v>32</v>
      </c>
      <c r="W61" s="542"/>
      <c r="X61" s="1625" t="s">
        <v>32</v>
      </c>
      <c r="Y61" s="1036">
        <v>0</v>
      </c>
      <c r="Z61" s="1625" t="s">
        <v>32</v>
      </c>
      <c r="AA61" s="955">
        <v>0</v>
      </c>
      <c r="AB61" s="2674" t="s">
        <v>32</v>
      </c>
      <c r="AC61" s="542"/>
      <c r="AD61" s="1625" t="s">
        <v>32</v>
      </c>
      <c r="AE61" s="1036">
        <v>0</v>
      </c>
      <c r="AF61" s="2674" t="s">
        <v>32</v>
      </c>
      <c r="AG61" s="542"/>
      <c r="AH61" s="1625" t="s">
        <v>32</v>
      </c>
      <c r="AI61" s="1036">
        <v>0</v>
      </c>
      <c r="AJ61" s="2674" t="s">
        <v>32</v>
      </c>
      <c r="AK61" s="542"/>
      <c r="AL61" s="1625" t="s">
        <v>32</v>
      </c>
      <c r="AM61" s="1036">
        <v>0</v>
      </c>
      <c r="AN61" s="1049" t="e">
        <v>#VALUE!</v>
      </c>
      <c r="AO61" s="1049">
        <v>0</v>
      </c>
      <c r="AP61" s="2674" t="s">
        <v>32</v>
      </c>
      <c r="AQ61" s="542"/>
      <c r="AR61" s="1625" t="s">
        <v>32</v>
      </c>
      <c r="AS61" s="1036">
        <v>0</v>
      </c>
      <c r="AT61" s="2674" t="s">
        <v>32</v>
      </c>
      <c r="AU61" s="542"/>
      <c r="AV61" s="1625" t="s">
        <v>32</v>
      </c>
      <c r="AW61" s="1036">
        <v>0</v>
      </c>
      <c r="AX61" s="2674" t="s">
        <v>32</v>
      </c>
      <c r="AY61" s="542"/>
      <c r="AZ61" s="1625" t="s">
        <v>32</v>
      </c>
      <c r="BA61" s="1036">
        <v>0</v>
      </c>
      <c r="BB61" s="1625" t="s">
        <v>32</v>
      </c>
      <c r="BC61" s="955">
        <v>0</v>
      </c>
      <c r="BD61" s="1625" t="s">
        <v>32</v>
      </c>
      <c r="BE61" s="1036">
        <v>0</v>
      </c>
      <c r="BF61" s="1217"/>
      <c r="BG61" s="1217"/>
      <c r="BH61" s="1217"/>
      <c r="BI61" s="1217"/>
    </row>
    <row r="62" spans="1:61" ht="15.75" hidden="1" thickBot="1" x14ac:dyDescent="0.3">
      <c r="A62" s="2523" t="s">
        <v>585</v>
      </c>
      <c r="B62" s="2298" t="s">
        <v>50</v>
      </c>
      <c r="C62" s="542">
        <v>0</v>
      </c>
      <c r="D62" s="2674">
        <v>0</v>
      </c>
      <c r="E62" s="542">
        <v>0</v>
      </c>
      <c r="F62" s="2674">
        <v>0</v>
      </c>
      <c r="G62" s="542">
        <v>0</v>
      </c>
      <c r="H62" s="924">
        <v>0</v>
      </c>
      <c r="I62" s="1036">
        <v>0</v>
      </c>
      <c r="J62" s="2674">
        <v>0</v>
      </c>
      <c r="K62" s="542">
        <v>0</v>
      </c>
      <c r="L62" s="924">
        <v>0</v>
      </c>
      <c r="M62" s="924">
        <v>0</v>
      </c>
      <c r="N62" s="2674">
        <v>0</v>
      </c>
      <c r="O62" s="542">
        <v>0</v>
      </c>
      <c r="P62" s="924">
        <v>0</v>
      </c>
      <c r="Q62" s="1036">
        <v>0</v>
      </c>
      <c r="R62" s="2674">
        <v>0</v>
      </c>
      <c r="S62" s="542">
        <v>0</v>
      </c>
      <c r="T62" s="924">
        <v>0</v>
      </c>
      <c r="U62" s="1036">
        <v>0</v>
      </c>
      <c r="V62" s="2674">
        <v>0</v>
      </c>
      <c r="W62" s="542">
        <v>0</v>
      </c>
      <c r="X62" s="958">
        <v>0</v>
      </c>
      <c r="Y62" s="1036">
        <v>0</v>
      </c>
      <c r="Z62" s="924">
        <v>0</v>
      </c>
      <c r="AA62" s="955">
        <v>0</v>
      </c>
      <c r="AB62" s="2674">
        <v>0</v>
      </c>
      <c r="AC62" s="542">
        <v>0</v>
      </c>
      <c r="AD62" s="924">
        <v>0</v>
      </c>
      <c r="AE62" s="1036">
        <v>0</v>
      </c>
      <c r="AF62" s="2674">
        <v>0</v>
      </c>
      <c r="AG62" s="542">
        <v>0</v>
      </c>
      <c r="AH62" s="924">
        <v>0</v>
      </c>
      <c r="AI62" s="1036">
        <v>0</v>
      </c>
      <c r="AJ62" s="2674">
        <v>0</v>
      </c>
      <c r="AK62" s="542">
        <v>0</v>
      </c>
      <c r="AL62" s="958">
        <v>0</v>
      </c>
      <c r="AM62" s="1036">
        <v>0</v>
      </c>
      <c r="AN62" s="1049">
        <v>0</v>
      </c>
      <c r="AO62" s="1049">
        <v>0</v>
      </c>
      <c r="AP62" s="2674">
        <v>0</v>
      </c>
      <c r="AQ62" s="542">
        <v>0</v>
      </c>
      <c r="AR62" s="924">
        <v>0</v>
      </c>
      <c r="AS62" s="1036">
        <v>0</v>
      </c>
      <c r="AT62" s="2674">
        <v>0</v>
      </c>
      <c r="AU62" s="542">
        <v>0</v>
      </c>
      <c r="AV62" s="924">
        <v>0</v>
      </c>
      <c r="AW62" s="1036">
        <v>0</v>
      </c>
      <c r="AX62" s="2674">
        <v>0</v>
      </c>
      <c r="AY62" s="542">
        <v>0</v>
      </c>
      <c r="AZ62" s="958">
        <v>0</v>
      </c>
      <c r="BA62" s="1036">
        <v>0</v>
      </c>
      <c r="BB62" s="958">
        <v>0</v>
      </c>
      <c r="BC62" s="958">
        <v>0</v>
      </c>
      <c r="BD62" s="924">
        <v>0</v>
      </c>
      <c r="BE62" s="1036">
        <v>0</v>
      </c>
      <c r="BF62" s="1217"/>
      <c r="BG62" s="1217"/>
      <c r="BH62" s="1217"/>
      <c r="BI62" s="1217"/>
    </row>
    <row r="63" spans="1:61" ht="15.75" hidden="1" thickBot="1" x14ac:dyDescent="0.3">
      <c r="A63" s="2523" t="s">
        <v>1324</v>
      </c>
      <c r="B63" s="2298" t="s">
        <v>50</v>
      </c>
      <c r="C63" s="1423" t="s">
        <v>32</v>
      </c>
      <c r="D63" s="2674" t="s">
        <v>32</v>
      </c>
      <c r="E63" s="542">
        <v>68967</v>
      </c>
      <c r="F63" s="2674" t="s">
        <v>32</v>
      </c>
      <c r="G63" s="542">
        <v>62400</v>
      </c>
      <c r="H63" s="1625" t="s">
        <v>32</v>
      </c>
      <c r="I63" s="1036">
        <v>131367</v>
      </c>
      <c r="J63" s="2674" t="s">
        <v>32</v>
      </c>
      <c r="K63" s="542">
        <v>46620</v>
      </c>
      <c r="L63" s="1625" t="s">
        <v>32</v>
      </c>
      <c r="M63" s="1625">
        <v>177987</v>
      </c>
      <c r="N63" s="2674" t="s">
        <v>32</v>
      </c>
      <c r="O63" s="542">
        <v>70318</v>
      </c>
      <c r="P63" s="1625" t="s">
        <v>32</v>
      </c>
      <c r="Q63" s="1036">
        <v>248305</v>
      </c>
      <c r="R63" s="2674" t="s">
        <v>32</v>
      </c>
      <c r="S63" s="542">
        <v>67610</v>
      </c>
      <c r="T63" s="1625" t="s">
        <v>32</v>
      </c>
      <c r="U63" s="1036">
        <v>315915</v>
      </c>
      <c r="V63" s="2674" t="s">
        <v>32</v>
      </c>
      <c r="W63" s="542">
        <v>74243</v>
      </c>
      <c r="X63" s="1625" t="s">
        <v>32</v>
      </c>
      <c r="Y63" s="1036">
        <v>212171</v>
      </c>
      <c r="Z63" s="1625" t="s">
        <v>32</v>
      </c>
      <c r="AA63" s="955">
        <v>390158</v>
      </c>
      <c r="AB63" s="2674" t="s">
        <v>32</v>
      </c>
      <c r="AC63" s="542">
        <v>75501</v>
      </c>
      <c r="AD63" s="1625" t="s">
        <v>32</v>
      </c>
      <c r="AE63" s="1036">
        <v>465659</v>
      </c>
      <c r="AF63" s="2674" t="s">
        <v>32</v>
      </c>
      <c r="AG63" s="542">
        <v>3021</v>
      </c>
      <c r="AH63" s="1625" t="s">
        <v>32</v>
      </c>
      <c r="AI63" s="1036">
        <v>468680</v>
      </c>
      <c r="AJ63" s="2674" t="s">
        <v>32</v>
      </c>
      <c r="AK63" s="542">
        <v>73124</v>
      </c>
      <c r="AL63" s="1625" t="s">
        <v>32</v>
      </c>
      <c r="AM63" s="1036">
        <v>151646</v>
      </c>
      <c r="AN63" s="1625" t="s">
        <v>32</v>
      </c>
      <c r="AO63" s="1049">
        <v>541804</v>
      </c>
      <c r="AP63" s="2674" t="s">
        <v>32</v>
      </c>
      <c r="AQ63" s="542">
        <v>70214</v>
      </c>
      <c r="AR63" s="1625" t="s">
        <v>32</v>
      </c>
      <c r="AS63" s="1036">
        <v>612018</v>
      </c>
      <c r="AT63" s="2674" t="s">
        <v>32</v>
      </c>
      <c r="AU63" s="542">
        <v>70069</v>
      </c>
      <c r="AV63" s="1625" t="s">
        <v>32</v>
      </c>
      <c r="AW63" s="1036">
        <v>682087</v>
      </c>
      <c r="AX63" s="2674" t="s">
        <v>32</v>
      </c>
      <c r="AY63" s="542">
        <v>82771</v>
      </c>
      <c r="AZ63" s="1625" t="s">
        <v>32</v>
      </c>
      <c r="BA63" s="1036">
        <v>223054</v>
      </c>
      <c r="BB63" s="1625" t="s">
        <v>32</v>
      </c>
      <c r="BC63" s="958">
        <v>374700</v>
      </c>
      <c r="BD63" s="1625" t="s">
        <v>32</v>
      </c>
      <c r="BE63" s="1036">
        <v>764858</v>
      </c>
      <c r="BF63" s="1217"/>
      <c r="BG63" s="1217"/>
      <c r="BH63" s="1217"/>
      <c r="BI63" s="1217"/>
    </row>
    <row r="64" spans="1:61" ht="15.75" hidden="1" thickBot="1" x14ac:dyDescent="0.3">
      <c r="A64" s="2675" t="s">
        <v>1323</v>
      </c>
      <c r="B64" s="2310" t="s">
        <v>50</v>
      </c>
      <c r="C64" s="542">
        <v>711882.55692065042</v>
      </c>
      <c r="D64" s="542">
        <v>64472.382513568329</v>
      </c>
      <c r="E64" s="542">
        <v>68318.710200000001</v>
      </c>
      <c r="F64" s="542">
        <v>66621.461930687248</v>
      </c>
      <c r="G64" s="542">
        <v>61794.720000000001</v>
      </c>
      <c r="H64" s="1523">
        <v>131093.84444425558</v>
      </c>
      <c r="I64" s="1050">
        <v>130113.4302</v>
      </c>
      <c r="J64" s="542">
        <v>40026.604143840348</v>
      </c>
      <c r="K64" s="542">
        <v>46181.771999999997</v>
      </c>
      <c r="L64" s="924">
        <v>171120.44858809593</v>
      </c>
      <c r="M64" s="924">
        <v>176295.2022</v>
      </c>
      <c r="N64" s="542">
        <v>19878.984608350234</v>
      </c>
      <c r="O64" s="542">
        <v>69410.897800000006</v>
      </c>
      <c r="P64" s="1523">
        <v>190999.43319644616</v>
      </c>
      <c r="Q64" s="1050">
        <v>245706.1</v>
      </c>
      <c r="R64" s="542">
        <v>64472.382513568329</v>
      </c>
      <c r="S64" s="542">
        <v>66697.264999999999</v>
      </c>
      <c r="T64" s="1523">
        <v>255471.81571001449</v>
      </c>
      <c r="U64" s="1050">
        <v>312403.36499999999</v>
      </c>
      <c r="V64" s="542">
        <v>62323.30309644941</v>
      </c>
      <c r="W64" s="542">
        <v>73285.265299999999</v>
      </c>
      <c r="X64" s="958">
        <v>146674.67021836797</v>
      </c>
      <c r="Y64" s="1036">
        <v>209393.42809999999</v>
      </c>
      <c r="Z64" s="924">
        <v>317795.1188064639</v>
      </c>
      <c r="AA64" s="955">
        <v>385688.63029999996</v>
      </c>
      <c r="AB64" s="542">
        <v>67158.731784967007</v>
      </c>
      <c r="AC64" s="542">
        <v>74844.141300000003</v>
      </c>
      <c r="AD64" s="1523">
        <v>384953.85059143091</v>
      </c>
      <c r="AE64" s="1050">
        <v>460532.77159999998</v>
      </c>
      <c r="AF64" s="542">
        <v>65009.652367848088</v>
      </c>
      <c r="AG64" s="542">
        <v>2994.7172999999998</v>
      </c>
      <c r="AH64" s="1523">
        <v>449963.50295927899</v>
      </c>
      <c r="AI64" s="1050">
        <v>463527.4889</v>
      </c>
      <c r="AJ64" s="542">
        <v>67158.731784967007</v>
      </c>
      <c r="AK64" s="542">
        <v>72568.257599999997</v>
      </c>
      <c r="AL64" s="958">
        <v>199327.1159377821</v>
      </c>
      <c r="AM64" s="1036">
        <v>150407.11619999999</v>
      </c>
      <c r="AN64" s="1049">
        <v>517122.234744246</v>
      </c>
      <c r="AO64" s="1049">
        <v>536095.74650000001</v>
      </c>
      <c r="AP64" s="542">
        <v>67158.731784967007</v>
      </c>
      <c r="AQ64" s="542">
        <v>69645.266600000003</v>
      </c>
      <c r="AR64" s="1523">
        <v>584280.96652921301</v>
      </c>
      <c r="AS64" s="1050">
        <v>605741.01309999998</v>
      </c>
      <c r="AT64" s="542">
        <v>60442.858606470283</v>
      </c>
      <c r="AU64" s="542">
        <v>69578.517000000007</v>
      </c>
      <c r="AV64" s="1523">
        <v>644723.82513568329</v>
      </c>
      <c r="AW64" s="1050">
        <v>675319.53009999997</v>
      </c>
      <c r="AX64" s="542">
        <v>67158.731784967007</v>
      </c>
      <c r="AY64" s="542">
        <v>82398.530499999993</v>
      </c>
      <c r="AZ64" s="958">
        <v>194760.3221764043</v>
      </c>
      <c r="BA64" s="1036">
        <v>221622.31409999999</v>
      </c>
      <c r="BB64" s="958">
        <v>394087.4381141864</v>
      </c>
      <c r="BC64" s="958">
        <v>372029.43030000001</v>
      </c>
      <c r="BD64" s="1523">
        <v>711882.5569206503</v>
      </c>
      <c r="BE64" s="1050">
        <v>757718.06059999997</v>
      </c>
      <c r="BF64" s="1217"/>
      <c r="BG64" s="1217"/>
      <c r="BH64" s="1217"/>
      <c r="BI64" s="1217"/>
    </row>
    <row r="65" spans="1:61" ht="15.75" hidden="1" x14ac:dyDescent="0.25">
      <c r="A65" s="2523" t="s">
        <v>244</v>
      </c>
      <c r="B65" s="2298" t="s">
        <v>50</v>
      </c>
      <c r="C65" s="2674" t="s">
        <v>32</v>
      </c>
      <c r="D65" s="2674" t="s">
        <v>32</v>
      </c>
      <c r="E65" s="542">
        <v>10923.388741229759</v>
      </c>
      <c r="F65" s="2674" t="s">
        <v>32</v>
      </c>
      <c r="G65" s="542">
        <v>11730.140806976089</v>
      </c>
      <c r="H65" s="2683" t="s">
        <v>32</v>
      </c>
      <c r="I65" s="955">
        <v>22653.52954820585</v>
      </c>
      <c r="J65" s="2674" t="s">
        <v>32</v>
      </c>
      <c r="K65" s="542">
        <v>8551.4456928914951</v>
      </c>
      <c r="L65" s="1620" t="s">
        <v>32</v>
      </c>
      <c r="M65" s="1620">
        <v>31204.975241097345</v>
      </c>
      <c r="N65" s="2674" t="s">
        <v>32</v>
      </c>
      <c r="O65" s="542">
        <v>8852.1447098037061</v>
      </c>
      <c r="P65" s="2684" t="s">
        <v>32</v>
      </c>
      <c r="Q65" s="2685">
        <v>40057.119950901048</v>
      </c>
      <c r="R65" s="2674" t="s">
        <v>32</v>
      </c>
      <c r="S65" s="542">
        <v>10020</v>
      </c>
      <c r="T65" s="2684" t="s">
        <v>32</v>
      </c>
      <c r="U65" s="2685">
        <v>50077.119950901048</v>
      </c>
      <c r="V65" s="2674" t="s">
        <v>32</v>
      </c>
      <c r="W65" s="542">
        <v>11500</v>
      </c>
      <c r="X65" s="2686" t="s">
        <v>32</v>
      </c>
      <c r="Y65" s="1089">
        <v>30372.144709803706</v>
      </c>
      <c r="Z65" s="2684" t="s">
        <v>32</v>
      </c>
      <c r="AA65" s="2685">
        <v>61577.119950901048</v>
      </c>
      <c r="AB65" s="2674" t="s">
        <v>32</v>
      </c>
      <c r="AC65" s="542">
        <v>8674</v>
      </c>
      <c r="AD65" s="2684" t="s">
        <v>32</v>
      </c>
      <c r="AE65" s="2685">
        <v>70251.119950901048</v>
      </c>
      <c r="AF65" s="2674" t="s">
        <v>32</v>
      </c>
      <c r="AG65" s="542">
        <v>1092</v>
      </c>
      <c r="AH65" s="2684" t="s">
        <v>32</v>
      </c>
      <c r="AI65" s="2685">
        <v>71343.119950901048</v>
      </c>
      <c r="AJ65" s="2674" t="s">
        <v>32</v>
      </c>
      <c r="AK65" s="542">
        <v>9992.1024621952165</v>
      </c>
      <c r="AL65" s="2686" t="s">
        <v>32</v>
      </c>
      <c r="AM65" s="1089">
        <v>19758.102462195217</v>
      </c>
      <c r="AN65" s="2684" t="s">
        <v>32</v>
      </c>
      <c r="AO65" s="2682">
        <v>81335.222413096257</v>
      </c>
      <c r="AP65" s="2674" t="s">
        <v>32</v>
      </c>
      <c r="AQ65" s="542">
        <v>10835</v>
      </c>
      <c r="AR65" s="2684" t="s">
        <v>32</v>
      </c>
      <c r="AS65" s="2685">
        <v>92170.222413096257</v>
      </c>
      <c r="AT65" s="2674" t="s">
        <v>32</v>
      </c>
      <c r="AU65" s="542">
        <v>10245</v>
      </c>
      <c r="AV65" s="2684" t="s">
        <v>32</v>
      </c>
      <c r="AW65" s="2685">
        <v>102415.22241309626</v>
      </c>
      <c r="AX65" s="2674" t="s">
        <v>32</v>
      </c>
      <c r="AY65" s="542">
        <v>10423</v>
      </c>
      <c r="AZ65" s="2686" t="s">
        <v>32</v>
      </c>
      <c r="BA65" s="1089">
        <v>31503</v>
      </c>
      <c r="BB65" s="2684" t="s">
        <v>32</v>
      </c>
      <c r="BC65" s="2082">
        <v>51261.102462195217</v>
      </c>
      <c r="BD65" s="2684" t="s">
        <v>32</v>
      </c>
      <c r="BE65" s="2685">
        <v>112838.22241309626</v>
      </c>
      <c r="BF65" s="1217"/>
      <c r="BG65" s="1217"/>
      <c r="BH65" s="1217"/>
      <c r="BI65" s="1217"/>
    </row>
    <row r="66" spans="1:61" ht="15.75" hidden="1" thickBot="1" x14ac:dyDescent="0.3">
      <c r="A66" s="2524" t="s">
        <v>245</v>
      </c>
      <c r="B66" s="2282" t="s">
        <v>50</v>
      </c>
      <c r="C66" s="542">
        <v>117472.10000000009</v>
      </c>
      <c r="D66" s="542">
        <v>10560</v>
      </c>
      <c r="E66" s="542">
        <v>10602.241112237603</v>
      </c>
      <c r="F66" s="542">
        <v>10912</v>
      </c>
      <c r="G66" s="542">
        <v>11412.253991107038</v>
      </c>
      <c r="H66" s="1523">
        <v>21472</v>
      </c>
      <c r="I66" s="1050">
        <v>22014.495103344641</v>
      </c>
      <c r="J66" s="542">
        <v>6804.3333333333285</v>
      </c>
      <c r="K66" s="542">
        <v>8166.6306367113775</v>
      </c>
      <c r="L66" s="924">
        <v>28276.333333333328</v>
      </c>
      <c r="M66" s="924">
        <v>30181.125740056021</v>
      </c>
      <c r="N66" s="542">
        <v>3519.1111111111095</v>
      </c>
      <c r="O66" s="542">
        <v>8355.5393915837176</v>
      </c>
      <c r="P66" s="1523">
        <v>31795.444444444438</v>
      </c>
      <c r="Q66" s="1050">
        <v>38536.66513163974</v>
      </c>
      <c r="R66" s="542">
        <v>10784</v>
      </c>
      <c r="S66" s="542">
        <v>9352.6679999999997</v>
      </c>
      <c r="T66" s="1523">
        <v>42579.444444444438</v>
      </c>
      <c r="U66" s="1050">
        <v>47889.333131639738</v>
      </c>
      <c r="V66" s="542">
        <v>10424.533333333326</v>
      </c>
      <c r="W66" s="542">
        <v>10813.45</v>
      </c>
      <c r="X66" s="958">
        <v>24727.644444444435</v>
      </c>
      <c r="Y66" s="1036">
        <v>28521.657391583722</v>
      </c>
      <c r="Z66" s="924">
        <v>53003.977777777764</v>
      </c>
      <c r="AA66" s="955">
        <v>58702.783131639742</v>
      </c>
      <c r="AB66" s="542">
        <v>11150</v>
      </c>
      <c r="AC66" s="542">
        <v>8168.3058000000001</v>
      </c>
      <c r="AD66" s="1523">
        <v>64153.977777777764</v>
      </c>
      <c r="AE66" s="1050">
        <v>66871.088931639737</v>
      </c>
      <c r="AF66" s="542">
        <v>10602.288888888885</v>
      </c>
      <c r="AG66" s="542">
        <v>1028.3363999999999</v>
      </c>
      <c r="AH66" s="1523">
        <v>74756.266666666648</v>
      </c>
      <c r="AI66" s="1050">
        <v>67899.425331639737</v>
      </c>
      <c r="AJ66" s="542">
        <v>10952.777777777781</v>
      </c>
      <c r="AK66" s="542">
        <v>9485.5028673619199</v>
      </c>
      <c r="AL66" s="958">
        <v>32705.066666666666</v>
      </c>
      <c r="AM66" s="1036">
        <v>18682.145067361918</v>
      </c>
      <c r="AN66" s="1049">
        <v>85709.044444444429</v>
      </c>
      <c r="AO66" s="1049">
        <v>77384.928199001661</v>
      </c>
      <c r="AP66" s="542">
        <v>10952.777777777781</v>
      </c>
      <c r="AQ66" s="542">
        <v>10295.416999999999</v>
      </c>
      <c r="AR66" s="1523">
        <v>96661.82222222221</v>
      </c>
      <c r="AS66" s="1050">
        <v>87680.345199001662</v>
      </c>
      <c r="AT66" s="542">
        <v>9857.5</v>
      </c>
      <c r="AU66" s="542">
        <v>9752.2155000000002</v>
      </c>
      <c r="AV66" s="1523">
        <v>106519.32222222221</v>
      </c>
      <c r="AW66" s="1050">
        <v>97432.560699001668</v>
      </c>
      <c r="AX66" s="542">
        <v>10952.777777777781</v>
      </c>
      <c r="AY66" s="542">
        <v>9910.1883999999991</v>
      </c>
      <c r="AZ66" s="958">
        <v>31763.055555555562</v>
      </c>
      <c r="BA66" s="1036">
        <v>29957.820899999999</v>
      </c>
      <c r="BB66" s="958">
        <v>64468.122222222228</v>
      </c>
      <c r="BC66" s="958">
        <v>48639.965967361917</v>
      </c>
      <c r="BD66" s="1523">
        <v>117472.09999999999</v>
      </c>
      <c r="BE66" s="1050">
        <v>107342.74909900167</v>
      </c>
      <c r="BF66" s="1217"/>
      <c r="BG66" s="1217"/>
      <c r="BH66" s="1217"/>
      <c r="BI66" s="1217"/>
    </row>
    <row r="67" spans="1:61" ht="15.75" hidden="1" x14ac:dyDescent="0.25">
      <c r="A67" s="2650" t="s">
        <v>598</v>
      </c>
      <c r="B67" s="2272" t="s">
        <v>50</v>
      </c>
      <c r="C67" s="1423" t="s">
        <v>32</v>
      </c>
      <c r="D67" s="2674" t="s">
        <v>32</v>
      </c>
      <c r="E67" s="542">
        <v>10925</v>
      </c>
      <c r="F67" s="2674" t="s">
        <v>32</v>
      </c>
      <c r="G67" s="542">
        <v>12257</v>
      </c>
      <c r="H67" s="2687" t="s">
        <v>32</v>
      </c>
      <c r="I67" s="1073">
        <v>23182</v>
      </c>
      <c r="J67" s="2674" t="s">
        <v>32</v>
      </c>
      <c r="K67" s="542">
        <v>8122</v>
      </c>
      <c r="L67" s="2687" t="s">
        <v>32</v>
      </c>
      <c r="M67" s="2687">
        <v>31304</v>
      </c>
      <c r="N67" s="2674" t="s">
        <v>32</v>
      </c>
      <c r="O67" s="542">
        <v>9722</v>
      </c>
      <c r="P67" s="2681" t="s">
        <v>32</v>
      </c>
      <c r="Q67" s="2682">
        <v>41026</v>
      </c>
      <c r="R67" s="2674" t="s">
        <v>32</v>
      </c>
      <c r="S67" s="542">
        <v>8347</v>
      </c>
      <c r="T67" s="2681" t="s">
        <v>32</v>
      </c>
      <c r="U67" s="2682">
        <v>49373</v>
      </c>
      <c r="V67" s="2674" t="s">
        <v>32</v>
      </c>
      <c r="W67" s="542">
        <v>11211</v>
      </c>
      <c r="X67" s="1093"/>
      <c r="Y67" s="1089">
        <v>29280</v>
      </c>
      <c r="Z67" s="2681" t="s">
        <v>32</v>
      </c>
      <c r="AA67" s="2685">
        <v>60584</v>
      </c>
      <c r="AB67" s="2674" t="s">
        <v>32</v>
      </c>
      <c r="AC67" s="542">
        <v>10011</v>
      </c>
      <c r="AD67" s="2681" t="s">
        <v>32</v>
      </c>
      <c r="AE67" s="2682">
        <v>70595</v>
      </c>
      <c r="AF67" s="2674" t="s">
        <v>32</v>
      </c>
      <c r="AG67" s="542">
        <v>745</v>
      </c>
      <c r="AH67" s="2681" t="s">
        <v>32</v>
      </c>
      <c r="AI67" s="2682">
        <v>71340</v>
      </c>
      <c r="AJ67" s="2674" t="s">
        <v>32</v>
      </c>
      <c r="AK67" s="542">
        <v>10541</v>
      </c>
      <c r="AL67" s="1093"/>
      <c r="AM67" s="1089">
        <v>21297</v>
      </c>
      <c r="AN67" s="2681" t="s">
        <v>32</v>
      </c>
      <c r="AO67" s="2682">
        <v>81881</v>
      </c>
      <c r="AP67" s="2674" t="s">
        <v>32</v>
      </c>
      <c r="AQ67" s="542">
        <v>11247</v>
      </c>
      <c r="AR67" s="2681" t="s">
        <v>32</v>
      </c>
      <c r="AS67" s="2682">
        <v>93128</v>
      </c>
      <c r="AT67" s="2674" t="s">
        <v>32</v>
      </c>
      <c r="AU67" s="542">
        <v>10641</v>
      </c>
      <c r="AV67" s="2681" t="s">
        <v>32</v>
      </c>
      <c r="AW67" s="2682">
        <v>103769</v>
      </c>
      <c r="AX67" s="2674" t="s">
        <v>32</v>
      </c>
      <c r="AY67" s="542">
        <v>7988</v>
      </c>
      <c r="AZ67" s="1093"/>
      <c r="BA67" s="1089">
        <v>29876</v>
      </c>
      <c r="BB67" s="2681" t="s">
        <v>32</v>
      </c>
      <c r="BC67" s="2082">
        <v>51173</v>
      </c>
      <c r="BD67" s="2681" t="s">
        <v>32</v>
      </c>
      <c r="BE67" s="2682">
        <v>111757</v>
      </c>
      <c r="BF67" s="1217"/>
      <c r="BG67" s="1217"/>
      <c r="BH67" s="1217"/>
      <c r="BI67" s="1217"/>
    </row>
    <row r="68" spans="1:61" ht="15.75" hidden="1" thickBot="1" x14ac:dyDescent="0.3">
      <c r="A68" s="2524" t="s">
        <v>599</v>
      </c>
      <c r="B68" s="2282" t="s">
        <v>50</v>
      </c>
      <c r="C68" s="1049">
        <v>55044.419160353718</v>
      </c>
      <c r="D68" s="1049">
        <v>4985.1549428244871</v>
      </c>
      <c r="E68" s="1049">
        <v>10189.747499999999</v>
      </c>
      <c r="F68" s="1049">
        <v>5151.3267742519674</v>
      </c>
      <c r="G68" s="1049">
        <v>11441.9095</v>
      </c>
      <c r="H68" s="1523">
        <v>10136.481717076455</v>
      </c>
      <c r="I68" s="1050">
        <v>21631.656999999999</v>
      </c>
      <c r="J68" s="1049">
        <v>3094.9503603368685</v>
      </c>
      <c r="K68" s="1049">
        <v>7581.8869999999997</v>
      </c>
      <c r="L68" s="1523">
        <v>13231.432077413323</v>
      </c>
      <c r="M68" s="1523">
        <v>29213.544000000002</v>
      </c>
      <c r="N68" s="1049">
        <v>1537.089440704216</v>
      </c>
      <c r="O68" s="1049">
        <v>8936.4624000000003</v>
      </c>
      <c r="P68" s="1523">
        <v>14768.521518117539</v>
      </c>
      <c r="Q68" s="1050">
        <v>38150.006399999998</v>
      </c>
      <c r="R68" s="1049">
        <v>4985.1549428244871</v>
      </c>
      <c r="S68" s="1049">
        <v>7650.0254999999997</v>
      </c>
      <c r="T68" s="1523">
        <v>19753.676460942028</v>
      </c>
      <c r="U68" s="1050">
        <v>45800.031900000002</v>
      </c>
      <c r="V68" s="1049">
        <v>4818.9831113970031</v>
      </c>
      <c r="W68" s="1049">
        <v>10309.6356</v>
      </c>
      <c r="X68" s="1524">
        <v>11341.227494925706</v>
      </c>
      <c r="Y68" s="1050">
        <v>26896.123499999998</v>
      </c>
      <c r="Z68" s="924">
        <v>24572.659572339027</v>
      </c>
      <c r="AA68" s="2660">
        <v>56109.667499999996</v>
      </c>
      <c r="AB68" s="1049">
        <v>5192.8697321088403</v>
      </c>
      <c r="AC68" s="1049">
        <v>9207.1167000000005</v>
      </c>
      <c r="AD68" s="1523">
        <v>29765.529304447868</v>
      </c>
      <c r="AE68" s="1050">
        <v>65316.784199999995</v>
      </c>
      <c r="AF68" s="1049">
        <v>5026.6979006813599</v>
      </c>
      <c r="AG68" s="1049">
        <v>689.87</v>
      </c>
      <c r="AH68" s="1523">
        <v>34792.227205129224</v>
      </c>
      <c r="AI68" s="1050">
        <v>66006.65419999999</v>
      </c>
      <c r="AJ68" s="1049">
        <v>5192.8697321088403</v>
      </c>
      <c r="AK68" s="1049">
        <v>9796.8053999999993</v>
      </c>
      <c r="AL68" s="1524">
        <v>15412.43736489904</v>
      </c>
      <c r="AM68" s="1050">
        <v>19693.792099999999</v>
      </c>
      <c r="AN68" s="1049">
        <v>39985.096937238064</v>
      </c>
      <c r="AO68" s="1049">
        <v>75803.459599999987</v>
      </c>
      <c r="AP68" s="1049">
        <v>5192.8697321088403</v>
      </c>
      <c r="AQ68" s="1049">
        <v>10438.340700000001</v>
      </c>
      <c r="AR68" s="1523">
        <v>45177.966669346904</v>
      </c>
      <c r="AS68" s="1050">
        <v>86241.800299999988</v>
      </c>
      <c r="AT68" s="1049">
        <v>4673.5827588979555</v>
      </c>
      <c r="AU68" s="1049">
        <v>9929.1170999999995</v>
      </c>
      <c r="AV68" s="1523">
        <v>49851.549428244864</v>
      </c>
      <c r="AW68" s="1050">
        <v>96170.917399999991</v>
      </c>
      <c r="AX68" s="1049">
        <v>5192.8697321088403</v>
      </c>
      <c r="AY68" s="1049">
        <v>7446.4135999999999</v>
      </c>
      <c r="AZ68" s="1524">
        <v>15059.322223115636</v>
      </c>
      <c r="BA68" s="1050">
        <v>27813.8714</v>
      </c>
      <c r="BB68" s="958">
        <v>30471.759588014676</v>
      </c>
      <c r="BC68" s="958">
        <v>47507.663499999995</v>
      </c>
      <c r="BD68" s="1523">
        <v>55044.419160353704</v>
      </c>
      <c r="BE68" s="1050">
        <v>103617.33099999999</v>
      </c>
      <c r="BF68" s="1217"/>
      <c r="BG68" s="1217"/>
      <c r="BH68" s="1217"/>
      <c r="BI68" s="1217"/>
    </row>
    <row r="69" spans="1:61" ht="30.75" hidden="1" customHeight="1" thickBot="1" x14ac:dyDescent="0.3">
      <c r="A69" s="2646" t="s">
        <v>587</v>
      </c>
      <c r="B69" s="2287" t="s">
        <v>49</v>
      </c>
      <c r="C69" s="2648"/>
      <c r="D69" s="2648">
        <v>0</v>
      </c>
      <c r="E69" s="2688">
        <v>0</v>
      </c>
      <c r="F69" s="2648">
        <v>0</v>
      </c>
      <c r="G69" s="2688">
        <v>0</v>
      </c>
      <c r="H69" s="2689" t="s">
        <v>32</v>
      </c>
      <c r="I69" s="2688">
        <v>0</v>
      </c>
      <c r="J69" s="2648">
        <v>0</v>
      </c>
      <c r="K69" s="2688">
        <v>0</v>
      </c>
      <c r="L69" s="2683" t="s">
        <v>32</v>
      </c>
      <c r="M69" s="2690">
        <v>0</v>
      </c>
      <c r="N69" s="2648">
        <v>0</v>
      </c>
      <c r="O69" s="2688">
        <v>0</v>
      </c>
      <c r="P69" s="2691" t="s">
        <v>32</v>
      </c>
      <c r="Q69" s="2692">
        <v>0</v>
      </c>
      <c r="R69" s="2648">
        <v>0</v>
      </c>
      <c r="S69" s="2688">
        <v>0</v>
      </c>
      <c r="T69" s="2691" t="s">
        <v>32</v>
      </c>
      <c r="U69" s="2692">
        <v>0</v>
      </c>
      <c r="V69" s="2648">
        <v>0</v>
      </c>
      <c r="W69" s="2688">
        <v>0</v>
      </c>
      <c r="X69" s="2693" t="s">
        <v>32</v>
      </c>
      <c r="Y69" s="2694">
        <v>0</v>
      </c>
      <c r="Z69" s="2695" t="s">
        <v>32</v>
      </c>
      <c r="AA69" s="2696">
        <v>0</v>
      </c>
      <c r="AB69" s="2648">
        <v>0</v>
      </c>
      <c r="AC69" s="2688">
        <v>0</v>
      </c>
      <c r="AD69" s="2691" t="s">
        <v>32</v>
      </c>
      <c r="AE69" s="2692">
        <v>0</v>
      </c>
      <c r="AF69" s="2648">
        <v>0</v>
      </c>
      <c r="AG69" s="2688">
        <v>0</v>
      </c>
      <c r="AH69" s="2691" t="s">
        <v>32</v>
      </c>
      <c r="AI69" s="2692">
        <v>0</v>
      </c>
      <c r="AJ69" s="2648">
        <v>0</v>
      </c>
      <c r="AK69" s="2688">
        <v>0</v>
      </c>
      <c r="AL69" s="2693" t="s">
        <v>32</v>
      </c>
      <c r="AM69" s="2694">
        <v>0</v>
      </c>
      <c r="AN69" s="2691" t="s">
        <v>32</v>
      </c>
      <c r="AO69" s="2692">
        <v>0</v>
      </c>
      <c r="AP69" s="2648">
        <v>0</v>
      </c>
      <c r="AQ69" s="2688">
        <v>0</v>
      </c>
      <c r="AR69" s="2691" t="s">
        <v>32</v>
      </c>
      <c r="AS69" s="2692">
        <v>0</v>
      </c>
      <c r="AT69" s="2648">
        <v>0</v>
      </c>
      <c r="AU69" s="2688">
        <v>0</v>
      </c>
      <c r="AV69" s="2691" t="s">
        <v>32</v>
      </c>
      <c r="AW69" s="2692">
        <v>0</v>
      </c>
      <c r="AX69" s="2648">
        <v>0</v>
      </c>
      <c r="AY69" s="2688">
        <v>0</v>
      </c>
      <c r="AZ69" s="2693" t="s">
        <v>32</v>
      </c>
      <c r="BA69" s="2694">
        <v>0</v>
      </c>
      <c r="BB69" s="2695" t="s">
        <v>32</v>
      </c>
      <c r="BC69" s="2696">
        <v>0</v>
      </c>
      <c r="BD69" s="2691" t="s">
        <v>32</v>
      </c>
      <c r="BE69" s="2692">
        <v>0</v>
      </c>
      <c r="BF69" s="1217"/>
      <c r="BG69" s="1217"/>
      <c r="BH69" s="1217"/>
      <c r="BI69" s="1217"/>
    </row>
    <row r="70" spans="1:61" ht="30" hidden="1" x14ac:dyDescent="0.25">
      <c r="A70" s="2516" t="s">
        <v>586</v>
      </c>
      <c r="B70" s="2272" t="s">
        <v>49</v>
      </c>
      <c r="C70" s="1017">
        <v>17</v>
      </c>
      <c r="D70" s="1016">
        <v>17</v>
      </c>
      <c r="E70" s="1016">
        <v>18.683215415451528</v>
      </c>
      <c r="F70" s="1016">
        <v>17</v>
      </c>
      <c r="G70" s="1016">
        <v>18.537754943658712</v>
      </c>
      <c r="H70" s="2697">
        <v>17</v>
      </c>
      <c r="I70" s="1014">
        <v>18.613848358512051</v>
      </c>
      <c r="J70" s="1016">
        <v>17</v>
      </c>
      <c r="K70" s="1016">
        <v>17.608439269183705</v>
      </c>
      <c r="L70" s="1017">
        <v>17</v>
      </c>
      <c r="M70" s="1726">
        <v>18.339539103971074</v>
      </c>
      <c r="N70" s="1016">
        <v>17</v>
      </c>
      <c r="O70" s="1016">
        <v>17.997405097636904</v>
      </c>
      <c r="P70" s="2698">
        <v>17.000000000000004</v>
      </c>
      <c r="Q70" s="2699">
        <v>18.241576472588385</v>
      </c>
      <c r="R70" s="1016">
        <v>17</v>
      </c>
      <c r="S70" s="1016">
        <v>18.27181836004856</v>
      </c>
      <c r="T70" s="2698">
        <v>17.000000000000004</v>
      </c>
      <c r="U70" s="2699">
        <v>18.248024625151917</v>
      </c>
      <c r="V70" s="1016">
        <v>17</v>
      </c>
      <c r="W70" s="1016">
        <v>20.107106063078874</v>
      </c>
      <c r="X70" s="2700">
        <v>17.000000000000011</v>
      </c>
      <c r="Y70" s="2700">
        <v>18.776745794639886</v>
      </c>
      <c r="Z70" s="2701">
        <v>17.000000000000007</v>
      </c>
      <c r="AA70" s="1896">
        <v>18.574343463049754</v>
      </c>
      <c r="AB70" s="1016">
        <v>17</v>
      </c>
      <c r="AC70" s="1016">
        <v>20.333117870264896</v>
      </c>
      <c r="AD70" s="2698">
        <v>17.000000000000007</v>
      </c>
      <c r="AE70" s="2699">
        <v>18.839172283861537</v>
      </c>
      <c r="AF70" s="1016">
        <v>17</v>
      </c>
      <c r="AG70" s="1016">
        <v>27.1538132544208</v>
      </c>
      <c r="AH70" s="2698">
        <v>17.000000000000007</v>
      </c>
      <c r="AI70" s="2699">
        <v>18.876515768955738</v>
      </c>
      <c r="AJ70" s="1016">
        <v>17</v>
      </c>
      <c r="AK70" s="1016">
        <v>19.986726445869714</v>
      </c>
      <c r="AL70" s="2700">
        <v>17.000000000000004</v>
      </c>
      <c r="AM70" s="2700">
        <v>20.265016275523735</v>
      </c>
      <c r="AN70" s="2698">
        <v>17.000000000000004</v>
      </c>
      <c r="AO70" s="2699">
        <v>19.019526214475153</v>
      </c>
      <c r="AP70" s="1016">
        <v>17</v>
      </c>
      <c r="AQ70" s="1016">
        <v>19.349827524196535</v>
      </c>
      <c r="AR70" s="2702">
        <v>17.000000000000007</v>
      </c>
      <c r="AS70" s="2536">
        <v>19.056927860277636</v>
      </c>
      <c r="AT70" s="1016">
        <v>17</v>
      </c>
      <c r="AU70" s="1016">
        <v>20.251127954094748</v>
      </c>
      <c r="AV70" s="2702">
        <v>17.000000000000004</v>
      </c>
      <c r="AW70" s="2536">
        <v>19.17341911074109</v>
      </c>
      <c r="AX70" s="1016">
        <v>17</v>
      </c>
      <c r="AY70" s="1016">
        <v>20.619028403769928</v>
      </c>
      <c r="AZ70" s="2703">
        <v>17</v>
      </c>
      <c r="BA70" s="2700">
        <v>20.090330236300996</v>
      </c>
      <c r="BB70" s="2704">
        <v>17.000000000000004</v>
      </c>
      <c r="BC70" s="1896">
        <v>20.160589818351593</v>
      </c>
      <c r="BD70" s="2702">
        <v>17.000000000000004</v>
      </c>
      <c r="BE70" s="2699">
        <v>19.320724272297131</v>
      </c>
      <c r="BF70" s="1217"/>
      <c r="BG70" s="1217"/>
      <c r="BH70" s="1217"/>
      <c r="BI70" s="1217"/>
    </row>
    <row r="71" spans="1:61" hidden="1" x14ac:dyDescent="0.25">
      <c r="A71" s="2521" t="s">
        <v>584</v>
      </c>
      <c r="B71" s="2663" t="s">
        <v>49</v>
      </c>
      <c r="C71" s="921">
        <v>10</v>
      </c>
      <c r="D71" s="922">
        <v>10</v>
      </c>
      <c r="E71" s="922">
        <v>9.2525667507567739</v>
      </c>
      <c r="F71" s="922">
        <v>10</v>
      </c>
      <c r="G71" s="922">
        <v>10.986168785999794</v>
      </c>
      <c r="H71" s="2705">
        <v>10</v>
      </c>
      <c r="I71" s="1038">
        <v>10.076879270083207</v>
      </c>
      <c r="J71" s="922">
        <v>10</v>
      </c>
      <c r="K71" s="922">
        <v>9.4378914552708917</v>
      </c>
      <c r="L71" s="921">
        <v>10</v>
      </c>
      <c r="M71" s="1541">
        <v>9.8955921849725073</v>
      </c>
      <c r="N71" s="922">
        <v>10</v>
      </c>
      <c r="O71" s="922">
        <v>7.3378804724536586</v>
      </c>
      <c r="P71" s="2701">
        <v>9.9999999999999982</v>
      </c>
      <c r="Q71" s="1896">
        <v>9.2002762408125154</v>
      </c>
      <c r="R71" s="922">
        <v>10</v>
      </c>
      <c r="S71" s="922">
        <v>8.1696609167739176</v>
      </c>
      <c r="T71" s="2701">
        <v>10</v>
      </c>
      <c r="U71" s="1896">
        <v>8.9790584298528238</v>
      </c>
      <c r="V71" s="922">
        <v>10</v>
      </c>
      <c r="W71" s="922">
        <v>9.204654142006051</v>
      </c>
      <c r="X71" s="2700">
        <v>9.9999999999999964</v>
      </c>
      <c r="Y71" s="2700">
        <v>8.2473741904843791</v>
      </c>
      <c r="Z71" s="2701">
        <v>9.9999999999999982</v>
      </c>
      <c r="AA71" s="1896">
        <v>9.0197800358123903</v>
      </c>
      <c r="AB71" s="922">
        <v>10</v>
      </c>
      <c r="AC71" s="922">
        <v>7.4353516219952205</v>
      </c>
      <c r="AD71" s="2701">
        <v>9.9999999999999982</v>
      </c>
      <c r="AE71" s="1896">
        <v>8.7909564267899096</v>
      </c>
      <c r="AF71" s="922">
        <v>10</v>
      </c>
      <c r="AG71" s="922">
        <v>11.063878115776033</v>
      </c>
      <c r="AH71" s="2701">
        <v>9.9999999999999982</v>
      </c>
      <c r="AI71" s="1896">
        <v>8.8183933664369398</v>
      </c>
      <c r="AJ71" s="922">
        <v>10</v>
      </c>
      <c r="AK71" s="922">
        <v>8.21093745033685</v>
      </c>
      <c r="AL71" s="2700">
        <v>10</v>
      </c>
      <c r="AM71" s="2700">
        <v>7.96085839745892</v>
      </c>
      <c r="AN71" s="2701">
        <v>9.9999999999999982</v>
      </c>
      <c r="AO71" s="1896">
        <v>8.7391441637272536</v>
      </c>
      <c r="AP71" s="922">
        <v>10</v>
      </c>
      <c r="AQ71" s="922">
        <v>9.4119818682894323</v>
      </c>
      <c r="AR71" s="2704">
        <v>10</v>
      </c>
      <c r="AS71" s="1114">
        <v>8.8131218431199851</v>
      </c>
      <c r="AT71" s="922">
        <v>10</v>
      </c>
      <c r="AU71" s="922">
        <v>9.8754019252677185</v>
      </c>
      <c r="AV71" s="2704">
        <v>10</v>
      </c>
      <c r="AW71" s="1114">
        <v>8.9090430174359074</v>
      </c>
      <c r="AX71" s="922">
        <v>10</v>
      </c>
      <c r="AY71" s="922">
        <v>9.2749453262896164</v>
      </c>
      <c r="AZ71" s="2703">
        <v>10.000000000000002</v>
      </c>
      <c r="BA71" s="2700">
        <v>9.5107847497606084</v>
      </c>
      <c r="BB71" s="2704">
        <v>10</v>
      </c>
      <c r="BC71" s="1896">
        <v>8.849053758883656</v>
      </c>
      <c r="BD71" s="2704">
        <v>10</v>
      </c>
      <c r="BE71" s="1896">
        <v>8.9416100896299184</v>
      </c>
      <c r="BF71" s="1217"/>
      <c r="BG71" s="1217"/>
      <c r="BH71" s="1217"/>
      <c r="BI71" s="1217"/>
    </row>
    <row r="72" spans="1:61" ht="15.75" hidden="1" thickBot="1" x14ac:dyDescent="0.3">
      <c r="A72" s="2524" t="s">
        <v>600</v>
      </c>
      <c r="B72" s="2282" t="s">
        <v>49</v>
      </c>
      <c r="C72" s="1127">
        <v>15</v>
      </c>
      <c r="D72" s="1126">
        <v>15</v>
      </c>
      <c r="E72" s="2435">
        <v>18.643674418077559</v>
      </c>
      <c r="F72" s="1126">
        <v>15</v>
      </c>
      <c r="G72" s="2435">
        <v>15.299430745932732</v>
      </c>
      <c r="H72" s="2706">
        <v>14.999999999999996</v>
      </c>
      <c r="I72" s="2435">
        <v>16.711498134366806</v>
      </c>
      <c r="J72" s="1126">
        <v>15</v>
      </c>
      <c r="K72" s="2435">
        <v>18.910094876367861</v>
      </c>
      <c r="L72" s="1127">
        <v>15</v>
      </c>
      <c r="M72" s="2707">
        <v>17.23145446524137</v>
      </c>
      <c r="N72" s="1126">
        <v>15</v>
      </c>
      <c r="O72" s="2435">
        <v>18.801787029084473</v>
      </c>
      <c r="P72" s="2708">
        <v>15</v>
      </c>
      <c r="Q72" s="2587">
        <v>17.575302328080554</v>
      </c>
      <c r="R72" s="1126">
        <v>15</v>
      </c>
      <c r="S72" s="2435">
        <v>15.151706760398467</v>
      </c>
      <c r="T72" s="2708">
        <v>15.000000000000002</v>
      </c>
      <c r="U72" s="2587">
        <v>17.117953533826572</v>
      </c>
      <c r="V72" s="1126">
        <v>15</v>
      </c>
      <c r="W72" s="2435">
        <v>16.285823634318543</v>
      </c>
      <c r="X72" s="2700">
        <v>15.000000000000002</v>
      </c>
      <c r="Y72" s="2700">
        <v>16.672142169897981</v>
      </c>
      <c r="Z72" s="2701">
        <v>15</v>
      </c>
      <c r="AA72" s="1896">
        <v>16.958739774880641</v>
      </c>
      <c r="AB72" s="1126">
        <v>15</v>
      </c>
      <c r="AC72" s="2435">
        <v>18.87265504122367</v>
      </c>
      <c r="AD72" s="2708">
        <v>15</v>
      </c>
      <c r="AE72" s="2587">
        <v>17.204683212193054</v>
      </c>
      <c r="AF72" s="1126">
        <v>15</v>
      </c>
      <c r="AG72" s="2435">
        <v>60.029181420095142</v>
      </c>
      <c r="AH72" s="2708">
        <v>15</v>
      </c>
      <c r="AI72" s="2587">
        <v>17.333926006758862</v>
      </c>
      <c r="AJ72" s="1126">
        <v>15</v>
      </c>
      <c r="AK72" s="2435">
        <v>16.331205452405847</v>
      </c>
      <c r="AL72" s="2700">
        <v>15.000000000000002</v>
      </c>
      <c r="AM72" s="2700">
        <v>17.915993779351005</v>
      </c>
      <c r="AN72" s="2708">
        <v>15.000000000000002</v>
      </c>
      <c r="AO72" s="2587">
        <v>17.197460949554237</v>
      </c>
      <c r="AP72" s="1126">
        <v>15</v>
      </c>
      <c r="AQ72" s="2435">
        <v>13.568070280965197</v>
      </c>
      <c r="AR72" s="2709">
        <v>15.000000000000002</v>
      </c>
      <c r="AS72" s="1130">
        <v>16.658129769388957</v>
      </c>
      <c r="AT72" s="1126">
        <v>15</v>
      </c>
      <c r="AU72" s="1126">
        <v>13.044680198643238</v>
      </c>
      <c r="AV72" s="2709">
        <v>15.000000000000002</v>
      </c>
      <c r="AW72" s="1130">
        <v>16.194965070811172</v>
      </c>
      <c r="AX72" s="1126">
        <v>15</v>
      </c>
      <c r="AY72" s="1126">
        <v>7.9506677173464544</v>
      </c>
      <c r="AZ72" s="2700">
        <v>15</v>
      </c>
      <c r="BA72" s="2700">
        <v>11.274047728153883</v>
      </c>
      <c r="BB72" s="2701">
        <v>15</v>
      </c>
      <c r="BC72" s="1896">
        <v>13.321274184184444</v>
      </c>
      <c r="BD72" s="2708">
        <v>15</v>
      </c>
      <c r="BE72" s="2587">
        <v>15.071832898431559</v>
      </c>
      <c r="BF72" s="1217"/>
      <c r="BG72" s="1217"/>
      <c r="BH72" s="1217"/>
      <c r="BI72" s="1217"/>
    </row>
    <row r="73" spans="1:61" ht="15.75" hidden="1" thickBot="1" x14ac:dyDescent="0.3">
      <c r="A73" s="2710" t="s">
        <v>246</v>
      </c>
      <c r="B73" s="2287" t="s">
        <v>362</v>
      </c>
      <c r="C73" s="2289">
        <v>879.87856003392483</v>
      </c>
      <c r="D73" s="2289">
        <v>861.7544830197586</v>
      </c>
      <c r="E73" s="2289">
        <v>907.6821125492387</v>
      </c>
      <c r="F73" s="2289">
        <v>861.75448301975871</v>
      </c>
      <c r="G73" s="2289">
        <v>923.49485369278932</v>
      </c>
      <c r="H73" s="2289">
        <v>861.75042597334436</v>
      </c>
      <c r="I73" s="2289">
        <v>915.10976754702517</v>
      </c>
      <c r="J73" s="2289">
        <v>918.52304191449321</v>
      </c>
      <c r="K73" s="2289">
        <v>966.95282680626599</v>
      </c>
      <c r="L73" s="2289">
        <v>875.0291487194695</v>
      </c>
      <c r="M73" s="2289">
        <v>929.27105569927699</v>
      </c>
      <c r="N73" s="2289">
        <v>1076.9039529754427</v>
      </c>
      <c r="O73" s="2289">
        <v>883.14642328614877</v>
      </c>
      <c r="P73" s="953">
        <v>896.04002848732034</v>
      </c>
      <c r="Q73" s="953">
        <v>915.90274833002377</v>
      </c>
      <c r="R73" s="2289">
        <v>876.78258810480679</v>
      </c>
      <c r="S73" s="2289">
        <v>908.50860040774546</v>
      </c>
      <c r="T73" s="953">
        <v>891.18010662422546</v>
      </c>
      <c r="U73" s="953">
        <v>914.26521585168962</v>
      </c>
      <c r="V73" s="2289">
        <v>882.41812751169959</v>
      </c>
      <c r="W73" s="2289">
        <v>913.7326875694223</v>
      </c>
      <c r="X73" s="542">
        <v>906.29582871198204</v>
      </c>
      <c r="Y73" s="542">
        <v>901.68528532835387</v>
      </c>
      <c r="Z73" s="542">
        <v>889.45992410062922</v>
      </c>
      <c r="AA73" s="542">
        <v>914.16854476451488</v>
      </c>
      <c r="AB73" s="2289">
        <v>882.68648653107562</v>
      </c>
      <c r="AC73" s="2289">
        <v>891.41530285112128</v>
      </c>
      <c r="AD73" s="953">
        <v>888.27823575981381</v>
      </c>
      <c r="AE73" s="953">
        <v>910.76808095280307</v>
      </c>
      <c r="AF73" s="2289">
        <v>869.98415961395165</v>
      </c>
      <c r="AG73" s="2289">
        <v>1821.6956432768995</v>
      </c>
      <c r="AH73" s="953">
        <v>885.63515132560565</v>
      </c>
      <c r="AI73" s="953">
        <v>915.46307204009349</v>
      </c>
      <c r="AJ73" s="2289">
        <v>869.98415961395165</v>
      </c>
      <c r="AK73" s="2289">
        <v>880.90898319828568</v>
      </c>
      <c r="AL73" s="542">
        <v>874.25956399826714</v>
      </c>
      <c r="AM73" s="542">
        <v>901.28447744134314</v>
      </c>
      <c r="AN73" s="953">
        <v>883.60087620662785</v>
      </c>
      <c r="AO73" s="953">
        <v>910.67627497127944</v>
      </c>
      <c r="AP73" s="2289">
        <v>869.98415961395165</v>
      </c>
      <c r="AQ73" s="2289">
        <v>839.50234176485299</v>
      </c>
      <c r="AR73" s="953">
        <v>882.03573636838928</v>
      </c>
      <c r="AS73" s="953">
        <v>901.88183949093138</v>
      </c>
      <c r="AT73" s="2289">
        <v>869.98415961395165</v>
      </c>
      <c r="AU73" s="2289">
        <v>833.03361977916063</v>
      </c>
      <c r="AV73" s="953">
        <v>880.90590104766068</v>
      </c>
      <c r="AW73" s="953">
        <v>894.88760698087822</v>
      </c>
      <c r="AX73" s="2289">
        <v>869.98415961395165</v>
      </c>
      <c r="AY73" s="2289">
        <v>821.74730547663194</v>
      </c>
      <c r="AZ73" s="542">
        <v>869.97980425530091</v>
      </c>
      <c r="BA73" s="542">
        <v>831.35602378652857</v>
      </c>
      <c r="BB73" s="542">
        <v>872.14448164404052</v>
      </c>
      <c r="BC73" s="542">
        <v>859.10332410303215</v>
      </c>
      <c r="BD73" s="953">
        <v>879.8743565218308</v>
      </c>
      <c r="BE73" s="953">
        <v>887.52975181303168</v>
      </c>
      <c r="BF73" s="1217"/>
      <c r="BG73" s="1217"/>
      <c r="BH73" s="1217"/>
      <c r="BI73" s="1217"/>
    </row>
    <row r="74" spans="1:61" hidden="1" x14ac:dyDescent="0.25">
      <c r="A74" s="2711" t="s">
        <v>249</v>
      </c>
      <c r="B74" s="1363" t="s">
        <v>49</v>
      </c>
      <c r="C74" s="1017">
        <v>88.356164383561648</v>
      </c>
      <c r="D74" s="1016">
        <v>96.666666666666671</v>
      </c>
      <c r="E74" s="1016">
        <v>100</v>
      </c>
      <c r="F74" s="1016">
        <v>96.774193548387103</v>
      </c>
      <c r="G74" s="1016">
        <v>94.758064516129039</v>
      </c>
      <c r="H74" s="2697">
        <v>96.721311475409834</v>
      </c>
      <c r="I74" s="1014">
        <v>97.336065573770497</v>
      </c>
      <c r="J74" s="1016">
        <v>63.333333333333336</v>
      </c>
      <c r="K74" s="1016">
        <v>83.645833333333343</v>
      </c>
      <c r="L74" s="1017">
        <v>85.714285714285708</v>
      </c>
      <c r="M74" s="1726">
        <v>92.822802197802204</v>
      </c>
      <c r="N74" s="1016">
        <v>30.64516129032258</v>
      </c>
      <c r="O74" s="1016">
        <v>97.580684188287549</v>
      </c>
      <c r="P74" s="2698">
        <v>71.721311475409834</v>
      </c>
      <c r="Q74" s="2699">
        <v>94.031772211777991</v>
      </c>
      <c r="R74" s="1016">
        <v>96.774193548387103</v>
      </c>
      <c r="S74" s="1016">
        <v>95.430107526881727</v>
      </c>
      <c r="T74" s="2698">
        <v>76.797385620915037</v>
      </c>
      <c r="U74" s="2699">
        <v>94.315095053400313</v>
      </c>
      <c r="V74" s="1016">
        <v>96.666666666666671</v>
      </c>
      <c r="W74" s="1016">
        <v>99.722222222222229</v>
      </c>
      <c r="X74" s="542">
        <v>74.456521739130437</v>
      </c>
      <c r="Y74" s="542">
        <v>97.554360976488212</v>
      </c>
      <c r="Z74" s="542">
        <v>80.054644808743163</v>
      </c>
      <c r="AA74" s="542">
        <v>95.201509343371129</v>
      </c>
      <c r="AB74" s="1016">
        <v>96.774193548387103</v>
      </c>
      <c r="AC74" s="1016">
        <v>96.662186379928301</v>
      </c>
      <c r="AD74" s="922">
        <v>82.476635514018696</v>
      </c>
      <c r="AE74" s="542">
        <v>95.413102745863057</v>
      </c>
      <c r="AF74" s="1016">
        <v>96.666666666666671</v>
      </c>
      <c r="AG74" s="1016">
        <v>9.5929672632350815</v>
      </c>
      <c r="AH74" s="922">
        <v>84.221311475409834</v>
      </c>
      <c r="AI74" s="542">
        <v>84.861446743900586</v>
      </c>
      <c r="AJ74" s="1016">
        <v>96.774193548387103</v>
      </c>
      <c r="AK74" s="1016">
        <v>99.204749103942646</v>
      </c>
      <c r="AL74" s="542">
        <v>96.739130434782609</v>
      </c>
      <c r="AM74" s="542">
        <v>69.126782803228821</v>
      </c>
      <c r="AN74" s="922">
        <v>85.636363636363626</v>
      </c>
      <c r="AO74" s="542">
        <v>86.478328100850788</v>
      </c>
      <c r="AP74" s="1016">
        <v>96.774193548387103</v>
      </c>
      <c r="AQ74" s="1016">
        <v>95.575716845878134</v>
      </c>
      <c r="AR74" s="922">
        <v>86.764705882352942</v>
      </c>
      <c r="AS74" s="922">
        <v>87.399958986784938</v>
      </c>
      <c r="AT74" s="1016">
        <v>96.428571428571431</v>
      </c>
      <c r="AU74" s="1016">
        <v>97.098214285714292</v>
      </c>
      <c r="AV74" s="922">
        <v>87.574850299401191</v>
      </c>
      <c r="AW74" s="922">
        <v>88.212986377114348</v>
      </c>
      <c r="AX74" s="1016">
        <v>96.774193548387103</v>
      </c>
      <c r="AY74" s="1016">
        <v>97.502240143369193</v>
      </c>
      <c r="AZ74" s="542">
        <v>96.666666666666657</v>
      </c>
      <c r="BA74" s="542">
        <v>96.712962962962962</v>
      </c>
      <c r="BB74" s="542">
        <v>96.703296703296701</v>
      </c>
      <c r="BC74" s="542">
        <v>82.768300464635828</v>
      </c>
      <c r="BD74" s="922">
        <v>88.356164383561648</v>
      </c>
      <c r="BE74" s="542">
        <v>89.001936696988039</v>
      </c>
      <c r="BF74" s="1217"/>
      <c r="BG74" s="1217"/>
      <c r="BH74" s="1217"/>
      <c r="BI74" s="1217"/>
    </row>
    <row r="75" spans="1:61" x14ac:dyDescent="0.25">
      <c r="A75" s="2712" t="s">
        <v>248</v>
      </c>
      <c r="B75" s="1363" t="s">
        <v>247</v>
      </c>
      <c r="C75" s="463">
        <v>1170</v>
      </c>
      <c r="D75" s="463">
        <v>1170</v>
      </c>
      <c r="E75" s="463">
        <v>1153.7333333333333</v>
      </c>
      <c r="F75" s="463">
        <v>1170</v>
      </c>
      <c r="G75" s="463">
        <v>1160.9548387096775</v>
      </c>
      <c r="H75" s="463">
        <v>1170</v>
      </c>
      <c r="I75" s="463">
        <v>1157.4032786885248</v>
      </c>
      <c r="J75" s="463">
        <v>1170</v>
      </c>
      <c r="K75" s="463">
        <v>1134.6538461538462</v>
      </c>
      <c r="L75" s="463">
        <v>1170</v>
      </c>
      <c r="M75" s="463">
        <v>1149.9034657650043</v>
      </c>
      <c r="N75" s="463">
        <v>1170</v>
      </c>
      <c r="O75" s="463">
        <v>1171.9745161290323</v>
      </c>
      <c r="P75" s="542">
        <v>1170</v>
      </c>
      <c r="Q75" s="542">
        <v>1155.5116834804542</v>
      </c>
      <c r="R75" s="463">
        <v>1170</v>
      </c>
      <c r="S75" s="463">
        <v>1161</v>
      </c>
      <c r="T75" s="542">
        <v>1170</v>
      </c>
      <c r="U75" s="542">
        <v>1156.6236953242837</v>
      </c>
      <c r="V75" s="463">
        <v>1170</v>
      </c>
      <c r="W75" s="463">
        <v>1162.4360000000001</v>
      </c>
      <c r="X75" s="542">
        <v>1170</v>
      </c>
      <c r="Y75" s="542">
        <v>1165.1661956521739</v>
      </c>
      <c r="Z75" s="542">
        <v>1170</v>
      </c>
      <c r="AA75" s="542">
        <v>1157.5765321563683</v>
      </c>
      <c r="AB75" s="463">
        <v>1170</v>
      </c>
      <c r="AC75" s="463">
        <v>1146.546129032258</v>
      </c>
      <c r="AD75" s="542">
        <v>1170</v>
      </c>
      <c r="AE75" s="542">
        <v>1155.9786700215673</v>
      </c>
      <c r="AF75" s="463">
        <v>1170</v>
      </c>
      <c r="AG75" s="463">
        <v>1008.6666666666666</v>
      </c>
      <c r="AH75" s="542">
        <v>1170</v>
      </c>
      <c r="AI75" s="542">
        <v>1137.8665384615385</v>
      </c>
      <c r="AJ75" s="463">
        <v>1170</v>
      </c>
      <c r="AK75" s="463">
        <v>1168.2702832980101</v>
      </c>
      <c r="AL75" s="542">
        <v>1170</v>
      </c>
      <c r="AM75" s="542">
        <v>1108.9055302417207</v>
      </c>
      <c r="AN75" s="542">
        <v>1170</v>
      </c>
      <c r="AO75" s="542">
        <v>1141.2938696976496</v>
      </c>
      <c r="AP75" s="463">
        <v>1170</v>
      </c>
      <c r="AQ75" s="463">
        <v>1180.3109392030563</v>
      </c>
      <c r="AR75" s="542">
        <v>1170</v>
      </c>
      <c r="AS75" s="542">
        <v>1145.2465793534259</v>
      </c>
      <c r="AT75" s="463">
        <v>1170</v>
      </c>
      <c r="AU75" s="463">
        <v>1171.6966869804357</v>
      </c>
      <c r="AV75" s="542">
        <v>1170</v>
      </c>
      <c r="AW75" s="542">
        <v>1147.4639536455106</v>
      </c>
      <c r="AX75" s="463">
        <v>1170</v>
      </c>
      <c r="AY75" s="463">
        <v>1179.4645730205052</v>
      </c>
      <c r="AZ75" s="542">
        <v>1170</v>
      </c>
      <c r="BA75" s="542">
        <v>1177.33942349314</v>
      </c>
      <c r="BB75" s="542">
        <v>1170</v>
      </c>
      <c r="BC75" s="542">
        <v>1142.7464664649501</v>
      </c>
      <c r="BD75" s="542">
        <v>1170</v>
      </c>
      <c r="BE75" s="542">
        <v>1150.1818144691404</v>
      </c>
      <c r="BF75" s="1217"/>
      <c r="BG75" s="1217"/>
      <c r="BH75" s="1217"/>
      <c r="BI75" s="1217"/>
    </row>
    <row r="76" spans="1:61" hidden="1" x14ac:dyDescent="0.25">
      <c r="A76" s="2712" t="s">
        <v>250</v>
      </c>
      <c r="B76" s="1363" t="s">
        <v>217</v>
      </c>
      <c r="C76" s="463">
        <v>380</v>
      </c>
      <c r="D76" s="463">
        <v>380</v>
      </c>
      <c r="E76" s="463">
        <v>425.42493880593219</v>
      </c>
      <c r="F76" s="463">
        <v>380</v>
      </c>
      <c r="G76" s="463">
        <v>422.86102463240701</v>
      </c>
      <c r="H76" s="463">
        <v>380</v>
      </c>
      <c r="I76" s="463">
        <v>424.22060176202581</v>
      </c>
      <c r="J76" s="463">
        <v>380</v>
      </c>
      <c r="K76" s="463">
        <v>431.81690095398017</v>
      </c>
      <c r="L76" s="463">
        <v>380</v>
      </c>
      <c r="M76" s="463">
        <v>426.29558312472017</v>
      </c>
      <c r="N76" s="463">
        <v>380</v>
      </c>
      <c r="O76" s="463">
        <v>391.22822874347389</v>
      </c>
      <c r="P76" s="1094">
        <v>380</v>
      </c>
      <c r="Q76" s="1094">
        <v>416.13200788370432</v>
      </c>
      <c r="R76" s="463">
        <v>380</v>
      </c>
      <c r="S76" s="463">
        <v>394.64163765643218</v>
      </c>
      <c r="T76" s="1094">
        <v>380</v>
      </c>
      <c r="U76" s="1094">
        <v>411.37267934598981</v>
      </c>
      <c r="V76" s="463">
        <v>380</v>
      </c>
      <c r="W76" s="463">
        <v>374.1912623113173</v>
      </c>
      <c r="X76" s="1094">
        <v>380</v>
      </c>
      <c r="Y76" s="1094">
        <v>386.70921910320413</v>
      </c>
      <c r="Z76" s="1094">
        <v>380</v>
      </c>
      <c r="AA76" s="1094">
        <v>404.62305096543764</v>
      </c>
      <c r="AB76" s="463">
        <v>380</v>
      </c>
      <c r="AC76" s="463">
        <v>375.79212169847528</v>
      </c>
      <c r="AD76" s="1094">
        <v>380</v>
      </c>
      <c r="AE76" s="1094">
        <v>400.31427896699034</v>
      </c>
      <c r="AF76" s="463">
        <v>380</v>
      </c>
      <c r="AG76" s="463">
        <v>425.17589280300734</v>
      </c>
      <c r="AH76" s="1094">
        <v>380</v>
      </c>
      <c r="AI76" s="1094">
        <v>400.44241764695073</v>
      </c>
      <c r="AJ76" s="463">
        <v>380</v>
      </c>
      <c r="AK76" s="463">
        <v>389.56682883071267</v>
      </c>
      <c r="AL76" s="1094">
        <v>380</v>
      </c>
      <c r="AM76" s="1094">
        <v>383.64107689010268</v>
      </c>
      <c r="AN76" s="1094">
        <v>380</v>
      </c>
      <c r="AO76" s="1114">
        <v>398.93581630360381</v>
      </c>
      <c r="AP76" s="463">
        <v>380</v>
      </c>
      <c r="AQ76" s="463">
        <v>405.53335556018931</v>
      </c>
      <c r="AR76" s="1094">
        <v>380</v>
      </c>
      <c r="AS76" s="1094">
        <v>399.75102533740585</v>
      </c>
      <c r="AT76" s="2525">
        <v>380</v>
      </c>
      <c r="AU76" s="2525">
        <v>363.15161753413679</v>
      </c>
      <c r="AV76" s="1094">
        <v>380</v>
      </c>
      <c r="AW76" s="1094">
        <v>396.03292240056908</v>
      </c>
      <c r="AX76" s="2525">
        <v>380</v>
      </c>
      <c r="AY76" s="2525">
        <v>388.34272372360977</v>
      </c>
      <c r="AZ76" s="1094">
        <v>380</v>
      </c>
      <c r="BA76" s="1094">
        <v>386.33683457742154</v>
      </c>
      <c r="BB76" s="1094">
        <v>380</v>
      </c>
      <c r="BC76" s="1094">
        <v>385.26716988127663</v>
      </c>
      <c r="BD76" s="1094">
        <v>380</v>
      </c>
      <c r="BE76" s="1094">
        <v>395.25929463429924</v>
      </c>
      <c r="BF76" s="1217"/>
      <c r="BG76" s="1217"/>
      <c r="BH76" s="1217"/>
      <c r="BI76" s="1217"/>
    </row>
    <row r="77" spans="1:61" hidden="1" x14ac:dyDescent="0.25">
      <c r="A77" s="2713" t="s">
        <v>251</v>
      </c>
      <c r="B77" s="1363" t="s">
        <v>49</v>
      </c>
      <c r="C77" s="1025">
        <v>0.57103773584905659</v>
      </c>
      <c r="D77" s="1025">
        <v>0.55000000000000004</v>
      </c>
      <c r="E77" s="1025">
        <v>0.70427994125584792</v>
      </c>
      <c r="F77" s="1025">
        <v>0.55000000000000004</v>
      </c>
      <c r="G77" s="1025">
        <v>0.67289029559868618</v>
      </c>
      <c r="H77" s="1025">
        <v>0.55000000000000004</v>
      </c>
      <c r="I77" s="1025">
        <v>0.68953540984743633</v>
      </c>
      <c r="J77" s="1025">
        <v>0.8</v>
      </c>
      <c r="K77" s="1025">
        <v>0.82446182416632663</v>
      </c>
      <c r="L77" s="1025">
        <v>0.60847723704866563</v>
      </c>
      <c r="M77" s="1025">
        <v>0.72639148778383467</v>
      </c>
      <c r="N77" s="1025">
        <v>0.8</v>
      </c>
      <c r="O77" s="1025">
        <v>0.56939299431249313</v>
      </c>
      <c r="P77" s="1038">
        <v>0.62841068917018283</v>
      </c>
      <c r="Q77" s="1038">
        <v>0.68088859686784742</v>
      </c>
      <c r="R77" s="1025">
        <v>0.55000000000000004</v>
      </c>
      <c r="S77" s="1025">
        <v>0.68155759870357879</v>
      </c>
      <c r="T77" s="1038">
        <v>0.60862250262881179</v>
      </c>
      <c r="U77" s="1038">
        <v>0.68103675622922222</v>
      </c>
      <c r="V77" s="1025">
        <v>0.55000000000000004</v>
      </c>
      <c r="W77" s="1025">
        <v>0.57478961611599855</v>
      </c>
      <c r="X77" s="1038">
        <v>0.58388278388278392</v>
      </c>
      <c r="Y77" s="1038">
        <v>0.60831841201600978</v>
      </c>
      <c r="Z77" s="1038">
        <v>0.59712595097210486</v>
      </c>
      <c r="AA77" s="1038">
        <v>0.6617494678617033</v>
      </c>
      <c r="AB77" s="1025">
        <v>0.55000000000000004</v>
      </c>
      <c r="AC77" s="1025">
        <v>0.69457018105619173</v>
      </c>
      <c r="AD77" s="1038">
        <v>0.58890439637124914</v>
      </c>
      <c r="AE77" s="1038">
        <v>0.66665451163160816</v>
      </c>
      <c r="AF77" s="1025">
        <v>0.55000000000000004</v>
      </c>
      <c r="AG77" s="1025">
        <v>1.1329131100865317</v>
      </c>
      <c r="AH77" s="1038">
        <v>0.58328358208955222</v>
      </c>
      <c r="AI77" s="1038">
        <v>0.66905764449821425</v>
      </c>
      <c r="AJ77" s="1025">
        <v>0.55000000000000004</v>
      </c>
      <c r="AK77" s="1025">
        <v>0.71038422835618731</v>
      </c>
      <c r="AL77" s="1038">
        <v>0.55000000000000004</v>
      </c>
      <c r="AM77" s="1038">
        <v>0.70983288209054329</v>
      </c>
      <c r="AN77" s="1038">
        <v>0.57896103896103901</v>
      </c>
      <c r="AO77" s="1038">
        <v>0.67478263905330438</v>
      </c>
      <c r="AP77" s="1025">
        <v>0.55000000000000004</v>
      </c>
      <c r="AQ77" s="1025">
        <v>0.61304458497751468</v>
      </c>
      <c r="AR77" s="1038">
        <v>0.57563218390804594</v>
      </c>
      <c r="AS77" s="1038">
        <v>0.66715412523101714</v>
      </c>
      <c r="AT77" s="1025">
        <v>0.55000000000000004</v>
      </c>
      <c r="AU77" s="1025">
        <v>0.65020290632462296</v>
      </c>
      <c r="AV77" s="1038">
        <v>0.57322916666666668</v>
      </c>
      <c r="AW77" s="1038">
        <v>0.66543206521470188</v>
      </c>
      <c r="AX77" s="1025">
        <v>0.55000000000000004</v>
      </c>
      <c r="AY77" s="1025">
        <v>0.62914752668756546</v>
      </c>
      <c r="AZ77" s="1038">
        <v>0.55000000000000004</v>
      </c>
      <c r="BA77" s="1038">
        <v>0.63023062315530776</v>
      </c>
      <c r="BB77" s="1038">
        <v>0.55000000000000004</v>
      </c>
      <c r="BC77" s="1038">
        <v>0.66181644650914628</v>
      </c>
      <c r="BD77" s="1038">
        <v>0.57103773584905659</v>
      </c>
      <c r="BE77" s="1038">
        <v>0.66178186998957944</v>
      </c>
      <c r="BF77" s="1217"/>
      <c r="BG77" s="1217"/>
      <c r="BH77" s="1217"/>
      <c r="BI77" s="1217"/>
    </row>
    <row r="78" spans="1:61" ht="15.75" hidden="1" customHeight="1" x14ac:dyDescent="0.25">
      <c r="A78" s="2713" t="s">
        <v>252</v>
      </c>
      <c r="B78" s="1363" t="s">
        <v>49</v>
      </c>
      <c r="C78" s="1028">
        <v>0.05</v>
      </c>
      <c r="D78" s="1028">
        <v>0.05</v>
      </c>
      <c r="E78" s="1028">
        <v>4.3837477897785276E-2</v>
      </c>
      <c r="F78" s="1028">
        <v>0.05</v>
      </c>
      <c r="G78" s="1028">
        <v>4.2424641449542833E-2</v>
      </c>
      <c r="H78" s="1028">
        <v>0.05</v>
      </c>
      <c r="I78" s="1028">
        <v>4.3173831942250052E-2</v>
      </c>
      <c r="J78" s="1028">
        <v>0.05</v>
      </c>
      <c r="K78" s="1028">
        <v>3.9794952500900045E-2</v>
      </c>
      <c r="L78" s="1025">
        <v>0.05</v>
      </c>
      <c r="M78" s="1025">
        <v>4.2250867786886331E-2</v>
      </c>
      <c r="N78" s="1028">
        <v>0.05</v>
      </c>
      <c r="O78" s="1028">
        <v>4.019024741254866E-2</v>
      </c>
      <c r="P78" s="1038">
        <v>0.05</v>
      </c>
      <c r="Q78" s="1038">
        <v>4.1653637953404751E-2</v>
      </c>
      <c r="R78" s="1028">
        <v>0.05</v>
      </c>
      <c r="S78" s="1028">
        <v>3.9597716219994701E-2</v>
      </c>
      <c r="T78" s="1038">
        <v>0.05</v>
      </c>
      <c r="U78" s="1038">
        <v>4.1198326719877998E-2</v>
      </c>
      <c r="V78" s="1028">
        <v>0.05</v>
      </c>
      <c r="W78" s="1028">
        <v>4.0452516375094477E-2</v>
      </c>
      <c r="X78" s="1038">
        <v>0.05</v>
      </c>
      <c r="Y78" s="1038">
        <v>4.0081032775054849E-2</v>
      </c>
      <c r="Z78" s="1038">
        <v>0.05</v>
      </c>
      <c r="AA78" s="1038">
        <v>4.1062938048032432E-2</v>
      </c>
      <c r="AB78" s="1028">
        <v>0.05</v>
      </c>
      <c r="AC78" s="1028">
        <v>3.9479461045411814E-2</v>
      </c>
      <c r="AD78" s="1038">
        <v>0.05</v>
      </c>
      <c r="AE78" s="1038">
        <v>4.0826287980117504E-2</v>
      </c>
      <c r="AF78" s="1028">
        <v>0.05</v>
      </c>
      <c r="AG78" s="1028">
        <v>6.1084637900644292E-2</v>
      </c>
      <c r="AH78" s="1038">
        <v>0.05</v>
      </c>
      <c r="AI78" s="1035">
        <v>4.0930701081942432E-2</v>
      </c>
      <c r="AJ78" s="1028">
        <v>0.05</v>
      </c>
      <c r="AK78" s="1028">
        <v>4.2552820200797807E-2</v>
      </c>
      <c r="AL78" s="1038">
        <v>0.05</v>
      </c>
      <c r="AM78" s="1038">
        <v>4.1404111064966269E-2</v>
      </c>
      <c r="AN78" s="1035">
        <v>0.05</v>
      </c>
      <c r="AO78" s="1035">
        <v>4.1155414142065423E-2</v>
      </c>
      <c r="AP78" s="1028">
        <v>0.05</v>
      </c>
      <c r="AQ78" s="1028">
        <v>3.94219934940113E-2</v>
      </c>
      <c r="AR78" s="1035">
        <v>0.05</v>
      </c>
      <c r="AS78" s="1035">
        <v>4.0941228198380093E-2</v>
      </c>
      <c r="AT78" s="1028">
        <v>0.05</v>
      </c>
      <c r="AU78" s="1028">
        <v>4.0352792104928564E-2</v>
      </c>
      <c r="AV78" s="1035">
        <v>0.05</v>
      </c>
      <c r="AW78" s="1035">
        <v>4.0881449472479306E-2</v>
      </c>
      <c r="AX78" s="1028">
        <v>0.05</v>
      </c>
      <c r="AY78" s="1028">
        <v>3.8488350930182491E-2</v>
      </c>
      <c r="AZ78" s="1038">
        <v>0.05</v>
      </c>
      <c r="BA78" s="1038">
        <v>3.9391572417929809E-2</v>
      </c>
      <c r="BB78" s="1038">
        <v>0.05</v>
      </c>
      <c r="BC78" s="1038">
        <v>4.0190138828586387E-2</v>
      </c>
      <c r="BD78" s="1035">
        <v>0.05</v>
      </c>
      <c r="BE78" s="1035">
        <v>4.0640705694911169E-2</v>
      </c>
      <c r="BF78" s="1217"/>
      <c r="BG78" s="1217"/>
      <c r="BH78" s="1217"/>
      <c r="BI78" s="1217"/>
    </row>
    <row r="79" spans="1:61" hidden="1" x14ac:dyDescent="0.25">
      <c r="A79" s="2712" t="s">
        <v>258</v>
      </c>
      <c r="B79" s="1363" t="s">
        <v>208</v>
      </c>
      <c r="C79" s="463">
        <v>4152.55</v>
      </c>
      <c r="D79" s="463">
        <v>372</v>
      </c>
      <c r="E79" s="463">
        <v>357.9</v>
      </c>
      <c r="F79" s="463">
        <v>384.4</v>
      </c>
      <c r="G79" s="463">
        <v>342.3</v>
      </c>
      <c r="H79" s="463">
        <v>756.4</v>
      </c>
      <c r="I79" s="463">
        <v>700.2</v>
      </c>
      <c r="J79" s="463">
        <v>260.75000000000006</v>
      </c>
      <c r="K79" s="463">
        <v>286.7</v>
      </c>
      <c r="L79" s="463">
        <v>1017.1500000000001</v>
      </c>
      <c r="M79" s="463">
        <v>986.90000000000009</v>
      </c>
      <c r="N79" s="463">
        <v>129.5</v>
      </c>
      <c r="O79" s="463">
        <v>371.2</v>
      </c>
      <c r="P79" s="922">
        <v>1146.6500000000001</v>
      </c>
      <c r="Q79" s="922">
        <v>1358.1000000000001</v>
      </c>
      <c r="R79" s="463">
        <v>372.00000000000006</v>
      </c>
      <c r="S79" s="463">
        <v>369.46212900000006</v>
      </c>
      <c r="T79" s="922">
        <v>1518.65</v>
      </c>
      <c r="U79" s="922">
        <v>1727.5621290000001</v>
      </c>
      <c r="V79" s="463">
        <v>359.60000000000008</v>
      </c>
      <c r="W79" s="463">
        <v>369.20237580000003</v>
      </c>
      <c r="X79" s="542">
        <v>861.10000000000014</v>
      </c>
      <c r="Y79" s="542">
        <v>1109.8645048000001</v>
      </c>
      <c r="Z79" s="922">
        <v>1878.2500000000002</v>
      </c>
      <c r="AA79" s="542">
        <v>2096.7645048000004</v>
      </c>
      <c r="AB79" s="463">
        <v>387.5</v>
      </c>
      <c r="AC79" s="463">
        <v>371.21193720000002</v>
      </c>
      <c r="AD79" s="922">
        <v>2265.75</v>
      </c>
      <c r="AE79" s="922">
        <v>2467.9764420000006</v>
      </c>
      <c r="AF79" s="463">
        <v>375.1</v>
      </c>
      <c r="AG79" s="463">
        <v>20.0462454</v>
      </c>
      <c r="AH79" s="922">
        <v>2640.85</v>
      </c>
      <c r="AI79" s="922">
        <v>2488.0226874000004</v>
      </c>
      <c r="AJ79" s="463">
        <v>387.5</v>
      </c>
      <c r="AK79" s="463">
        <v>376.8365652</v>
      </c>
      <c r="AL79" s="542">
        <v>1150.0999999999999</v>
      </c>
      <c r="AM79" s="542">
        <v>768.09474780000005</v>
      </c>
      <c r="AN79" s="922">
        <v>3028.35</v>
      </c>
      <c r="AO79" s="922">
        <v>2864.8592526000002</v>
      </c>
      <c r="AP79" s="463">
        <v>387.5</v>
      </c>
      <c r="AQ79" s="463">
        <v>378.9</v>
      </c>
      <c r="AR79" s="542">
        <v>3415.85</v>
      </c>
      <c r="AS79" s="542">
        <v>3243.7592526000003</v>
      </c>
      <c r="AT79" s="463">
        <v>348.74999999999994</v>
      </c>
      <c r="AU79" s="463">
        <v>346.3402992</v>
      </c>
      <c r="AV79" s="542">
        <v>3764.6</v>
      </c>
      <c r="AW79" s="542">
        <v>3590.0995518000004</v>
      </c>
      <c r="AX79" s="463">
        <v>387.5</v>
      </c>
      <c r="AY79" s="463">
        <v>390.10697759999999</v>
      </c>
      <c r="AZ79" s="542">
        <v>1123.75</v>
      </c>
      <c r="BA79" s="542">
        <v>1115.3472768000001</v>
      </c>
      <c r="BB79" s="922">
        <v>2273.85</v>
      </c>
      <c r="BC79" s="922">
        <v>1883.4420246000002</v>
      </c>
      <c r="BD79" s="922">
        <v>4152.1000000000004</v>
      </c>
      <c r="BE79" s="922">
        <v>3980.2065294000004</v>
      </c>
      <c r="BF79" s="1217"/>
      <c r="BG79" s="1217"/>
      <c r="BH79" s="1217"/>
      <c r="BI79" s="1217"/>
    </row>
    <row r="80" spans="1:61" hidden="1" x14ac:dyDescent="0.25">
      <c r="A80" s="2712" t="s">
        <v>259</v>
      </c>
      <c r="B80" s="1363" t="s">
        <v>253</v>
      </c>
      <c r="C80" s="463">
        <v>1567</v>
      </c>
      <c r="D80" s="463">
        <v>1550</v>
      </c>
      <c r="E80" s="463">
        <v>1515.6648343737031</v>
      </c>
      <c r="F80" s="463">
        <v>1550</v>
      </c>
      <c r="G80" s="463">
        <v>1636.4554270273813</v>
      </c>
      <c r="H80" s="463">
        <v>1550</v>
      </c>
      <c r="I80" s="463">
        <v>1572.4033113439414</v>
      </c>
      <c r="J80" s="463">
        <v>1750.0000000000002</v>
      </c>
      <c r="K80" s="463">
        <v>1713.1606230000925</v>
      </c>
      <c r="L80" s="463">
        <v>1596.7817896389327</v>
      </c>
      <c r="M80" s="1026">
        <v>1610.8521389860668</v>
      </c>
      <c r="N80" s="463">
        <v>1750</v>
      </c>
      <c r="O80" s="463">
        <v>1484.5992821770496</v>
      </c>
      <c r="P80" s="542">
        <v>1612.7285513361462</v>
      </c>
      <c r="Q80" s="542">
        <v>1574.2602593814318</v>
      </c>
      <c r="R80" s="463">
        <v>1550.0000000000002</v>
      </c>
      <c r="S80" s="463">
        <v>1505.538991344403</v>
      </c>
      <c r="T80" s="542">
        <v>1596.8980021030495</v>
      </c>
      <c r="U80" s="542">
        <v>1559.0410198496018</v>
      </c>
      <c r="V80" s="463">
        <v>1550.0000000000002</v>
      </c>
      <c r="W80" s="463">
        <v>1502.228409674419</v>
      </c>
      <c r="X80" s="922">
        <v>1577.1062271062274</v>
      </c>
      <c r="Y80" s="922">
        <v>1497.3775893460049</v>
      </c>
      <c r="Z80" s="922">
        <v>1587.7007607776841</v>
      </c>
      <c r="AA80" s="542">
        <v>1548.7276957056063</v>
      </c>
      <c r="AB80" s="463">
        <v>1550</v>
      </c>
      <c r="AC80" s="463">
        <v>1560.4595018712723</v>
      </c>
      <c r="AD80" s="542">
        <v>1581.1235170969992</v>
      </c>
      <c r="AE80" s="542">
        <v>1550.4810099130591</v>
      </c>
      <c r="AF80" s="463">
        <v>1550</v>
      </c>
      <c r="AG80" s="463">
        <v>2430.8792093615471</v>
      </c>
      <c r="AH80" s="542">
        <v>1576.6268656716418</v>
      </c>
      <c r="AI80" s="542">
        <v>1555.0186503036202</v>
      </c>
      <c r="AJ80" s="463">
        <v>1550</v>
      </c>
      <c r="AK80" s="463">
        <v>1464.6323099651017</v>
      </c>
      <c r="AL80" s="922">
        <v>1550</v>
      </c>
      <c r="AM80" s="922">
        <v>1525.7421289462536</v>
      </c>
      <c r="AN80" s="542">
        <v>1573.1688311688313</v>
      </c>
      <c r="AO80" s="542">
        <v>1542.4973805061725</v>
      </c>
      <c r="AP80" s="463">
        <v>1550</v>
      </c>
      <c r="AQ80" s="463">
        <v>1447.0370684380935</v>
      </c>
      <c r="AR80" s="542">
        <v>1570.5057471264367</v>
      </c>
      <c r="AS80" s="542">
        <v>1530.7020571680378</v>
      </c>
      <c r="AT80" s="463">
        <v>1549.9999999999998</v>
      </c>
      <c r="AU80" s="463">
        <v>1445.3489600373919</v>
      </c>
      <c r="AV80" s="542">
        <v>1568.5833333333333</v>
      </c>
      <c r="AW80" s="542">
        <v>1522.0311080965275</v>
      </c>
      <c r="AX80" s="463">
        <v>1550</v>
      </c>
      <c r="AY80" s="463">
        <v>1478.6300936208918</v>
      </c>
      <c r="AZ80" s="922">
        <v>1550</v>
      </c>
      <c r="BA80" s="922">
        <v>1457.3999101528107</v>
      </c>
      <c r="BB80" s="922">
        <v>1550</v>
      </c>
      <c r="BC80" s="922">
        <v>1484.5177995103895</v>
      </c>
      <c r="BD80" s="542">
        <v>1566.8301886792456</v>
      </c>
      <c r="BE80" s="542">
        <v>1517.6650011475319</v>
      </c>
      <c r="BF80" s="1217"/>
      <c r="BG80" s="1217"/>
      <c r="BH80" s="1217"/>
      <c r="BI80" s="1217"/>
    </row>
    <row r="81" spans="1:61" hidden="1" x14ac:dyDescent="0.25">
      <c r="A81" s="2714" t="s">
        <v>257</v>
      </c>
      <c r="B81" s="2663" t="s">
        <v>210</v>
      </c>
      <c r="C81" s="914">
        <v>880</v>
      </c>
      <c r="D81" s="914">
        <v>880</v>
      </c>
      <c r="E81" s="542">
        <v>911.90766340523601</v>
      </c>
      <c r="F81" s="914">
        <v>880</v>
      </c>
      <c r="G81" s="542">
        <v>914</v>
      </c>
      <c r="H81" s="924">
        <v>880</v>
      </c>
      <c r="I81" s="1036">
        <v>912.93052375426146</v>
      </c>
      <c r="J81" s="914">
        <v>880</v>
      </c>
      <c r="K81" s="542">
        <v>911</v>
      </c>
      <c r="L81" s="913">
        <v>880</v>
      </c>
      <c r="M81" s="1036">
        <v>912.3696957470197</v>
      </c>
      <c r="N81" s="914">
        <v>880</v>
      </c>
      <c r="O81" s="542">
        <v>919</v>
      </c>
      <c r="P81" s="924">
        <v>880</v>
      </c>
      <c r="Q81" s="1036">
        <v>914.18191056088199</v>
      </c>
      <c r="R81" s="914">
        <v>880</v>
      </c>
      <c r="S81" s="542">
        <v>919.77894579887402</v>
      </c>
      <c r="T81" s="924">
        <v>880</v>
      </c>
      <c r="U81" s="1036">
        <v>915.37891095838063</v>
      </c>
      <c r="V81" s="914">
        <v>880</v>
      </c>
      <c r="W81" s="542">
        <v>908.12589373637263</v>
      </c>
      <c r="X81" s="913">
        <v>880</v>
      </c>
      <c r="Y81" s="1036">
        <v>915.64197307158963</v>
      </c>
      <c r="Z81" s="913">
        <v>880</v>
      </c>
      <c r="AA81" s="1036">
        <v>914.10178556639983</v>
      </c>
      <c r="AB81" s="914">
        <v>880</v>
      </c>
      <c r="AC81" s="542">
        <v>905</v>
      </c>
      <c r="AD81" s="924">
        <v>880</v>
      </c>
      <c r="AE81" s="1036">
        <v>912.73277272065957</v>
      </c>
      <c r="AF81" s="914">
        <v>880</v>
      </c>
      <c r="AG81" s="542">
        <v>905.28388852218131</v>
      </c>
      <c r="AH81" s="924">
        <v>880</v>
      </c>
      <c r="AI81" s="1036">
        <v>912.67275632235464</v>
      </c>
      <c r="AJ81" s="914">
        <v>880</v>
      </c>
      <c r="AK81" s="542">
        <v>920.88453219942392</v>
      </c>
      <c r="AL81" s="913">
        <v>880</v>
      </c>
      <c r="AM81" s="1036">
        <v>912.80055256201513</v>
      </c>
      <c r="AN81" s="924">
        <v>880</v>
      </c>
      <c r="AO81" s="1036">
        <v>913.75291319669293</v>
      </c>
      <c r="AP81" s="914">
        <v>880</v>
      </c>
      <c r="AQ81" s="542">
        <v>920</v>
      </c>
      <c r="AR81" s="924">
        <v>880</v>
      </c>
      <c r="AS81" s="1036">
        <v>914.48262863037553</v>
      </c>
      <c r="AT81" s="914">
        <v>880</v>
      </c>
      <c r="AU81" s="542">
        <v>919</v>
      </c>
      <c r="AV81" s="924">
        <v>880</v>
      </c>
      <c r="AW81" s="1036">
        <v>914.91842371883445</v>
      </c>
      <c r="AX81" s="914">
        <v>880</v>
      </c>
      <c r="AY81" s="542">
        <v>918.08041967436793</v>
      </c>
      <c r="AZ81" s="913">
        <v>880</v>
      </c>
      <c r="BA81" s="1036">
        <v>919.01807983838455</v>
      </c>
      <c r="BB81" s="913">
        <v>880</v>
      </c>
      <c r="BC81" s="1036">
        <v>916.48248278633469</v>
      </c>
      <c r="BD81" s="924">
        <v>880</v>
      </c>
      <c r="BE81" s="1036">
        <v>915.22833645232845</v>
      </c>
      <c r="BF81" s="1217"/>
      <c r="BG81" s="1217"/>
      <c r="BH81" s="1217"/>
      <c r="BI81" s="1217"/>
    </row>
    <row r="82" spans="1:61" hidden="1" x14ac:dyDescent="0.25">
      <c r="A82" s="2521" t="s">
        <v>254</v>
      </c>
      <c r="B82" s="2663" t="s">
        <v>300</v>
      </c>
      <c r="C82" s="1038">
        <v>8.1666666666666661</v>
      </c>
      <c r="D82" s="1038">
        <v>8</v>
      </c>
      <c r="E82" s="1038">
        <v>6.530000000000002</v>
      </c>
      <c r="F82" s="1038">
        <v>8</v>
      </c>
      <c r="G82" s="1038">
        <v>6.1173387096774192</v>
      </c>
      <c r="H82" s="1024">
        <v>8</v>
      </c>
      <c r="I82" s="1032">
        <v>6.3202868852459018</v>
      </c>
      <c r="J82" s="1038">
        <v>8</v>
      </c>
      <c r="K82" s="1038">
        <v>6.8595277777777817</v>
      </c>
      <c r="L82" s="1024">
        <v>8</v>
      </c>
      <c r="M82" s="922">
        <v>6.49805860805861</v>
      </c>
      <c r="N82" s="1038">
        <v>10</v>
      </c>
      <c r="O82" s="1038">
        <v>7.0212231182795692</v>
      </c>
      <c r="P82" s="1024">
        <v>8.5081967213114762</v>
      </c>
      <c r="Q82" s="1021">
        <v>6.6309938524590173</v>
      </c>
      <c r="R82" s="1038">
        <v>8</v>
      </c>
      <c r="S82" s="1038">
        <v>6.4336021505376344</v>
      </c>
      <c r="T82" s="1024">
        <v>8.405228758169935</v>
      </c>
      <c r="U82" s="1021">
        <v>6.590999455337692</v>
      </c>
      <c r="V82" s="1038">
        <v>8</v>
      </c>
      <c r="W82" s="1038">
        <v>7.7103756412438047</v>
      </c>
      <c r="X82" s="2715">
        <v>8.6739130434782599</v>
      </c>
      <c r="Y82" s="2715">
        <v>7.0479440496809511</v>
      </c>
      <c r="Z82" s="2715">
        <v>8.3387978142076502</v>
      </c>
      <c r="AA82" s="2715">
        <v>6.7745037481091863</v>
      </c>
      <c r="AB82" s="1038">
        <v>8</v>
      </c>
      <c r="AC82" s="1038">
        <v>7.5797664476595097</v>
      </c>
      <c r="AD82" s="1024">
        <v>8.2897196261682247</v>
      </c>
      <c r="AE82" s="1021">
        <v>6.8911539522496534</v>
      </c>
      <c r="AF82" s="1038">
        <v>8</v>
      </c>
      <c r="AG82" s="1038">
        <v>5.0918055555555561</v>
      </c>
      <c r="AH82" s="1024">
        <v>8.2540983606557372</v>
      </c>
      <c r="AI82" s="1021">
        <v>6.6699225920003791</v>
      </c>
      <c r="AJ82" s="1038">
        <v>8</v>
      </c>
      <c r="AK82" s="1038">
        <v>7.5239048788161869</v>
      </c>
      <c r="AL82" s="2716">
        <v>8</v>
      </c>
      <c r="AM82" s="2716">
        <v>6.7496519324718829</v>
      </c>
      <c r="AN82" s="921">
        <v>8.2254545454545447</v>
      </c>
      <c r="AO82" s="1021">
        <v>6.7661896861505246</v>
      </c>
      <c r="AP82" s="1038">
        <v>8</v>
      </c>
      <c r="AQ82" s="1038">
        <v>7.9931854838709677</v>
      </c>
      <c r="AR82" s="1024">
        <v>8.2026143790849666</v>
      </c>
      <c r="AS82" s="1021">
        <v>6.8904931819980204</v>
      </c>
      <c r="AT82" s="1038">
        <v>8</v>
      </c>
      <c r="AU82" s="922">
        <v>7.5484475950610319</v>
      </c>
      <c r="AV82" s="1024">
        <v>8.1856287425149699</v>
      </c>
      <c r="AW82" s="1021">
        <v>6.945651036985339</v>
      </c>
      <c r="AX82" s="1038">
        <v>8</v>
      </c>
      <c r="AY82" s="922">
        <v>7.0834358360223169</v>
      </c>
      <c r="AZ82" s="2716">
        <v>8</v>
      </c>
      <c r="BA82" s="2716">
        <v>7.5414643730933415</v>
      </c>
      <c r="BB82" s="2716">
        <v>8</v>
      </c>
      <c r="BC82" s="2716">
        <v>7.1412075349770001</v>
      </c>
      <c r="BD82" s="1024">
        <v>8.1698630136986292</v>
      </c>
      <c r="BE82" s="1021">
        <v>6.9573533075884804</v>
      </c>
      <c r="BF82" s="1217"/>
      <c r="BG82" s="1217"/>
      <c r="BH82" s="1217"/>
      <c r="BI82" s="1217"/>
    </row>
    <row r="83" spans="1:61" hidden="1" x14ac:dyDescent="0.25">
      <c r="A83" s="2521" t="s">
        <v>446</v>
      </c>
      <c r="B83" s="2663" t="s">
        <v>300</v>
      </c>
      <c r="C83" s="922">
        <v>210.18125250925152</v>
      </c>
      <c r="D83" s="1038">
        <v>228.63636363636363</v>
      </c>
      <c r="E83" s="922">
        <v>201.01388888888894</v>
      </c>
      <c r="F83" s="1038">
        <v>228.63636363636363</v>
      </c>
      <c r="G83" s="922">
        <v>185.91129032258058</v>
      </c>
      <c r="H83" s="1024">
        <v>228.63636363636363</v>
      </c>
      <c r="I83" s="1021">
        <v>193.33879781420765</v>
      </c>
      <c r="J83" s="1038">
        <v>162.96875000000003</v>
      </c>
      <c r="K83" s="922">
        <v>160.8472222222222</v>
      </c>
      <c r="L83" s="1024">
        <v>206.98769980019978</v>
      </c>
      <c r="M83" s="1024">
        <v>182.62728937728937</v>
      </c>
      <c r="N83" s="1038">
        <v>78.326612903225779</v>
      </c>
      <c r="O83" s="922">
        <v>198.91532258064504</v>
      </c>
      <c r="P83" s="1024">
        <v>174.29512853949328</v>
      </c>
      <c r="Q83" s="1021">
        <v>186.76605191256826</v>
      </c>
      <c r="R83" s="1038">
        <v>220.02199413489737</v>
      </c>
      <c r="S83" s="922">
        <v>203.57258064516131</v>
      </c>
      <c r="T83" s="1024">
        <v>183.56004901960785</v>
      </c>
      <c r="U83" s="1021">
        <v>190.17129629629628</v>
      </c>
      <c r="V83" s="1038">
        <v>219.7348484848485</v>
      </c>
      <c r="W83" s="922">
        <v>210.40000000000009</v>
      </c>
      <c r="X83" s="2715">
        <v>172.18317687747037</v>
      </c>
      <c r="Y83" s="2715">
        <v>204.22961956521738</v>
      </c>
      <c r="Z83" s="2715">
        <v>189.49034401390961</v>
      </c>
      <c r="AA83" s="2715">
        <v>193.48747723132968</v>
      </c>
      <c r="AB83" s="1038">
        <v>230.78995601173025</v>
      </c>
      <c r="AC83" s="1038">
        <v>204.48924731182797</v>
      </c>
      <c r="AD83" s="1024">
        <v>195.47299808836024</v>
      </c>
      <c r="AE83" s="1021">
        <v>195.08119158878503</v>
      </c>
      <c r="AF83" s="1038">
        <v>230.86174242424249</v>
      </c>
      <c r="AG83" s="1038">
        <v>11.440277777777787</v>
      </c>
      <c r="AH83" s="1024">
        <v>199.82407321162449</v>
      </c>
      <c r="AI83" s="1021">
        <v>172.50239071038251</v>
      </c>
      <c r="AJ83" s="1038">
        <v>230.78995601173025</v>
      </c>
      <c r="AK83" s="1038">
        <v>208.33064516129033</v>
      </c>
      <c r="AL83" s="2716">
        <v>230.81336462450597</v>
      </c>
      <c r="AM83" s="2716">
        <v>142.8328804347826</v>
      </c>
      <c r="AN83" s="921">
        <v>203.31477272727275</v>
      </c>
      <c r="AO83" s="1021">
        <v>176.54121212121211</v>
      </c>
      <c r="AP83" s="1038">
        <v>230.78995601173025</v>
      </c>
      <c r="AQ83" s="1038">
        <v>213.45967741935485</v>
      </c>
      <c r="AR83" s="1024">
        <v>206.09820632798576</v>
      </c>
      <c r="AS83" s="1021">
        <v>180.28131808278866</v>
      </c>
      <c r="AT83" s="1038">
        <v>229.82853084415581</v>
      </c>
      <c r="AU83" s="922">
        <v>217.69047619047618</v>
      </c>
      <c r="AV83" s="1024">
        <v>208.08757485029943</v>
      </c>
      <c r="AW83" s="1021">
        <v>183.41741516966067</v>
      </c>
      <c r="AX83" s="1038">
        <v>230.78995601173025</v>
      </c>
      <c r="AY83" s="922">
        <v>218.90188172043008</v>
      </c>
      <c r="AZ83" s="2473">
        <v>230.49084595959596</v>
      </c>
      <c r="BA83" s="2473">
        <v>216.65046296296296</v>
      </c>
      <c r="BB83" s="2473">
        <v>230.65387737262742</v>
      </c>
      <c r="BC83" s="2473">
        <v>179.33608058608058</v>
      </c>
      <c r="BD83" s="921">
        <v>210.01572229140723</v>
      </c>
      <c r="BE83" s="1021">
        <v>186.43116438356165</v>
      </c>
      <c r="BF83" s="1217"/>
      <c r="BG83" s="1217"/>
      <c r="BH83" s="1217"/>
      <c r="BI83" s="1217"/>
    </row>
    <row r="84" spans="1:61" hidden="1" x14ac:dyDescent="0.25">
      <c r="A84" s="2714" t="s">
        <v>256</v>
      </c>
      <c r="B84" s="2663" t="s">
        <v>1095</v>
      </c>
      <c r="C84" s="1035">
        <v>0.73031728301886789</v>
      </c>
      <c r="D84" s="1035">
        <v>0.70996551724137935</v>
      </c>
      <c r="E84" s="1035">
        <v>0.64900000000000002</v>
      </c>
      <c r="F84" s="1035">
        <v>0.70995999999999992</v>
      </c>
      <c r="G84" s="1035">
        <v>0.70299999999999996</v>
      </c>
      <c r="H84" s="1027">
        <v>0.70996271339739969</v>
      </c>
      <c r="I84" s="2717">
        <v>0.67436520178502146</v>
      </c>
      <c r="J84" s="1035">
        <v>0.86292000000000002</v>
      </c>
      <c r="K84" s="1035">
        <v>0.76200000000000001</v>
      </c>
      <c r="L84" s="1027">
        <v>0.74574079142532346</v>
      </c>
      <c r="M84" s="2717">
        <v>0.69830324956651946</v>
      </c>
      <c r="N84" s="1035">
        <v>1.1303243967828418</v>
      </c>
      <c r="O84" s="1035">
        <v>0.63900000000000001</v>
      </c>
      <c r="P84" s="1027">
        <v>0.78576777707434775</v>
      </c>
      <c r="Q84" s="2717">
        <v>0.68111538211426614</v>
      </c>
      <c r="R84" s="1035">
        <v>0.70995999999999992</v>
      </c>
      <c r="S84" s="1035">
        <v>0.65500000000000003</v>
      </c>
      <c r="T84" s="1027">
        <v>0.76663647686631053</v>
      </c>
      <c r="U84" s="2717">
        <v>0.67533178313224329</v>
      </c>
      <c r="V84" s="1035">
        <v>0.71000869565217395</v>
      </c>
      <c r="W84" s="1035">
        <v>0.66100000000000003</v>
      </c>
      <c r="X84" s="1035">
        <v>0.7669531552257044</v>
      </c>
      <c r="Y84" s="1035">
        <v>0.65159214347438066</v>
      </c>
      <c r="Z84" s="1035">
        <v>0.7555311131793454</v>
      </c>
      <c r="AA84" s="1035">
        <v>0.6727301014888809</v>
      </c>
      <c r="AB84" s="1035">
        <v>0.70976159999999999</v>
      </c>
      <c r="AC84" s="1035">
        <v>0.6845</v>
      </c>
      <c r="AD84" s="1027">
        <v>0.74754620159885943</v>
      </c>
      <c r="AE84" s="2717">
        <v>0.67448910858364663</v>
      </c>
      <c r="AF84" s="1035">
        <v>0.70972131147540973</v>
      </c>
      <c r="AG84" s="1035">
        <v>2.794</v>
      </c>
      <c r="AH84" s="1027">
        <v>0.74208135180191925</v>
      </c>
      <c r="AI84" s="2717">
        <v>0.68541323159429091</v>
      </c>
      <c r="AJ84" s="1035">
        <v>0.70970513833992088</v>
      </c>
      <c r="AK84" s="1035">
        <v>0.65200000000000002</v>
      </c>
      <c r="AL84" s="1035">
        <v>0.70972943660650856</v>
      </c>
      <c r="AM84" s="1035">
        <v>0.70244519705766728</v>
      </c>
      <c r="AN84" s="1027">
        <v>0.73787664875490655</v>
      </c>
      <c r="AO84" s="2717">
        <v>0.68078447811196374</v>
      </c>
      <c r="AP84" s="1035">
        <v>0.70970513833992088</v>
      </c>
      <c r="AQ84" s="1035">
        <v>0.65900000000000003</v>
      </c>
      <c r="AR84" s="1027">
        <v>0.73463854410950591</v>
      </c>
      <c r="AS84" s="2717">
        <v>0.6780927315890749</v>
      </c>
      <c r="AT84" s="1035">
        <v>0.70969519650655022</v>
      </c>
      <c r="AU84" s="1035">
        <v>0.65600000000000003</v>
      </c>
      <c r="AV84" s="1027">
        <v>0.73230010527172884</v>
      </c>
      <c r="AW84" s="2717">
        <v>0.67584834964044815</v>
      </c>
      <c r="AX84" s="1035">
        <v>0.70967924528301884</v>
      </c>
      <c r="AY84" s="1035">
        <v>0.65600000000000003</v>
      </c>
      <c r="AZ84" s="1035">
        <v>0.70969312430304654</v>
      </c>
      <c r="BA84" s="1035">
        <v>0.65702644298427515</v>
      </c>
      <c r="BB84" s="1035">
        <v>0.7097114908532639</v>
      </c>
      <c r="BC84" s="1035">
        <v>0.67504840319373072</v>
      </c>
      <c r="BD84" s="1027">
        <v>0.73016606187656752</v>
      </c>
      <c r="BE84" s="2717">
        <v>0.67385162172202795</v>
      </c>
      <c r="BF84" s="1217"/>
      <c r="BG84" s="1217"/>
      <c r="BH84" s="1217"/>
      <c r="BI84" s="1217"/>
    </row>
    <row r="85" spans="1:61" hidden="1" x14ac:dyDescent="0.25">
      <c r="A85" s="2714" t="s">
        <v>229</v>
      </c>
      <c r="B85" s="2663" t="s">
        <v>211</v>
      </c>
      <c r="C85" s="542">
        <v>129380200.00000007</v>
      </c>
      <c r="D85" s="542">
        <v>11371200</v>
      </c>
      <c r="E85" s="542">
        <v>11538029.999999993</v>
      </c>
      <c r="F85" s="542">
        <v>11750240</v>
      </c>
      <c r="G85" s="542">
        <v>11647324.000000004</v>
      </c>
      <c r="H85" s="924">
        <v>23121440</v>
      </c>
      <c r="I85" s="987">
        <v>23185353.999999996</v>
      </c>
      <c r="J85" s="542">
        <v>8427619.9999999981</v>
      </c>
      <c r="K85" s="542">
        <v>10436364.000000011</v>
      </c>
      <c r="L85" s="542">
        <v>31549060</v>
      </c>
      <c r="M85" s="542">
        <v>33621718.000000007</v>
      </c>
      <c r="N85" s="542">
        <v>5961320</v>
      </c>
      <c r="O85" s="542">
        <v>11167696.999999996</v>
      </c>
      <c r="P85" s="924">
        <v>37510380</v>
      </c>
      <c r="Q85" s="987">
        <v>44789415</v>
      </c>
      <c r="R85" s="542">
        <v>11371200</v>
      </c>
      <c r="S85" s="542">
        <v>12183166.999999994</v>
      </c>
      <c r="T85" s="924">
        <v>48881580</v>
      </c>
      <c r="U85" s="987">
        <v>56972581.999999993</v>
      </c>
      <c r="V85" s="542">
        <v>10992160</v>
      </c>
      <c r="W85" s="542">
        <v>11775126</v>
      </c>
      <c r="X85" s="542">
        <v>28324680</v>
      </c>
      <c r="Y85" s="912">
        <v>35125989.999999993</v>
      </c>
      <c r="Z85" s="542">
        <v>59873740</v>
      </c>
      <c r="AA85" s="912">
        <v>68747708</v>
      </c>
      <c r="AB85" s="542">
        <v>11845000</v>
      </c>
      <c r="AC85" s="542">
        <v>11330722.00000002</v>
      </c>
      <c r="AD85" s="924">
        <v>71718740</v>
      </c>
      <c r="AE85" s="987">
        <v>80078430.000000015</v>
      </c>
      <c r="AF85" s="542">
        <v>11465960</v>
      </c>
      <c r="AG85" s="542">
        <v>3019420.0000000009</v>
      </c>
      <c r="AH85" s="924">
        <v>83184700</v>
      </c>
      <c r="AI85" s="987">
        <v>83097850.000000015</v>
      </c>
      <c r="AJ85" s="542">
        <v>11845000</v>
      </c>
      <c r="AK85" s="542">
        <v>11944031.999999981</v>
      </c>
      <c r="AL85" s="913">
        <v>35155960</v>
      </c>
      <c r="AM85" s="1036">
        <v>26294174.000000004</v>
      </c>
      <c r="AN85" s="924">
        <v>95029700</v>
      </c>
      <c r="AO85" s="1036">
        <v>95041882</v>
      </c>
      <c r="AP85" s="542">
        <v>11845000</v>
      </c>
      <c r="AQ85" s="542">
        <v>11102732.000000043</v>
      </c>
      <c r="AR85" s="924">
        <v>106874700</v>
      </c>
      <c r="AS85" s="987">
        <v>106144614.00000004</v>
      </c>
      <c r="AT85" s="542">
        <v>10660500</v>
      </c>
      <c r="AU85" s="542">
        <v>11384975.999999972</v>
      </c>
      <c r="AV85" s="924">
        <v>117535200</v>
      </c>
      <c r="AW85" s="987">
        <v>117529590.00000001</v>
      </c>
      <c r="AX85" s="542">
        <v>11845000</v>
      </c>
      <c r="AY85" s="542">
        <v>12297594.000000011</v>
      </c>
      <c r="AZ85" s="913">
        <v>34350500</v>
      </c>
      <c r="BA85" s="1036">
        <v>34785302.00000003</v>
      </c>
      <c r="BB85" s="913">
        <v>69506460</v>
      </c>
      <c r="BC85" s="1036">
        <v>61079476.00000003</v>
      </c>
      <c r="BD85" s="924">
        <v>129380200</v>
      </c>
      <c r="BE85" s="1036">
        <v>129827184.00000003</v>
      </c>
      <c r="BF85" s="1217"/>
      <c r="BG85" s="1217"/>
      <c r="BH85" s="1217"/>
      <c r="BI85" s="1217"/>
    </row>
    <row r="86" spans="1:61" hidden="1" x14ac:dyDescent="0.25">
      <c r="A86" s="2718" t="s">
        <v>230</v>
      </c>
      <c r="B86" s="2663" t="s">
        <v>255</v>
      </c>
      <c r="C86" s="922">
        <v>48.822716981132103</v>
      </c>
      <c r="D86" s="922">
        <v>47.38</v>
      </c>
      <c r="E86" s="922">
        <v>48.862213827741847</v>
      </c>
      <c r="F86" s="922">
        <v>47.38</v>
      </c>
      <c r="G86" s="922">
        <v>55.683104207263433</v>
      </c>
      <c r="H86" s="922">
        <v>47.38</v>
      </c>
      <c r="I86" s="922">
        <v>52.066163102372876</v>
      </c>
      <c r="J86" s="922">
        <v>56.56120805369126</v>
      </c>
      <c r="K86" s="922">
        <v>62.361938793497586</v>
      </c>
      <c r="L86" s="922">
        <v>49.527566718995288</v>
      </c>
      <c r="M86" s="922">
        <v>54.878525034640141</v>
      </c>
      <c r="N86" s="922">
        <v>80.558378378378379</v>
      </c>
      <c r="O86" s="922">
        <v>44.66474932589113</v>
      </c>
      <c r="P86" s="922">
        <v>52.757215189873421</v>
      </c>
      <c r="Q86" s="922">
        <v>51.918265279024062</v>
      </c>
      <c r="R86" s="922">
        <v>47.38</v>
      </c>
      <c r="S86" s="922">
        <v>49.645772913738625</v>
      </c>
      <c r="T86" s="922">
        <v>51.400189274447946</v>
      </c>
      <c r="U86" s="922">
        <v>51.414991596371728</v>
      </c>
      <c r="V86" s="922">
        <v>47.38</v>
      </c>
      <c r="W86" s="922">
        <v>47.911199830084904</v>
      </c>
      <c r="X86" s="922">
        <v>51.876703296703297</v>
      </c>
      <c r="Y86" s="2473">
        <v>47.390352608014908</v>
      </c>
      <c r="Z86" s="922">
        <v>50.611783601014373</v>
      </c>
      <c r="AA86" s="2473">
        <v>50.77894019673785</v>
      </c>
      <c r="AB86" s="922">
        <v>47.38</v>
      </c>
      <c r="AC86" s="922">
        <v>47.630830358873212</v>
      </c>
      <c r="AD86" s="922">
        <v>50.047969295184927</v>
      </c>
      <c r="AE86" s="922">
        <v>50.308456314937636</v>
      </c>
      <c r="AF86" s="922">
        <v>47.38</v>
      </c>
      <c r="AG86" s="922">
        <v>366.14563754320028</v>
      </c>
      <c r="AH86" s="922">
        <v>49.66250746268657</v>
      </c>
      <c r="AI86" s="922">
        <v>51.936305566878524</v>
      </c>
      <c r="AJ86" s="922">
        <v>47.38</v>
      </c>
      <c r="AK86" s="922">
        <v>46.422286991106105</v>
      </c>
      <c r="AL86" s="922">
        <v>47.38</v>
      </c>
      <c r="AM86" s="2473">
        <v>52.230703480984317</v>
      </c>
      <c r="AN86" s="922">
        <v>49.36607792207792</v>
      </c>
      <c r="AO86" s="922">
        <v>51.172445519034959</v>
      </c>
      <c r="AP86" s="922">
        <v>47.38</v>
      </c>
      <c r="AQ86" s="922">
        <v>42.401860028856881</v>
      </c>
      <c r="AR86" s="922">
        <v>49.137793103448274</v>
      </c>
      <c r="AS86" s="922">
        <v>50.08872926585925</v>
      </c>
      <c r="AT86" s="922">
        <v>47.38</v>
      </c>
      <c r="AU86" s="922">
        <v>47.511835208493189</v>
      </c>
      <c r="AV86" s="922">
        <v>48.972999999999999</v>
      </c>
      <c r="AW86" s="922">
        <v>49.826944774314704</v>
      </c>
      <c r="AX86" s="922">
        <v>47.38</v>
      </c>
      <c r="AY86" s="922">
        <v>46.611810635636616</v>
      </c>
      <c r="AZ86" s="922">
        <v>47.38</v>
      </c>
      <c r="BA86" s="2473">
        <v>45.453193874188358</v>
      </c>
      <c r="BB86" s="922">
        <v>47.38</v>
      </c>
      <c r="BC86" s="2473">
        <v>48.142479631686399</v>
      </c>
      <c r="BD86" s="922">
        <v>48.822716981132075</v>
      </c>
      <c r="BE86" s="922">
        <v>49.503504880698479</v>
      </c>
      <c r="BF86" s="1217"/>
      <c r="BG86" s="1217"/>
      <c r="BH86" s="1217"/>
      <c r="BI86" s="1217"/>
    </row>
    <row r="87" spans="1:61" x14ac:dyDescent="0.25">
      <c r="A87" s="2719" t="s">
        <v>804</v>
      </c>
      <c r="B87" s="2720" t="s">
        <v>49</v>
      </c>
      <c r="C87" s="2721"/>
      <c r="D87" s="2721">
        <v>4.8</v>
      </c>
      <c r="E87" s="2722">
        <v>4.1435160222860841</v>
      </c>
      <c r="F87" s="2721">
        <v>4.8</v>
      </c>
      <c r="G87" s="2722">
        <v>3.4242489420101303</v>
      </c>
      <c r="H87" s="2721">
        <v>4.8</v>
      </c>
      <c r="I87" s="2722">
        <v>3.7838824821481074</v>
      </c>
      <c r="J87" s="2721">
        <v>4.8</v>
      </c>
      <c r="K87" s="2722">
        <v>3.1478637360096289</v>
      </c>
      <c r="L87" s="2721">
        <v>4.8</v>
      </c>
      <c r="M87" s="2722">
        <v>3.5718762334352814</v>
      </c>
      <c r="N87" s="2721">
        <v>4.8</v>
      </c>
      <c r="O87" s="2722">
        <v>4.7633187692767507</v>
      </c>
      <c r="P87" s="2721">
        <v>4.8</v>
      </c>
      <c r="Q87" s="2722">
        <v>3.8697368673956487</v>
      </c>
      <c r="R87" s="2721">
        <v>4.8</v>
      </c>
      <c r="S87" s="2722">
        <v>4.6819891754860095</v>
      </c>
      <c r="T87" s="2721">
        <v>4.8</v>
      </c>
      <c r="U87" s="2722">
        <v>4.0321873290137207</v>
      </c>
      <c r="V87" s="2721">
        <v>4.8</v>
      </c>
      <c r="W87" s="2722">
        <v>4.2280356417121938</v>
      </c>
      <c r="X87" s="2721">
        <v>4.8</v>
      </c>
      <c r="Y87" s="2722">
        <v>4.5577811954916507</v>
      </c>
      <c r="Z87" s="2721">
        <v>4.8</v>
      </c>
      <c r="AA87" s="2722">
        <v>4.0648287144634656</v>
      </c>
      <c r="AB87" s="2721">
        <v>4.8</v>
      </c>
      <c r="AC87" s="2722">
        <v>3.626556570739639</v>
      </c>
      <c r="AD87" s="2721">
        <v>4.8</v>
      </c>
      <c r="AE87" s="2722">
        <v>4.002218408217205</v>
      </c>
      <c r="AF87" s="2721">
        <v>4.8</v>
      </c>
      <c r="AG87" s="2722">
        <v>0.1137141846887707</v>
      </c>
      <c r="AH87" s="2721">
        <v>4.8</v>
      </c>
      <c r="AI87" s="2722">
        <v>4.002218408217205</v>
      </c>
      <c r="AJ87" s="2721">
        <v>4.8</v>
      </c>
      <c r="AK87" s="2722">
        <v>4.5333965409430546</v>
      </c>
      <c r="AL87" s="2721">
        <v>4.8</v>
      </c>
      <c r="AM87" s="2722">
        <v>4.0799765558413466</v>
      </c>
      <c r="AN87" s="2721">
        <v>4.8</v>
      </c>
      <c r="AO87" s="2722">
        <v>4.0686156748079361</v>
      </c>
      <c r="AP87" s="2721">
        <v>4.8</v>
      </c>
      <c r="AQ87" s="2722">
        <v>4.3361162560405315</v>
      </c>
      <c r="AR87" s="2721">
        <v>4.8</v>
      </c>
      <c r="AS87" s="2722">
        <v>4.0983379616115583</v>
      </c>
      <c r="AT87" s="2721">
        <v>4.8</v>
      </c>
      <c r="AU87" s="2722">
        <v>4.3600000000000003</v>
      </c>
      <c r="AV87" s="2721">
        <v>4.8</v>
      </c>
      <c r="AW87" s="2722">
        <v>4.1245041654504018</v>
      </c>
      <c r="AX87" s="2721">
        <v>4.8</v>
      </c>
      <c r="AY87" s="2722">
        <v>4.1814920065460699</v>
      </c>
      <c r="AZ87" s="2721">
        <v>4.8</v>
      </c>
      <c r="BA87" s="2722">
        <v>4.292536087528867</v>
      </c>
      <c r="BB87" s="2721">
        <v>4.8</v>
      </c>
      <c r="BC87" s="2722">
        <v>4.2075122748538591</v>
      </c>
      <c r="BD87" s="2721">
        <v>4.8</v>
      </c>
      <c r="BE87" s="2722">
        <v>4.1296848782772813</v>
      </c>
      <c r="BF87" s="1217"/>
      <c r="BG87" s="1217"/>
      <c r="BH87" s="1217"/>
      <c r="BI87" s="1217"/>
    </row>
    <row r="88" spans="1:61" hidden="1" x14ac:dyDescent="0.25">
      <c r="A88" s="1436" t="s">
        <v>822</v>
      </c>
      <c r="B88" s="2723"/>
      <c r="C88" s="1436"/>
      <c r="D88" s="1436"/>
      <c r="E88" s="1437">
        <v>0</v>
      </c>
      <c r="F88" s="1436"/>
      <c r="G88" s="1437">
        <v>0</v>
      </c>
      <c r="H88" s="1436"/>
      <c r="I88" s="542">
        <v>0</v>
      </c>
      <c r="J88" s="1436"/>
      <c r="K88" s="1437">
        <v>0</v>
      </c>
      <c r="L88" s="1436"/>
      <c r="M88" s="542">
        <v>0</v>
      </c>
      <c r="N88" s="1436"/>
      <c r="O88" s="1437">
        <v>0</v>
      </c>
      <c r="P88" s="1436"/>
      <c r="Q88" s="542">
        <v>0</v>
      </c>
      <c r="R88" s="1436"/>
      <c r="S88" s="1437">
        <v>0</v>
      </c>
      <c r="T88" s="1436"/>
      <c r="U88" s="542">
        <v>0</v>
      </c>
      <c r="V88" s="1436"/>
      <c r="W88" s="1437">
        <v>600</v>
      </c>
      <c r="X88" s="1436"/>
      <c r="Y88" s="1036">
        <v>600</v>
      </c>
      <c r="Z88" s="1436"/>
      <c r="AA88" s="955">
        <v>600</v>
      </c>
      <c r="AB88" s="1436"/>
      <c r="AC88" s="1437">
        <v>400</v>
      </c>
      <c r="AD88" s="1436"/>
      <c r="AE88" s="542">
        <v>1000</v>
      </c>
      <c r="AF88" s="1436"/>
      <c r="AG88" s="1437">
        <v>0</v>
      </c>
      <c r="AH88" s="1436"/>
      <c r="AI88" s="542">
        <v>1000</v>
      </c>
      <c r="AJ88" s="1436"/>
      <c r="AK88" s="1437">
        <v>0</v>
      </c>
      <c r="AL88" s="1436"/>
      <c r="AM88" s="1036">
        <v>400</v>
      </c>
      <c r="AN88" s="1436"/>
      <c r="AO88" s="542">
        <v>1000</v>
      </c>
      <c r="AP88" s="1436"/>
      <c r="AQ88" s="1437">
        <v>0</v>
      </c>
      <c r="AR88" s="1436"/>
      <c r="AS88" s="542">
        <v>1000</v>
      </c>
      <c r="AT88" s="1436"/>
      <c r="AU88" s="1437">
        <v>0</v>
      </c>
      <c r="AV88" s="1436"/>
      <c r="AW88" s="542">
        <v>1000</v>
      </c>
      <c r="AX88" s="1436"/>
      <c r="AY88" s="1437">
        <v>0</v>
      </c>
      <c r="AZ88" s="1436"/>
      <c r="BA88" s="1036">
        <v>0</v>
      </c>
      <c r="BB88" s="1436"/>
      <c r="BC88" s="955">
        <v>400</v>
      </c>
      <c r="BD88" s="1436"/>
      <c r="BE88" s="542">
        <v>1000</v>
      </c>
      <c r="BF88" s="1217"/>
      <c r="BG88" s="1217">
        <v>1000</v>
      </c>
      <c r="BH88" s="1217" t="e">
        <v>#REF!</v>
      </c>
      <c r="BI88" s="1217" t="e">
        <v>#REF!</v>
      </c>
    </row>
    <row r="89" spans="1:61" x14ac:dyDescent="0.25">
      <c r="A89" s="175"/>
      <c r="B89" s="1340"/>
      <c r="C89" s="1436"/>
      <c r="D89" s="1436"/>
      <c r="E89" s="347"/>
      <c r="F89" s="1436"/>
      <c r="G89" s="347"/>
      <c r="H89" s="1340"/>
      <c r="I89" s="1340"/>
      <c r="J89" s="1436"/>
      <c r="K89" s="347"/>
      <c r="L89" s="1340"/>
      <c r="M89" s="1340"/>
      <c r="N89" s="1436"/>
      <c r="O89" s="347"/>
      <c r="P89" s="1340"/>
      <c r="Q89" s="1340"/>
      <c r="R89" s="1436"/>
      <c r="S89" s="347"/>
      <c r="T89" s="1340"/>
      <c r="U89" s="1340"/>
      <c r="V89" s="1436"/>
      <c r="W89" s="347"/>
      <c r="X89" s="1340"/>
      <c r="Y89" s="1340"/>
      <c r="AB89" s="1436"/>
      <c r="AC89" s="347"/>
      <c r="AD89" s="1340"/>
      <c r="AE89" s="1340"/>
      <c r="AF89" s="1436"/>
      <c r="AG89" s="347"/>
      <c r="AH89" s="1340"/>
      <c r="AI89" s="1340"/>
      <c r="AJ89" s="1436"/>
      <c r="AK89" s="347"/>
      <c r="AL89" s="1340"/>
      <c r="AM89" s="1340"/>
      <c r="AN89" s="1340"/>
      <c r="AO89" s="1340"/>
      <c r="AP89" s="1436"/>
      <c r="AQ89" s="347"/>
      <c r="AR89" s="1340"/>
      <c r="AS89" s="1340"/>
      <c r="AT89" s="1436"/>
      <c r="AU89" s="347"/>
      <c r="AV89" s="1340"/>
      <c r="AW89" s="1340"/>
      <c r="AX89" s="1436"/>
      <c r="AY89" s="347"/>
      <c r="AZ89" s="1340"/>
      <c r="BA89" s="1340"/>
      <c r="BD89" s="1340"/>
      <c r="BE89" s="1340"/>
      <c r="BF89" s="1217"/>
      <c r="BG89" s="1217"/>
      <c r="BH89" s="1217"/>
      <c r="BI89" s="1217"/>
    </row>
    <row r="90" spans="1:61" ht="15" customHeight="1" x14ac:dyDescent="0.25">
      <c r="A90" s="1449" t="s">
        <v>930</v>
      </c>
      <c r="B90" s="1436"/>
      <c r="C90" s="1436"/>
      <c r="D90" s="1436"/>
      <c r="E90" s="347"/>
      <c r="F90" s="1436"/>
      <c r="G90" s="347"/>
      <c r="H90" s="1340"/>
      <c r="I90" s="1340"/>
      <c r="J90" s="1436"/>
      <c r="K90" s="347"/>
      <c r="L90" s="1340"/>
      <c r="M90" s="1340"/>
      <c r="N90" s="1436"/>
      <c r="O90" s="347"/>
      <c r="P90" s="1340"/>
      <c r="Q90" s="1340"/>
      <c r="R90" s="1436"/>
      <c r="S90" s="347"/>
      <c r="T90" s="1340"/>
      <c r="U90" s="1340"/>
      <c r="V90" s="1436"/>
      <c r="W90" s="347"/>
      <c r="X90" s="1340"/>
      <c r="Y90" s="1340"/>
      <c r="AB90" s="1436"/>
      <c r="AC90" s="347"/>
      <c r="AD90" s="1340"/>
      <c r="AE90" s="1340"/>
      <c r="AF90" s="1436"/>
      <c r="AG90" s="347"/>
      <c r="AH90" s="1340"/>
      <c r="AI90" s="1340"/>
      <c r="AJ90" s="1436"/>
      <c r="AK90" s="347"/>
      <c r="AL90" s="1340"/>
      <c r="AM90" s="1340"/>
      <c r="AN90" s="1340"/>
      <c r="AO90" s="1340"/>
      <c r="AP90" s="1436"/>
      <c r="AQ90" s="347"/>
      <c r="AR90" s="1340"/>
      <c r="AS90" s="1340"/>
      <c r="AT90" s="1436"/>
      <c r="AU90" s="347"/>
      <c r="AV90" s="1340"/>
      <c r="AW90" s="1340"/>
      <c r="AX90" s="1436"/>
      <c r="AY90" s="347"/>
      <c r="AZ90" s="1340"/>
      <c r="BA90" s="1340"/>
      <c r="BD90" s="1340"/>
      <c r="BE90" s="1340"/>
      <c r="BF90" s="1217"/>
      <c r="BG90" s="1217"/>
      <c r="BH90" s="1217"/>
      <c r="BI90" s="1217"/>
    </row>
    <row r="91" spans="1:61" ht="19.5" thickBot="1" x14ac:dyDescent="0.35">
      <c r="A91" s="2724" t="s">
        <v>927</v>
      </c>
      <c r="B91" s="1340"/>
      <c r="C91" s="2725"/>
      <c r="D91" s="2725"/>
      <c r="E91" s="2726"/>
      <c r="F91" s="2725"/>
      <c r="G91" s="2726"/>
      <c r="H91" s="1340"/>
      <c r="I91" s="1340"/>
      <c r="J91" s="2725"/>
      <c r="K91" s="2726"/>
      <c r="L91" s="1340"/>
      <c r="M91" s="1340"/>
      <c r="N91" s="2725"/>
      <c r="O91" s="2726"/>
      <c r="P91" s="1340"/>
      <c r="Q91" s="1340"/>
      <c r="R91" s="2725"/>
      <c r="S91" s="2726"/>
      <c r="T91" s="1340"/>
      <c r="U91" s="1340"/>
      <c r="V91" s="2725"/>
      <c r="W91" s="2726"/>
      <c r="X91" s="1340"/>
      <c r="Y91" s="1340"/>
      <c r="AB91" s="2725"/>
      <c r="AC91" s="2726"/>
      <c r="AD91" s="1340"/>
      <c r="AE91" s="1340"/>
      <c r="AF91" s="2725"/>
      <c r="AG91" s="2726"/>
      <c r="AH91" s="1340"/>
      <c r="AI91" s="1340"/>
      <c r="AJ91" s="2725"/>
      <c r="AK91" s="2726"/>
      <c r="AL91" s="1340"/>
      <c r="AM91" s="1340"/>
      <c r="AN91" s="1340"/>
      <c r="AO91" s="1340"/>
      <c r="AP91" s="2725"/>
      <c r="AQ91" s="2726"/>
      <c r="AR91" s="1340"/>
      <c r="AS91" s="1340"/>
      <c r="AT91" s="2725"/>
      <c r="AU91" s="2726"/>
      <c r="AV91" s="1340"/>
      <c r="AW91" s="1340"/>
      <c r="AX91" s="2725"/>
      <c r="AY91" s="2726"/>
      <c r="AZ91" s="1340"/>
      <c r="BA91" s="1340"/>
      <c r="BD91" s="1340"/>
      <c r="BE91" s="1340"/>
      <c r="BF91" s="1217"/>
      <c r="BG91" s="1217"/>
      <c r="BH91" s="1217"/>
      <c r="BI91" s="1217"/>
    </row>
    <row r="92" spans="1:61" ht="18.75" x14ac:dyDescent="0.25">
      <c r="A92" s="1778" t="s">
        <v>238</v>
      </c>
      <c r="B92" s="2727" t="s">
        <v>50</v>
      </c>
      <c r="C92" s="2345"/>
      <c r="D92" s="2345"/>
      <c r="E92" s="2728">
        <v>47238.400000000001</v>
      </c>
      <c r="F92" s="2345"/>
      <c r="G92" s="2728">
        <v>67294.8</v>
      </c>
      <c r="H92" s="2728"/>
      <c r="I92" s="2729">
        <v>114533.20000000001</v>
      </c>
      <c r="J92" s="2730"/>
      <c r="K92" s="2728">
        <v>34540</v>
      </c>
      <c r="L92" s="1378"/>
      <c r="M92" s="1378">
        <v>149073.20000000001</v>
      </c>
      <c r="N92" s="2345"/>
      <c r="O92" s="2728">
        <v>41000.100000000006</v>
      </c>
      <c r="P92" s="1378"/>
      <c r="Q92" s="1378">
        <v>190073.30000000002</v>
      </c>
      <c r="R92" s="2345"/>
      <c r="S92" s="2728">
        <v>45511.000000000007</v>
      </c>
      <c r="T92" s="1378"/>
      <c r="U92" s="1378">
        <v>235584.30000000002</v>
      </c>
      <c r="V92" s="2345"/>
      <c r="W92" s="2728">
        <v>56299.5</v>
      </c>
      <c r="X92" s="1378"/>
      <c r="Y92" s="1378">
        <v>142810.6</v>
      </c>
      <c r="Z92" s="1378"/>
      <c r="AA92" s="1378">
        <v>291883.80000000005</v>
      </c>
      <c r="AB92" s="2345"/>
      <c r="AC92" s="2728">
        <v>42046.499999999993</v>
      </c>
      <c r="AD92" s="1378"/>
      <c r="AE92" s="1378">
        <v>333930.30000000005</v>
      </c>
      <c r="AF92" s="2345"/>
      <c r="AG92" s="2728">
        <v>488</v>
      </c>
      <c r="AH92" s="1378"/>
      <c r="AI92" s="1378">
        <v>334418.30000000005</v>
      </c>
      <c r="AJ92" s="2345"/>
      <c r="AK92" s="2728">
        <v>50191.451000000001</v>
      </c>
      <c r="AL92" s="1378"/>
      <c r="AM92" s="1378">
        <v>92725.951000000001</v>
      </c>
      <c r="AN92" s="1378"/>
      <c r="AO92" s="1378">
        <v>384609.75100000005</v>
      </c>
      <c r="AP92" s="2345"/>
      <c r="AQ92" s="2728">
        <v>66494.785999999993</v>
      </c>
      <c r="AR92" s="1378"/>
      <c r="AS92" s="1378">
        <v>451104.53700000001</v>
      </c>
      <c r="AT92" s="2345"/>
      <c r="AU92" s="2728">
        <v>66187.100000000006</v>
      </c>
      <c r="AV92" s="1378"/>
      <c r="AW92" s="1378">
        <v>517291.63699999999</v>
      </c>
      <c r="AX92" s="2345"/>
      <c r="AY92" s="2728">
        <v>86211.3</v>
      </c>
      <c r="AZ92" s="1378"/>
      <c r="BA92" s="1378">
        <v>218893.18599999999</v>
      </c>
      <c r="BB92" s="1378"/>
      <c r="BC92" s="1378">
        <v>311619.13699999999</v>
      </c>
      <c r="BD92" s="1378"/>
      <c r="BE92" s="1378">
        <v>603502.93700000003</v>
      </c>
      <c r="BF92" s="1217"/>
      <c r="BG92" s="1217"/>
      <c r="BH92" s="1217"/>
      <c r="BI92" s="1217"/>
    </row>
    <row r="93" spans="1:61" ht="18.75" x14ac:dyDescent="0.25">
      <c r="A93" s="1781" t="s">
        <v>25</v>
      </c>
      <c r="B93" s="2731" t="s">
        <v>50</v>
      </c>
      <c r="C93" s="2732"/>
      <c r="D93" s="2732"/>
      <c r="E93" s="1395">
        <v>95648.281217750235</v>
      </c>
      <c r="F93" s="2732"/>
      <c r="G93" s="1395">
        <v>85303.571743033899</v>
      </c>
      <c r="H93" s="2732"/>
      <c r="I93" s="2729">
        <v>180951.85296078413</v>
      </c>
      <c r="J93" s="2733"/>
      <c r="K93" s="1395">
        <v>70416.675128998977</v>
      </c>
      <c r="L93" s="1378"/>
      <c r="M93" s="1378">
        <v>251368.5280897831</v>
      </c>
      <c r="N93" s="2732"/>
      <c r="O93" s="1395">
        <v>95672.591351909185</v>
      </c>
      <c r="P93" s="2734"/>
      <c r="Q93" s="1378">
        <v>347041.11944169225</v>
      </c>
      <c r="R93" s="2732"/>
      <c r="S93" s="1395">
        <v>95570.153777089785</v>
      </c>
      <c r="T93" s="2734"/>
      <c r="U93" s="1378">
        <v>442611.27321878204</v>
      </c>
      <c r="V93" s="2732"/>
      <c r="W93" s="1395">
        <v>96440.059029927739</v>
      </c>
      <c r="X93" s="1378"/>
      <c r="Y93" s="1378">
        <v>287682.80415892671</v>
      </c>
      <c r="Z93" s="2734"/>
      <c r="AA93" s="1378">
        <v>539051.33224870986</v>
      </c>
      <c r="AB93" s="2732"/>
      <c r="AC93" s="1395">
        <v>93425.369122807009</v>
      </c>
      <c r="AD93" s="2734"/>
      <c r="AE93" s="1378">
        <v>632476.70137151692</v>
      </c>
      <c r="AF93" s="2732"/>
      <c r="AG93" s="1395">
        <v>5308.4579979360169</v>
      </c>
      <c r="AH93" s="2734"/>
      <c r="AI93" s="1378">
        <v>637785.15936945297</v>
      </c>
      <c r="AJ93" s="2732"/>
      <c r="AK93" s="1395">
        <v>97272.490196078448</v>
      </c>
      <c r="AL93" s="1378"/>
      <c r="AM93" s="1378">
        <v>196006.31731682149</v>
      </c>
      <c r="AN93" s="2734"/>
      <c r="AO93" s="1378">
        <v>735057.64956553141</v>
      </c>
      <c r="AP93" s="2732"/>
      <c r="AQ93" s="1395">
        <v>94042.542930856551</v>
      </c>
      <c r="AR93" s="2734"/>
      <c r="AS93" s="1378">
        <v>829100.19249638799</v>
      </c>
      <c r="AT93" s="2732"/>
      <c r="AU93" s="1395">
        <v>84633.001960784299</v>
      </c>
      <c r="AV93" s="2734"/>
      <c r="AW93" s="1378">
        <v>913733.1944571723</v>
      </c>
      <c r="AX93" s="2732"/>
      <c r="AY93" s="1395">
        <v>92379.472445820429</v>
      </c>
      <c r="AZ93" s="1378"/>
      <c r="BA93" s="1378">
        <v>271055.01733746124</v>
      </c>
      <c r="BB93" s="2734"/>
      <c r="BC93" s="1378">
        <v>467061.33465428272</v>
      </c>
      <c r="BD93" s="2734"/>
      <c r="BE93" s="1378">
        <v>1006112.6669029928</v>
      </c>
      <c r="BF93" s="1217"/>
      <c r="BG93" s="1217"/>
      <c r="BH93" s="1217"/>
      <c r="BI93" s="1217"/>
    </row>
    <row r="94" spans="1:61" ht="18.75" x14ac:dyDescent="0.25">
      <c r="A94" s="1781" t="s">
        <v>928</v>
      </c>
      <c r="B94" s="2731" t="s">
        <v>50</v>
      </c>
      <c r="C94" s="2732"/>
      <c r="D94" s="2732"/>
      <c r="E94" s="2735">
        <v>11663.160784313723</v>
      </c>
      <c r="F94" s="2732"/>
      <c r="G94" s="2735">
        <v>10120.707327141363</v>
      </c>
      <c r="H94" s="2732"/>
      <c r="I94" s="2729">
        <v>21783.868111455085</v>
      </c>
      <c r="J94" s="2733"/>
      <c r="K94" s="2735">
        <v>7839.8952528379768</v>
      </c>
      <c r="L94" s="1378"/>
      <c r="M94" s="1378">
        <v>29623.763364293063</v>
      </c>
      <c r="N94" s="2732"/>
      <c r="O94" s="2735">
        <v>13158.967182662536</v>
      </c>
      <c r="P94" s="2734"/>
      <c r="Q94" s="1378">
        <v>42782.730546955601</v>
      </c>
      <c r="R94" s="2732"/>
      <c r="S94" s="2735">
        <v>12921.150505675952</v>
      </c>
      <c r="T94" s="2734"/>
      <c r="U94" s="1378">
        <v>55703.88105263155</v>
      </c>
      <c r="V94" s="2732"/>
      <c r="W94" s="2735">
        <v>12116.331269349846</v>
      </c>
      <c r="X94" s="1378"/>
      <c r="Y94" s="1378">
        <v>38196.448957688335</v>
      </c>
      <c r="Z94" s="2734"/>
      <c r="AA94" s="1378">
        <v>67820.212321981395</v>
      </c>
      <c r="AB94" s="2732"/>
      <c r="AC94" s="2735">
        <v>9762.8535397316828</v>
      </c>
      <c r="AD94" s="2734"/>
      <c r="AE94" s="1378">
        <v>77583.065861713083</v>
      </c>
      <c r="AF94" s="2732"/>
      <c r="AG94" s="2735">
        <v>119.82063983488132</v>
      </c>
      <c r="AH94" s="2734"/>
      <c r="AI94" s="1378">
        <v>77702.886501547968</v>
      </c>
      <c r="AJ94" s="2732"/>
      <c r="AK94" s="2735">
        <v>8814.4788441692472</v>
      </c>
      <c r="AL94" s="1378"/>
      <c r="AM94" s="1378">
        <v>18697.153023735809</v>
      </c>
      <c r="AN94" s="2734"/>
      <c r="AO94" s="1378">
        <v>86517.365345717219</v>
      </c>
      <c r="AP94" s="2732"/>
      <c r="AQ94" s="2735">
        <v>8218.4113519091843</v>
      </c>
      <c r="AR94" s="2734"/>
      <c r="AS94" s="1378">
        <v>94735.776697626396</v>
      </c>
      <c r="AT94" s="2732"/>
      <c r="AU94" s="2735">
        <v>7214.6531475748188</v>
      </c>
      <c r="AV94" s="2734"/>
      <c r="AW94" s="1378">
        <v>101950.42984520122</v>
      </c>
      <c r="AX94" s="2732"/>
      <c r="AY94" s="2735">
        <v>7660.6038183694536</v>
      </c>
      <c r="AZ94" s="1378"/>
      <c r="BA94" s="1378">
        <v>23093.668317853459</v>
      </c>
      <c r="BB94" s="2734"/>
      <c r="BC94" s="1378">
        <v>41790.821341589268</v>
      </c>
      <c r="BD94" s="2734"/>
      <c r="BE94" s="1378">
        <v>109611.03366357066</v>
      </c>
      <c r="BF94" s="1217"/>
      <c r="BG94" s="1217"/>
      <c r="BH94" s="1217"/>
      <c r="BI94" s="1217"/>
    </row>
    <row r="95" spans="1:61" ht="18.75" x14ac:dyDescent="0.25">
      <c r="A95" s="1781" t="s">
        <v>2137</v>
      </c>
      <c r="B95" s="2736" t="s">
        <v>50</v>
      </c>
      <c r="C95" s="2737"/>
      <c r="D95" s="2737"/>
      <c r="E95" s="2738"/>
      <c r="F95" s="2737"/>
      <c r="G95" s="2738"/>
      <c r="H95" s="2737"/>
      <c r="I95" s="2729">
        <v>0</v>
      </c>
      <c r="J95" s="2733"/>
      <c r="K95" s="2738">
        <v>2579</v>
      </c>
      <c r="L95" s="2729"/>
      <c r="M95" s="1378">
        <v>2579</v>
      </c>
      <c r="N95" s="2737"/>
      <c r="O95" s="2738">
        <v>56</v>
      </c>
      <c r="P95" s="2737"/>
      <c r="Q95" s="1378">
        <v>2635</v>
      </c>
      <c r="R95" s="2737"/>
      <c r="S95" s="2738">
        <v>0</v>
      </c>
      <c r="T95" s="2737"/>
      <c r="U95" s="1378">
        <v>2635</v>
      </c>
      <c r="V95" s="2737"/>
      <c r="W95" s="2738">
        <v>1500</v>
      </c>
      <c r="X95" s="2729"/>
      <c r="Y95" s="1378">
        <v>1556</v>
      </c>
      <c r="Z95" s="2737"/>
      <c r="AA95" s="1378">
        <v>4135</v>
      </c>
      <c r="AB95" s="2737"/>
      <c r="AC95" s="2738">
        <v>1743.5897435897436</v>
      </c>
      <c r="AD95" s="2737"/>
      <c r="AE95" s="1378">
        <v>5878.5897435897441</v>
      </c>
      <c r="AF95" s="2737"/>
      <c r="AG95" s="2738">
        <v>3076.9230769230771</v>
      </c>
      <c r="AH95" s="2737"/>
      <c r="AI95" s="1378">
        <v>8955.5128205128203</v>
      </c>
      <c r="AJ95" s="2737"/>
      <c r="AK95" s="2738">
        <v>3322.0512820512822</v>
      </c>
      <c r="AL95" s="2729"/>
      <c r="AM95" s="1378">
        <v>8142.5641025641025</v>
      </c>
      <c r="AN95" s="2737"/>
      <c r="AO95" s="1378">
        <v>12277.564102564102</v>
      </c>
      <c r="AP95" s="2737"/>
      <c r="AQ95" s="2738">
        <v>0</v>
      </c>
      <c r="AR95" s="2737"/>
      <c r="AS95" s="1378">
        <v>12277.564102564102</v>
      </c>
      <c r="AT95" s="2737"/>
      <c r="AU95" s="2738"/>
      <c r="AV95" s="2737"/>
      <c r="AW95" s="1378">
        <v>12277.564102564102</v>
      </c>
      <c r="AX95" s="2737"/>
      <c r="AY95" s="2738">
        <v>0</v>
      </c>
      <c r="AZ95" s="2729"/>
      <c r="BA95" s="1378">
        <v>0</v>
      </c>
      <c r="BB95" s="2737"/>
      <c r="BC95" s="1378">
        <v>8142.5641025641025</v>
      </c>
      <c r="BD95" s="2737"/>
      <c r="BE95" s="1378">
        <v>12277.564102564102</v>
      </c>
      <c r="BF95" s="1217"/>
      <c r="BG95" s="1217"/>
      <c r="BH95" s="1217"/>
      <c r="BI95" s="1217"/>
    </row>
    <row r="96" spans="1:61" ht="19.5" thickBot="1" x14ac:dyDescent="0.3">
      <c r="A96" s="1781" t="s">
        <v>124</v>
      </c>
      <c r="B96" s="2731" t="s">
        <v>50</v>
      </c>
      <c r="C96" s="2732"/>
      <c r="D96" s="2732"/>
      <c r="E96" s="1395">
        <v>30912.85571428571</v>
      </c>
      <c r="F96" s="2732"/>
      <c r="G96" s="1395">
        <v>26278.196263736223</v>
      </c>
      <c r="H96" s="1395"/>
      <c r="I96" s="2729">
        <v>57191.051978021933</v>
      </c>
      <c r="J96" s="2733"/>
      <c r="K96" s="1395">
        <v>21880.394725274724</v>
      </c>
      <c r="L96" s="1378"/>
      <c r="M96" s="1378">
        <v>79071.44670329665</v>
      </c>
      <c r="N96" s="2732"/>
      <c r="O96" s="1395">
        <v>35494.888461538467</v>
      </c>
      <c r="P96" s="1378"/>
      <c r="Q96" s="1378">
        <v>114566.33516483512</v>
      </c>
      <c r="R96" s="2732"/>
      <c r="S96" s="1395">
        <v>35193.788879120882</v>
      </c>
      <c r="T96" s="1378"/>
      <c r="U96" s="1378">
        <v>149760.12404395599</v>
      </c>
      <c r="V96" s="2732"/>
      <c r="W96" s="1395">
        <v>33030.989890109893</v>
      </c>
      <c r="X96" s="1378"/>
      <c r="Y96" s="1378">
        <v>103719.66723076924</v>
      </c>
      <c r="Z96" s="1378"/>
      <c r="AA96" s="1378">
        <v>182791.11393406588</v>
      </c>
      <c r="AB96" s="2732"/>
      <c r="AC96" s="1395">
        <v>32957.071098901099</v>
      </c>
      <c r="AD96" s="1378"/>
      <c r="AE96" s="1378">
        <v>215748.18503296698</v>
      </c>
      <c r="AF96" s="2732"/>
      <c r="AG96" s="1395">
        <v>0</v>
      </c>
      <c r="AH96" s="1378"/>
      <c r="AI96" s="1378">
        <v>215748.18503296698</v>
      </c>
      <c r="AJ96" s="2739"/>
      <c r="AK96" s="1395">
        <v>39289.769230769234</v>
      </c>
      <c r="AL96" s="1378"/>
      <c r="AM96" s="1378">
        <v>72246.840329670333</v>
      </c>
      <c r="AN96" s="1378"/>
      <c r="AO96" s="1378">
        <v>255037.9542637362</v>
      </c>
      <c r="AP96" s="2739"/>
      <c r="AQ96" s="1395">
        <v>44202.49538461538</v>
      </c>
      <c r="AR96" s="1378"/>
      <c r="AS96" s="1378">
        <v>299240.44964835158</v>
      </c>
      <c r="AT96" s="2739"/>
      <c r="AU96" s="1395">
        <v>41164.667032967045</v>
      </c>
      <c r="AV96" s="1378"/>
      <c r="AW96" s="1378">
        <v>340405.11668131861</v>
      </c>
      <c r="AX96" s="2739"/>
      <c r="AY96" s="1395">
        <v>45963.252857142848</v>
      </c>
      <c r="AZ96" s="1378"/>
      <c r="BA96" s="1378">
        <v>131330.41527472527</v>
      </c>
      <c r="BB96" s="1378"/>
      <c r="BC96" s="1378">
        <v>203577.25560439558</v>
      </c>
      <c r="BD96" s="1378"/>
      <c r="BE96" s="1378">
        <v>386368.36953846144</v>
      </c>
      <c r="BF96" s="1217"/>
      <c r="BG96" s="1217"/>
      <c r="BH96" s="1217"/>
      <c r="BI96" s="1217"/>
    </row>
    <row r="97" spans="1:61" ht="18.75" x14ac:dyDescent="0.25">
      <c r="A97" s="1781" t="s">
        <v>19</v>
      </c>
      <c r="B97" s="2731" t="s">
        <v>50</v>
      </c>
      <c r="C97" s="2732"/>
      <c r="D97" s="2732"/>
      <c r="E97" s="2735">
        <v>297350.2</v>
      </c>
      <c r="F97" s="2732"/>
      <c r="G97" s="2735">
        <v>271550.5</v>
      </c>
      <c r="H97" s="2732"/>
      <c r="I97" s="2729">
        <v>568900.69999999995</v>
      </c>
      <c r="J97" s="2733"/>
      <c r="K97" s="2735">
        <v>216088.9</v>
      </c>
      <c r="L97" s="1378"/>
      <c r="M97" s="1378">
        <v>784989.6</v>
      </c>
      <c r="N97" s="2732"/>
      <c r="O97" s="2735">
        <v>316260.80000000005</v>
      </c>
      <c r="P97" s="2734"/>
      <c r="Q97" s="1378">
        <v>1101250.3999999999</v>
      </c>
      <c r="R97" s="2732"/>
      <c r="S97" s="2735">
        <v>298330.8</v>
      </c>
      <c r="T97" s="2734"/>
      <c r="U97" s="1378">
        <v>1399581.2</v>
      </c>
      <c r="V97" s="2732"/>
      <c r="W97" s="2735">
        <v>290589.19</v>
      </c>
      <c r="X97" s="1378"/>
      <c r="Y97" s="1378">
        <v>905180.79</v>
      </c>
      <c r="Z97" s="2734"/>
      <c r="AA97" s="1378">
        <v>1690170.3900000001</v>
      </c>
      <c r="AB97" s="2732"/>
      <c r="AC97" s="2735">
        <v>292845.7</v>
      </c>
      <c r="AD97" s="2734"/>
      <c r="AE97" s="1378">
        <v>1983016.09</v>
      </c>
      <c r="AF97" s="2732"/>
      <c r="AG97" s="2735">
        <v>8034</v>
      </c>
      <c r="AH97" s="2734"/>
      <c r="AI97" s="1378">
        <v>1991050.09</v>
      </c>
      <c r="AJ97" s="2732"/>
      <c r="AK97" s="2735">
        <v>290514</v>
      </c>
      <c r="AL97" s="1378"/>
      <c r="AM97" s="1378">
        <v>591393.69999999995</v>
      </c>
      <c r="AN97" s="2734"/>
      <c r="AO97" s="1378">
        <v>2281564.09</v>
      </c>
      <c r="AP97" s="2732"/>
      <c r="AQ97" s="2735">
        <v>290281.8</v>
      </c>
      <c r="AR97" s="2734"/>
      <c r="AS97" s="1378">
        <v>2571845.8899999997</v>
      </c>
      <c r="AT97" s="2732"/>
      <c r="AU97" s="2735">
        <v>273999.96000000002</v>
      </c>
      <c r="AV97" s="2734"/>
      <c r="AW97" s="1378">
        <v>2845845.8499999996</v>
      </c>
      <c r="AX97" s="2732"/>
      <c r="AY97" s="2735">
        <v>317225.2</v>
      </c>
      <c r="AZ97" s="1378"/>
      <c r="BA97" s="1378">
        <v>881506.96</v>
      </c>
      <c r="BB97" s="2734"/>
      <c r="BC97" s="1378">
        <v>1472900.66</v>
      </c>
      <c r="BD97" s="2734"/>
      <c r="BE97" s="1378">
        <v>3163071.05</v>
      </c>
      <c r="BF97" s="1217"/>
      <c r="BG97" s="1217"/>
      <c r="BH97" s="1217"/>
      <c r="BI97" s="1217"/>
    </row>
    <row r="98" spans="1:61" ht="18.75" customHeight="1" x14ac:dyDescent="0.25">
      <c r="A98" s="1781" t="s">
        <v>1936</v>
      </c>
      <c r="B98" s="2731" t="s">
        <v>50</v>
      </c>
      <c r="C98" s="1060"/>
      <c r="D98" s="1060"/>
      <c r="E98" s="2735">
        <v>0</v>
      </c>
      <c r="F98" s="1060"/>
      <c r="G98" s="2735">
        <v>0</v>
      </c>
      <c r="H98" s="1060"/>
      <c r="I98" s="2729">
        <v>0</v>
      </c>
      <c r="J98" s="2740"/>
      <c r="K98" s="2735">
        <v>1760</v>
      </c>
      <c r="L98" s="1060"/>
      <c r="M98" s="1378">
        <v>1760</v>
      </c>
      <c r="N98" s="1060"/>
      <c r="O98" s="2735">
        <v>3175</v>
      </c>
      <c r="P98" s="1060"/>
      <c r="Q98" s="1378">
        <v>4935</v>
      </c>
      <c r="R98" s="1060"/>
      <c r="S98" s="2735">
        <v>3681</v>
      </c>
      <c r="T98" s="1060"/>
      <c r="U98" s="1378">
        <v>8616</v>
      </c>
      <c r="V98" s="1060"/>
      <c r="W98" s="2735">
        <v>4205</v>
      </c>
      <c r="X98" s="1060"/>
      <c r="Y98" s="1378">
        <v>11061</v>
      </c>
      <c r="Z98" s="2734"/>
      <c r="AA98" s="1378">
        <v>12821</v>
      </c>
      <c r="AB98" s="1060"/>
      <c r="AC98" s="2735">
        <v>3246</v>
      </c>
      <c r="AD98" s="1060"/>
      <c r="AE98" s="1378">
        <v>16067</v>
      </c>
      <c r="AF98" s="1060"/>
      <c r="AG98" s="2735">
        <v>0</v>
      </c>
      <c r="AH98" s="1060"/>
      <c r="AI98" s="1378">
        <v>16067</v>
      </c>
      <c r="AJ98" s="1060"/>
      <c r="AK98" s="2735">
        <v>3740</v>
      </c>
      <c r="AL98" s="1060"/>
      <c r="AM98" s="1378">
        <v>6986</v>
      </c>
      <c r="AN98" s="1060"/>
      <c r="AO98" s="1378">
        <v>19807</v>
      </c>
      <c r="AP98" s="1060"/>
      <c r="AQ98" s="2735">
        <v>765.12000000000012</v>
      </c>
      <c r="AR98" s="1060"/>
      <c r="AS98" s="1378">
        <v>20572.12</v>
      </c>
      <c r="AT98" s="1060"/>
      <c r="AU98" s="2735"/>
      <c r="AV98" s="1060"/>
      <c r="AW98" s="1378">
        <v>20572.12</v>
      </c>
      <c r="AX98" s="1060"/>
      <c r="AY98" s="2735"/>
      <c r="AZ98" s="1060"/>
      <c r="BA98" s="1378">
        <v>765.12000000000012</v>
      </c>
      <c r="BB98" s="1060"/>
      <c r="BC98" s="1378">
        <v>7751.12</v>
      </c>
      <c r="BD98" s="1060"/>
      <c r="BE98" s="1378">
        <v>20572.12</v>
      </c>
      <c r="BF98" s="1217"/>
      <c r="BG98" s="1217"/>
      <c r="BH98" s="1217"/>
      <c r="BI98" s="1217"/>
    </row>
    <row r="99" spans="1:61" ht="18.75" x14ac:dyDescent="0.25">
      <c r="A99" s="1781" t="s">
        <v>929</v>
      </c>
      <c r="B99" s="2731" t="s">
        <v>50</v>
      </c>
      <c r="C99" s="2732"/>
      <c r="D99" s="2732"/>
      <c r="E99" s="2735">
        <v>0</v>
      </c>
      <c r="F99" s="2732"/>
      <c r="G99" s="2735">
        <v>0</v>
      </c>
      <c r="H99" s="2732"/>
      <c r="I99" s="2729">
        <v>0</v>
      </c>
      <c r="J99" s="2733"/>
      <c r="K99" s="2735">
        <v>3899.6000000000008</v>
      </c>
      <c r="L99" s="1378"/>
      <c r="M99" s="1378">
        <v>3899.6000000000008</v>
      </c>
      <c r="N99" s="2732"/>
      <c r="O99" s="2735">
        <v>0</v>
      </c>
      <c r="P99" s="2734"/>
      <c r="Q99" s="1378">
        <v>3899.6000000000008</v>
      </c>
      <c r="R99" s="2732"/>
      <c r="S99" s="2735">
        <v>0</v>
      </c>
      <c r="T99" s="2734"/>
      <c r="U99" s="1378">
        <v>3899.6000000000008</v>
      </c>
      <c r="V99" s="2732"/>
      <c r="W99" s="2735">
        <v>0</v>
      </c>
      <c r="X99" s="1378"/>
      <c r="Y99" s="1378">
        <v>0</v>
      </c>
      <c r="Z99" s="2734"/>
      <c r="AA99" s="1378">
        <v>3899.6000000000008</v>
      </c>
      <c r="AB99" s="2732"/>
      <c r="AC99" s="2735">
        <v>0</v>
      </c>
      <c r="AD99" s="2734"/>
      <c r="AE99" s="1378">
        <v>3899.6000000000008</v>
      </c>
      <c r="AF99" s="2732"/>
      <c r="AG99" s="2735">
        <v>82</v>
      </c>
      <c r="AH99" s="2734"/>
      <c r="AI99" s="1378">
        <v>3981.6000000000008</v>
      </c>
      <c r="AJ99" s="2732"/>
      <c r="AK99" s="2735">
        <v>55.199999999999996</v>
      </c>
      <c r="AL99" s="1378"/>
      <c r="AM99" s="1378">
        <v>137.19999999999999</v>
      </c>
      <c r="AN99" s="2734"/>
      <c r="AO99" s="1378">
        <v>4036.8000000000006</v>
      </c>
      <c r="AP99" s="2732"/>
      <c r="AQ99" s="2735">
        <v>0</v>
      </c>
      <c r="AR99" s="2734"/>
      <c r="AS99" s="1378">
        <v>4036.8000000000006</v>
      </c>
      <c r="AT99" s="2732"/>
      <c r="AU99" s="2735"/>
      <c r="AV99" s="2734"/>
      <c r="AW99" s="1378">
        <v>4036.8000000000006</v>
      </c>
      <c r="AX99" s="2732"/>
      <c r="AY99" s="2735"/>
      <c r="AZ99" s="1378"/>
      <c r="BA99" s="1378">
        <v>0</v>
      </c>
      <c r="BB99" s="2734"/>
      <c r="BC99" s="1378">
        <v>137.19999999999999</v>
      </c>
      <c r="BD99" s="2734"/>
      <c r="BE99" s="1378">
        <v>4036.8000000000006</v>
      </c>
      <c r="BF99" s="1217"/>
      <c r="BG99" s="1217"/>
      <c r="BH99" s="1217"/>
      <c r="BI99" s="1217"/>
    </row>
    <row r="100" spans="1:61" ht="18.75" x14ac:dyDescent="0.25">
      <c r="A100" s="1781" t="s">
        <v>6</v>
      </c>
      <c r="B100" s="2731" t="s">
        <v>50</v>
      </c>
      <c r="C100" s="2732"/>
      <c r="D100" s="2732"/>
      <c r="E100" s="1395">
        <v>4449.5000000000018</v>
      </c>
      <c r="F100" s="2732"/>
      <c r="G100" s="1395">
        <v>5435.3</v>
      </c>
      <c r="H100" s="1395"/>
      <c r="I100" s="2729">
        <v>9884.8000000000029</v>
      </c>
      <c r="J100" s="2733"/>
      <c r="K100" s="1395">
        <v>5305.3</v>
      </c>
      <c r="L100" s="1378"/>
      <c r="M100" s="1378">
        <v>15190.100000000002</v>
      </c>
      <c r="N100" s="2732"/>
      <c r="O100" s="1395">
        <v>6685.1500000000005</v>
      </c>
      <c r="P100" s="1378"/>
      <c r="Q100" s="1378">
        <v>21875.250000000004</v>
      </c>
      <c r="R100" s="2732"/>
      <c r="S100" s="1395">
        <v>4285.6000000000004</v>
      </c>
      <c r="T100" s="1378"/>
      <c r="U100" s="1378">
        <v>26160.850000000006</v>
      </c>
      <c r="V100" s="2732"/>
      <c r="W100" s="1395">
        <v>2588.1</v>
      </c>
      <c r="X100" s="1378"/>
      <c r="Y100" s="1378">
        <v>13558.85</v>
      </c>
      <c r="Z100" s="1378"/>
      <c r="AA100" s="1378">
        <v>28748.950000000004</v>
      </c>
      <c r="AB100" s="2732"/>
      <c r="AC100" s="1395">
        <v>1794.2</v>
      </c>
      <c r="AD100" s="1378"/>
      <c r="AE100" s="1378">
        <v>30543.150000000005</v>
      </c>
      <c r="AF100" s="2732"/>
      <c r="AG100" s="1395">
        <v>292.2</v>
      </c>
      <c r="AH100" s="1378"/>
      <c r="AI100" s="1378">
        <v>30835.350000000006</v>
      </c>
      <c r="AJ100" s="2732"/>
      <c r="AK100" s="1395">
        <v>1714.3000000000002</v>
      </c>
      <c r="AL100" s="1378"/>
      <c r="AM100" s="1378">
        <v>3800.7000000000003</v>
      </c>
      <c r="AN100" s="1378"/>
      <c r="AO100" s="1378">
        <v>32549.650000000005</v>
      </c>
      <c r="AP100" s="2732"/>
      <c r="AQ100" s="1395">
        <v>393.2</v>
      </c>
      <c r="AR100" s="1378"/>
      <c r="AS100" s="1378">
        <v>32942.850000000006</v>
      </c>
      <c r="AT100" s="2732"/>
      <c r="AU100" s="1395">
        <v>345.4</v>
      </c>
      <c r="AV100" s="1378"/>
      <c r="AW100" s="1378">
        <v>33288.250000000007</v>
      </c>
      <c r="AX100" s="2732"/>
      <c r="AY100" s="1395">
        <v>1046.5</v>
      </c>
      <c r="AZ100" s="1378"/>
      <c r="BA100" s="1378">
        <v>1785.1</v>
      </c>
      <c r="BB100" s="1378"/>
      <c r="BC100" s="1378">
        <v>5585.8</v>
      </c>
      <c r="BD100" s="1378"/>
      <c r="BE100" s="1378">
        <v>34334.750000000007</v>
      </c>
      <c r="BF100" s="1217"/>
      <c r="BG100" s="1217"/>
      <c r="BH100" s="1217"/>
      <c r="BI100" s="1217"/>
    </row>
    <row r="101" spans="1:61" ht="19.5" hidden="1" thickBot="1" x14ac:dyDescent="0.3">
      <c r="A101" s="1846" t="s">
        <v>1310</v>
      </c>
      <c r="B101" s="2741" t="s">
        <v>50</v>
      </c>
      <c r="C101" s="2742"/>
      <c r="D101" s="2742"/>
      <c r="E101" s="1375">
        <v>50805.012562814074</v>
      </c>
      <c r="F101" s="2742"/>
      <c r="G101" s="1375">
        <v>5962.91256281407</v>
      </c>
      <c r="H101" s="1375"/>
      <c r="I101" s="2729">
        <v>56767.925125628142</v>
      </c>
      <c r="J101" s="2743"/>
      <c r="K101" s="1375">
        <v>17994.712562814071</v>
      </c>
      <c r="L101" s="1378"/>
      <c r="M101" s="1378">
        <v>74762.637688442221</v>
      </c>
      <c r="N101" s="2742"/>
      <c r="O101" s="1375">
        <v>56403.212562814071</v>
      </c>
      <c r="P101" s="1378"/>
      <c r="Q101" s="1378">
        <v>131165.85025125628</v>
      </c>
      <c r="R101" s="2742"/>
      <c r="S101" s="1375">
        <v>57628.81256281407</v>
      </c>
      <c r="T101" s="1378"/>
      <c r="U101" s="1378">
        <v>188794.66281407035</v>
      </c>
      <c r="V101" s="2742"/>
      <c r="W101" s="1375">
        <v>56611.412562814068</v>
      </c>
      <c r="X101" s="1378"/>
      <c r="Y101" s="1378">
        <v>170643.43768844221</v>
      </c>
      <c r="Z101" s="1378"/>
      <c r="AA101" s="1378">
        <v>245406.07537688443</v>
      </c>
      <c r="AB101" s="2742"/>
      <c r="AC101" s="1375">
        <v>55954.612562814073</v>
      </c>
      <c r="AD101" s="1378"/>
      <c r="AE101" s="1378">
        <v>301360.68793969852</v>
      </c>
      <c r="AF101" s="2742"/>
      <c r="AG101" s="1375">
        <v>3826.5125628140704</v>
      </c>
      <c r="AH101" s="1378"/>
      <c r="AI101" s="1378">
        <v>305187.20050251257</v>
      </c>
      <c r="AJ101" s="2742"/>
      <c r="AK101" s="1375">
        <v>84637.486999999994</v>
      </c>
      <c r="AL101" s="1378"/>
      <c r="AM101" s="1378">
        <v>144418.61212562813</v>
      </c>
      <c r="AN101" s="1378"/>
      <c r="AO101" s="1378">
        <v>389824.68750251259</v>
      </c>
      <c r="AP101" s="2742"/>
      <c r="AQ101" s="1375">
        <v>71609.3</v>
      </c>
      <c r="AR101" s="1378"/>
      <c r="AS101" s="1378">
        <v>461433.98750251258</v>
      </c>
      <c r="AT101" s="2742"/>
      <c r="AU101" s="1375">
        <v>52850.1</v>
      </c>
      <c r="AV101" s="1378"/>
      <c r="AW101" s="1378">
        <v>514284.08750251256</v>
      </c>
      <c r="AX101" s="2742"/>
      <c r="AY101" s="1375">
        <v>37606.199999999997</v>
      </c>
      <c r="AZ101" s="1378"/>
      <c r="BA101" s="1378">
        <v>162065.59999999998</v>
      </c>
      <c r="BB101" s="1378"/>
      <c r="BC101" s="1378">
        <v>306484.21212562814</v>
      </c>
      <c r="BD101" s="1378"/>
      <c r="BE101" s="1378">
        <v>551890.28750251257</v>
      </c>
      <c r="BF101" s="1217"/>
      <c r="BG101" s="1217"/>
      <c r="BH101" s="1217"/>
      <c r="BI101" s="1217"/>
    </row>
    <row r="102" spans="1:61" x14ac:dyDescent="0.25">
      <c r="A102" s="175"/>
      <c r="B102" s="1340"/>
      <c r="C102" s="1340"/>
      <c r="D102" s="1340"/>
      <c r="E102" s="1340"/>
      <c r="F102" s="1340"/>
      <c r="G102" s="1340"/>
      <c r="H102" s="1340"/>
      <c r="I102" s="1340"/>
      <c r="J102" s="1340"/>
      <c r="K102" s="1340"/>
      <c r="L102" s="1340"/>
      <c r="M102" s="1340"/>
      <c r="N102" s="1340"/>
      <c r="O102" s="1340"/>
      <c r="P102" s="1340"/>
      <c r="Q102" s="1340"/>
      <c r="R102" s="1340"/>
      <c r="S102" s="1340"/>
      <c r="T102" s="1340"/>
      <c r="U102" s="1340"/>
      <c r="V102" s="1340"/>
      <c r="W102" s="1340"/>
      <c r="X102" s="1340"/>
      <c r="Y102" s="1340"/>
      <c r="Z102" s="1340"/>
      <c r="AA102" s="1340"/>
      <c r="AB102" s="1340"/>
      <c r="AC102" s="1340"/>
      <c r="AD102" s="1340"/>
      <c r="AE102" s="1340"/>
      <c r="AF102" s="1340"/>
      <c r="AG102" s="1340"/>
      <c r="AH102" s="1340"/>
      <c r="AI102" s="1340"/>
      <c r="AJ102" s="1340"/>
      <c r="AK102" s="1340"/>
      <c r="AL102" s="1340"/>
      <c r="AM102" s="1340"/>
      <c r="AN102" s="1340"/>
      <c r="AO102" s="1340"/>
      <c r="AP102" s="1340"/>
      <c r="AQ102" s="1340"/>
      <c r="AR102" s="1340"/>
      <c r="AS102" s="1340"/>
      <c r="AT102" s="1340"/>
      <c r="AU102" s="1340"/>
      <c r="AV102" s="1340"/>
      <c r="AW102" s="1340"/>
      <c r="AX102" s="1340"/>
      <c r="AY102" s="1340"/>
      <c r="AZ102" s="1340"/>
      <c r="BA102" s="1340"/>
      <c r="BB102" s="1340"/>
      <c r="BC102" s="1340"/>
      <c r="BD102" s="1340"/>
      <c r="BE102" s="1340"/>
      <c r="BF102" s="1217"/>
      <c r="BG102" s="1217"/>
      <c r="BH102" s="1217"/>
      <c r="BI102" s="1217"/>
    </row>
    <row r="103" spans="1:61" x14ac:dyDescent="0.25">
      <c r="A103" s="1920" t="s">
        <v>1336</v>
      </c>
      <c r="B103" s="1340" t="s">
        <v>1337</v>
      </c>
      <c r="C103" s="1335">
        <v>4455976.7891714899</v>
      </c>
      <c r="D103" s="1335">
        <v>403560.1620381726</v>
      </c>
      <c r="E103" s="1335">
        <v>392366.69342000003</v>
      </c>
      <c r="F103" s="1335">
        <v>417012.1674394451</v>
      </c>
      <c r="G103" s="1335">
        <v>340828.19323999999</v>
      </c>
      <c r="H103" s="1335">
        <v>820572.32947761775</v>
      </c>
      <c r="I103" s="1335">
        <v>733194.88666000008</v>
      </c>
      <c r="J103" s="1335">
        <v>250543.60059869886</v>
      </c>
      <c r="K103" s="1335">
        <v>266506.141</v>
      </c>
      <c r="L103" s="1335">
        <v>1071115.9300763165</v>
      </c>
      <c r="M103" s="1335">
        <v>999701.02766000014</v>
      </c>
      <c r="N103" s="1335">
        <v>124431.04996176991</v>
      </c>
      <c r="O103" s="1335">
        <v>410975.3906300001</v>
      </c>
      <c r="P103" s="1335">
        <v>1195546.9800380864</v>
      </c>
      <c r="Q103" s="1335">
        <v>1410676.4182900002</v>
      </c>
      <c r="R103" s="1335">
        <v>403560.1620381726</v>
      </c>
      <c r="S103" s="1335">
        <v>398510.97279999999</v>
      </c>
      <c r="T103" s="1335">
        <v>1599107.1420762592</v>
      </c>
      <c r="U103" s="1335">
        <v>1809187.3910900003</v>
      </c>
      <c r="V103" s="1335">
        <v>390108.15663690027</v>
      </c>
      <c r="W103" s="1335">
        <v>399912.26484999998</v>
      </c>
      <c r="X103" s="1335">
        <v>918099.36863684282</v>
      </c>
      <c r="Y103" s="1335">
        <v>1209398.6282800001</v>
      </c>
      <c r="Z103" s="1335">
        <v>1989215.2987131593</v>
      </c>
      <c r="AA103" s="1335">
        <v>2209099.65594</v>
      </c>
      <c r="AB103" s="1335">
        <v>420375.16878976324</v>
      </c>
      <c r="AC103" s="1335">
        <v>388098.90995</v>
      </c>
      <c r="AD103" s="1335">
        <v>2409590.4675029223</v>
      </c>
      <c r="AE103" s="1335">
        <v>2597198.5658900002</v>
      </c>
      <c r="AF103" s="1335">
        <v>406923.16338849079</v>
      </c>
      <c r="AG103" s="1335">
        <v>12300.734400000001</v>
      </c>
      <c r="AH103" s="1335">
        <v>2816513.6308914134</v>
      </c>
      <c r="AI103" s="1335">
        <v>2609499.3002900002</v>
      </c>
      <c r="AJ103" s="1335">
        <v>420375.16878976324</v>
      </c>
      <c r="AK103" s="1335">
        <v>425342.93799999997</v>
      </c>
      <c r="AL103" s="1335">
        <v>1247673.5009680171</v>
      </c>
      <c r="AM103" s="1335">
        <v>825742.58234999992</v>
      </c>
      <c r="AN103" s="1335">
        <v>3236888.7996811764</v>
      </c>
      <c r="AO103" s="1335">
        <v>3034842.2382899998</v>
      </c>
      <c r="AP103" s="1335">
        <v>420375.16878976324</v>
      </c>
      <c r="AQ103" s="1335">
        <v>428385.886</v>
      </c>
      <c r="AR103" s="1335">
        <v>3657263.9684709399</v>
      </c>
      <c r="AS103" s="1335">
        <v>3463228.1242899997</v>
      </c>
      <c r="AT103" s="1335">
        <v>378337.65191078681</v>
      </c>
      <c r="AU103" s="1335">
        <v>393037.16000000003</v>
      </c>
      <c r="AV103" s="1335">
        <v>4035601.6203817264</v>
      </c>
      <c r="AW103" s="1335">
        <v>3856265.2842899999</v>
      </c>
      <c r="AX103" s="1335">
        <v>420375.16878976324</v>
      </c>
      <c r="AY103" s="1335">
        <v>441042.7</v>
      </c>
      <c r="AZ103" s="1335">
        <v>1219087.9894903132</v>
      </c>
      <c r="BA103" s="1335">
        <v>1262465.7459999998</v>
      </c>
      <c r="BB103" s="1335">
        <v>2466761.4904583301</v>
      </c>
      <c r="BC103" s="1335">
        <v>2088208.3283499999</v>
      </c>
      <c r="BD103" s="1335">
        <v>4455976.7891714899</v>
      </c>
      <c r="BE103" s="1335">
        <v>4297307.9842900001</v>
      </c>
      <c r="BF103" s="1217"/>
      <c r="BG103" s="1217"/>
      <c r="BH103" s="1217"/>
      <c r="BI103" s="1217"/>
    </row>
    <row r="104" spans="1:61" x14ac:dyDescent="0.25">
      <c r="A104" s="175"/>
      <c r="B104" s="1340" t="s">
        <v>1338</v>
      </c>
      <c r="C104" s="2744">
        <v>78</v>
      </c>
      <c r="D104" s="2744">
        <v>78</v>
      </c>
      <c r="E104" s="2744">
        <v>75.783751522891933</v>
      </c>
      <c r="F104" s="2744">
        <v>78</v>
      </c>
      <c r="G104" s="2744">
        <v>79.673719893466412</v>
      </c>
      <c r="H104" s="2744">
        <v>78</v>
      </c>
      <c r="I104" s="2744">
        <v>77.592016849922842</v>
      </c>
      <c r="J104" s="2744">
        <v>78</v>
      </c>
      <c r="K104" s="2744">
        <v>81.082146621154223</v>
      </c>
      <c r="L104" s="2744">
        <v>78.000000000000014</v>
      </c>
      <c r="M104" s="2744">
        <v>78.522436036444319</v>
      </c>
      <c r="N104" s="2744">
        <v>78</v>
      </c>
      <c r="O104" s="2744">
        <v>76.953707499417817</v>
      </c>
      <c r="P104" s="2744">
        <v>78</v>
      </c>
      <c r="Q104" s="2744">
        <v>78.065414982616545</v>
      </c>
      <c r="R104" s="2744">
        <v>78</v>
      </c>
      <c r="S104" s="2744">
        <v>74.861376564836206</v>
      </c>
      <c r="T104" s="2744">
        <v>78</v>
      </c>
      <c r="U104" s="2744">
        <v>77.359659197977265</v>
      </c>
      <c r="V104" s="2744">
        <v>78</v>
      </c>
      <c r="W104" s="2744">
        <v>72.663235299621249</v>
      </c>
      <c r="X104" s="2744">
        <v>77.999999999999986</v>
      </c>
      <c r="Y104" s="2744">
        <v>74.845528085916797</v>
      </c>
      <c r="Z104" s="2744">
        <v>78</v>
      </c>
      <c r="AA104" s="2744">
        <v>76.509467803108734</v>
      </c>
      <c r="AB104" s="2744">
        <v>77.999999999999986</v>
      </c>
      <c r="AC104" s="2744">
        <v>75.456460322892482</v>
      </c>
      <c r="AD104" s="2744">
        <v>78.000000000000014</v>
      </c>
      <c r="AE104" s="2744">
        <v>76.352117086606583</v>
      </c>
      <c r="AF104" s="2744">
        <v>78</v>
      </c>
      <c r="AG104" s="2744">
        <v>65.313173496372698</v>
      </c>
      <c r="AH104" s="2744">
        <v>78</v>
      </c>
      <c r="AI104" s="2744">
        <v>76.300081390277811</v>
      </c>
      <c r="AJ104" s="2744">
        <v>77.999999999999986</v>
      </c>
      <c r="AK104" s="2744">
        <v>68.301122234689601</v>
      </c>
      <c r="AL104" s="2744">
        <v>78</v>
      </c>
      <c r="AM104" s="2744">
        <v>71.619620041507233</v>
      </c>
      <c r="AN104" s="2744">
        <v>78.000000000000014</v>
      </c>
      <c r="AO104" s="2744">
        <v>75.179001439150952</v>
      </c>
      <c r="AP104" s="2744">
        <v>77.999999999999986</v>
      </c>
      <c r="AQ104" s="2744">
        <v>67.761756277843389</v>
      </c>
      <c r="AR104" s="2744">
        <v>77.999999999999986</v>
      </c>
      <c r="AS104" s="2744">
        <v>74.26152126571958</v>
      </c>
      <c r="AT104" s="2744">
        <v>78</v>
      </c>
      <c r="AU104" s="2744">
        <v>69.713499863473473</v>
      </c>
      <c r="AV104" s="2744">
        <v>78</v>
      </c>
      <c r="AW104" s="2744">
        <v>73.797979137837373</v>
      </c>
      <c r="AX104" s="2744">
        <v>77.999999999999986</v>
      </c>
      <c r="AY104" s="2744">
        <v>71.926187645776693</v>
      </c>
      <c r="AZ104" s="2744">
        <v>78</v>
      </c>
      <c r="BA104" s="2744">
        <v>69.824227928002742</v>
      </c>
      <c r="BB104" s="2744">
        <v>78</v>
      </c>
      <c r="BC104" s="2744">
        <v>70.534181863157983</v>
      </c>
      <c r="BD104" s="2744">
        <v>78</v>
      </c>
      <c r="BE104" s="2744">
        <v>73.605872829303422</v>
      </c>
    </row>
    <row r="105" spans="1:61" x14ac:dyDescent="0.25">
      <c r="A105" s="175"/>
      <c r="B105" s="1340" t="s">
        <v>1339</v>
      </c>
      <c r="C105" s="1335">
        <v>7</v>
      </c>
      <c r="D105" s="1335">
        <v>7.0000000000000009</v>
      </c>
      <c r="E105" s="1335">
        <v>11.332640273929396</v>
      </c>
      <c r="F105" s="1335">
        <v>7</v>
      </c>
      <c r="G105" s="1335">
        <v>18.585491604385801</v>
      </c>
      <c r="H105" s="1335">
        <v>7</v>
      </c>
      <c r="I105" s="1335">
        <v>14.704153441538407</v>
      </c>
      <c r="J105" s="1335">
        <v>7</v>
      </c>
      <c r="K105" s="1335">
        <v>12.199532017538013</v>
      </c>
      <c r="L105" s="1335">
        <v>7.0000000000000009</v>
      </c>
      <c r="M105" s="1335">
        <v>14.03645682834328</v>
      </c>
      <c r="N105" s="1335">
        <v>6.9999999999999991</v>
      </c>
      <c r="O105" s="1335">
        <v>9.390682510414722</v>
      </c>
      <c r="P105" s="1335">
        <v>7</v>
      </c>
      <c r="Q105" s="1335">
        <v>12.682993418638073</v>
      </c>
      <c r="R105" s="1335">
        <v>7.0000000000000009</v>
      </c>
      <c r="S105" s="1335">
        <v>10.749893283741473</v>
      </c>
      <c r="T105" s="1335">
        <v>7</v>
      </c>
      <c r="U105" s="1335">
        <v>12.257188099039128</v>
      </c>
      <c r="V105" s="1335">
        <v>7</v>
      </c>
      <c r="W105" s="1335">
        <v>13.251586412304054</v>
      </c>
      <c r="X105" s="1335">
        <v>7</v>
      </c>
      <c r="Y105" s="1335">
        <v>11.115244770136892</v>
      </c>
      <c r="Z105" s="1335">
        <v>7.0000000000000009</v>
      </c>
      <c r="AA105" s="1335">
        <v>12.43720355490664</v>
      </c>
      <c r="AB105" s="1335">
        <v>6.9999999999999991</v>
      </c>
      <c r="AC105" s="1335">
        <v>10.198011237676241</v>
      </c>
      <c r="AD105" s="1335">
        <v>7.0000000000000018</v>
      </c>
      <c r="AE105" s="1335">
        <v>12.102601453666168</v>
      </c>
      <c r="AF105" s="1335">
        <v>6.9999999999999991</v>
      </c>
      <c r="AG105" s="1335">
        <v>3.7343656489323109</v>
      </c>
      <c r="AH105" s="1335">
        <v>7</v>
      </c>
      <c r="AI105" s="1335">
        <v>12.063155018091665</v>
      </c>
      <c r="AJ105" s="1335">
        <v>6.9999999999999991</v>
      </c>
      <c r="AK105" s="1335">
        <v>11.800231417031309</v>
      </c>
      <c r="AL105" s="1335">
        <v>7.0000000000000018</v>
      </c>
      <c r="AM105" s="1335">
        <v>10.927034378342789</v>
      </c>
      <c r="AN105" s="1335">
        <v>7</v>
      </c>
      <c r="AO105" s="2744">
        <v>12.02630542652688</v>
      </c>
      <c r="AP105" s="1335">
        <v>6.9999999999999991</v>
      </c>
      <c r="AQ105" s="1335">
        <v>15.522170121169678</v>
      </c>
      <c r="AR105" s="1335">
        <v>6.9999999999999991</v>
      </c>
      <c r="AS105" s="2744">
        <v>12.458728310843139</v>
      </c>
      <c r="AT105" s="1335">
        <v>7.0000000000000018</v>
      </c>
      <c r="AU105" s="1335">
        <v>16.839908979598775</v>
      </c>
      <c r="AV105" s="1335">
        <v>7</v>
      </c>
      <c r="AW105" s="2744">
        <v>12.905265745523714</v>
      </c>
      <c r="AX105" s="1335">
        <v>6.9999999999999991</v>
      </c>
      <c r="AY105" s="1335">
        <v>19.547154958012001</v>
      </c>
      <c r="AZ105" s="1335">
        <v>7.0000000000000018</v>
      </c>
      <c r="BA105" s="1335">
        <v>17.338544565945003</v>
      </c>
      <c r="BB105" s="1335">
        <v>7.0000000000000027</v>
      </c>
      <c r="BC105" s="1335">
        <v>14.803233837030684</v>
      </c>
      <c r="BD105" s="1335">
        <v>7</v>
      </c>
      <c r="BE105" s="2744">
        <v>13.586938262849857</v>
      </c>
    </row>
    <row r="106" spans="1:61" x14ac:dyDescent="0.25">
      <c r="A106" s="175"/>
      <c r="B106" s="1340" t="s">
        <v>1340</v>
      </c>
      <c r="C106" s="2744">
        <v>15</v>
      </c>
      <c r="D106" s="2744">
        <v>15</v>
      </c>
      <c r="E106" s="2744">
        <v>12.883608203178671</v>
      </c>
      <c r="F106" s="2744">
        <v>15</v>
      </c>
      <c r="G106" s="2744">
        <v>1.7407885021477867</v>
      </c>
      <c r="H106" s="2744">
        <v>15</v>
      </c>
      <c r="I106" s="2744">
        <v>7.7038297085387502</v>
      </c>
      <c r="J106" s="2744">
        <v>15</v>
      </c>
      <c r="K106" s="2744">
        <v>6.7183213613077637</v>
      </c>
      <c r="L106" s="2744">
        <v>14.999999999999986</v>
      </c>
      <c r="M106" s="2744">
        <v>7.4411071352124019</v>
      </c>
      <c r="N106" s="2744">
        <v>15</v>
      </c>
      <c r="O106" s="2744">
        <v>13.655609990167461</v>
      </c>
      <c r="P106" s="2744">
        <v>15</v>
      </c>
      <c r="Q106" s="2744">
        <v>9.2515915987453816</v>
      </c>
      <c r="R106" s="2744">
        <v>15</v>
      </c>
      <c r="S106" s="2744">
        <v>14.388730151422321</v>
      </c>
      <c r="T106" s="2744">
        <v>15</v>
      </c>
      <c r="U106" s="2744">
        <v>10.383152702983606</v>
      </c>
      <c r="V106" s="2744">
        <v>15</v>
      </c>
      <c r="W106" s="2744">
        <v>14.085178288074697</v>
      </c>
      <c r="X106" s="2744">
        <v>15.000000000000014</v>
      </c>
      <c r="Y106" s="2744">
        <v>14.039227143946311</v>
      </c>
      <c r="Z106" s="2744">
        <v>15</v>
      </c>
      <c r="AA106" s="2744">
        <v>11.053328641984626</v>
      </c>
      <c r="AB106" s="2744">
        <v>15.000000000000014</v>
      </c>
      <c r="AC106" s="2744">
        <v>14.345528439431277</v>
      </c>
      <c r="AD106" s="2744">
        <v>14.999999999999984</v>
      </c>
      <c r="AE106" s="2744">
        <v>11.545281459727249</v>
      </c>
      <c r="AF106" s="2744">
        <v>15</v>
      </c>
      <c r="AG106" s="2744">
        <v>30.952460854694991</v>
      </c>
      <c r="AH106" s="2744">
        <v>15</v>
      </c>
      <c r="AI106" s="2744">
        <v>11.636763591630524</v>
      </c>
      <c r="AJ106" s="2744">
        <v>15.000000000000014</v>
      </c>
      <c r="AK106" s="2744">
        <v>19.89864634827909</v>
      </c>
      <c r="AL106" s="2744">
        <v>14.999999999999998</v>
      </c>
      <c r="AM106" s="2744">
        <v>17.453345580149978</v>
      </c>
      <c r="AN106" s="2744">
        <v>14.999999999999986</v>
      </c>
      <c r="AO106" s="2744">
        <v>12.794693134322168</v>
      </c>
      <c r="AP106" s="2744">
        <v>15.000000000000014</v>
      </c>
      <c r="AQ106" s="2744">
        <v>16.716073600986931</v>
      </c>
      <c r="AR106" s="2744">
        <v>15.000000000000014</v>
      </c>
      <c r="AS106" s="2744">
        <v>13.279750423437282</v>
      </c>
      <c r="AT106" s="2744">
        <v>14.999999999999998</v>
      </c>
      <c r="AU106" s="2744">
        <v>13.446591156927752</v>
      </c>
      <c r="AV106" s="2744">
        <v>15</v>
      </c>
      <c r="AW106" s="2744">
        <v>13.296755116638913</v>
      </c>
      <c r="AX106" s="2744">
        <v>15.000000000000014</v>
      </c>
      <c r="AY106" s="2744">
        <v>8.5266573962113057</v>
      </c>
      <c r="AZ106" s="2744">
        <v>14.999999999999998</v>
      </c>
      <c r="BA106" s="2744">
        <v>12.837227506052255</v>
      </c>
      <c r="BB106" s="2744">
        <v>14.999999999999996</v>
      </c>
      <c r="BC106" s="2744">
        <v>14.662584299811334</v>
      </c>
      <c r="BD106" s="2744">
        <v>15</v>
      </c>
      <c r="BE106" s="2744">
        <v>12.80718890784672</v>
      </c>
    </row>
    <row r="108" spans="1:61" x14ac:dyDescent="0.25">
      <c r="AC108" s="1217"/>
      <c r="AG108" s="1217"/>
      <c r="AK108" s="1217"/>
    </row>
    <row r="111" spans="1:61" x14ac:dyDescent="0.25">
      <c r="M111" s="2745"/>
    </row>
  </sheetData>
  <mergeCells count="30">
    <mergeCell ref="AX3:AY3"/>
    <mergeCell ref="BD3:BE3"/>
    <mergeCell ref="AZ3:BA3"/>
    <mergeCell ref="BB3:BC3"/>
    <mergeCell ref="AJ3:AK3"/>
    <mergeCell ref="AL3:AM3"/>
    <mergeCell ref="AN3:AO3"/>
    <mergeCell ref="AT3:AU3"/>
    <mergeCell ref="AV3:AW3"/>
    <mergeCell ref="AP3:AQ3"/>
    <mergeCell ref="AR3:AS3"/>
    <mergeCell ref="R3:S3"/>
    <mergeCell ref="T3:U3"/>
    <mergeCell ref="AF3:AG3"/>
    <mergeCell ref="AH3:AI3"/>
    <mergeCell ref="AB3:AC3"/>
    <mergeCell ref="AD3:AE3"/>
    <mergeCell ref="V3:W3"/>
    <mergeCell ref="Z3:AA3"/>
    <mergeCell ref="X3:Y3"/>
    <mergeCell ref="J3:K3"/>
    <mergeCell ref="L3:M3"/>
    <mergeCell ref="N3:O3"/>
    <mergeCell ref="P3:Q3"/>
    <mergeCell ref="A3:A4"/>
    <mergeCell ref="B3:B4"/>
    <mergeCell ref="D3:E3"/>
    <mergeCell ref="F3:G3"/>
    <mergeCell ref="H3:I3"/>
    <mergeCell ref="C3:C4"/>
  </mergeCells>
  <printOptions horizontalCentered="1" verticalCentered="1"/>
  <pageMargins left="0" right="0" top="0" bottom="0" header="0" footer="0"/>
  <pageSetup paperSize="9" scale="8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M489"/>
  <sheetViews>
    <sheetView topLeftCell="A115" zoomScale="96" zoomScaleNormal="96" workbookViewId="0">
      <pane xSplit="3" topLeftCell="D1" activePane="topRight" state="frozen"/>
      <selection activeCell="BS12" sqref="BS12"/>
      <selection pane="topRight" activeCell="A112" sqref="A112:XFD113"/>
    </sheetView>
  </sheetViews>
  <sheetFormatPr defaultRowHeight="21" customHeight="1" x14ac:dyDescent="0.25"/>
  <cols>
    <col min="1" max="1" width="40.85546875" style="880" customWidth="1"/>
    <col min="2" max="2" width="12.7109375" style="880" bestFit="1" customWidth="1"/>
    <col min="3" max="3" width="13.7109375" style="2588" bestFit="1" customWidth="1"/>
    <col min="4" max="4" width="9.42578125" style="2623" bestFit="1" customWidth="1"/>
    <col min="5" max="5" width="22.85546875" style="1500" bestFit="1" customWidth="1"/>
    <col min="6" max="6" width="9.42578125" style="2623" bestFit="1" customWidth="1"/>
    <col min="7" max="7" width="22.85546875" style="1500" bestFit="1" customWidth="1"/>
    <col min="8" max="8" width="9.42578125" style="2623" hidden="1" customWidth="1"/>
    <col min="9" max="9" width="23.85546875" style="1500" hidden="1" customWidth="1"/>
    <col min="10" max="10" width="9.42578125" style="2623" bestFit="1" customWidth="1"/>
    <col min="11" max="11" width="23.85546875" style="880" customWidth="1"/>
    <col min="12" max="12" width="9.42578125" style="2623" bestFit="1" customWidth="1"/>
    <col min="13" max="13" width="20.42578125" style="880" customWidth="1"/>
    <col min="14" max="14" width="8.28515625" style="2623" bestFit="1" customWidth="1"/>
    <col min="15" max="15" width="20.7109375" style="880" customWidth="1"/>
    <col min="16" max="16" width="9.42578125" style="2623" hidden="1" customWidth="1"/>
    <col min="17" max="17" width="17.28515625" style="880" hidden="1" customWidth="1"/>
    <col min="18" max="18" width="14.85546875" style="880" customWidth="1"/>
    <col min="19" max="19" width="18" style="880" customWidth="1"/>
    <col min="20" max="20" width="9.42578125" style="880" hidden="1" customWidth="1"/>
    <col min="21" max="21" width="17.7109375" style="880" hidden="1" customWidth="1"/>
    <col min="22" max="22" width="9.42578125" style="1500" bestFit="1" customWidth="1"/>
    <col min="23" max="23" width="18.140625" style="880" customWidth="1"/>
    <col min="24" max="24" width="12.140625" style="880" customWidth="1"/>
    <col min="25" max="25" width="18.140625" style="880" customWidth="1"/>
    <col min="26" max="26" width="10.42578125" style="880" bestFit="1" customWidth="1"/>
    <col min="27" max="27" width="18.140625" style="880" customWidth="1"/>
    <col min="28" max="28" width="9.42578125" style="880" bestFit="1" customWidth="1"/>
    <col min="29" max="29" width="18.140625" style="880" customWidth="1"/>
    <col min="30" max="30" width="10.42578125" style="880" hidden="1" customWidth="1"/>
    <col min="31" max="31" width="14.7109375" style="880" hidden="1" customWidth="1"/>
    <col min="32" max="32" width="9.42578125" style="880" bestFit="1" customWidth="1"/>
    <col min="33" max="33" width="18.140625" style="880" customWidth="1"/>
    <col min="34" max="34" width="10.42578125" style="880" hidden="1" customWidth="1"/>
    <col min="35" max="35" width="18.140625" style="880" hidden="1" customWidth="1"/>
    <col min="36" max="36" width="9.42578125" style="880" bestFit="1" customWidth="1"/>
    <col min="37" max="37" width="18.140625" style="880" customWidth="1"/>
    <col min="38" max="38" width="9.42578125" style="880" bestFit="1" customWidth="1"/>
    <col min="39" max="39" width="19.28515625" style="880" bestFit="1" customWidth="1"/>
    <col min="40" max="40" width="10.42578125" style="880" hidden="1" customWidth="1"/>
    <col min="41" max="41" width="18.140625" style="880" hidden="1" customWidth="1"/>
    <col min="42" max="43" width="18.140625" style="880" customWidth="1"/>
    <col min="44" max="44" width="17.5703125" style="880" hidden="1" customWidth="1"/>
    <col min="45" max="45" width="17.85546875" style="880" hidden="1" customWidth="1"/>
    <col min="46" max="47" width="17.85546875" style="880" customWidth="1"/>
    <col min="48" max="49" width="17.85546875" style="880" hidden="1" customWidth="1"/>
    <col min="50" max="52" width="17.85546875" style="880" customWidth="1"/>
    <col min="53" max="53" width="18.5703125" style="880" bestFit="1" customWidth="1"/>
    <col min="54" max="54" width="10.42578125" style="880" bestFit="1" customWidth="1"/>
    <col min="55" max="55" width="18.5703125" style="880" bestFit="1" customWidth="1"/>
    <col min="56" max="56" width="10.42578125" style="880" bestFit="1" customWidth="1"/>
    <col min="57" max="57" width="18.5703125" style="880" bestFit="1" customWidth="1"/>
    <col min="58" max="58" width="17.85546875" style="2500" customWidth="1"/>
    <col min="59" max="59" width="11" style="880" bestFit="1" customWidth="1"/>
    <col min="60" max="60" width="10.140625" style="880" bestFit="1" customWidth="1"/>
    <col min="61" max="61" width="9.7109375" style="880" bestFit="1" customWidth="1"/>
    <col min="62" max="16384" width="9.140625" style="880"/>
  </cols>
  <sheetData>
    <row r="1" spans="1:65" ht="15" x14ac:dyDescent="0.25">
      <c r="A1" s="2499" t="s">
        <v>261</v>
      </c>
      <c r="B1" s="1325" t="s">
        <v>583</v>
      </c>
      <c r="C1" s="1325"/>
      <c r="D1" s="1773"/>
      <c r="E1" s="1773"/>
      <c r="F1" s="1773"/>
      <c r="G1" s="1773"/>
      <c r="H1" s="1773"/>
      <c r="I1" s="1773"/>
      <c r="J1" s="1773"/>
      <c r="K1" s="1773"/>
      <c r="L1" s="1773"/>
      <c r="M1" s="1773"/>
      <c r="N1" s="1773"/>
      <c r="O1" s="1500"/>
      <c r="P1" s="1773"/>
      <c r="Q1" s="1773"/>
      <c r="R1" s="2262"/>
      <c r="S1" s="1500"/>
      <c r="T1" s="1500"/>
      <c r="U1" s="1500"/>
      <c r="W1" s="1500">
        <v>8292</v>
      </c>
      <c r="X1" s="1500"/>
      <c r="Y1" s="1500"/>
      <c r="Z1" s="1500"/>
      <c r="AA1" s="1500"/>
    </row>
    <row r="2" spans="1:65" ht="15.75" thickBot="1" x14ac:dyDescent="0.3">
      <c r="A2" s="1500"/>
      <c r="B2" s="1500" t="s">
        <v>1897</v>
      </c>
      <c r="C2" s="2501">
        <v>365</v>
      </c>
      <c r="D2" s="1773">
        <v>30</v>
      </c>
      <c r="E2" s="1773">
        <v>30</v>
      </c>
      <c r="F2" s="1773">
        <v>31</v>
      </c>
      <c r="G2" s="1773">
        <v>31</v>
      </c>
      <c r="H2" s="1773">
        <v>61</v>
      </c>
      <c r="I2" s="1773">
        <v>61</v>
      </c>
      <c r="J2" s="1773">
        <v>30</v>
      </c>
      <c r="K2" s="1773">
        <v>30</v>
      </c>
      <c r="L2" s="1773">
        <v>91</v>
      </c>
      <c r="M2" s="1773">
        <v>91</v>
      </c>
      <c r="N2" s="1773">
        <v>31</v>
      </c>
      <c r="O2" s="1773">
        <v>31</v>
      </c>
      <c r="P2" s="1773">
        <v>122</v>
      </c>
      <c r="Q2" s="1773">
        <v>122</v>
      </c>
      <c r="R2" s="1773">
        <v>31</v>
      </c>
      <c r="S2" s="1773">
        <v>31</v>
      </c>
      <c r="T2" s="1773">
        <v>153</v>
      </c>
      <c r="U2" s="1773">
        <v>153</v>
      </c>
      <c r="V2" s="1773">
        <v>30</v>
      </c>
      <c r="W2" s="1773">
        <v>30</v>
      </c>
      <c r="X2" s="1773">
        <v>92</v>
      </c>
      <c r="Y2" s="1773">
        <v>92</v>
      </c>
      <c r="Z2" s="1773">
        <v>183</v>
      </c>
      <c r="AA2" s="1773">
        <v>183</v>
      </c>
      <c r="AB2" s="1773">
        <v>31</v>
      </c>
      <c r="AC2" s="1773">
        <v>31</v>
      </c>
      <c r="AD2" s="1773">
        <v>214</v>
      </c>
      <c r="AE2" s="1773">
        <v>214</v>
      </c>
      <c r="AF2" s="1773">
        <v>30</v>
      </c>
      <c r="AG2" s="1773">
        <v>30</v>
      </c>
      <c r="AH2" s="1773">
        <v>244</v>
      </c>
      <c r="AI2" s="1773">
        <v>244</v>
      </c>
      <c r="AJ2" s="1773">
        <v>31</v>
      </c>
      <c r="AK2" s="1773">
        <v>31</v>
      </c>
      <c r="AL2" s="1773">
        <v>92</v>
      </c>
      <c r="AM2" s="1773">
        <v>92</v>
      </c>
      <c r="AN2" s="1773">
        <v>275</v>
      </c>
      <c r="AO2" s="1773">
        <v>275</v>
      </c>
      <c r="AP2" s="1773">
        <v>31</v>
      </c>
      <c r="AQ2" s="1773">
        <v>31</v>
      </c>
      <c r="AR2" s="1773">
        <v>306</v>
      </c>
      <c r="AS2" s="1773">
        <v>306</v>
      </c>
      <c r="AT2" s="1773">
        <v>28</v>
      </c>
      <c r="AU2" s="1773">
        <v>28</v>
      </c>
      <c r="AV2" s="1773">
        <v>334</v>
      </c>
      <c r="AW2" s="1773">
        <v>334</v>
      </c>
      <c r="AX2" s="1773">
        <v>31</v>
      </c>
      <c r="AY2" s="1773">
        <v>31</v>
      </c>
      <c r="AZ2" s="1773">
        <v>90</v>
      </c>
      <c r="BA2" s="1773">
        <v>90</v>
      </c>
      <c r="BB2" s="1773">
        <v>182</v>
      </c>
      <c r="BC2" s="1773">
        <v>182</v>
      </c>
      <c r="BD2" s="1773">
        <v>365</v>
      </c>
      <c r="BE2" s="1773">
        <v>365</v>
      </c>
    </row>
    <row r="3" spans="1:65" ht="15" x14ac:dyDescent="0.25">
      <c r="A3" s="3759" t="s">
        <v>169</v>
      </c>
      <c r="B3" s="3897" t="s">
        <v>170</v>
      </c>
      <c r="C3" s="3738" t="s">
        <v>1741</v>
      </c>
      <c r="D3" s="3878" t="s">
        <v>1742</v>
      </c>
      <c r="E3" s="3878"/>
      <c r="F3" s="3878" t="s">
        <v>1871</v>
      </c>
      <c r="G3" s="3878"/>
      <c r="H3" s="3878" t="s">
        <v>14</v>
      </c>
      <c r="I3" s="3878"/>
      <c r="J3" s="3878" t="s">
        <v>1911</v>
      </c>
      <c r="K3" s="3878"/>
      <c r="L3" s="3878" t="s">
        <v>639</v>
      </c>
      <c r="M3" s="3878"/>
      <c r="N3" s="3878" t="s">
        <v>1941</v>
      </c>
      <c r="O3" s="3878"/>
      <c r="P3" s="3878" t="s">
        <v>17</v>
      </c>
      <c r="Q3" s="3878"/>
      <c r="R3" s="3878" t="s">
        <v>1964</v>
      </c>
      <c r="S3" s="3878"/>
      <c r="T3" s="3878" t="s">
        <v>18</v>
      </c>
      <c r="U3" s="3878"/>
      <c r="V3" s="3878" t="s">
        <v>1985</v>
      </c>
      <c r="W3" s="3878"/>
      <c r="X3" s="3878" t="s">
        <v>662</v>
      </c>
      <c r="Y3" s="3878"/>
      <c r="Z3" s="3878" t="s">
        <v>659</v>
      </c>
      <c r="AA3" s="3878"/>
      <c r="AB3" s="3878" t="s">
        <v>2004</v>
      </c>
      <c r="AC3" s="3878"/>
      <c r="AD3" s="3878" t="s">
        <v>24</v>
      </c>
      <c r="AE3" s="3878"/>
      <c r="AF3" s="3878" t="s">
        <v>2020</v>
      </c>
      <c r="AG3" s="3878"/>
      <c r="AH3" s="3878" t="s">
        <v>27</v>
      </c>
      <c r="AI3" s="3878"/>
      <c r="AJ3" s="3878" t="s">
        <v>2037</v>
      </c>
      <c r="AK3" s="3878"/>
      <c r="AL3" s="3878" t="s">
        <v>664</v>
      </c>
      <c r="AM3" s="3878"/>
      <c r="AN3" s="3878" t="s">
        <v>1676</v>
      </c>
      <c r="AO3" s="3878"/>
      <c r="AP3" s="3878" t="s">
        <v>2142</v>
      </c>
      <c r="AQ3" s="3878"/>
      <c r="AR3" s="3878" t="s">
        <v>28</v>
      </c>
      <c r="AS3" s="3878"/>
      <c r="AT3" s="3878" t="s">
        <v>2156</v>
      </c>
      <c r="AU3" s="3878"/>
      <c r="AV3" s="3878" t="s">
        <v>30</v>
      </c>
      <c r="AW3" s="3878"/>
      <c r="AX3" s="3878" t="s">
        <v>2168</v>
      </c>
      <c r="AY3" s="3878"/>
      <c r="AZ3" s="3878" t="s">
        <v>665</v>
      </c>
      <c r="BA3" s="3878"/>
      <c r="BB3" s="3878" t="s">
        <v>673</v>
      </c>
      <c r="BC3" s="3878"/>
      <c r="BD3" s="3878" t="s">
        <v>1763</v>
      </c>
      <c r="BE3" s="3734"/>
    </row>
    <row r="4" spans="1:65" ht="15.75" thickBot="1" x14ac:dyDescent="0.3">
      <c r="A4" s="3896"/>
      <c r="B4" s="3898"/>
      <c r="C4" s="3899"/>
      <c r="D4" s="2502" t="s">
        <v>171</v>
      </c>
      <c r="E4" s="2502" t="s">
        <v>172</v>
      </c>
      <c r="F4" s="2502" t="s">
        <v>171</v>
      </c>
      <c r="G4" s="2502" t="s">
        <v>172</v>
      </c>
      <c r="H4" s="2502" t="s">
        <v>171</v>
      </c>
      <c r="I4" s="2502" t="s">
        <v>172</v>
      </c>
      <c r="J4" s="2502" t="s">
        <v>171</v>
      </c>
      <c r="K4" s="2502" t="s">
        <v>172</v>
      </c>
      <c r="L4" s="2502" t="s">
        <v>171</v>
      </c>
      <c r="M4" s="2502" t="s">
        <v>172</v>
      </c>
      <c r="N4" s="2502" t="s">
        <v>171</v>
      </c>
      <c r="O4" s="2502" t="s">
        <v>172</v>
      </c>
      <c r="P4" s="2502" t="s">
        <v>171</v>
      </c>
      <c r="Q4" s="2502" t="s">
        <v>172</v>
      </c>
      <c r="R4" s="2502" t="s">
        <v>171</v>
      </c>
      <c r="S4" s="2502" t="s">
        <v>172</v>
      </c>
      <c r="T4" s="2502" t="s">
        <v>171</v>
      </c>
      <c r="U4" s="2502" t="s">
        <v>172</v>
      </c>
      <c r="V4" s="2502" t="s">
        <v>171</v>
      </c>
      <c r="W4" s="2502" t="s">
        <v>172</v>
      </c>
      <c r="X4" s="2502" t="s">
        <v>171</v>
      </c>
      <c r="Y4" s="2502" t="s">
        <v>172</v>
      </c>
      <c r="Z4" s="2502" t="s">
        <v>171</v>
      </c>
      <c r="AA4" s="2502" t="s">
        <v>172</v>
      </c>
      <c r="AB4" s="2502" t="s">
        <v>171</v>
      </c>
      <c r="AC4" s="2502" t="s">
        <v>172</v>
      </c>
      <c r="AD4" s="2502" t="s">
        <v>171</v>
      </c>
      <c r="AE4" s="2502" t="s">
        <v>172</v>
      </c>
      <c r="AF4" s="2502" t="s">
        <v>171</v>
      </c>
      <c r="AG4" s="2502" t="s">
        <v>172</v>
      </c>
      <c r="AH4" s="2502" t="s">
        <v>171</v>
      </c>
      <c r="AI4" s="2502" t="s">
        <v>172</v>
      </c>
      <c r="AJ4" s="2502" t="s">
        <v>171</v>
      </c>
      <c r="AK4" s="2502" t="s">
        <v>172</v>
      </c>
      <c r="AL4" s="2502" t="s">
        <v>171</v>
      </c>
      <c r="AM4" s="2502" t="s">
        <v>172</v>
      </c>
      <c r="AN4" s="2502" t="s">
        <v>171</v>
      </c>
      <c r="AO4" s="2502" t="s">
        <v>172</v>
      </c>
      <c r="AP4" s="2502" t="s">
        <v>171</v>
      </c>
      <c r="AQ4" s="2502" t="s">
        <v>172</v>
      </c>
      <c r="AR4" s="2502" t="s">
        <v>171</v>
      </c>
      <c r="AS4" s="2502" t="s">
        <v>172</v>
      </c>
      <c r="AT4" s="2502" t="s">
        <v>171</v>
      </c>
      <c r="AU4" s="2502" t="s">
        <v>172</v>
      </c>
      <c r="AV4" s="2502" t="s">
        <v>171</v>
      </c>
      <c r="AW4" s="2502" t="s">
        <v>172</v>
      </c>
      <c r="AX4" s="2502" t="s">
        <v>171</v>
      </c>
      <c r="AY4" s="2502" t="s">
        <v>172</v>
      </c>
      <c r="AZ4" s="2502" t="s">
        <v>171</v>
      </c>
      <c r="BA4" s="2502" t="s">
        <v>172</v>
      </c>
      <c r="BB4" s="2502" t="s">
        <v>171</v>
      </c>
      <c r="BC4" s="2502" t="s">
        <v>172</v>
      </c>
      <c r="BD4" s="2502" t="s">
        <v>171</v>
      </c>
      <c r="BE4" s="1784" t="s">
        <v>172</v>
      </c>
    </row>
    <row r="5" spans="1:65" ht="15.75" thickBot="1" x14ac:dyDescent="0.3">
      <c r="A5" s="2503" t="s">
        <v>267</v>
      </c>
      <c r="B5" s="2504" t="s">
        <v>50</v>
      </c>
      <c r="C5" s="2505">
        <v>2489528.3018867928</v>
      </c>
      <c r="D5" s="2506">
        <v>226056.603773585</v>
      </c>
      <c r="E5" s="2506">
        <v>220127</v>
      </c>
      <c r="F5" s="2506">
        <v>233603.77358490601</v>
      </c>
      <c r="G5" s="2506">
        <v>197854</v>
      </c>
      <c r="H5" s="2506">
        <v>459660.37735849101</v>
      </c>
      <c r="I5" s="2506">
        <v>417981</v>
      </c>
      <c r="J5" s="2506">
        <v>139811.32075471699</v>
      </c>
      <c r="K5" s="2506">
        <v>144189</v>
      </c>
      <c r="L5" s="2506">
        <v>599471.69811320794</v>
      </c>
      <c r="M5" s="2506">
        <v>562170</v>
      </c>
      <c r="N5" s="2506">
        <v>63679.245283018899</v>
      </c>
      <c r="O5" s="2506">
        <v>234513</v>
      </c>
      <c r="P5" s="2506">
        <v>663150.94339622685</v>
      </c>
      <c r="Q5" s="2506">
        <v>796683</v>
      </c>
      <c r="R5" s="2506">
        <v>226056.603773585</v>
      </c>
      <c r="S5" s="2506">
        <v>231517</v>
      </c>
      <c r="T5" s="2506">
        <v>889207.54716981179</v>
      </c>
      <c r="U5" s="2506">
        <v>1028200</v>
      </c>
      <c r="V5" s="2506">
        <v>218509.43396226401</v>
      </c>
      <c r="W5" s="2506">
        <v>231269</v>
      </c>
      <c r="X5" s="2506">
        <v>508245.28301886795</v>
      </c>
      <c r="Y5" s="2506">
        <v>697299</v>
      </c>
      <c r="Z5" s="2506">
        <v>1107716.9811320759</v>
      </c>
      <c r="AA5" s="2506">
        <v>1259469</v>
      </c>
      <c r="AB5" s="2506">
        <v>235490.56603773599</v>
      </c>
      <c r="AC5" s="2506">
        <v>222138</v>
      </c>
      <c r="AD5" s="2506">
        <v>1343207.5471698118</v>
      </c>
      <c r="AE5" s="2506">
        <v>1481607</v>
      </c>
      <c r="AF5" s="2506">
        <v>227943.396226415</v>
      </c>
      <c r="AG5" s="2506">
        <v>7935</v>
      </c>
      <c r="AH5" s="2506">
        <v>1571150.9433962267</v>
      </c>
      <c r="AI5" s="2506">
        <v>1489542</v>
      </c>
      <c r="AJ5" s="2506">
        <v>235490.56603773599</v>
      </c>
      <c r="AK5" s="2506">
        <v>234930</v>
      </c>
      <c r="AL5" s="2506">
        <v>698924.52830188698</v>
      </c>
      <c r="AM5" s="2506">
        <v>465003</v>
      </c>
      <c r="AN5" s="2506">
        <v>1806641.5094339626</v>
      </c>
      <c r="AO5" s="2506">
        <v>1724472</v>
      </c>
      <c r="AP5" s="2506">
        <v>235490.56603773599</v>
      </c>
      <c r="AQ5" s="2506">
        <v>246040</v>
      </c>
      <c r="AR5" s="2506">
        <v>2042132.0754716985</v>
      </c>
      <c r="AS5" s="2506">
        <v>1970512</v>
      </c>
      <c r="AT5" s="2506">
        <v>211905.660377358</v>
      </c>
      <c r="AU5" s="2506">
        <v>222895</v>
      </c>
      <c r="AV5" s="2506">
        <v>2254037.7358490564</v>
      </c>
      <c r="AW5" s="2506">
        <v>2193407</v>
      </c>
      <c r="AX5" s="2506">
        <v>235490.56603773599</v>
      </c>
      <c r="AY5" s="2506">
        <v>243552</v>
      </c>
      <c r="AZ5" s="2506">
        <v>682886.79245283001</v>
      </c>
      <c r="BA5" s="2506">
        <v>712487</v>
      </c>
      <c r="BB5" s="2506">
        <v>1381811.3207547171</v>
      </c>
      <c r="BC5" s="2506">
        <v>1177490</v>
      </c>
      <c r="BD5" s="2506">
        <v>2489528.3018867923</v>
      </c>
      <c r="BE5" s="2507">
        <v>2436959</v>
      </c>
      <c r="BF5" s="1972"/>
      <c r="BG5" s="1972"/>
      <c r="BH5" s="2500"/>
      <c r="BI5" s="2500"/>
      <c r="BJ5" s="1972"/>
      <c r="BK5" s="1972"/>
      <c r="BL5" s="2500"/>
      <c r="BM5" s="2500"/>
    </row>
    <row r="6" spans="1:65" ht="15" x14ac:dyDescent="0.25">
      <c r="A6" s="2508" t="s">
        <v>496</v>
      </c>
      <c r="B6" s="2197"/>
      <c r="C6" s="2196"/>
      <c r="D6" s="2509"/>
      <c r="E6" s="2509"/>
      <c r="F6" s="2509"/>
      <c r="G6" s="2509"/>
      <c r="H6" s="2509"/>
      <c r="I6" s="2509"/>
      <c r="J6" s="2509"/>
      <c r="K6" s="2509"/>
      <c r="L6" s="2509"/>
      <c r="M6" s="2509"/>
      <c r="N6" s="2509"/>
      <c r="O6" s="2509"/>
      <c r="P6" s="2509"/>
      <c r="Q6" s="2509"/>
      <c r="R6" s="2509"/>
      <c r="S6" s="2509"/>
      <c r="T6" s="2509"/>
      <c r="U6" s="2509"/>
      <c r="V6" s="2509"/>
      <c r="W6" s="2509"/>
      <c r="X6" s="2509"/>
      <c r="Y6" s="2509"/>
      <c r="Z6" s="2509"/>
      <c r="AA6" s="2509"/>
      <c r="AB6" s="2509"/>
      <c r="AC6" s="2509"/>
      <c r="AD6" s="2509"/>
      <c r="AE6" s="2509"/>
      <c r="AF6" s="2509"/>
      <c r="AG6" s="2509"/>
      <c r="AH6" s="2509"/>
      <c r="AI6" s="2509"/>
      <c r="AJ6" s="2509"/>
      <c r="AK6" s="2509"/>
      <c r="AL6" s="2509"/>
      <c r="AM6" s="2509"/>
      <c r="AN6" s="2509"/>
      <c r="AO6" s="2509"/>
      <c r="AP6" s="2509"/>
      <c r="AQ6" s="2509"/>
      <c r="AR6" s="2509"/>
      <c r="AS6" s="2509"/>
      <c r="AT6" s="2509"/>
      <c r="AU6" s="2509"/>
      <c r="AV6" s="2509"/>
      <c r="AW6" s="2509"/>
      <c r="AX6" s="2509"/>
      <c r="AY6" s="2509"/>
      <c r="AZ6" s="2509"/>
      <c r="BA6" s="2509"/>
      <c r="BB6" s="2509"/>
      <c r="BC6" s="2509"/>
      <c r="BD6" s="2509"/>
      <c r="BE6" s="2510"/>
      <c r="BF6" s="1972"/>
      <c r="BG6" s="1972"/>
      <c r="BH6" s="2500"/>
      <c r="BI6" s="2500"/>
      <c r="BJ6" s="1972"/>
      <c r="BK6" s="1972"/>
      <c r="BL6" s="2500"/>
      <c r="BM6" s="2500"/>
    </row>
    <row r="7" spans="1:65" ht="15" x14ac:dyDescent="0.25">
      <c r="A7" s="1402" t="s">
        <v>262</v>
      </c>
      <c r="B7" s="2277" t="s">
        <v>173</v>
      </c>
      <c r="C7" s="3900">
        <v>16596.85534591195</v>
      </c>
      <c r="D7" s="3883">
        <v>1507.0440251572334</v>
      </c>
      <c r="E7" s="1363">
        <v>537</v>
      </c>
      <c r="F7" s="3883">
        <v>1557.35849056604</v>
      </c>
      <c r="G7" s="1363">
        <v>525</v>
      </c>
      <c r="H7" s="3883">
        <v>3064.4025157232736</v>
      </c>
      <c r="I7" s="1363">
        <v>1062</v>
      </c>
      <c r="J7" s="3883">
        <v>932.07547169811323</v>
      </c>
      <c r="K7" s="1363">
        <v>388</v>
      </c>
      <c r="L7" s="3883">
        <v>3996.4779874213864</v>
      </c>
      <c r="M7" s="1363">
        <v>1450</v>
      </c>
      <c r="N7" s="3883">
        <v>424.52830188679269</v>
      </c>
      <c r="O7" s="1363">
        <v>577</v>
      </c>
      <c r="P7" s="3883">
        <v>4421.0062893081786</v>
      </c>
      <c r="Q7" s="1363">
        <v>2027</v>
      </c>
      <c r="R7" s="3883">
        <v>1507.0440251572334</v>
      </c>
      <c r="S7" s="1363">
        <v>524</v>
      </c>
      <c r="T7" s="3883">
        <v>5928.0503144654131</v>
      </c>
      <c r="U7" s="1363">
        <v>2551</v>
      </c>
      <c r="V7" s="3883">
        <v>1456.7295597484267</v>
      </c>
      <c r="W7" s="1363">
        <v>551</v>
      </c>
      <c r="X7" s="3883">
        <v>3388.3018867924525</v>
      </c>
      <c r="Y7" s="1363">
        <v>1652</v>
      </c>
      <c r="Z7" s="3883">
        <v>7384.7798742138393</v>
      </c>
      <c r="AA7" s="1363">
        <v>3102</v>
      </c>
      <c r="AB7" s="3883">
        <v>1569.93710691824</v>
      </c>
      <c r="AC7" s="1363">
        <v>519</v>
      </c>
      <c r="AD7" s="3883">
        <v>8954.7169811320764</v>
      </c>
      <c r="AE7" s="1363">
        <v>3621</v>
      </c>
      <c r="AF7" s="3883">
        <v>1519.6226415094334</v>
      </c>
      <c r="AG7" s="1363">
        <v>19</v>
      </c>
      <c r="AH7" s="3883">
        <v>10474.33962264151</v>
      </c>
      <c r="AI7" s="1363">
        <v>3640</v>
      </c>
      <c r="AJ7" s="3883">
        <v>1569.93710691824</v>
      </c>
      <c r="AK7" s="1363">
        <v>528</v>
      </c>
      <c r="AL7" s="3883">
        <v>4659.4968553459121</v>
      </c>
      <c r="AM7" s="1363">
        <v>1066</v>
      </c>
      <c r="AN7" s="3883">
        <v>12044.276729559746</v>
      </c>
      <c r="AO7" s="1363">
        <v>4168</v>
      </c>
      <c r="AP7" s="3883">
        <v>1569.93710691824</v>
      </c>
      <c r="AQ7" s="1363">
        <v>539</v>
      </c>
      <c r="AR7" s="3883">
        <v>13614.213836477988</v>
      </c>
      <c r="AS7" s="1363">
        <v>4707</v>
      </c>
      <c r="AT7" s="3883">
        <v>1412.7044025157199</v>
      </c>
      <c r="AU7" s="1363">
        <v>519</v>
      </c>
      <c r="AV7" s="3883">
        <v>15026.918238993707</v>
      </c>
      <c r="AW7" s="1363">
        <v>5226</v>
      </c>
      <c r="AX7" s="3883">
        <v>1569.93710691824</v>
      </c>
      <c r="AY7" s="1363">
        <v>708</v>
      </c>
      <c r="AZ7" s="3883">
        <v>4552.5786163521998</v>
      </c>
      <c r="BA7" s="1363">
        <v>1766</v>
      </c>
      <c r="BB7" s="3883">
        <v>9212.0754716981137</v>
      </c>
      <c r="BC7" s="1363">
        <v>2832</v>
      </c>
      <c r="BD7" s="3883">
        <v>16596.855345911947</v>
      </c>
      <c r="BE7" s="1519">
        <v>5934</v>
      </c>
      <c r="BF7" s="1972"/>
      <c r="BG7" s="1972"/>
      <c r="BH7" s="2500"/>
      <c r="BI7" s="2500"/>
      <c r="BJ7" s="1972"/>
      <c r="BK7" s="1972"/>
      <c r="BL7" s="2500"/>
      <c r="BM7" s="2500"/>
    </row>
    <row r="8" spans="1:65" ht="15" x14ac:dyDescent="0.25">
      <c r="A8" s="1402" t="s">
        <v>263</v>
      </c>
      <c r="B8" s="2277" t="s">
        <v>173</v>
      </c>
      <c r="C8" s="3900"/>
      <c r="D8" s="3883"/>
      <c r="E8" s="1363">
        <v>475</v>
      </c>
      <c r="F8" s="3883"/>
      <c r="G8" s="1363">
        <v>320</v>
      </c>
      <c r="H8" s="3883"/>
      <c r="I8" s="1363">
        <v>795</v>
      </c>
      <c r="J8" s="3883"/>
      <c r="K8" s="1363">
        <v>298</v>
      </c>
      <c r="L8" s="3883"/>
      <c r="M8" s="1363">
        <v>1093</v>
      </c>
      <c r="N8" s="3883"/>
      <c r="O8" s="1363">
        <v>492</v>
      </c>
      <c r="P8" s="3883"/>
      <c r="Q8" s="1363">
        <v>1585</v>
      </c>
      <c r="R8" s="3883"/>
      <c r="S8" s="1363">
        <v>531</v>
      </c>
      <c r="T8" s="3883"/>
      <c r="U8" s="1363">
        <v>2116</v>
      </c>
      <c r="V8" s="3883"/>
      <c r="W8" s="1363">
        <v>525</v>
      </c>
      <c r="X8" s="3883"/>
      <c r="Y8" s="1363">
        <v>1548</v>
      </c>
      <c r="Z8" s="3883"/>
      <c r="AA8" s="1363">
        <v>2641</v>
      </c>
      <c r="AB8" s="3883"/>
      <c r="AC8" s="1363">
        <v>529</v>
      </c>
      <c r="AD8" s="3883"/>
      <c r="AE8" s="1363">
        <v>3170</v>
      </c>
      <c r="AF8" s="3883"/>
      <c r="AG8" s="1363">
        <v>22</v>
      </c>
      <c r="AH8" s="3883"/>
      <c r="AI8" s="1363">
        <v>3192</v>
      </c>
      <c r="AJ8" s="3883"/>
      <c r="AK8" s="1363">
        <v>512</v>
      </c>
      <c r="AL8" s="3883"/>
      <c r="AM8" s="1363">
        <v>1063</v>
      </c>
      <c r="AN8" s="3883"/>
      <c r="AO8" s="1363">
        <v>3704</v>
      </c>
      <c r="AP8" s="3883"/>
      <c r="AQ8" s="1363">
        <v>526</v>
      </c>
      <c r="AR8" s="3883"/>
      <c r="AS8" s="1363">
        <v>4230</v>
      </c>
      <c r="AT8" s="3883"/>
      <c r="AU8" s="1363">
        <v>449</v>
      </c>
      <c r="AV8" s="3883"/>
      <c r="AW8" s="1363">
        <v>4679</v>
      </c>
      <c r="AX8" s="3883"/>
      <c r="AY8" s="1363">
        <v>167</v>
      </c>
      <c r="AZ8" s="3883"/>
      <c r="BA8" s="1363">
        <v>1142</v>
      </c>
      <c r="BB8" s="3883"/>
      <c r="BC8" s="1363">
        <v>2205</v>
      </c>
      <c r="BD8" s="3883"/>
      <c r="BE8" s="1519">
        <v>4846</v>
      </c>
      <c r="BF8" s="1972"/>
      <c r="BG8" s="1972"/>
      <c r="BH8" s="2500"/>
      <c r="BI8" s="2500"/>
      <c r="BJ8" s="1972"/>
      <c r="BK8" s="1972"/>
      <c r="BL8" s="2500"/>
      <c r="BM8" s="2500"/>
    </row>
    <row r="9" spans="1:65" ht="15.75" thickBot="1" x14ac:dyDescent="0.3">
      <c r="A9" s="1662" t="s">
        <v>264</v>
      </c>
      <c r="B9" s="2511" t="s">
        <v>173</v>
      </c>
      <c r="C9" s="3900"/>
      <c r="D9" s="3883"/>
      <c r="E9" s="1363">
        <v>452</v>
      </c>
      <c r="F9" s="3883"/>
      <c r="G9" s="1363">
        <v>454</v>
      </c>
      <c r="H9" s="3883"/>
      <c r="I9" s="1363">
        <v>906</v>
      </c>
      <c r="J9" s="3883"/>
      <c r="K9" s="1363">
        <v>271</v>
      </c>
      <c r="L9" s="3883"/>
      <c r="M9" s="1363">
        <v>1177</v>
      </c>
      <c r="N9" s="3883"/>
      <c r="O9" s="1363">
        <v>481</v>
      </c>
      <c r="P9" s="3883"/>
      <c r="Q9" s="1363">
        <v>1658</v>
      </c>
      <c r="R9" s="3883"/>
      <c r="S9" s="1363">
        <v>471</v>
      </c>
      <c r="T9" s="3883"/>
      <c r="U9" s="1363">
        <v>2129</v>
      </c>
      <c r="V9" s="3883"/>
      <c r="W9" s="1363">
        <v>439</v>
      </c>
      <c r="X9" s="3883"/>
      <c r="Y9" s="1363">
        <v>1391</v>
      </c>
      <c r="Z9" s="3883"/>
      <c r="AA9" s="1363">
        <v>2568</v>
      </c>
      <c r="AB9" s="3883"/>
      <c r="AC9" s="1363">
        <v>407</v>
      </c>
      <c r="AD9" s="3883"/>
      <c r="AE9" s="1363">
        <v>2975</v>
      </c>
      <c r="AF9" s="3883"/>
      <c r="AG9" s="1363">
        <v>7</v>
      </c>
      <c r="AH9" s="3883"/>
      <c r="AI9" s="1363">
        <v>2982</v>
      </c>
      <c r="AJ9" s="3883"/>
      <c r="AK9" s="1363">
        <v>498</v>
      </c>
      <c r="AL9" s="3883"/>
      <c r="AM9" s="1363">
        <v>912</v>
      </c>
      <c r="AN9" s="3883"/>
      <c r="AO9" s="1363">
        <v>3480</v>
      </c>
      <c r="AP9" s="3883"/>
      <c r="AQ9" s="1363">
        <v>534</v>
      </c>
      <c r="AR9" s="3883"/>
      <c r="AS9" s="1363">
        <v>4014</v>
      </c>
      <c r="AT9" s="3883"/>
      <c r="AU9" s="1363">
        <v>483</v>
      </c>
      <c r="AV9" s="3883"/>
      <c r="AW9" s="1363">
        <v>4497</v>
      </c>
      <c r="AX9" s="3883"/>
      <c r="AY9" s="1363">
        <v>700</v>
      </c>
      <c r="AZ9" s="3883"/>
      <c r="BA9" s="1363">
        <v>1717</v>
      </c>
      <c r="BB9" s="3883"/>
      <c r="BC9" s="1363">
        <v>2629</v>
      </c>
      <c r="BD9" s="3883"/>
      <c r="BE9" s="1519">
        <v>5197</v>
      </c>
      <c r="BF9" s="1972"/>
      <c r="BG9" s="1972"/>
      <c r="BH9" s="2500"/>
      <c r="BI9" s="2500"/>
      <c r="BJ9" s="1972"/>
      <c r="BK9" s="1972"/>
      <c r="BL9" s="2500"/>
      <c r="BM9" s="2500"/>
    </row>
    <row r="10" spans="1:65" ht="15.75" thickBot="1" x14ac:dyDescent="0.3">
      <c r="A10" s="2512" t="s">
        <v>265</v>
      </c>
      <c r="B10" s="2513" t="s">
        <v>173</v>
      </c>
      <c r="C10" s="3901"/>
      <c r="D10" s="3884"/>
      <c r="E10" s="2514">
        <v>1464</v>
      </c>
      <c r="F10" s="3884"/>
      <c r="G10" s="2514">
        <v>1299</v>
      </c>
      <c r="H10" s="3884"/>
      <c r="I10" s="2514">
        <v>2763</v>
      </c>
      <c r="J10" s="3884"/>
      <c r="K10" s="2514">
        <v>957</v>
      </c>
      <c r="L10" s="3884"/>
      <c r="M10" s="2514">
        <v>3720</v>
      </c>
      <c r="N10" s="3884"/>
      <c r="O10" s="2514">
        <v>1550</v>
      </c>
      <c r="P10" s="3884"/>
      <c r="Q10" s="2514">
        <v>5270</v>
      </c>
      <c r="R10" s="3884"/>
      <c r="S10" s="2514">
        <v>1526</v>
      </c>
      <c r="T10" s="3884"/>
      <c r="U10" s="2514">
        <v>6796</v>
      </c>
      <c r="V10" s="3884"/>
      <c r="W10" s="2514">
        <v>1515</v>
      </c>
      <c r="X10" s="3884"/>
      <c r="Y10" s="2514">
        <v>4591</v>
      </c>
      <c r="Z10" s="3884"/>
      <c r="AA10" s="2514">
        <v>8311</v>
      </c>
      <c r="AB10" s="3884"/>
      <c r="AC10" s="2514">
        <v>1455</v>
      </c>
      <c r="AD10" s="3884"/>
      <c r="AE10" s="2514">
        <v>9766</v>
      </c>
      <c r="AF10" s="3884"/>
      <c r="AG10" s="2514">
        <v>48</v>
      </c>
      <c r="AH10" s="3884"/>
      <c r="AI10" s="2514">
        <v>9814</v>
      </c>
      <c r="AJ10" s="3884"/>
      <c r="AK10" s="2514">
        <v>1538</v>
      </c>
      <c r="AL10" s="3884"/>
      <c r="AM10" s="2514">
        <v>3041</v>
      </c>
      <c r="AN10" s="3884"/>
      <c r="AO10" s="2514">
        <v>11352</v>
      </c>
      <c r="AP10" s="3884"/>
      <c r="AQ10" s="2514">
        <v>1599</v>
      </c>
      <c r="AR10" s="3884"/>
      <c r="AS10" s="2514">
        <v>12951</v>
      </c>
      <c r="AT10" s="3884"/>
      <c r="AU10" s="2514">
        <v>1451</v>
      </c>
      <c r="AV10" s="3884"/>
      <c r="AW10" s="2514">
        <v>14402</v>
      </c>
      <c r="AX10" s="3884"/>
      <c r="AY10" s="2514">
        <v>1575</v>
      </c>
      <c r="AZ10" s="3884"/>
      <c r="BA10" s="2514">
        <v>4625</v>
      </c>
      <c r="BB10" s="3884"/>
      <c r="BC10" s="2514">
        <v>7666</v>
      </c>
      <c r="BD10" s="3884"/>
      <c r="BE10" s="2515">
        <v>15977</v>
      </c>
      <c r="BF10" s="1972"/>
      <c r="BG10" s="1972"/>
      <c r="BH10" s="2500"/>
      <c r="BI10" s="2500"/>
      <c r="BJ10" s="1972"/>
      <c r="BK10" s="1972"/>
      <c r="BL10" s="2500"/>
      <c r="BM10" s="2500"/>
    </row>
    <row r="11" spans="1:65" ht="15" x14ac:dyDescent="0.25">
      <c r="A11" s="2516" t="s">
        <v>614</v>
      </c>
      <c r="B11" s="2272" t="s">
        <v>173</v>
      </c>
      <c r="C11" s="2517" t="s">
        <v>32</v>
      </c>
      <c r="D11" s="2518" t="s">
        <v>32</v>
      </c>
      <c r="E11" s="1372">
        <v>7</v>
      </c>
      <c r="F11" s="2518" t="s">
        <v>32</v>
      </c>
      <c r="G11" s="1372">
        <v>6</v>
      </c>
      <c r="H11" s="2518" t="s">
        <v>32</v>
      </c>
      <c r="I11" s="1372">
        <v>13</v>
      </c>
      <c r="J11" s="2518" t="s">
        <v>32</v>
      </c>
      <c r="K11" s="1372">
        <v>4</v>
      </c>
      <c r="L11" s="2518" t="s">
        <v>32</v>
      </c>
      <c r="M11" s="1372">
        <v>17</v>
      </c>
      <c r="N11" s="2518" t="s">
        <v>32</v>
      </c>
      <c r="O11" s="1372">
        <v>6</v>
      </c>
      <c r="P11" s="2518" t="s">
        <v>32</v>
      </c>
      <c r="Q11" s="1372">
        <v>23</v>
      </c>
      <c r="R11" s="2518" t="s">
        <v>32</v>
      </c>
      <c r="S11" s="1372">
        <v>7</v>
      </c>
      <c r="T11" s="2518" t="s">
        <v>32</v>
      </c>
      <c r="U11" s="1372">
        <v>30</v>
      </c>
      <c r="V11" s="2518" t="s">
        <v>32</v>
      </c>
      <c r="W11" s="1372">
        <v>6</v>
      </c>
      <c r="X11" s="2518" t="s">
        <v>32</v>
      </c>
      <c r="Y11" s="1372">
        <v>19</v>
      </c>
      <c r="Z11" s="2518" t="s">
        <v>32</v>
      </c>
      <c r="AA11" s="1372">
        <v>36</v>
      </c>
      <c r="AB11" s="2518" t="s">
        <v>32</v>
      </c>
      <c r="AC11" s="1372">
        <v>4</v>
      </c>
      <c r="AD11" s="2518" t="s">
        <v>32</v>
      </c>
      <c r="AE11" s="1372">
        <v>40</v>
      </c>
      <c r="AF11" s="2518" t="s">
        <v>32</v>
      </c>
      <c r="AG11" s="1372">
        <v>0</v>
      </c>
      <c r="AH11" s="2518" t="s">
        <v>32</v>
      </c>
      <c r="AI11" s="1372">
        <v>40</v>
      </c>
      <c r="AJ11" s="2518" t="s">
        <v>32</v>
      </c>
      <c r="AK11" s="1372">
        <v>3</v>
      </c>
      <c r="AL11" s="2518" t="s">
        <v>32</v>
      </c>
      <c r="AM11" s="1372">
        <v>7</v>
      </c>
      <c r="AN11" s="2518" t="s">
        <v>32</v>
      </c>
      <c r="AO11" s="1372">
        <v>43</v>
      </c>
      <c r="AP11" s="2518" t="s">
        <v>32</v>
      </c>
      <c r="AQ11" s="1372">
        <v>4</v>
      </c>
      <c r="AR11" s="2518" t="s">
        <v>32</v>
      </c>
      <c r="AS11" s="1372">
        <v>47</v>
      </c>
      <c r="AT11" s="2518" t="s">
        <v>32</v>
      </c>
      <c r="AU11" s="1372">
        <v>5</v>
      </c>
      <c r="AV11" s="2518" t="s">
        <v>32</v>
      </c>
      <c r="AW11" s="1372">
        <v>52</v>
      </c>
      <c r="AX11" s="2518" t="s">
        <v>32</v>
      </c>
      <c r="AY11" s="1372">
        <v>2</v>
      </c>
      <c r="AZ11" s="2518" t="s">
        <v>32</v>
      </c>
      <c r="BA11" s="1372">
        <v>11</v>
      </c>
      <c r="BB11" s="2518" t="s">
        <v>32</v>
      </c>
      <c r="BC11" s="1372">
        <v>18</v>
      </c>
      <c r="BD11" s="2518" t="s">
        <v>32</v>
      </c>
      <c r="BE11" s="1514">
        <v>54</v>
      </c>
      <c r="BF11" s="1972"/>
      <c r="BG11" s="1972"/>
      <c r="BH11" s="2500"/>
      <c r="BI11" s="2500"/>
      <c r="BJ11" s="1972"/>
      <c r="BK11" s="1972"/>
      <c r="BL11" s="2500"/>
      <c r="BM11" s="2500"/>
    </row>
    <row r="12" spans="1:65" ht="15" x14ac:dyDescent="0.25">
      <c r="A12" s="2519" t="s">
        <v>96</v>
      </c>
      <c r="B12" s="2277" t="s">
        <v>173</v>
      </c>
      <c r="C12" s="913" t="s">
        <v>32</v>
      </c>
      <c r="D12" s="1363" t="s">
        <v>32</v>
      </c>
      <c r="E12" s="1363">
        <v>7</v>
      </c>
      <c r="F12" s="1363" t="s">
        <v>32</v>
      </c>
      <c r="G12" s="1363">
        <v>1</v>
      </c>
      <c r="H12" s="1363" t="s">
        <v>32</v>
      </c>
      <c r="I12" s="1363">
        <v>8</v>
      </c>
      <c r="J12" s="1363" t="s">
        <v>32</v>
      </c>
      <c r="K12" s="1363">
        <v>2</v>
      </c>
      <c r="L12" s="1363" t="s">
        <v>32</v>
      </c>
      <c r="M12" s="1363">
        <v>10</v>
      </c>
      <c r="N12" s="1363" t="s">
        <v>32</v>
      </c>
      <c r="O12" s="1363">
        <v>8</v>
      </c>
      <c r="P12" s="1363" t="s">
        <v>32</v>
      </c>
      <c r="Q12" s="1363">
        <v>18</v>
      </c>
      <c r="R12" s="1363" t="s">
        <v>32</v>
      </c>
      <c r="S12" s="1363">
        <v>4</v>
      </c>
      <c r="T12" s="1363" t="s">
        <v>32</v>
      </c>
      <c r="U12" s="1363">
        <v>22</v>
      </c>
      <c r="V12" s="1363" t="s">
        <v>32</v>
      </c>
      <c r="W12" s="1363">
        <v>7</v>
      </c>
      <c r="X12" s="1363" t="s">
        <v>32</v>
      </c>
      <c r="Y12" s="1363">
        <v>19</v>
      </c>
      <c r="Z12" s="1363" t="s">
        <v>32</v>
      </c>
      <c r="AA12" s="1363">
        <v>29</v>
      </c>
      <c r="AB12" s="1363" t="s">
        <v>32</v>
      </c>
      <c r="AC12" s="1363">
        <v>4</v>
      </c>
      <c r="AD12" s="1363" t="s">
        <v>32</v>
      </c>
      <c r="AE12" s="1363">
        <v>33</v>
      </c>
      <c r="AF12" s="1363" t="s">
        <v>32</v>
      </c>
      <c r="AG12" s="1363">
        <v>0</v>
      </c>
      <c r="AH12" s="1363" t="s">
        <v>32</v>
      </c>
      <c r="AI12" s="1363">
        <v>33</v>
      </c>
      <c r="AJ12" s="1363" t="s">
        <v>32</v>
      </c>
      <c r="AK12" s="1363">
        <v>5</v>
      </c>
      <c r="AL12" s="1363" t="s">
        <v>32</v>
      </c>
      <c r="AM12" s="1363">
        <v>9</v>
      </c>
      <c r="AN12" s="1363" t="s">
        <v>32</v>
      </c>
      <c r="AO12" s="1363">
        <v>38</v>
      </c>
      <c r="AP12" s="1363" t="s">
        <v>32</v>
      </c>
      <c r="AQ12" s="1363">
        <v>0</v>
      </c>
      <c r="AR12" s="1363" t="s">
        <v>32</v>
      </c>
      <c r="AS12" s="1363">
        <v>38</v>
      </c>
      <c r="AT12" s="1363" t="s">
        <v>32</v>
      </c>
      <c r="AU12" s="1363">
        <v>3</v>
      </c>
      <c r="AV12" s="1363" t="s">
        <v>32</v>
      </c>
      <c r="AW12" s="1363">
        <v>41</v>
      </c>
      <c r="AX12" s="1363" t="s">
        <v>32</v>
      </c>
      <c r="AY12" s="1363">
        <v>0</v>
      </c>
      <c r="AZ12" s="1363" t="s">
        <v>32</v>
      </c>
      <c r="BA12" s="1363">
        <v>3</v>
      </c>
      <c r="BB12" s="1363" t="s">
        <v>32</v>
      </c>
      <c r="BC12" s="1363">
        <v>12</v>
      </c>
      <c r="BD12" s="1363" t="s">
        <v>32</v>
      </c>
      <c r="BE12" s="1519">
        <v>41</v>
      </c>
      <c r="BF12" s="1972"/>
      <c r="BG12" s="1972"/>
      <c r="BH12" s="2500"/>
      <c r="BI12" s="2500"/>
      <c r="BJ12" s="1972"/>
      <c r="BK12" s="1972"/>
      <c r="BL12" s="2500"/>
      <c r="BM12" s="2500"/>
    </row>
    <row r="13" spans="1:65" ht="15" customHeight="1" x14ac:dyDescent="0.25">
      <c r="A13" s="2519" t="s">
        <v>151</v>
      </c>
      <c r="B13" s="2277" t="s">
        <v>173</v>
      </c>
      <c r="C13" s="913" t="s">
        <v>32</v>
      </c>
      <c r="D13" s="1363" t="s">
        <v>32</v>
      </c>
      <c r="E13" s="1363">
        <v>0</v>
      </c>
      <c r="F13" s="1363" t="s">
        <v>32</v>
      </c>
      <c r="G13" s="1363">
        <v>0</v>
      </c>
      <c r="H13" s="1363" t="s">
        <v>32</v>
      </c>
      <c r="I13" s="1363">
        <v>0</v>
      </c>
      <c r="J13" s="1363" t="s">
        <v>32</v>
      </c>
      <c r="K13" s="1363">
        <v>0</v>
      </c>
      <c r="L13" s="1363" t="s">
        <v>32</v>
      </c>
      <c r="M13" s="1363">
        <v>0</v>
      </c>
      <c r="N13" s="1363" t="s">
        <v>32</v>
      </c>
      <c r="O13" s="1363">
        <v>0</v>
      </c>
      <c r="P13" s="1363" t="s">
        <v>32</v>
      </c>
      <c r="Q13" s="1363">
        <v>0</v>
      </c>
      <c r="R13" s="1363" t="s">
        <v>32</v>
      </c>
      <c r="S13" s="1363">
        <v>0</v>
      </c>
      <c r="T13" s="1363" t="s">
        <v>32</v>
      </c>
      <c r="U13" s="1363">
        <v>0</v>
      </c>
      <c r="V13" s="1363" t="s">
        <v>32</v>
      </c>
      <c r="W13" s="1363">
        <v>0</v>
      </c>
      <c r="X13" s="1363" t="s">
        <v>32</v>
      </c>
      <c r="Y13" s="1363">
        <v>0</v>
      </c>
      <c r="Z13" s="1363" t="s">
        <v>32</v>
      </c>
      <c r="AA13" s="1363">
        <v>0</v>
      </c>
      <c r="AB13" s="1363" t="s">
        <v>32</v>
      </c>
      <c r="AC13" s="1363">
        <v>0</v>
      </c>
      <c r="AD13" s="1363" t="s">
        <v>32</v>
      </c>
      <c r="AE13" s="1363">
        <v>0</v>
      </c>
      <c r="AF13" s="1363" t="s">
        <v>32</v>
      </c>
      <c r="AG13" s="1363">
        <v>0</v>
      </c>
      <c r="AH13" s="1363" t="s">
        <v>32</v>
      </c>
      <c r="AI13" s="1363">
        <v>0</v>
      </c>
      <c r="AJ13" s="1363" t="s">
        <v>32</v>
      </c>
      <c r="AK13" s="1363">
        <v>0</v>
      </c>
      <c r="AL13" s="1363" t="s">
        <v>32</v>
      </c>
      <c r="AM13" s="1363">
        <v>0</v>
      </c>
      <c r="AN13" s="1363" t="s">
        <v>32</v>
      </c>
      <c r="AO13" s="1363">
        <v>0</v>
      </c>
      <c r="AP13" s="1363" t="s">
        <v>32</v>
      </c>
      <c r="AQ13" s="1363">
        <v>0</v>
      </c>
      <c r="AR13" s="1363" t="s">
        <v>32</v>
      </c>
      <c r="AS13" s="1363">
        <v>0</v>
      </c>
      <c r="AT13" s="1363" t="s">
        <v>32</v>
      </c>
      <c r="AU13" s="1363">
        <v>0</v>
      </c>
      <c r="AV13" s="1363" t="s">
        <v>32</v>
      </c>
      <c r="AW13" s="1363">
        <v>0</v>
      </c>
      <c r="AX13" s="1363" t="s">
        <v>32</v>
      </c>
      <c r="AY13" s="1363">
        <v>0</v>
      </c>
      <c r="AZ13" s="1363" t="s">
        <v>32</v>
      </c>
      <c r="BA13" s="1363">
        <v>0</v>
      </c>
      <c r="BB13" s="1363" t="s">
        <v>32</v>
      </c>
      <c r="BC13" s="1363">
        <v>0</v>
      </c>
      <c r="BD13" s="1363" t="s">
        <v>32</v>
      </c>
      <c r="BE13" s="1519">
        <v>0</v>
      </c>
      <c r="BF13" s="1972"/>
      <c r="BG13" s="1972"/>
      <c r="BH13" s="2500"/>
      <c r="BI13" s="2500"/>
      <c r="BJ13" s="1972"/>
      <c r="BK13" s="1972"/>
      <c r="BL13" s="2500"/>
      <c r="BM13" s="2500"/>
    </row>
    <row r="14" spans="1:65" ht="15.75" thickBot="1" x14ac:dyDescent="0.3">
      <c r="A14" s="2520" t="s">
        <v>119</v>
      </c>
      <c r="B14" s="2282" t="s">
        <v>173</v>
      </c>
      <c r="C14" s="1522" t="s">
        <v>32</v>
      </c>
      <c r="D14" s="1543" t="s">
        <v>32</v>
      </c>
      <c r="E14" s="1543">
        <v>-1</v>
      </c>
      <c r="F14" s="1543" t="s">
        <v>32</v>
      </c>
      <c r="G14" s="1543">
        <v>-5</v>
      </c>
      <c r="H14" s="1543" t="s">
        <v>32</v>
      </c>
      <c r="I14" s="1543">
        <v>-6</v>
      </c>
      <c r="J14" s="1543" t="s">
        <v>32</v>
      </c>
      <c r="K14" s="1543">
        <v>5</v>
      </c>
      <c r="L14" s="1543" t="s">
        <v>32</v>
      </c>
      <c r="M14" s="1543">
        <v>-1</v>
      </c>
      <c r="N14" s="1543" t="s">
        <v>32</v>
      </c>
      <c r="O14" s="1543">
        <v>0</v>
      </c>
      <c r="P14" s="1543" t="s">
        <v>32</v>
      </c>
      <c r="Q14" s="1543">
        <v>-1</v>
      </c>
      <c r="R14" s="1543" t="s">
        <v>32</v>
      </c>
      <c r="S14" s="1543">
        <v>0</v>
      </c>
      <c r="T14" s="1543" t="s">
        <v>32</v>
      </c>
      <c r="U14" s="1543">
        <v>-1</v>
      </c>
      <c r="V14" s="1543" t="s">
        <v>32</v>
      </c>
      <c r="W14" s="1543">
        <v>-1</v>
      </c>
      <c r="X14" s="1543" t="s">
        <v>32</v>
      </c>
      <c r="Y14" s="1543">
        <v>-1</v>
      </c>
      <c r="Z14" s="1543" t="s">
        <v>32</v>
      </c>
      <c r="AA14" s="1543">
        <v>-2</v>
      </c>
      <c r="AB14" s="1543" t="s">
        <v>32</v>
      </c>
      <c r="AC14" s="1543">
        <v>0</v>
      </c>
      <c r="AD14" s="1543" t="s">
        <v>32</v>
      </c>
      <c r="AE14" s="1543">
        <v>-2</v>
      </c>
      <c r="AF14" s="1543" t="s">
        <v>32</v>
      </c>
      <c r="AG14" s="1543">
        <v>-4</v>
      </c>
      <c r="AH14" s="1543" t="s">
        <v>32</v>
      </c>
      <c r="AI14" s="1543">
        <v>-6</v>
      </c>
      <c r="AJ14" s="1543" t="s">
        <v>32</v>
      </c>
      <c r="AK14" s="1543">
        <v>4</v>
      </c>
      <c r="AL14" s="1543" t="s">
        <v>32</v>
      </c>
      <c r="AM14" s="1543">
        <v>0</v>
      </c>
      <c r="AN14" s="1543" t="s">
        <v>32</v>
      </c>
      <c r="AO14" s="1543">
        <v>-2</v>
      </c>
      <c r="AP14" s="1543" t="s">
        <v>32</v>
      </c>
      <c r="AQ14" s="1543">
        <v>-4</v>
      </c>
      <c r="AR14" s="1543" t="s">
        <v>32</v>
      </c>
      <c r="AS14" s="1543">
        <v>-6</v>
      </c>
      <c r="AT14" s="1543" t="s">
        <v>32</v>
      </c>
      <c r="AU14" s="1543">
        <v>3</v>
      </c>
      <c r="AV14" s="1543" t="s">
        <v>32</v>
      </c>
      <c r="AW14" s="1543">
        <v>-3</v>
      </c>
      <c r="AX14" s="1543" t="s">
        <v>32</v>
      </c>
      <c r="AY14" s="1543">
        <v>1</v>
      </c>
      <c r="AZ14" s="1543" t="s">
        <v>32</v>
      </c>
      <c r="BA14" s="1543">
        <v>0</v>
      </c>
      <c r="BB14" s="1543" t="s">
        <v>32</v>
      </c>
      <c r="BC14" s="1543">
        <v>0</v>
      </c>
      <c r="BD14" s="1543" t="s">
        <v>32</v>
      </c>
      <c r="BE14" s="1521">
        <v>-2</v>
      </c>
      <c r="BF14" s="1972"/>
      <c r="BG14" s="1972"/>
      <c r="BH14" s="2500"/>
      <c r="BI14" s="2500"/>
      <c r="BJ14" s="1972"/>
      <c r="BK14" s="1972"/>
      <c r="BL14" s="2500"/>
      <c r="BM14" s="2500"/>
    </row>
    <row r="15" spans="1:65" ht="15" x14ac:dyDescent="0.25">
      <c r="A15" s="2646"/>
      <c r="B15" s="2287"/>
      <c r="C15" s="3608"/>
      <c r="D15" s="3609"/>
      <c r="E15" s="3609"/>
      <c r="F15" s="3609"/>
      <c r="G15" s="3609"/>
      <c r="H15" s="3609"/>
      <c r="I15" s="3609"/>
      <c r="J15" s="3609"/>
      <c r="K15" s="3609"/>
      <c r="L15" s="3609"/>
      <c r="M15" s="3609"/>
      <c r="N15" s="3609"/>
      <c r="O15" s="3609"/>
      <c r="P15" s="3609"/>
      <c r="Q15" s="3609"/>
      <c r="R15" s="3609"/>
      <c r="S15" s="3609"/>
      <c r="T15" s="3609"/>
      <c r="U15" s="3609"/>
      <c r="V15" s="3609"/>
      <c r="W15" s="3609"/>
      <c r="X15" s="3609"/>
      <c r="Y15" s="3609"/>
      <c r="Z15" s="3609"/>
      <c r="AA15" s="3609"/>
      <c r="AB15" s="3609"/>
      <c r="AC15" s="3609"/>
      <c r="AD15" s="3609"/>
      <c r="AE15" s="3609"/>
      <c r="AF15" s="3609"/>
      <c r="AG15" s="3609"/>
      <c r="AH15" s="3609"/>
      <c r="AI15" s="3609"/>
      <c r="AJ15" s="3609"/>
      <c r="AK15" s="3609"/>
      <c r="AL15" s="3609"/>
      <c r="AM15" s="3609"/>
      <c r="AN15" s="3609"/>
      <c r="AO15" s="3609"/>
      <c r="AP15" s="3609"/>
      <c r="AQ15" s="3609"/>
      <c r="AR15" s="3609"/>
      <c r="AS15" s="3609"/>
      <c r="AT15" s="3609"/>
      <c r="AU15" s="3609"/>
      <c r="AV15" s="3609"/>
      <c r="AW15" s="3609"/>
      <c r="AX15" s="3609"/>
      <c r="AY15" s="3609"/>
      <c r="AZ15" s="3609"/>
      <c r="BA15" s="3609"/>
      <c r="BB15" s="3609"/>
      <c r="BC15" s="3609"/>
      <c r="BD15" s="3609"/>
      <c r="BE15" s="3610"/>
      <c r="BF15" s="1972"/>
      <c r="BG15" s="1972"/>
      <c r="BH15" s="2500"/>
      <c r="BI15" s="2500"/>
      <c r="BJ15" s="1972"/>
      <c r="BK15" s="1972"/>
      <c r="BL15" s="2500"/>
      <c r="BM15" s="2500"/>
    </row>
    <row r="16" spans="1:65" ht="15" x14ac:dyDescent="0.25">
      <c r="A16" s="2646"/>
      <c r="B16" s="2287"/>
      <c r="C16" s="3608"/>
      <c r="D16" s="3609"/>
      <c r="E16" s="3609"/>
      <c r="F16" s="3609"/>
      <c r="G16" s="3609"/>
      <c r="H16" s="3609"/>
      <c r="I16" s="3609"/>
      <c r="J16" s="3609"/>
      <c r="K16" s="3609"/>
      <c r="L16" s="3609"/>
      <c r="M16" s="3609"/>
      <c r="N16" s="3609"/>
      <c r="O16" s="3609"/>
      <c r="P16" s="3609"/>
      <c r="Q16" s="3609"/>
      <c r="R16" s="3609"/>
      <c r="S16" s="3609"/>
      <c r="T16" s="3609"/>
      <c r="U16" s="3609"/>
      <c r="V16" s="3609"/>
      <c r="W16" s="3609"/>
      <c r="X16" s="3609"/>
      <c r="Y16" s="3609"/>
      <c r="Z16" s="3609"/>
      <c r="AA16" s="3609"/>
      <c r="AB16" s="3609"/>
      <c r="AC16" s="3609"/>
      <c r="AD16" s="3609"/>
      <c r="AE16" s="3609"/>
      <c r="AF16" s="3609"/>
      <c r="AG16" s="3609"/>
      <c r="AH16" s="3609"/>
      <c r="AI16" s="3609"/>
      <c r="AJ16" s="3609"/>
      <c r="AK16" s="3609"/>
      <c r="AL16" s="3609"/>
      <c r="AM16" s="3609"/>
      <c r="AN16" s="3609"/>
      <c r="AO16" s="3609"/>
      <c r="AP16" s="3609"/>
      <c r="AQ16" s="3609"/>
      <c r="AR16" s="3609"/>
      <c r="AS16" s="3609"/>
      <c r="AT16" s="3609"/>
      <c r="AU16" s="3609"/>
      <c r="AV16" s="3609"/>
      <c r="AW16" s="3609"/>
      <c r="AX16" s="3609"/>
      <c r="AY16" s="3609"/>
      <c r="AZ16" s="3609"/>
      <c r="BA16" s="3609"/>
      <c r="BB16" s="3609"/>
      <c r="BC16" s="3609"/>
      <c r="BD16" s="3609"/>
      <c r="BE16" s="3610"/>
      <c r="BF16" s="1972"/>
      <c r="BG16" s="1972"/>
      <c r="BH16" s="2500"/>
      <c r="BI16" s="2500"/>
      <c r="BJ16" s="1972"/>
      <c r="BK16" s="1972"/>
      <c r="BL16" s="2500"/>
      <c r="BM16" s="2500"/>
    </row>
    <row r="17" spans="1:65" ht="15.75" thickBot="1" x14ac:dyDescent="0.3">
      <c r="A17" s="2646"/>
      <c r="B17" s="2287"/>
      <c r="C17" s="3608"/>
      <c r="D17" s="3609"/>
      <c r="E17" s="3609"/>
      <c r="F17" s="3609"/>
      <c r="G17" s="3609"/>
      <c r="H17" s="3609"/>
      <c r="I17" s="3609"/>
      <c r="J17" s="3609"/>
      <c r="K17" s="3609"/>
      <c r="L17" s="3609"/>
      <c r="M17" s="3609"/>
      <c r="N17" s="3609"/>
      <c r="O17" s="3609"/>
      <c r="P17" s="3609"/>
      <c r="Q17" s="3609"/>
      <c r="R17" s="3609"/>
      <c r="S17" s="3609"/>
      <c r="T17" s="3609"/>
      <c r="U17" s="3609"/>
      <c r="V17" s="3609"/>
      <c r="W17" s="3609"/>
      <c r="X17" s="3609"/>
      <c r="Y17" s="3609"/>
      <c r="Z17" s="3609"/>
      <c r="AA17" s="3609"/>
      <c r="AB17" s="3609"/>
      <c r="AC17" s="3609"/>
      <c r="AD17" s="3609"/>
      <c r="AE17" s="3609"/>
      <c r="AF17" s="3609"/>
      <c r="AG17" s="3609"/>
      <c r="AH17" s="3609"/>
      <c r="AI17" s="3609"/>
      <c r="AJ17" s="3609"/>
      <c r="AK17" s="3609"/>
      <c r="AL17" s="3609"/>
      <c r="AM17" s="3609"/>
      <c r="AN17" s="3609"/>
      <c r="AO17" s="3609"/>
      <c r="AP17" s="3609"/>
      <c r="AQ17" s="3609"/>
      <c r="AR17" s="3609"/>
      <c r="AS17" s="3609"/>
      <c r="AT17" s="3609"/>
      <c r="AU17" s="3609"/>
      <c r="AV17" s="3609"/>
      <c r="AW17" s="3609"/>
      <c r="AX17" s="3609"/>
      <c r="AY17" s="3609"/>
      <c r="AZ17" s="3609"/>
      <c r="BA17" s="3609"/>
      <c r="BB17" s="3609"/>
      <c r="BC17" s="3609"/>
      <c r="BD17" s="3609"/>
      <c r="BE17" s="3610"/>
      <c r="BF17" s="1972"/>
      <c r="BG17" s="1972"/>
      <c r="BH17" s="2500"/>
      <c r="BI17" s="2500"/>
      <c r="BJ17" s="1972"/>
      <c r="BK17" s="1972"/>
      <c r="BL17" s="2500"/>
      <c r="BM17" s="2500"/>
    </row>
    <row r="18" spans="1:65" ht="15" x14ac:dyDescent="0.25">
      <c r="A18" s="2196" t="s">
        <v>823</v>
      </c>
      <c r="B18" s="2272" t="s">
        <v>50</v>
      </c>
      <c r="C18" s="967">
        <v>2638900</v>
      </c>
      <c r="D18" s="968">
        <v>239620</v>
      </c>
      <c r="E18" s="1372">
        <v>234575</v>
      </c>
      <c r="F18" s="968">
        <v>247620</v>
      </c>
      <c r="G18" s="968">
        <v>208628.7758</v>
      </c>
      <c r="H18" s="968">
        <v>487240</v>
      </c>
      <c r="I18" s="968">
        <v>443203.7758</v>
      </c>
      <c r="J18" s="968">
        <v>148200</v>
      </c>
      <c r="K18" s="968">
        <v>153381.25</v>
      </c>
      <c r="L18" s="968">
        <v>635440</v>
      </c>
      <c r="M18" s="968">
        <v>596585.02579999994</v>
      </c>
      <c r="N18" s="968">
        <v>67500</v>
      </c>
      <c r="O18" s="968">
        <v>248296.54</v>
      </c>
      <c r="P18" s="968">
        <v>702940</v>
      </c>
      <c r="Q18" s="968">
        <v>844881.56579999998</v>
      </c>
      <c r="R18" s="968">
        <v>239620</v>
      </c>
      <c r="S18" s="968">
        <v>243694.68</v>
      </c>
      <c r="T18" s="968">
        <v>942560</v>
      </c>
      <c r="U18" s="968">
        <v>1088576.2457999999</v>
      </c>
      <c r="V18" s="968">
        <v>231620</v>
      </c>
      <c r="W18" s="968">
        <v>244527.55</v>
      </c>
      <c r="X18" s="968">
        <v>538740</v>
      </c>
      <c r="Y18" s="968">
        <v>736518.77</v>
      </c>
      <c r="Z18" s="968">
        <v>1174180</v>
      </c>
      <c r="AA18" s="968">
        <v>1333103.7958</v>
      </c>
      <c r="AB18" s="968">
        <v>249620</v>
      </c>
      <c r="AC18" s="968">
        <v>235736.8</v>
      </c>
      <c r="AD18" s="968">
        <v>1423800</v>
      </c>
      <c r="AE18" s="968">
        <v>1568840.5958</v>
      </c>
      <c r="AF18" s="968">
        <v>241620</v>
      </c>
      <c r="AG18" s="968">
        <v>8398.2000000000007</v>
      </c>
      <c r="AH18" s="968">
        <v>1665420</v>
      </c>
      <c r="AI18" s="968">
        <v>1577238.7958</v>
      </c>
      <c r="AJ18" s="968">
        <v>249620</v>
      </c>
      <c r="AK18" s="968">
        <v>249391.75</v>
      </c>
      <c r="AL18" s="968">
        <v>740860</v>
      </c>
      <c r="AM18" s="968">
        <v>493526.75</v>
      </c>
      <c r="AN18" s="968">
        <v>1915040</v>
      </c>
      <c r="AO18" s="968">
        <v>1826630.5458</v>
      </c>
      <c r="AP18" s="968">
        <v>249620</v>
      </c>
      <c r="AQ18" s="968">
        <v>261382.3</v>
      </c>
      <c r="AR18" s="968">
        <v>2164660</v>
      </c>
      <c r="AS18" s="968">
        <v>2088012.8458</v>
      </c>
      <c r="AT18" s="968">
        <v>224620</v>
      </c>
      <c r="AU18" s="968">
        <v>236601.12</v>
      </c>
      <c r="AV18" s="968">
        <v>2389280</v>
      </c>
      <c r="AW18" s="968">
        <v>2324613.9657999999</v>
      </c>
      <c r="AX18" s="968">
        <v>249620</v>
      </c>
      <c r="AY18" s="968">
        <v>257456.17499999999</v>
      </c>
      <c r="AZ18" s="968">
        <v>723860</v>
      </c>
      <c r="BA18" s="968">
        <v>755439.59499999997</v>
      </c>
      <c r="BB18" s="968">
        <v>1464720</v>
      </c>
      <c r="BC18" s="968">
        <v>1248966.345</v>
      </c>
      <c r="BD18" s="968">
        <v>2638900</v>
      </c>
      <c r="BE18" s="1073">
        <v>2582070.1407999997</v>
      </c>
      <c r="BF18" s="1972"/>
      <c r="BG18" s="1972"/>
      <c r="BH18" s="2500"/>
      <c r="BI18" s="2500"/>
      <c r="BJ18" s="1972"/>
      <c r="BK18" s="1972"/>
      <c r="BL18" s="2500"/>
      <c r="BM18" s="2500"/>
    </row>
    <row r="19" spans="1:65" ht="15" x14ac:dyDescent="0.25">
      <c r="A19" s="2521" t="s">
        <v>811</v>
      </c>
      <c r="B19" s="2277" t="s">
        <v>50</v>
      </c>
      <c r="C19" s="913"/>
      <c r="D19" s="463"/>
      <c r="E19" s="463">
        <v>2790</v>
      </c>
      <c r="F19" s="463"/>
      <c r="G19" s="463">
        <v>3327</v>
      </c>
      <c r="H19" s="463"/>
      <c r="I19" s="1363">
        <v>6117</v>
      </c>
      <c r="J19" s="463"/>
      <c r="K19" s="463">
        <v>1898</v>
      </c>
      <c r="L19" s="463"/>
      <c r="M19" s="463">
        <v>8015</v>
      </c>
      <c r="N19" s="463"/>
      <c r="O19" s="463">
        <v>4454</v>
      </c>
      <c r="P19" s="463"/>
      <c r="Q19" s="1363">
        <v>12469</v>
      </c>
      <c r="R19" s="463"/>
      <c r="S19" s="463">
        <v>5305</v>
      </c>
      <c r="T19" s="463"/>
      <c r="U19" s="1363">
        <v>17774</v>
      </c>
      <c r="V19" s="463"/>
      <c r="W19" s="463">
        <v>4940</v>
      </c>
      <c r="X19" s="463"/>
      <c r="Y19" s="463">
        <v>14699</v>
      </c>
      <c r="Z19" s="463"/>
      <c r="AA19" s="463">
        <v>22714</v>
      </c>
      <c r="AB19" s="463"/>
      <c r="AC19" s="463">
        <v>4131</v>
      </c>
      <c r="AD19" s="463"/>
      <c r="AE19" s="463">
        <v>26845</v>
      </c>
      <c r="AF19" s="463"/>
      <c r="AG19" s="463">
        <v>114</v>
      </c>
      <c r="AH19" s="463"/>
      <c r="AI19" s="463">
        <v>26959</v>
      </c>
      <c r="AJ19" s="463"/>
      <c r="AK19" s="463">
        <v>2807</v>
      </c>
      <c r="AL19" s="463"/>
      <c r="AM19" s="463">
        <v>7052</v>
      </c>
      <c r="AN19" s="463"/>
      <c r="AO19" s="463">
        <v>29766</v>
      </c>
      <c r="AP19" s="463"/>
      <c r="AQ19" s="463">
        <v>3957</v>
      </c>
      <c r="AR19" s="463"/>
      <c r="AS19" s="463">
        <v>33723</v>
      </c>
      <c r="AT19" s="463"/>
      <c r="AU19" s="463">
        <v>3482</v>
      </c>
      <c r="AV19" s="463"/>
      <c r="AW19" s="463">
        <v>37205</v>
      </c>
      <c r="AX19" s="463"/>
      <c r="AY19" s="463">
        <v>7435</v>
      </c>
      <c r="AZ19" s="463"/>
      <c r="BA19" s="463">
        <v>14874</v>
      </c>
      <c r="BB19" s="463"/>
      <c r="BC19" s="463">
        <v>21926</v>
      </c>
      <c r="BD19" s="463"/>
      <c r="BE19" s="1036">
        <v>44640</v>
      </c>
      <c r="BF19" s="1972"/>
      <c r="BG19" s="1972"/>
      <c r="BH19" s="2500"/>
      <c r="BI19" s="2500"/>
      <c r="BJ19" s="1972"/>
      <c r="BK19" s="1972"/>
      <c r="BL19" s="2500"/>
      <c r="BM19" s="2500"/>
    </row>
    <row r="20" spans="1:65" ht="15" x14ac:dyDescent="0.25">
      <c r="A20" s="2521" t="s">
        <v>812</v>
      </c>
      <c r="B20" s="2277" t="s">
        <v>50</v>
      </c>
      <c r="C20" s="913"/>
      <c r="D20" s="463"/>
      <c r="E20" s="463">
        <v>3286.5</v>
      </c>
      <c r="F20" s="463"/>
      <c r="G20" s="463">
        <v>4585.7</v>
      </c>
      <c r="H20" s="463"/>
      <c r="I20" s="1363">
        <v>7872.2</v>
      </c>
      <c r="J20" s="463"/>
      <c r="K20" s="463">
        <v>2573.8999999999996</v>
      </c>
      <c r="L20" s="463"/>
      <c r="M20" s="463">
        <v>10446.099999999999</v>
      </c>
      <c r="N20" s="463"/>
      <c r="O20" s="463">
        <v>3943.1</v>
      </c>
      <c r="P20" s="463"/>
      <c r="Q20" s="1363">
        <v>14389.199999999999</v>
      </c>
      <c r="R20" s="463"/>
      <c r="S20" s="463">
        <v>4138.3999999999996</v>
      </c>
      <c r="T20" s="463"/>
      <c r="U20" s="463">
        <v>18527.599999999999</v>
      </c>
      <c r="V20" s="463"/>
      <c r="W20" s="463">
        <v>3057.6</v>
      </c>
      <c r="X20" s="463"/>
      <c r="Y20" s="463">
        <v>11139.1</v>
      </c>
      <c r="Z20" s="463"/>
      <c r="AA20" s="463">
        <v>21585.199999999997</v>
      </c>
      <c r="AB20" s="463"/>
      <c r="AC20" s="463">
        <v>2691.5</v>
      </c>
      <c r="AD20" s="463"/>
      <c r="AE20" s="463">
        <v>24276.699999999997</v>
      </c>
      <c r="AF20" s="463"/>
      <c r="AG20" s="463">
        <v>137.19999999999999</v>
      </c>
      <c r="AH20" s="463"/>
      <c r="AI20" s="463">
        <v>24413.899999999998</v>
      </c>
      <c r="AJ20" s="463"/>
      <c r="AK20" s="463">
        <v>4830.7</v>
      </c>
      <c r="AL20" s="463"/>
      <c r="AM20" s="463">
        <v>7659.4</v>
      </c>
      <c r="AN20" s="463"/>
      <c r="AO20" s="463">
        <v>29244.6</v>
      </c>
      <c r="AP20" s="463"/>
      <c r="AQ20" s="463">
        <v>4721.5</v>
      </c>
      <c r="AR20" s="463"/>
      <c r="AS20" s="463">
        <v>33966.1</v>
      </c>
      <c r="AT20" s="463"/>
      <c r="AU20" s="463">
        <v>3861.2</v>
      </c>
      <c r="AV20" s="463"/>
      <c r="AW20" s="463">
        <v>37827.299999999996</v>
      </c>
      <c r="AX20" s="463"/>
      <c r="AY20" s="463">
        <v>1838.1999999999998</v>
      </c>
      <c r="AZ20" s="463"/>
      <c r="BA20" s="463">
        <v>10420.9</v>
      </c>
      <c r="BB20" s="463"/>
      <c r="BC20" s="463">
        <v>18080.3</v>
      </c>
      <c r="BD20" s="463"/>
      <c r="BE20" s="1036">
        <v>39665.499999999993</v>
      </c>
      <c r="BF20" s="1972"/>
      <c r="BG20" s="1972"/>
      <c r="BH20" s="2500"/>
      <c r="BI20" s="2500"/>
      <c r="BJ20" s="1972"/>
      <c r="BK20" s="1972"/>
      <c r="BL20" s="2500"/>
      <c r="BM20" s="2500"/>
    </row>
    <row r="21" spans="1:65" ht="15" x14ac:dyDescent="0.25">
      <c r="A21" s="2521" t="s">
        <v>1030</v>
      </c>
      <c r="B21" s="2277" t="s">
        <v>50</v>
      </c>
      <c r="C21" s="913"/>
      <c r="D21" s="463"/>
      <c r="E21" s="463">
        <v>903</v>
      </c>
      <c r="F21" s="463"/>
      <c r="G21" s="463">
        <v>758</v>
      </c>
      <c r="H21" s="463"/>
      <c r="I21" s="463">
        <v>1661</v>
      </c>
      <c r="J21" s="463"/>
      <c r="K21" s="463">
        <v>724.5</v>
      </c>
      <c r="L21" s="463"/>
      <c r="M21" s="463">
        <v>2385.5</v>
      </c>
      <c r="N21" s="463"/>
      <c r="O21" s="463">
        <v>596.5</v>
      </c>
      <c r="P21" s="463"/>
      <c r="Q21" s="1363">
        <v>2982</v>
      </c>
      <c r="R21" s="463"/>
      <c r="S21" s="463">
        <v>773</v>
      </c>
      <c r="T21" s="463"/>
      <c r="U21" s="463">
        <v>3755</v>
      </c>
      <c r="V21" s="463"/>
      <c r="W21" s="463">
        <v>510</v>
      </c>
      <c r="X21" s="463"/>
      <c r="Y21" s="463">
        <v>1879.5</v>
      </c>
      <c r="Z21" s="463"/>
      <c r="AA21" s="463">
        <v>4265</v>
      </c>
      <c r="AB21" s="463"/>
      <c r="AC21" s="463">
        <v>732</v>
      </c>
      <c r="AD21" s="463"/>
      <c r="AE21" s="463">
        <v>4997</v>
      </c>
      <c r="AF21" s="463"/>
      <c r="AG21" s="463">
        <v>75</v>
      </c>
      <c r="AH21" s="463"/>
      <c r="AI21" s="463">
        <v>5072</v>
      </c>
      <c r="AJ21" s="463"/>
      <c r="AK21" s="463">
        <v>1208.5</v>
      </c>
      <c r="AL21" s="463"/>
      <c r="AM21" s="463">
        <v>2015.5</v>
      </c>
      <c r="AN21" s="463"/>
      <c r="AO21" s="463">
        <v>6280.5</v>
      </c>
      <c r="AP21" s="463"/>
      <c r="AQ21" s="463">
        <v>554</v>
      </c>
      <c r="AR21" s="463"/>
      <c r="AS21" s="463">
        <v>6834.5</v>
      </c>
      <c r="AT21" s="463"/>
      <c r="AU21" s="463">
        <v>615</v>
      </c>
      <c r="AV21" s="463"/>
      <c r="AW21" s="463">
        <v>7449.5</v>
      </c>
      <c r="AX21" s="463"/>
      <c r="AY21" s="463">
        <v>70</v>
      </c>
      <c r="AZ21" s="463"/>
      <c r="BA21" s="463">
        <v>1239</v>
      </c>
      <c r="BB21" s="463"/>
      <c r="BC21" s="463">
        <v>3254.5</v>
      </c>
      <c r="BD21" s="463"/>
      <c r="BE21" s="1036">
        <v>7519.5</v>
      </c>
      <c r="BF21" s="1972"/>
      <c r="BG21" s="1972"/>
      <c r="BH21" s="2500"/>
      <c r="BI21" s="2500"/>
      <c r="BJ21" s="1972"/>
      <c r="BK21" s="1972"/>
      <c r="BL21" s="2500"/>
      <c r="BM21" s="2500"/>
    </row>
    <row r="22" spans="1:65" ht="15" x14ac:dyDescent="0.25">
      <c r="A22" s="2522" t="s">
        <v>279</v>
      </c>
      <c r="B22" s="2277" t="s">
        <v>50</v>
      </c>
      <c r="C22" s="924">
        <v>99581.132075471702</v>
      </c>
      <c r="D22" s="463">
        <v>9042.2641509433979</v>
      </c>
      <c r="E22" s="463">
        <v>6979.5</v>
      </c>
      <c r="F22" s="463">
        <v>9344.1509433962383</v>
      </c>
      <c r="G22" s="463">
        <v>8670.7000000000007</v>
      </c>
      <c r="H22" s="463">
        <v>18386.415094339638</v>
      </c>
      <c r="I22" s="463">
        <v>15650.2</v>
      </c>
      <c r="J22" s="463">
        <v>5592.4528301886785</v>
      </c>
      <c r="K22" s="463">
        <v>5196.3999999999996</v>
      </c>
      <c r="L22" s="463">
        <v>23978.867924528313</v>
      </c>
      <c r="M22" s="463">
        <v>20846.599999999999</v>
      </c>
      <c r="N22" s="463">
        <v>2547.1698113207558</v>
      </c>
      <c r="O22" s="463">
        <v>8993.6</v>
      </c>
      <c r="P22" s="463">
        <v>26526.03773584907</v>
      </c>
      <c r="Q22" s="1363">
        <v>29840.199999999997</v>
      </c>
      <c r="R22" s="463">
        <v>9042.2641509433979</v>
      </c>
      <c r="S22" s="463">
        <v>10216.4</v>
      </c>
      <c r="T22" s="463">
        <v>35568.301886792469</v>
      </c>
      <c r="U22" s="463">
        <v>40056.6</v>
      </c>
      <c r="V22" s="463">
        <v>8740.3773584905575</v>
      </c>
      <c r="W22" s="463">
        <v>8507.6</v>
      </c>
      <c r="X22" s="463">
        <v>20329.81132075471</v>
      </c>
      <c r="Y22" s="463">
        <v>27717.599999999999</v>
      </c>
      <c r="Z22" s="463">
        <v>44308.679245283027</v>
      </c>
      <c r="AA22" s="463">
        <v>48564.2</v>
      </c>
      <c r="AB22" s="463">
        <v>9419.6226415094388</v>
      </c>
      <c r="AC22" s="463">
        <v>7554.5</v>
      </c>
      <c r="AD22" s="463">
        <v>53728.301886792469</v>
      </c>
      <c r="AE22" s="463">
        <v>56118.7</v>
      </c>
      <c r="AF22" s="463">
        <v>9117.7358490565985</v>
      </c>
      <c r="AG22" s="463">
        <v>326.2</v>
      </c>
      <c r="AH22" s="463">
        <v>62846.037735849066</v>
      </c>
      <c r="AI22" s="463">
        <v>56444.899999999994</v>
      </c>
      <c r="AJ22" s="463">
        <v>9419.6226415094388</v>
      </c>
      <c r="AK22" s="463">
        <v>8846.2000000000007</v>
      </c>
      <c r="AL22" s="463">
        <v>27956.981132075478</v>
      </c>
      <c r="AM22" s="463">
        <v>16726.900000000001</v>
      </c>
      <c r="AN22" s="463">
        <v>72265.660377358508</v>
      </c>
      <c r="AO22" s="463">
        <v>65291.099999999991</v>
      </c>
      <c r="AP22" s="463">
        <v>9419.6226415094388</v>
      </c>
      <c r="AQ22" s="463">
        <v>9232.5</v>
      </c>
      <c r="AR22" s="463">
        <v>81685.283018867951</v>
      </c>
      <c r="AS22" s="463">
        <v>74523.599999999991</v>
      </c>
      <c r="AT22" s="463">
        <v>8476.2264150943174</v>
      </c>
      <c r="AU22" s="463">
        <v>7958.2</v>
      </c>
      <c r="AV22" s="463">
        <v>90161.509433962274</v>
      </c>
      <c r="AW22" s="463">
        <v>82481.799999999988</v>
      </c>
      <c r="AX22" s="463">
        <v>9419.6226415094388</v>
      </c>
      <c r="AY22" s="463">
        <v>9343.2000000000007</v>
      </c>
      <c r="AZ22" s="463">
        <v>27315.471698113197</v>
      </c>
      <c r="BA22" s="463">
        <v>26533.9</v>
      </c>
      <c r="BB22" s="463">
        <v>55272.452830188675</v>
      </c>
      <c r="BC22" s="463">
        <v>43260.800000000003</v>
      </c>
      <c r="BD22" s="463">
        <v>99581.132075471716</v>
      </c>
      <c r="BE22" s="1036">
        <v>91824.999999999985</v>
      </c>
      <c r="BF22" s="1972"/>
      <c r="BG22" s="1972"/>
      <c r="BH22" s="2500"/>
      <c r="BI22" s="2500"/>
      <c r="BJ22" s="1972"/>
      <c r="BK22" s="1972"/>
      <c r="BL22" s="2500"/>
      <c r="BM22" s="2500"/>
    </row>
    <row r="23" spans="1:65" ht="15.75" thickBot="1" x14ac:dyDescent="0.3">
      <c r="A23" s="1542" t="s">
        <v>280</v>
      </c>
      <c r="B23" s="2282" t="s">
        <v>50</v>
      </c>
      <c r="C23" s="1523">
        <v>2566524.0225637034</v>
      </c>
      <c r="D23" s="1049">
        <v>233048.04512740712</v>
      </c>
      <c r="E23" s="1543">
        <v>223078</v>
      </c>
      <c r="F23" s="1049">
        <v>240828.63256175842</v>
      </c>
      <c r="G23" s="1049">
        <v>200549.66</v>
      </c>
      <c r="H23" s="1049">
        <v>473876.67768916558</v>
      </c>
      <c r="I23" s="1049">
        <v>423627.66000000003</v>
      </c>
      <c r="J23" s="1049">
        <v>144135.38222135772</v>
      </c>
      <c r="K23" s="1049">
        <v>146000.78</v>
      </c>
      <c r="L23" s="1049">
        <v>618012.05991052324</v>
      </c>
      <c r="M23" s="1049">
        <v>569628.43999999994</v>
      </c>
      <c r="N23" s="1049">
        <v>65648.70647733903</v>
      </c>
      <c r="O23" s="1049">
        <v>237567.06</v>
      </c>
      <c r="P23" s="1049">
        <v>683660.76638786227</v>
      </c>
      <c r="Q23" s="1543">
        <v>807195.5</v>
      </c>
      <c r="R23" s="1049">
        <v>233048.04512740712</v>
      </c>
      <c r="S23" s="1049">
        <v>234173</v>
      </c>
      <c r="T23" s="1049">
        <v>916708.81151526934</v>
      </c>
      <c r="U23" s="1049">
        <v>1041368.5</v>
      </c>
      <c r="V23" s="1049">
        <v>225267.45769305583</v>
      </c>
      <c r="W23" s="1049">
        <v>233896.56</v>
      </c>
      <c r="X23" s="1049">
        <v>523964.20929780195</v>
      </c>
      <c r="Y23" s="1049">
        <v>705636.62</v>
      </c>
      <c r="Z23" s="1049">
        <v>1141976.2692083251</v>
      </c>
      <c r="AA23" s="1049">
        <v>1275265.06</v>
      </c>
      <c r="AB23" s="1049">
        <v>242773.77942034623</v>
      </c>
      <c r="AC23" s="1049">
        <v>224848.03</v>
      </c>
      <c r="AD23" s="1049">
        <v>1384750.0486286713</v>
      </c>
      <c r="AE23" s="1049">
        <v>1500113.09</v>
      </c>
      <c r="AF23" s="1049">
        <v>234993.19198599496</v>
      </c>
      <c r="AG23" s="1049">
        <v>8072.66</v>
      </c>
      <c r="AH23" s="1049">
        <v>1619743.2406146664</v>
      </c>
      <c r="AI23" s="1049">
        <v>1508185.75</v>
      </c>
      <c r="AJ23" s="1049">
        <v>242773.77942034623</v>
      </c>
      <c r="AK23" s="1049">
        <v>237849.71</v>
      </c>
      <c r="AL23" s="1049">
        <v>720540.75082668744</v>
      </c>
      <c r="AM23" s="1049">
        <v>470770.4</v>
      </c>
      <c r="AN23" s="1049">
        <v>1862517.0200350126</v>
      </c>
      <c r="AO23" s="1049">
        <v>1746035.46</v>
      </c>
      <c r="AP23" s="1049">
        <v>242773.77942034623</v>
      </c>
      <c r="AQ23" s="1049">
        <v>249242</v>
      </c>
      <c r="AR23" s="1049">
        <v>2105290.7994553586</v>
      </c>
      <c r="AS23" s="1049">
        <v>1995277.46</v>
      </c>
      <c r="AT23" s="1049">
        <v>218459.44368799846</v>
      </c>
      <c r="AU23" s="1049">
        <v>225851</v>
      </c>
      <c r="AV23" s="1049">
        <v>2323750.2431433573</v>
      </c>
      <c r="AW23" s="1049">
        <v>2221128.46</v>
      </c>
      <c r="AX23" s="1049">
        <v>242773.77942034623</v>
      </c>
      <c r="AY23" s="1049">
        <v>246832</v>
      </c>
      <c r="AZ23" s="1049">
        <v>704007.00252869097</v>
      </c>
      <c r="BA23" s="1049">
        <v>721925</v>
      </c>
      <c r="BB23" s="1049">
        <v>1424547.7533553783</v>
      </c>
      <c r="BC23" s="1049">
        <v>1192695.3999999999</v>
      </c>
      <c r="BD23" s="1049">
        <v>2566524.0225637034</v>
      </c>
      <c r="BE23" s="1050">
        <v>2467960.46</v>
      </c>
      <c r="BF23" s="1972"/>
      <c r="BG23" s="1972"/>
      <c r="BH23" s="2500"/>
      <c r="BI23" s="2500"/>
      <c r="BJ23" s="1972"/>
      <c r="BK23" s="1972"/>
      <c r="BL23" s="2500"/>
      <c r="BM23" s="2500"/>
    </row>
    <row r="24" spans="1:65" ht="15" x14ac:dyDescent="0.25">
      <c r="A24" s="2508" t="s">
        <v>296</v>
      </c>
      <c r="B24" s="2197"/>
      <c r="C24" s="2196"/>
      <c r="D24" s="2509"/>
      <c r="E24" s="2509"/>
      <c r="F24" s="2509"/>
      <c r="G24" s="2509"/>
      <c r="H24" s="2509"/>
      <c r="I24" s="2509"/>
      <c r="J24" s="2509"/>
      <c r="K24" s="2509"/>
      <c r="L24" s="2509"/>
      <c r="M24" s="2509"/>
      <c r="N24" s="2509"/>
      <c r="O24" s="2509"/>
      <c r="P24" s="2509"/>
      <c r="Q24" s="2509"/>
      <c r="R24" s="2509"/>
      <c r="S24" s="2509"/>
      <c r="T24" s="2509"/>
      <c r="U24" s="2509"/>
      <c r="V24" s="2509"/>
      <c r="W24" s="2509"/>
      <c r="X24" s="2509"/>
      <c r="Y24" s="2509"/>
      <c r="Z24" s="2509"/>
      <c r="AA24" s="2509"/>
      <c r="AB24" s="2509"/>
      <c r="AC24" s="2509"/>
      <c r="AD24" s="2509"/>
      <c r="AE24" s="2509"/>
      <c r="AF24" s="2509"/>
      <c r="AG24" s="2509"/>
      <c r="AH24" s="2509"/>
      <c r="AI24" s="2509"/>
      <c r="AJ24" s="2509"/>
      <c r="AK24" s="2509"/>
      <c r="AL24" s="2509"/>
      <c r="AM24" s="2509"/>
      <c r="AN24" s="2509"/>
      <c r="AO24" s="2509"/>
      <c r="AP24" s="2509"/>
      <c r="AQ24" s="2509"/>
      <c r="AR24" s="2509"/>
      <c r="AS24" s="2509"/>
      <c r="AT24" s="2509"/>
      <c r="AU24" s="2509"/>
      <c r="AV24" s="2509"/>
      <c r="AW24" s="2509"/>
      <c r="AX24" s="2509"/>
      <c r="AY24" s="2509"/>
      <c r="AZ24" s="2509"/>
      <c r="BA24" s="2509"/>
      <c r="BB24" s="2509"/>
      <c r="BC24" s="2509"/>
      <c r="BD24" s="2509"/>
      <c r="BE24" s="2510"/>
      <c r="BF24" s="1972"/>
      <c r="BG24" s="1972"/>
      <c r="BH24" s="2500"/>
      <c r="BI24" s="2500"/>
      <c r="BJ24" s="1972"/>
      <c r="BK24" s="1972"/>
      <c r="BL24" s="2500"/>
      <c r="BM24" s="2500"/>
    </row>
    <row r="25" spans="1:65" ht="15" x14ac:dyDescent="0.25">
      <c r="A25" s="2523" t="s">
        <v>281</v>
      </c>
      <c r="B25" s="2298" t="s">
        <v>173</v>
      </c>
      <c r="C25" s="3837">
        <v>12536.303</v>
      </c>
      <c r="D25" s="3885">
        <v>1145.5</v>
      </c>
      <c r="E25" s="463">
        <v>550</v>
      </c>
      <c r="F25" s="3885">
        <v>1185</v>
      </c>
      <c r="G25" s="463">
        <v>394</v>
      </c>
      <c r="H25" s="3885">
        <v>2330.5</v>
      </c>
      <c r="I25" s="1363">
        <v>944</v>
      </c>
      <c r="J25" s="3885">
        <v>706.8</v>
      </c>
      <c r="K25" s="463">
        <v>368</v>
      </c>
      <c r="L25" s="3885">
        <v>3037.3</v>
      </c>
      <c r="M25" s="463">
        <v>1312</v>
      </c>
      <c r="N25" s="3885">
        <v>333.9</v>
      </c>
      <c r="O25" s="463">
        <v>555</v>
      </c>
      <c r="P25" s="3885">
        <v>3371.2000000000003</v>
      </c>
      <c r="Q25" s="1363">
        <v>1867</v>
      </c>
      <c r="R25" s="3885">
        <v>1125</v>
      </c>
      <c r="S25" s="463">
        <v>481</v>
      </c>
      <c r="T25" s="3885">
        <v>4496.2000000000007</v>
      </c>
      <c r="U25" s="1363">
        <v>2348</v>
      </c>
      <c r="V25" s="3885">
        <v>1087.5</v>
      </c>
      <c r="W25" s="463">
        <v>531</v>
      </c>
      <c r="X25" s="3885">
        <v>2546.4</v>
      </c>
      <c r="Y25" s="463">
        <v>1567</v>
      </c>
      <c r="Z25" s="3885">
        <v>5583.7000000000007</v>
      </c>
      <c r="AA25" s="1363">
        <v>2879</v>
      </c>
      <c r="AB25" s="3885">
        <v>1185</v>
      </c>
      <c r="AC25" s="463">
        <v>486</v>
      </c>
      <c r="AD25" s="3885">
        <v>6768.7000000000007</v>
      </c>
      <c r="AE25" s="1363">
        <v>3365</v>
      </c>
      <c r="AF25" s="3885">
        <v>1145.5</v>
      </c>
      <c r="AG25" s="463">
        <v>26</v>
      </c>
      <c r="AH25" s="3885">
        <v>7914.2000000000007</v>
      </c>
      <c r="AI25" s="1363">
        <v>3391</v>
      </c>
      <c r="AJ25" s="3885">
        <v>1185.6030000000001</v>
      </c>
      <c r="AK25" s="463">
        <v>500</v>
      </c>
      <c r="AL25" s="3885">
        <v>3516.1030000000001</v>
      </c>
      <c r="AM25" s="463">
        <v>1012</v>
      </c>
      <c r="AN25" s="3885">
        <v>9099.8029999999999</v>
      </c>
      <c r="AO25" s="463">
        <v>3891</v>
      </c>
      <c r="AP25" s="3885">
        <v>1185</v>
      </c>
      <c r="AQ25" s="463">
        <v>585</v>
      </c>
      <c r="AR25" s="3885">
        <v>10284.803</v>
      </c>
      <c r="AS25" s="1363">
        <v>4476</v>
      </c>
      <c r="AT25" s="3885">
        <v>1066.5</v>
      </c>
      <c r="AU25" s="463">
        <v>510</v>
      </c>
      <c r="AV25" s="3885">
        <v>11351.303</v>
      </c>
      <c r="AW25" s="1363">
        <v>4986</v>
      </c>
      <c r="AX25" s="3885">
        <v>1185</v>
      </c>
      <c r="AY25" s="463">
        <v>509</v>
      </c>
      <c r="AZ25" s="3885">
        <v>3436.5</v>
      </c>
      <c r="BA25" s="463">
        <v>1604</v>
      </c>
      <c r="BB25" s="3885">
        <v>6952.6030000000001</v>
      </c>
      <c r="BC25" s="463">
        <v>2616</v>
      </c>
      <c r="BD25" s="3885">
        <v>12536.303</v>
      </c>
      <c r="BE25" s="1519">
        <v>5495</v>
      </c>
      <c r="BF25" s="1972"/>
      <c r="BG25" s="1972"/>
      <c r="BH25" s="2500"/>
      <c r="BI25" s="2500"/>
      <c r="BJ25" s="1972"/>
      <c r="BK25" s="1972"/>
      <c r="BL25" s="2500"/>
      <c r="BM25" s="2500"/>
    </row>
    <row r="26" spans="1:65" ht="15" x14ac:dyDescent="0.25">
      <c r="A26" s="2521" t="s">
        <v>282</v>
      </c>
      <c r="B26" s="2277" t="s">
        <v>173</v>
      </c>
      <c r="C26" s="3837"/>
      <c r="D26" s="3885"/>
      <c r="E26" s="463">
        <v>554</v>
      </c>
      <c r="F26" s="3885"/>
      <c r="G26" s="463">
        <v>534</v>
      </c>
      <c r="H26" s="3885"/>
      <c r="I26" s="1363">
        <v>1088</v>
      </c>
      <c r="J26" s="3885"/>
      <c r="K26" s="463">
        <v>377</v>
      </c>
      <c r="L26" s="3885"/>
      <c r="M26" s="463">
        <v>1465</v>
      </c>
      <c r="N26" s="3885"/>
      <c r="O26" s="463">
        <v>598</v>
      </c>
      <c r="P26" s="3885"/>
      <c r="Q26" s="1363">
        <v>2063</v>
      </c>
      <c r="R26" s="3885"/>
      <c r="S26" s="463">
        <v>657</v>
      </c>
      <c r="T26" s="3885"/>
      <c r="U26" s="1363">
        <v>2720</v>
      </c>
      <c r="V26" s="3885"/>
      <c r="W26" s="463">
        <v>605</v>
      </c>
      <c r="X26" s="3885"/>
      <c r="Y26" s="463">
        <v>1860</v>
      </c>
      <c r="Z26" s="3885"/>
      <c r="AA26" s="1363">
        <v>3325</v>
      </c>
      <c r="AB26" s="3885"/>
      <c r="AC26" s="463">
        <v>606</v>
      </c>
      <c r="AD26" s="3885"/>
      <c r="AE26" s="1363">
        <v>3931</v>
      </c>
      <c r="AF26" s="3885"/>
      <c r="AG26" s="463">
        <v>26</v>
      </c>
      <c r="AH26" s="3885"/>
      <c r="AI26" s="1363">
        <v>3957</v>
      </c>
      <c r="AJ26" s="3885"/>
      <c r="AK26" s="463">
        <v>644</v>
      </c>
      <c r="AL26" s="3885"/>
      <c r="AM26" s="463">
        <v>1276</v>
      </c>
      <c r="AN26" s="3885"/>
      <c r="AO26" s="463">
        <v>4601</v>
      </c>
      <c r="AP26" s="3885"/>
      <c r="AQ26" s="463">
        <v>604</v>
      </c>
      <c r="AR26" s="3885"/>
      <c r="AS26" s="1363">
        <v>5205</v>
      </c>
      <c r="AT26" s="3885"/>
      <c r="AU26" s="463">
        <v>553</v>
      </c>
      <c r="AV26" s="3885"/>
      <c r="AW26" s="1363">
        <v>5758</v>
      </c>
      <c r="AX26" s="3885"/>
      <c r="AY26" s="463">
        <v>599</v>
      </c>
      <c r="AZ26" s="3885"/>
      <c r="BA26" s="463">
        <v>1756</v>
      </c>
      <c r="BB26" s="3885"/>
      <c r="BC26" s="463">
        <v>3032</v>
      </c>
      <c r="BD26" s="3885"/>
      <c r="BE26" s="1519">
        <v>6357</v>
      </c>
      <c r="BF26" s="1972"/>
      <c r="BG26" s="1972"/>
      <c r="BH26" s="2500"/>
      <c r="BI26" s="2500"/>
      <c r="BJ26" s="1972"/>
      <c r="BK26" s="1972"/>
      <c r="BL26" s="2500"/>
      <c r="BM26" s="2500"/>
    </row>
    <row r="27" spans="1:65" ht="15.75" thickBot="1" x14ac:dyDescent="0.3">
      <c r="A27" s="2524" t="s">
        <v>283</v>
      </c>
      <c r="B27" s="2282" t="s">
        <v>173</v>
      </c>
      <c r="C27" s="924">
        <v>4060.5523459119468</v>
      </c>
      <c r="D27" s="463">
        <v>361.54402515723268</v>
      </c>
      <c r="E27" s="463">
        <v>354</v>
      </c>
      <c r="F27" s="463">
        <v>372.36</v>
      </c>
      <c r="G27" s="463">
        <v>370</v>
      </c>
      <c r="H27" s="463">
        <v>733.9040251572327</v>
      </c>
      <c r="I27" s="1363">
        <v>724</v>
      </c>
      <c r="J27" s="463">
        <v>225.27546666666666</v>
      </c>
      <c r="K27" s="463">
        <v>203</v>
      </c>
      <c r="L27" s="463">
        <v>959.1794918238993</v>
      </c>
      <c r="M27" s="463">
        <v>927</v>
      </c>
      <c r="N27" s="463">
        <v>90.628301866666661</v>
      </c>
      <c r="O27" s="463">
        <v>391</v>
      </c>
      <c r="P27" s="463">
        <v>1049.8077936905659</v>
      </c>
      <c r="Q27" s="1363">
        <v>1318</v>
      </c>
      <c r="R27" s="463">
        <v>382.04399999999998</v>
      </c>
      <c r="S27" s="463">
        <v>381</v>
      </c>
      <c r="T27" s="463">
        <v>1431.851793690566</v>
      </c>
      <c r="U27" s="1363">
        <v>1699</v>
      </c>
      <c r="V27" s="463">
        <v>369.22953333333334</v>
      </c>
      <c r="W27" s="463">
        <v>374</v>
      </c>
      <c r="X27" s="463">
        <v>841.90183519999994</v>
      </c>
      <c r="Y27" s="463">
        <v>1146</v>
      </c>
      <c r="Z27" s="463">
        <v>1801.0813270238991</v>
      </c>
      <c r="AA27" s="1363">
        <v>2073</v>
      </c>
      <c r="AB27" s="463">
        <v>384.93710691823895</v>
      </c>
      <c r="AC27" s="463">
        <v>359</v>
      </c>
      <c r="AD27" s="463">
        <v>2186.018433942138</v>
      </c>
      <c r="AE27" s="1363">
        <v>2432</v>
      </c>
      <c r="AF27" s="463">
        <v>374.122641509434</v>
      </c>
      <c r="AG27" s="463">
        <v>0</v>
      </c>
      <c r="AH27" s="463">
        <v>2560.1410754515719</v>
      </c>
      <c r="AI27" s="1363">
        <v>2432</v>
      </c>
      <c r="AJ27" s="463">
        <v>384.33410691823866</v>
      </c>
      <c r="AK27" s="463">
        <v>387</v>
      </c>
      <c r="AL27" s="463">
        <v>1143.3938553459116</v>
      </c>
      <c r="AM27" s="463">
        <v>746</v>
      </c>
      <c r="AN27" s="463">
        <v>2944.4751823698107</v>
      </c>
      <c r="AO27" s="463">
        <v>2819</v>
      </c>
      <c r="AP27" s="463">
        <v>384.93710691823867</v>
      </c>
      <c r="AQ27" s="463">
        <v>410</v>
      </c>
      <c r="AR27" s="463">
        <v>3329.4122892880496</v>
      </c>
      <c r="AS27" s="1363">
        <v>3229</v>
      </c>
      <c r="AT27" s="463">
        <v>346.20440251572336</v>
      </c>
      <c r="AU27" s="463">
        <v>380</v>
      </c>
      <c r="AV27" s="463">
        <v>3675.6166918037729</v>
      </c>
      <c r="AW27" s="1363">
        <v>3609</v>
      </c>
      <c r="AX27" s="463">
        <v>384.93710691823867</v>
      </c>
      <c r="AY27" s="463">
        <v>464</v>
      </c>
      <c r="AZ27" s="463">
        <v>1116.0786163522007</v>
      </c>
      <c r="BA27" s="463">
        <v>1254</v>
      </c>
      <c r="BB27" s="463">
        <v>2259.4724716981123</v>
      </c>
      <c r="BC27" s="463">
        <v>2000</v>
      </c>
      <c r="BD27" s="463">
        <v>4060.5537987220114</v>
      </c>
      <c r="BE27" s="1519">
        <v>4073</v>
      </c>
      <c r="BF27" s="1972"/>
      <c r="BG27" s="1972"/>
      <c r="BH27" s="2500"/>
      <c r="BI27" s="2500"/>
      <c r="BJ27" s="1972"/>
      <c r="BK27" s="1972"/>
      <c r="BL27" s="2500"/>
      <c r="BM27" s="2500"/>
    </row>
    <row r="28" spans="1:65" ht="15.75" thickBot="1" x14ac:dyDescent="0.3">
      <c r="A28" s="1534" t="s">
        <v>284</v>
      </c>
      <c r="B28" s="2513" t="s">
        <v>173</v>
      </c>
      <c r="C28" s="1088">
        <v>16596.855345911947</v>
      </c>
      <c r="D28" s="2525">
        <v>1507.0440251572327</v>
      </c>
      <c r="E28" s="2502">
        <v>1458</v>
      </c>
      <c r="F28" s="2525">
        <v>1557.3600000000001</v>
      </c>
      <c r="G28" s="2502">
        <v>1298</v>
      </c>
      <c r="H28" s="2525">
        <v>3064.4040251572328</v>
      </c>
      <c r="I28" s="2502">
        <v>2756</v>
      </c>
      <c r="J28" s="2525">
        <v>932.07546666666667</v>
      </c>
      <c r="K28" s="2502">
        <v>948</v>
      </c>
      <c r="L28" s="2525">
        <v>3996.4794918238995</v>
      </c>
      <c r="M28" s="2502">
        <v>3704</v>
      </c>
      <c r="N28" s="2525">
        <v>424.52830186666665</v>
      </c>
      <c r="O28" s="2502">
        <v>1544</v>
      </c>
      <c r="P28" s="2525">
        <v>4421.0077936905664</v>
      </c>
      <c r="Q28" s="2502">
        <v>5248</v>
      </c>
      <c r="R28" s="2525">
        <v>1507.0439999999999</v>
      </c>
      <c r="S28" s="2502">
        <v>1519</v>
      </c>
      <c r="T28" s="2525">
        <v>5928.0517936905671</v>
      </c>
      <c r="U28" s="2502">
        <v>6767</v>
      </c>
      <c r="V28" s="2525">
        <v>1456.7295333333334</v>
      </c>
      <c r="W28" s="2502">
        <v>1510</v>
      </c>
      <c r="X28" s="2525">
        <v>3388.3018351999999</v>
      </c>
      <c r="Y28" s="2502">
        <v>4573</v>
      </c>
      <c r="Z28" s="2525">
        <v>7384.7813270239003</v>
      </c>
      <c r="AA28" s="2502">
        <v>8277</v>
      </c>
      <c r="AB28" s="2525">
        <v>1569.9371069182389</v>
      </c>
      <c r="AC28" s="2502">
        <v>1451</v>
      </c>
      <c r="AD28" s="2525">
        <v>8954.7184339421383</v>
      </c>
      <c r="AE28" s="2502">
        <v>9728</v>
      </c>
      <c r="AF28" s="2525">
        <v>1519.6226415094341</v>
      </c>
      <c r="AG28" s="2502">
        <v>52</v>
      </c>
      <c r="AH28" s="2525">
        <v>10474.341075451572</v>
      </c>
      <c r="AI28" s="2502">
        <v>9780</v>
      </c>
      <c r="AJ28" s="2525">
        <v>1569.9371069182387</v>
      </c>
      <c r="AK28" s="2502">
        <v>1531</v>
      </c>
      <c r="AL28" s="2525">
        <v>4659.4968553459112</v>
      </c>
      <c r="AM28" s="2502">
        <v>3034</v>
      </c>
      <c r="AN28" s="2525">
        <v>12044.27818236981</v>
      </c>
      <c r="AO28" s="2502">
        <v>11311</v>
      </c>
      <c r="AP28" s="2525">
        <v>1569.9371069182387</v>
      </c>
      <c r="AQ28" s="2502">
        <v>1599</v>
      </c>
      <c r="AR28" s="2525">
        <v>13614.215289288049</v>
      </c>
      <c r="AS28" s="2502">
        <v>12910</v>
      </c>
      <c r="AT28" s="2525">
        <v>1412.7044025157234</v>
      </c>
      <c r="AU28" s="2502">
        <v>1443</v>
      </c>
      <c r="AV28" s="2525">
        <v>15026.919691803772</v>
      </c>
      <c r="AW28" s="2502">
        <v>14353</v>
      </c>
      <c r="AX28" s="2525">
        <v>1569.9371069182387</v>
      </c>
      <c r="AY28" s="2502">
        <v>1572</v>
      </c>
      <c r="AZ28" s="2525">
        <v>4552.5786163522007</v>
      </c>
      <c r="BA28" s="2502">
        <v>4614</v>
      </c>
      <c r="BB28" s="2525">
        <v>9212.0754716981119</v>
      </c>
      <c r="BC28" s="2502">
        <v>7648</v>
      </c>
      <c r="BD28" s="2525">
        <v>16596.856798722012</v>
      </c>
      <c r="BE28" s="1784">
        <v>15925</v>
      </c>
      <c r="BF28" s="1972"/>
      <c r="BG28" s="1972"/>
      <c r="BH28" s="2500"/>
      <c r="BI28" s="2500"/>
      <c r="BJ28" s="1972"/>
      <c r="BK28" s="1972"/>
      <c r="BL28" s="2500"/>
      <c r="BM28" s="2500"/>
    </row>
    <row r="29" spans="1:65" ht="15.75" thickBot="1" x14ac:dyDescent="0.3">
      <c r="A29" s="2526" t="s">
        <v>556</v>
      </c>
      <c r="B29" s="2527" t="s">
        <v>352</v>
      </c>
      <c r="C29" s="2528">
        <v>45.470836564142317</v>
      </c>
      <c r="D29" s="1406">
        <v>51.967035350249404</v>
      </c>
      <c r="E29" s="1406">
        <v>48.6</v>
      </c>
      <c r="F29" s="1406">
        <v>51.911949685534594</v>
      </c>
      <c r="G29" s="1406">
        <v>44.187234042553193</v>
      </c>
      <c r="H29" s="1406">
        <v>51.939025690224923</v>
      </c>
      <c r="I29" s="1406">
        <v>46.416842105263157</v>
      </c>
      <c r="J29" s="1406">
        <v>49.056603773584904</v>
      </c>
      <c r="K29" s="1406">
        <v>37.794019933554821</v>
      </c>
      <c r="L29" s="1406">
        <v>51.236897274633122</v>
      </c>
      <c r="M29" s="1406">
        <v>43.855944745929946</v>
      </c>
      <c r="N29" s="1406">
        <v>44.68718967229394</v>
      </c>
      <c r="O29" s="1406">
        <v>51.041322314049587</v>
      </c>
      <c r="P29" s="1406">
        <v>50.525786163522007</v>
      </c>
      <c r="Q29" s="1406">
        <v>45.750817290228845</v>
      </c>
      <c r="R29" s="1406">
        <v>50.234800838574422</v>
      </c>
      <c r="S29" s="1406">
        <v>51.346478873239441</v>
      </c>
      <c r="T29" s="1406">
        <v>50.451492038003479</v>
      </c>
      <c r="U29" s="1406">
        <v>46.898065261334104</v>
      </c>
      <c r="V29" s="1406">
        <v>50.232052873563219</v>
      </c>
      <c r="W29" s="1406">
        <v>50.473537604456823</v>
      </c>
      <c r="X29" s="1406">
        <v>49.464260735435893</v>
      </c>
      <c r="Y29" s="1406">
        <v>50.952646239554319</v>
      </c>
      <c r="Z29" s="1406">
        <v>50.408053568592095</v>
      </c>
      <c r="AA29" s="1406">
        <v>47.512078450131554</v>
      </c>
      <c r="AB29" s="1406">
        <v>52.331236897274628</v>
      </c>
      <c r="AC29" s="1406">
        <v>48.422487033663806</v>
      </c>
      <c r="AD29" s="1406">
        <v>50.73494025335399</v>
      </c>
      <c r="AE29" s="1406">
        <v>47.645693924904648</v>
      </c>
      <c r="AF29" s="1406">
        <v>52.400780741704615</v>
      </c>
      <c r="AG29" s="1406">
        <v>52</v>
      </c>
      <c r="AH29" s="1406">
        <v>50.970022366065272</v>
      </c>
      <c r="AI29" s="1406">
        <v>47.666916454955867</v>
      </c>
      <c r="AJ29" s="1406">
        <v>52.331236897274628</v>
      </c>
      <c r="AK29" s="1406">
        <v>49.788617886178862</v>
      </c>
      <c r="AL29" s="1406">
        <v>52.353897251077655</v>
      </c>
      <c r="AM29" s="1406">
        <v>49.161136128871092</v>
      </c>
      <c r="AN29" s="1406">
        <v>51.1434254910601</v>
      </c>
      <c r="AO29" s="1406">
        <v>47.943456307387457</v>
      </c>
      <c r="AP29" s="1406">
        <v>52.331236897274628</v>
      </c>
      <c r="AQ29" s="1406">
        <v>53.523012552301253</v>
      </c>
      <c r="AR29" s="1406">
        <v>51.277641469163427</v>
      </c>
      <c r="AS29" s="1406">
        <v>48.570582066318977</v>
      </c>
      <c r="AT29" s="1406">
        <v>52.322385278360123</v>
      </c>
      <c r="AU29" s="1406">
        <v>53.07586206896552</v>
      </c>
      <c r="AV29" s="1406">
        <v>51.374079359243126</v>
      </c>
      <c r="AW29" s="1406">
        <v>48.988647078147871</v>
      </c>
      <c r="AX29" s="1406">
        <v>52.331236897274628</v>
      </c>
      <c r="AY29" s="1406">
        <v>52.002756719503786</v>
      </c>
      <c r="AZ29" s="1406">
        <v>52.328489843128743</v>
      </c>
      <c r="BA29" s="1406">
        <v>52.857279236276845</v>
      </c>
      <c r="BB29" s="1406">
        <v>52.341337907375639</v>
      </c>
      <c r="BC29" s="1406">
        <v>51.326419046074427</v>
      </c>
      <c r="BD29" s="1406">
        <v>51.463117269757682</v>
      </c>
      <c r="BE29" s="1407">
        <v>49.27054583050262</v>
      </c>
      <c r="BF29" s="1972"/>
      <c r="BG29" s="1972"/>
      <c r="BH29" s="2500"/>
      <c r="BI29" s="2500"/>
      <c r="BJ29" s="1972"/>
      <c r="BK29" s="1972"/>
      <c r="BL29" s="2500"/>
      <c r="BM29" s="2500"/>
    </row>
    <row r="30" spans="1:65" ht="15.75" thickBot="1" x14ac:dyDescent="0.3">
      <c r="A30" s="2529" t="s">
        <v>447</v>
      </c>
      <c r="B30" s="2530" t="s">
        <v>50</v>
      </c>
      <c r="C30" s="2531">
        <v>76995.720676910598</v>
      </c>
      <c r="D30" s="2532">
        <v>6991.441353822127</v>
      </c>
      <c r="E30" s="2532">
        <v>2951</v>
      </c>
      <c r="F30" s="2532">
        <v>7224.8589768524107</v>
      </c>
      <c r="G30" s="2532">
        <v>2695.66</v>
      </c>
      <c r="H30" s="2532">
        <v>14216.300330674538</v>
      </c>
      <c r="I30" s="2532">
        <v>5646.66</v>
      </c>
      <c r="J30" s="2532">
        <v>4324.0614666407346</v>
      </c>
      <c r="K30" s="2532">
        <v>1811.78</v>
      </c>
      <c r="L30" s="2532">
        <v>18540.361797315272</v>
      </c>
      <c r="M30" s="2532">
        <v>7458.44</v>
      </c>
      <c r="N30" s="2532">
        <v>1969.4611943201307</v>
      </c>
      <c r="O30" s="2532">
        <v>3054.06</v>
      </c>
      <c r="P30" s="2532">
        <v>20509.822991635403</v>
      </c>
      <c r="Q30" s="2532">
        <v>10512.5</v>
      </c>
      <c r="R30" s="2532">
        <v>6991.441353822127</v>
      </c>
      <c r="S30" s="2532">
        <v>2656</v>
      </c>
      <c r="T30" s="2532">
        <v>27501.26434545753</v>
      </c>
      <c r="U30" s="2532">
        <v>13168.5</v>
      </c>
      <c r="V30" s="2532">
        <v>6758.0237307918142</v>
      </c>
      <c r="W30" s="2532">
        <v>2627.56</v>
      </c>
      <c r="X30" s="2289">
        <v>15718.926278934072</v>
      </c>
      <c r="Y30" s="2289">
        <v>8337.619999999999</v>
      </c>
      <c r="Z30" s="2289">
        <v>34259.288076249344</v>
      </c>
      <c r="AA30" s="2289">
        <v>15796.059999999998</v>
      </c>
      <c r="AB30" s="2532">
        <v>7283.2133826102363</v>
      </c>
      <c r="AC30" s="2532">
        <v>2710.03</v>
      </c>
      <c r="AD30" s="2532">
        <v>41542.50145885958</v>
      </c>
      <c r="AE30" s="2532">
        <v>18506.089999999997</v>
      </c>
      <c r="AF30" s="2532">
        <v>7049.7957595799526</v>
      </c>
      <c r="AG30" s="2532">
        <v>137.66</v>
      </c>
      <c r="AH30" s="2532">
        <v>48592.297218439533</v>
      </c>
      <c r="AI30" s="2532">
        <v>18643.749999999996</v>
      </c>
      <c r="AJ30" s="2532">
        <v>7283.2133826102363</v>
      </c>
      <c r="AK30" s="2532">
        <v>2919.71</v>
      </c>
      <c r="AL30" s="2289">
        <v>21616.222524800425</v>
      </c>
      <c r="AM30" s="2289">
        <v>5767.4</v>
      </c>
      <c r="AN30" s="2532">
        <v>55875.510601049769</v>
      </c>
      <c r="AO30" s="2532">
        <v>21563.459999999995</v>
      </c>
      <c r="AP30" s="2532">
        <v>7283.2133826102363</v>
      </c>
      <c r="AQ30" s="2532">
        <v>3202</v>
      </c>
      <c r="AR30" s="2532">
        <v>63158.723983660006</v>
      </c>
      <c r="AS30" s="2532">
        <v>24765.459999999995</v>
      </c>
      <c r="AT30" s="2532">
        <v>6553.7833106404578</v>
      </c>
      <c r="AU30" s="2532">
        <v>2956</v>
      </c>
      <c r="AV30" s="2532">
        <v>69712.507294300463</v>
      </c>
      <c r="AW30" s="2532">
        <v>27721.459999999995</v>
      </c>
      <c r="AX30" s="2532">
        <v>7283.2133826102363</v>
      </c>
      <c r="AY30" s="2532">
        <v>3280</v>
      </c>
      <c r="AZ30" s="2289">
        <v>21120.21007586093</v>
      </c>
      <c r="BA30" s="2289">
        <v>9438</v>
      </c>
      <c r="BB30" s="2289">
        <v>42736.432600661356</v>
      </c>
      <c r="BC30" s="2289">
        <v>15205.4</v>
      </c>
      <c r="BD30" s="2532">
        <v>76995.7206769107</v>
      </c>
      <c r="BE30" s="2533">
        <v>31001.459999999995</v>
      </c>
      <c r="BF30" s="1972"/>
      <c r="BG30" s="1972"/>
      <c r="BH30" s="2500"/>
      <c r="BI30" s="2500"/>
      <c r="BJ30" s="1972"/>
      <c r="BK30" s="1972"/>
      <c r="BL30" s="2500"/>
      <c r="BM30" s="2500"/>
    </row>
    <row r="31" spans="1:65" ht="15.75" thickBot="1" x14ac:dyDescent="0.3">
      <c r="A31" s="2534" t="s">
        <v>268</v>
      </c>
      <c r="B31" s="2535"/>
      <c r="C31" s="2196"/>
      <c r="D31" s="2509"/>
      <c r="E31" s="2536"/>
      <c r="F31" s="2509"/>
      <c r="G31" s="2536"/>
      <c r="H31" s="2509"/>
      <c r="I31" s="2537"/>
      <c r="J31" s="2509"/>
      <c r="K31" s="2536"/>
      <c r="L31" s="2509"/>
      <c r="M31" s="2536"/>
      <c r="N31" s="2509"/>
      <c r="O31" s="2536"/>
      <c r="P31" s="2509"/>
      <c r="Q31" s="2536"/>
      <c r="R31" s="2509"/>
      <c r="S31" s="2536"/>
      <c r="T31" s="2509"/>
      <c r="U31" s="2536"/>
      <c r="V31" s="2509"/>
      <c r="W31" s="2536"/>
      <c r="X31" s="2509"/>
      <c r="Y31" s="2536"/>
      <c r="Z31" s="2509"/>
      <c r="AA31" s="2536"/>
      <c r="AB31" s="2509"/>
      <c r="AC31" s="2536"/>
      <c r="AD31" s="2509"/>
      <c r="AE31" s="2536"/>
      <c r="AF31" s="2509"/>
      <c r="AG31" s="2536"/>
      <c r="AH31" s="2509"/>
      <c r="AI31" s="2536"/>
      <c r="AJ31" s="2509"/>
      <c r="AK31" s="2536"/>
      <c r="AL31" s="2509"/>
      <c r="AM31" s="2536"/>
      <c r="AN31" s="2509"/>
      <c r="AO31" s="2536"/>
      <c r="AP31" s="2509"/>
      <c r="AQ31" s="2536"/>
      <c r="AR31" s="2509"/>
      <c r="AS31" s="2536"/>
      <c r="AT31" s="2509"/>
      <c r="AU31" s="2536"/>
      <c r="AV31" s="2509"/>
      <c r="AW31" s="2536"/>
      <c r="AX31" s="2509"/>
      <c r="AY31" s="2536"/>
      <c r="AZ31" s="2509"/>
      <c r="BA31" s="2536"/>
      <c r="BB31" s="2509"/>
      <c r="BC31" s="2536"/>
      <c r="BD31" s="2509"/>
      <c r="BE31" s="2537"/>
      <c r="BF31" s="1972"/>
      <c r="BG31" s="1972"/>
      <c r="BH31" s="2500"/>
      <c r="BI31" s="2500"/>
      <c r="BJ31" s="1972"/>
      <c r="BK31" s="1972"/>
      <c r="BL31" s="2500"/>
      <c r="BM31" s="2500"/>
    </row>
    <row r="32" spans="1:65" ht="15" x14ac:dyDescent="0.25">
      <c r="A32" s="2516" t="s">
        <v>160</v>
      </c>
      <c r="B32" s="2272" t="s">
        <v>50</v>
      </c>
      <c r="C32" s="3894">
        <v>1880445.45</v>
      </c>
      <c r="D32" s="3889">
        <v>171825</v>
      </c>
      <c r="E32" s="463">
        <v>83076</v>
      </c>
      <c r="F32" s="3889">
        <v>177750</v>
      </c>
      <c r="G32" s="463">
        <v>60306</v>
      </c>
      <c r="H32" s="3886">
        <v>349575</v>
      </c>
      <c r="I32" s="1036">
        <v>143382</v>
      </c>
      <c r="J32" s="3889">
        <v>106020</v>
      </c>
      <c r="K32" s="463">
        <v>55835</v>
      </c>
      <c r="L32" s="3886">
        <v>455595</v>
      </c>
      <c r="M32" s="463">
        <v>199217</v>
      </c>
      <c r="N32" s="3889">
        <v>50085</v>
      </c>
      <c r="O32" s="463">
        <v>84515.59</v>
      </c>
      <c r="P32" s="3886">
        <v>505680</v>
      </c>
      <c r="Q32" s="463">
        <v>283732.58999999997</v>
      </c>
      <c r="R32" s="3889">
        <v>168750</v>
      </c>
      <c r="S32" s="463">
        <v>73939</v>
      </c>
      <c r="T32" s="3886">
        <v>674430</v>
      </c>
      <c r="U32" s="463">
        <v>357671.58999999997</v>
      </c>
      <c r="V32" s="3889">
        <v>163125</v>
      </c>
      <c r="W32" s="463">
        <v>81522</v>
      </c>
      <c r="X32" s="3886">
        <v>381960</v>
      </c>
      <c r="Y32" s="463">
        <v>239976.59</v>
      </c>
      <c r="Z32" s="3886">
        <v>837555</v>
      </c>
      <c r="AA32" s="1363">
        <v>439193.58999999997</v>
      </c>
      <c r="AB32" s="3889">
        <v>177750</v>
      </c>
      <c r="AC32" s="463">
        <v>74688</v>
      </c>
      <c r="AD32" s="3886">
        <v>1015305</v>
      </c>
      <c r="AE32" s="463">
        <v>513881.58999999997</v>
      </c>
      <c r="AF32" s="3889">
        <v>171825</v>
      </c>
      <c r="AG32" s="463">
        <v>3947</v>
      </c>
      <c r="AH32" s="3886">
        <v>1187130</v>
      </c>
      <c r="AI32" s="463">
        <v>517828.58999999997</v>
      </c>
      <c r="AJ32" s="3888">
        <v>177840.45</v>
      </c>
      <c r="AK32" s="463">
        <v>76819</v>
      </c>
      <c r="AL32" s="3886">
        <v>527415.44999999995</v>
      </c>
      <c r="AM32" s="463">
        <v>155454</v>
      </c>
      <c r="AN32" s="3886">
        <v>1364970.45</v>
      </c>
      <c r="AO32" s="463">
        <v>594647.59</v>
      </c>
      <c r="AP32" s="3888">
        <v>177750</v>
      </c>
      <c r="AQ32" s="463">
        <v>90255</v>
      </c>
      <c r="AR32" s="3886">
        <v>1542720.45</v>
      </c>
      <c r="AS32" s="463">
        <v>684902.59</v>
      </c>
      <c r="AT32" s="3888">
        <v>159975</v>
      </c>
      <c r="AU32" s="463">
        <v>78506</v>
      </c>
      <c r="AV32" s="3886">
        <v>1702695.45</v>
      </c>
      <c r="AW32" s="463">
        <v>763408.59</v>
      </c>
      <c r="AX32" s="3888">
        <v>177750</v>
      </c>
      <c r="AY32" s="463">
        <v>78732</v>
      </c>
      <c r="AZ32" s="3886">
        <v>515475</v>
      </c>
      <c r="BA32" s="463">
        <v>247493</v>
      </c>
      <c r="BB32" s="3886">
        <v>1042890.45</v>
      </c>
      <c r="BC32" s="463">
        <v>402947</v>
      </c>
      <c r="BD32" s="3886">
        <v>1880445.45</v>
      </c>
      <c r="BE32" s="1036">
        <v>842140.59</v>
      </c>
      <c r="BF32" s="1972"/>
      <c r="BG32" s="1972"/>
      <c r="BH32" s="2500"/>
      <c r="BI32" s="2500"/>
      <c r="BJ32" s="1972"/>
      <c r="BK32" s="1972"/>
      <c r="BL32" s="2500"/>
      <c r="BM32" s="2500"/>
    </row>
    <row r="33" spans="1:65" ht="15.75" thickBot="1" x14ac:dyDescent="0.3">
      <c r="A33" s="2538" t="s">
        <v>1736</v>
      </c>
      <c r="B33" s="2301" t="s">
        <v>50</v>
      </c>
      <c r="C33" s="3838"/>
      <c r="D33" s="3890"/>
      <c r="E33" s="463">
        <v>62.5</v>
      </c>
      <c r="F33" s="3890"/>
      <c r="G33" s="463">
        <v>34.5</v>
      </c>
      <c r="H33" s="3886"/>
      <c r="I33" s="1036">
        <v>97</v>
      </c>
      <c r="J33" s="3890"/>
      <c r="K33" s="463">
        <v>194.5</v>
      </c>
      <c r="L33" s="3886"/>
      <c r="M33" s="463">
        <v>291.5</v>
      </c>
      <c r="N33" s="3890"/>
      <c r="O33" s="463">
        <v>56.5</v>
      </c>
      <c r="P33" s="3886"/>
      <c r="Q33" s="463">
        <v>348</v>
      </c>
      <c r="R33" s="3890"/>
      <c r="S33" s="463">
        <v>59</v>
      </c>
      <c r="T33" s="3886"/>
      <c r="U33" s="463">
        <v>407</v>
      </c>
      <c r="V33" s="3890"/>
      <c r="W33" s="463">
        <v>56.5</v>
      </c>
      <c r="X33" s="3886"/>
      <c r="Y33" s="463">
        <v>172</v>
      </c>
      <c r="Z33" s="3886"/>
      <c r="AA33" s="1363">
        <v>463.5</v>
      </c>
      <c r="AB33" s="3890"/>
      <c r="AC33" s="463">
        <v>123</v>
      </c>
      <c r="AD33" s="3886"/>
      <c r="AE33" s="463">
        <v>586.5</v>
      </c>
      <c r="AF33" s="3890"/>
      <c r="AG33" s="463">
        <v>9</v>
      </c>
      <c r="AH33" s="3886"/>
      <c r="AI33" s="463">
        <v>595.5</v>
      </c>
      <c r="AJ33" s="3887"/>
      <c r="AK33" s="463">
        <v>227.5</v>
      </c>
      <c r="AL33" s="3886"/>
      <c r="AM33" s="463">
        <v>359.5</v>
      </c>
      <c r="AN33" s="3886"/>
      <c r="AO33" s="463">
        <v>823</v>
      </c>
      <c r="AP33" s="3887"/>
      <c r="AQ33" s="463">
        <v>247</v>
      </c>
      <c r="AR33" s="3886"/>
      <c r="AS33" s="463">
        <v>1070</v>
      </c>
      <c r="AT33" s="3887"/>
      <c r="AU33" s="463">
        <v>77</v>
      </c>
      <c r="AV33" s="3886"/>
      <c r="AW33" s="463">
        <v>1147</v>
      </c>
      <c r="AX33" s="3887"/>
      <c r="AY33" s="463">
        <v>0</v>
      </c>
      <c r="AZ33" s="3886"/>
      <c r="BA33" s="463">
        <v>324</v>
      </c>
      <c r="BB33" s="3886"/>
      <c r="BC33" s="463">
        <v>683.5</v>
      </c>
      <c r="BD33" s="3886"/>
      <c r="BE33" s="1036">
        <v>1147</v>
      </c>
      <c r="BF33" s="1972"/>
      <c r="BG33" s="1972"/>
      <c r="BH33" s="2500"/>
      <c r="BI33" s="2500"/>
      <c r="BJ33" s="1972"/>
      <c r="BK33" s="1972"/>
      <c r="BL33" s="2500"/>
      <c r="BM33" s="2500"/>
    </row>
    <row r="34" spans="1:65" ht="15.75" thickBot="1" x14ac:dyDescent="0.3">
      <c r="A34" s="2539" t="s">
        <v>161</v>
      </c>
      <c r="B34" s="2513" t="s">
        <v>50</v>
      </c>
      <c r="C34" s="3838"/>
      <c r="D34" s="3890"/>
      <c r="E34" s="2525">
        <v>83138.5</v>
      </c>
      <c r="F34" s="3890"/>
      <c r="G34" s="2525">
        <v>60340.5</v>
      </c>
      <c r="H34" s="3886"/>
      <c r="I34" s="1089">
        <v>143479</v>
      </c>
      <c r="J34" s="3890"/>
      <c r="K34" s="2525">
        <v>56029.5</v>
      </c>
      <c r="L34" s="3886"/>
      <c r="M34" s="2525">
        <v>199508.5</v>
      </c>
      <c r="N34" s="3890"/>
      <c r="O34" s="2525">
        <v>84572.09</v>
      </c>
      <c r="P34" s="3886"/>
      <c r="Q34" s="2525">
        <v>284080.58999999997</v>
      </c>
      <c r="R34" s="3890"/>
      <c r="S34" s="2525">
        <v>73998</v>
      </c>
      <c r="T34" s="3886"/>
      <c r="U34" s="2525">
        <v>358078.58999999997</v>
      </c>
      <c r="V34" s="3890"/>
      <c r="W34" s="2525">
        <v>81578.5</v>
      </c>
      <c r="X34" s="3886"/>
      <c r="Y34" s="2525">
        <v>240148.59</v>
      </c>
      <c r="Z34" s="3886"/>
      <c r="AA34" s="2525">
        <v>439657.08999999997</v>
      </c>
      <c r="AB34" s="3890"/>
      <c r="AC34" s="2525">
        <v>74811</v>
      </c>
      <c r="AD34" s="3886"/>
      <c r="AE34" s="2525">
        <v>514468.08999999997</v>
      </c>
      <c r="AF34" s="3890"/>
      <c r="AG34" s="2525">
        <v>3956</v>
      </c>
      <c r="AH34" s="3886"/>
      <c r="AI34" s="2525">
        <v>518424.08999999997</v>
      </c>
      <c r="AJ34" s="3887"/>
      <c r="AK34" s="2525">
        <v>77046.5</v>
      </c>
      <c r="AL34" s="3886"/>
      <c r="AM34" s="2525">
        <v>155813.5</v>
      </c>
      <c r="AN34" s="3886"/>
      <c r="AO34" s="2525">
        <v>595470.59</v>
      </c>
      <c r="AP34" s="3887"/>
      <c r="AQ34" s="2525">
        <v>90502</v>
      </c>
      <c r="AR34" s="3886"/>
      <c r="AS34" s="2525">
        <v>685972.59</v>
      </c>
      <c r="AT34" s="3887"/>
      <c r="AU34" s="2525">
        <v>78583</v>
      </c>
      <c r="AV34" s="3886"/>
      <c r="AW34" s="2525">
        <v>764555.59</v>
      </c>
      <c r="AX34" s="3887"/>
      <c r="AY34" s="2525">
        <v>78732</v>
      </c>
      <c r="AZ34" s="3886"/>
      <c r="BA34" s="2525">
        <v>247817</v>
      </c>
      <c r="BB34" s="3886"/>
      <c r="BC34" s="2525">
        <v>403630.5</v>
      </c>
      <c r="BD34" s="3886"/>
      <c r="BE34" s="1089">
        <v>843287.59</v>
      </c>
      <c r="BF34" s="1972"/>
      <c r="BG34" s="1972"/>
      <c r="BH34" s="2500"/>
      <c r="BI34" s="2500"/>
      <c r="BJ34" s="1972"/>
      <c r="BK34" s="1972"/>
      <c r="BL34" s="2500"/>
      <c r="BM34" s="2500"/>
    </row>
    <row r="35" spans="1:65" ht="15" x14ac:dyDescent="0.25">
      <c r="A35" s="2540" t="s">
        <v>162</v>
      </c>
      <c r="B35" s="2298" t="s">
        <v>50</v>
      </c>
      <c r="C35" s="3838"/>
      <c r="D35" s="3890"/>
      <c r="E35" s="463">
        <v>83816</v>
      </c>
      <c r="F35" s="3890"/>
      <c r="G35" s="463">
        <v>81651</v>
      </c>
      <c r="H35" s="3886"/>
      <c r="I35" s="1036">
        <v>165467</v>
      </c>
      <c r="J35" s="3890"/>
      <c r="K35" s="463">
        <v>57313</v>
      </c>
      <c r="L35" s="3886"/>
      <c r="M35" s="463">
        <v>222780</v>
      </c>
      <c r="N35" s="3890"/>
      <c r="O35" s="463">
        <v>91064.77</v>
      </c>
      <c r="P35" s="3886"/>
      <c r="Q35" s="463">
        <v>313844.77</v>
      </c>
      <c r="R35" s="3890"/>
      <c r="S35" s="463">
        <v>99935</v>
      </c>
      <c r="T35" s="3886"/>
      <c r="U35" s="463">
        <v>413779.77</v>
      </c>
      <c r="V35" s="3890"/>
      <c r="W35" s="463">
        <v>93082</v>
      </c>
      <c r="X35" s="3886"/>
      <c r="Y35" s="463">
        <v>284081.77</v>
      </c>
      <c r="Z35" s="3886"/>
      <c r="AA35" s="1363">
        <v>506861.77</v>
      </c>
      <c r="AB35" s="3890"/>
      <c r="AC35" s="463">
        <v>93206</v>
      </c>
      <c r="AD35" s="3886"/>
      <c r="AE35" s="463">
        <v>600067.77</v>
      </c>
      <c r="AF35" s="3890"/>
      <c r="AG35" s="463">
        <v>3970</v>
      </c>
      <c r="AH35" s="3886"/>
      <c r="AI35" s="463">
        <v>604037.77</v>
      </c>
      <c r="AJ35" s="3887"/>
      <c r="AK35" s="463">
        <v>98941.37</v>
      </c>
      <c r="AL35" s="3886"/>
      <c r="AM35" s="463">
        <v>196117.37</v>
      </c>
      <c r="AN35" s="3886"/>
      <c r="AO35" s="463">
        <v>702979.14</v>
      </c>
      <c r="AP35" s="3887"/>
      <c r="AQ35" s="463">
        <v>92777</v>
      </c>
      <c r="AR35" s="3886"/>
      <c r="AS35" s="463">
        <v>795756.14</v>
      </c>
      <c r="AT35" s="3887"/>
      <c r="AU35" s="463">
        <v>85264</v>
      </c>
      <c r="AV35" s="3886"/>
      <c r="AW35" s="463">
        <v>881020.14</v>
      </c>
      <c r="AX35" s="3887"/>
      <c r="AY35" s="463">
        <v>93134</v>
      </c>
      <c r="AZ35" s="3886"/>
      <c r="BA35" s="463">
        <v>271175</v>
      </c>
      <c r="BB35" s="3886"/>
      <c r="BC35" s="463">
        <v>467292.37</v>
      </c>
      <c r="BD35" s="3886"/>
      <c r="BE35" s="1036">
        <v>974154.14</v>
      </c>
      <c r="BF35" s="1972"/>
      <c r="BG35" s="1972"/>
      <c r="BH35" s="2500"/>
      <c r="BI35" s="2500"/>
      <c r="BJ35" s="1972"/>
      <c r="BK35" s="1972"/>
      <c r="BL35" s="2500"/>
      <c r="BM35" s="2500"/>
    </row>
    <row r="36" spans="1:65" ht="15.75" thickBot="1" x14ac:dyDescent="0.3">
      <c r="A36" s="2538" t="s">
        <v>1737</v>
      </c>
      <c r="B36" s="2301" t="s">
        <v>50</v>
      </c>
      <c r="C36" s="3838"/>
      <c r="D36" s="3890"/>
      <c r="E36" s="463">
        <v>62.5</v>
      </c>
      <c r="F36" s="3890"/>
      <c r="G36" s="463">
        <v>34.5</v>
      </c>
      <c r="H36" s="3886"/>
      <c r="I36" s="1036">
        <v>97</v>
      </c>
      <c r="J36" s="3890"/>
      <c r="K36" s="463">
        <v>194.5</v>
      </c>
      <c r="L36" s="3886"/>
      <c r="M36" s="463">
        <v>291.5</v>
      </c>
      <c r="N36" s="3890"/>
      <c r="O36" s="463">
        <v>56.5</v>
      </c>
      <c r="P36" s="3886"/>
      <c r="Q36" s="463">
        <v>348</v>
      </c>
      <c r="R36" s="3890"/>
      <c r="S36" s="463">
        <v>59</v>
      </c>
      <c r="T36" s="3886"/>
      <c r="U36" s="463">
        <v>407</v>
      </c>
      <c r="V36" s="3890"/>
      <c r="W36" s="463">
        <v>56.5</v>
      </c>
      <c r="X36" s="3886"/>
      <c r="Y36" s="463">
        <v>172</v>
      </c>
      <c r="Z36" s="3886"/>
      <c r="AA36" s="1363">
        <v>463.5</v>
      </c>
      <c r="AB36" s="3890"/>
      <c r="AC36" s="463">
        <v>123</v>
      </c>
      <c r="AD36" s="3886"/>
      <c r="AE36" s="463">
        <v>586.5</v>
      </c>
      <c r="AF36" s="3890"/>
      <c r="AG36" s="463">
        <v>9</v>
      </c>
      <c r="AH36" s="3886"/>
      <c r="AI36" s="463">
        <v>595.5</v>
      </c>
      <c r="AJ36" s="3887"/>
      <c r="AK36" s="463">
        <v>227.5</v>
      </c>
      <c r="AL36" s="3886"/>
      <c r="AM36" s="463">
        <v>359.5</v>
      </c>
      <c r="AN36" s="3886"/>
      <c r="AO36" s="463">
        <v>823</v>
      </c>
      <c r="AP36" s="3887"/>
      <c r="AQ36" s="463">
        <v>247</v>
      </c>
      <c r="AR36" s="3886"/>
      <c r="AS36" s="463">
        <v>1070</v>
      </c>
      <c r="AT36" s="3887"/>
      <c r="AU36" s="463">
        <v>77</v>
      </c>
      <c r="AV36" s="3886"/>
      <c r="AW36" s="463">
        <v>1147</v>
      </c>
      <c r="AX36" s="3887"/>
      <c r="AY36" s="463">
        <v>0</v>
      </c>
      <c r="AZ36" s="3886"/>
      <c r="BA36" s="463">
        <v>324</v>
      </c>
      <c r="BB36" s="3886"/>
      <c r="BC36" s="463">
        <v>683.5</v>
      </c>
      <c r="BD36" s="3886"/>
      <c r="BE36" s="1036">
        <v>1147</v>
      </c>
      <c r="BF36" s="1972"/>
      <c r="BG36" s="1972"/>
      <c r="BH36" s="2500"/>
      <c r="BI36" s="2500"/>
      <c r="BJ36" s="1972"/>
      <c r="BK36" s="1972"/>
      <c r="BL36" s="2500"/>
      <c r="BM36" s="2500"/>
    </row>
    <row r="37" spans="1:65" ht="15.75" thickBot="1" x14ac:dyDescent="0.3">
      <c r="A37" s="2539" t="s">
        <v>163</v>
      </c>
      <c r="B37" s="2513" t="s">
        <v>50</v>
      </c>
      <c r="C37" s="3838"/>
      <c r="D37" s="3890"/>
      <c r="E37" s="2525">
        <v>83878.5</v>
      </c>
      <c r="F37" s="3890"/>
      <c r="G37" s="2525">
        <v>81685.5</v>
      </c>
      <c r="H37" s="3886"/>
      <c r="I37" s="1089">
        <v>165564</v>
      </c>
      <c r="J37" s="3890"/>
      <c r="K37" s="2525">
        <v>57507.5</v>
      </c>
      <c r="L37" s="3886"/>
      <c r="M37" s="2525">
        <v>223071.5</v>
      </c>
      <c r="N37" s="3890"/>
      <c r="O37" s="2525">
        <v>91121.27</v>
      </c>
      <c r="P37" s="3886"/>
      <c r="Q37" s="2525">
        <v>314192.77</v>
      </c>
      <c r="R37" s="3890"/>
      <c r="S37" s="2525">
        <v>99994</v>
      </c>
      <c r="T37" s="3886"/>
      <c r="U37" s="2525">
        <v>414186.77</v>
      </c>
      <c r="V37" s="3890"/>
      <c r="W37" s="2525">
        <v>93138.5</v>
      </c>
      <c r="X37" s="3886"/>
      <c r="Y37" s="2525">
        <v>284253.77</v>
      </c>
      <c r="Z37" s="3886"/>
      <c r="AA37" s="2525">
        <v>507325.27</v>
      </c>
      <c r="AB37" s="3890"/>
      <c r="AC37" s="2525">
        <v>93329</v>
      </c>
      <c r="AD37" s="3886"/>
      <c r="AE37" s="2525">
        <v>600654.27</v>
      </c>
      <c r="AF37" s="3890"/>
      <c r="AG37" s="2525">
        <v>3979</v>
      </c>
      <c r="AH37" s="3886"/>
      <c r="AI37" s="2525">
        <v>604633.27</v>
      </c>
      <c r="AJ37" s="3887"/>
      <c r="AK37" s="2525">
        <v>99168.87</v>
      </c>
      <c r="AL37" s="3886"/>
      <c r="AM37" s="2525">
        <v>196476.87</v>
      </c>
      <c r="AN37" s="3886"/>
      <c r="AO37" s="2525">
        <v>703802.14</v>
      </c>
      <c r="AP37" s="3887"/>
      <c r="AQ37" s="2525">
        <v>93024</v>
      </c>
      <c r="AR37" s="3886"/>
      <c r="AS37" s="2525">
        <v>796826.14</v>
      </c>
      <c r="AT37" s="3887"/>
      <c r="AU37" s="2525">
        <v>85341</v>
      </c>
      <c r="AV37" s="3886"/>
      <c r="AW37" s="2525">
        <v>882167.14</v>
      </c>
      <c r="AX37" s="3887"/>
      <c r="AY37" s="2525">
        <v>93134</v>
      </c>
      <c r="AZ37" s="3886"/>
      <c r="BA37" s="2525">
        <v>271499</v>
      </c>
      <c r="BB37" s="3886"/>
      <c r="BC37" s="2525">
        <v>467975.87</v>
      </c>
      <c r="BD37" s="3886"/>
      <c r="BE37" s="1089">
        <v>975301.14</v>
      </c>
      <c r="BF37" s="1972"/>
      <c r="BG37" s="1972"/>
      <c r="BH37" s="2500"/>
      <c r="BI37" s="2500"/>
      <c r="BJ37" s="1972"/>
      <c r="BK37" s="1972"/>
      <c r="BL37" s="2500"/>
      <c r="BM37" s="2500"/>
    </row>
    <row r="38" spans="1:65" ht="15" x14ac:dyDescent="0.25">
      <c r="A38" s="2541" t="s">
        <v>449</v>
      </c>
      <c r="B38" s="2542" t="s">
        <v>50</v>
      </c>
      <c r="C38" s="3838"/>
      <c r="D38" s="3890"/>
      <c r="E38" s="2525">
        <v>166892</v>
      </c>
      <c r="F38" s="3890"/>
      <c r="G38" s="2525">
        <v>141957</v>
      </c>
      <c r="H38" s="3886"/>
      <c r="I38" s="1089">
        <v>308849</v>
      </c>
      <c r="J38" s="3890"/>
      <c r="K38" s="2525">
        <v>113148</v>
      </c>
      <c r="L38" s="3886"/>
      <c r="M38" s="2525">
        <v>421997</v>
      </c>
      <c r="N38" s="3890"/>
      <c r="O38" s="2525">
        <v>175580.36</v>
      </c>
      <c r="P38" s="3886"/>
      <c r="Q38" s="2525">
        <v>597577.36</v>
      </c>
      <c r="R38" s="3890"/>
      <c r="S38" s="2525">
        <v>173874</v>
      </c>
      <c r="T38" s="3886"/>
      <c r="U38" s="2525">
        <v>771451.36</v>
      </c>
      <c r="V38" s="3890"/>
      <c r="W38" s="2525">
        <v>174604</v>
      </c>
      <c r="X38" s="3886"/>
      <c r="Y38" s="2525">
        <v>524058.36</v>
      </c>
      <c r="Z38" s="3886"/>
      <c r="AA38" s="2525">
        <v>946055.36</v>
      </c>
      <c r="AB38" s="3890"/>
      <c r="AC38" s="2525">
        <v>167894</v>
      </c>
      <c r="AD38" s="3886"/>
      <c r="AE38" s="2525">
        <v>1113949.3599999999</v>
      </c>
      <c r="AF38" s="3890"/>
      <c r="AG38" s="2525">
        <v>7917</v>
      </c>
      <c r="AH38" s="3886"/>
      <c r="AI38" s="2525">
        <v>1121866.3599999999</v>
      </c>
      <c r="AJ38" s="3887"/>
      <c r="AK38" s="2525">
        <v>175760.37</v>
      </c>
      <c r="AL38" s="3886"/>
      <c r="AM38" s="2525">
        <v>351571.37</v>
      </c>
      <c r="AN38" s="3886"/>
      <c r="AO38" s="2525">
        <v>1297626.73</v>
      </c>
      <c r="AP38" s="3887"/>
      <c r="AQ38" s="2525">
        <v>183032</v>
      </c>
      <c r="AR38" s="3886"/>
      <c r="AS38" s="2525">
        <v>1480658.73</v>
      </c>
      <c r="AT38" s="3887"/>
      <c r="AU38" s="2525">
        <v>163770</v>
      </c>
      <c r="AV38" s="3886"/>
      <c r="AW38" s="2525">
        <v>1644428.73</v>
      </c>
      <c r="AX38" s="3887"/>
      <c r="AY38" s="2525">
        <v>171866</v>
      </c>
      <c r="AZ38" s="3886"/>
      <c r="BA38" s="2525">
        <v>518668</v>
      </c>
      <c r="BB38" s="3886"/>
      <c r="BC38" s="2525">
        <v>870239.37</v>
      </c>
      <c r="BD38" s="3886"/>
      <c r="BE38" s="1089">
        <v>1816294.73</v>
      </c>
      <c r="BF38" s="1972"/>
      <c r="BG38" s="1972"/>
      <c r="BH38" s="2500"/>
      <c r="BI38" s="2500"/>
      <c r="BJ38" s="1972"/>
      <c r="BK38" s="1972"/>
      <c r="BL38" s="2500"/>
      <c r="BM38" s="2500"/>
    </row>
    <row r="39" spans="1:65" ht="15.75" thickBot="1" x14ac:dyDescent="0.3">
      <c r="A39" s="2543" t="s">
        <v>1738</v>
      </c>
      <c r="B39" s="2544" t="s">
        <v>50</v>
      </c>
      <c r="C39" s="3838"/>
      <c r="D39" s="3890"/>
      <c r="E39" s="2545">
        <v>125</v>
      </c>
      <c r="F39" s="3890"/>
      <c r="G39" s="2525">
        <v>69</v>
      </c>
      <c r="H39" s="3886"/>
      <c r="I39" s="1089">
        <v>194</v>
      </c>
      <c r="J39" s="3890"/>
      <c r="K39" s="2525">
        <v>389</v>
      </c>
      <c r="L39" s="3886"/>
      <c r="M39" s="2525">
        <v>583</v>
      </c>
      <c r="N39" s="3890"/>
      <c r="O39" s="2525">
        <v>113</v>
      </c>
      <c r="P39" s="3886"/>
      <c r="Q39" s="2525">
        <v>696</v>
      </c>
      <c r="R39" s="3890"/>
      <c r="S39" s="2525">
        <v>118</v>
      </c>
      <c r="T39" s="3886"/>
      <c r="U39" s="2525">
        <v>814</v>
      </c>
      <c r="V39" s="3890"/>
      <c r="W39" s="2525">
        <v>113</v>
      </c>
      <c r="X39" s="3886"/>
      <c r="Y39" s="2525">
        <v>344</v>
      </c>
      <c r="Z39" s="3886"/>
      <c r="AA39" s="2525">
        <v>927</v>
      </c>
      <c r="AB39" s="3890"/>
      <c r="AC39" s="2525">
        <v>246</v>
      </c>
      <c r="AD39" s="3886"/>
      <c r="AE39" s="2525">
        <v>1173</v>
      </c>
      <c r="AF39" s="3890"/>
      <c r="AG39" s="2525">
        <v>18</v>
      </c>
      <c r="AH39" s="3886"/>
      <c r="AI39" s="2525">
        <v>1191</v>
      </c>
      <c r="AJ39" s="3887"/>
      <c r="AK39" s="2525">
        <v>455</v>
      </c>
      <c r="AL39" s="3886"/>
      <c r="AM39" s="2525">
        <v>719</v>
      </c>
      <c r="AN39" s="3886"/>
      <c r="AO39" s="2525">
        <v>1646</v>
      </c>
      <c r="AP39" s="3887"/>
      <c r="AQ39" s="2525">
        <v>494</v>
      </c>
      <c r="AR39" s="3886"/>
      <c r="AS39" s="2525">
        <v>2140</v>
      </c>
      <c r="AT39" s="3887"/>
      <c r="AU39" s="2525">
        <v>154</v>
      </c>
      <c r="AV39" s="3886"/>
      <c r="AW39" s="2525">
        <v>2294</v>
      </c>
      <c r="AX39" s="3887"/>
      <c r="AY39" s="2525">
        <v>0</v>
      </c>
      <c r="AZ39" s="3886"/>
      <c r="BA39" s="2525">
        <v>648</v>
      </c>
      <c r="BB39" s="3886"/>
      <c r="BC39" s="2525">
        <v>1367</v>
      </c>
      <c r="BD39" s="3886"/>
      <c r="BE39" s="1089">
        <v>2294</v>
      </c>
      <c r="BF39" s="1972"/>
      <c r="BG39" s="1972"/>
      <c r="BH39" s="2500"/>
      <c r="BI39" s="2500"/>
      <c r="BJ39" s="1972"/>
      <c r="BK39" s="1972"/>
      <c r="BL39" s="2500"/>
      <c r="BM39" s="2500"/>
    </row>
    <row r="40" spans="1:65" ht="15" x14ac:dyDescent="0.25">
      <c r="A40" s="2546" t="s">
        <v>448</v>
      </c>
      <c r="B40" s="2504" t="s">
        <v>50</v>
      </c>
      <c r="C40" s="3836"/>
      <c r="D40" s="3891"/>
      <c r="E40" s="2525">
        <v>167017</v>
      </c>
      <c r="F40" s="3891"/>
      <c r="G40" s="2525">
        <v>142026</v>
      </c>
      <c r="H40" s="3886"/>
      <c r="I40" s="1089">
        <v>309043</v>
      </c>
      <c r="J40" s="3891"/>
      <c r="K40" s="2525">
        <v>113537</v>
      </c>
      <c r="L40" s="3886"/>
      <c r="M40" s="2525">
        <v>422580</v>
      </c>
      <c r="N40" s="3891"/>
      <c r="O40" s="2525">
        <v>175693.36</v>
      </c>
      <c r="P40" s="3886"/>
      <c r="Q40" s="2525">
        <v>598273.36</v>
      </c>
      <c r="R40" s="3891"/>
      <c r="S40" s="2525">
        <v>173992</v>
      </c>
      <c r="T40" s="3886"/>
      <c r="U40" s="2525">
        <v>772265.36</v>
      </c>
      <c r="V40" s="3891"/>
      <c r="W40" s="2525">
        <v>174717</v>
      </c>
      <c r="X40" s="3886"/>
      <c r="Y40" s="2525">
        <v>524402.36</v>
      </c>
      <c r="Z40" s="3886"/>
      <c r="AA40" s="2525">
        <v>946982.36</v>
      </c>
      <c r="AB40" s="3891"/>
      <c r="AC40" s="2525">
        <v>168140</v>
      </c>
      <c r="AD40" s="3886"/>
      <c r="AE40" s="2525">
        <v>1115122.3599999999</v>
      </c>
      <c r="AF40" s="3891"/>
      <c r="AG40" s="2525">
        <v>7935</v>
      </c>
      <c r="AH40" s="3886"/>
      <c r="AI40" s="2525">
        <v>1123057.3599999999</v>
      </c>
      <c r="AJ40" s="3798"/>
      <c r="AK40" s="2525">
        <v>176215.37</v>
      </c>
      <c r="AL40" s="3886"/>
      <c r="AM40" s="2525">
        <v>352290.37</v>
      </c>
      <c r="AN40" s="3886"/>
      <c r="AO40" s="2525">
        <v>1299272.73</v>
      </c>
      <c r="AP40" s="3798"/>
      <c r="AQ40" s="2525">
        <v>183526</v>
      </c>
      <c r="AR40" s="3886"/>
      <c r="AS40" s="2525">
        <v>1482798.73</v>
      </c>
      <c r="AT40" s="3798"/>
      <c r="AU40" s="2525">
        <v>163924</v>
      </c>
      <c r="AV40" s="3886"/>
      <c r="AW40" s="2525">
        <v>1646722.73</v>
      </c>
      <c r="AX40" s="3798"/>
      <c r="AY40" s="2525">
        <v>171866</v>
      </c>
      <c r="AZ40" s="3886"/>
      <c r="BA40" s="2525">
        <v>519316</v>
      </c>
      <c r="BB40" s="3886"/>
      <c r="BC40" s="2525">
        <v>871606.37</v>
      </c>
      <c r="BD40" s="3886"/>
      <c r="BE40" s="1089">
        <v>1818588.73</v>
      </c>
      <c r="BF40" s="1972"/>
      <c r="BG40" s="1972"/>
      <c r="BH40" s="2500"/>
      <c r="BI40" s="2500"/>
      <c r="BJ40" s="1972"/>
      <c r="BK40" s="1972"/>
      <c r="BL40" s="2500"/>
      <c r="BM40" s="2500"/>
    </row>
    <row r="41" spans="1:65" ht="15" x14ac:dyDescent="0.25">
      <c r="A41" s="2519" t="s">
        <v>514</v>
      </c>
      <c r="B41" s="2277" t="s">
        <v>50</v>
      </c>
      <c r="C41" s="3837">
        <v>609082.85188679199</v>
      </c>
      <c r="D41" s="3885">
        <v>54231.603773584902</v>
      </c>
      <c r="E41" s="463">
        <v>4444.1899999999996</v>
      </c>
      <c r="F41" s="3885">
        <v>55854</v>
      </c>
      <c r="G41" s="463">
        <v>155.13999999999999</v>
      </c>
      <c r="H41" s="3886">
        <v>110085.60377358491</v>
      </c>
      <c r="I41" s="1036">
        <v>4599.33</v>
      </c>
      <c r="J41" s="3885">
        <v>33791.32</v>
      </c>
      <c r="K41" s="463">
        <v>4387.7299999999996</v>
      </c>
      <c r="L41" s="3886">
        <v>143876.92377358492</v>
      </c>
      <c r="M41" s="463">
        <v>8987.06</v>
      </c>
      <c r="N41" s="3885">
        <v>13594.245279999999</v>
      </c>
      <c r="O41" s="463">
        <v>5431.04</v>
      </c>
      <c r="P41" s="3886">
        <v>157471.16905358492</v>
      </c>
      <c r="Q41" s="463">
        <v>14418.099999999999</v>
      </c>
      <c r="R41" s="3885">
        <v>57306.6</v>
      </c>
      <c r="S41" s="463">
        <v>7649.71</v>
      </c>
      <c r="T41" s="3892">
        <v>214777.76905358493</v>
      </c>
      <c r="U41" s="463">
        <v>22067.809999999998</v>
      </c>
      <c r="V41" s="3885">
        <v>55384.43</v>
      </c>
      <c r="W41" s="463">
        <v>7119.75</v>
      </c>
      <c r="X41" s="3886">
        <v>126285.27528</v>
      </c>
      <c r="Y41" s="463">
        <v>20200.5</v>
      </c>
      <c r="Z41" s="3886">
        <v>270162.19905358495</v>
      </c>
      <c r="AA41" s="463">
        <v>29187.559999999998</v>
      </c>
      <c r="AB41" s="3797">
        <v>57740.566037735844</v>
      </c>
      <c r="AC41" s="463">
        <v>6870</v>
      </c>
      <c r="AD41" s="3886">
        <v>327902.76509132079</v>
      </c>
      <c r="AE41" s="463">
        <v>36057.56</v>
      </c>
      <c r="AF41" s="3797">
        <v>56118.396226415098</v>
      </c>
      <c r="AG41" s="463">
        <v>0</v>
      </c>
      <c r="AH41" s="3886">
        <v>384021.16131773591</v>
      </c>
      <c r="AI41" s="463">
        <v>36057.56</v>
      </c>
      <c r="AJ41" s="3797">
        <v>57650.116037735803</v>
      </c>
      <c r="AK41" s="463">
        <v>12542.63</v>
      </c>
      <c r="AL41" s="3886">
        <v>171509.07830188674</v>
      </c>
      <c r="AM41" s="463">
        <v>19412.629999999997</v>
      </c>
      <c r="AN41" s="3886">
        <v>441671.27735547174</v>
      </c>
      <c r="AO41" s="463">
        <v>48600.189999999995</v>
      </c>
      <c r="AP41" s="3797">
        <v>57740.5660377358</v>
      </c>
      <c r="AQ41" s="463">
        <v>10907.68</v>
      </c>
      <c r="AR41" s="3886">
        <v>499411.84339320753</v>
      </c>
      <c r="AS41" s="463">
        <v>59507.869999999995</v>
      </c>
      <c r="AT41" s="3797">
        <v>51930.660377358501</v>
      </c>
      <c r="AU41" s="463">
        <v>0</v>
      </c>
      <c r="AV41" s="3886">
        <v>551342.50377056608</v>
      </c>
      <c r="AW41" s="463">
        <v>59507.869999999995</v>
      </c>
      <c r="AX41" s="3797">
        <v>57740.5660377358</v>
      </c>
      <c r="AY41" s="463">
        <v>0</v>
      </c>
      <c r="AZ41" s="3886">
        <v>167411.79245283012</v>
      </c>
      <c r="BA41" s="463">
        <v>10907.68</v>
      </c>
      <c r="BB41" s="3886">
        <v>338920.87075471686</v>
      </c>
      <c r="BC41" s="463">
        <v>30320.309999999998</v>
      </c>
      <c r="BD41" s="3886">
        <v>609083.06980830187</v>
      </c>
      <c r="BE41" s="1036">
        <v>59507.869999999995</v>
      </c>
      <c r="BF41" s="1972"/>
      <c r="BG41" s="1972"/>
      <c r="BH41" s="2500"/>
      <c r="BI41" s="2500"/>
      <c r="BJ41" s="1972"/>
      <c r="BK41" s="1972"/>
      <c r="BL41" s="2500"/>
      <c r="BM41" s="2500"/>
    </row>
    <row r="42" spans="1:65" ht="15" x14ac:dyDescent="0.25">
      <c r="A42" s="2519" t="s">
        <v>1201</v>
      </c>
      <c r="B42" s="2277" t="s">
        <v>50</v>
      </c>
      <c r="C42" s="3837"/>
      <c r="D42" s="3885"/>
      <c r="E42" s="463">
        <v>6685.72</v>
      </c>
      <c r="F42" s="3885"/>
      <c r="G42" s="463">
        <v>6599.92</v>
      </c>
      <c r="H42" s="3886"/>
      <c r="I42" s="1036">
        <v>13285.64</v>
      </c>
      <c r="J42" s="3885"/>
      <c r="K42" s="463">
        <v>0</v>
      </c>
      <c r="L42" s="3886"/>
      <c r="M42" s="463">
        <v>13285.64</v>
      </c>
      <c r="N42" s="3885"/>
      <c r="O42" s="463">
        <v>7269.1</v>
      </c>
      <c r="P42" s="3886"/>
      <c r="Q42" s="463">
        <v>20554.739999999998</v>
      </c>
      <c r="R42" s="3885"/>
      <c r="S42" s="463">
        <v>5960.11</v>
      </c>
      <c r="T42" s="3893"/>
      <c r="U42" s="463">
        <v>26514.85</v>
      </c>
      <c r="V42" s="3885"/>
      <c r="W42" s="463">
        <v>7608.14</v>
      </c>
      <c r="X42" s="3886"/>
      <c r="Y42" s="463">
        <v>20837.349999999999</v>
      </c>
      <c r="Z42" s="3886"/>
      <c r="AA42" s="463">
        <v>34122.99</v>
      </c>
      <c r="AB42" s="3887"/>
      <c r="AC42" s="463">
        <v>1201.28</v>
      </c>
      <c r="AD42" s="3886"/>
      <c r="AE42" s="463">
        <v>35324.269999999997</v>
      </c>
      <c r="AF42" s="3887"/>
      <c r="AG42" s="463">
        <v>0</v>
      </c>
      <c r="AH42" s="3886"/>
      <c r="AI42" s="463">
        <v>35324.269999999997</v>
      </c>
      <c r="AJ42" s="3887"/>
      <c r="AK42" s="463">
        <v>3426.03</v>
      </c>
      <c r="AL42" s="3886"/>
      <c r="AM42" s="463">
        <v>4627.3100000000004</v>
      </c>
      <c r="AN42" s="3886"/>
      <c r="AO42" s="463">
        <v>38750.299999999996</v>
      </c>
      <c r="AP42" s="3887"/>
      <c r="AQ42" s="463">
        <v>3614.57</v>
      </c>
      <c r="AR42" s="3886"/>
      <c r="AS42" s="463">
        <v>42364.869999999995</v>
      </c>
      <c r="AT42" s="3887"/>
      <c r="AU42" s="463">
        <v>3235.6</v>
      </c>
      <c r="AV42" s="3886"/>
      <c r="AW42" s="463">
        <v>45600.469999999994</v>
      </c>
      <c r="AX42" s="3887"/>
      <c r="AY42" s="463">
        <v>5098.3</v>
      </c>
      <c r="AZ42" s="3886"/>
      <c r="BA42" s="463">
        <v>11948.47</v>
      </c>
      <c r="BB42" s="3886"/>
      <c r="BC42" s="463">
        <v>16575.78</v>
      </c>
      <c r="BD42" s="3886"/>
      <c r="BE42" s="1036">
        <v>50698.77</v>
      </c>
      <c r="BF42" s="1972"/>
      <c r="BG42" s="1972"/>
      <c r="BH42" s="2500"/>
      <c r="BI42" s="2500"/>
      <c r="BJ42" s="1972"/>
      <c r="BK42" s="1972"/>
      <c r="BL42" s="2500"/>
      <c r="BM42" s="2500"/>
    </row>
    <row r="43" spans="1:65" ht="15" x14ac:dyDescent="0.25">
      <c r="A43" s="2519" t="s">
        <v>1202</v>
      </c>
      <c r="B43" s="2277" t="s">
        <v>50</v>
      </c>
      <c r="C43" s="3837"/>
      <c r="D43" s="3885"/>
      <c r="E43" s="463">
        <v>37789.46</v>
      </c>
      <c r="F43" s="3885"/>
      <c r="G43" s="463">
        <v>41135.35</v>
      </c>
      <c r="H43" s="3886"/>
      <c r="I43" s="1036">
        <v>78924.81</v>
      </c>
      <c r="J43" s="3885"/>
      <c r="K43" s="463">
        <v>18388.13</v>
      </c>
      <c r="L43" s="3886"/>
      <c r="M43" s="463">
        <v>97312.94</v>
      </c>
      <c r="N43" s="3885"/>
      <c r="O43" s="463">
        <v>36928.050000000003</v>
      </c>
      <c r="P43" s="3886"/>
      <c r="Q43" s="463">
        <v>134240.99</v>
      </c>
      <c r="R43" s="3885"/>
      <c r="S43" s="463">
        <v>33776.93</v>
      </c>
      <c r="T43" s="3893"/>
      <c r="U43" s="463">
        <v>168017.91999999998</v>
      </c>
      <c r="V43" s="3885"/>
      <c r="W43" s="463">
        <v>41728.910000000003</v>
      </c>
      <c r="X43" s="3886"/>
      <c r="Y43" s="463">
        <v>112433.89</v>
      </c>
      <c r="Z43" s="3886"/>
      <c r="AA43" s="463">
        <v>209746.83000000002</v>
      </c>
      <c r="AB43" s="3887"/>
      <c r="AC43" s="463">
        <v>38862.85</v>
      </c>
      <c r="AD43" s="3886"/>
      <c r="AE43" s="463">
        <v>248609.68000000002</v>
      </c>
      <c r="AF43" s="3887"/>
      <c r="AG43" s="463">
        <v>0</v>
      </c>
      <c r="AH43" s="3886"/>
      <c r="AI43" s="463">
        <v>248609.68000000002</v>
      </c>
      <c r="AJ43" s="3887"/>
      <c r="AK43" s="463">
        <v>32597.78</v>
      </c>
      <c r="AL43" s="3886"/>
      <c r="AM43" s="463">
        <v>71460.63</v>
      </c>
      <c r="AN43" s="3886"/>
      <c r="AO43" s="463">
        <v>281207.46000000002</v>
      </c>
      <c r="AP43" s="3887"/>
      <c r="AQ43" s="463">
        <v>47811.86</v>
      </c>
      <c r="AR43" s="3886"/>
      <c r="AS43" s="463">
        <v>329019.32</v>
      </c>
      <c r="AT43" s="3887"/>
      <c r="AU43" s="463">
        <v>46767.55</v>
      </c>
      <c r="AV43" s="3886"/>
      <c r="AW43" s="463">
        <v>375786.87</v>
      </c>
      <c r="AX43" s="3887"/>
      <c r="AY43" s="463">
        <v>54368.98</v>
      </c>
      <c r="AZ43" s="3886"/>
      <c r="BA43" s="463">
        <v>148948.39000000001</v>
      </c>
      <c r="BB43" s="3886"/>
      <c r="BC43" s="463">
        <v>220409.02000000002</v>
      </c>
      <c r="BD43" s="3886"/>
      <c r="BE43" s="1036">
        <v>430155.85</v>
      </c>
      <c r="BF43" s="1972"/>
      <c r="BG43" s="1972"/>
      <c r="BH43" s="2500"/>
      <c r="BI43" s="2500"/>
      <c r="BJ43" s="1972"/>
      <c r="BK43" s="1972"/>
      <c r="BL43" s="2500"/>
      <c r="BM43" s="2500"/>
    </row>
    <row r="44" spans="1:65" ht="15" x14ac:dyDescent="0.25">
      <c r="A44" s="2519" t="s">
        <v>1203</v>
      </c>
      <c r="B44" s="2277" t="s">
        <v>50</v>
      </c>
      <c r="C44" s="3837"/>
      <c r="D44" s="3885"/>
      <c r="E44" s="463">
        <v>4087.63</v>
      </c>
      <c r="F44" s="3885"/>
      <c r="G44" s="463">
        <v>7895.45</v>
      </c>
      <c r="H44" s="3886"/>
      <c r="I44" s="1036">
        <v>11983.08</v>
      </c>
      <c r="J44" s="3885"/>
      <c r="K44" s="463">
        <v>7782.1</v>
      </c>
      <c r="L44" s="3886"/>
      <c r="M44" s="463">
        <v>19765.18</v>
      </c>
      <c r="N44" s="3885"/>
      <c r="O44" s="463">
        <v>9102.7199999999993</v>
      </c>
      <c r="P44" s="3886"/>
      <c r="Q44" s="463">
        <v>28867.9</v>
      </c>
      <c r="R44" s="3885"/>
      <c r="S44" s="463">
        <v>10070.1</v>
      </c>
      <c r="T44" s="3893"/>
      <c r="U44" s="463">
        <v>38938</v>
      </c>
      <c r="V44" s="3885"/>
      <c r="W44" s="463">
        <v>0</v>
      </c>
      <c r="X44" s="3886"/>
      <c r="Y44" s="463">
        <v>19172.82</v>
      </c>
      <c r="Z44" s="3886"/>
      <c r="AA44" s="463">
        <v>38938</v>
      </c>
      <c r="AB44" s="3887"/>
      <c r="AC44" s="463">
        <v>6976.83</v>
      </c>
      <c r="AD44" s="3886"/>
      <c r="AE44" s="463">
        <v>45914.83</v>
      </c>
      <c r="AF44" s="3887"/>
      <c r="AG44" s="463">
        <v>0</v>
      </c>
      <c r="AH44" s="3886"/>
      <c r="AI44" s="463">
        <v>45914.83</v>
      </c>
      <c r="AJ44" s="3887"/>
      <c r="AK44" s="463">
        <v>9962.92</v>
      </c>
      <c r="AL44" s="3886"/>
      <c r="AM44" s="463">
        <v>16939.75</v>
      </c>
      <c r="AN44" s="3886"/>
      <c r="AO44" s="463">
        <v>55877.75</v>
      </c>
      <c r="AP44" s="3887"/>
      <c r="AQ44" s="463">
        <v>0</v>
      </c>
      <c r="AR44" s="3886"/>
      <c r="AS44" s="463">
        <v>55877.75</v>
      </c>
      <c r="AT44" s="3887"/>
      <c r="AU44" s="463">
        <v>8902.66</v>
      </c>
      <c r="AV44" s="3886"/>
      <c r="AW44" s="463">
        <v>64780.41</v>
      </c>
      <c r="AX44" s="3887"/>
      <c r="AY44" s="463">
        <v>12218.42</v>
      </c>
      <c r="AZ44" s="3886"/>
      <c r="BA44" s="463">
        <v>21121.08</v>
      </c>
      <c r="BB44" s="3886"/>
      <c r="BC44" s="463">
        <v>38060.83</v>
      </c>
      <c r="BD44" s="3886"/>
      <c r="BE44" s="1036">
        <v>76998.83</v>
      </c>
      <c r="BF44" s="1972"/>
      <c r="BG44" s="1972"/>
      <c r="BH44" s="2500"/>
      <c r="BI44" s="2500"/>
      <c r="BJ44" s="1972"/>
      <c r="BK44" s="1972"/>
      <c r="BL44" s="2500"/>
      <c r="BM44" s="2500"/>
    </row>
    <row r="45" spans="1:65" ht="15" x14ac:dyDescent="0.25">
      <c r="A45" s="2519" t="s">
        <v>1739</v>
      </c>
      <c r="B45" s="2277" t="s">
        <v>50</v>
      </c>
      <c r="C45" s="3837"/>
      <c r="D45" s="3885"/>
      <c r="E45" s="463">
        <v>0</v>
      </c>
      <c r="F45" s="3885"/>
      <c r="G45" s="463">
        <v>0</v>
      </c>
      <c r="H45" s="3886"/>
      <c r="I45" s="1036">
        <v>0</v>
      </c>
      <c r="J45" s="3885"/>
      <c r="K45" s="463">
        <v>10</v>
      </c>
      <c r="L45" s="3886"/>
      <c r="M45" s="463">
        <v>10</v>
      </c>
      <c r="N45" s="3885"/>
      <c r="O45" s="463">
        <v>13</v>
      </c>
      <c r="P45" s="3886"/>
      <c r="Q45" s="463">
        <v>23</v>
      </c>
      <c r="R45" s="3885"/>
      <c r="S45" s="463">
        <v>0</v>
      </c>
      <c r="T45" s="3893"/>
      <c r="U45" s="463">
        <v>23</v>
      </c>
      <c r="V45" s="3885"/>
      <c r="W45" s="463">
        <v>9</v>
      </c>
      <c r="X45" s="3886"/>
      <c r="Y45" s="463">
        <v>22</v>
      </c>
      <c r="Z45" s="3886"/>
      <c r="AA45" s="463">
        <v>32</v>
      </c>
      <c r="AB45" s="3887"/>
      <c r="AC45" s="463">
        <v>13</v>
      </c>
      <c r="AD45" s="3886"/>
      <c r="AE45" s="463">
        <v>45</v>
      </c>
      <c r="AF45" s="3887"/>
      <c r="AG45" s="463">
        <v>0</v>
      </c>
      <c r="AH45" s="3886"/>
      <c r="AI45" s="463">
        <v>45</v>
      </c>
      <c r="AJ45" s="3887"/>
      <c r="AK45" s="463">
        <v>22</v>
      </c>
      <c r="AL45" s="3886"/>
      <c r="AM45" s="463">
        <v>35</v>
      </c>
      <c r="AN45" s="3886"/>
      <c r="AO45" s="463">
        <v>67</v>
      </c>
      <c r="AP45" s="3887"/>
      <c r="AQ45" s="463">
        <v>12</v>
      </c>
      <c r="AR45" s="3886"/>
      <c r="AS45" s="463">
        <v>79</v>
      </c>
      <c r="AT45" s="3887"/>
      <c r="AU45" s="463">
        <v>0</v>
      </c>
      <c r="AV45" s="3886"/>
      <c r="AW45" s="463">
        <v>79</v>
      </c>
      <c r="AX45" s="3887"/>
      <c r="AY45" s="463">
        <v>0</v>
      </c>
      <c r="AZ45" s="3886"/>
      <c r="BA45" s="463">
        <v>12</v>
      </c>
      <c r="BB45" s="3886"/>
      <c r="BC45" s="463">
        <v>47</v>
      </c>
      <c r="BD45" s="3886"/>
      <c r="BE45" s="1036">
        <v>79</v>
      </c>
      <c r="BF45" s="1972"/>
      <c r="BG45" s="1972"/>
      <c r="BH45" s="2500"/>
      <c r="BI45" s="2500"/>
      <c r="BJ45" s="1972"/>
      <c r="BK45" s="1972"/>
      <c r="BL45" s="2500"/>
      <c r="BM45" s="2500"/>
    </row>
    <row r="46" spans="1:65" ht="30.75" thickBot="1" x14ac:dyDescent="0.3">
      <c r="A46" s="2519" t="s">
        <v>1740</v>
      </c>
      <c r="B46" s="2277" t="s">
        <v>50</v>
      </c>
      <c r="C46" s="3837"/>
      <c r="D46" s="3885"/>
      <c r="E46" s="463">
        <v>22</v>
      </c>
      <c r="F46" s="3885"/>
      <c r="G46" s="463">
        <v>24</v>
      </c>
      <c r="H46" s="3886"/>
      <c r="I46" s="1036">
        <v>46</v>
      </c>
      <c r="J46" s="3885"/>
      <c r="K46" s="463">
        <v>0</v>
      </c>
      <c r="L46" s="3886"/>
      <c r="M46" s="463">
        <v>46</v>
      </c>
      <c r="N46" s="3885"/>
      <c r="O46" s="463">
        <v>0</v>
      </c>
      <c r="P46" s="3886"/>
      <c r="Q46" s="463">
        <v>46</v>
      </c>
      <c r="R46" s="3885"/>
      <c r="S46" s="463">
        <v>0</v>
      </c>
      <c r="T46" s="3893"/>
      <c r="U46" s="463">
        <v>46</v>
      </c>
      <c r="V46" s="3885"/>
      <c r="W46" s="463">
        <v>0</v>
      </c>
      <c r="X46" s="3886"/>
      <c r="Y46" s="463">
        <v>0</v>
      </c>
      <c r="Z46" s="3886"/>
      <c r="AA46" s="463">
        <v>46</v>
      </c>
      <c r="AB46" s="3887"/>
      <c r="AC46" s="463">
        <v>0</v>
      </c>
      <c r="AD46" s="3886"/>
      <c r="AE46" s="463">
        <v>46</v>
      </c>
      <c r="AF46" s="3887"/>
      <c r="AG46" s="463">
        <v>0</v>
      </c>
      <c r="AH46" s="3886"/>
      <c r="AI46" s="463">
        <v>46</v>
      </c>
      <c r="AJ46" s="3887"/>
      <c r="AK46" s="463">
        <v>28</v>
      </c>
      <c r="AL46" s="3886"/>
      <c r="AM46" s="463">
        <v>28</v>
      </c>
      <c r="AN46" s="3886"/>
      <c r="AO46" s="463">
        <v>74</v>
      </c>
      <c r="AP46" s="3887"/>
      <c r="AQ46" s="463">
        <v>8</v>
      </c>
      <c r="AR46" s="3886"/>
      <c r="AS46" s="463">
        <v>82</v>
      </c>
      <c r="AT46" s="3887"/>
      <c r="AU46" s="463">
        <v>6</v>
      </c>
      <c r="AV46" s="3886"/>
      <c r="AW46" s="463">
        <v>88</v>
      </c>
      <c r="AX46" s="3887"/>
      <c r="AY46" s="463">
        <v>0</v>
      </c>
      <c r="AZ46" s="3886"/>
      <c r="BA46" s="463">
        <v>14</v>
      </c>
      <c r="BB46" s="3886"/>
      <c r="BC46" s="463">
        <v>42</v>
      </c>
      <c r="BD46" s="3886"/>
      <c r="BE46" s="1036">
        <v>88</v>
      </c>
      <c r="BF46" s="1972"/>
      <c r="BG46" s="1972"/>
      <c r="BH46" s="2500"/>
      <c r="BI46" s="2500"/>
      <c r="BJ46" s="1972"/>
      <c r="BK46" s="1972"/>
      <c r="BL46" s="2500"/>
      <c r="BM46" s="2500"/>
    </row>
    <row r="47" spans="1:65" ht="15.75" thickBot="1" x14ac:dyDescent="0.3">
      <c r="A47" s="2539" t="s">
        <v>295</v>
      </c>
      <c r="B47" s="2513" t="s">
        <v>50</v>
      </c>
      <c r="C47" s="2528"/>
      <c r="D47" s="1406"/>
      <c r="E47" s="1406">
        <v>220127</v>
      </c>
      <c r="F47" s="1406"/>
      <c r="G47" s="1406">
        <v>197853.86000000004</v>
      </c>
      <c r="H47" s="3611"/>
      <c r="I47" s="1407">
        <v>417980.86000000004</v>
      </c>
      <c r="J47" s="1406"/>
      <c r="K47" s="1406">
        <v>144188.96</v>
      </c>
      <c r="L47" s="1406"/>
      <c r="M47" s="1406">
        <v>562169.82000000007</v>
      </c>
      <c r="N47" s="1406"/>
      <c r="O47" s="1406">
        <v>234513.27</v>
      </c>
      <c r="P47" s="1406"/>
      <c r="Q47" s="1406">
        <v>796683.09000000008</v>
      </c>
      <c r="R47" s="1406"/>
      <c r="S47" s="1406">
        <v>231516.84999999998</v>
      </c>
      <c r="T47" s="1406"/>
      <c r="U47" s="1406">
        <v>1028199.9400000001</v>
      </c>
      <c r="V47" s="1406"/>
      <c r="W47" s="1406">
        <v>231268.80000000002</v>
      </c>
      <c r="X47" s="3612"/>
      <c r="Y47" s="1406">
        <v>697298.92</v>
      </c>
      <c r="Z47" s="3612"/>
      <c r="AA47" s="1406">
        <v>1259468.7400000002</v>
      </c>
      <c r="AB47" s="1406"/>
      <c r="AC47" s="1406">
        <v>222137.96</v>
      </c>
      <c r="AD47" s="1406"/>
      <c r="AE47" s="1406">
        <v>1481606.7000000002</v>
      </c>
      <c r="AF47" s="1406"/>
      <c r="AG47" s="1406">
        <v>7935</v>
      </c>
      <c r="AH47" s="1406"/>
      <c r="AI47" s="1406">
        <v>1489541.7000000002</v>
      </c>
      <c r="AJ47" s="1406"/>
      <c r="AK47" s="1406">
        <v>234929.73</v>
      </c>
      <c r="AL47" s="3612"/>
      <c r="AM47" s="1406">
        <v>465002.69</v>
      </c>
      <c r="AN47" s="1406"/>
      <c r="AO47" s="1406">
        <v>1724471.4300000002</v>
      </c>
      <c r="AP47" s="1406"/>
      <c r="AQ47" s="1406">
        <v>246040.11</v>
      </c>
      <c r="AR47" s="1406"/>
      <c r="AS47" s="1406">
        <v>1970511.54</v>
      </c>
      <c r="AT47" s="1406"/>
      <c r="AU47" s="1406">
        <v>222895.81000000003</v>
      </c>
      <c r="AV47" s="1406"/>
      <c r="AW47" s="1406">
        <v>2193407.35</v>
      </c>
      <c r="AX47" s="1406"/>
      <c r="AY47" s="1406">
        <v>243551.7</v>
      </c>
      <c r="AZ47" s="3612"/>
      <c r="BA47" s="1406">
        <v>712487.62</v>
      </c>
      <c r="BB47" s="3612"/>
      <c r="BC47" s="1406">
        <v>1177490.31</v>
      </c>
      <c r="BD47" s="1406"/>
      <c r="BE47" s="1407">
        <v>2436959.0500000003</v>
      </c>
      <c r="BF47" s="1972"/>
      <c r="BG47" s="1972"/>
      <c r="BH47" s="2500"/>
      <c r="BI47" s="2500"/>
      <c r="BJ47" s="1972"/>
      <c r="BK47" s="1972"/>
      <c r="BL47" s="2500"/>
      <c r="BM47" s="2500"/>
    </row>
    <row r="48" spans="1:65" ht="15" x14ac:dyDescent="0.25">
      <c r="A48" s="2548" t="s">
        <v>266</v>
      </c>
      <c r="B48" s="2549"/>
      <c r="C48" s="2550"/>
      <c r="D48" s="2551"/>
      <c r="E48" s="2552"/>
      <c r="F48" s="2551"/>
      <c r="G48" s="2552"/>
      <c r="H48" s="2551"/>
      <c r="I48" s="2553"/>
      <c r="J48" s="2551"/>
      <c r="K48" s="2552"/>
      <c r="L48" s="2554"/>
      <c r="M48" s="2554"/>
      <c r="N48" s="2551"/>
      <c r="O48" s="2552"/>
      <c r="P48" s="2554"/>
      <c r="Q48" s="2554"/>
      <c r="R48" s="2551"/>
      <c r="S48" s="2552"/>
      <c r="T48" s="2554"/>
      <c r="U48" s="2554"/>
      <c r="V48" s="2551"/>
      <c r="W48" s="2552"/>
      <c r="X48" s="2554"/>
      <c r="Y48" s="2554"/>
      <c r="Z48" s="2554"/>
      <c r="AA48" s="2554"/>
      <c r="AB48" s="2551"/>
      <c r="AC48" s="2552"/>
      <c r="AD48" s="2554"/>
      <c r="AE48" s="2554"/>
      <c r="AF48" s="2551"/>
      <c r="AG48" s="2552"/>
      <c r="AH48" s="2554"/>
      <c r="AI48" s="2554"/>
      <c r="AJ48" s="2551"/>
      <c r="AK48" s="2552"/>
      <c r="AL48" s="2554"/>
      <c r="AM48" s="2554"/>
      <c r="AN48" s="2554"/>
      <c r="AO48" s="2554"/>
      <c r="AP48" s="2551"/>
      <c r="AQ48" s="2552"/>
      <c r="AR48" s="2554"/>
      <c r="AS48" s="2554"/>
      <c r="AT48" s="2551"/>
      <c r="AU48" s="2552"/>
      <c r="AV48" s="2554"/>
      <c r="AW48" s="2554"/>
      <c r="AX48" s="2551"/>
      <c r="AY48" s="2552"/>
      <c r="AZ48" s="2554"/>
      <c r="BA48" s="2554"/>
      <c r="BB48" s="2554"/>
      <c r="BC48" s="2554"/>
      <c r="BD48" s="2554"/>
      <c r="BE48" s="2555"/>
      <c r="BF48" s="1972"/>
      <c r="BG48" s="1972"/>
      <c r="BH48" s="2500"/>
      <c r="BI48" s="2500"/>
      <c r="BJ48" s="1972"/>
      <c r="BK48" s="1972"/>
      <c r="BL48" s="2500"/>
      <c r="BM48" s="2500"/>
    </row>
    <row r="49" spans="1:65" ht="15" x14ac:dyDescent="0.25">
      <c r="A49" s="2522" t="s">
        <v>273</v>
      </c>
      <c r="B49" s="2277" t="s">
        <v>49</v>
      </c>
      <c r="C49" s="1024">
        <v>89.999999999999986</v>
      </c>
      <c r="D49" s="1025">
        <v>89.999999999999986</v>
      </c>
      <c r="E49" s="1025">
        <v>91.475646461581363</v>
      </c>
      <c r="F49" s="1025">
        <v>89.999999999999986</v>
      </c>
      <c r="G49" s="1025">
        <v>91.149499987355398</v>
      </c>
      <c r="H49" s="1026">
        <v>89.999999999999986</v>
      </c>
      <c r="I49" s="1021">
        <v>91.322119927367098</v>
      </c>
      <c r="J49" s="1025">
        <v>89.999999999999986</v>
      </c>
      <c r="K49" s="1025">
        <v>91.019951030281121</v>
      </c>
      <c r="L49" s="463">
        <v>89.999999999999986</v>
      </c>
      <c r="M49" s="1026">
        <v>91.244432688931951</v>
      </c>
      <c r="N49" s="1025">
        <v>89.999999999999986</v>
      </c>
      <c r="O49" s="1025">
        <v>91.521005711841298</v>
      </c>
      <c r="P49" s="1026">
        <v>89.999999999999986</v>
      </c>
      <c r="Q49" s="1026">
        <v>91.325712867628596</v>
      </c>
      <c r="R49" s="1025">
        <v>89.999999999999986</v>
      </c>
      <c r="S49" s="1026">
        <v>91.310581925251768</v>
      </c>
      <c r="T49" s="1026">
        <v>89.999999999999986</v>
      </c>
      <c r="U49" s="1026">
        <v>91.322325571447152</v>
      </c>
      <c r="V49" s="1025">
        <v>89.999999999999986</v>
      </c>
      <c r="W49" s="2556">
        <v>91.776129654622011</v>
      </c>
      <c r="X49" s="1026">
        <v>89.999999999999986</v>
      </c>
      <c r="Y49" s="1026">
        <v>91.536084316473691</v>
      </c>
      <c r="Z49" s="1026">
        <v>89.999999999999986</v>
      </c>
      <c r="AA49" s="1026">
        <v>91.405565601959651</v>
      </c>
      <c r="AB49" s="1025">
        <v>89.999999999999986</v>
      </c>
      <c r="AC49" s="1025">
        <v>91.708526255339009</v>
      </c>
      <c r="AD49" s="1026">
        <v>89.999999999999986</v>
      </c>
      <c r="AE49" s="1026">
        <v>91.451089012779548</v>
      </c>
      <c r="AF49" s="1025">
        <v>89.999999999999986</v>
      </c>
      <c r="AG49" s="1025">
        <v>91.132058431735558</v>
      </c>
      <c r="AH49" s="1026">
        <v>89.999999999999986</v>
      </c>
      <c r="AI49" s="1026">
        <v>91.449390295608211</v>
      </c>
      <c r="AJ49" s="1025">
        <v>89.999999999999986</v>
      </c>
      <c r="AK49" s="1025">
        <v>90.950086371140657</v>
      </c>
      <c r="AL49" s="1026">
        <v>89.999999999999986</v>
      </c>
      <c r="AM49" s="1026">
        <v>91.315457506651697</v>
      </c>
      <c r="AN49" s="1026">
        <v>89.999999999999986</v>
      </c>
      <c r="AO49" s="1026">
        <v>91.381219816475934</v>
      </c>
      <c r="AP49" s="1025">
        <v>89.999999999999986</v>
      </c>
      <c r="AQ49" s="1025">
        <v>91.233171652348915</v>
      </c>
      <c r="AR49" s="1026">
        <v>89.999999999999986</v>
      </c>
      <c r="AS49" s="1026">
        <v>91.362686803267636</v>
      </c>
      <c r="AT49" s="463">
        <v>89.999999999999986</v>
      </c>
      <c r="AU49" s="1026">
        <v>91.500954182391453</v>
      </c>
      <c r="AV49" s="1026">
        <v>89.999999999999986</v>
      </c>
      <c r="AW49" s="1026">
        <v>91.376759770754475</v>
      </c>
      <c r="AX49" s="463">
        <v>89.999999999999986</v>
      </c>
      <c r="AY49" s="1026">
        <v>92.219459463397541</v>
      </c>
      <c r="AZ49" s="1026">
        <v>89.999999999999986</v>
      </c>
      <c r="BA49" s="1026">
        <v>91.653170201413857</v>
      </c>
      <c r="BB49" s="1026">
        <v>89.999999999999986</v>
      </c>
      <c r="BC49" s="1026">
        <v>91.519723652315918</v>
      </c>
      <c r="BD49" s="1026">
        <v>89.999999999999986</v>
      </c>
      <c r="BE49" s="1021">
        <v>91.46078469173294</v>
      </c>
      <c r="BF49" s="1972"/>
      <c r="BG49" s="1972"/>
      <c r="BH49" s="2500"/>
      <c r="BI49" s="2500"/>
      <c r="BJ49" s="1972"/>
      <c r="BK49" s="1972"/>
      <c r="BL49" s="2500"/>
      <c r="BM49" s="2500"/>
    </row>
    <row r="50" spans="1:65" ht="15" x14ac:dyDescent="0.25">
      <c r="A50" s="2522" t="s">
        <v>536</v>
      </c>
      <c r="B50" s="2277" t="s">
        <v>537</v>
      </c>
      <c r="C50" s="921">
        <v>150</v>
      </c>
      <c r="D50" s="1026">
        <v>150</v>
      </c>
      <c r="E50" s="1026">
        <v>150.9787379972565</v>
      </c>
      <c r="F50" s="1026">
        <v>150</v>
      </c>
      <c r="G50" s="1026">
        <v>152.42978428351313</v>
      </c>
      <c r="H50" s="463">
        <v>150</v>
      </c>
      <c r="I50" s="1021">
        <v>151.66214078374458</v>
      </c>
      <c r="J50" s="1026">
        <v>150</v>
      </c>
      <c r="K50" s="1026">
        <v>152.09805907172995</v>
      </c>
      <c r="L50" s="1363">
        <v>150</v>
      </c>
      <c r="M50" s="1026">
        <v>151.77370950323976</v>
      </c>
      <c r="N50" s="1026">
        <v>150</v>
      </c>
      <c r="O50" s="1026">
        <v>151.88683290155438</v>
      </c>
      <c r="P50" s="463">
        <v>150</v>
      </c>
      <c r="Q50" s="1026">
        <v>151.80699123475611</v>
      </c>
      <c r="R50" s="1026">
        <v>150</v>
      </c>
      <c r="S50" s="1026">
        <v>152.41398946675443</v>
      </c>
      <c r="T50" s="463">
        <v>149.99999999999997</v>
      </c>
      <c r="U50" s="1026">
        <v>151.94324516033694</v>
      </c>
      <c r="V50" s="1026">
        <v>150</v>
      </c>
      <c r="W50" s="1026">
        <v>153.15814569536425</v>
      </c>
      <c r="X50" s="463">
        <v>150.00000000000003</v>
      </c>
      <c r="Y50" s="1026">
        <v>152.48172315766456</v>
      </c>
      <c r="Z50" s="463">
        <v>150</v>
      </c>
      <c r="AA50" s="1026">
        <v>152.16488341186422</v>
      </c>
      <c r="AB50" s="1026">
        <v>150</v>
      </c>
      <c r="AC50" s="1026">
        <v>153.09301171605787</v>
      </c>
      <c r="AD50" s="463">
        <v>150.00000000000003</v>
      </c>
      <c r="AE50" s="1026">
        <v>152.30332031250001</v>
      </c>
      <c r="AF50" s="1026">
        <v>150</v>
      </c>
      <c r="AG50" s="1026">
        <v>152.59615384615384</v>
      </c>
      <c r="AH50" s="463">
        <v>150.00000000000003</v>
      </c>
      <c r="AI50" s="1026">
        <v>152.30487730061353</v>
      </c>
      <c r="AJ50" s="1026">
        <v>150</v>
      </c>
      <c r="AK50" s="1026">
        <v>153.44854996734162</v>
      </c>
      <c r="AL50" s="463">
        <v>150.00000000000003</v>
      </c>
      <c r="AM50" s="1026">
        <v>153.26390573500331</v>
      </c>
      <c r="AN50" s="463">
        <v>150.00000000000006</v>
      </c>
      <c r="AO50" s="1026">
        <v>152.45967907346832</v>
      </c>
      <c r="AP50" s="1026">
        <v>150</v>
      </c>
      <c r="AQ50" s="1026">
        <v>153.87123827392119</v>
      </c>
      <c r="AR50" s="463">
        <v>150.00000000000003</v>
      </c>
      <c r="AS50" s="1026">
        <v>152.6345112316034</v>
      </c>
      <c r="AT50" s="463">
        <v>150</v>
      </c>
      <c r="AU50" s="1026">
        <v>154.46695079695081</v>
      </c>
      <c r="AV50" s="463">
        <v>150.00000000000003</v>
      </c>
      <c r="AW50" s="1026">
        <v>152.81873824287607</v>
      </c>
      <c r="AX50" s="463">
        <v>150</v>
      </c>
      <c r="AY50" s="1026">
        <v>154.931106870229</v>
      </c>
      <c r="AZ50" s="463">
        <v>150</v>
      </c>
      <c r="BA50" s="1026">
        <v>154.41864325964457</v>
      </c>
      <c r="BB50" s="463">
        <v>150</v>
      </c>
      <c r="BC50" s="1026">
        <v>153.96055308577405</v>
      </c>
      <c r="BD50" s="463">
        <v>150.00000000000003</v>
      </c>
      <c r="BE50" s="1021">
        <v>153.02725588697018</v>
      </c>
      <c r="BF50" s="1972"/>
      <c r="BG50" s="1972"/>
      <c r="BH50" s="2500"/>
      <c r="BI50" s="2500"/>
      <c r="BJ50" s="1972"/>
      <c r="BK50" s="1972"/>
      <c r="BL50" s="2500"/>
      <c r="BM50" s="2500"/>
    </row>
    <row r="51" spans="1:65" ht="15" x14ac:dyDescent="0.25">
      <c r="A51" s="2522" t="s">
        <v>274</v>
      </c>
      <c r="B51" s="2277" t="s">
        <v>49</v>
      </c>
      <c r="C51" s="1024">
        <v>97</v>
      </c>
      <c r="D51" s="1025">
        <v>97</v>
      </c>
      <c r="E51" s="1025">
        <v>98.677144317234337</v>
      </c>
      <c r="F51" s="1025">
        <v>97</v>
      </c>
      <c r="G51" s="1025">
        <v>98.655794280578704</v>
      </c>
      <c r="H51" s="463">
        <v>97.000047779328455</v>
      </c>
      <c r="I51" s="1021">
        <v>98.667036991871598</v>
      </c>
      <c r="J51" s="1025">
        <v>97</v>
      </c>
      <c r="K51" s="1025">
        <v>98.759034027078485</v>
      </c>
      <c r="L51" s="463">
        <v>97</v>
      </c>
      <c r="M51" s="1026">
        <v>98.690616641261812</v>
      </c>
      <c r="N51" s="1025">
        <v>97</v>
      </c>
      <c r="O51" s="1025">
        <v>98.714556639291658</v>
      </c>
      <c r="P51" s="463">
        <v>97.000033007211997</v>
      </c>
      <c r="Q51" s="1026">
        <v>98.697662462191644</v>
      </c>
      <c r="R51" s="1025">
        <v>97</v>
      </c>
      <c r="S51" s="1026">
        <v>98.865731745333576</v>
      </c>
      <c r="T51" s="463">
        <v>97.00002420438976</v>
      </c>
      <c r="U51" s="1026">
        <v>98.735456277004744</v>
      </c>
      <c r="V51" s="1025">
        <v>97</v>
      </c>
      <c r="W51" s="1026">
        <v>98.876529009233835</v>
      </c>
      <c r="X51" s="463">
        <v>96.999998523015947</v>
      </c>
      <c r="Y51" s="1026">
        <v>98.818414497819006</v>
      </c>
      <c r="Z51" s="463">
        <v>97.000019082840481</v>
      </c>
      <c r="AA51" s="1026">
        <v>98.761330448432432</v>
      </c>
      <c r="AB51" s="1025">
        <v>97</v>
      </c>
      <c r="AC51" s="1025">
        <v>98.794710365040771</v>
      </c>
      <c r="AD51" s="463">
        <v>97.00001573724515</v>
      </c>
      <c r="AE51" s="1026">
        <v>98.766333676882994</v>
      </c>
      <c r="AF51" s="1025">
        <v>97</v>
      </c>
      <c r="AG51" s="1025">
        <v>98.29473804173594</v>
      </c>
      <c r="AH51" s="463">
        <v>97.000013454077433</v>
      </c>
      <c r="AI51" s="1026">
        <v>98.763809431298512</v>
      </c>
      <c r="AJ51" s="1025">
        <v>97</v>
      </c>
      <c r="AK51" s="1025">
        <v>98.772342417402996</v>
      </c>
      <c r="AL51" s="463">
        <v>96.999999999999986</v>
      </c>
      <c r="AM51" s="1026">
        <v>98.774835886028512</v>
      </c>
      <c r="AN51" s="463">
        <v>97.000011700376831</v>
      </c>
      <c r="AO51" s="1026">
        <v>98.764971817926323</v>
      </c>
      <c r="AP51" s="1025">
        <v>97</v>
      </c>
      <c r="AQ51" s="1025">
        <v>98.715348937979954</v>
      </c>
      <c r="AR51" s="463">
        <v>97.000010351135813</v>
      </c>
      <c r="AS51" s="1026">
        <v>98.75877312822449</v>
      </c>
      <c r="AT51" s="463">
        <v>97</v>
      </c>
      <c r="AU51" s="1026">
        <v>98.691531142213236</v>
      </c>
      <c r="AV51" s="463">
        <v>97.000009378009125</v>
      </c>
      <c r="AW51" s="1026">
        <v>98.751935761518268</v>
      </c>
      <c r="AX51" s="463">
        <v>97</v>
      </c>
      <c r="AY51" s="1026">
        <v>98.671039411421532</v>
      </c>
      <c r="AZ51" s="463">
        <v>96.999999999999986</v>
      </c>
      <c r="BA51" s="1026">
        <v>98.692747861619978</v>
      </c>
      <c r="BB51" s="463">
        <v>97</v>
      </c>
      <c r="BC51" s="1026">
        <v>98.725148935763499</v>
      </c>
      <c r="BD51" s="463">
        <v>97.000008490920337</v>
      </c>
      <c r="BE51" s="1021">
        <v>98.74384494798592</v>
      </c>
      <c r="BF51" s="1972"/>
      <c r="BG51" s="1972"/>
      <c r="BH51" s="2500"/>
      <c r="BI51" s="2500"/>
      <c r="BJ51" s="1972"/>
      <c r="BK51" s="1972"/>
      <c r="BL51" s="2500"/>
      <c r="BM51" s="2500"/>
    </row>
    <row r="52" spans="1:65" ht="15" x14ac:dyDescent="0.25">
      <c r="A52" s="2557" t="s">
        <v>275</v>
      </c>
      <c r="B52" s="1737"/>
      <c r="C52" s="2558"/>
      <c r="D52" s="2559"/>
      <c r="E52" s="2559"/>
      <c r="F52" s="2559"/>
      <c r="G52" s="2559"/>
      <c r="H52" s="2559"/>
      <c r="I52" s="2560"/>
      <c r="J52" s="2559"/>
      <c r="K52" s="2559"/>
      <c r="L52" s="2559"/>
      <c r="M52" s="2559"/>
      <c r="N52" s="2559"/>
      <c r="O52" s="2559"/>
      <c r="P52" s="2559"/>
      <c r="Q52" s="2559"/>
      <c r="R52" s="2559"/>
      <c r="S52" s="2559"/>
      <c r="T52" s="2559"/>
      <c r="U52" s="2559"/>
      <c r="V52" s="2559"/>
      <c r="W52" s="2559"/>
      <c r="X52" s="2559"/>
      <c r="Y52" s="2559"/>
      <c r="Z52" s="2559"/>
      <c r="AA52" s="2559"/>
      <c r="AB52" s="2559"/>
      <c r="AC52" s="2559"/>
      <c r="AD52" s="2559"/>
      <c r="AE52" s="2559"/>
      <c r="AF52" s="2559"/>
      <c r="AG52" s="2559"/>
      <c r="AH52" s="2559"/>
      <c r="AI52" s="2559"/>
      <c r="AJ52" s="2559"/>
      <c r="AK52" s="2559"/>
      <c r="AL52" s="2559"/>
      <c r="AM52" s="2559"/>
      <c r="AN52" s="2559"/>
      <c r="AO52" s="2559"/>
      <c r="AP52" s="2559"/>
      <c r="AQ52" s="2559"/>
      <c r="AR52" s="2559"/>
      <c r="AS52" s="2559"/>
      <c r="AT52" s="2559"/>
      <c r="AU52" s="2559"/>
      <c r="AV52" s="2559"/>
      <c r="AW52" s="2559"/>
      <c r="AX52" s="2559"/>
      <c r="AY52" s="2559"/>
      <c r="AZ52" s="2559"/>
      <c r="BA52" s="2559"/>
      <c r="BB52" s="2559"/>
      <c r="BC52" s="2559"/>
      <c r="BD52" s="2559"/>
      <c r="BE52" s="2560"/>
      <c r="BF52" s="1972"/>
      <c r="BG52" s="1972"/>
      <c r="BH52" s="2500"/>
      <c r="BI52" s="2500"/>
      <c r="BJ52" s="1972"/>
      <c r="BK52" s="1972"/>
      <c r="BL52" s="2500"/>
      <c r="BM52" s="2500"/>
    </row>
    <row r="53" spans="1:65" ht="15" x14ac:dyDescent="0.25">
      <c r="A53" s="2561" t="s">
        <v>883</v>
      </c>
      <c r="B53" s="2562" t="s">
        <v>50</v>
      </c>
      <c r="C53" s="1088">
        <v>6223.8207547169823</v>
      </c>
      <c r="D53" s="2525">
        <v>565.14150943396248</v>
      </c>
      <c r="E53" s="2525">
        <v>378</v>
      </c>
      <c r="F53" s="2525">
        <v>584.00943396226512</v>
      </c>
      <c r="G53" s="2525">
        <v>322</v>
      </c>
      <c r="H53" s="463">
        <v>1149.1509433962276</v>
      </c>
      <c r="I53" s="1036">
        <v>700</v>
      </c>
      <c r="J53" s="2525">
        <v>349.52830188679246</v>
      </c>
      <c r="K53" s="2525">
        <v>156</v>
      </c>
      <c r="L53" s="463">
        <v>1498.67924528302</v>
      </c>
      <c r="M53" s="463">
        <v>856</v>
      </c>
      <c r="N53" s="2525">
        <v>159.19811320754724</v>
      </c>
      <c r="O53" s="2525">
        <v>453</v>
      </c>
      <c r="P53" s="463">
        <v>1657.8773584905673</v>
      </c>
      <c r="Q53" s="463">
        <v>1309</v>
      </c>
      <c r="R53" s="2525">
        <v>565.14150943396248</v>
      </c>
      <c r="S53" s="2525">
        <v>396</v>
      </c>
      <c r="T53" s="463">
        <v>2223.0188679245298</v>
      </c>
      <c r="U53" s="463">
        <v>1705</v>
      </c>
      <c r="V53" s="2525">
        <v>546.27358490566007</v>
      </c>
      <c r="W53" s="2525">
        <v>505</v>
      </c>
      <c r="X53" s="2525">
        <v>1270.6132075471698</v>
      </c>
      <c r="Y53" s="2525">
        <v>1354</v>
      </c>
      <c r="Z53" s="2525">
        <v>2769.2924528301896</v>
      </c>
      <c r="AA53" s="2525">
        <v>2210</v>
      </c>
      <c r="AB53" s="2525">
        <v>588.72641509433993</v>
      </c>
      <c r="AC53" s="2525">
        <v>446</v>
      </c>
      <c r="AD53" s="463">
        <v>3358.0188679245293</v>
      </c>
      <c r="AE53" s="463">
        <v>2656</v>
      </c>
      <c r="AF53" s="2525">
        <v>569.85849056603752</v>
      </c>
      <c r="AG53" s="2525">
        <v>11</v>
      </c>
      <c r="AH53" s="463">
        <v>3927.8773584905666</v>
      </c>
      <c r="AI53" s="463">
        <v>2667</v>
      </c>
      <c r="AJ53" s="2525">
        <v>588.72641509433993</v>
      </c>
      <c r="AK53" s="2525">
        <v>544</v>
      </c>
      <c r="AL53" s="2525">
        <v>1747.3113207547174</v>
      </c>
      <c r="AM53" s="2525">
        <v>1001</v>
      </c>
      <c r="AN53" s="463">
        <v>4516.6037735849068</v>
      </c>
      <c r="AO53" s="463">
        <v>3211</v>
      </c>
      <c r="AP53" s="2525">
        <v>588.72641509433993</v>
      </c>
      <c r="AQ53" s="2525">
        <v>559</v>
      </c>
      <c r="AR53" s="463">
        <v>5105.3301886792469</v>
      </c>
      <c r="AS53" s="463">
        <v>3770</v>
      </c>
      <c r="AT53" s="2525">
        <v>529.76415094339495</v>
      </c>
      <c r="AU53" s="2525">
        <v>479</v>
      </c>
      <c r="AV53" s="463">
        <v>5635.0943396226421</v>
      </c>
      <c r="AW53" s="463">
        <v>4249</v>
      </c>
      <c r="AX53" s="2525">
        <v>588.72641509433993</v>
      </c>
      <c r="AY53" s="2525">
        <v>406</v>
      </c>
      <c r="AZ53" s="2525">
        <v>1707.2169811320748</v>
      </c>
      <c r="BA53" s="2525">
        <v>1444</v>
      </c>
      <c r="BB53" s="2525">
        <v>3454.5283018867926</v>
      </c>
      <c r="BC53" s="2525">
        <v>2445</v>
      </c>
      <c r="BD53" s="463">
        <v>6223.8207547169823</v>
      </c>
      <c r="BE53" s="1036">
        <v>4655</v>
      </c>
      <c r="BF53" s="1972"/>
      <c r="BG53" s="1972"/>
      <c r="BH53" s="2500"/>
      <c r="BI53" s="2500"/>
      <c r="BJ53" s="1972"/>
      <c r="BK53" s="1972"/>
      <c r="BL53" s="2500"/>
      <c r="BM53" s="2500"/>
    </row>
    <row r="54" spans="1:65" ht="15" x14ac:dyDescent="0.25">
      <c r="A54" s="2561" t="s">
        <v>1581</v>
      </c>
      <c r="B54" s="2562" t="s">
        <v>50</v>
      </c>
      <c r="C54" s="1088">
        <v>45682.844339622636</v>
      </c>
      <c r="D54" s="2525">
        <v>4148.138679245284</v>
      </c>
      <c r="E54" s="2525">
        <v>3841</v>
      </c>
      <c r="F54" s="2525">
        <v>4286.6292452830257</v>
      </c>
      <c r="G54" s="2525">
        <v>3205</v>
      </c>
      <c r="H54" s="463">
        <v>8434.7679245283107</v>
      </c>
      <c r="I54" s="1036">
        <v>7046</v>
      </c>
      <c r="J54" s="2525">
        <v>2565.5377358490568</v>
      </c>
      <c r="K54" s="2525">
        <v>2088</v>
      </c>
      <c r="L54" s="2525">
        <v>11000.305660377366</v>
      </c>
      <c r="M54" s="2525">
        <v>9134</v>
      </c>
      <c r="N54" s="2525">
        <v>1168.5141509433968</v>
      </c>
      <c r="O54" s="2525">
        <v>3644.44</v>
      </c>
      <c r="P54" s="463">
        <v>12168.819811320762</v>
      </c>
      <c r="Q54" s="463">
        <v>12778.44</v>
      </c>
      <c r="R54" s="2525">
        <v>4148.1386792452849</v>
      </c>
      <c r="S54" s="2525">
        <v>3948</v>
      </c>
      <c r="T54" s="463">
        <v>16316.958490566047</v>
      </c>
      <c r="U54" s="463">
        <v>16726.440000000002</v>
      </c>
      <c r="V54" s="2525">
        <v>4009.6481132075451</v>
      </c>
      <c r="W54" s="2525">
        <v>3673</v>
      </c>
      <c r="X54" s="2525">
        <v>9326.300943396227</v>
      </c>
      <c r="Y54" s="2525">
        <v>11265.44</v>
      </c>
      <c r="Z54" s="2525">
        <v>20326.606603773595</v>
      </c>
      <c r="AA54" s="2525">
        <v>20399.440000000002</v>
      </c>
      <c r="AB54" s="2525">
        <v>4321.2518867924555</v>
      </c>
      <c r="AC54" s="2525">
        <v>3276</v>
      </c>
      <c r="AD54" s="463">
        <v>24647.85849056605</v>
      </c>
      <c r="AE54" s="463">
        <v>23675.440000000002</v>
      </c>
      <c r="AF54" s="2525">
        <v>4182.7613207547156</v>
      </c>
      <c r="AG54" s="2525">
        <v>110</v>
      </c>
      <c r="AH54" s="463">
        <v>28830.619811320765</v>
      </c>
      <c r="AI54" s="463">
        <v>23785.440000000002</v>
      </c>
      <c r="AJ54" s="2525">
        <v>4321.2518867924555</v>
      </c>
      <c r="AK54" s="2525">
        <v>3928</v>
      </c>
      <c r="AL54" s="2525">
        <v>12825.265094339626</v>
      </c>
      <c r="AM54" s="2525">
        <v>7314</v>
      </c>
      <c r="AN54" s="463">
        <v>33151.871698113217</v>
      </c>
      <c r="AO54" s="463">
        <v>27713.440000000002</v>
      </c>
      <c r="AP54" s="2525">
        <v>4321.2518867924555</v>
      </c>
      <c r="AQ54" s="2525">
        <v>4040</v>
      </c>
      <c r="AR54" s="463">
        <v>37473.123584905668</v>
      </c>
      <c r="AS54" s="463">
        <v>31753.440000000002</v>
      </c>
      <c r="AT54" s="2525">
        <v>3888.4688679245196</v>
      </c>
      <c r="AU54" s="2525">
        <v>3626</v>
      </c>
      <c r="AV54" s="463">
        <v>41361.592452830191</v>
      </c>
      <c r="AW54" s="463">
        <v>35379.440000000002</v>
      </c>
      <c r="AX54" s="2525">
        <v>4321.2518867924555</v>
      </c>
      <c r="AY54" s="2525">
        <v>4060</v>
      </c>
      <c r="AZ54" s="2525">
        <v>12530.97264150943</v>
      </c>
      <c r="BA54" s="2525">
        <v>11726</v>
      </c>
      <c r="BB54" s="2525">
        <v>25356.237735849056</v>
      </c>
      <c r="BC54" s="2525">
        <v>19040</v>
      </c>
      <c r="BD54" s="463">
        <v>45682.84433962265</v>
      </c>
      <c r="BE54" s="1036">
        <v>39439.440000000002</v>
      </c>
      <c r="BF54" s="1972"/>
      <c r="BG54" s="1972"/>
      <c r="BH54" s="2500"/>
      <c r="BI54" s="2500"/>
      <c r="BJ54" s="1972"/>
      <c r="BK54" s="1972"/>
      <c r="BL54" s="2500"/>
      <c r="BM54" s="2500"/>
    </row>
    <row r="55" spans="1:65" ht="15" x14ac:dyDescent="0.25">
      <c r="A55" s="2561" t="s">
        <v>85</v>
      </c>
      <c r="B55" s="2562" t="s">
        <v>50</v>
      </c>
      <c r="C55" s="1088">
        <v>5352.485849056603</v>
      </c>
      <c r="D55" s="2525">
        <v>486.02169811320766</v>
      </c>
      <c r="E55" s="2525">
        <v>461</v>
      </c>
      <c r="F55" s="2525">
        <v>502.24811320754793</v>
      </c>
      <c r="G55" s="2525">
        <v>501</v>
      </c>
      <c r="H55" s="463">
        <v>988.26981132075559</v>
      </c>
      <c r="I55" s="1036">
        <v>962</v>
      </c>
      <c r="J55" s="2525">
        <v>300.59433962264148</v>
      </c>
      <c r="K55" s="2525">
        <v>293</v>
      </c>
      <c r="L55" s="2525">
        <v>1288.8641509433969</v>
      </c>
      <c r="M55" s="2525">
        <v>1255</v>
      </c>
      <c r="N55" s="2525">
        <v>136.91037735849062</v>
      </c>
      <c r="O55" s="2525">
        <v>513</v>
      </c>
      <c r="P55" s="463">
        <v>1425.7745283018876</v>
      </c>
      <c r="Q55" s="463">
        <v>1768</v>
      </c>
      <c r="R55" s="2525">
        <v>486.02169811320772</v>
      </c>
      <c r="S55" s="2525">
        <v>562</v>
      </c>
      <c r="T55" s="463">
        <v>1911.7962264150954</v>
      </c>
      <c r="U55" s="463">
        <v>2330</v>
      </c>
      <c r="V55" s="2525">
        <v>469.79528301886762</v>
      </c>
      <c r="W55" s="2525">
        <v>581.40700000000004</v>
      </c>
      <c r="X55" s="2525">
        <v>1092.7273584905661</v>
      </c>
      <c r="Y55" s="2525">
        <v>1656.4070000000002</v>
      </c>
      <c r="Z55" s="2525">
        <v>2381.591509433963</v>
      </c>
      <c r="AA55" s="2525">
        <v>2911.4070000000002</v>
      </c>
      <c r="AB55" s="2525">
        <v>506.30471698113234</v>
      </c>
      <c r="AC55" s="2525">
        <v>614</v>
      </c>
      <c r="AD55" s="463">
        <v>2887.8962264150955</v>
      </c>
      <c r="AE55" s="463">
        <v>3525.4070000000002</v>
      </c>
      <c r="AF55" s="2525">
        <v>490.07830188679225</v>
      </c>
      <c r="AG55" s="2525">
        <v>19</v>
      </c>
      <c r="AH55" s="463">
        <v>3377.9745283018879</v>
      </c>
      <c r="AI55" s="463">
        <v>3544.4070000000002</v>
      </c>
      <c r="AJ55" s="2525">
        <v>506.30471698113234</v>
      </c>
      <c r="AK55" s="2525">
        <v>538</v>
      </c>
      <c r="AL55" s="2525">
        <v>1502.6877358490569</v>
      </c>
      <c r="AM55" s="2525">
        <v>1171</v>
      </c>
      <c r="AN55" s="463">
        <v>3884.2792452830204</v>
      </c>
      <c r="AO55" s="463">
        <v>4082.4070000000002</v>
      </c>
      <c r="AP55" s="2525">
        <v>506.30471698113234</v>
      </c>
      <c r="AQ55" s="2525">
        <v>540</v>
      </c>
      <c r="AR55" s="463">
        <v>4390.5839622641524</v>
      </c>
      <c r="AS55" s="463">
        <v>4622.4070000000002</v>
      </c>
      <c r="AT55" s="2525">
        <v>455.5971698113197</v>
      </c>
      <c r="AU55" s="2525">
        <v>495</v>
      </c>
      <c r="AV55" s="463">
        <v>4846.1811320754723</v>
      </c>
      <c r="AW55" s="463">
        <v>5117.4070000000002</v>
      </c>
      <c r="AX55" s="2525">
        <v>506.30471698113234</v>
      </c>
      <c r="AY55" s="2525">
        <v>510</v>
      </c>
      <c r="AZ55" s="2525">
        <v>1468.2066037735844</v>
      </c>
      <c r="BA55" s="2525">
        <v>1545</v>
      </c>
      <c r="BB55" s="2525">
        <v>2970.8943396226414</v>
      </c>
      <c r="BC55" s="2525">
        <v>2716</v>
      </c>
      <c r="BD55" s="463">
        <v>5352.4858490566048</v>
      </c>
      <c r="BE55" s="1036">
        <v>5627.4070000000002</v>
      </c>
      <c r="BF55" s="1972"/>
      <c r="BG55" s="1972"/>
      <c r="BH55" s="2500"/>
      <c r="BI55" s="2500"/>
      <c r="BJ55" s="1972"/>
      <c r="BK55" s="1972"/>
      <c r="BL55" s="2500"/>
      <c r="BM55" s="2500"/>
    </row>
    <row r="56" spans="1:65" ht="15" x14ac:dyDescent="0.25">
      <c r="A56" s="2563" t="s">
        <v>2266</v>
      </c>
      <c r="B56" s="2562" t="s">
        <v>50</v>
      </c>
      <c r="C56" s="1088">
        <v>57259.15094339622</v>
      </c>
      <c r="D56" s="2525">
        <v>5199.3018867924548</v>
      </c>
      <c r="E56" s="2525">
        <v>4680</v>
      </c>
      <c r="F56" s="2525">
        <v>5372.8867924528386</v>
      </c>
      <c r="G56" s="2525">
        <v>4028</v>
      </c>
      <c r="H56" s="463">
        <v>10572.188679245293</v>
      </c>
      <c r="I56" s="1036">
        <v>8708</v>
      </c>
      <c r="J56" s="2525">
        <v>3215.6603773584911</v>
      </c>
      <c r="K56" s="2525">
        <v>2537</v>
      </c>
      <c r="L56" s="2525">
        <v>13787.849056603784</v>
      </c>
      <c r="M56" s="2525">
        <v>11245</v>
      </c>
      <c r="N56" s="2525">
        <v>1464.6226415094347</v>
      </c>
      <c r="O56" s="2525">
        <v>4610.4400000000005</v>
      </c>
      <c r="P56" s="463">
        <v>15252.471698113219</v>
      </c>
      <c r="Q56" s="463">
        <v>15855.44</v>
      </c>
      <c r="R56" s="2525">
        <v>5199.3018867924557</v>
      </c>
      <c r="S56" s="2525">
        <v>4906</v>
      </c>
      <c r="T56" s="463">
        <v>20451.773584905673</v>
      </c>
      <c r="U56" s="463">
        <v>20761.440000000002</v>
      </c>
      <c r="V56" s="2525">
        <v>5025.7169811320728</v>
      </c>
      <c r="W56" s="2525">
        <v>4759.4070000000002</v>
      </c>
      <c r="X56" s="2525">
        <v>11689.641509433965</v>
      </c>
      <c r="Y56" s="2525">
        <v>14275.847</v>
      </c>
      <c r="Z56" s="2525">
        <v>25477.490566037748</v>
      </c>
      <c r="AA56" s="2525">
        <v>25520.847000000002</v>
      </c>
      <c r="AB56" s="2525">
        <v>5416.2830188679281</v>
      </c>
      <c r="AC56" s="2525">
        <v>4336</v>
      </c>
      <c r="AD56" s="463">
        <v>30893.773584905677</v>
      </c>
      <c r="AE56" s="463">
        <v>29856.847000000002</v>
      </c>
      <c r="AF56" s="2525">
        <v>5242.6981132075452</v>
      </c>
      <c r="AG56" s="2525">
        <v>140</v>
      </c>
      <c r="AH56" s="463">
        <v>36136.471698113222</v>
      </c>
      <c r="AI56" s="463">
        <v>29996.847000000002</v>
      </c>
      <c r="AJ56" s="2525">
        <v>5416.2830188679281</v>
      </c>
      <c r="AK56" s="2525">
        <v>5010</v>
      </c>
      <c r="AL56" s="2525">
        <v>16075.264150943403</v>
      </c>
      <c r="AM56" s="2525">
        <v>9486</v>
      </c>
      <c r="AN56" s="463">
        <v>41552.754716981151</v>
      </c>
      <c r="AO56" s="463">
        <v>35006.847000000002</v>
      </c>
      <c r="AP56" s="2525">
        <v>5416.2830188679281</v>
      </c>
      <c r="AQ56" s="2525">
        <v>5139</v>
      </c>
      <c r="AR56" s="463">
        <v>46969.03773584908</v>
      </c>
      <c r="AS56" s="463">
        <v>40145.847000000002</v>
      </c>
      <c r="AT56" s="2525">
        <v>4873.8301886792342</v>
      </c>
      <c r="AU56" s="2525">
        <v>4600</v>
      </c>
      <c r="AV56" s="463">
        <v>51842.867924528313</v>
      </c>
      <c r="AW56" s="463">
        <v>44745.847000000002</v>
      </c>
      <c r="AX56" s="2525">
        <v>5416.2830188679281</v>
      </c>
      <c r="AY56" s="2525">
        <v>4976</v>
      </c>
      <c r="AZ56" s="2525">
        <v>15706.39622641509</v>
      </c>
      <c r="BA56" s="2525">
        <v>14715</v>
      </c>
      <c r="BB56" s="2525">
        <v>31781.660377358494</v>
      </c>
      <c r="BC56" s="2525">
        <v>24201</v>
      </c>
      <c r="BD56" s="463">
        <v>57259.150943396242</v>
      </c>
      <c r="BE56" s="1036">
        <v>49721.847000000002</v>
      </c>
      <c r="BF56" s="1972"/>
      <c r="BG56" s="1972"/>
      <c r="BH56" s="2500"/>
      <c r="BI56" s="2500"/>
      <c r="BJ56" s="1972"/>
      <c r="BK56" s="1972"/>
      <c r="BL56" s="2500"/>
      <c r="BM56" s="2500"/>
    </row>
    <row r="57" spans="1:65" ht="15" x14ac:dyDescent="0.25">
      <c r="A57" s="1402" t="s">
        <v>86</v>
      </c>
      <c r="B57" s="2277" t="s">
        <v>50</v>
      </c>
      <c r="C57" s="924">
        <v>5320.3158716526905</v>
      </c>
      <c r="D57" s="463">
        <v>483.10056810239797</v>
      </c>
      <c r="E57" s="1026">
        <v>324</v>
      </c>
      <c r="F57" s="463">
        <v>499.22945778113643</v>
      </c>
      <c r="G57" s="1026">
        <v>377.5</v>
      </c>
      <c r="H57" s="463">
        <v>982.3300258835344</v>
      </c>
      <c r="I57" s="1021">
        <v>701.5</v>
      </c>
      <c r="J57" s="463">
        <v>298.7876812986201</v>
      </c>
      <c r="K57" s="463">
        <v>248.5</v>
      </c>
      <c r="L57" s="463">
        <v>1281.1177071821546</v>
      </c>
      <c r="M57" s="463">
        <v>950</v>
      </c>
      <c r="N57" s="463">
        <v>136.08750666435134</v>
      </c>
      <c r="O57" s="463">
        <v>368</v>
      </c>
      <c r="P57" s="463">
        <v>1417.205213846506</v>
      </c>
      <c r="Q57" s="463">
        <v>1318</v>
      </c>
      <c r="R57" s="463">
        <v>483.10056810239797</v>
      </c>
      <c r="S57" s="463">
        <v>452</v>
      </c>
      <c r="T57" s="463">
        <v>1900.305781948904</v>
      </c>
      <c r="U57" s="463">
        <v>1770</v>
      </c>
      <c r="V57" s="463">
        <v>466.97167842365951</v>
      </c>
      <c r="W57" s="463">
        <v>403.5</v>
      </c>
      <c r="X57" s="463">
        <v>1086.1597531904088</v>
      </c>
      <c r="Y57" s="463">
        <v>1223.5</v>
      </c>
      <c r="Z57" s="463">
        <v>2367.2774603725634</v>
      </c>
      <c r="AA57" s="463">
        <v>2173.5</v>
      </c>
      <c r="AB57" s="463">
        <v>503.26168020082048</v>
      </c>
      <c r="AC57" s="463">
        <v>456.6</v>
      </c>
      <c r="AD57" s="463">
        <v>2870.539140573384</v>
      </c>
      <c r="AE57" s="463">
        <v>2630.1</v>
      </c>
      <c r="AF57" s="463">
        <v>487.13279052208208</v>
      </c>
      <c r="AG57" s="463">
        <v>8</v>
      </c>
      <c r="AH57" s="463">
        <v>3357.6719310954659</v>
      </c>
      <c r="AI57" s="463">
        <v>2638.1</v>
      </c>
      <c r="AJ57" s="463">
        <v>503.26168020082048</v>
      </c>
      <c r="AK57" s="463">
        <v>371</v>
      </c>
      <c r="AL57" s="463">
        <v>1493.6561509237231</v>
      </c>
      <c r="AM57" s="463">
        <v>835.6</v>
      </c>
      <c r="AN57" s="463">
        <v>3860.9336112962865</v>
      </c>
      <c r="AO57" s="463">
        <v>3009.1</v>
      </c>
      <c r="AP57" s="463">
        <v>503.26168020082048</v>
      </c>
      <c r="AQ57" s="463">
        <v>449</v>
      </c>
      <c r="AR57" s="463">
        <v>4364.1952914971071</v>
      </c>
      <c r="AS57" s="463">
        <v>3458.1</v>
      </c>
      <c r="AT57" s="463">
        <v>452.8588999547631</v>
      </c>
      <c r="AU57" s="463">
        <v>294</v>
      </c>
      <c r="AV57" s="463">
        <v>4817.0541914518699</v>
      </c>
      <c r="AW57" s="463">
        <v>3752.1</v>
      </c>
      <c r="AX57" s="463">
        <v>503.26168020082048</v>
      </c>
      <c r="AY57" s="463">
        <v>241</v>
      </c>
      <c r="AZ57" s="463">
        <v>1459.382260356404</v>
      </c>
      <c r="BA57" s="463">
        <v>984</v>
      </c>
      <c r="BB57" s="463">
        <v>2953.0384112801271</v>
      </c>
      <c r="BC57" s="463">
        <v>1819.6</v>
      </c>
      <c r="BD57" s="463">
        <v>5320.3158716526905</v>
      </c>
      <c r="BE57" s="1036">
        <v>3993.1</v>
      </c>
      <c r="BF57" s="1972"/>
      <c r="BG57" s="1972"/>
      <c r="BH57" s="2500"/>
      <c r="BI57" s="2500"/>
      <c r="BJ57" s="1972"/>
      <c r="BK57" s="1972"/>
      <c r="BL57" s="2500"/>
      <c r="BM57" s="2500"/>
    </row>
    <row r="58" spans="1:65" ht="15" x14ac:dyDescent="0.25">
      <c r="A58" s="1402" t="s">
        <v>851</v>
      </c>
      <c r="B58" s="2277" t="s">
        <v>50</v>
      </c>
      <c r="C58" s="924">
        <v>1761.0441011094092</v>
      </c>
      <c r="D58" s="463">
        <v>159.90806302165174</v>
      </c>
      <c r="E58" s="463">
        <v>141.92500000000001</v>
      </c>
      <c r="F58" s="463">
        <v>165.24678476513415</v>
      </c>
      <c r="G58" s="463">
        <v>110.378</v>
      </c>
      <c r="H58" s="463">
        <v>325.15484778678592</v>
      </c>
      <c r="I58" s="1036">
        <v>252.303</v>
      </c>
      <c r="J58" s="463">
        <v>98.89982029800845</v>
      </c>
      <c r="K58" s="463">
        <v>105.35000000000001</v>
      </c>
      <c r="L58" s="463">
        <v>424.05466808479434</v>
      </c>
      <c r="M58" s="463">
        <v>357.65300000000002</v>
      </c>
      <c r="N58" s="463">
        <v>45.045464710631393</v>
      </c>
      <c r="O58" s="463">
        <v>141.17400000000001</v>
      </c>
      <c r="P58" s="463">
        <v>469.10013279542574</v>
      </c>
      <c r="Q58" s="463">
        <v>498.827</v>
      </c>
      <c r="R58" s="463">
        <v>159.90806302165177</v>
      </c>
      <c r="S58" s="463">
        <v>124.081</v>
      </c>
      <c r="T58" s="463">
        <v>629.00819581707754</v>
      </c>
      <c r="U58" s="463">
        <v>622.90800000000002</v>
      </c>
      <c r="V58" s="463">
        <v>154.56934127816936</v>
      </c>
      <c r="W58" s="463">
        <v>147.21700000000001</v>
      </c>
      <c r="X58" s="463">
        <v>359.52286901045255</v>
      </c>
      <c r="Y58" s="463">
        <v>412.47199999999998</v>
      </c>
      <c r="Z58" s="463">
        <v>783.57753709524695</v>
      </c>
      <c r="AA58" s="463">
        <v>770.125</v>
      </c>
      <c r="AB58" s="463">
        <v>166.58146520100459</v>
      </c>
      <c r="AC58" s="463">
        <v>136.37</v>
      </c>
      <c r="AD58" s="463">
        <v>950.15900229625151</v>
      </c>
      <c r="AE58" s="463">
        <v>906.495</v>
      </c>
      <c r="AF58" s="463">
        <v>161.24274345752218</v>
      </c>
      <c r="AG58" s="463">
        <v>5.4</v>
      </c>
      <c r="AH58" s="463">
        <v>1111.4017457537736</v>
      </c>
      <c r="AI58" s="463">
        <v>911.89499999999998</v>
      </c>
      <c r="AJ58" s="463">
        <v>166.58146520100459</v>
      </c>
      <c r="AK58" s="463">
        <v>132.04900000000001</v>
      </c>
      <c r="AL58" s="463">
        <v>494.40567385953136</v>
      </c>
      <c r="AM58" s="463">
        <v>273.81900000000002</v>
      </c>
      <c r="AN58" s="463">
        <v>1277.9832109547783</v>
      </c>
      <c r="AO58" s="463">
        <v>1043.944</v>
      </c>
      <c r="AP58" s="463">
        <v>166.58146520100459</v>
      </c>
      <c r="AQ58" s="463">
        <v>134.53800000000001</v>
      </c>
      <c r="AR58" s="463">
        <v>1444.564676155783</v>
      </c>
      <c r="AS58" s="463">
        <v>1178.482</v>
      </c>
      <c r="AT58" s="463">
        <v>149.89795975262214</v>
      </c>
      <c r="AU58" s="463">
        <v>125.142</v>
      </c>
      <c r="AV58" s="463">
        <v>1594.4626359084052</v>
      </c>
      <c r="AW58" s="463">
        <v>1303.624</v>
      </c>
      <c r="AX58" s="463">
        <v>166.58146520100459</v>
      </c>
      <c r="AY58" s="463">
        <v>114.828</v>
      </c>
      <c r="AZ58" s="463">
        <v>483.06089015463135</v>
      </c>
      <c r="BA58" s="463">
        <v>374.50800000000004</v>
      </c>
      <c r="BB58" s="463">
        <v>977.46656401416271</v>
      </c>
      <c r="BC58" s="463">
        <v>648.327</v>
      </c>
      <c r="BD58" s="463">
        <v>1761.0441011094099</v>
      </c>
      <c r="BE58" s="1036">
        <v>1418.452</v>
      </c>
      <c r="BF58" s="1972"/>
      <c r="BG58" s="1972"/>
      <c r="BH58" s="2500"/>
      <c r="BI58" s="2500"/>
      <c r="BJ58" s="1972"/>
      <c r="BK58" s="1972"/>
      <c r="BL58" s="2500"/>
      <c r="BM58" s="2500"/>
    </row>
    <row r="59" spans="1:65" ht="15" x14ac:dyDescent="0.25">
      <c r="A59" s="1402" t="s">
        <v>129</v>
      </c>
      <c r="B59" s="2277" t="s">
        <v>50</v>
      </c>
      <c r="C59" s="924">
        <v>49790.566037735851</v>
      </c>
      <c r="D59" s="463">
        <v>4521.132075471699</v>
      </c>
      <c r="E59" s="1025">
        <v>5250.27</v>
      </c>
      <c r="F59" s="463">
        <v>4672.0754716981191</v>
      </c>
      <c r="G59" s="1025">
        <v>4490.7299999999996</v>
      </c>
      <c r="H59" s="463">
        <v>9193.207547169819</v>
      </c>
      <c r="I59" s="1032">
        <v>9741</v>
      </c>
      <c r="J59" s="463">
        <v>2796.2264150943397</v>
      </c>
      <c r="K59" s="463">
        <v>3512.172</v>
      </c>
      <c r="L59" s="463">
        <v>11989.433962264156</v>
      </c>
      <c r="M59" s="463">
        <v>13253.172</v>
      </c>
      <c r="N59" s="463">
        <v>1273.5849056603781</v>
      </c>
      <c r="O59" s="463">
        <v>6242</v>
      </c>
      <c r="P59" s="463">
        <v>13263.018867924535</v>
      </c>
      <c r="Q59" s="463">
        <v>19495.171999999999</v>
      </c>
      <c r="R59" s="463">
        <v>4521.1320754716999</v>
      </c>
      <c r="S59" s="463">
        <v>5747.2</v>
      </c>
      <c r="T59" s="463">
        <v>17784.150943396235</v>
      </c>
      <c r="U59" s="463">
        <v>25242.371999999999</v>
      </c>
      <c r="V59" s="463">
        <v>4370.1886792452797</v>
      </c>
      <c r="W59" s="463">
        <v>5180.1000000000004</v>
      </c>
      <c r="X59" s="463">
        <v>10164.905660377359</v>
      </c>
      <c r="Y59" s="463">
        <v>17169.3</v>
      </c>
      <c r="Z59" s="463">
        <v>22154.339622641513</v>
      </c>
      <c r="AA59" s="463">
        <v>30422.472000000002</v>
      </c>
      <c r="AB59" s="463">
        <v>4709.8113207547203</v>
      </c>
      <c r="AC59" s="463">
        <v>5055.3999999999996</v>
      </c>
      <c r="AD59" s="463">
        <v>26864.150943396235</v>
      </c>
      <c r="AE59" s="463">
        <v>35477.872000000003</v>
      </c>
      <c r="AF59" s="463">
        <v>4558.8679245283001</v>
      </c>
      <c r="AG59" s="463">
        <v>178</v>
      </c>
      <c r="AH59" s="463">
        <v>31423.018867924533</v>
      </c>
      <c r="AI59" s="463">
        <v>35655.872000000003</v>
      </c>
      <c r="AJ59" s="463">
        <v>4709.8113207547203</v>
      </c>
      <c r="AK59" s="463">
        <v>4035.5</v>
      </c>
      <c r="AL59" s="463">
        <v>13978.490566037741</v>
      </c>
      <c r="AM59" s="463">
        <v>9268.9</v>
      </c>
      <c r="AN59" s="463">
        <v>36132.830188679254</v>
      </c>
      <c r="AO59" s="463">
        <v>39691.372000000003</v>
      </c>
      <c r="AP59" s="463">
        <v>4709.8113207547203</v>
      </c>
      <c r="AQ59" s="463">
        <v>6031.09</v>
      </c>
      <c r="AR59" s="463">
        <v>40842.641509433975</v>
      </c>
      <c r="AS59" s="463">
        <v>45722.462</v>
      </c>
      <c r="AT59" s="463">
        <v>4238.1132075471596</v>
      </c>
      <c r="AU59" s="463">
        <v>5637.9830000000002</v>
      </c>
      <c r="AV59" s="463">
        <v>45080.754716981137</v>
      </c>
      <c r="AW59" s="463">
        <v>51360.445</v>
      </c>
      <c r="AX59" s="463">
        <v>4709.8113207547203</v>
      </c>
      <c r="AY59" s="463">
        <v>6487.634</v>
      </c>
      <c r="AZ59" s="463">
        <v>13657.7358490566</v>
      </c>
      <c r="BA59" s="463">
        <v>18156.707000000002</v>
      </c>
      <c r="BB59" s="463">
        <v>27636.226415094341</v>
      </c>
      <c r="BC59" s="463">
        <v>27425.607000000004</v>
      </c>
      <c r="BD59" s="463">
        <v>49790.566037735858</v>
      </c>
      <c r="BE59" s="1036">
        <v>57848.078999999998</v>
      </c>
      <c r="BF59" s="1972"/>
      <c r="BG59" s="1972"/>
      <c r="BH59" s="2500"/>
      <c r="BI59" s="2500"/>
      <c r="BJ59" s="1972"/>
      <c r="BK59" s="1972"/>
      <c r="BL59" s="2500"/>
      <c r="BM59" s="2500"/>
    </row>
    <row r="60" spans="1:65" ht="15" x14ac:dyDescent="0.25">
      <c r="A60" s="1402" t="s">
        <v>543</v>
      </c>
      <c r="B60" s="2277" t="s">
        <v>50</v>
      </c>
      <c r="C60" s="924">
        <v>0</v>
      </c>
      <c r="D60" s="463">
        <v>0</v>
      </c>
      <c r="E60" s="463">
        <v>0</v>
      </c>
      <c r="F60" s="463">
        <v>0</v>
      </c>
      <c r="G60" s="463">
        <v>0</v>
      </c>
      <c r="H60" s="463">
        <v>0</v>
      </c>
      <c r="I60" s="1036">
        <v>0</v>
      </c>
      <c r="J60" s="463">
        <v>0</v>
      </c>
      <c r="K60" s="463">
        <v>0</v>
      </c>
      <c r="L60" s="463">
        <v>0</v>
      </c>
      <c r="M60" s="463">
        <v>0</v>
      </c>
      <c r="N60" s="463">
        <v>0</v>
      </c>
      <c r="O60" s="463">
        <v>0</v>
      </c>
      <c r="P60" s="463">
        <v>0</v>
      </c>
      <c r="Q60" s="463">
        <v>0</v>
      </c>
      <c r="R60" s="463">
        <v>0</v>
      </c>
      <c r="S60" s="463">
        <v>0</v>
      </c>
      <c r="T60" s="463">
        <v>0</v>
      </c>
      <c r="U60" s="463">
        <v>0</v>
      </c>
      <c r="V60" s="463">
        <v>0</v>
      </c>
      <c r="W60" s="463">
        <v>0</v>
      </c>
      <c r="X60" s="463">
        <v>0</v>
      </c>
      <c r="Y60" s="463">
        <v>0</v>
      </c>
      <c r="Z60" s="463">
        <v>0</v>
      </c>
      <c r="AA60" s="463">
        <v>0</v>
      </c>
      <c r="AB60" s="463">
        <v>0</v>
      </c>
      <c r="AC60" s="463">
        <v>0</v>
      </c>
      <c r="AD60" s="463">
        <v>0</v>
      </c>
      <c r="AE60" s="463">
        <v>0</v>
      </c>
      <c r="AF60" s="463">
        <v>0</v>
      </c>
      <c r="AG60" s="463">
        <v>0</v>
      </c>
      <c r="AH60" s="463">
        <v>0</v>
      </c>
      <c r="AI60" s="463">
        <v>0</v>
      </c>
      <c r="AJ60" s="463">
        <v>0</v>
      </c>
      <c r="AK60" s="463">
        <v>0</v>
      </c>
      <c r="AL60" s="463">
        <v>0</v>
      </c>
      <c r="AM60" s="463">
        <v>0</v>
      </c>
      <c r="AN60" s="463">
        <v>0</v>
      </c>
      <c r="AO60" s="463">
        <v>0</v>
      </c>
      <c r="AP60" s="463">
        <v>0</v>
      </c>
      <c r="AQ60" s="463">
        <v>0</v>
      </c>
      <c r="AR60" s="463">
        <v>0</v>
      </c>
      <c r="AS60" s="463">
        <v>0</v>
      </c>
      <c r="AT60" s="463">
        <v>0</v>
      </c>
      <c r="AU60" s="463">
        <v>0</v>
      </c>
      <c r="AV60" s="463">
        <v>0</v>
      </c>
      <c r="AW60" s="463">
        <v>0</v>
      </c>
      <c r="AX60" s="463">
        <v>0</v>
      </c>
      <c r="AY60" s="463">
        <v>0</v>
      </c>
      <c r="AZ60" s="463">
        <v>0</v>
      </c>
      <c r="BA60" s="463">
        <v>0</v>
      </c>
      <c r="BB60" s="463">
        <v>0</v>
      </c>
      <c r="BC60" s="463">
        <v>0</v>
      </c>
      <c r="BD60" s="463">
        <v>0</v>
      </c>
      <c r="BE60" s="1036">
        <v>0</v>
      </c>
      <c r="BF60" s="1972"/>
      <c r="BG60" s="1972"/>
      <c r="BH60" s="2500"/>
      <c r="BI60" s="2500"/>
      <c r="BJ60" s="1972"/>
      <c r="BK60" s="1972"/>
      <c r="BL60" s="2500"/>
      <c r="BM60" s="2500"/>
    </row>
    <row r="61" spans="1:65" ht="15" x14ac:dyDescent="0.25">
      <c r="A61" s="1402" t="s">
        <v>130</v>
      </c>
      <c r="B61" s="2277" t="s">
        <v>50</v>
      </c>
      <c r="C61" s="924">
        <v>24895.283018867925</v>
      </c>
      <c r="D61" s="463">
        <v>2260.5660377358495</v>
      </c>
      <c r="E61" s="463">
        <v>225</v>
      </c>
      <c r="F61" s="463">
        <v>2336.0377358490596</v>
      </c>
      <c r="G61" s="463">
        <v>0</v>
      </c>
      <c r="H61" s="463">
        <v>4596.6037735849095</v>
      </c>
      <c r="I61" s="1036">
        <v>225</v>
      </c>
      <c r="J61" s="463">
        <v>1398.1132075471698</v>
      </c>
      <c r="K61" s="463"/>
      <c r="L61" s="463">
        <v>5994.7169811320782</v>
      </c>
      <c r="M61" s="463">
        <v>225</v>
      </c>
      <c r="N61" s="463">
        <v>636.79245283018906</v>
      </c>
      <c r="O61" s="463">
        <v>0</v>
      </c>
      <c r="P61" s="463">
        <v>6631.5094339622674</v>
      </c>
      <c r="Q61" s="463">
        <v>225</v>
      </c>
      <c r="R61" s="463">
        <v>2260.5660377358499</v>
      </c>
      <c r="S61" s="463">
        <v>0</v>
      </c>
      <c r="T61" s="463">
        <v>8892.0754716981173</v>
      </c>
      <c r="U61" s="463">
        <v>225</v>
      </c>
      <c r="V61" s="463">
        <v>2185.0943396226398</v>
      </c>
      <c r="W61" s="463">
        <v>0</v>
      </c>
      <c r="X61" s="463">
        <v>5082.4528301886794</v>
      </c>
      <c r="Y61" s="463">
        <v>0</v>
      </c>
      <c r="Z61" s="463">
        <v>11077.169811320757</v>
      </c>
      <c r="AA61" s="463">
        <v>225</v>
      </c>
      <c r="AB61" s="463">
        <v>2354.9056603773602</v>
      </c>
      <c r="AC61" s="463">
        <v>0</v>
      </c>
      <c r="AD61" s="463">
        <v>13432.075471698117</v>
      </c>
      <c r="AE61" s="463">
        <v>225</v>
      </c>
      <c r="AF61" s="463">
        <v>2279.4339622641501</v>
      </c>
      <c r="AG61" s="463">
        <v>0</v>
      </c>
      <c r="AH61" s="463">
        <v>15711.509433962266</v>
      </c>
      <c r="AI61" s="463">
        <v>225</v>
      </c>
      <c r="AJ61" s="463">
        <v>2354.9056603773602</v>
      </c>
      <c r="AK61" s="463">
        <v>1532</v>
      </c>
      <c r="AL61" s="463">
        <v>6989.2452830188704</v>
      </c>
      <c r="AM61" s="463">
        <v>1532</v>
      </c>
      <c r="AN61" s="463">
        <v>18066.415094339627</v>
      </c>
      <c r="AO61" s="463">
        <v>1757</v>
      </c>
      <c r="AP61" s="463">
        <v>2354.9056603773602</v>
      </c>
      <c r="AQ61" s="463">
        <v>0</v>
      </c>
      <c r="AR61" s="463">
        <v>20421.320754716988</v>
      </c>
      <c r="AS61" s="463">
        <v>1757</v>
      </c>
      <c r="AT61" s="463">
        <v>2119.0566037735798</v>
      </c>
      <c r="AU61" s="463">
        <v>0</v>
      </c>
      <c r="AV61" s="463">
        <v>22540.377358490568</v>
      </c>
      <c r="AW61" s="463">
        <v>1757</v>
      </c>
      <c r="AX61" s="463">
        <v>2354.9056603773602</v>
      </c>
      <c r="AY61" s="463">
        <v>0</v>
      </c>
      <c r="AZ61" s="463">
        <v>6828.8679245283001</v>
      </c>
      <c r="BA61" s="463">
        <v>0</v>
      </c>
      <c r="BB61" s="463">
        <v>13818.113207547171</v>
      </c>
      <c r="BC61" s="463">
        <v>1532</v>
      </c>
      <c r="BD61" s="463">
        <v>24895.283018867929</v>
      </c>
      <c r="BE61" s="1036">
        <v>1757</v>
      </c>
      <c r="BF61" s="1972"/>
      <c r="BG61" s="1972"/>
      <c r="BH61" s="2500"/>
      <c r="BI61" s="2500"/>
      <c r="BJ61" s="1972"/>
      <c r="BK61" s="1972"/>
      <c r="BL61" s="2500"/>
      <c r="BM61" s="2500"/>
    </row>
    <row r="62" spans="1:65" ht="15" x14ac:dyDescent="0.25">
      <c r="A62" s="1402" t="s">
        <v>1204</v>
      </c>
      <c r="B62" s="2277" t="s">
        <v>50</v>
      </c>
      <c r="C62" s="924">
        <v>0</v>
      </c>
      <c r="D62" s="463">
        <v>0</v>
      </c>
      <c r="E62" s="463">
        <v>0</v>
      </c>
      <c r="F62" s="463">
        <v>0</v>
      </c>
      <c r="G62" s="463">
        <v>0</v>
      </c>
      <c r="H62" s="463">
        <v>0</v>
      </c>
      <c r="I62" s="1036">
        <v>0</v>
      </c>
      <c r="J62" s="463">
        <v>0</v>
      </c>
      <c r="K62" s="463"/>
      <c r="L62" s="463">
        <v>0</v>
      </c>
      <c r="M62" s="463">
        <v>0</v>
      </c>
      <c r="N62" s="463">
        <v>0</v>
      </c>
      <c r="O62" s="463">
        <v>0</v>
      </c>
      <c r="P62" s="463">
        <v>0</v>
      </c>
      <c r="Q62" s="463">
        <v>0</v>
      </c>
      <c r="R62" s="463">
        <v>0</v>
      </c>
      <c r="S62" s="463"/>
      <c r="T62" s="463">
        <v>0</v>
      </c>
      <c r="U62" s="463">
        <v>0</v>
      </c>
      <c r="V62" s="463">
        <v>0</v>
      </c>
      <c r="W62" s="463">
        <v>600</v>
      </c>
      <c r="X62" s="463">
        <v>0</v>
      </c>
      <c r="Y62" s="463">
        <v>600</v>
      </c>
      <c r="Z62" s="463">
        <v>0</v>
      </c>
      <c r="AA62" s="463">
        <v>600</v>
      </c>
      <c r="AB62" s="463">
        <v>0</v>
      </c>
      <c r="AC62" s="463">
        <v>400</v>
      </c>
      <c r="AD62" s="463">
        <v>0</v>
      </c>
      <c r="AE62" s="463">
        <v>1000</v>
      </c>
      <c r="AF62" s="463">
        <v>0</v>
      </c>
      <c r="AG62" s="463">
        <v>0</v>
      </c>
      <c r="AH62" s="463">
        <v>0</v>
      </c>
      <c r="AI62" s="463">
        <v>1000</v>
      </c>
      <c r="AJ62" s="463">
        <v>0</v>
      </c>
      <c r="AK62" s="463">
        <v>0</v>
      </c>
      <c r="AL62" s="463">
        <v>0</v>
      </c>
      <c r="AM62" s="463">
        <v>400</v>
      </c>
      <c r="AN62" s="463">
        <v>0</v>
      </c>
      <c r="AO62" s="463">
        <v>1000</v>
      </c>
      <c r="AP62" s="463">
        <v>0</v>
      </c>
      <c r="AQ62" s="463">
        <v>0</v>
      </c>
      <c r="AR62" s="463">
        <v>0</v>
      </c>
      <c r="AS62" s="463">
        <v>1000</v>
      </c>
      <c r="AT62" s="463">
        <v>0</v>
      </c>
      <c r="AU62" s="463">
        <v>0</v>
      </c>
      <c r="AV62" s="463">
        <v>0</v>
      </c>
      <c r="AW62" s="463">
        <v>1000</v>
      </c>
      <c r="AX62" s="463">
        <v>0</v>
      </c>
      <c r="AY62" s="463">
        <v>0</v>
      </c>
      <c r="AZ62" s="463">
        <v>0</v>
      </c>
      <c r="BA62" s="463">
        <v>0</v>
      </c>
      <c r="BB62" s="463">
        <v>0</v>
      </c>
      <c r="BC62" s="463">
        <v>400</v>
      </c>
      <c r="BD62" s="463">
        <v>0</v>
      </c>
      <c r="BE62" s="1036">
        <v>1000</v>
      </c>
      <c r="BF62" s="1972"/>
      <c r="BG62" s="1972"/>
      <c r="BH62" s="2500"/>
      <c r="BI62" s="2500"/>
      <c r="BJ62" s="1972"/>
      <c r="BK62" s="1972"/>
      <c r="BL62" s="2500"/>
      <c r="BM62" s="2500"/>
    </row>
    <row r="63" spans="1:65" ht="15" x14ac:dyDescent="0.25">
      <c r="A63" s="1402" t="s">
        <v>131</v>
      </c>
      <c r="B63" s="2277" t="s">
        <v>50</v>
      </c>
      <c r="C63" s="924">
        <v>37342.924528301883</v>
      </c>
      <c r="D63" s="463">
        <v>3390.849056603774</v>
      </c>
      <c r="E63" s="463">
        <v>5753.8</v>
      </c>
      <c r="F63" s="463">
        <v>3504.0566037735889</v>
      </c>
      <c r="G63" s="463">
        <v>3364.9</v>
      </c>
      <c r="H63" s="463">
        <v>6894.9056603773624</v>
      </c>
      <c r="I63" s="1036">
        <v>9118.7000000000007</v>
      </c>
      <c r="J63" s="463">
        <v>2097.1698113207549</v>
      </c>
      <c r="K63" s="463">
        <v>2504.4</v>
      </c>
      <c r="L63" s="463">
        <v>8992.0754716981173</v>
      </c>
      <c r="M63" s="463">
        <v>11623.1</v>
      </c>
      <c r="N63" s="463">
        <v>955.18867924528342</v>
      </c>
      <c r="O63" s="463">
        <v>4034.7</v>
      </c>
      <c r="P63" s="463">
        <v>9947.2641509434015</v>
      </c>
      <c r="Q63" s="463">
        <v>15657.8</v>
      </c>
      <c r="R63" s="463">
        <v>3390.8490566037749</v>
      </c>
      <c r="S63" s="463">
        <v>3237.5</v>
      </c>
      <c r="T63" s="463">
        <v>13338.113207547176</v>
      </c>
      <c r="U63" s="463">
        <v>18895.3</v>
      </c>
      <c r="V63" s="463">
        <v>3277.64150943396</v>
      </c>
      <c r="W63" s="463">
        <v>2675.7</v>
      </c>
      <c r="X63" s="463">
        <v>7623.6792452830186</v>
      </c>
      <c r="Y63" s="463">
        <v>9947.9</v>
      </c>
      <c r="Z63" s="463">
        <v>16615.754716981137</v>
      </c>
      <c r="AA63" s="463">
        <v>21571</v>
      </c>
      <c r="AB63" s="463">
        <v>3532.35849056604</v>
      </c>
      <c r="AC63" s="463">
        <v>3044</v>
      </c>
      <c r="AD63" s="463">
        <v>20148.113207547176</v>
      </c>
      <c r="AE63" s="463">
        <v>24615</v>
      </c>
      <c r="AF63" s="463">
        <v>3419.1509433962251</v>
      </c>
      <c r="AG63" s="463">
        <v>98.9</v>
      </c>
      <c r="AH63" s="463">
        <v>23567.2641509434</v>
      </c>
      <c r="AI63" s="463">
        <v>24713.9</v>
      </c>
      <c r="AJ63" s="463">
        <v>3532.35849056604</v>
      </c>
      <c r="AK63" s="463">
        <v>4152.55</v>
      </c>
      <c r="AL63" s="463">
        <v>10483.867924528306</v>
      </c>
      <c r="AM63" s="463">
        <v>7295.45</v>
      </c>
      <c r="AN63" s="463">
        <v>27099.622641509439</v>
      </c>
      <c r="AO63" s="463">
        <v>28866.45</v>
      </c>
      <c r="AP63" s="463">
        <v>3532.35849056604</v>
      </c>
      <c r="AQ63" s="463">
        <v>4314.7</v>
      </c>
      <c r="AR63" s="463">
        <v>30631.981132075478</v>
      </c>
      <c r="AS63" s="463">
        <v>33181.15</v>
      </c>
      <c r="AT63" s="463">
        <v>3178.5849056603697</v>
      </c>
      <c r="AU63" s="463">
        <v>2599.9</v>
      </c>
      <c r="AV63" s="463">
        <v>33810.566037735851</v>
      </c>
      <c r="AW63" s="463">
        <v>35781.050000000003</v>
      </c>
      <c r="AX63" s="463">
        <v>3532.35849056604</v>
      </c>
      <c r="AY63" s="463">
        <v>5923.9</v>
      </c>
      <c r="AZ63" s="463">
        <v>10243.301886792451</v>
      </c>
      <c r="BA63" s="463">
        <v>12838.5</v>
      </c>
      <c r="BB63" s="463">
        <v>20727.169811320757</v>
      </c>
      <c r="BC63" s="463">
        <v>20133.95</v>
      </c>
      <c r="BD63" s="463">
        <v>37342.92452830189</v>
      </c>
      <c r="BE63" s="1036">
        <v>41704.950000000004</v>
      </c>
      <c r="BF63" s="1972"/>
      <c r="BG63" s="1972"/>
      <c r="BH63" s="2500"/>
      <c r="BI63" s="2500"/>
      <c r="BJ63" s="1972"/>
      <c r="BK63" s="1972"/>
      <c r="BL63" s="2500"/>
      <c r="BM63" s="2500"/>
    </row>
    <row r="64" spans="1:65" ht="15" x14ac:dyDescent="0.25">
      <c r="A64" s="1402" t="s">
        <v>1898</v>
      </c>
      <c r="B64" s="2277" t="s">
        <v>50</v>
      </c>
      <c r="C64" s="924">
        <v>174266.98113207545</v>
      </c>
      <c r="D64" s="463">
        <v>15823.962264150947</v>
      </c>
      <c r="E64" s="1025">
        <v>15322.93</v>
      </c>
      <c r="F64" s="463">
        <v>16352.264150943418</v>
      </c>
      <c r="G64" s="1025">
        <v>13289.69</v>
      </c>
      <c r="H64" s="463">
        <v>32176.226415094367</v>
      </c>
      <c r="I64" s="1032">
        <v>28612.620000000003</v>
      </c>
      <c r="J64" s="463">
        <v>9786.7924528301901</v>
      </c>
      <c r="K64" s="463">
        <v>10066.870000000001</v>
      </c>
      <c r="L64" s="463">
        <v>41963.018867924555</v>
      </c>
      <c r="M64" s="463">
        <v>38679.490000000005</v>
      </c>
      <c r="N64" s="463">
        <v>4457.5471698113233</v>
      </c>
      <c r="O64" s="463">
        <v>14857.55</v>
      </c>
      <c r="P64" s="463">
        <v>46420.56603773588</v>
      </c>
      <c r="Q64" s="463">
        <v>53537.040000000008</v>
      </c>
      <c r="R64" s="463">
        <v>15823.962264150949</v>
      </c>
      <c r="S64" s="463">
        <v>15796.29</v>
      </c>
      <c r="T64" s="463">
        <v>62244.528301886829</v>
      </c>
      <c r="U64" s="463">
        <v>69333.330000000016</v>
      </c>
      <c r="V64" s="463">
        <v>15295.660377358481</v>
      </c>
      <c r="W64" s="463">
        <v>15246.243</v>
      </c>
      <c r="X64" s="463">
        <v>35577.169811320753</v>
      </c>
      <c r="Y64" s="463">
        <v>45900.082999999999</v>
      </c>
      <c r="Z64" s="463">
        <v>77540.188679245301</v>
      </c>
      <c r="AA64" s="463">
        <v>84579.573000000004</v>
      </c>
      <c r="AB64" s="463">
        <v>16484.339622641517</v>
      </c>
      <c r="AC64" s="463">
        <v>15137.236999999999</v>
      </c>
      <c r="AD64" s="463">
        <v>94024.528301886821</v>
      </c>
      <c r="AE64" s="463">
        <v>99716.81</v>
      </c>
      <c r="AF64" s="463">
        <v>15956.037735849051</v>
      </c>
      <c r="AG64" s="463">
        <v>632.63900000000001</v>
      </c>
      <c r="AH64" s="463">
        <v>109980.56603773587</v>
      </c>
      <c r="AI64" s="463">
        <v>100349.44899999999</v>
      </c>
      <c r="AJ64" s="463">
        <v>16484.339622641517</v>
      </c>
      <c r="AK64" s="463">
        <v>15548.223</v>
      </c>
      <c r="AL64" s="463">
        <v>48924.716981132085</v>
      </c>
      <c r="AM64" s="463">
        <v>31318.098999999998</v>
      </c>
      <c r="AN64" s="463">
        <v>126464.90566037739</v>
      </c>
      <c r="AO64" s="463">
        <v>115897.67199999999</v>
      </c>
      <c r="AP64" s="463">
        <v>16484.339622641517</v>
      </c>
      <c r="AQ64" s="463">
        <v>16241.035</v>
      </c>
      <c r="AR64" s="463">
        <v>142949.24528301891</v>
      </c>
      <c r="AS64" s="463">
        <v>132138.70699999999</v>
      </c>
      <c r="AT64" s="463">
        <v>14833.39622641506</v>
      </c>
      <c r="AU64" s="463">
        <v>15058.151</v>
      </c>
      <c r="AV64" s="463">
        <v>157782.64150943398</v>
      </c>
      <c r="AW64" s="463">
        <v>147196.85800000001</v>
      </c>
      <c r="AX64" s="463">
        <v>16484.339622641517</v>
      </c>
      <c r="AY64" s="463">
        <v>16163.255999999999</v>
      </c>
      <c r="AZ64" s="463">
        <v>47802.075471698088</v>
      </c>
      <c r="BA64" s="463">
        <v>47462.441999999995</v>
      </c>
      <c r="BB64" s="463">
        <v>96726.792452830181</v>
      </c>
      <c r="BC64" s="463">
        <v>78780.540999999997</v>
      </c>
      <c r="BD64" s="463">
        <v>174266.98113207548</v>
      </c>
      <c r="BE64" s="1036">
        <v>163360.114</v>
      </c>
      <c r="BF64" s="1972"/>
      <c r="BG64" s="1972"/>
      <c r="BH64" s="2500"/>
      <c r="BI64" s="2500"/>
      <c r="BJ64" s="1972"/>
      <c r="BK64" s="1972"/>
      <c r="BL64" s="2500"/>
      <c r="BM64" s="2500"/>
    </row>
    <row r="65" spans="1:65" ht="15" x14ac:dyDescent="0.25">
      <c r="A65" s="2557" t="s">
        <v>285</v>
      </c>
      <c r="B65" s="1737"/>
      <c r="C65" s="2558"/>
      <c r="D65" s="2559"/>
      <c r="E65" s="2559"/>
      <c r="F65" s="2559"/>
      <c r="G65" s="2559"/>
      <c r="H65" s="2559"/>
      <c r="I65" s="2560"/>
      <c r="J65" s="2559"/>
      <c r="K65" s="2559"/>
      <c r="L65" s="2559"/>
      <c r="M65" s="2559"/>
      <c r="N65" s="2559"/>
      <c r="O65" s="2559"/>
      <c r="P65" s="2559"/>
      <c r="Q65" s="2559"/>
      <c r="R65" s="2559"/>
      <c r="S65" s="2559"/>
      <c r="T65" s="2559"/>
      <c r="U65" s="2559"/>
      <c r="V65" s="2559"/>
      <c r="W65" s="2559"/>
      <c r="X65" s="2559"/>
      <c r="Y65" s="2559"/>
      <c r="Z65" s="2559"/>
      <c r="AA65" s="2559"/>
      <c r="AB65" s="2559"/>
      <c r="AC65" s="2559"/>
      <c r="AD65" s="2559"/>
      <c r="AE65" s="2559"/>
      <c r="AF65" s="2559"/>
      <c r="AG65" s="2559"/>
      <c r="AH65" s="2559"/>
      <c r="AI65" s="2559"/>
      <c r="AJ65" s="2559"/>
      <c r="AK65" s="2559"/>
      <c r="AL65" s="2559"/>
      <c r="AM65" s="2559"/>
      <c r="AN65" s="2559"/>
      <c r="AO65" s="2559"/>
      <c r="AP65" s="2559"/>
      <c r="AQ65" s="2559"/>
      <c r="AR65" s="2559"/>
      <c r="AS65" s="2559"/>
      <c r="AT65" s="2559"/>
      <c r="AU65" s="2559"/>
      <c r="AV65" s="2559"/>
      <c r="AW65" s="2559"/>
      <c r="AX65" s="2559"/>
      <c r="AY65" s="2559"/>
      <c r="AZ65" s="2559"/>
      <c r="BA65" s="2559"/>
      <c r="BB65" s="2559"/>
      <c r="BC65" s="2559"/>
      <c r="BD65" s="2559"/>
      <c r="BE65" s="2560"/>
      <c r="BF65" s="1972"/>
      <c r="BG65" s="1972"/>
      <c r="BH65" s="2500"/>
      <c r="BI65" s="2500"/>
      <c r="BJ65" s="1972"/>
      <c r="BK65" s="1972"/>
      <c r="BL65" s="2500"/>
      <c r="BM65" s="2500"/>
    </row>
    <row r="66" spans="1:65" ht="15" x14ac:dyDescent="0.25">
      <c r="A66" s="2561" t="s">
        <v>883</v>
      </c>
      <c r="B66" s="2562" t="s">
        <v>269</v>
      </c>
      <c r="C66" s="2564">
        <v>2.5</v>
      </c>
      <c r="D66" s="2565">
        <v>2.5</v>
      </c>
      <c r="E66" s="2565">
        <v>1.7171905309207867</v>
      </c>
      <c r="F66" s="2565">
        <v>2.5</v>
      </c>
      <c r="G66" s="2565">
        <v>1.6274638260785002</v>
      </c>
      <c r="H66" s="2565">
        <v>2.5</v>
      </c>
      <c r="I66" s="1108">
        <v>1.6747172718377152</v>
      </c>
      <c r="J66" s="2565">
        <v>2.5</v>
      </c>
      <c r="K66" s="2565">
        <v>1.0819136222357106</v>
      </c>
      <c r="L66" s="2566">
        <v>2.5000000000000004</v>
      </c>
      <c r="M66" s="2566">
        <v>1.5226710781436219</v>
      </c>
      <c r="N66" s="2565">
        <v>2.5</v>
      </c>
      <c r="O66" s="2565">
        <v>1.9316604130759851</v>
      </c>
      <c r="P66" s="2566">
        <v>2.5</v>
      </c>
      <c r="Q66" s="2566">
        <v>1.6430625480900183</v>
      </c>
      <c r="R66" s="2565">
        <v>2.5</v>
      </c>
      <c r="S66" s="2565">
        <v>1.7104586556010934</v>
      </c>
      <c r="T66" s="2566">
        <v>2.5000000000000004</v>
      </c>
      <c r="U66" s="2566">
        <v>1.6582376969461194</v>
      </c>
      <c r="V66" s="2565">
        <v>2.5</v>
      </c>
      <c r="W66" s="2565">
        <v>2.1836062624962813</v>
      </c>
      <c r="X66" s="2566">
        <v>2.5</v>
      </c>
      <c r="Y66" s="2566">
        <v>1.9417782041850051</v>
      </c>
      <c r="Z66" s="2566">
        <v>2.4999995081743127</v>
      </c>
      <c r="AA66" s="2566">
        <v>1.7547081001788098</v>
      </c>
      <c r="AB66" s="2565">
        <v>2.5</v>
      </c>
      <c r="AC66" s="2565">
        <v>2.0077613029308452</v>
      </c>
      <c r="AD66" s="2566">
        <v>2.5</v>
      </c>
      <c r="AE66" s="2566">
        <v>1.7926481178882119</v>
      </c>
      <c r="AF66" s="2565">
        <v>2.5</v>
      </c>
      <c r="AG66" s="2565">
        <v>1.3862633900441084</v>
      </c>
      <c r="AH66" s="2566">
        <v>2.5</v>
      </c>
      <c r="AI66" s="2566">
        <v>1.7904832492135165</v>
      </c>
      <c r="AJ66" s="2565">
        <v>2.5</v>
      </c>
      <c r="AK66" s="2565">
        <v>2.3155860265109913</v>
      </c>
      <c r="AL66" s="2566">
        <v>2.5</v>
      </c>
      <c r="AM66" s="2566">
        <v>2.1526742838218249</v>
      </c>
      <c r="AN66" s="2566">
        <v>2.5</v>
      </c>
      <c r="AO66" s="2566">
        <v>1.8620192151568711</v>
      </c>
      <c r="AP66" s="2566">
        <v>2.5</v>
      </c>
      <c r="AQ66" s="2566">
        <v>2.2719872788221402</v>
      </c>
      <c r="AR66" s="2566">
        <v>2.5000000000000004</v>
      </c>
      <c r="AS66" s="2566">
        <v>1.9132083438213012</v>
      </c>
      <c r="AT66" s="2566">
        <v>2.5</v>
      </c>
      <c r="AU66" s="2566">
        <v>2.1489861114930777</v>
      </c>
      <c r="AV66" s="2566">
        <v>2.5000000000000004</v>
      </c>
      <c r="AW66" s="2566">
        <v>1.9371689795829046</v>
      </c>
      <c r="AX66" s="2566">
        <v>2.5</v>
      </c>
      <c r="AY66" s="2566">
        <v>1.6669971919719715</v>
      </c>
      <c r="AZ66" s="2566">
        <v>2.4999999999999996</v>
      </c>
      <c r="BA66" s="2566">
        <v>2.0267036451191389</v>
      </c>
      <c r="BB66" s="2566">
        <v>2.5000000000000004</v>
      </c>
      <c r="BC66" s="2566">
        <v>2.0764502087494883</v>
      </c>
      <c r="BD66" s="2566">
        <v>2.5000000000000004</v>
      </c>
      <c r="BE66" s="1109">
        <v>1.9101675489821535</v>
      </c>
      <c r="BF66" s="1972"/>
      <c r="BG66" s="1972"/>
      <c r="BH66" s="2500"/>
      <c r="BI66" s="2500"/>
      <c r="BJ66" s="1972"/>
      <c r="BK66" s="1972"/>
      <c r="BL66" s="2500"/>
      <c r="BM66" s="2500"/>
    </row>
    <row r="67" spans="1:65" ht="15" x14ac:dyDescent="0.25">
      <c r="A67" s="2561" t="s">
        <v>1581</v>
      </c>
      <c r="B67" s="2562" t="s">
        <v>269</v>
      </c>
      <c r="C67" s="2564">
        <v>18.349999999999998</v>
      </c>
      <c r="D67" s="2565">
        <v>18.349999999999998</v>
      </c>
      <c r="E67" s="2565">
        <v>17.449018066843234</v>
      </c>
      <c r="F67" s="2565">
        <v>18.350000000000001</v>
      </c>
      <c r="G67" s="2565">
        <v>16.198824728514264</v>
      </c>
      <c r="H67" s="2565">
        <v>18.350000000000001</v>
      </c>
      <c r="I67" s="1108">
        <v>16.857225567669346</v>
      </c>
      <c r="J67" s="2565">
        <v>18.350000000000001</v>
      </c>
      <c r="K67" s="2565">
        <v>14.480997713001051</v>
      </c>
      <c r="L67" s="2566">
        <v>18.350000000000001</v>
      </c>
      <c r="M67" s="2566">
        <v>16.247754238041875</v>
      </c>
      <c r="N67" s="2565">
        <v>18.350000000000001</v>
      </c>
      <c r="O67" s="2565">
        <v>15.540442551502524</v>
      </c>
      <c r="P67" s="2566">
        <v>18.349999999999998</v>
      </c>
      <c r="Q67" s="2566">
        <v>16.039554000775716</v>
      </c>
      <c r="R67" s="2565">
        <v>18.350000000000001</v>
      </c>
      <c r="S67" s="2565">
        <v>17.052754475538176</v>
      </c>
      <c r="T67" s="2566">
        <v>18.350000000000001</v>
      </c>
      <c r="U67" s="2566">
        <v>16.267691110678861</v>
      </c>
      <c r="V67" s="2565">
        <v>18.350000000000001</v>
      </c>
      <c r="W67" s="2565">
        <v>15.88195208346305</v>
      </c>
      <c r="X67" s="2566">
        <v>18.350000000000001</v>
      </c>
      <c r="Y67" s="2566">
        <v>16.155824115623286</v>
      </c>
      <c r="Z67" s="2566">
        <v>18.350000000000001</v>
      </c>
      <c r="AA67" s="2566">
        <v>16.196857564576817</v>
      </c>
      <c r="AB67" s="2565">
        <v>18.350000000000001</v>
      </c>
      <c r="AC67" s="2565">
        <v>14.747591991931502</v>
      </c>
      <c r="AD67" s="2566">
        <v>18.350000000000001</v>
      </c>
      <c r="AE67" s="2566">
        <v>15.979568131090097</v>
      </c>
      <c r="AF67" s="2565">
        <v>18.350000000000001</v>
      </c>
      <c r="AG67" s="2565">
        <v>13.862633900441084</v>
      </c>
      <c r="AH67" s="2566">
        <v>18.350000000000001</v>
      </c>
      <c r="AI67" s="2566">
        <v>15.968290924324391</v>
      </c>
      <c r="AJ67" s="2565">
        <v>18.350000000000001</v>
      </c>
      <c r="AK67" s="2565">
        <v>16.719893220836717</v>
      </c>
      <c r="AL67" s="2566">
        <v>18.349999999999998</v>
      </c>
      <c r="AM67" s="2566">
        <v>15.728930781091735</v>
      </c>
      <c r="AN67" s="2566">
        <v>18.350000000000001</v>
      </c>
      <c r="AO67" s="2566">
        <v>16.070681344782635</v>
      </c>
      <c r="AP67" s="2566">
        <v>18.350000000000001</v>
      </c>
      <c r="AQ67" s="2566">
        <v>16.420086952489171</v>
      </c>
      <c r="AR67" s="2566">
        <v>18.350000000000001</v>
      </c>
      <c r="AS67" s="2566">
        <v>16.114309377461293</v>
      </c>
      <c r="AT67" s="2566">
        <v>18.350000000000001</v>
      </c>
      <c r="AU67" s="2566">
        <v>16.267690271970565</v>
      </c>
      <c r="AV67" s="2566">
        <v>18.350000000000001</v>
      </c>
      <c r="AW67" s="2566">
        <v>16.129902020008142</v>
      </c>
      <c r="AX67" s="2565">
        <v>18.350000000000001</v>
      </c>
      <c r="AY67" s="2566">
        <v>16.669971919719714</v>
      </c>
      <c r="AZ67" s="2566">
        <v>18.349999999999998</v>
      </c>
      <c r="BA67" s="2566">
        <v>16.457844143121207</v>
      </c>
      <c r="BB67" s="2566">
        <v>18.349999999999998</v>
      </c>
      <c r="BC67" s="2566">
        <v>16.169988704787301</v>
      </c>
      <c r="BD67" s="2566">
        <v>18.350000000000005</v>
      </c>
      <c r="BE67" s="1109">
        <v>16.183875067245694</v>
      </c>
      <c r="BF67" s="1972"/>
      <c r="BG67" s="1972"/>
      <c r="BH67" s="2500"/>
      <c r="BI67" s="2500"/>
      <c r="BJ67" s="1972"/>
      <c r="BK67" s="1972"/>
      <c r="BL67" s="2500"/>
      <c r="BM67" s="2500"/>
    </row>
    <row r="68" spans="1:65" ht="15" x14ac:dyDescent="0.25">
      <c r="A68" s="2561" t="s">
        <v>85</v>
      </c>
      <c r="B68" s="2562" t="s">
        <v>269</v>
      </c>
      <c r="C68" s="2564">
        <v>2.1499999999999995</v>
      </c>
      <c r="D68" s="2565">
        <v>2.1499999999999995</v>
      </c>
      <c r="E68" s="1025">
        <v>2.0942455945885783</v>
      </c>
      <c r="F68" s="2565">
        <v>2.15</v>
      </c>
      <c r="G68" s="1025">
        <v>2.5321719778426357</v>
      </c>
      <c r="H68" s="1026">
        <v>2.15</v>
      </c>
      <c r="I68" s="1021">
        <v>2.3015400221541169</v>
      </c>
      <c r="J68" s="2565">
        <v>2.15</v>
      </c>
      <c r="K68" s="1025">
        <v>2.0320557135580977</v>
      </c>
      <c r="L68" s="1026">
        <v>2.1499999999999995</v>
      </c>
      <c r="M68" s="1026">
        <v>2.232420797979259</v>
      </c>
      <c r="N68" s="2565">
        <v>2.15</v>
      </c>
      <c r="O68" s="1025">
        <v>2.1875094744105525</v>
      </c>
      <c r="P68" s="1026">
        <v>2.1499999999999995</v>
      </c>
      <c r="Q68" s="1026">
        <v>2.2192013636540504</v>
      </c>
      <c r="R68" s="2565">
        <v>2.15</v>
      </c>
      <c r="S68" s="1025">
        <v>2.4274691021409462</v>
      </c>
      <c r="T68" s="1026">
        <v>2.15</v>
      </c>
      <c r="U68" s="1026">
        <v>2.266096090254814</v>
      </c>
      <c r="V68" s="2565">
        <v>2.15</v>
      </c>
      <c r="W68" s="1025">
        <v>2.5139880519983673</v>
      </c>
      <c r="X68" s="2566">
        <v>2.15</v>
      </c>
      <c r="Y68" s="2566">
        <v>2.3754616025550015</v>
      </c>
      <c r="Z68" s="2566">
        <v>2.15</v>
      </c>
      <c r="AA68" s="2566">
        <v>2.3116146566529232</v>
      </c>
      <c r="AB68" s="2565">
        <v>2.15</v>
      </c>
      <c r="AC68" s="1025">
        <v>2.7640480717478453</v>
      </c>
      <c r="AD68" s="1026">
        <v>2.15</v>
      </c>
      <c r="AE68" s="1026">
        <v>2.3794481262575027</v>
      </c>
      <c r="AF68" s="2565">
        <v>2.15</v>
      </c>
      <c r="AG68" s="1025">
        <v>2.3944549464398235</v>
      </c>
      <c r="AH68" s="1026">
        <v>2.1500000000000004</v>
      </c>
      <c r="AI68" s="1026">
        <v>2.3795280697019621</v>
      </c>
      <c r="AJ68" s="2565">
        <v>2.15</v>
      </c>
      <c r="AK68" s="1025">
        <v>2.290046474748002</v>
      </c>
      <c r="AL68" s="2566">
        <v>2.15</v>
      </c>
      <c r="AM68" s="2566">
        <v>2.5182633230323246</v>
      </c>
      <c r="AN68" s="1026">
        <v>2.1500000000000004</v>
      </c>
      <c r="AO68" s="1026">
        <v>2.3673373647122133</v>
      </c>
      <c r="AP68" s="2566">
        <v>2.15</v>
      </c>
      <c r="AQ68" s="1026">
        <v>2.1947640976099385</v>
      </c>
      <c r="AR68" s="1026">
        <v>2.1500000000000004</v>
      </c>
      <c r="AS68" s="1026">
        <v>2.3457898251824907</v>
      </c>
      <c r="AT68" s="2566">
        <v>2.15</v>
      </c>
      <c r="AU68" s="1026">
        <v>2.220768528578442</v>
      </c>
      <c r="AV68" s="1026">
        <v>2.1500000000000004</v>
      </c>
      <c r="AW68" s="1026">
        <v>2.3330859252295628</v>
      </c>
      <c r="AX68" s="2566">
        <v>2.15</v>
      </c>
      <c r="AY68" s="1026">
        <v>2.0940112509992743</v>
      </c>
      <c r="AZ68" s="2566">
        <v>2.15</v>
      </c>
      <c r="BA68" s="2566">
        <v>2.1684606175270567</v>
      </c>
      <c r="BB68" s="2566">
        <v>2.1499999999999995</v>
      </c>
      <c r="BC68" s="2566">
        <v>2.3066013299476</v>
      </c>
      <c r="BD68" s="1026">
        <v>2.1500000000000004</v>
      </c>
      <c r="BE68" s="1021">
        <v>2.3091923171460826</v>
      </c>
      <c r="BF68" s="1972"/>
      <c r="BG68" s="1972"/>
      <c r="BH68" s="2500"/>
      <c r="BI68" s="2500"/>
      <c r="BJ68" s="1972"/>
      <c r="BK68" s="1972"/>
      <c r="BL68" s="2500"/>
      <c r="BM68" s="2500"/>
    </row>
    <row r="69" spans="1:65" ht="15" x14ac:dyDescent="0.25">
      <c r="A69" s="2563" t="s">
        <v>2266</v>
      </c>
      <c r="B69" s="2562" t="s">
        <v>269</v>
      </c>
      <c r="C69" s="2564">
        <v>22.999999999999996</v>
      </c>
      <c r="D69" s="2565">
        <v>22.999999999999996</v>
      </c>
      <c r="E69" s="2565">
        <v>21.260454192352597</v>
      </c>
      <c r="F69" s="2565">
        <v>22.999999999999996</v>
      </c>
      <c r="G69" s="2565">
        <v>20.358460532435402</v>
      </c>
      <c r="H69" s="2565">
        <v>23</v>
      </c>
      <c r="I69" s="1108">
        <v>20.833482861661178</v>
      </c>
      <c r="J69" s="2565">
        <v>22.999999999999996</v>
      </c>
      <c r="K69" s="2565">
        <v>17.594967048794857</v>
      </c>
      <c r="L69" s="2566">
        <v>23.000000000000004</v>
      </c>
      <c r="M69" s="2566">
        <v>20.002846114164754</v>
      </c>
      <c r="N69" s="2565">
        <v>22.999999999999996</v>
      </c>
      <c r="O69" s="2565">
        <v>19.659612438989065</v>
      </c>
      <c r="P69" s="1026">
        <v>23.000000000000004</v>
      </c>
      <c r="Q69" s="1026">
        <v>19.901817912519785</v>
      </c>
      <c r="R69" s="2565">
        <v>22.999999999999996</v>
      </c>
      <c r="S69" s="2565">
        <v>21.190682233280217</v>
      </c>
      <c r="T69" s="1026">
        <v>23.000000000000004</v>
      </c>
      <c r="U69" s="1026">
        <v>20.19202489787979</v>
      </c>
      <c r="V69" s="2565">
        <v>22.999999999999996</v>
      </c>
      <c r="W69" s="2565">
        <v>20.579546397957699</v>
      </c>
      <c r="X69" s="2566">
        <v>23.000000000000004</v>
      </c>
      <c r="Y69" s="2566">
        <v>20.473063922363291</v>
      </c>
      <c r="Z69" s="2566">
        <v>23.000000000000004</v>
      </c>
      <c r="AA69" s="2566">
        <v>20.263179959173272</v>
      </c>
      <c r="AB69" s="2565">
        <v>22.999999999999996</v>
      </c>
      <c r="AC69" s="2565">
        <v>19.51940136661019</v>
      </c>
      <c r="AD69" s="1026">
        <v>23.000000000000004</v>
      </c>
      <c r="AE69" s="1026">
        <v>20.151664375235811</v>
      </c>
      <c r="AF69" s="2565">
        <v>22.999999999999996</v>
      </c>
      <c r="AG69" s="2565">
        <v>17.643352236925015</v>
      </c>
      <c r="AH69" s="1026">
        <v>23.000000000000004</v>
      </c>
      <c r="AI69" s="1026">
        <v>20.13830224323987</v>
      </c>
      <c r="AJ69" s="2565">
        <v>22.999999999999996</v>
      </c>
      <c r="AK69" s="2565">
        <v>21.325525722095712</v>
      </c>
      <c r="AL69" s="2566">
        <v>23.000000000000004</v>
      </c>
      <c r="AM69" s="2566">
        <v>20.399868387945887</v>
      </c>
      <c r="AN69" s="1026">
        <v>23.000000000000007</v>
      </c>
      <c r="AO69" s="1026">
        <v>20.300037924651718</v>
      </c>
      <c r="AP69" s="2566">
        <v>22.999999999999996</v>
      </c>
      <c r="AQ69" s="2566">
        <v>20.88683832892125</v>
      </c>
      <c r="AR69" s="1026">
        <v>23.000000000000007</v>
      </c>
      <c r="AS69" s="1026">
        <v>20.373307546465082</v>
      </c>
      <c r="AT69" s="2566">
        <v>22.999999999999996</v>
      </c>
      <c r="AU69" s="2566">
        <v>20.637444912042085</v>
      </c>
      <c r="AV69" s="1026">
        <v>23.000000000000007</v>
      </c>
      <c r="AW69" s="1026">
        <v>20.40015692482061</v>
      </c>
      <c r="AX69" s="2566">
        <v>22.999999999999996</v>
      </c>
      <c r="AY69" s="2566">
        <v>20.43098036269096</v>
      </c>
      <c r="AZ69" s="2566">
        <v>23</v>
      </c>
      <c r="BA69" s="2566">
        <v>20.653008405767402</v>
      </c>
      <c r="BB69" s="2566">
        <v>23</v>
      </c>
      <c r="BC69" s="2566">
        <v>20.553040790155332</v>
      </c>
      <c r="BD69" s="1026">
        <v>23.000000000000007</v>
      </c>
      <c r="BE69" s="1021">
        <v>20.40323493337393</v>
      </c>
      <c r="BF69" s="1972"/>
      <c r="BG69" s="1972"/>
      <c r="BH69" s="2500"/>
      <c r="BI69" s="2500"/>
      <c r="BJ69" s="1972"/>
      <c r="BK69" s="1972"/>
      <c r="BL69" s="2500"/>
      <c r="BM69" s="2500"/>
    </row>
    <row r="70" spans="1:65" ht="15" x14ac:dyDescent="0.25">
      <c r="A70" s="1402" t="s">
        <v>86</v>
      </c>
      <c r="B70" s="2277" t="s">
        <v>269</v>
      </c>
      <c r="C70" s="1024">
        <v>2.1370778824327754</v>
      </c>
      <c r="D70" s="1025">
        <v>2.1370778824327754</v>
      </c>
      <c r="E70" s="1025">
        <v>1.4718775979321028</v>
      </c>
      <c r="F70" s="1025">
        <v>2.1370778824327754</v>
      </c>
      <c r="G70" s="1025">
        <v>1.9079738954802294</v>
      </c>
      <c r="H70" s="1026">
        <v>2.137076829771996</v>
      </c>
      <c r="I70" s="1032">
        <v>1.6783065138437199</v>
      </c>
      <c r="J70" s="1025">
        <v>2.1370778824327754</v>
      </c>
      <c r="K70" s="1025">
        <v>1.723432917471629</v>
      </c>
      <c r="L70" s="1026">
        <v>2.1370770779684105</v>
      </c>
      <c r="M70" s="1026">
        <v>1.6898808264022425</v>
      </c>
      <c r="N70" s="1025">
        <v>2.1370778824327754</v>
      </c>
      <c r="O70" s="1025">
        <v>1.5692075761853477</v>
      </c>
      <c r="P70" s="1026">
        <v>2.1370771552270171</v>
      </c>
      <c r="Q70" s="1026">
        <v>1.6543592007205776</v>
      </c>
      <c r="R70" s="1025">
        <v>2.1370778824327754</v>
      </c>
      <c r="S70" s="1025">
        <v>1.9523416978073089</v>
      </c>
      <c r="T70" s="1026">
        <v>2.1370773491683122</v>
      </c>
      <c r="U70" s="1026">
        <v>1.7214550703047113</v>
      </c>
      <c r="V70" s="1025">
        <v>2.1370778824327754</v>
      </c>
      <c r="W70" s="1025">
        <v>1.7447230235985138</v>
      </c>
      <c r="X70" s="1026">
        <v>2.137077914973291</v>
      </c>
      <c r="Y70" s="1026">
        <v>1.7546276996958492</v>
      </c>
      <c r="Z70" s="1026">
        <v>2.1370774620048563</v>
      </c>
      <c r="AA70" s="1026">
        <v>1.7257276270310604</v>
      </c>
      <c r="AB70" s="1025">
        <v>2.1370778824327754</v>
      </c>
      <c r="AC70" s="1025">
        <v>2.0554793966776326</v>
      </c>
      <c r="AD70" s="1026">
        <v>2.1370775357140852</v>
      </c>
      <c r="AE70" s="1026">
        <v>1.7751674584084962</v>
      </c>
      <c r="AF70" s="1025">
        <v>2.1370778824327754</v>
      </c>
      <c r="AG70" s="1025">
        <v>1.0081915563957151</v>
      </c>
      <c r="AH70" s="1026">
        <v>2.1370775860162059</v>
      </c>
      <c r="AI70" s="1026">
        <v>1.7710816689455553</v>
      </c>
      <c r="AJ70" s="1025">
        <v>2.1370778824327754</v>
      </c>
      <c r="AK70" s="1025">
        <v>1.5791956173448121</v>
      </c>
      <c r="AL70" s="1026">
        <v>2.1370778824327763</v>
      </c>
      <c r="AM70" s="1026">
        <v>1.7969788518857817</v>
      </c>
      <c r="AN70" s="1026">
        <v>2.1370776246532555</v>
      </c>
      <c r="AO70" s="1026">
        <v>1.7449404772104573</v>
      </c>
      <c r="AP70" s="1026">
        <v>2.1370778824327754</v>
      </c>
      <c r="AQ70" s="1026">
        <v>1.8249057033830784</v>
      </c>
      <c r="AR70" s="1026">
        <v>2.1370776543793637</v>
      </c>
      <c r="AS70" s="1026">
        <v>1.7549250180996148</v>
      </c>
      <c r="AT70" s="1026">
        <v>2.1370778824327754</v>
      </c>
      <c r="AU70" s="1026">
        <v>1.3190019139435596</v>
      </c>
      <c r="AV70" s="1026">
        <v>2.137077675819024</v>
      </c>
      <c r="AW70" s="1026">
        <v>1.7106261634438307</v>
      </c>
      <c r="AX70" s="1026">
        <v>2.1370778824327754</v>
      </c>
      <c r="AY70" s="1026">
        <v>0.98952296370750015</v>
      </c>
      <c r="AZ70" s="1026">
        <v>2.1370778824327745</v>
      </c>
      <c r="BA70" s="1026">
        <v>1.3810766283911011</v>
      </c>
      <c r="BB70" s="1026">
        <v>2.1370778824327754</v>
      </c>
      <c r="BC70" s="1026">
        <v>1.5453205725319301</v>
      </c>
      <c r="BD70" s="1026">
        <v>2.1370776953631219</v>
      </c>
      <c r="BE70" s="1021">
        <v>1.6385585141449133</v>
      </c>
      <c r="BF70" s="1972"/>
      <c r="BG70" s="1972"/>
      <c r="BH70" s="2500"/>
      <c r="BI70" s="2500"/>
      <c r="BJ70" s="1972"/>
      <c r="BK70" s="1972"/>
      <c r="BL70" s="2500"/>
      <c r="BM70" s="2500"/>
    </row>
    <row r="71" spans="1:65" ht="15" x14ac:dyDescent="0.25">
      <c r="A71" s="1402" t="s">
        <v>851</v>
      </c>
      <c r="B71" s="2277" t="s">
        <v>269</v>
      </c>
      <c r="C71" s="1024">
        <v>0.70738063101139625</v>
      </c>
      <c r="D71" s="1025">
        <v>0.70738063101139625</v>
      </c>
      <c r="E71" s="1025">
        <v>0.64474144471146211</v>
      </c>
      <c r="F71" s="1025">
        <v>0.70738063101139625</v>
      </c>
      <c r="G71" s="1025">
        <v>0.55787640433196495</v>
      </c>
      <c r="H71" s="1025">
        <v>0.70738028257681063</v>
      </c>
      <c r="I71" s="1032">
        <v>0.60362333337464291</v>
      </c>
      <c r="J71" s="1025">
        <v>0.70738063101139637</v>
      </c>
      <c r="K71" s="1025">
        <v>0.73063846219571882</v>
      </c>
      <c r="L71" s="1025">
        <v>0.70738036473073584</v>
      </c>
      <c r="M71" s="1025">
        <v>0.6362009970581487</v>
      </c>
      <c r="N71" s="1025">
        <v>0.70738063101139637</v>
      </c>
      <c r="O71" s="1025">
        <v>0.601987256414104</v>
      </c>
      <c r="P71" s="1025">
        <v>0.70738039030361843</v>
      </c>
      <c r="Q71" s="1025">
        <v>0.6261297701197599</v>
      </c>
      <c r="R71" s="1025">
        <v>0.70738063101139637</v>
      </c>
      <c r="S71" s="1025">
        <v>0.5359480314283821</v>
      </c>
      <c r="T71" s="1025">
        <v>0.70738045449889975</v>
      </c>
      <c r="U71" s="1025">
        <v>0.60582380504710009</v>
      </c>
      <c r="V71" s="1025">
        <v>0.70738063101139637</v>
      </c>
      <c r="W71" s="1025">
        <v>0.63656230325923768</v>
      </c>
      <c r="X71" s="1025">
        <v>0.70738064178242666</v>
      </c>
      <c r="Y71" s="1025">
        <v>0.59152823583894254</v>
      </c>
      <c r="Z71" s="1025">
        <v>0.70738049184821039</v>
      </c>
      <c r="AA71" s="1025">
        <v>0.61146813377837383</v>
      </c>
      <c r="AB71" s="1025">
        <v>0.70738063101139637</v>
      </c>
      <c r="AC71" s="1025">
        <v>0.61389777775937082</v>
      </c>
      <c r="AD71" s="1025">
        <v>0.7073805162462361</v>
      </c>
      <c r="AE71" s="1025">
        <v>0.61183241139500777</v>
      </c>
      <c r="AF71" s="1025">
        <v>0.70738063101139637</v>
      </c>
      <c r="AG71" s="1025">
        <v>0.68052930056710781</v>
      </c>
      <c r="AH71" s="1025">
        <v>0.70738053289642266</v>
      </c>
      <c r="AI71" s="1025">
        <v>0.61219836947163009</v>
      </c>
      <c r="AJ71" s="1025">
        <v>0.70738063101139637</v>
      </c>
      <c r="AK71" s="1025">
        <v>0.56207871179181967</v>
      </c>
      <c r="AL71" s="1025">
        <v>0.70738063101139659</v>
      </c>
      <c r="AM71" s="1025">
        <v>0.58885465802359127</v>
      </c>
      <c r="AN71" s="1025">
        <v>0.70738054568542807</v>
      </c>
      <c r="AO71" s="1025">
        <v>0.60537042356219251</v>
      </c>
      <c r="AP71" s="1026">
        <v>0.70738063101139637</v>
      </c>
      <c r="AQ71" s="1026">
        <v>0.5468132817856407</v>
      </c>
      <c r="AR71" s="1025">
        <v>0.70738055552487922</v>
      </c>
      <c r="AS71" s="1026">
        <v>0.59805891824414281</v>
      </c>
      <c r="AT71" s="1026">
        <v>0.70738063101139637</v>
      </c>
      <c r="AU71" s="1026">
        <v>0.56143720243103712</v>
      </c>
      <c r="AV71" s="1025">
        <v>0.70738056262148563</v>
      </c>
      <c r="AW71" s="1026">
        <v>0.59433739017971288</v>
      </c>
      <c r="AX71" s="1026">
        <v>0.70738063101139637</v>
      </c>
      <c r="AY71" s="1026">
        <v>0.47147279201910719</v>
      </c>
      <c r="AZ71" s="1025">
        <v>0.70738063101139625</v>
      </c>
      <c r="BA71" s="1025">
        <v>0.52563439628607167</v>
      </c>
      <c r="BB71" s="1025">
        <v>0.70738063101139637</v>
      </c>
      <c r="BC71" s="1025">
        <v>0.55060070940201622</v>
      </c>
      <c r="BD71" s="1025">
        <v>0.70738056909065383</v>
      </c>
      <c r="BE71" s="1021">
        <v>0.58205820077280324</v>
      </c>
      <c r="BF71" s="1972"/>
      <c r="BG71" s="1972"/>
      <c r="BH71" s="2500"/>
      <c r="BI71" s="2500"/>
      <c r="BJ71" s="1972"/>
      <c r="BK71" s="1972"/>
      <c r="BL71" s="2500"/>
      <c r="BM71" s="2500"/>
    </row>
    <row r="72" spans="1:65" ht="15" x14ac:dyDescent="0.25">
      <c r="A72" s="1402" t="s">
        <v>129</v>
      </c>
      <c r="B72" s="2277" t="s">
        <v>269</v>
      </c>
      <c r="C72" s="1024">
        <v>19.999999999999996</v>
      </c>
      <c r="D72" s="1025">
        <v>19.999999999999996</v>
      </c>
      <c r="E72" s="1025">
        <v>23.85109504967587</v>
      </c>
      <c r="F72" s="1025">
        <v>19.999999999999996</v>
      </c>
      <c r="G72" s="1025">
        <v>22.69720691827796</v>
      </c>
      <c r="H72" s="1026">
        <v>19.99999014859694</v>
      </c>
      <c r="I72" s="1021">
        <v>23.304894870066537</v>
      </c>
      <c r="J72" s="1025">
        <v>20</v>
      </c>
      <c r="K72" s="1025">
        <v>24.358120066890006</v>
      </c>
      <c r="L72" s="463">
        <v>19.999992471361274</v>
      </c>
      <c r="M72" s="1026">
        <v>23.575032896643222</v>
      </c>
      <c r="N72" s="1025">
        <v>20</v>
      </c>
      <c r="O72" s="1025">
        <v>26.616830680839509</v>
      </c>
      <c r="P72" s="1026">
        <v>19.999993194391603</v>
      </c>
      <c r="Q72" s="1026">
        <v>24.470422737352184</v>
      </c>
      <c r="R72" s="1025">
        <v>20</v>
      </c>
      <c r="S72" s="1025">
        <v>24.824111074420721</v>
      </c>
      <c r="T72" s="1026">
        <v>19.999995009405431</v>
      </c>
      <c r="U72" s="1026">
        <v>24.550061732156877</v>
      </c>
      <c r="V72" s="1025">
        <v>20</v>
      </c>
      <c r="W72" s="1025">
        <v>22.398611485855422</v>
      </c>
      <c r="X72" s="1026">
        <v>20.000000304532801</v>
      </c>
      <c r="Y72" s="1026">
        <v>24.622582234890022</v>
      </c>
      <c r="Z72" s="1026">
        <v>19.999996065394498</v>
      </c>
      <c r="AA72" s="1026">
        <v>24.155003640662009</v>
      </c>
      <c r="AB72" s="1025">
        <v>20</v>
      </c>
      <c r="AC72" s="1025">
        <v>22.757929351651558</v>
      </c>
      <c r="AD72" s="1026">
        <v>19.999996755207722</v>
      </c>
      <c r="AE72" s="1026">
        <v>23.945539663123821</v>
      </c>
      <c r="AF72" s="1025">
        <v>20</v>
      </c>
      <c r="AG72" s="1025">
        <v>22.432262129804663</v>
      </c>
      <c r="AH72" s="1026">
        <v>19.999997225963806</v>
      </c>
      <c r="AI72" s="1026">
        <v>23.937478218971648</v>
      </c>
      <c r="AJ72" s="1025">
        <v>20</v>
      </c>
      <c r="AK72" s="1025">
        <v>17.177476856590264</v>
      </c>
      <c r="AL72" s="1026">
        <v>20.000000000000007</v>
      </c>
      <c r="AM72" s="1026">
        <v>19.933002968219387</v>
      </c>
      <c r="AN72" s="1026">
        <v>19.999997587551466</v>
      </c>
      <c r="AO72" s="1026">
        <v>23.016543683765175</v>
      </c>
      <c r="AP72" s="1026">
        <v>20</v>
      </c>
      <c r="AQ72" s="1026">
        <v>24.512629261952455</v>
      </c>
      <c r="AR72" s="1026">
        <v>19.999997865745428</v>
      </c>
      <c r="AS72" s="1026">
        <v>23.203346477229967</v>
      </c>
      <c r="AT72" s="1026">
        <v>20</v>
      </c>
      <c r="AU72" s="1026">
        <v>25.294252951636906</v>
      </c>
      <c r="AV72" s="1026">
        <v>19.999998066390063</v>
      </c>
      <c r="AW72" s="1026">
        <v>23.415826066234345</v>
      </c>
      <c r="AX72" s="1026">
        <v>20</v>
      </c>
      <c r="AY72" s="1026">
        <v>26.637605075226325</v>
      </c>
      <c r="AZ72" s="1026">
        <v>19.999999999999996</v>
      </c>
      <c r="BA72" s="1026">
        <v>25.483540331549904</v>
      </c>
      <c r="BB72" s="1026">
        <v>20.000000000000004</v>
      </c>
      <c r="BC72" s="1026">
        <v>23.291577660626356</v>
      </c>
      <c r="BD72" s="1026">
        <v>19.999998249294936</v>
      </c>
      <c r="BE72" s="1021">
        <v>23.73781332107324</v>
      </c>
      <c r="BF72" s="1972"/>
      <c r="BG72" s="1972"/>
      <c r="BH72" s="2500"/>
      <c r="BI72" s="2500"/>
      <c r="BJ72" s="1972"/>
      <c r="BK72" s="1972"/>
      <c r="BL72" s="2500"/>
      <c r="BM72" s="2500"/>
    </row>
    <row r="73" spans="1:65" ht="15" x14ac:dyDescent="0.25">
      <c r="A73" s="1402" t="s">
        <v>543</v>
      </c>
      <c r="B73" s="2277" t="s">
        <v>269</v>
      </c>
      <c r="C73" s="924">
        <v>0</v>
      </c>
      <c r="D73" s="463">
        <v>0</v>
      </c>
      <c r="E73" s="463">
        <v>0</v>
      </c>
      <c r="F73" s="463">
        <v>0</v>
      </c>
      <c r="G73" s="463">
        <v>0</v>
      </c>
      <c r="H73" s="463">
        <v>0</v>
      </c>
      <c r="I73" s="1036">
        <v>0</v>
      </c>
      <c r="J73" s="463">
        <v>0</v>
      </c>
      <c r="K73" s="463">
        <v>0</v>
      </c>
      <c r="L73" s="1026">
        <v>0</v>
      </c>
      <c r="M73" s="1026">
        <v>0</v>
      </c>
      <c r="N73" s="463">
        <v>0</v>
      </c>
      <c r="O73" s="463">
        <v>0</v>
      </c>
      <c r="P73" s="1026">
        <v>0</v>
      </c>
      <c r="Q73" s="1026">
        <v>0</v>
      </c>
      <c r="R73" s="463">
        <v>0</v>
      </c>
      <c r="S73" s="463">
        <v>0</v>
      </c>
      <c r="T73" s="1026">
        <v>0</v>
      </c>
      <c r="U73" s="1026">
        <v>0</v>
      </c>
      <c r="V73" s="463">
        <v>0</v>
      </c>
      <c r="W73" s="463">
        <v>0</v>
      </c>
      <c r="X73" s="1026">
        <v>0</v>
      </c>
      <c r="Y73" s="1026">
        <v>0</v>
      </c>
      <c r="Z73" s="1026">
        <v>0</v>
      </c>
      <c r="AA73" s="1026">
        <v>0</v>
      </c>
      <c r="AB73" s="463">
        <v>0</v>
      </c>
      <c r="AC73" s="463">
        <v>0</v>
      </c>
      <c r="AD73" s="1026">
        <v>0</v>
      </c>
      <c r="AE73" s="1026">
        <v>0</v>
      </c>
      <c r="AF73" s="463">
        <v>0</v>
      </c>
      <c r="AG73" s="463">
        <v>0</v>
      </c>
      <c r="AH73" s="1026">
        <v>0</v>
      </c>
      <c r="AI73" s="1026">
        <v>0</v>
      </c>
      <c r="AJ73" s="463">
        <v>0</v>
      </c>
      <c r="AK73" s="463">
        <v>0</v>
      </c>
      <c r="AL73" s="1026">
        <v>0</v>
      </c>
      <c r="AM73" s="1026">
        <v>0</v>
      </c>
      <c r="AN73" s="1026">
        <v>0</v>
      </c>
      <c r="AO73" s="1026">
        <v>0</v>
      </c>
      <c r="AP73" s="1026">
        <v>0</v>
      </c>
      <c r="AQ73" s="1026">
        <v>0</v>
      </c>
      <c r="AR73" s="1026">
        <v>0</v>
      </c>
      <c r="AS73" s="1026">
        <v>0</v>
      </c>
      <c r="AT73" s="1026">
        <v>0</v>
      </c>
      <c r="AU73" s="1026">
        <v>0</v>
      </c>
      <c r="AV73" s="1026">
        <v>0</v>
      </c>
      <c r="AW73" s="1026">
        <v>0</v>
      </c>
      <c r="AX73" s="1026">
        <v>0</v>
      </c>
      <c r="AY73" s="1026">
        <v>0</v>
      </c>
      <c r="AZ73" s="1026">
        <v>0</v>
      </c>
      <c r="BA73" s="1026">
        <v>0</v>
      </c>
      <c r="BB73" s="1026">
        <v>0</v>
      </c>
      <c r="BC73" s="1026">
        <v>0</v>
      </c>
      <c r="BD73" s="1026">
        <v>0</v>
      </c>
      <c r="BE73" s="1021">
        <v>0</v>
      </c>
      <c r="BF73" s="1972"/>
      <c r="BG73" s="1972"/>
      <c r="BH73" s="2500"/>
      <c r="BI73" s="2500"/>
      <c r="BJ73" s="1972"/>
      <c r="BK73" s="1972"/>
      <c r="BL73" s="2500"/>
      <c r="BM73" s="2500"/>
    </row>
    <row r="74" spans="1:65" ht="15" x14ac:dyDescent="0.25">
      <c r="A74" s="1402" t="s">
        <v>130</v>
      </c>
      <c r="B74" s="2277" t="s">
        <v>269</v>
      </c>
      <c r="C74" s="1024">
        <v>9.9999999999999982</v>
      </c>
      <c r="D74" s="1025">
        <v>9.9999999999999982</v>
      </c>
      <c r="E74" s="1025">
        <v>1.0221372207861825</v>
      </c>
      <c r="F74" s="1025">
        <v>9.9999999999999982</v>
      </c>
      <c r="G74" s="1025">
        <v>0</v>
      </c>
      <c r="H74" s="1026">
        <v>9.9999950742984698</v>
      </c>
      <c r="I74" s="1021">
        <v>0.53830216053433644</v>
      </c>
      <c r="J74" s="1025">
        <v>10</v>
      </c>
      <c r="K74" s="1025">
        <v>0</v>
      </c>
      <c r="L74" s="1026">
        <v>9.9999962356806371</v>
      </c>
      <c r="M74" s="1026">
        <v>0.40023493256895215</v>
      </c>
      <c r="N74" s="1025">
        <v>10</v>
      </c>
      <c r="O74" s="1025">
        <v>0</v>
      </c>
      <c r="P74" s="1026">
        <v>9.9999965971958016</v>
      </c>
      <c r="Q74" s="1026">
        <v>0.28242095611694223</v>
      </c>
      <c r="R74" s="1025">
        <v>10</v>
      </c>
      <c r="S74" s="1025">
        <v>0</v>
      </c>
      <c r="T74" s="1026">
        <v>9.9999975047027156</v>
      </c>
      <c r="U74" s="1026">
        <v>0.21882903436076839</v>
      </c>
      <c r="V74" s="1025">
        <v>10</v>
      </c>
      <c r="W74" s="1025">
        <v>0</v>
      </c>
      <c r="X74" s="1026">
        <v>10.0000001522664</v>
      </c>
      <c r="Y74" s="1026">
        <v>0</v>
      </c>
      <c r="Z74" s="1026">
        <v>9.9999980326972491</v>
      </c>
      <c r="AA74" s="1026">
        <v>0.17864675228064805</v>
      </c>
      <c r="AB74" s="1025">
        <v>10</v>
      </c>
      <c r="AC74" s="1025">
        <v>0</v>
      </c>
      <c r="AD74" s="1026">
        <v>9.9999983776038608</v>
      </c>
      <c r="AE74" s="1026">
        <v>0.15186216423022383</v>
      </c>
      <c r="AF74" s="1025">
        <v>10</v>
      </c>
      <c r="AG74" s="1025">
        <v>0</v>
      </c>
      <c r="AH74" s="1026">
        <v>9.9999986129819032</v>
      </c>
      <c r="AI74" s="1026">
        <v>0.15105317293231871</v>
      </c>
      <c r="AJ74" s="1025">
        <v>10</v>
      </c>
      <c r="AK74" s="1025">
        <v>6.5210988834831589</v>
      </c>
      <c r="AL74" s="1026">
        <v>10.000000000000004</v>
      </c>
      <c r="AM74" s="1026">
        <v>3.2946045968035151</v>
      </c>
      <c r="AN74" s="1026">
        <v>9.9999987937757329</v>
      </c>
      <c r="AO74" s="1026">
        <v>1.0188629219563237</v>
      </c>
      <c r="AP74" s="1026">
        <v>10</v>
      </c>
      <c r="AQ74" s="1026">
        <v>0</v>
      </c>
      <c r="AR74" s="1026">
        <v>9.9999989328727139</v>
      </c>
      <c r="AS74" s="1026">
        <v>0.89164664318586018</v>
      </c>
      <c r="AT74" s="1026">
        <v>10</v>
      </c>
      <c r="AU74" s="1026">
        <v>0</v>
      </c>
      <c r="AV74" s="1026">
        <v>9.9999990331950315</v>
      </c>
      <c r="AW74" s="1026">
        <v>0.80103679783875992</v>
      </c>
      <c r="AX74" s="1026">
        <v>10</v>
      </c>
      <c r="AY74" s="1026">
        <v>0</v>
      </c>
      <c r="AZ74" s="1026">
        <v>9.9999999999999982</v>
      </c>
      <c r="BA74" s="1026">
        <v>0</v>
      </c>
      <c r="BB74" s="1026">
        <v>10.000000000000002</v>
      </c>
      <c r="BC74" s="1026">
        <v>1.3010722780385344</v>
      </c>
      <c r="BD74" s="1026">
        <v>9.9999991246474682</v>
      </c>
      <c r="BE74" s="1021">
        <v>0.72098051873296753</v>
      </c>
      <c r="BF74" s="1972"/>
      <c r="BG74" s="1972"/>
      <c r="BH74" s="2500"/>
      <c r="BI74" s="2500"/>
      <c r="BJ74" s="1972"/>
      <c r="BK74" s="1972"/>
      <c r="BL74" s="2500"/>
      <c r="BM74" s="2500"/>
    </row>
    <row r="75" spans="1:65" ht="15" x14ac:dyDescent="0.25">
      <c r="A75" s="1402" t="s">
        <v>1204</v>
      </c>
      <c r="B75" s="2277" t="s">
        <v>269</v>
      </c>
      <c r="C75" s="924">
        <v>0</v>
      </c>
      <c r="D75" s="463">
        <v>0</v>
      </c>
      <c r="E75" s="463">
        <v>0</v>
      </c>
      <c r="F75" s="463">
        <v>0</v>
      </c>
      <c r="G75" s="463">
        <v>0</v>
      </c>
      <c r="H75" s="463">
        <v>0</v>
      </c>
      <c r="I75" s="1036">
        <v>0</v>
      </c>
      <c r="J75" s="463">
        <v>0</v>
      </c>
      <c r="K75" s="463">
        <v>0</v>
      </c>
      <c r="L75" s="1026">
        <v>0</v>
      </c>
      <c r="M75" s="1026">
        <v>0</v>
      </c>
      <c r="N75" s="463">
        <v>0</v>
      </c>
      <c r="O75" s="463">
        <v>0</v>
      </c>
      <c r="P75" s="1026">
        <v>0</v>
      </c>
      <c r="Q75" s="1026">
        <v>0</v>
      </c>
      <c r="R75" s="463">
        <v>0</v>
      </c>
      <c r="S75" s="1026">
        <v>0</v>
      </c>
      <c r="T75" s="1026">
        <v>0</v>
      </c>
      <c r="U75" s="1026">
        <v>0</v>
      </c>
      <c r="V75" s="463">
        <v>0</v>
      </c>
      <c r="W75" s="1026">
        <v>2.5943836782134033</v>
      </c>
      <c r="X75" s="1026">
        <v>0</v>
      </c>
      <c r="Y75" s="1026">
        <v>0.86046311386800944</v>
      </c>
      <c r="Z75" s="1026">
        <v>0</v>
      </c>
      <c r="AA75" s="1026">
        <v>0.47639133941506157</v>
      </c>
      <c r="AB75" s="463">
        <v>0</v>
      </c>
      <c r="AC75" s="1026">
        <v>1.8006827828976193</v>
      </c>
      <c r="AD75" s="1026">
        <v>0</v>
      </c>
      <c r="AE75" s="1026">
        <v>0.6749429521343282</v>
      </c>
      <c r="AF75" s="463">
        <v>0</v>
      </c>
      <c r="AG75" s="1026">
        <v>0</v>
      </c>
      <c r="AH75" s="1026">
        <v>0</v>
      </c>
      <c r="AI75" s="1026">
        <v>0.67134743525474971</v>
      </c>
      <c r="AJ75" s="463">
        <v>0</v>
      </c>
      <c r="AK75" s="1026">
        <v>0</v>
      </c>
      <c r="AL75" s="1026">
        <v>0</v>
      </c>
      <c r="AM75" s="1026">
        <v>0.86021007749439038</v>
      </c>
      <c r="AN75" s="1026">
        <v>0</v>
      </c>
      <c r="AO75" s="1026">
        <v>0.5798878326444642</v>
      </c>
      <c r="AP75" s="1026">
        <v>0</v>
      </c>
      <c r="AQ75" s="1026">
        <v>0</v>
      </c>
      <c r="AR75" s="1026">
        <v>0</v>
      </c>
      <c r="AS75" s="1026">
        <v>0.50748243778364277</v>
      </c>
      <c r="AT75" s="1026">
        <v>0</v>
      </c>
      <c r="AU75" s="1026">
        <v>0</v>
      </c>
      <c r="AV75" s="1026">
        <v>0</v>
      </c>
      <c r="AW75" s="1026">
        <v>0.45591166638517916</v>
      </c>
      <c r="AX75" s="1026">
        <v>0</v>
      </c>
      <c r="AY75" s="1026">
        <v>0</v>
      </c>
      <c r="AZ75" s="1026">
        <v>0</v>
      </c>
      <c r="BA75" s="1026">
        <v>0</v>
      </c>
      <c r="BB75" s="1026">
        <v>0</v>
      </c>
      <c r="BC75" s="1026">
        <v>0.33970555562363819</v>
      </c>
      <c r="BD75" s="1026">
        <v>0</v>
      </c>
      <c r="BE75" s="1021">
        <v>0.41034747793566739</v>
      </c>
      <c r="BF75" s="1972"/>
      <c r="BG75" s="1972"/>
      <c r="BH75" s="2500"/>
      <c r="BI75" s="2500"/>
      <c r="BJ75" s="1972"/>
      <c r="BK75" s="1972"/>
      <c r="BL75" s="2500"/>
      <c r="BM75" s="2500"/>
    </row>
    <row r="76" spans="1:65" ht="15" x14ac:dyDescent="0.25">
      <c r="A76" s="1402" t="s">
        <v>131</v>
      </c>
      <c r="B76" s="2277" t="s">
        <v>269</v>
      </c>
      <c r="C76" s="1024">
        <v>14.999999999999995</v>
      </c>
      <c r="D76" s="1025">
        <v>14.999999999999995</v>
      </c>
      <c r="E76" s="1025">
        <v>26.138547293153501</v>
      </c>
      <c r="F76" s="1025">
        <v>14.999999999999995</v>
      </c>
      <c r="G76" s="1025">
        <v>17.006996982520327</v>
      </c>
      <c r="H76" s="1026">
        <v>14.9999926114477</v>
      </c>
      <c r="I76" s="1021">
        <v>21.816070716730902</v>
      </c>
      <c r="J76" s="1025">
        <v>15</v>
      </c>
      <c r="K76" s="1025">
        <v>17.368874843122526</v>
      </c>
      <c r="L76" s="1026">
        <v>14.999994353520954</v>
      </c>
      <c r="M76" s="1026">
        <v>20.675425087743058</v>
      </c>
      <c r="N76" s="1025">
        <v>15</v>
      </c>
      <c r="O76" s="1025">
        <v>17.204570129442992</v>
      </c>
      <c r="P76" s="1026">
        <v>14.999994895793703</v>
      </c>
      <c r="Q76" s="1026">
        <v>19.653737096390483</v>
      </c>
      <c r="R76" s="1025">
        <v>15</v>
      </c>
      <c r="S76" s="1025">
        <v>13.98386337754682</v>
      </c>
      <c r="T76" s="1026">
        <v>14.999996257054072</v>
      </c>
      <c r="U76" s="1026">
        <v>18.377067790920119</v>
      </c>
      <c r="V76" s="1025">
        <v>15</v>
      </c>
      <c r="W76" s="1025">
        <v>11.569654012992672</v>
      </c>
      <c r="X76" s="1026">
        <v>15.000000228399601</v>
      </c>
      <c r="Y76" s="1026">
        <v>14.266335017412617</v>
      </c>
      <c r="Z76" s="1026">
        <v>14.999997049045874</v>
      </c>
      <c r="AA76" s="1026">
        <v>17.127062637537154</v>
      </c>
      <c r="AB76" s="1025">
        <v>15</v>
      </c>
      <c r="AC76" s="1025">
        <v>13.703195977850882</v>
      </c>
      <c r="AD76" s="1026">
        <v>14.999997566405792</v>
      </c>
      <c r="AE76" s="1026">
        <v>16.613720766786486</v>
      </c>
      <c r="AF76" s="1025">
        <v>15</v>
      </c>
      <c r="AG76" s="1025">
        <v>12.463768115942031</v>
      </c>
      <c r="AH76" s="1026">
        <v>14.999997919472854</v>
      </c>
      <c r="AI76" s="1026">
        <v>16.591613380142359</v>
      </c>
      <c r="AJ76" s="1025">
        <v>15</v>
      </c>
      <c r="AK76" s="1025">
        <v>17.675710945566575</v>
      </c>
      <c r="AL76" s="1026">
        <v>15.000000000000007</v>
      </c>
      <c r="AM76" s="1026">
        <v>15.689049024641125</v>
      </c>
      <c r="AN76" s="1026">
        <v>14.999998190663598</v>
      </c>
      <c r="AO76" s="1026">
        <v>16.739303126639797</v>
      </c>
      <c r="AP76" s="1026">
        <v>15</v>
      </c>
      <c r="AQ76" s="1026">
        <v>17.536571577699259</v>
      </c>
      <c r="AR76" s="1026">
        <v>14.999998399309071</v>
      </c>
      <c r="AS76" s="1026">
        <v>16.83885089046472</v>
      </c>
      <c r="AT76" s="1026">
        <v>15</v>
      </c>
      <c r="AU76" s="1026">
        <v>11.664194136264831</v>
      </c>
      <c r="AV76" s="1026">
        <v>14.999998549792545</v>
      </c>
      <c r="AW76" s="1026">
        <v>16.312998130511417</v>
      </c>
      <c r="AX76" s="1026">
        <v>15</v>
      </c>
      <c r="AY76" s="1026">
        <v>24.322967156460003</v>
      </c>
      <c r="AZ76" s="1026">
        <v>15</v>
      </c>
      <c r="BA76" s="1026">
        <v>18.019260460974746</v>
      </c>
      <c r="BB76" s="1026">
        <v>15.000000000000004</v>
      </c>
      <c r="BC76" s="1026">
        <v>17.099036679121376</v>
      </c>
      <c r="BD76" s="1026">
        <v>14.999998686971201</v>
      </c>
      <c r="BE76" s="1021">
        <v>17.113521049933112</v>
      </c>
      <c r="BF76" s="1972"/>
      <c r="BG76" s="1972"/>
      <c r="BH76" s="2500"/>
      <c r="BI76" s="2500"/>
      <c r="BJ76" s="1972"/>
      <c r="BK76" s="1972"/>
      <c r="BL76" s="2500"/>
      <c r="BM76" s="2500"/>
    </row>
    <row r="77" spans="1:65" ht="15" x14ac:dyDescent="0.25">
      <c r="A77" s="1402" t="s">
        <v>118</v>
      </c>
      <c r="B77" s="2277" t="s">
        <v>269</v>
      </c>
      <c r="C77" s="1024">
        <v>69.999999999999986</v>
      </c>
      <c r="D77" s="1025">
        <v>69.999999999999986</v>
      </c>
      <c r="E77" s="1025">
        <v>69.609498153338748</v>
      </c>
      <c r="F77" s="1025">
        <v>69.999999999999986</v>
      </c>
      <c r="G77" s="1025">
        <v>67.169222778873248</v>
      </c>
      <c r="H77" s="1026">
        <v>69.999965520089276</v>
      </c>
      <c r="I77" s="1021">
        <v>68.454378509102057</v>
      </c>
      <c r="J77" s="1025">
        <v>70</v>
      </c>
      <c r="K77" s="1025">
        <v>69.817203758179559</v>
      </c>
      <c r="L77" s="1026">
        <v>69.99997364976447</v>
      </c>
      <c r="M77" s="1026">
        <v>68.803924764228725</v>
      </c>
      <c r="N77" s="1025">
        <v>70</v>
      </c>
      <c r="O77" s="1025">
        <v>63.354837020523398</v>
      </c>
      <c r="P77" s="1026">
        <v>69.999976180370624</v>
      </c>
      <c r="Q77" s="1026">
        <v>67.19992010875994</v>
      </c>
      <c r="R77" s="1025">
        <v>70</v>
      </c>
      <c r="S77" s="1025">
        <v>68.229547870921706</v>
      </c>
      <c r="T77" s="1026">
        <v>69.99998253291902</v>
      </c>
      <c r="U77" s="1026">
        <v>67.431758457406644</v>
      </c>
      <c r="V77" s="1025">
        <v>70</v>
      </c>
      <c r="W77" s="1025">
        <v>65.924339988792255</v>
      </c>
      <c r="X77" s="1026">
        <v>70.000001065864808</v>
      </c>
      <c r="Y77" s="1026">
        <v>65.825547241633458</v>
      </c>
      <c r="Z77" s="1026">
        <v>69.999986228880729</v>
      </c>
      <c r="AA77" s="1026">
        <v>67.154960114373281</v>
      </c>
      <c r="AB77" s="1025">
        <v>70</v>
      </c>
      <c r="AC77" s="1025">
        <v>68.143405116352014</v>
      </c>
      <c r="AD77" s="1026">
        <v>69.999988643227027</v>
      </c>
      <c r="AE77" s="1026">
        <v>67.30315811881789</v>
      </c>
      <c r="AF77" s="1025">
        <v>70</v>
      </c>
      <c r="AG77" s="1025">
        <v>79.727662255828619</v>
      </c>
      <c r="AH77" s="1026">
        <v>69.999990290873328</v>
      </c>
      <c r="AI77" s="1026">
        <v>67.369345215377308</v>
      </c>
      <c r="AJ77" s="1025">
        <v>70</v>
      </c>
      <c r="AK77" s="1025">
        <v>66.182441021832346</v>
      </c>
      <c r="AL77" s="1026">
        <v>70.000000000000014</v>
      </c>
      <c r="AM77" s="1026">
        <v>67.350360919417469</v>
      </c>
      <c r="AN77" s="1026">
        <v>69.999991556430132</v>
      </c>
      <c r="AO77" s="1026">
        <v>67.207649824619011</v>
      </c>
      <c r="AP77" s="1026">
        <v>70</v>
      </c>
      <c r="AQ77" s="1026">
        <v>66.009704677826718</v>
      </c>
      <c r="AR77" s="1026">
        <v>69.999992530109012</v>
      </c>
      <c r="AS77" s="1026">
        <v>67.058073153938494</v>
      </c>
      <c r="AT77" s="1026">
        <v>70</v>
      </c>
      <c r="AU77" s="1026">
        <v>67.556904726024229</v>
      </c>
      <c r="AV77" s="1026">
        <v>69.999993232365227</v>
      </c>
      <c r="AW77" s="1026">
        <v>67.108764817442605</v>
      </c>
      <c r="AX77" s="1026">
        <v>70</v>
      </c>
      <c r="AY77" s="1026">
        <v>66.364784150552012</v>
      </c>
      <c r="AZ77" s="1026">
        <v>69.999999999999972</v>
      </c>
      <c r="BA77" s="1026">
        <v>66.615111150983921</v>
      </c>
      <c r="BB77" s="1026">
        <v>70</v>
      </c>
      <c r="BC77" s="1026">
        <v>66.905468631839526</v>
      </c>
      <c r="BD77" s="1026">
        <v>69.999993872532272</v>
      </c>
      <c r="BE77" s="1021">
        <v>67.034410775183105</v>
      </c>
      <c r="BF77" s="1972"/>
      <c r="BG77" s="1972"/>
      <c r="BH77" s="2500"/>
      <c r="BI77" s="2500"/>
      <c r="BJ77" s="1972"/>
      <c r="BK77" s="1972"/>
      <c r="BL77" s="2500"/>
      <c r="BM77" s="2500"/>
    </row>
    <row r="78" spans="1:65" ht="15" x14ac:dyDescent="0.25">
      <c r="A78" s="2567" t="s">
        <v>557</v>
      </c>
      <c r="B78" s="2277" t="s">
        <v>173</v>
      </c>
      <c r="C78" s="924">
        <v>199162.2641509434</v>
      </c>
      <c r="D78" s="463">
        <v>18084.528301886792</v>
      </c>
      <c r="E78" s="1363">
        <v>12410</v>
      </c>
      <c r="F78" s="463">
        <v>18688.32</v>
      </c>
      <c r="G78" s="1363">
        <v>9860</v>
      </c>
      <c r="H78" s="463">
        <v>36772.848301886792</v>
      </c>
      <c r="I78" s="1519">
        <v>22270</v>
      </c>
      <c r="J78" s="463">
        <v>11184.9056</v>
      </c>
      <c r="K78" s="1363">
        <v>8120</v>
      </c>
      <c r="L78" s="463">
        <v>47957.753901886797</v>
      </c>
      <c r="M78" s="463">
        <v>30390</v>
      </c>
      <c r="N78" s="463">
        <v>5094.3396223999998</v>
      </c>
      <c r="O78" s="1363">
        <v>12096</v>
      </c>
      <c r="P78" s="463">
        <v>53052.0935242868</v>
      </c>
      <c r="Q78" s="1363">
        <v>42486</v>
      </c>
      <c r="R78" s="463">
        <v>18084.527999999998</v>
      </c>
      <c r="S78" s="1363">
        <v>12438</v>
      </c>
      <c r="T78" s="463">
        <v>71136.621524286806</v>
      </c>
      <c r="U78" s="1363">
        <v>54924</v>
      </c>
      <c r="V78" s="463">
        <v>17480.754400000002</v>
      </c>
      <c r="W78" s="1363">
        <v>10844</v>
      </c>
      <c r="X78" s="463">
        <v>40659.622022399999</v>
      </c>
      <c r="Y78" s="463">
        <v>35378</v>
      </c>
      <c r="Z78" s="463">
        <v>88617.375924286811</v>
      </c>
      <c r="AA78" s="463">
        <v>65768</v>
      </c>
      <c r="AB78" s="463">
        <v>18839.245283018867</v>
      </c>
      <c r="AC78" s="1363">
        <v>11104</v>
      </c>
      <c r="AD78" s="463">
        <v>107456.62120730567</v>
      </c>
      <c r="AE78" s="1363">
        <v>76872</v>
      </c>
      <c r="AF78" s="463">
        <v>18235.471698113208</v>
      </c>
      <c r="AG78" s="1363">
        <v>402</v>
      </c>
      <c r="AH78" s="463">
        <v>125692.09290541886</v>
      </c>
      <c r="AI78" s="1363">
        <v>77274</v>
      </c>
      <c r="AJ78" s="463">
        <v>18839.245283018863</v>
      </c>
      <c r="AK78" s="1363">
        <v>12824</v>
      </c>
      <c r="AL78" s="463">
        <v>55913.962264150934</v>
      </c>
      <c r="AM78" s="463">
        <v>24330</v>
      </c>
      <c r="AN78" s="463">
        <v>144531.33818843772</v>
      </c>
      <c r="AO78" s="463">
        <v>90098</v>
      </c>
      <c r="AP78" s="463">
        <v>18839.245283018863</v>
      </c>
      <c r="AQ78" s="1363">
        <v>11944</v>
      </c>
      <c r="AR78" s="463">
        <v>163370.5834714566</v>
      </c>
      <c r="AS78" s="1363">
        <v>102042</v>
      </c>
      <c r="AT78" s="463">
        <v>16952.452830188682</v>
      </c>
      <c r="AU78" s="1363">
        <v>11346</v>
      </c>
      <c r="AV78" s="463">
        <v>180323.03630164528</v>
      </c>
      <c r="AW78" s="1363">
        <v>113388</v>
      </c>
      <c r="AX78" s="463">
        <v>18839.245283018863</v>
      </c>
      <c r="AY78" s="1363">
        <v>11668</v>
      </c>
      <c r="AZ78" s="463">
        <v>54630.943396226408</v>
      </c>
      <c r="BA78" s="463">
        <v>34958</v>
      </c>
      <c r="BB78" s="463">
        <v>110544.90566037735</v>
      </c>
      <c r="BC78" s="463">
        <v>59288</v>
      </c>
      <c r="BD78" s="463">
        <v>199162.28158466413</v>
      </c>
      <c r="BE78" s="1519">
        <v>125056</v>
      </c>
      <c r="BF78" s="1972"/>
      <c r="BG78" s="1972"/>
      <c r="BH78" s="2500"/>
      <c r="BI78" s="2500"/>
      <c r="BJ78" s="1972"/>
      <c r="BK78" s="1972"/>
      <c r="BL78" s="2500"/>
      <c r="BM78" s="2500"/>
    </row>
    <row r="79" spans="1:65" ht="15" x14ac:dyDescent="0.25">
      <c r="A79" s="2561" t="s">
        <v>297</v>
      </c>
      <c r="B79" s="2562" t="s">
        <v>269</v>
      </c>
      <c r="C79" s="1783">
        <v>1060</v>
      </c>
      <c r="D79" s="2525">
        <v>1060</v>
      </c>
      <c r="E79" s="2525">
        <v>1065.63483807075</v>
      </c>
      <c r="F79" s="2525">
        <v>1060</v>
      </c>
      <c r="G79" s="2525">
        <v>1054.458215653967</v>
      </c>
      <c r="H79" s="2525">
        <v>1059.9999999999991</v>
      </c>
      <c r="I79" s="1089">
        <v>1060.3443118227863</v>
      </c>
      <c r="J79" s="2525">
        <v>1060</v>
      </c>
      <c r="K79" s="2525">
        <v>1063.7513957375388</v>
      </c>
      <c r="L79" s="2525">
        <v>1059.9999999999993</v>
      </c>
      <c r="M79" s="2525">
        <v>1061.2181827561058</v>
      </c>
      <c r="N79" s="2525">
        <v>1060</v>
      </c>
      <c r="O79" s="2525">
        <v>1058.7751638501916</v>
      </c>
      <c r="P79" s="2525">
        <v>1059.9999999999993</v>
      </c>
      <c r="Q79" s="2525">
        <v>1060.4990514420415</v>
      </c>
      <c r="R79" s="2525">
        <v>1060</v>
      </c>
      <c r="S79" s="2525">
        <v>1052.5995067316871</v>
      </c>
      <c r="T79" s="2525">
        <v>1059.9999999999995</v>
      </c>
      <c r="U79" s="2525">
        <v>1058.7203324255981</v>
      </c>
      <c r="V79" s="2525">
        <v>1060</v>
      </c>
      <c r="W79" s="2525">
        <v>1057.3295599496689</v>
      </c>
      <c r="X79" s="2525">
        <v>1060</v>
      </c>
      <c r="Y79" s="2525">
        <v>1056.2452692460479</v>
      </c>
      <c r="Z79" s="2525">
        <v>1059.9999999999995</v>
      </c>
      <c r="AA79" s="2525">
        <v>1058.4649529285755</v>
      </c>
      <c r="AB79" s="2525">
        <v>1060</v>
      </c>
      <c r="AC79" s="2525">
        <v>1061.2178015467862</v>
      </c>
      <c r="AD79" s="2525">
        <v>1059.9999999999995</v>
      </c>
      <c r="AE79" s="2525">
        <v>1058.8776887528204</v>
      </c>
      <c r="AF79" s="2525">
        <v>1060</v>
      </c>
      <c r="AG79" s="2525">
        <v>1058.374291115312</v>
      </c>
      <c r="AH79" s="2525">
        <v>1059.9999999999998</v>
      </c>
      <c r="AI79" s="2566">
        <v>1058.8750070827141</v>
      </c>
      <c r="AJ79" s="2525">
        <v>1060</v>
      </c>
      <c r="AK79" s="2525">
        <v>1061.5576980377134</v>
      </c>
      <c r="AL79" s="2525">
        <v>1059.9999999999995</v>
      </c>
      <c r="AM79" s="2525">
        <v>1061.3410021010618</v>
      </c>
      <c r="AN79" s="2525">
        <v>1059.9999999999998</v>
      </c>
      <c r="AO79" s="2525">
        <v>1059.2404781289576</v>
      </c>
      <c r="AP79" s="2525">
        <v>1060</v>
      </c>
      <c r="AQ79" s="2525">
        <v>1062.3569338318973</v>
      </c>
      <c r="AR79" s="2525">
        <v>1059.9999999999998</v>
      </c>
      <c r="AS79" s="2525">
        <v>1059.629601748175</v>
      </c>
      <c r="AT79" s="2525">
        <v>1060</v>
      </c>
      <c r="AU79" s="2525">
        <v>1061.4913748626034</v>
      </c>
      <c r="AV79" s="2525">
        <v>1060</v>
      </c>
      <c r="AW79" s="2525">
        <v>1059.8187959644515</v>
      </c>
      <c r="AX79" s="2525">
        <v>1060</v>
      </c>
      <c r="AY79" s="2525">
        <v>1057.0891431809223</v>
      </c>
      <c r="AZ79" s="2525">
        <v>1060.0000000000002</v>
      </c>
      <c r="BA79" s="2525">
        <v>1060.2854438045888</v>
      </c>
      <c r="BB79" s="2525">
        <v>1060</v>
      </c>
      <c r="BC79" s="2525">
        <v>1060.7022947116325</v>
      </c>
      <c r="BD79" s="2525">
        <v>1060</v>
      </c>
      <c r="BE79" s="1089">
        <v>1059.5459918693748</v>
      </c>
      <c r="BF79" s="1972"/>
      <c r="BG79" s="1972"/>
      <c r="BH79" s="2500"/>
      <c r="BI79" s="2500"/>
      <c r="BJ79" s="1972"/>
      <c r="BK79" s="1972"/>
      <c r="BL79" s="2500"/>
      <c r="BM79" s="2500"/>
    </row>
    <row r="80" spans="1:65" ht="15" x14ac:dyDescent="0.25">
      <c r="A80" s="2568" t="s">
        <v>824</v>
      </c>
      <c r="B80" s="2562" t="s">
        <v>269</v>
      </c>
      <c r="C80" s="1783">
        <v>39.999999999999993</v>
      </c>
      <c r="D80" s="2525">
        <v>39.999999999999993</v>
      </c>
      <c r="E80" s="2525">
        <v>31.706696588787381</v>
      </c>
      <c r="F80" s="2525">
        <v>39.999999999999993</v>
      </c>
      <c r="G80" s="2525">
        <v>43.823728607963446</v>
      </c>
      <c r="H80" s="2525">
        <v>40</v>
      </c>
      <c r="I80" s="1089">
        <v>37.442371782449442</v>
      </c>
      <c r="J80" s="2525">
        <v>39.999999999999993</v>
      </c>
      <c r="K80" s="2525">
        <v>36.038810172759362</v>
      </c>
      <c r="L80" s="2525">
        <v>39.999999999999993</v>
      </c>
      <c r="M80" s="2525">
        <v>37.082377216856109</v>
      </c>
      <c r="N80" s="2525">
        <v>39.999999999999993</v>
      </c>
      <c r="O80" s="2525">
        <v>38.350112786924392</v>
      </c>
      <c r="P80" s="2525">
        <v>39.999999999999993</v>
      </c>
      <c r="Q80" s="2525">
        <v>37.455550074496379</v>
      </c>
      <c r="R80" s="2525">
        <v>39.999999999999993</v>
      </c>
      <c r="S80" s="2525">
        <v>44.128076987866983</v>
      </c>
      <c r="T80" s="2525">
        <v>39.999999999999993</v>
      </c>
      <c r="U80" s="2525">
        <v>38.957984827854503</v>
      </c>
      <c r="V80" s="2525">
        <v>39.999999999999993</v>
      </c>
      <c r="W80" s="2525">
        <v>36.786599155096447</v>
      </c>
      <c r="X80" s="2525">
        <v>39.999999999999986</v>
      </c>
      <c r="Y80" s="2525">
        <v>39.74994944779786</v>
      </c>
      <c r="Z80" s="2525">
        <v>39.999999999999993</v>
      </c>
      <c r="AA80" s="2525">
        <v>38.559265849338097</v>
      </c>
      <c r="AB80" s="2525">
        <v>39.999999999999993</v>
      </c>
      <c r="AC80" s="2525">
        <v>34.008139084713108</v>
      </c>
      <c r="AD80" s="2525">
        <v>39.999999999999993</v>
      </c>
      <c r="AE80" s="2525">
        <v>37.876913378514004</v>
      </c>
      <c r="AF80" s="2525">
        <v>39.999999999999993</v>
      </c>
      <c r="AG80" s="2525">
        <v>41.109010712035285</v>
      </c>
      <c r="AH80" s="2525">
        <v>40</v>
      </c>
      <c r="AI80" s="2566">
        <v>37.894131216172482</v>
      </c>
      <c r="AJ80" s="2525">
        <v>39.999999999999993</v>
      </c>
      <c r="AK80" s="2525">
        <v>37.654620525262843</v>
      </c>
      <c r="AL80" s="2525">
        <v>40</v>
      </c>
      <c r="AM80" s="2525">
        <v>35.971595882177105</v>
      </c>
      <c r="AN80" s="2525">
        <v>40</v>
      </c>
      <c r="AO80" s="2525">
        <v>37.861501955381122</v>
      </c>
      <c r="AP80" s="2525">
        <v>39.999999999999993</v>
      </c>
      <c r="AQ80" s="2525">
        <v>37.524386278653878</v>
      </c>
      <c r="AR80" s="2525">
        <v>40.000000000000007</v>
      </c>
      <c r="AS80" s="2525">
        <v>37.819409371777482</v>
      </c>
      <c r="AT80" s="2525">
        <v>39.999999999999993</v>
      </c>
      <c r="AU80" s="2525">
        <v>35.703806725139643</v>
      </c>
      <c r="AV80" s="2525">
        <v>40.000000000000007</v>
      </c>
      <c r="AW80" s="2525">
        <v>37.604420884952034</v>
      </c>
      <c r="AX80" s="2525">
        <v>39.999999999999993</v>
      </c>
      <c r="AY80" s="2525">
        <v>38.362238864800943</v>
      </c>
      <c r="AZ80" s="2525">
        <v>39.999999999999993</v>
      </c>
      <c r="BA80" s="2525">
        <v>37.241240892816293</v>
      </c>
      <c r="BB80" s="2525">
        <v>39.999999999999993</v>
      </c>
      <c r="BC80" s="2525">
        <v>36.739844924373031</v>
      </c>
      <c r="BD80" s="2525">
        <v>40.000000000000007</v>
      </c>
      <c r="BE80" s="1089">
        <v>37.680157934540539</v>
      </c>
      <c r="BF80" s="1972"/>
      <c r="BG80" s="1972"/>
      <c r="BH80" s="2500"/>
      <c r="BI80" s="2500"/>
      <c r="BJ80" s="1972"/>
      <c r="BK80" s="1972"/>
      <c r="BL80" s="2500"/>
      <c r="BM80" s="2500"/>
    </row>
    <row r="81" spans="1:65" ht="15.75" thickBot="1" x14ac:dyDescent="0.3">
      <c r="A81" s="3613"/>
      <c r="B81" s="2530"/>
      <c r="C81" s="3614"/>
      <c r="D81" s="3615"/>
      <c r="E81" s="3615"/>
      <c r="F81" s="3615"/>
      <c r="G81" s="3615"/>
      <c r="H81" s="3615"/>
      <c r="I81" s="3462"/>
      <c r="J81" s="3615"/>
      <c r="K81" s="3615"/>
      <c r="L81" s="3615"/>
      <c r="M81" s="3615"/>
      <c r="N81" s="3615"/>
      <c r="O81" s="3615"/>
      <c r="P81" s="3615"/>
      <c r="Q81" s="3615"/>
      <c r="R81" s="3615"/>
      <c r="S81" s="3615"/>
      <c r="T81" s="3615"/>
      <c r="U81" s="3615"/>
      <c r="V81" s="3615"/>
      <c r="W81" s="3615"/>
      <c r="X81" s="3615"/>
      <c r="Y81" s="3615"/>
      <c r="Z81" s="3615"/>
      <c r="AA81" s="3615"/>
      <c r="AB81" s="3615"/>
      <c r="AC81" s="3615"/>
      <c r="AD81" s="3615"/>
      <c r="AE81" s="3615"/>
      <c r="AF81" s="3615"/>
      <c r="AG81" s="3615"/>
      <c r="AH81" s="3615"/>
      <c r="AI81" s="3603"/>
      <c r="AJ81" s="3615"/>
      <c r="AK81" s="3615"/>
      <c r="AL81" s="3615"/>
      <c r="AM81" s="3615"/>
      <c r="AN81" s="3615"/>
      <c r="AO81" s="3615"/>
      <c r="AP81" s="3615"/>
      <c r="AQ81" s="3615"/>
      <c r="AR81" s="3615"/>
      <c r="AS81" s="3615"/>
      <c r="AT81" s="3615"/>
      <c r="AU81" s="3615"/>
      <c r="AV81" s="3615"/>
      <c r="AW81" s="3615"/>
      <c r="AX81" s="3615"/>
      <c r="AY81" s="3615"/>
      <c r="AZ81" s="3615"/>
      <c r="BA81" s="3615"/>
      <c r="BB81" s="3615"/>
      <c r="BC81" s="3615"/>
      <c r="BD81" s="3615"/>
      <c r="BE81" s="3462"/>
      <c r="BF81" s="1972"/>
      <c r="BG81" s="1972"/>
      <c r="BH81" s="2500"/>
      <c r="BI81" s="2500"/>
      <c r="BJ81" s="1972"/>
      <c r="BK81" s="1972"/>
      <c r="BL81" s="2500"/>
      <c r="BM81" s="2500"/>
    </row>
    <row r="82" spans="1:65" ht="15" x14ac:dyDescent="0.25">
      <c r="A82" s="2503" t="s">
        <v>286</v>
      </c>
      <c r="B82" s="2504" t="s">
        <v>269</v>
      </c>
      <c r="C82" s="1783">
        <v>1100</v>
      </c>
      <c r="D82" s="2525">
        <v>1100</v>
      </c>
      <c r="E82" s="2525">
        <v>1097.3415346595373</v>
      </c>
      <c r="F82" s="2525">
        <v>1100</v>
      </c>
      <c r="G82" s="2525">
        <v>1098.2819442619304</v>
      </c>
      <c r="H82" s="2525">
        <v>1099.9999999999991</v>
      </c>
      <c r="I82" s="1089">
        <v>1097.7866836052358</v>
      </c>
      <c r="J82" s="2525">
        <v>1100</v>
      </c>
      <c r="K82" s="2525">
        <v>1099.7902059102983</v>
      </c>
      <c r="L82" s="2525">
        <v>1099.9999999999993</v>
      </c>
      <c r="M82" s="2525">
        <v>1098.3005599729618</v>
      </c>
      <c r="N82" s="2525">
        <v>1100</v>
      </c>
      <c r="O82" s="2525">
        <v>1097.125276637116</v>
      </c>
      <c r="P82" s="2525">
        <v>1099.9999999999993</v>
      </c>
      <c r="Q82" s="2525">
        <v>1097.9546015165379</v>
      </c>
      <c r="R82" s="2525">
        <v>1100</v>
      </c>
      <c r="S82" s="2525">
        <v>1096.7275837195541</v>
      </c>
      <c r="T82" s="2525">
        <v>1099.9999999999995</v>
      </c>
      <c r="U82" s="2525">
        <v>1097.6783172534526</v>
      </c>
      <c r="V82" s="2525">
        <v>1100</v>
      </c>
      <c r="W82" s="2525">
        <v>1094.1161591047653</v>
      </c>
      <c r="X82" s="2525">
        <v>1100</v>
      </c>
      <c r="Y82" s="2525">
        <v>1095.9952186938458</v>
      </c>
      <c r="Z82" s="2525">
        <v>1099.9999999999995</v>
      </c>
      <c r="AA82" s="2525">
        <v>1097.0242187779136</v>
      </c>
      <c r="AB82" s="2525">
        <v>1100</v>
      </c>
      <c r="AC82" s="2525">
        <v>1095.2259406314993</v>
      </c>
      <c r="AD82" s="2525">
        <v>1099.9999999999995</v>
      </c>
      <c r="AE82" s="2525">
        <v>1096.7546021313344</v>
      </c>
      <c r="AF82" s="2525">
        <v>1100</v>
      </c>
      <c r="AG82" s="2525">
        <v>1099.4833018273473</v>
      </c>
      <c r="AH82" s="2525">
        <v>1099.9999999999998</v>
      </c>
      <c r="AI82" s="2525">
        <v>1096.7691382988867</v>
      </c>
      <c r="AJ82" s="2525">
        <v>1100</v>
      </c>
      <c r="AK82" s="2525">
        <v>1099.2123185629762</v>
      </c>
      <c r="AL82" s="2525">
        <v>1099.9999999999995</v>
      </c>
      <c r="AM82" s="2525">
        <v>1097.3125979832389</v>
      </c>
      <c r="AN82" s="2525">
        <v>1099.9999999999998</v>
      </c>
      <c r="AO82" s="2525">
        <v>1097.1019800843387</v>
      </c>
      <c r="AP82" s="2525">
        <v>1100</v>
      </c>
      <c r="AQ82" s="2525">
        <v>1099.8813201105513</v>
      </c>
      <c r="AR82" s="2525">
        <v>1099.9999999999998</v>
      </c>
      <c r="AS82" s="2525">
        <v>1097.4490111199525</v>
      </c>
      <c r="AT82" s="2525">
        <v>1100</v>
      </c>
      <c r="AU82" s="2525">
        <v>1097.195181587743</v>
      </c>
      <c r="AV82" s="2525">
        <v>1100</v>
      </c>
      <c r="AW82" s="2525">
        <v>1097.4232168494036</v>
      </c>
      <c r="AX82" s="2525">
        <v>1100</v>
      </c>
      <c r="AY82" s="2525">
        <v>1095.4513820457232</v>
      </c>
      <c r="AZ82" s="2525">
        <v>1100.0000000000002</v>
      </c>
      <c r="BA82" s="2525">
        <v>1097.526684697405</v>
      </c>
      <c r="BB82" s="2525">
        <v>1100</v>
      </c>
      <c r="BC82" s="2525">
        <v>1097.4421396360055</v>
      </c>
      <c r="BD82" s="2525">
        <v>1100</v>
      </c>
      <c r="BE82" s="1089">
        <v>1097.2261498039154</v>
      </c>
      <c r="BF82" s="1972"/>
      <c r="BG82" s="1972"/>
      <c r="BH82" s="2500"/>
      <c r="BI82" s="2500"/>
      <c r="BJ82" s="1972"/>
      <c r="BK82" s="1972"/>
      <c r="BL82" s="2500"/>
      <c r="BM82" s="2500"/>
    </row>
    <row r="83" spans="1:65" ht="15" x14ac:dyDescent="0.25">
      <c r="A83" s="2567" t="s">
        <v>451</v>
      </c>
      <c r="B83" s="2277" t="s">
        <v>50</v>
      </c>
      <c r="C83" s="924">
        <v>313680.56603773584</v>
      </c>
      <c r="D83" s="463">
        <v>28483.132075471702</v>
      </c>
      <c r="E83" s="463">
        <v>31340.228220000001</v>
      </c>
      <c r="F83" s="463">
        <v>29434.07547169815</v>
      </c>
      <c r="G83" s="463">
        <v>27730.001488200003</v>
      </c>
      <c r="H83" s="463">
        <v>57917.207547169848</v>
      </c>
      <c r="I83" s="1036">
        <v>59070.2297082</v>
      </c>
      <c r="J83" s="463">
        <v>17616.226415094341</v>
      </c>
      <c r="K83" s="463">
        <v>21105.872756799999</v>
      </c>
      <c r="L83" s="463">
        <v>75533.433962264186</v>
      </c>
      <c r="M83" s="463">
        <v>80176.102465000004</v>
      </c>
      <c r="N83" s="463">
        <v>8023.584905660382</v>
      </c>
      <c r="O83" s="463">
        <v>31525.148861999995</v>
      </c>
      <c r="P83" s="463">
        <v>83557.018867924562</v>
      </c>
      <c r="Q83" s="463">
        <v>111701.25132700001</v>
      </c>
      <c r="R83" s="463">
        <v>28483.132075471709</v>
      </c>
      <c r="S83" s="463">
        <v>32465.744719999995</v>
      </c>
      <c r="T83" s="463">
        <v>112040.15094339626</v>
      </c>
      <c r="U83" s="463">
        <v>144166.99604699999</v>
      </c>
      <c r="V83" s="463">
        <v>27532.188679245268</v>
      </c>
      <c r="W83" s="463">
        <v>29760.9982944</v>
      </c>
      <c r="X83" s="463">
        <v>64038.905660377357</v>
      </c>
      <c r="Y83" s="463">
        <v>93751.891876399983</v>
      </c>
      <c r="Z83" s="463">
        <v>139572.33962264154</v>
      </c>
      <c r="AA83" s="463">
        <v>173927.99434139999</v>
      </c>
      <c r="AB83" s="463">
        <v>29671.811320754732</v>
      </c>
      <c r="AC83" s="463">
        <v>31015.537258200002</v>
      </c>
      <c r="AD83" s="463">
        <v>169244.15094339626</v>
      </c>
      <c r="AE83" s="463">
        <v>204943.53159959998</v>
      </c>
      <c r="AF83" s="463">
        <v>28720.867924528291</v>
      </c>
      <c r="AG83" s="463">
        <v>1264.4207357999999</v>
      </c>
      <c r="AH83" s="463">
        <v>197965.01886792455</v>
      </c>
      <c r="AI83" s="463">
        <v>206207.95233539998</v>
      </c>
      <c r="AJ83" s="463">
        <v>29671.811320754732</v>
      </c>
      <c r="AK83" s="463">
        <v>31783.8567473</v>
      </c>
      <c r="AL83" s="463">
        <v>88064.490566037755</v>
      </c>
      <c r="AM83" s="463">
        <v>64063.814741299997</v>
      </c>
      <c r="AN83" s="463">
        <v>227636.83018867928</v>
      </c>
      <c r="AO83" s="463">
        <v>237991.8090827</v>
      </c>
      <c r="AP83" s="463">
        <v>29671.811320754732</v>
      </c>
      <c r="AQ83" s="463">
        <v>31840.665499999999</v>
      </c>
      <c r="AR83" s="463">
        <v>257308.641509434</v>
      </c>
      <c r="AS83" s="463">
        <v>269832.4745827</v>
      </c>
      <c r="AT83" s="463">
        <v>26700.113207547111</v>
      </c>
      <c r="AU83" s="463">
        <v>29399.024669999999</v>
      </c>
      <c r="AV83" s="463">
        <v>284008.75471698109</v>
      </c>
      <c r="AW83" s="463">
        <v>299231.49925270001</v>
      </c>
      <c r="AX83" s="463">
        <v>29671.811320754732</v>
      </c>
      <c r="AY83" s="463">
        <v>32502.837760000002</v>
      </c>
      <c r="AZ83" s="463">
        <v>86043.735849056568</v>
      </c>
      <c r="BA83" s="463">
        <v>93742.527929999997</v>
      </c>
      <c r="BB83" s="463">
        <v>174108.22641509434</v>
      </c>
      <c r="BC83" s="463">
        <v>157806.34267129999</v>
      </c>
      <c r="BD83" s="463">
        <v>313680.56603773584</v>
      </c>
      <c r="BE83" s="1036">
        <v>331734.33701270004</v>
      </c>
      <c r="BF83" s="1972"/>
      <c r="BG83" s="1972"/>
      <c r="BH83" s="2500"/>
      <c r="BI83" s="2500"/>
      <c r="BJ83" s="1972"/>
      <c r="BK83" s="1972"/>
      <c r="BL83" s="2500"/>
      <c r="BM83" s="2500"/>
    </row>
    <row r="84" spans="1:65" ht="15" x14ac:dyDescent="0.25">
      <c r="A84" s="2567" t="s">
        <v>287</v>
      </c>
      <c r="B84" s="2277" t="s">
        <v>270</v>
      </c>
      <c r="C84" s="924">
        <v>121.99999999999999</v>
      </c>
      <c r="D84" s="463">
        <v>121.99999999999999</v>
      </c>
      <c r="E84" s="463">
        <v>140.49</v>
      </c>
      <c r="F84" s="463">
        <v>121.99999999999999</v>
      </c>
      <c r="G84" s="463">
        <v>138.27000000000001</v>
      </c>
      <c r="H84" s="463">
        <v>122.22000000000007</v>
      </c>
      <c r="I84" s="1036">
        <v>139.43902933108757</v>
      </c>
      <c r="J84" s="463">
        <v>122.22</v>
      </c>
      <c r="K84" s="463">
        <v>144.56</v>
      </c>
      <c r="L84" s="463">
        <v>122.22000000000006</v>
      </c>
      <c r="M84" s="463">
        <v>140.75157916097029</v>
      </c>
      <c r="N84" s="463">
        <v>122.22000000000001</v>
      </c>
      <c r="O84" s="463">
        <v>132.69999999999999</v>
      </c>
      <c r="P84" s="463">
        <v>122.22000000000006</v>
      </c>
      <c r="Q84" s="463">
        <v>138.38190540829328</v>
      </c>
      <c r="R84" s="463">
        <v>122</v>
      </c>
      <c r="S84" s="463">
        <v>138.63999999999999</v>
      </c>
      <c r="T84" s="463">
        <v>122.22000000000006</v>
      </c>
      <c r="U84" s="463">
        <v>138.43994325447716</v>
      </c>
      <c r="V84" s="463">
        <v>122.22</v>
      </c>
      <c r="W84" s="463">
        <v>127.24</v>
      </c>
      <c r="X84" s="463">
        <v>122.22000000000001</v>
      </c>
      <c r="Y84" s="463">
        <v>132.86143210141219</v>
      </c>
      <c r="Z84" s="463">
        <v>122.22000000000004</v>
      </c>
      <c r="AA84" s="463">
        <v>136.38575994656358</v>
      </c>
      <c r="AB84" s="463">
        <v>122.22</v>
      </c>
      <c r="AC84" s="463">
        <v>137.94</v>
      </c>
      <c r="AD84" s="463">
        <v>122.22000000000004</v>
      </c>
      <c r="AE84" s="463">
        <v>136.61872092563365</v>
      </c>
      <c r="AF84" s="463">
        <v>122.22</v>
      </c>
      <c r="AG84" s="463">
        <v>156.63</v>
      </c>
      <c r="AH84" s="463">
        <v>122.22000000000001</v>
      </c>
      <c r="AI84" s="463">
        <v>136.72583256763963</v>
      </c>
      <c r="AJ84" s="463">
        <v>122</v>
      </c>
      <c r="AK84" s="463">
        <v>133.63</v>
      </c>
      <c r="AL84" s="463">
        <v>122.22000000000003</v>
      </c>
      <c r="AM84" s="463">
        <v>136.0829286235923</v>
      </c>
      <c r="AN84" s="463">
        <v>122.22000000000003</v>
      </c>
      <c r="AO84" s="463">
        <v>136.3041098161317</v>
      </c>
      <c r="AP84" s="463">
        <v>122</v>
      </c>
      <c r="AQ84" s="463">
        <v>127.75</v>
      </c>
      <c r="AR84" s="463">
        <v>122.22000000000004</v>
      </c>
      <c r="AS84" s="463">
        <v>135.23556497385584</v>
      </c>
      <c r="AT84" s="463">
        <v>122.21999999999998</v>
      </c>
      <c r="AU84" s="463">
        <v>130.17000000000002</v>
      </c>
      <c r="AV84" s="463">
        <v>122.21999999999998</v>
      </c>
      <c r="AW84" s="463">
        <v>134.72048314247434</v>
      </c>
      <c r="AX84" s="463">
        <v>122</v>
      </c>
      <c r="AY84" s="463">
        <v>131.68</v>
      </c>
      <c r="AZ84" s="463">
        <v>122.21999999999994</v>
      </c>
      <c r="BA84" s="463">
        <v>129.85078495688609</v>
      </c>
      <c r="BB84" s="463">
        <v>122.22000000000001</v>
      </c>
      <c r="BC84" s="463">
        <v>132.31068273701734</v>
      </c>
      <c r="BD84" s="463">
        <v>122.22000000000001</v>
      </c>
      <c r="BE84" s="1036">
        <v>134.41639053354203</v>
      </c>
      <c r="BF84" s="1972"/>
      <c r="BG84" s="1972"/>
      <c r="BH84" s="2500"/>
      <c r="BI84" s="2500"/>
      <c r="BJ84" s="1972"/>
      <c r="BK84" s="1972"/>
      <c r="BL84" s="2500"/>
      <c r="BM84" s="2500"/>
    </row>
    <row r="85" spans="1:65" ht="15" x14ac:dyDescent="0.25">
      <c r="A85" s="2567" t="s">
        <v>287</v>
      </c>
      <c r="B85" s="2277" t="s">
        <v>269</v>
      </c>
      <c r="C85" s="913">
        <v>125.99999999999997</v>
      </c>
      <c r="D85" s="1363">
        <v>125.99999999999997</v>
      </c>
      <c r="E85" s="463">
        <v>142.37339454042439</v>
      </c>
      <c r="F85" s="1363">
        <v>125.99999999999997</v>
      </c>
      <c r="G85" s="463">
        <v>140.15385834099894</v>
      </c>
      <c r="H85" s="463">
        <v>125.99999999999994</v>
      </c>
      <c r="I85" s="1036">
        <v>141.32276277677693</v>
      </c>
      <c r="J85" s="1363">
        <v>126</v>
      </c>
      <c r="K85" s="463">
        <v>146.37644173133873</v>
      </c>
      <c r="L85" s="463">
        <v>125.99999999999997</v>
      </c>
      <c r="M85" s="463">
        <v>142.61896306277461</v>
      </c>
      <c r="N85" s="1363">
        <v>126</v>
      </c>
      <c r="O85" s="463">
        <v>134.42815051617603</v>
      </c>
      <c r="P85" s="463">
        <v>125.99999999999997</v>
      </c>
      <c r="Q85" s="463">
        <v>140.20790116897186</v>
      </c>
      <c r="R85" s="1363">
        <v>126</v>
      </c>
      <c r="S85" s="463">
        <v>140.23050022244584</v>
      </c>
      <c r="T85" s="463">
        <v>125.99999999999997</v>
      </c>
      <c r="U85" s="463">
        <v>140.2129897364326</v>
      </c>
      <c r="V85" s="1363">
        <v>126</v>
      </c>
      <c r="W85" s="463">
        <v>128.68563575057618</v>
      </c>
      <c r="X85" s="463">
        <v>126</v>
      </c>
      <c r="Y85" s="463">
        <v>134.45005926639789</v>
      </c>
      <c r="Z85" s="463">
        <v>125.99999999999997</v>
      </c>
      <c r="AA85" s="463">
        <v>138.0962884687118</v>
      </c>
      <c r="AB85" s="1363">
        <v>126</v>
      </c>
      <c r="AC85" s="463">
        <v>139.62283471625747</v>
      </c>
      <c r="AD85" s="463">
        <v>125.99999999999997</v>
      </c>
      <c r="AE85" s="463">
        <v>138.32516423019058</v>
      </c>
      <c r="AF85" s="1363">
        <v>126</v>
      </c>
      <c r="AG85" s="463">
        <v>159.34728869565214</v>
      </c>
      <c r="AH85" s="463">
        <v>125.99999999999997</v>
      </c>
      <c r="AI85" s="463">
        <v>138.43715204767639</v>
      </c>
      <c r="AJ85" s="1363">
        <v>126</v>
      </c>
      <c r="AK85" s="463">
        <v>135.29075361724767</v>
      </c>
      <c r="AL85" s="463">
        <v>126</v>
      </c>
      <c r="AM85" s="463">
        <v>137.77075576136068</v>
      </c>
      <c r="AN85" s="463">
        <v>126</v>
      </c>
      <c r="AO85" s="463">
        <v>138.00850873931267</v>
      </c>
      <c r="AP85" s="1363">
        <v>126</v>
      </c>
      <c r="AQ85" s="463">
        <v>129.41255690131686</v>
      </c>
      <c r="AR85" s="463">
        <v>126</v>
      </c>
      <c r="AS85" s="463">
        <v>136.93521002800287</v>
      </c>
      <c r="AT85" s="463">
        <v>126</v>
      </c>
      <c r="AU85" s="463">
        <v>131.89629498194216</v>
      </c>
      <c r="AV85" s="463">
        <v>126</v>
      </c>
      <c r="AW85" s="463">
        <v>136.42315322815145</v>
      </c>
      <c r="AX85" s="463">
        <v>126</v>
      </c>
      <c r="AY85" s="463">
        <v>133.45338063329393</v>
      </c>
      <c r="AZ85" s="463">
        <v>125.99999999999997</v>
      </c>
      <c r="BA85" s="463">
        <v>131.57086084377679</v>
      </c>
      <c r="BB85" s="463">
        <v>126</v>
      </c>
      <c r="BC85" s="463">
        <v>134.01926357871406</v>
      </c>
      <c r="BD85" s="463">
        <v>126</v>
      </c>
      <c r="BE85" s="1036">
        <v>136.12635133077745</v>
      </c>
      <c r="BF85" s="1972"/>
      <c r="BG85" s="1972"/>
      <c r="BH85" s="2500"/>
      <c r="BI85" s="2500"/>
      <c r="BJ85" s="1972"/>
      <c r="BK85" s="1972"/>
      <c r="BL85" s="2500"/>
      <c r="BM85" s="2500"/>
    </row>
    <row r="86" spans="1:65" ht="15" x14ac:dyDescent="0.25">
      <c r="A86" s="2567" t="s">
        <v>288</v>
      </c>
      <c r="B86" s="2277" t="s">
        <v>450</v>
      </c>
      <c r="C86" s="924">
        <v>129455.47169811321</v>
      </c>
      <c r="D86" s="463">
        <v>11754.943396226419</v>
      </c>
      <c r="E86" s="463">
        <v>11279.393</v>
      </c>
      <c r="F86" s="463">
        <v>12147.396226415112</v>
      </c>
      <c r="G86" s="463">
        <v>10047.282999999999</v>
      </c>
      <c r="H86" s="463">
        <v>23902.339622641532</v>
      </c>
      <c r="I86" s="1036">
        <v>21326.675999999999</v>
      </c>
      <c r="J86" s="463">
        <v>7270.1886792452842</v>
      </c>
      <c r="K86" s="463">
        <v>7341.2349999999997</v>
      </c>
      <c r="L86" s="463">
        <v>31172.528301886818</v>
      </c>
      <c r="M86" s="463">
        <v>28667.911</v>
      </c>
      <c r="N86" s="463">
        <v>3311.3207547169827</v>
      </c>
      <c r="O86" s="463">
        <v>11673.152</v>
      </c>
      <c r="P86" s="463">
        <v>34483.849056603802</v>
      </c>
      <c r="Q86" s="463">
        <v>40341.063000000002</v>
      </c>
      <c r="R86" s="463">
        <v>11754.943396226419</v>
      </c>
      <c r="S86" s="463">
        <v>11575.161</v>
      </c>
      <c r="T86" s="463">
        <v>46238.792452830225</v>
      </c>
      <c r="U86" s="463">
        <v>51916.224000000002</v>
      </c>
      <c r="V86" s="463">
        <v>11362.49056603773</v>
      </c>
      <c r="W86" s="463">
        <v>11413.61</v>
      </c>
      <c r="X86" s="463">
        <v>26428.754716981133</v>
      </c>
      <c r="Y86" s="463">
        <v>34661.923000000003</v>
      </c>
      <c r="Z86" s="463">
        <v>57601.283018867951</v>
      </c>
      <c r="AA86" s="463">
        <v>63329.834000000003</v>
      </c>
      <c r="AB86" s="463">
        <v>12245.50943396227</v>
      </c>
      <c r="AC86" s="463">
        <v>11146.437</v>
      </c>
      <c r="AD86" s="463">
        <v>69846.792452830225</v>
      </c>
      <c r="AE86" s="463">
        <v>74476.271000000008</v>
      </c>
      <c r="AF86" s="463">
        <v>11853.056603773581</v>
      </c>
      <c r="AG86" s="463">
        <v>403.18299999999999</v>
      </c>
      <c r="AH86" s="463">
        <v>81699.849056603809</v>
      </c>
      <c r="AI86" s="463">
        <v>74879.454000000012</v>
      </c>
      <c r="AJ86" s="463">
        <v>12245.50943396227</v>
      </c>
      <c r="AK86" s="463">
        <v>11753.767</v>
      </c>
      <c r="AL86" s="463">
        <v>36344.075471698117</v>
      </c>
      <c r="AM86" s="463">
        <v>23303.387000000002</v>
      </c>
      <c r="AN86" s="463">
        <v>93945.358490566083</v>
      </c>
      <c r="AO86" s="463">
        <v>86633.22100000002</v>
      </c>
      <c r="AP86" s="463">
        <v>12245.50943396227</v>
      </c>
      <c r="AQ86" s="463">
        <v>12400.179</v>
      </c>
      <c r="AR86" s="463">
        <v>106190.86792452836</v>
      </c>
      <c r="AS86" s="463">
        <v>99033.400000000023</v>
      </c>
      <c r="AT86" s="463">
        <v>11019.094339622618</v>
      </c>
      <c r="AU86" s="463">
        <v>11341.94</v>
      </c>
      <c r="AV86" s="463">
        <v>117209.96226415098</v>
      </c>
      <c r="AW86" s="463">
        <v>110375.34000000003</v>
      </c>
      <c r="AX86" s="463">
        <v>12245.50943396227</v>
      </c>
      <c r="AY86" s="463">
        <v>12255.937</v>
      </c>
      <c r="AZ86" s="463">
        <v>35510.113207547154</v>
      </c>
      <c r="BA86" s="463">
        <v>35998.055999999997</v>
      </c>
      <c r="BB86" s="463">
        <v>71854.188679245271</v>
      </c>
      <c r="BC86" s="463">
        <v>59301.442999999999</v>
      </c>
      <c r="BD86" s="463">
        <v>129455.47169811325</v>
      </c>
      <c r="BE86" s="1036">
        <v>122631.27700000003</v>
      </c>
      <c r="BF86" s="1972"/>
      <c r="BG86" s="1972"/>
      <c r="BH86" s="2500"/>
      <c r="BI86" s="2500"/>
      <c r="BJ86" s="1972"/>
      <c r="BK86" s="1972"/>
      <c r="BL86" s="2500"/>
      <c r="BM86" s="2500"/>
    </row>
    <row r="87" spans="1:65" ht="15" x14ac:dyDescent="0.25">
      <c r="A87" s="2567" t="s">
        <v>289</v>
      </c>
      <c r="B87" s="2277" t="s">
        <v>271</v>
      </c>
      <c r="C87" s="913">
        <v>51.999999999999993</v>
      </c>
      <c r="D87" s="1363">
        <v>51.999999999999993</v>
      </c>
      <c r="E87" s="463">
        <v>51.240388503000538</v>
      </c>
      <c r="F87" s="1363">
        <v>52</v>
      </c>
      <c r="G87" s="463">
        <v>50.781298331092621</v>
      </c>
      <c r="H87" s="1025">
        <v>51.999999999999993</v>
      </c>
      <c r="I87" s="1032">
        <v>51.02307521155268</v>
      </c>
      <c r="J87" s="1363">
        <v>52</v>
      </c>
      <c r="K87" s="463">
        <v>50.913974020209587</v>
      </c>
      <c r="L87" s="1025">
        <v>52.000000000000014</v>
      </c>
      <c r="M87" s="1025">
        <v>50.995092231887149</v>
      </c>
      <c r="N87" s="1363">
        <v>52</v>
      </c>
      <c r="O87" s="463">
        <v>49.776140341900025</v>
      </c>
      <c r="P87" s="1025">
        <v>52.000000000000014</v>
      </c>
      <c r="Q87" s="1025">
        <v>50.636279423559934</v>
      </c>
      <c r="R87" s="1363">
        <v>52</v>
      </c>
      <c r="S87" s="463">
        <v>49.997023976641024</v>
      </c>
      <c r="T87" s="1025">
        <v>52.000000000000014</v>
      </c>
      <c r="U87" s="1025">
        <v>50.492340011670883</v>
      </c>
      <c r="V87" s="1363">
        <v>52</v>
      </c>
      <c r="W87" s="463">
        <v>49.352096476397612</v>
      </c>
      <c r="X87" s="463">
        <v>51.999999999999993</v>
      </c>
      <c r="Y87" s="1025">
        <v>49.708837959039094</v>
      </c>
      <c r="Z87" s="463">
        <v>52.000000000000007</v>
      </c>
      <c r="AA87" s="1025">
        <v>50.282963693429529</v>
      </c>
      <c r="AB87" s="1363">
        <v>52</v>
      </c>
      <c r="AC87" s="463">
        <v>50.177983955919295</v>
      </c>
      <c r="AD87" s="1025">
        <v>52.000000000000007</v>
      </c>
      <c r="AE87" s="1025">
        <v>50.267224034443693</v>
      </c>
      <c r="AF87" s="1363">
        <v>52</v>
      </c>
      <c r="AG87" s="463">
        <v>50.810712035286706</v>
      </c>
      <c r="AH87" s="1025">
        <v>52.000000000000007</v>
      </c>
      <c r="AI87" s="1025">
        <v>50.270119271561335</v>
      </c>
      <c r="AJ87" s="1363">
        <v>52</v>
      </c>
      <c r="AK87" s="463">
        <v>50.030932618226707</v>
      </c>
      <c r="AL87" s="463">
        <v>51.999999999999993</v>
      </c>
      <c r="AM87" s="1025">
        <v>50.114487433414418</v>
      </c>
      <c r="AN87" s="1025">
        <v>52.000000000000021</v>
      </c>
      <c r="AO87" s="1025">
        <v>50.237534155382065</v>
      </c>
      <c r="AP87" s="1363">
        <v>52</v>
      </c>
      <c r="AQ87" s="463">
        <v>50.399036741993172</v>
      </c>
      <c r="AR87" s="1026">
        <v>52.000000000000021</v>
      </c>
      <c r="AS87" s="1026">
        <v>50.257699521748677</v>
      </c>
      <c r="AT87" s="1026">
        <v>52</v>
      </c>
      <c r="AU87" s="1026">
        <v>50.884676641467955</v>
      </c>
      <c r="AV87" s="1026">
        <v>52.000000000000021</v>
      </c>
      <c r="AW87" s="1026">
        <v>50.321413216972516</v>
      </c>
      <c r="AX87" s="1026">
        <v>52</v>
      </c>
      <c r="AY87" s="1026">
        <v>50.321643837866247</v>
      </c>
      <c r="AZ87" s="463">
        <v>51.999999999999986</v>
      </c>
      <c r="BA87" s="1025">
        <v>50.524509219115579</v>
      </c>
      <c r="BB87" s="463">
        <v>51.999999999999993</v>
      </c>
      <c r="BC87" s="1025">
        <v>50.362587368045588</v>
      </c>
      <c r="BD87" s="1025">
        <v>52.000000000000021</v>
      </c>
      <c r="BE87" s="1032">
        <v>50.32143626544395</v>
      </c>
      <c r="BF87" s="1972"/>
      <c r="BG87" s="1972"/>
      <c r="BH87" s="2500"/>
      <c r="BI87" s="2500"/>
      <c r="BJ87" s="1972"/>
      <c r="BK87" s="1972"/>
      <c r="BL87" s="2500"/>
      <c r="BM87" s="2500"/>
    </row>
    <row r="88" spans="1:65" ht="15" x14ac:dyDescent="0.25">
      <c r="A88" s="1362" t="s">
        <v>290</v>
      </c>
      <c r="B88" s="2277" t="s">
        <v>300</v>
      </c>
      <c r="C88" s="1024">
        <v>4.1870810398774667</v>
      </c>
      <c r="D88" s="1025">
        <v>4.6519506907189649</v>
      </c>
      <c r="E88" s="1025">
        <v>5.0000138888888888</v>
      </c>
      <c r="F88" s="1025">
        <v>4.6522634339976845</v>
      </c>
      <c r="G88" s="1025">
        <v>4.878360215053763</v>
      </c>
      <c r="H88" s="1025">
        <v>4.6521096258278227</v>
      </c>
      <c r="I88" s="1032">
        <v>4.9381898907103823</v>
      </c>
      <c r="J88" s="1025">
        <v>2.698226003045479</v>
      </c>
      <c r="K88" s="1025">
        <v>4.0426388888888898</v>
      </c>
      <c r="L88" s="1025">
        <v>4.0079721677677087</v>
      </c>
      <c r="M88" s="1025">
        <v>4.6429532967032969</v>
      </c>
      <c r="N88" s="1025">
        <v>1.1517995727211476</v>
      </c>
      <c r="O88" s="1025">
        <v>5.0002688172043008</v>
      </c>
      <c r="P88" s="1025">
        <v>3.2822233936165333</v>
      </c>
      <c r="Q88" s="1025">
        <v>4.7337465846994542</v>
      </c>
      <c r="R88" s="1025">
        <v>4.4547413632267903</v>
      </c>
      <c r="S88" s="1025">
        <v>5.0094086021505371</v>
      </c>
      <c r="T88" s="1025">
        <v>3.5197923939950821</v>
      </c>
      <c r="U88" s="1025">
        <v>4.7895996732026145</v>
      </c>
      <c r="V88" s="1025">
        <v>4.4478445509223725</v>
      </c>
      <c r="W88" s="1025">
        <v>5.224301762367026</v>
      </c>
      <c r="X88" s="1025">
        <v>3.3395446254571444</v>
      </c>
      <c r="Y88" s="1025">
        <v>5.0764027485979435</v>
      </c>
      <c r="Z88" s="1025">
        <v>3.6719320918520153</v>
      </c>
      <c r="AA88" s="1025">
        <v>4.8608623107705515</v>
      </c>
      <c r="AB88" s="1025">
        <v>4.7016439516904081</v>
      </c>
      <c r="AC88" s="1025">
        <v>4.9792920614037719</v>
      </c>
      <c r="AD88" s="1025">
        <v>3.8210959593986984</v>
      </c>
      <c r="AE88" s="1025">
        <v>4.8780180223108776</v>
      </c>
      <c r="AF88" s="1025">
        <v>4.7029772256681133</v>
      </c>
      <c r="AG88" s="1025">
        <v>0.37083333333333351</v>
      </c>
      <c r="AH88" s="1025">
        <v>3.9295239839400198</v>
      </c>
      <c r="AI88" s="1025">
        <v>4.3238559703874095</v>
      </c>
      <c r="AJ88" s="1025">
        <v>4.7016439516904081</v>
      </c>
      <c r="AK88" s="1025">
        <v>4.7662010839496061</v>
      </c>
      <c r="AL88" s="1025">
        <v>4.7020787149440082</v>
      </c>
      <c r="AM88" s="1025">
        <v>3.4047313859342903</v>
      </c>
      <c r="AN88" s="1025">
        <v>4.0165629621227907</v>
      </c>
      <c r="AO88" s="1025">
        <v>4.373720328643512</v>
      </c>
      <c r="AP88" s="1025">
        <v>4.7016439516904081</v>
      </c>
      <c r="AQ88" s="1025">
        <v>5.1354704301075262</v>
      </c>
      <c r="AR88" s="1025">
        <v>4.08596659178487</v>
      </c>
      <c r="AS88" s="1025">
        <v>4.4508910905565333</v>
      </c>
      <c r="AT88" s="1025">
        <v>4.6785938314674116</v>
      </c>
      <c r="AU88" s="1025">
        <v>5.000059523809524</v>
      </c>
      <c r="AV88" s="1025">
        <v>4.1356479172672378</v>
      </c>
      <c r="AW88" s="1025">
        <v>4.4969291628052863</v>
      </c>
      <c r="AX88" s="1025">
        <v>4.7016439516904081</v>
      </c>
      <c r="AY88" s="1025">
        <v>4.9839247311827952</v>
      </c>
      <c r="AZ88" s="1025">
        <v>4.6944728031765877</v>
      </c>
      <c r="BA88" s="1025">
        <v>5.0411435185185178</v>
      </c>
      <c r="BB88" s="1025">
        <v>4.6983175497842948</v>
      </c>
      <c r="BC88" s="1025">
        <v>4.2139461767726445</v>
      </c>
      <c r="BD88" s="1025">
        <v>4.1837188133415344</v>
      </c>
      <c r="BE88" s="1032">
        <v>4.5382904302565272</v>
      </c>
      <c r="BF88" s="1972"/>
      <c r="BG88" s="1972"/>
      <c r="BH88" s="2500"/>
      <c r="BI88" s="2500"/>
      <c r="BJ88" s="1972"/>
      <c r="BK88" s="1972"/>
      <c r="BL88" s="2500"/>
      <c r="BM88" s="2500"/>
    </row>
    <row r="89" spans="1:65" ht="15" x14ac:dyDescent="0.25">
      <c r="A89" s="1362" t="s">
        <v>517</v>
      </c>
      <c r="B89" s="2277" t="s">
        <v>626</v>
      </c>
      <c r="C89" s="1024">
        <v>0.54166666666666663</v>
      </c>
      <c r="D89" s="1025">
        <v>0.6</v>
      </c>
      <c r="E89" s="1025">
        <v>0.63424964747642709</v>
      </c>
      <c r="F89" s="1025">
        <v>0.6</v>
      </c>
      <c r="G89" s="1025">
        <v>0.62867910658993587</v>
      </c>
      <c r="H89" s="1025">
        <v>0.59999999999999987</v>
      </c>
      <c r="I89" s="1032">
        <v>0.6314187168619807</v>
      </c>
      <c r="J89" s="1025">
        <v>0.4</v>
      </c>
      <c r="K89" s="1025">
        <v>0.52413671599718104</v>
      </c>
      <c r="L89" s="1025">
        <v>0.53406593406593406</v>
      </c>
      <c r="M89" s="1025">
        <v>0.59605102426918966</v>
      </c>
      <c r="N89" s="1025">
        <v>0.1</v>
      </c>
      <c r="O89" s="1025">
        <v>0.63433075330106026</v>
      </c>
      <c r="P89" s="1026">
        <v>0.42377049180327869</v>
      </c>
      <c r="Q89" s="1026">
        <v>0.60577784066253382</v>
      </c>
      <c r="R89" s="1025">
        <v>0.6</v>
      </c>
      <c r="S89" s="1025">
        <v>0.63424947145877353</v>
      </c>
      <c r="T89" s="1025">
        <v>0.45947712418300651</v>
      </c>
      <c r="U89" s="1025">
        <v>0.61154660245785042</v>
      </c>
      <c r="V89" s="1025">
        <v>0.6</v>
      </c>
      <c r="W89" s="1025">
        <v>0.64082359482176365</v>
      </c>
      <c r="X89" s="1025">
        <v>0.43152173913043479</v>
      </c>
      <c r="Y89" s="1025">
        <v>0.63642059578486687</v>
      </c>
      <c r="Z89" s="1025">
        <v>0.48251366120218586</v>
      </c>
      <c r="AA89" s="1025">
        <v>0.61634610940275425</v>
      </c>
      <c r="AB89" s="1025">
        <v>0.6</v>
      </c>
      <c r="AC89" s="1025">
        <v>0.63424947145877353</v>
      </c>
      <c r="AD89" s="1025">
        <v>0.49953271028037388</v>
      </c>
      <c r="AE89" s="1025">
        <v>0.61893958708376651</v>
      </c>
      <c r="AF89" s="1025">
        <v>0.6</v>
      </c>
      <c r="AG89" s="1025">
        <v>4.7890239605355829E-2</v>
      </c>
      <c r="AH89" s="1025">
        <v>0.51188524590163942</v>
      </c>
      <c r="AI89" s="1025">
        <v>0.54872860173806026</v>
      </c>
      <c r="AJ89" s="1025">
        <v>0.6</v>
      </c>
      <c r="AK89" s="1025">
        <v>0.63424947145877342</v>
      </c>
      <c r="AL89" s="1025">
        <v>0.59999999999999987</v>
      </c>
      <c r="AM89" s="1025">
        <v>0.44304537411526779</v>
      </c>
      <c r="AN89" s="1026">
        <v>0.52181818181818196</v>
      </c>
      <c r="AO89" s="1026">
        <v>0.5583691361429407</v>
      </c>
      <c r="AP89" s="1025">
        <v>0.6</v>
      </c>
      <c r="AQ89" s="1025">
        <v>0.61379032258064514</v>
      </c>
      <c r="AR89" s="1026">
        <v>0.52973856209150338</v>
      </c>
      <c r="AS89" s="1026">
        <v>0.56398370078205451</v>
      </c>
      <c r="AT89" s="1025">
        <v>0.6</v>
      </c>
      <c r="AU89" s="1025">
        <v>0.63937670832074878</v>
      </c>
      <c r="AV89" s="1026">
        <v>0.53562874251497017</v>
      </c>
      <c r="AW89" s="1026">
        <v>0.57030407267152583</v>
      </c>
      <c r="AX89" s="1025">
        <v>0.6</v>
      </c>
      <c r="AY89" s="1025">
        <v>0.63518607776944214</v>
      </c>
      <c r="AZ89" s="1025">
        <v>0.6</v>
      </c>
      <c r="BA89" s="1025">
        <v>0.62912018048704077</v>
      </c>
      <c r="BB89" s="1025">
        <v>0.6</v>
      </c>
      <c r="BC89" s="1025">
        <v>0.53506038825515556</v>
      </c>
      <c r="BD89" s="1026">
        <v>0.54109589041095896</v>
      </c>
      <c r="BE89" s="1021">
        <v>0.57581459913189681</v>
      </c>
      <c r="BF89" s="1972"/>
      <c r="BG89" s="1972"/>
      <c r="BH89" s="2500"/>
      <c r="BI89" s="2500"/>
      <c r="BJ89" s="1972"/>
      <c r="BK89" s="1972"/>
      <c r="BL89" s="2500"/>
      <c r="BM89" s="2500"/>
    </row>
    <row r="90" spans="1:65" ht="15" x14ac:dyDescent="0.25">
      <c r="A90" s="1362" t="s">
        <v>291</v>
      </c>
      <c r="B90" s="2277" t="s">
        <v>211</v>
      </c>
      <c r="C90" s="924">
        <v>236173012.26415086</v>
      </c>
      <c r="D90" s="463">
        <v>21224454.528301887</v>
      </c>
      <c r="E90" s="463">
        <v>20272729.999999993</v>
      </c>
      <c r="F90" s="463">
        <v>21933058.30188679</v>
      </c>
      <c r="G90" s="463">
        <v>20081529.999999996</v>
      </c>
      <c r="H90" s="463">
        <v>43157512.830188677</v>
      </c>
      <c r="I90" s="1036">
        <v>40354259.999999985</v>
      </c>
      <c r="J90" s="463">
        <v>13846884.905660378</v>
      </c>
      <c r="K90" s="463">
        <v>15510830.000000024</v>
      </c>
      <c r="L90" s="463">
        <v>57004397.735849053</v>
      </c>
      <c r="M90" s="463">
        <v>55865090.000000015</v>
      </c>
      <c r="N90" s="463">
        <v>7690044.3396226401</v>
      </c>
      <c r="O90" s="463">
        <v>21091579.999999993</v>
      </c>
      <c r="P90" s="463">
        <v>64694442.075471692</v>
      </c>
      <c r="Q90" s="463">
        <v>76956670</v>
      </c>
      <c r="R90" s="463">
        <v>21224454.528301887</v>
      </c>
      <c r="S90" s="463">
        <v>20600529.999999989</v>
      </c>
      <c r="T90" s="463">
        <v>85918896.603773579</v>
      </c>
      <c r="U90" s="463">
        <v>97557199.999999985</v>
      </c>
      <c r="V90" s="463">
        <v>20515850.754716981</v>
      </c>
      <c r="W90" s="463">
        <v>20179420</v>
      </c>
      <c r="X90" s="463">
        <v>49430349.622641511</v>
      </c>
      <c r="Y90" s="463">
        <v>61871529.999999978</v>
      </c>
      <c r="Z90" s="463">
        <v>106434747.35849056</v>
      </c>
      <c r="AA90" s="463">
        <v>117736620</v>
      </c>
      <c r="AB90" s="463">
        <v>22110209.245283019</v>
      </c>
      <c r="AC90" s="463">
        <v>20599819.999999993</v>
      </c>
      <c r="AD90" s="463">
        <v>128544956.60377358</v>
      </c>
      <c r="AE90" s="463">
        <v>138336440</v>
      </c>
      <c r="AF90" s="463">
        <v>21401605.471698113</v>
      </c>
      <c r="AG90" s="463">
        <v>2763370.0000000028</v>
      </c>
      <c r="AH90" s="463">
        <v>149946562.0754717</v>
      </c>
      <c r="AI90" s="463">
        <v>141099810</v>
      </c>
      <c r="AJ90" s="463">
        <v>22110209.245283019</v>
      </c>
      <c r="AK90" s="463">
        <v>19993462.999999993</v>
      </c>
      <c r="AL90" s="463">
        <v>65622023.96226415</v>
      </c>
      <c r="AM90" s="463">
        <v>43356652.999999985</v>
      </c>
      <c r="AN90" s="463">
        <v>172056771.32075471</v>
      </c>
      <c r="AO90" s="463">
        <v>161093273</v>
      </c>
      <c r="AP90" s="463">
        <v>22110209.245283019</v>
      </c>
      <c r="AQ90" s="463">
        <v>20402077</v>
      </c>
      <c r="AR90" s="463">
        <v>194166980.56603771</v>
      </c>
      <c r="AS90" s="463">
        <v>181495350</v>
      </c>
      <c r="AT90" s="463">
        <v>19895822.452830188</v>
      </c>
      <c r="AU90" s="463">
        <v>18292260.000000015</v>
      </c>
      <c r="AV90" s="463">
        <v>214062803.01886791</v>
      </c>
      <c r="AW90" s="463">
        <v>199787610</v>
      </c>
      <c r="AX90" s="463">
        <v>22110209.245283019</v>
      </c>
      <c r="AY90" s="463">
        <v>19940999.999999989</v>
      </c>
      <c r="AZ90" s="463">
        <v>64116240.943396226</v>
      </c>
      <c r="BA90" s="463">
        <v>58635337</v>
      </c>
      <c r="BB90" s="463">
        <v>129738264.90566038</v>
      </c>
      <c r="BC90" s="463">
        <v>101991989.99999999</v>
      </c>
      <c r="BD90" s="463">
        <v>236173012.26415092</v>
      </c>
      <c r="BE90" s="1036">
        <v>219728610</v>
      </c>
      <c r="BF90" s="1972"/>
      <c r="BG90" s="1972"/>
      <c r="BH90" s="2500"/>
      <c r="BI90" s="2500"/>
      <c r="BJ90" s="1972"/>
      <c r="BK90" s="1972"/>
      <c r="BL90" s="2500"/>
      <c r="BM90" s="2500"/>
    </row>
    <row r="91" spans="1:65" ht="15" x14ac:dyDescent="0.25">
      <c r="A91" s="1362" t="s">
        <v>292</v>
      </c>
      <c r="B91" s="2277" t="s">
        <v>272</v>
      </c>
      <c r="C91" s="921">
        <v>94.866570540755575</v>
      </c>
      <c r="D91" s="1025">
        <v>93.889999999999958</v>
      </c>
      <c r="E91" s="1026">
        <v>92.095608444216253</v>
      </c>
      <c r="F91" s="1025">
        <v>93.889999999999844</v>
      </c>
      <c r="G91" s="1026">
        <v>101.49670969502763</v>
      </c>
      <c r="H91" s="1026">
        <v>93.889999999999901</v>
      </c>
      <c r="I91" s="1021">
        <v>96.545680306042584</v>
      </c>
      <c r="J91" s="1025">
        <v>99.039797570850197</v>
      </c>
      <c r="K91" s="1026">
        <v>107.57290778076015</v>
      </c>
      <c r="L91" s="1026">
        <v>95.091057534936354</v>
      </c>
      <c r="M91" s="1026">
        <v>99.374014977675813</v>
      </c>
      <c r="N91" s="1025">
        <v>120.76217777777769</v>
      </c>
      <c r="O91" s="1026">
        <v>89.937785964957129</v>
      </c>
      <c r="P91" s="1026">
        <v>97.556133667169249</v>
      </c>
      <c r="Q91" s="1026">
        <v>96.596350116671246</v>
      </c>
      <c r="R91" s="1025">
        <v>93.889999999999958</v>
      </c>
      <c r="S91" s="1026">
        <v>88.980636411149021</v>
      </c>
      <c r="T91" s="1026">
        <v>96.624119843829519</v>
      </c>
      <c r="U91" s="1026">
        <v>94.88154055631199</v>
      </c>
      <c r="V91" s="1025">
        <v>93.890000000000057</v>
      </c>
      <c r="W91" s="1026">
        <v>87.255187681876947</v>
      </c>
      <c r="X91" s="1025">
        <v>97.256878271522439</v>
      </c>
      <c r="Y91" s="1025">
        <v>88.730272092746404</v>
      </c>
      <c r="Z91" s="1025">
        <v>96.08478444531498</v>
      </c>
      <c r="AA91" s="1025">
        <v>93.481157535437546</v>
      </c>
      <c r="AB91" s="1025">
        <v>93.889999999999944</v>
      </c>
      <c r="AC91" s="1026">
        <v>92.734336313462762</v>
      </c>
      <c r="AD91" s="1026">
        <v>95.699995785924955</v>
      </c>
      <c r="AE91" s="1026">
        <v>93.369186295691094</v>
      </c>
      <c r="AF91" s="1025">
        <v>93.890000000000029</v>
      </c>
      <c r="AG91" s="1026">
        <v>348.25078764965377</v>
      </c>
      <c r="AH91" s="1026">
        <v>95.437400655690439</v>
      </c>
      <c r="AI91" s="1026">
        <v>94.726976480018692</v>
      </c>
      <c r="AJ91" s="1025">
        <v>93.889999999999944</v>
      </c>
      <c r="AK91" s="1026">
        <v>85.103916060102975</v>
      </c>
      <c r="AL91" s="1025">
        <v>93.889999999999972</v>
      </c>
      <c r="AM91" s="1025">
        <v>93.239512433253083</v>
      </c>
      <c r="AN91" s="1026">
        <v>95.235701395271093</v>
      </c>
      <c r="AO91" s="1026">
        <v>93.415998056216623</v>
      </c>
      <c r="AP91" s="1025">
        <v>93.889999999999944</v>
      </c>
      <c r="AQ91" s="1026">
        <v>82.921789139977236</v>
      </c>
      <c r="AR91" s="1026">
        <v>95.08052045124866</v>
      </c>
      <c r="AS91" s="1026">
        <v>92.105681163068283</v>
      </c>
      <c r="AT91" s="1025">
        <v>93.890000000000214</v>
      </c>
      <c r="AU91" s="1026">
        <v>82.066713026312911</v>
      </c>
      <c r="AV91" s="1026">
        <v>94.968597736556617</v>
      </c>
      <c r="AW91" s="1026">
        <v>91.085516732644692</v>
      </c>
      <c r="AX91" s="1025">
        <v>93.889999999999944</v>
      </c>
      <c r="AY91" s="1026">
        <v>81.875739061884076</v>
      </c>
      <c r="AZ91" s="1025">
        <v>93.890000000000029</v>
      </c>
      <c r="BA91" s="1025">
        <v>82.296711378593571</v>
      </c>
      <c r="BB91" s="1025">
        <v>93.889999999999986</v>
      </c>
      <c r="BC91" s="1025">
        <v>86.618136884389671</v>
      </c>
      <c r="BD91" s="1026">
        <v>94.866570540755617</v>
      </c>
      <c r="BE91" s="1021">
        <v>90.16508279376059</v>
      </c>
      <c r="BF91" s="1972"/>
      <c r="BG91" s="1972"/>
      <c r="BH91" s="2500"/>
      <c r="BI91" s="2500"/>
      <c r="BJ91" s="1972"/>
      <c r="BK91" s="1972"/>
      <c r="BL91" s="2500"/>
      <c r="BM91" s="2500"/>
    </row>
    <row r="92" spans="1:65" ht="15" x14ac:dyDescent="0.25">
      <c r="A92" s="1362" t="s">
        <v>293</v>
      </c>
      <c r="B92" s="2277" t="s">
        <v>1908</v>
      </c>
      <c r="C92" s="913">
        <v>4.1000000000000009E-2</v>
      </c>
      <c r="D92" s="1028">
        <v>4.1000000000000009E-2</v>
      </c>
      <c r="E92" s="1028">
        <v>4.8000000000000001E-2</v>
      </c>
      <c r="F92" s="1028">
        <v>4.1000000000000009E-2</v>
      </c>
      <c r="G92" s="1028">
        <v>5.2999999999999999E-2</v>
      </c>
      <c r="H92" s="1028">
        <v>4.1000000000000002E-2</v>
      </c>
      <c r="I92" s="1042">
        <v>5.0367051056109037E-2</v>
      </c>
      <c r="J92" s="1028">
        <v>4.1000000000000009E-2</v>
      </c>
      <c r="K92" s="1028">
        <v>5.8000000000000003E-2</v>
      </c>
      <c r="L92" s="1028">
        <v>4.1000000000000009E-2</v>
      </c>
      <c r="M92" s="1028">
        <v>5.2323443014888796E-2</v>
      </c>
      <c r="N92" s="1028">
        <v>4.1000000000000009E-2</v>
      </c>
      <c r="O92" s="1028">
        <v>4.7E-2</v>
      </c>
      <c r="P92" s="1028">
        <v>4.1000000000000009E-2</v>
      </c>
      <c r="Q92" s="1028">
        <v>5.0756691582150799E-2</v>
      </c>
      <c r="R92" s="1028">
        <v>4.1000000000000009E-2</v>
      </c>
      <c r="S92" s="1028">
        <v>4.7E-2</v>
      </c>
      <c r="T92" s="1028">
        <v>4.1000000000000016E-2</v>
      </c>
      <c r="U92" s="1028">
        <v>4.9911922667144247E-2</v>
      </c>
      <c r="V92" s="1028">
        <v>4.1000000000000009E-2</v>
      </c>
      <c r="W92" s="1028">
        <v>4.8000000000000001E-2</v>
      </c>
      <c r="X92" s="1028">
        <v>4.1000000000000009E-2</v>
      </c>
      <c r="Y92" s="1028">
        <v>4.7331468851489027E-2</v>
      </c>
      <c r="Z92" s="1028">
        <v>4.1000000000000009E-2</v>
      </c>
      <c r="AA92" s="1028">
        <v>4.9561256637894555E-2</v>
      </c>
      <c r="AB92" s="1028">
        <v>4.1000000000000009E-2</v>
      </c>
      <c r="AC92" s="1028">
        <v>4.9399999999999999E-2</v>
      </c>
      <c r="AD92" s="1028">
        <v>4.1000000000000009E-2</v>
      </c>
      <c r="AE92" s="1028">
        <v>4.9537086301940071E-2</v>
      </c>
      <c r="AF92" s="1028">
        <v>4.1000000000000009E-2</v>
      </c>
      <c r="AG92" s="1028">
        <v>9.9000000000000005E-2</v>
      </c>
      <c r="AH92" s="1028">
        <v>4.1000000000000002E-2</v>
      </c>
      <c r="AI92" s="1028">
        <v>4.9801839688513171E-2</v>
      </c>
      <c r="AJ92" s="1028">
        <v>4.1000000000000009E-2</v>
      </c>
      <c r="AK92" s="1028">
        <v>4.4999999999999998E-2</v>
      </c>
      <c r="AL92" s="1028">
        <v>4.1000000000000002E-2</v>
      </c>
      <c r="AM92" s="1028">
        <v>4.8027494872234955E-2</v>
      </c>
      <c r="AN92" s="1028">
        <v>4.1000000000000002E-2</v>
      </c>
      <c r="AO92" s="1028">
        <v>4.9147719996477053E-2</v>
      </c>
      <c r="AP92" s="1028">
        <v>4.1000000000000009E-2</v>
      </c>
      <c r="AQ92" s="1028">
        <v>4.5999999999999999E-2</v>
      </c>
      <c r="AR92" s="1028">
        <v>4.1000000000000002E-2</v>
      </c>
      <c r="AS92" s="1028">
        <v>4.8754519530331386E-2</v>
      </c>
      <c r="AT92" s="1028">
        <v>4.1000000000000009E-2</v>
      </c>
      <c r="AU92" s="1028">
        <v>4.3999999999999997E-2</v>
      </c>
      <c r="AV92" s="1028">
        <v>4.1000000000000002E-2</v>
      </c>
      <c r="AW92" s="1028">
        <v>4.8271065732055862E-2</v>
      </c>
      <c r="AX92" s="1028">
        <v>4.1000000000000009E-2</v>
      </c>
      <c r="AY92" s="1028">
        <v>4.4999999999999998E-2</v>
      </c>
      <c r="AZ92" s="1028">
        <v>4.1000000000000002E-2</v>
      </c>
      <c r="BA92" s="1028">
        <v>4.5032400872666828E-2</v>
      </c>
      <c r="BB92" s="1028">
        <v>4.1000000000000009E-2</v>
      </c>
      <c r="BC92" s="1028">
        <v>4.6214598439802829E-2</v>
      </c>
      <c r="BD92" s="1028">
        <v>4.1000000000000002E-2</v>
      </c>
      <c r="BE92" s="1042">
        <v>4.7943911504967955E-2</v>
      </c>
      <c r="BF92" s="1972"/>
      <c r="BG92" s="1972"/>
      <c r="BH92" s="2500"/>
      <c r="BI92" s="2500"/>
      <c r="BJ92" s="1972"/>
      <c r="BK92" s="1972"/>
      <c r="BL92" s="2500"/>
      <c r="BM92" s="2500"/>
    </row>
    <row r="93" spans="1:65" ht="15" x14ac:dyDescent="0.25">
      <c r="A93" s="1362" t="s">
        <v>294</v>
      </c>
      <c r="B93" s="2277" t="s">
        <v>1909</v>
      </c>
      <c r="C93" s="1027">
        <v>0.04</v>
      </c>
      <c r="D93" s="1028">
        <v>0.04</v>
      </c>
      <c r="E93" s="1028">
        <v>4.1000000000000002E-2</v>
      </c>
      <c r="F93" s="1028">
        <v>0.04</v>
      </c>
      <c r="G93" s="1028">
        <v>4.7E-2</v>
      </c>
      <c r="H93" s="1028">
        <v>3.9999999999999994E-2</v>
      </c>
      <c r="I93" s="1042">
        <v>4.384013866659011E-2</v>
      </c>
      <c r="J93" s="1028">
        <v>0.04</v>
      </c>
      <c r="K93" s="1028">
        <v>5.2999999999999999E-2</v>
      </c>
      <c r="L93" s="1028">
        <v>0.04</v>
      </c>
      <c r="M93" s="1028">
        <v>4.6189519184588294E-2</v>
      </c>
      <c r="N93" s="1028">
        <v>0.04</v>
      </c>
      <c r="O93" s="1028">
        <v>0.04</v>
      </c>
      <c r="P93" s="1028">
        <v>0.04</v>
      </c>
      <c r="Q93" s="1028">
        <v>4.4367561501877158E-2</v>
      </c>
      <c r="R93" s="1028">
        <v>0.04</v>
      </c>
      <c r="S93" s="1028">
        <v>4.1000000000000002E-2</v>
      </c>
      <c r="T93" s="1028">
        <v>0.04</v>
      </c>
      <c r="U93" s="1028">
        <v>4.3609296829410615E-2</v>
      </c>
      <c r="V93" s="1028">
        <v>0.04</v>
      </c>
      <c r="W93" s="1028">
        <v>4.1000000000000002E-2</v>
      </c>
      <c r="X93" s="1028">
        <v>0.04</v>
      </c>
      <c r="Y93" s="1028">
        <v>4.0663683728214148E-2</v>
      </c>
      <c r="Z93" s="1028">
        <v>0.04</v>
      </c>
      <c r="AA93" s="1028">
        <v>4.313016676075393E-2</v>
      </c>
      <c r="AB93" s="1028">
        <v>0.04</v>
      </c>
      <c r="AC93" s="1028">
        <v>4.2000000000000003E-2</v>
      </c>
      <c r="AD93" s="1028">
        <v>0.04</v>
      </c>
      <c r="AE93" s="1028">
        <v>4.2960720352968093E-2</v>
      </c>
      <c r="AF93" s="1028">
        <v>0.04</v>
      </c>
      <c r="AG93" s="1028">
        <v>0.08</v>
      </c>
      <c r="AH93" s="1028">
        <v>0.04</v>
      </c>
      <c r="AI93" s="1028">
        <v>4.315803381173542E-2</v>
      </c>
      <c r="AJ93" s="1028">
        <v>0.04</v>
      </c>
      <c r="AK93" s="1028">
        <v>3.9E-2</v>
      </c>
      <c r="AL93" s="1028">
        <v>0.04</v>
      </c>
      <c r="AM93" s="1028">
        <v>4.1132779788517496E-2</v>
      </c>
      <c r="AN93" s="1028">
        <v>0.04</v>
      </c>
      <c r="AO93" s="1028">
        <v>4.2591572376936247E-2</v>
      </c>
      <c r="AP93" s="1028">
        <v>0.04</v>
      </c>
      <c r="AQ93" s="1028">
        <v>3.9E-2</v>
      </c>
      <c r="AR93" s="1028">
        <v>4.0000000000000008E-2</v>
      </c>
      <c r="AS93" s="1028">
        <v>4.2143125238516689E-2</v>
      </c>
      <c r="AT93" s="1028">
        <v>0.04</v>
      </c>
      <c r="AU93" s="1028">
        <v>3.7999999999999999E-2</v>
      </c>
      <c r="AV93" s="1028">
        <v>4.0000000000000008E-2</v>
      </c>
      <c r="AW93" s="1028">
        <v>4.1722098999410505E-2</v>
      </c>
      <c r="AX93" s="1028">
        <v>0.04</v>
      </c>
      <c r="AY93" s="1028">
        <v>3.9E-2</v>
      </c>
      <c r="AZ93" s="1028">
        <v>0.04</v>
      </c>
      <c r="BA93" s="1028">
        <v>3.8687159204308284E-2</v>
      </c>
      <c r="BB93" s="1028">
        <v>0.04</v>
      </c>
      <c r="BC93" s="1028">
        <v>3.9652960110064632E-2</v>
      </c>
      <c r="BD93" s="1028">
        <v>4.0000000000000008E-2</v>
      </c>
      <c r="BE93" s="1042">
        <v>4.1450049836702217E-2</v>
      </c>
      <c r="BF93" s="1972"/>
      <c r="BG93" s="1972"/>
      <c r="BH93" s="2500"/>
      <c r="BI93" s="2500"/>
      <c r="BJ93" s="1972"/>
      <c r="BK93" s="1972"/>
      <c r="BL93" s="2500"/>
      <c r="BM93" s="2500"/>
    </row>
    <row r="94" spans="1:65" ht="15" x14ac:dyDescent="0.25">
      <c r="A94" s="1362" t="s">
        <v>582</v>
      </c>
      <c r="B94" s="2277" t="s">
        <v>627</v>
      </c>
      <c r="C94" s="1027">
        <v>5.7291666666666664E-2</v>
      </c>
      <c r="D94" s="1028">
        <v>5.7291666666666664E-2</v>
      </c>
      <c r="E94" s="1028">
        <v>4.5159722222222226E-2</v>
      </c>
      <c r="F94" s="1028">
        <v>5.7291666666666664E-2</v>
      </c>
      <c r="G94" s="1028">
        <v>4.516801075268817E-2</v>
      </c>
      <c r="H94" s="1028">
        <v>5.7291666666666664E-2</v>
      </c>
      <c r="I94" s="1042">
        <v>4.5163934426229506E-2</v>
      </c>
      <c r="J94" s="1028">
        <v>5.7291666666666664E-2</v>
      </c>
      <c r="K94" s="1028">
        <v>3.8333333333333337E-2</v>
      </c>
      <c r="L94" s="1028">
        <v>5.7291666666666657E-2</v>
      </c>
      <c r="M94" s="1028">
        <v>4.2912087912087914E-2</v>
      </c>
      <c r="N94" s="1028">
        <v>5.7291666666666671E-2</v>
      </c>
      <c r="O94" s="1028">
        <v>5.1209677419354838E-2</v>
      </c>
      <c r="P94" s="1028">
        <v>5.7291666666666664E-2</v>
      </c>
      <c r="Q94" s="1028">
        <v>4.5020491803278689E-2</v>
      </c>
      <c r="R94" s="1028">
        <v>5.7291666666666671E-2</v>
      </c>
      <c r="S94" s="1028">
        <v>5.2956989247311827E-2</v>
      </c>
      <c r="T94" s="1028">
        <v>5.7291666666666664E-2</v>
      </c>
      <c r="U94" s="1028">
        <v>4.6628540305010888E-2</v>
      </c>
      <c r="V94" s="1028">
        <v>5.7291666666666671E-2</v>
      </c>
      <c r="W94" s="1028">
        <v>5.6493055555555553E-2</v>
      </c>
      <c r="X94" s="1028">
        <v>5.7291666666666671E-2</v>
      </c>
      <c r="Y94" s="1028">
        <v>5.3521286231884055E-2</v>
      </c>
      <c r="Z94" s="1028">
        <v>5.7291666666666664E-2</v>
      </c>
      <c r="AA94" s="1028">
        <v>4.8245673952641163E-2</v>
      </c>
      <c r="AB94" s="1028">
        <v>5.7291666666666671E-2</v>
      </c>
      <c r="AC94" s="1028">
        <v>4.9059139784946235E-2</v>
      </c>
      <c r="AD94" s="1028">
        <v>5.7291666666666664E-2</v>
      </c>
      <c r="AE94" s="1028">
        <v>4.8363512461059188E-2</v>
      </c>
      <c r="AF94" s="1028">
        <v>5.7291666666666671E-2</v>
      </c>
      <c r="AG94" s="2569">
        <v>1.736111111111111E-3</v>
      </c>
      <c r="AH94" s="1028">
        <v>5.7291666666666664E-2</v>
      </c>
      <c r="AI94" s="1028">
        <v>4.2630635245901639E-2</v>
      </c>
      <c r="AJ94" s="1028">
        <v>5.7291666666666671E-2</v>
      </c>
      <c r="AK94" s="2569">
        <v>4.9811827956989248E-2</v>
      </c>
      <c r="AL94" s="1028">
        <v>5.7291666666666671E-2</v>
      </c>
      <c r="AM94" s="1028">
        <v>3.3881340579710144E-2</v>
      </c>
      <c r="AN94" s="1028">
        <v>5.7291666666666664E-2</v>
      </c>
      <c r="AO94" s="1028">
        <v>4.3440151515151522E-2</v>
      </c>
      <c r="AP94" s="1028">
        <v>5.7291666666666671E-2</v>
      </c>
      <c r="AQ94" s="1028">
        <v>5.5779569892473117E-2</v>
      </c>
      <c r="AR94" s="1028">
        <v>5.7291666666666664E-2</v>
      </c>
      <c r="AS94" s="1028">
        <v>4.4690223311546845E-2</v>
      </c>
      <c r="AT94" s="1028">
        <v>5.7291666666666671E-2</v>
      </c>
      <c r="AU94" s="1028">
        <v>5.1041666666666666E-2</v>
      </c>
      <c r="AV94" s="1028">
        <v>5.7291666666666671E-2</v>
      </c>
      <c r="AW94" s="1028">
        <v>4.5222679640718563E-2</v>
      </c>
      <c r="AX94" s="1028">
        <v>5.7291666666666671E-2</v>
      </c>
      <c r="AY94" s="1028">
        <v>5.3494623655913974E-2</v>
      </c>
      <c r="AZ94" s="1028">
        <v>5.7291666666666664E-2</v>
      </c>
      <c r="BA94" s="1028">
        <v>5.3518518518518514E-2</v>
      </c>
      <c r="BB94" s="1028">
        <v>5.7291666666666671E-2</v>
      </c>
      <c r="BC94" s="1028">
        <v>4.3592032967032963E-2</v>
      </c>
      <c r="BD94" s="1028">
        <v>5.7291666666666671E-2</v>
      </c>
      <c r="BE94" s="1042">
        <v>4.5925228310502289E-2</v>
      </c>
      <c r="BF94" s="1972"/>
      <c r="BG94" s="1972"/>
      <c r="BH94" s="2500"/>
      <c r="BI94" s="2500"/>
      <c r="BJ94" s="1972"/>
      <c r="BK94" s="1972"/>
      <c r="BL94" s="2500"/>
      <c r="BM94" s="2500"/>
    </row>
    <row r="95" spans="1:65" ht="15" x14ac:dyDescent="0.25">
      <c r="A95" s="1362" t="s">
        <v>544</v>
      </c>
      <c r="B95" s="2277" t="s">
        <v>269</v>
      </c>
      <c r="C95" s="1024">
        <v>9.5</v>
      </c>
      <c r="D95" s="1025">
        <v>9.5</v>
      </c>
      <c r="E95" s="1025">
        <v>7.6</v>
      </c>
      <c r="F95" s="1025">
        <v>9.5</v>
      </c>
      <c r="G95" s="1025">
        <v>9.01</v>
      </c>
      <c r="H95" s="1025">
        <v>9.5</v>
      </c>
      <c r="I95" s="1032">
        <v>8.2674325866486758</v>
      </c>
      <c r="J95" s="1025">
        <v>9.5</v>
      </c>
      <c r="K95" s="1025">
        <v>9.7200000000000006</v>
      </c>
      <c r="L95" s="1025">
        <v>9.5</v>
      </c>
      <c r="M95" s="1025">
        <v>8.6399964779337211</v>
      </c>
      <c r="N95" s="1025">
        <v>9.5</v>
      </c>
      <c r="O95" s="1025">
        <v>8.83</v>
      </c>
      <c r="P95" s="1028">
        <v>9.5</v>
      </c>
      <c r="Q95" s="1028">
        <v>8.6959262467003811</v>
      </c>
      <c r="R95" s="1025">
        <v>9.5</v>
      </c>
      <c r="S95" s="1025">
        <v>7.94</v>
      </c>
      <c r="T95" s="1028">
        <v>9.5</v>
      </c>
      <c r="U95" s="1028">
        <v>8.5257163878622837</v>
      </c>
      <c r="V95" s="1025">
        <v>9.5</v>
      </c>
      <c r="W95" s="1025">
        <v>6.72</v>
      </c>
      <c r="X95" s="1025">
        <v>9.4999999999999982</v>
      </c>
      <c r="Y95" s="2565">
        <v>7.8346913590869915</v>
      </c>
      <c r="Z95" s="1025">
        <v>9.4999999999999982</v>
      </c>
      <c r="AA95" s="1025">
        <v>8.1941431428641742</v>
      </c>
      <c r="AB95" s="1025">
        <v>9.5</v>
      </c>
      <c r="AC95" s="1025">
        <v>7.04</v>
      </c>
      <c r="AD95" s="1028">
        <v>9.5</v>
      </c>
      <c r="AE95" s="1025">
        <v>8.0211019453876773</v>
      </c>
      <c r="AF95" s="1025">
        <v>9.5</v>
      </c>
      <c r="AG95" s="1025">
        <v>5.23</v>
      </c>
      <c r="AH95" s="1028">
        <v>9.5</v>
      </c>
      <c r="AI95" s="1025">
        <v>8.006233352265328</v>
      </c>
      <c r="AJ95" s="1025">
        <v>9.5</v>
      </c>
      <c r="AK95" s="1025">
        <v>7.54</v>
      </c>
      <c r="AL95" s="1025">
        <v>9.5</v>
      </c>
      <c r="AM95" s="2565">
        <v>7.2617246985503323</v>
      </c>
      <c r="AN95" s="1028">
        <v>9.5</v>
      </c>
      <c r="AO95" s="1028">
        <v>7.9427169823574992</v>
      </c>
      <c r="AP95" s="1025">
        <v>9.5</v>
      </c>
      <c r="AQ95" s="1025">
        <v>6.3</v>
      </c>
      <c r="AR95" s="1028">
        <v>9.5000000000000018</v>
      </c>
      <c r="AS95" s="1028">
        <v>7.7376057796146389</v>
      </c>
      <c r="AT95" s="1025">
        <v>9.5</v>
      </c>
      <c r="AU95" s="1025">
        <v>6.2</v>
      </c>
      <c r="AV95" s="1028">
        <v>9.5000000000000018</v>
      </c>
      <c r="AW95" s="1028">
        <v>7.5813535928352564</v>
      </c>
      <c r="AX95" s="1025">
        <v>9.5</v>
      </c>
      <c r="AY95" s="1025">
        <v>6.03</v>
      </c>
      <c r="AZ95" s="1025">
        <v>9.5</v>
      </c>
      <c r="BA95" s="2565">
        <v>6.1764208469768578</v>
      </c>
      <c r="BB95" s="1025">
        <v>9.5</v>
      </c>
      <c r="BC95" s="1025">
        <v>6.6050185818987845</v>
      </c>
      <c r="BD95" s="1028">
        <v>9.5000000000000036</v>
      </c>
      <c r="BE95" s="1042">
        <v>7.4263098394351328</v>
      </c>
      <c r="BF95" s="1972"/>
      <c r="BG95" s="1972"/>
      <c r="BH95" s="2500"/>
      <c r="BI95" s="2500"/>
      <c r="BJ95" s="1972"/>
      <c r="BK95" s="1972"/>
      <c r="BL95" s="2500"/>
      <c r="BM95" s="2500"/>
    </row>
    <row r="96" spans="1:65" ht="21" customHeight="1" thickBot="1" x14ac:dyDescent="0.3"/>
    <row r="97" spans="1:65" ht="21" customHeight="1" x14ac:dyDescent="0.25">
      <c r="A97" s="2196" t="s">
        <v>1563</v>
      </c>
      <c r="B97" s="2272"/>
      <c r="C97" s="1515"/>
      <c r="D97" s="1014"/>
      <c r="E97" s="1016"/>
      <c r="F97" s="1014"/>
      <c r="G97" s="1016"/>
      <c r="H97" s="979"/>
      <c r="I97" s="2575"/>
      <c r="J97" s="1014"/>
      <c r="K97" s="1016"/>
      <c r="L97" s="1028"/>
      <c r="M97" s="1028"/>
      <c r="N97" s="1014"/>
      <c r="O97" s="1016"/>
      <c r="P97" s="1028"/>
      <c r="Q97" s="1028"/>
      <c r="R97" s="1014"/>
      <c r="S97" s="1016"/>
      <c r="T97" s="1028"/>
      <c r="U97" s="1028"/>
      <c r="V97" s="1014"/>
      <c r="W97" s="1016"/>
      <c r="X97" s="1028"/>
      <c r="Y97" s="1028"/>
      <c r="Z97" s="1028"/>
      <c r="AA97" s="1028"/>
      <c r="AB97" s="1014"/>
      <c r="AC97" s="1016"/>
      <c r="AD97" s="1028"/>
      <c r="AE97" s="1028"/>
      <c r="AF97" s="1014"/>
      <c r="AG97" s="1016"/>
      <c r="AH97" s="1028"/>
      <c r="AI97" s="1028"/>
      <c r="AJ97" s="1014"/>
      <c r="AK97" s="1016"/>
      <c r="AL97" s="1028"/>
      <c r="AM97" s="1028"/>
      <c r="AN97" s="1028"/>
      <c r="AO97" s="1028"/>
      <c r="AP97" s="1014"/>
      <c r="AQ97" s="1016"/>
      <c r="AR97" s="1028"/>
      <c r="AS97" s="1028"/>
      <c r="AT97" s="1014"/>
      <c r="AU97" s="1016"/>
      <c r="AV97" s="1028"/>
      <c r="AW97" s="1028"/>
      <c r="AX97" s="1014"/>
      <c r="AY97" s="1016"/>
      <c r="AZ97" s="1028"/>
      <c r="BA97" s="1028"/>
      <c r="BB97" s="1028"/>
      <c r="BC97" s="1028"/>
      <c r="BD97" s="1028"/>
      <c r="BE97" s="1042"/>
      <c r="BF97" s="1972"/>
      <c r="BG97" s="1972"/>
      <c r="BH97" s="2500"/>
      <c r="BI97" s="2500"/>
      <c r="BJ97" s="1972"/>
      <c r="BK97" s="1972"/>
      <c r="BL97" s="2500"/>
      <c r="BM97" s="2500"/>
    </row>
    <row r="98" spans="1:65" ht="15" x14ac:dyDescent="0.25">
      <c r="A98" s="2521" t="s">
        <v>574</v>
      </c>
      <c r="B98" s="2277" t="s">
        <v>50</v>
      </c>
      <c r="C98" s="924">
        <v>248.03644739922933</v>
      </c>
      <c r="D98" s="1025"/>
      <c r="E98" s="1026">
        <v>2.2469999999999999</v>
      </c>
      <c r="F98" s="1026"/>
      <c r="G98" s="1026"/>
      <c r="H98" s="1026"/>
      <c r="I98" s="1021">
        <v>2.2469999999999999</v>
      </c>
      <c r="J98" s="1026"/>
      <c r="K98" s="1026">
        <v>3.7719999999999998</v>
      </c>
      <c r="L98" s="1028"/>
      <c r="M98" s="463">
        <v>6.0190000000000001</v>
      </c>
      <c r="N98" s="1026"/>
      <c r="O98" s="1026">
        <v>3.0430000000000001</v>
      </c>
      <c r="P98" s="1028"/>
      <c r="Q98" s="1026">
        <v>9.0620000000000012</v>
      </c>
      <c r="R98" s="1026"/>
      <c r="S98" s="1026"/>
      <c r="T98" s="1028"/>
      <c r="U98" s="1026">
        <v>9.0620000000000012</v>
      </c>
      <c r="V98" s="1026"/>
      <c r="W98" s="1026">
        <v>0.754</v>
      </c>
      <c r="X98" s="1028"/>
      <c r="Y98" s="463">
        <v>3.7970000000000002</v>
      </c>
      <c r="Z98" s="1028"/>
      <c r="AA98" s="463">
        <v>9.8160000000000007</v>
      </c>
      <c r="AB98" s="1026"/>
      <c r="AC98" s="1026">
        <v>2.68</v>
      </c>
      <c r="AD98" s="1028"/>
      <c r="AE98" s="1026">
        <v>12.496</v>
      </c>
      <c r="AF98" s="1026"/>
      <c r="AG98" s="1026"/>
      <c r="AH98" s="1028"/>
      <c r="AI98" s="1026">
        <v>12.496</v>
      </c>
      <c r="AJ98" s="1026"/>
      <c r="AK98" s="1026">
        <v>0.33600000000000002</v>
      </c>
      <c r="AL98" s="1028"/>
      <c r="AM98" s="463">
        <v>3.016</v>
      </c>
      <c r="AN98" s="1028"/>
      <c r="AO98" s="463">
        <v>12.832000000000001</v>
      </c>
      <c r="AP98" s="1026"/>
      <c r="AQ98" s="463">
        <v>5.73</v>
      </c>
      <c r="AR98" s="1028"/>
      <c r="AS98" s="463">
        <v>18.562000000000001</v>
      </c>
      <c r="AT98" s="1026"/>
      <c r="AU98" s="463">
        <v>3.4390000000000001</v>
      </c>
      <c r="AV98" s="1028"/>
      <c r="AW98" s="463">
        <v>22.001000000000001</v>
      </c>
      <c r="AX98" s="1026"/>
      <c r="AY98" s="463">
        <v>0.88</v>
      </c>
      <c r="AZ98" s="1028"/>
      <c r="BA98" s="463">
        <v>10.048999999999999</v>
      </c>
      <c r="BB98" s="1028"/>
      <c r="BC98" s="463">
        <v>13.065</v>
      </c>
      <c r="BD98" s="1028"/>
      <c r="BE98" s="1036">
        <v>22.881</v>
      </c>
      <c r="BF98" s="1972"/>
      <c r="BG98" s="1972"/>
      <c r="BH98" s="2500"/>
      <c r="BI98" s="2500"/>
      <c r="BJ98" s="1972"/>
      <c r="BK98" s="1972"/>
      <c r="BL98" s="2500"/>
      <c r="BM98" s="2500"/>
    </row>
    <row r="99" spans="1:65" ht="15" x14ac:dyDescent="0.25">
      <c r="A99" s="2521" t="s">
        <v>803</v>
      </c>
      <c r="B99" s="2277" t="s">
        <v>50</v>
      </c>
      <c r="C99" s="924"/>
      <c r="D99" s="1025"/>
      <c r="E99" s="1026">
        <v>0.4</v>
      </c>
      <c r="F99" s="1026"/>
      <c r="G99" s="1026">
        <v>0.37</v>
      </c>
      <c r="H99" s="1026"/>
      <c r="I99" s="1021">
        <v>0.77</v>
      </c>
      <c r="J99" s="1026"/>
      <c r="K99" s="1026"/>
      <c r="L99" s="1028"/>
      <c r="M99" s="463">
        <v>0.77</v>
      </c>
      <c r="N99" s="1026"/>
      <c r="O99" s="1026">
        <v>7.5469999999999997</v>
      </c>
      <c r="P99" s="1028"/>
      <c r="Q99" s="1026">
        <v>8.3170000000000002</v>
      </c>
      <c r="R99" s="1026"/>
      <c r="S99" s="1028">
        <v>1.2</v>
      </c>
      <c r="T99" s="1028"/>
      <c r="U99" s="1026">
        <v>9.5169999999999995</v>
      </c>
      <c r="V99" s="1026"/>
      <c r="W99" s="1028">
        <v>5.35</v>
      </c>
      <c r="X99" s="1028"/>
      <c r="Y99" s="463">
        <v>14.097</v>
      </c>
      <c r="Z99" s="1028"/>
      <c r="AA99" s="463">
        <v>14.866999999999999</v>
      </c>
      <c r="AB99" s="1026"/>
      <c r="AC99" s="1028">
        <v>2.4</v>
      </c>
      <c r="AD99" s="1028"/>
      <c r="AE99" s="1026">
        <v>17.266999999999999</v>
      </c>
      <c r="AF99" s="1026"/>
      <c r="AG99" s="1028"/>
      <c r="AH99" s="1028"/>
      <c r="AI99" s="1026">
        <v>17.266999999999999</v>
      </c>
      <c r="AJ99" s="1026"/>
      <c r="AK99" s="1028">
        <v>4.9400000000000004</v>
      </c>
      <c r="AL99" s="1028"/>
      <c r="AM99" s="463">
        <v>7.34</v>
      </c>
      <c r="AN99" s="1028"/>
      <c r="AO99" s="463">
        <v>22.207000000000001</v>
      </c>
      <c r="AP99" s="1026"/>
      <c r="AQ99" s="463">
        <v>4.665</v>
      </c>
      <c r="AR99" s="1028"/>
      <c r="AS99" s="463">
        <v>26.872</v>
      </c>
      <c r="AT99" s="1026"/>
      <c r="AU99" s="463">
        <v>5.9980000000000002</v>
      </c>
      <c r="AV99" s="1028"/>
      <c r="AW99" s="463">
        <v>32.869999999999997</v>
      </c>
      <c r="AX99" s="1026"/>
      <c r="AY99" s="463">
        <v>7.2080000000000002</v>
      </c>
      <c r="AZ99" s="1028"/>
      <c r="BA99" s="463">
        <v>17.870999999999999</v>
      </c>
      <c r="BB99" s="1028"/>
      <c r="BC99" s="463">
        <v>25.210999999999999</v>
      </c>
      <c r="BD99" s="1028"/>
      <c r="BE99" s="1036">
        <v>40.077999999999996</v>
      </c>
      <c r="BF99" s="1972"/>
      <c r="BG99" s="1972"/>
      <c r="BH99" s="2500"/>
      <c r="BI99" s="2500"/>
      <c r="BJ99" s="1972"/>
      <c r="BK99" s="1972"/>
      <c r="BL99" s="2500"/>
      <c r="BM99" s="2500"/>
    </row>
    <row r="100" spans="1:65" ht="15" x14ac:dyDescent="0.25">
      <c r="A100" s="2521" t="s">
        <v>573</v>
      </c>
      <c r="B100" s="2277" t="s">
        <v>50</v>
      </c>
      <c r="C100" s="924">
        <v>1951.7869430064932</v>
      </c>
      <c r="D100" s="1025"/>
      <c r="E100" s="1026">
        <v>69</v>
      </c>
      <c r="F100" s="1026"/>
      <c r="G100" s="1026">
        <v>38</v>
      </c>
      <c r="H100" s="1026"/>
      <c r="I100" s="1021">
        <v>107</v>
      </c>
      <c r="J100" s="1026"/>
      <c r="K100" s="1026">
        <v>41</v>
      </c>
      <c r="L100" s="1028"/>
      <c r="M100" s="463">
        <v>148</v>
      </c>
      <c r="N100" s="1026"/>
      <c r="O100" s="1026">
        <v>129</v>
      </c>
      <c r="P100" s="1028"/>
      <c r="Q100" s="1026">
        <v>277</v>
      </c>
      <c r="R100" s="1026"/>
      <c r="S100" s="1028">
        <v>85</v>
      </c>
      <c r="T100" s="1028"/>
      <c r="U100" s="1026">
        <v>362</v>
      </c>
      <c r="V100" s="1026"/>
      <c r="W100" s="1028">
        <v>76</v>
      </c>
      <c r="X100" s="1028"/>
      <c r="Y100" s="463">
        <v>290</v>
      </c>
      <c r="Z100" s="1028"/>
      <c r="AA100" s="463">
        <v>438</v>
      </c>
      <c r="AB100" s="1026"/>
      <c r="AC100" s="1028">
        <v>81</v>
      </c>
      <c r="AD100" s="1028"/>
      <c r="AE100" s="1026">
        <v>519</v>
      </c>
      <c r="AF100" s="1026"/>
      <c r="AG100" s="1028"/>
      <c r="AH100" s="1028"/>
      <c r="AI100" s="1026">
        <v>519</v>
      </c>
      <c r="AJ100" s="1026"/>
      <c r="AK100" s="1028">
        <v>37</v>
      </c>
      <c r="AL100" s="1028"/>
      <c r="AM100" s="463">
        <v>118</v>
      </c>
      <c r="AN100" s="1028"/>
      <c r="AO100" s="463">
        <v>556</v>
      </c>
      <c r="AP100" s="1026"/>
      <c r="AQ100" s="463">
        <v>120</v>
      </c>
      <c r="AR100" s="1028"/>
      <c r="AS100" s="463">
        <v>676</v>
      </c>
      <c r="AT100" s="1026"/>
      <c r="AU100" s="463">
        <v>86</v>
      </c>
      <c r="AV100" s="1028"/>
      <c r="AW100" s="463">
        <v>762</v>
      </c>
      <c r="AX100" s="1026"/>
      <c r="AY100" s="463">
        <v>30</v>
      </c>
      <c r="AZ100" s="1028"/>
      <c r="BA100" s="463">
        <v>236</v>
      </c>
      <c r="BB100" s="1028"/>
      <c r="BC100" s="463">
        <v>354</v>
      </c>
      <c r="BD100" s="1028"/>
      <c r="BE100" s="1036">
        <v>792</v>
      </c>
      <c r="BF100" s="1972"/>
      <c r="BG100" s="1972"/>
      <c r="BH100" s="2500"/>
      <c r="BI100" s="2500"/>
      <c r="BJ100" s="1972"/>
      <c r="BK100" s="1972"/>
      <c r="BL100" s="2500"/>
      <c r="BM100" s="2500"/>
    </row>
    <row r="101" spans="1:65" ht="15" x14ac:dyDescent="0.25">
      <c r="A101" s="2521" t="s">
        <v>706</v>
      </c>
      <c r="B101" s="2277" t="s">
        <v>50</v>
      </c>
      <c r="C101" s="924">
        <v>203.03207871338333</v>
      </c>
      <c r="D101" s="1025"/>
      <c r="E101" s="1026">
        <v>12.785</v>
      </c>
      <c r="F101" s="1026"/>
      <c r="G101" s="1026">
        <v>6.9</v>
      </c>
      <c r="H101" s="1026"/>
      <c r="I101" s="1021">
        <v>19.685000000000002</v>
      </c>
      <c r="J101" s="1026"/>
      <c r="K101" s="1026">
        <v>9.93</v>
      </c>
      <c r="L101" s="1028"/>
      <c r="M101" s="463">
        <v>29.614999999999998</v>
      </c>
      <c r="N101" s="1026"/>
      <c r="O101" s="1026">
        <v>10.16</v>
      </c>
      <c r="P101" s="1028"/>
      <c r="Q101" s="1026">
        <v>39.774999999999999</v>
      </c>
      <c r="R101" s="1026"/>
      <c r="S101" s="1028">
        <v>10.41</v>
      </c>
      <c r="T101" s="1028"/>
      <c r="U101" s="1026">
        <v>50.185000000000002</v>
      </c>
      <c r="V101" s="1026"/>
      <c r="W101" s="1028">
        <v>5.46</v>
      </c>
      <c r="X101" s="1028"/>
      <c r="Y101" s="463">
        <v>26.03</v>
      </c>
      <c r="Z101" s="1028"/>
      <c r="AA101" s="463">
        <v>55.644999999999996</v>
      </c>
      <c r="AB101" s="1026"/>
      <c r="AC101" s="1028">
        <v>4.9000000000000004</v>
      </c>
      <c r="AD101" s="1028"/>
      <c r="AE101" s="1026">
        <v>60.544999999999995</v>
      </c>
      <c r="AF101" s="1026"/>
      <c r="AG101" s="1028"/>
      <c r="AH101" s="1028"/>
      <c r="AI101" s="1026">
        <v>60.544999999999995</v>
      </c>
      <c r="AJ101" s="1026"/>
      <c r="AK101" s="1028">
        <v>17.62</v>
      </c>
      <c r="AL101" s="1028"/>
      <c r="AM101" s="463">
        <v>22.520000000000003</v>
      </c>
      <c r="AN101" s="1028"/>
      <c r="AO101" s="463">
        <v>78.164999999999992</v>
      </c>
      <c r="AP101" s="1026"/>
      <c r="AQ101" s="463">
        <v>14.14</v>
      </c>
      <c r="AR101" s="1028"/>
      <c r="AS101" s="463">
        <v>92.304999999999993</v>
      </c>
      <c r="AT101" s="1026"/>
      <c r="AU101" s="463">
        <v>14.13</v>
      </c>
      <c r="AV101" s="1028"/>
      <c r="AW101" s="463">
        <v>106.43499999999999</v>
      </c>
      <c r="AX101" s="1026"/>
      <c r="AY101" s="463">
        <v>9.93</v>
      </c>
      <c r="AZ101" s="1028"/>
      <c r="BA101" s="463">
        <v>38.200000000000003</v>
      </c>
      <c r="BB101" s="1028"/>
      <c r="BC101" s="463">
        <v>60.720000000000006</v>
      </c>
      <c r="BD101" s="1028"/>
      <c r="BE101" s="1036">
        <v>116.36499999999998</v>
      </c>
      <c r="BF101" s="1972"/>
      <c r="BG101" s="1972"/>
      <c r="BH101" s="2500"/>
      <c r="BI101" s="2500"/>
      <c r="BJ101" s="1972"/>
      <c r="BK101" s="1972"/>
      <c r="BL101" s="2500"/>
      <c r="BM101" s="2500"/>
    </row>
    <row r="102" spans="1:65" ht="15" x14ac:dyDescent="0.25">
      <c r="A102" s="2521" t="s">
        <v>1761</v>
      </c>
      <c r="B102" s="2277" t="s">
        <v>50</v>
      </c>
      <c r="C102" s="924">
        <v>8.0276623892725762</v>
      </c>
      <c r="D102" s="1025"/>
      <c r="E102" s="1026"/>
      <c r="F102" s="1026"/>
      <c r="G102" s="1026"/>
      <c r="H102" s="1026"/>
      <c r="I102" s="1021">
        <v>0</v>
      </c>
      <c r="J102" s="1026"/>
      <c r="K102" s="1026"/>
      <c r="L102" s="1028"/>
      <c r="M102" s="463">
        <v>0</v>
      </c>
      <c r="N102" s="1026"/>
      <c r="O102" s="1026"/>
      <c r="P102" s="1028"/>
      <c r="Q102" s="1026">
        <v>0</v>
      </c>
      <c r="R102" s="1026"/>
      <c r="S102" s="1028"/>
      <c r="T102" s="1028"/>
      <c r="U102" s="1026">
        <v>0</v>
      </c>
      <c r="V102" s="1026"/>
      <c r="W102" s="1028"/>
      <c r="X102" s="1028"/>
      <c r="Y102" s="463">
        <v>0</v>
      </c>
      <c r="Z102" s="1028"/>
      <c r="AA102" s="463">
        <v>0</v>
      </c>
      <c r="AB102" s="1026"/>
      <c r="AC102" s="1028"/>
      <c r="AD102" s="1028"/>
      <c r="AE102" s="1026">
        <v>0</v>
      </c>
      <c r="AF102" s="1026"/>
      <c r="AG102" s="1028"/>
      <c r="AH102" s="1028"/>
      <c r="AI102" s="1026">
        <v>0</v>
      </c>
      <c r="AJ102" s="1026"/>
      <c r="AK102" s="1028"/>
      <c r="AL102" s="1028"/>
      <c r="AM102" s="463">
        <v>0</v>
      </c>
      <c r="AN102" s="1028"/>
      <c r="AO102" s="463">
        <v>0</v>
      </c>
      <c r="AP102" s="1026"/>
      <c r="AQ102" s="463"/>
      <c r="AR102" s="1028"/>
      <c r="AS102" s="463">
        <v>0</v>
      </c>
      <c r="AT102" s="1026"/>
      <c r="AU102" s="463"/>
      <c r="AV102" s="1028"/>
      <c r="AW102" s="463">
        <v>0</v>
      </c>
      <c r="AX102" s="1026"/>
      <c r="AY102" s="463"/>
      <c r="AZ102" s="1028"/>
      <c r="BA102" s="463">
        <v>0</v>
      </c>
      <c r="BB102" s="1028"/>
      <c r="BC102" s="463">
        <v>0</v>
      </c>
      <c r="BD102" s="1028"/>
      <c r="BE102" s="1036">
        <v>0</v>
      </c>
      <c r="BF102" s="1972"/>
      <c r="BG102" s="1972"/>
      <c r="BH102" s="2500"/>
      <c r="BI102" s="2500"/>
      <c r="BJ102" s="1972"/>
      <c r="BK102" s="1972"/>
      <c r="BL102" s="2500"/>
      <c r="BM102" s="2500"/>
    </row>
    <row r="103" spans="1:65" ht="15" x14ac:dyDescent="0.25">
      <c r="A103" s="2521" t="s">
        <v>19</v>
      </c>
      <c r="B103" s="2277" t="s">
        <v>50</v>
      </c>
      <c r="C103" s="924"/>
      <c r="D103" s="1025"/>
      <c r="E103" s="1026"/>
      <c r="F103" s="1026"/>
      <c r="G103" s="1026"/>
      <c r="H103" s="1026"/>
      <c r="I103" s="1021">
        <v>0</v>
      </c>
      <c r="J103" s="1026"/>
      <c r="K103" s="1026"/>
      <c r="L103" s="1028"/>
      <c r="M103" s="463">
        <v>0</v>
      </c>
      <c r="N103" s="1026"/>
      <c r="O103" s="1026"/>
      <c r="P103" s="1028"/>
      <c r="Q103" s="1026">
        <v>0</v>
      </c>
      <c r="R103" s="1026"/>
      <c r="S103" s="1026">
        <v>1245.8</v>
      </c>
      <c r="T103" s="1028"/>
      <c r="U103" s="1026">
        <v>1245.8</v>
      </c>
      <c r="V103" s="1026"/>
      <c r="W103" s="1026">
        <v>1327.9</v>
      </c>
      <c r="X103" s="1028"/>
      <c r="Y103" s="463">
        <v>2573.6999999999998</v>
      </c>
      <c r="Z103" s="1028"/>
      <c r="AA103" s="463">
        <v>2573.6999999999998</v>
      </c>
      <c r="AB103" s="1026"/>
      <c r="AC103" s="1026">
        <v>749.4</v>
      </c>
      <c r="AD103" s="1028"/>
      <c r="AE103" s="1026">
        <v>3323.1</v>
      </c>
      <c r="AF103" s="1026"/>
      <c r="AG103" s="1026">
        <v>50</v>
      </c>
      <c r="AH103" s="1028"/>
      <c r="AI103" s="1026">
        <v>3373.1</v>
      </c>
      <c r="AJ103" s="1026"/>
      <c r="AK103" s="1026">
        <v>125</v>
      </c>
      <c r="AL103" s="1028"/>
      <c r="AM103" s="463">
        <v>924.4</v>
      </c>
      <c r="AN103" s="1028"/>
      <c r="AO103" s="463">
        <v>3498.1</v>
      </c>
      <c r="AP103" s="1026"/>
      <c r="AQ103" s="463">
        <v>50</v>
      </c>
      <c r="AR103" s="1028"/>
      <c r="AS103" s="463">
        <v>3548.1</v>
      </c>
      <c r="AT103" s="1026"/>
      <c r="AU103" s="463">
        <v>1650.8</v>
      </c>
      <c r="AV103" s="1028"/>
      <c r="AW103" s="463">
        <v>5198.8999999999996</v>
      </c>
      <c r="AX103" s="1026"/>
      <c r="AY103" s="463">
        <v>134</v>
      </c>
      <c r="AZ103" s="1028"/>
      <c r="BA103" s="463">
        <v>1834.8</v>
      </c>
      <c r="BB103" s="1028"/>
      <c r="BC103" s="463">
        <v>2759.2</v>
      </c>
      <c r="BD103" s="1028"/>
      <c r="BE103" s="1036">
        <v>5332.9</v>
      </c>
      <c r="BF103" s="1972"/>
      <c r="BG103" s="1972"/>
      <c r="BH103" s="2500"/>
      <c r="BI103" s="2500"/>
      <c r="BJ103" s="1972"/>
      <c r="BK103" s="1972"/>
      <c r="BL103" s="2500"/>
      <c r="BM103" s="2500"/>
    </row>
    <row r="104" spans="1:65" ht="15" x14ac:dyDescent="0.25">
      <c r="A104" s="2521" t="s">
        <v>615</v>
      </c>
      <c r="B104" s="2277" t="s">
        <v>50</v>
      </c>
      <c r="C104" s="924"/>
      <c r="D104" s="1025"/>
      <c r="E104" s="1026">
        <v>69.424999999999997</v>
      </c>
      <c r="F104" s="1026"/>
      <c r="G104" s="1026">
        <v>69.358999999999995</v>
      </c>
      <c r="H104" s="1026"/>
      <c r="I104" s="1021">
        <v>138.78399999999999</v>
      </c>
      <c r="J104" s="1026"/>
      <c r="K104" s="1026">
        <v>48.651000000000003</v>
      </c>
      <c r="L104" s="1028"/>
      <c r="M104" s="463">
        <v>187.435</v>
      </c>
      <c r="N104" s="1026"/>
      <c r="O104" s="1026">
        <v>74.94</v>
      </c>
      <c r="P104" s="1028"/>
      <c r="Q104" s="1026">
        <v>262.375</v>
      </c>
      <c r="R104" s="1026"/>
      <c r="S104" s="1028">
        <v>70.518000000000001</v>
      </c>
      <c r="T104" s="1028"/>
      <c r="U104" s="1026">
        <v>332.89300000000003</v>
      </c>
      <c r="V104" s="1026"/>
      <c r="W104" s="1028">
        <v>77.156999999999996</v>
      </c>
      <c r="X104" s="1028"/>
      <c r="Y104" s="463">
        <v>222.61500000000001</v>
      </c>
      <c r="Z104" s="1028"/>
      <c r="AA104" s="2525">
        <v>410.05</v>
      </c>
      <c r="AB104" s="1026"/>
      <c r="AC104" s="1028">
        <v>78.554000000000002</v>
      </c>
      <c r="AD104" s="1028"/>
      <c r="AE104" s="1026">
        <v>488.60400000000004</v>
      </c>
      <c r="AF104" s="1026"/>
      <c r="AG104" s="1028">
        <v>2.5</v>
      </c>
      <c r="AH104" s="1028"/>
      <c r="AI104" s="1026">
        <v>491.10400000000004</v>
      </c>
      <c r="AJ104" s="1026"/>
      <c r="AK104" s="1028">
        <v>75.176000000000002</v>
      </c>
      <c r="AL104" s="1028"/>
      <c r="AM104" s="463">
        <v>156.23000000000002</v>
      </c>
      <c r="AN104" s="1028"/>
      <c r="AO104" s="463">
        <v>566.28000000000009</v>
      </c>
      <c r="AP104" s="1026"/>
      <c r="AQ104" s="463">
        <v>82.22</v>
      </c>
      <c r="AR104" s="1028"/>
      <c r="AS104" s="463">
        <v>648.50000000000011</v>
      </c>
      <c r="AT104" s="1026"/>
      <c r="AU104" s="463">
        <v>72.302000000000007</v>
      </c>
      <c r="AV104" s="1028"/>
      <c r="AW104" s="463">
        <v>720.80200000000013</v>
      </c>
      <c r="AX104" s="1026"/>
      <c r="AY104" s="463">
        <v>73.171000000000006</v>
      </c>
      <c r="AZ104" s="1028"/>
      <c r="BA104" s="463">
        <v>227.69300000000001</v>
      </c>
      <c r="BB104" s="1028"/>
      <c r="BC104" s="463">
        <v>383.923</v>
      </c>
      <c r="BD104" s="1028"/>
      <c r="BE104" s="1036">
        <v>793.97300000000018</v>
      </c>
      <c r="BF104" s="1972"/>
      <c r="BG104" s="1972"/>
      <c r="BH104" s="2500"/>
      <c r="BI104" s="2500"/>
      <c r="BJ104" s="1972"/>
      <c r="BK104" s="1972"/>
      <c r="BL104" s="2500"/>
      <c r="BM104" s="2500"/>
    </row>
    <row r="105" spans="1:65" ht="15" x14ac:dyDescent="0.25">
      <c r="A105" s="2521" t="s">
        <v>1987</v>
      </c>
      <c r="B105" s="2277" t="s">
        <v>50</v>
      </c>
      <c r="C105" s="924"/>
      <c r="D105" s="1025"/>
      <c r="E105" s="1026"/>
      <c r="F105" s="1026"/>
      <c r="G105" s="1026"/>
      <c r="H105" s="1026"/>
      <c r="I105" s="1021">
        <v>0</v>
      </c>
      <c r="J105" s="1026"/>
      <c r="K105" s="1026"/>
      <c r="L105" s="1028"/>
      <c r="M105" s="463">
        <v>0</v>
      </c>
      <c r="N105" s="1026"/>
      <c r="O105" s="1026"/>
      <c r="P105" s="1028"/>
      <c r="Q105" s="1026">
        <v>0</v>
      </c>
      <c r="R105" s="1026"/>
      <c r="S105" s="1028"/>
      <c r="T105" s="1028"/>
      <c r="U105" s="1026">
        <v>0</v>
      </c>
      <c r="V105" s="1026"/>
      <c r="W105" s="1028">
        <v>2.7</v>
      </c>
      <c r="X105" s="1028"/>
      <c r="Y105" s="463">
        <v>2.7</v>
      </c>
      <c r="Z105" s="1028"/>
      <c r="AA105" s="463">
        <v>2.7</v>
      </c>
      <c r="AB105" s="1026"/>
      <c r="AC105" s="1028">
        <v>2.7</v>
      </c>
      <c r="AD105" s="1028"/>
      <c r="AE105" s="1026">
        <v>5.4</v>
      </c>
      <c r="AF105" s="1026"/>
      <c r="AG105" s="1028"/>
      <c r="AH105" s="1028"/>
      <c r="AI105" s="1026">
        <v>5.4</v>
      </c>
      <c r="AJ105" s="1026"/>
      <c r="AK105" s="1028">
        <v>13.5</v>
      </c>
      <c r="AL105" s="1028"/>
      <c r="AM105" s="463">
        <v>16.2</v>
      </c>
      <c r="AN105" s="1028"/>
      <c r="AO105" s="463">
        <v>18.899999999999999</v>
      </c>
      <c r="AP105" s="1026"/>
      <c r="AQ105" s="463"/>
      <c r="AR105" s="1028"/>
      <c r="AS105" s="463">
        <v>18.899999999999999</v>
      </c>
      <c r="AT105" s="1026"/>
      <c r="AU105" s="463">
        <v>13.5</v>
      </c>
      <c r="AV105" s="1028"/>
      <c r="AW105" s="463">
        <v>32.4</v>
      </c>
      <c r="AX105" s="1026"/>
      <c r="AY105" s="463">
        <v>42.360999999999997</v>
      </c>
      <c r="AZ105" s="1028"/>
      <c r="BA105" s="463">
        <v>55.860999999999997</v>
      </c>
      <c r="BB105" s="1028"/>
      <c r="BC105" s="463">
        <v>72.060999999999993</v>
      </c>
      <c r="BD105" s="1028"/>
      <c r="BE105" s="1036">
        <v>74.760999999999996</v>
      </c>
      <c r="BF105" s="1972"/>
      <c r="BG105" s="1972"/>
      <c r="BH105" s="2500"/>
      <c r="BI105" s="2500"/>
      <c r="BJ105" s="1972"/>
      <c r="BK105" s="1972"/>
      <c r="BL105" s="2500"/>
      <c r="BM105" s="2500"/>
    </row>
    <row r="106" spans="1:65" ht="15" x14ac:dyDescent="0.25">
      <c r="A106" s="2521" t="s">
        <v>707</v>
      </c>
      <c r="B106" s="2277" t="s">
        <v>50</v>
      </c>
      <c r="C106" s="924">
        <v>50.172889932953602</v>
      </c>
      <c r="D106" s="1025"/>
      <c r="E106" s="1026">
        <v>6.06</v>
      </c>
      <c r="F106" s="1026"/>
      <c r="G106" s="1026">
        <v>2.2999999999999998</v>
      </c>
      <c r="H106" s="1026"/>
      <c r="I106" s="1021">
        <v>8.36</v>
      </c>
      <c r="J106" s="1026"/>
      <c r="K106" s="1026">
        <v>1.5</v>
      </c>
      <c r="L106" s="1028"/>
      <c r="M106" s="463">
        <v>9.86</v>
      </c>
      <c r="N106" s="1026"/>
      <c r="O106" s="1026">
        <v>6.95</v>
      </c>
      <c r="P106" s="1028"/>
      <c r="Q106" s="1026">
        <v>16.809999999999999</v>
      </c>
      <c r="R106" s="1026"/>
      <c r="S106" s="1028">
        <v>7.35</v>
      </c>
      <c r="T106" s="1028"/>
      <c r="U106" s="1026">
        <v>24.159999999999997</v>
      </c>
      <c r="V106" s="1026"/>
      <c r="W106" s="1028">
        <v>5.5</v>
      </c>
      <c r="X106" s="1028"/>
      <c r="Y106" s="463">
        <v>19.8</v>
      </c>
      <c r="Z106" s="1028"/>
      <c r="AA106" s="463">
        <v>29.66</v>
      </c>
      <c r="AB106" s="1026"/>
      <c r="AC106" s="1028">
        <v>1.7</v>
      </c>
      <c r="AD106" s="1028"/>
      <c r="AE106" s="1026">
        <v>31.36</v>
      </c>
      <c r="AF106" s="1026"/>
      <c r="AG106" s="1028"/>
      <c r="AH106" s="1028"/>
      <c r="AI106" s="1026">
        <v>31.36</v>
      </c>
      <c r="AJ106" s="1026"/>
      <c r="AK106" s="1028">
        <v>9.5500000000000007</v>
      </c>
      <c r="AL106" s="1028"/>
      <c r="AM106" s="463">
        <v>11.25</v>
      </c>
      <c r="AN106" s="1028"/>
      <c r="AO106" s="463">
        <v>40.909999999999997</v>
      </c>
      <c r="AP106" s="1026"/>
      <c r="AQ106" s="463">
        <v>10.35</v>
      </c>
      <c r="AR106" s="1028"/>
      <c r="AS106" s="463">
        <v>51.26</v>
      </c>
      <c r="AT106" s="1026"/>
      <c r="AU106" s="463">
        <v>5.45</v>
      </c>
      <c r="AV106" s="1028"/>
      <c r="AW106" s="463">
        <v>56.71</v>
      </c>
      <c r="AX106" s="1026"/>
      <c r="AY106" s="463">
        <v>5.55</v>
      </c>
      <c r="AZ106" s="1028"/>
      <c r="BA106" s="463">
        <v>21.35</v>
      </c>
      <c r="BB106" s="1028"/>
      <c r="BC106" s="463">
        <v>32.6</v>
      </c>
      <c r="BD106" s="1028"/>
      <c r="BE106" s="1036">
        <v>62.26</v>
      </c>
      <c r="BF106" s="1972"/>
      <c r="BG106" s="1972"/>
      <c r="BH106" s="2500"/>
      <c r="BI106" s="2500"/>
      <c r="BJ106" s="1972"/>
      <c r="BK106" s="1972"/>
      <c r="BL106" s="2500"/>
      <c r="BM106" s="2500"/>
    </row>
    <row r="107" spans="1:65" ht="15" x14ac:dyDescent="0.25">
      <c r="A107" s="2521" t="s">
        <v>572</v>
      </c>
      <c r="B107" s="2277" t="s">
        <v>50</v>
      </c>
      <c r="C107" s="924">
        <v>29.894680251718189</v>
      </c>
      <c r="D107" s="1025"/>
      <c r="E107" s="1026">
        <v>0.54900000000000004</v>
      </c>
      <c r="F107" s="1026"/>
      <c r="G107" s="1026">
        <v>0.35399999999999998</v>
      </c>
      <c r="H107" s="1026"/>
      <c r="I107" s="1021">
        <v>0.90300000000000002</v>
      </c>
      <c r="J107" s="1026"/>
      <c r="K107" s="1026"/>
      <c r="L107" s="1028"/>
      <c r="M107" s="463">
        <v>0.90300000000000002</v>
      </c>
      <c r="N107" s="1026"/>
      <c r="O107" s="1026">
        <v>0.73499999999999999</v>
      </c>
      <c r="P107" s="1028"/>
      <c r="Q107" s="1026">
        <v>1.6379999999999999</v>
      </c>
      <c r="R107" s="1026"/>
      <c r="S107" s="1028">
        <v>0.39300000000000002</v>
      </c>
      <c r="T107" s="1028"/>
      <c r="U107" s="1026">
        <v>2.0309999999999997</v>
      </c>
      <c r="V107" s="1026"/>
      <c r="W107" s="1028">
        <v>0.78</v>
      </c>
      <c r="X107" s="1028"/>
      <c r="Y107" s="463">
        <v>1.9079999999999999</v>
      </c>
      <c r="Z107" s="1028"/>
      <c r="AA107" s="463">
        <v>2.8109999999999999</v>
      </c>
      <c r="AB107" s="1026"/>
      <c r="AC107" s="1028">
        <v>0.15</v>
      </c>
      <c r="AD107" s="1028"/>
      <c r="AE107" s="1026">
        <v>2.9609999999999999</v>
      </c>
      <c r="AF107" s="1026"/>
      <c r="AG107" s="1028"/>
      <c r="AH107" s="1028"/>
      <c r="AI107" s="1026">
        <v>2.9609999999999999</v>
      </c>
      <c r="AJ107" s="1026"/>
      <c r="AK107" s="1028">
        <v>0.33</v>
      </c>
      <c r="AL107" s="1028"/>
      <c r="AM107" s="463">
        <v>0.48</v>
      </c>
      <c r="AN107" s="1028"/>
      <c r="AO107" s="463">
        <v>3.2909999999999999</v>
      </c>
      <c r="AP107" s="1026"/>
      <c r="AQ107" s="463">
        <v>0.54</v>
      </c>
      <c r="AR107" s="1028"/>
      <c r="AS107" s="463">
        <v>3.831</v>
      </c>
      <c r="AT107" s="1026"/>
      <c r="AU107" s="463">
        <v>0.21</v>
      </c>
      <c r="AV107" s="1028"/>
      <c r="AW107" s="463">
        <v>4.0410000000000004</v>
      </c>
      <c r="AX107" s="1026"/>
      <c r="AY107" s="463"/>
      <c r="AZ107" s="1028"/>
      <c r="BA107" s="463">
        <v>0.75</v>
      </c>
      <c r="BB107" s="1028"/>
      <c r="BC107" s="463">
        <v>1.23</v>
      </c>
      <c r="BD107" s="1028"/>
      <c r="BE107" s="1036">
        <v>4.0410000000000004</v>
      </c>
      <c r="BF107" s="1972"/>
      <c r="BG107" s="1972"/>
      <c r="BH107" s="2500"/>
      <c r="BI107" s="2500"/>
      <c r="BJ107" s="1972"/>
      <c r="BK107" s="1972"/>
      <c r="BL107" s="2500"/>
      <c r="BM107" s="2500"/>
    </row>
    <row r="108" spans="1:65" ht="15" x14ac:dyDescent="0.25">
      <c r="A108" s="2521" t="s">
        <v>929</v>
      </c>
      <c r="B108" s="2277" t="s">
        <v>50</v>
      </c>
      <c r="C108" s="924"/>
      <c r="D108" s="1025"/>
      <c r="E108" s="1026"/>
      <c r="F108" s="1026"/>
      <c r="G108" s="1026"/>
      <c r="H108" s="1026"/>
      <c r="I108" s="1021">
        <v>0</v>
      </c>
      <c r="J108" s="1026"/>
      <c r="K108" s="1026"/>
      <c r="L108" s="1028"/>
      <c r="M108" s="463">
        <v>0</v>
      </c>
      <c r="N108" s="1026"/>
      <c r="O108" s="1026">
        <v>1035</v>
      </c>
      <c r="P108" s="1028"/>
      <c r="Q108" s="1026">
        <v>1035</v>
      </c>
      <c r="R108" s="1026"/>
      <c r="S108" s="1028"/>
      <c r="T108" s="1028"/>
      <c r="U108" s="1026">
        <v>1035</v>
      </c>
      <c r="V108" s="1026"/>
      <c r="W108" s="1028"/>
      <c r="X108" s="1028"/>
      <c r="Y108" s="463">
        <v>1035</v>
      </c>
      <c r="Z108" s="1028"/>
      <c r="AA108" s="463">
        <v>1035</v>
      </c>
      <c r="AB108" s="1026"/>
      <c r="AC108" s="1028"/>
      <c r="AD108" s="1028"/>
      <c r="AE108" s="1026">
        <v>1035</v>
      </c>
      <c r="AF108" s="1026"/>
      <c r="AG108" s="1028"/>
      <c r="AH108" s="1028"/>
      <c r="AI108" s="1026">
        <v>1035</v>
      </c>
      <c r="AJ108" s="1026"/>
      <c r="AK108" s="1028"/>
      <c r="AL108" s="1028"/>
      <c r="AM108" s="463">
        <v>0</v>
      </c>
      <c r="AN108" s="1028"/>
      <c r="AO108" s="463">
        <v>1035</v>
      </c>
      <c r="AP108" s="1026"/>
      <c r="AQ108" s="463"/>
      <c r="AR108" s="1028"/>
      <c r="AS108" s="463">
        <v>1035</v>
      </c>
      <c r="AT108" s="1026"/>
      <c r="AU108" s="463"/>
      <c r="AV108" s="1028"/>
      <c r="AW108" s="463">
        <v>1035</v>
      </c>
      <c r="AX108" s="1026"/>
      <c r="AY108" s="463"/>
      <c r="AZ108" s="1028"/>
      <c r="BA108" s="463">
        <v>0</v>
      </c>
      <c r="BB108" s="1028"/>
      <c r="BC108" s="463">
        <v>0</v>
      </c>
      <c r="BD108" s="1028"/>
      <c r="BE108" s="1036">
        <v>1035</v>
      </c>
      <c r="BF108" s="1972"/>
      <c r="BG108" s="1972"/>
      <c r="BH108" s="2500"/>
      <c r="BI108" s="2500"/>
      <c r="BJ108" s="1972"/>
      <c r="BK108" s="1972"/>
      <c r="BL108" s="2500"/>
      <c r="BM108" s="2500"/>
    </row>
    <row r="109" spans="1:65" ht="15" x14ac:dyDescent="0.25">
      <c r="A109" s="2521" t="s">
        <v>1376</v>
      </c>
      <c r="B109" s="2277" t="s">
        <v>50</v>
      </c>
      <c r="C109" s="924"/>
      <c r="D109" s="1025"/>
      <c r="E109" s="1026"/>
      <c r="F109" s="1026"/>
      <c r="G109" s="1026"/>
      <c r="H109" s="1026"/>
      <c r="I109" s="1021">
        <v>0</v>
      </c>
      <c r="J109" s="1026"/>
      <c r="K109" s="1026"/>
      <c r="L109" s="1028"/>
      <c r="M109" s="463">
        <v>0</v>
      </c>
      <c r="N109" s="1026"/>
      <c r="O109" s="1026"/>
      <c r="P109" s="1028"/>
      <c r="Q109" s="1026">
        <v>0</v>
      </c>
      <c r="R109" s="1026"/>
      <c r="S109" s="1028"/>
      <c r="T109" s="1028"/>
      <c r="U109" s="1026">
        <v>0</v>
      </c>
      <c r="V109" s="1026"/>
      <c r="W109" s="1028"/>
      <c r="X109" s="1028"/>
      <c r="Y109" s="463">
        <v>0</v>
      </c>
      <c r="Z109" s="1028"/>
      <c r="AA109" s="463">
        <v>0</v>
      </c>
      <c r="AB109" s="1026"/>
      <c r="AC109" s="1028"/>
      <c r="AD109" s="1028"/>
      <c r="AE109" s="1026">
        <v>0</v>
      </c>
      <c r="AF109" s="1026"/>
      <c r="AG109" s="1028"/>
      <c r="AH109" s="1028"/>
      <c r="AI109" s="1026">
        <v>0</v>
      </c>
      <c r="AJ109" s="1026"/>
      <c r="AK109" s="1028"/>
      <c r="AL109" s="1028"/>
      <c r="AM109" s="463">
        <v>0</v>
      </c>
      <c r="AN109" s="1028"/>
      <c r="AO109" s="463">
        <v>0</v>
      </c>
      <c r="AP109" s="1026"/>
      <c r="AQ109" s="463"/>
      <c r="AR109" s="1028"/>
      <c r="AS109" s="463">
        <v>0</v>
      </c>
      <c r="AT109" s="1026"/>
      <c r="AU109" s="463"/>
      <c r="AV109" s="1028"/>
      <c r="AW109" s="463">
        <v>0</v>
      </c>
      <c r="AX109" s="1026"/>
      <c r="AY109" s="463"/>
      <c r="AZ109" s="1028"/>
      <c r="BA109" s="463">
        <v>0</v>
      </c>
      <c r="BB109" s="1028"/>
      <c r="BC109" s="463">
        <v>0</v>
      </c>
      <c r="BD109" s="1028"/>
      <c r="BE109" s="1036">
        <v>0</v>
      </c>
      <c r="BF109" s="1972"/>
      <c r="BG109" s="1972"/>
      <c r="BH109" s="2500"/>
      <c r="BI109" s="2500"/>
      <c r="BJ109" s="1972"/>
      <c r="BK109" s="1972"/>
      <c r="BL109" s="2500"/>
      <c r="BM109" s="2500"/>
    </row>
    <row r="110" spans="1:65" ht="15" x14ac:dyDescent="0.25">
      <c r="A110" s="2521" t="s">
        <v>1</v>
      </c>
      <c r="B110" s="2277" t="s">
        <v>50</v>
      </c>
      <c r="C110" s="924"/>
      <c r="D110" s="1025"/>
      <c r="E110" s="1026">
        <v>45</v>
      </c>
      <c r="F110" s="1026"/>
      <c r="G110" s="1026">
        <v>35</v>
      </c>
      <c r="H110" s="1026"/>
      <c r="I110" s="1021">
        <v>80</v>
      </c>
      <c r="J110" s="1026"/>
      <c r="K110" s="1026">
        <v>54</v>
      </c>
      <c r="L110" s="1028"/>
      <c r="M110" s="463">
        <v>134</v>
      </c>
      <c r="N110" s="1026"/>
      <c r="O110" s="1026">
        <v>82</v>
      </c>
      <c r="P110" s="1028"/>
      <c r="Q110" s="1026">
        <v>216</v>
      </c>
      <c r="R110" s="1026"/>
      <c r="S110" s="1028">
        <v>80</v>
      </c>
      <c r="T110" s="1028"/>
      <c r="U110" s="1026">
        <v>296</v>
      </c>
      <c r="V110" s="1026"/>
      <c r="W110" s="1028">
        <v>88</v>
      </c>
      <c r="X110" s="1028"/>
      <c r="Y110" s="463">
        <v>250</v>
      </c>
      <c r="Z110" s="1028"/>
      <c r="AA110" s="463">
        <v>384</v>
      </c>
      <c r="AB110" s="1026"/>
      <c r="AC110" s="1028">
        <v>40</v>
      </c>
      <c r="AD110" s="1028"/>
      <c r="AE110" s="1026">
        <v>424</v>
      </c>
      <c r="AF110" s="1026"/>
      <c r="AG110" s="1028"/>
      <c r="AH110" s="1028"/>
      <c r="AI110" s="1026">
        <v>424</v>
      </c>
      <c r="AJ110" s="1026"/>
      <c r="AK110" s="1028">
        <v>105</v>
      </c>
      <c r="AL110" s="1028"/>
      <c r="AM110" s="463">
        <v>145</v>
      </c>
      <c r="AN110" s="1028"/>
      <c r="AO110" s="463">
        <v>529</v>
      </c>
      <c r="AP110" s="1026"/>
      <c r="AQ110" s="463">
        <v>201</v>
      </c>
      <c r="AR110" s="1028"/>
      <c r="AS110" s="463">
        <v>730</v>
      </c>
      <c r="AT110" s="1026"/>
      <c r="AU110" s="463">
        <v>130</v>
      </c>
      <c r="AV110" s="1028"/>
      <c r="AW110" s="463">
        <v>860</v>
      </c>
      <c r="AX110" s="1026"/>
      <c r="AY110" s="463">
        <v>115</v>
      </c>
      <c r="AZ110" s="1028"/>
      <c r="BA110" s="463">
        <v>446</v>
      </c>
      <c r="BB110" s="1028"/>
      <c r="BC110" s="463">
        <v>591</v>
      </c>
      <c r="BD110" s="1028"/>
      <c r="BE110" s="1036">
        <v>975</v>
      </c>
      <c r="BF110" s="1972"/>
      <c r="BG110" s="1972"/>
      <c r="BH110" s="2500"/>
      <c r="BI110" s="2500"/>
      <c r="BJ110" s="1972"/>
      <c r="BK110" s="1972"/>
      <c r="BL110" s="2500"/>
      <c r="BM110" s="2500"/>
    </row>
    <row r="111" spans="1:65" ht="15" x14ac:dyDescent="0.25">
      <c r="A111" s="2521" t="s">
        <v>708</v>
      </c>
      <c r="B111" s="2277" t="s">
        <v>50</v>
      </c>
      <c r="C111" s="924"/>
      <c r="D111" s="1025"/>
      <c r="E111" s="1026"/>
      <c r="F111" s="1026"/>
      <c r="G111" s="1026"/>
      <c r="H111" s="1026"/>
      <c r="I111" s="1021">
        <v>0</v>
      </c>
      <c r="J111" s="1026"/>
      <c r="K111" s="1026"/>
      <c r="L111" s="1028"/>
      <c r="M111" s="463">
        <v>0</v>
      </c>
      <c r="N111" s="1026"/>
      <c r="O111" s="1026"/>
      <c r="P111" s="1028"/>
      <c r="Q111" s="1026">
        <v>0</v>
      </c>
      <c r="R111" s="1026"/>
      <c r="S111" s="1028"/>
      <c r="T111" s="1028"/>
      <c r="U111" s="1026">
        <v>0</v>
      </c>
      <c r="V111" s="1026"/>
      <c r="W111" s="1028"/>
      <c r="X111" s="1028"/>
      <c r="Y111" s="463">
        <v>0</v>
      </c>
      <c r="Z111" s="1028"/>
      <c r="AA111" s="463">
        <v>0</v>
      </c>
      <c r="AB111" s="1026"/>
      <c r="AC111" s="1028"/>
      <c r="AD111" s="1028"/>
      <c r="AE111" s="1026">
        <v>0</v>
      </c>
      <c r="AF111" s="1026"/>
      <c r="AG111" s="1028"/>
      <c r="AH111" s="1028"/>
      <c r="AI111" s="1026">
        <v>0</v>
      </c>
      <c r="AJ111" s="1026"/>
      <c r="AK111" s="1028"/>
      <c r="AL111" s="1028"/>
      <c r="AM111" s="463">
        <v>0</v>
      </c>
      <c r="AN111" s="1028"/>
      <c r="AO111" s="463">
        <v>0</v>
      </c>
      <c r="AP111" s="1026"/>
      <c r="AQ111" s="463"/>
      <c r="AR111" s="1028"/>
      <c r="AS111" s="463">
        <v>0</v>
      </c>
      <c r="AT111" s="1026"/>
      <c r="AU111" s="463"/>
      <c r="AV111" s="1028"/>
      <c r="AW111" s="463">
        <v>0</v>
      </c>
      <c r="AX111" s="1026"/>
      <c r="AY111" s="463"/>
      <c r="AZ111" s="1028"/>
      <c r="BA111" s="463">
        <v>0</v>
      </c>
      <c r="BB111" s="1028"/>
      <c r="BC111" s="463">
        <v>0</v>
      </c>
      <c r="BD111" s="1028"/>
      <c r="BE111" s="1036">
        <v>0</v>
      </c>
      <c r="BF111" s="1972"/>
      <c r="BG111" s="1972"/>
      <c r="BH111" s="2500"/>
      <c r="BI111" s="2500"/>
      <c r="BJ111" s="1972"/>
      <c r="BK111" s="1972"/>
      <c r="BL111" s="2500"/>
      <c r="BM111" s="2500"/>
    </row>
    <row r="112" spans="1:65" ht="15" x14ac:dyDescent="0.25">
      <c r="A112" s="2521" t="s">
        <v>709</v>
      </c>
      <c r="B112" s="2277" t="s">
        <v>50</v>
      </c>
      <c r="C112" s="913"/>
      <c r="D112" s="1025"/>
      <c r="E112" s="1026">
        <v>56.9</v>
      </c>
      <c r="F112" s="1026"/>
      <c r="G112" s="1026">
        <v>53.5</v>
      </c>
      <c r="H112" s="1026"/>
      <c r="I112" s="1021">
        <v>110.4</v>
      </c>
      <c r="J112" s="1026"/>
      <c r="K112" s="1026">
        <v>38.5</v>
      </c>
      <c r="L112" s="1028"/>
      <c r="M112" s="463">
        <v>148.9</v>
      </c>
      <c r="N112" s="1026"/>
      <c r="O112" s="1026">
        <v>61.03</v>
      </c>
      <c r="P112" s="1028"/>
      <c r="Q112" s="1026">
        <v>209.93</v>
      </c>
      <c r="R112" s="1026"/>
      <c r="S112" s="1028">
        <v>61.94</v>
      </c>
      <c r="T112" s="1028"/>
      <c r="U112" s="1026">
        <v>271.87</v>
      </c>
      <c r="V112" s="1026"/>
      <c r="W112" s="1028">
        <v>59.31</v>
      </c>
      <c r="X112" s="1028"/>
      <c r="Y112" s="463">
        <v>182.28</v>
      </c>
      <c r="Z112" s="1028"/>
      <c r="AA112" s="463">
        <v>331.18</v>
      </c>
      <c r="AB112" s="1026"/>
      <c r="AC112" s="1028">
        <v>54.21</v>
      </c>
      <c r="AD112" s="1028"/>
      <c r="AE112" s="1026">
        <v>385.39</v>
      </c>
      <c r="AF112" s="1026"/>
      <c r="AG112" s="1028">
        <v>2.1219999999999999</v>
      </c>
      <c r="AH112" s="1028"/>
      <c r="AI112" s="1026">
        <v>387.512</v>
      </c>
      <c r="AJ112" s="1026"/>
      <c r="AK112" s="1028">
        <v>58.908000000000001</v>
      </c>
      <c r="AL112" s="1028"/>
      <c r="AM112" s="463">
        <v>115.24000000000001</v>
      </c>
      <c r="AN112" s="1028"/>
      <c r="AO112" s="463">
        <v>446.42</v>
      </c>
      <c r="AP112" s="1026"/>
      <c r="AQ112" s="463">
        <v>64.778000000000006</v>
      </c>
      <c r="AR112" s="1028"/>
      <c r="AS112" s="463">
        <v>511.19800000000004</v>
      </c>
      <c r="AT112" s="1026"/>
      <c r="AU112" s="463">
        <v>57.396000000000001</v>
      </c>
      <c r="AV112" s="1028"/>
      <c r="AW112" s="463">
        <v>568.59400000000005</v>
      </c>
      <c r="AX112" s="1026"/>
      <c r="AY112" s="463">
        <v>63.6</v>
      </c>
      <c r="AZ112" s="1028"/>
      <c r="BA112" s="463">
        <v>185.774</v>
      </c>
      <c r="BB112" s="1028"/>
      <c r="BC112" s="463">
        <v>301.01400000000001</v>
      </c>
      <c r="BD112" s="1028"/>
      <c r="BE112" s="1036">
        <v>632.19400000000007</v>
      </c>
      <c r="BF112" s="1972"/>
      <c r="BG112" s="1972"/>
      <c r="BH112" s="2500"/>
      <c r="BI112" s="2500"/>
      <c r="BJ112" s="1972"/>
      <c r="BK112" s="1972"/>
      <c r="BL112" s="2500"/>
      <c r="BM112" s="2500"/>
    </row>
    <row r="113" spans="1:65" ht="15.75" thickBot="1" x14ac:dyDescent="0.3">
      <c r="A113" s="2524" t="s">
        <v>1375</v>
      </c>
      <c r="B113" s="2282" t="s">
        <v>50</v>
      </c>
      <c r="C113" s="1522"/>
      <c r="D113" s="2347"/>
      <c r="E113" s="1126"/>
      <c r="F113" s="2347"/>
      <c r="G113" s="1126"/>
      <c r="H113" s="2347"/>
      <c r="I113" s="1129">
        <v>0</v>
      </c>
      <c r="J113" s="2347"/>
      <c r="K113" s="1126"/>
      <c r="L113" s="2576"/>
      <c r="M113" s="463">
        <v>0</v>
      </c>
      <c r="N113" s="2347"/>
      <c r="O113" s="1126">
        <v>25</v>
      </c>
      <c r="P113" s="2576"/>
      <c r="Q113" s="1026">
        <v>25</v>
      </c>
      <c r="R113" s="2347"/>
      <c r="S113" s="977">
        <v>3.5</v>
      </c>
      <c r="T113" s="2576"/>
      <c r="U113" s="1026">
        <v>28.5</v>
      </c>
      <c r="V113" s="2347"/>
      <c r="W113" s="977"/>
      <c r="X113" s="2576"/>
      <c r="Y113" s="463">
        <v>28.5</v>
      </c>
      <c r="Z113" s="2576"/>
      <c r="AA113" s="463">
        <v>28.5</v>
      </c>
      <c r="AB113" s="2347"/>
      <c r="AC113" s="977"/>
      <c r="AD113" s="2576"/>
      <c r="AE113" s="1026">
        <v>28.5</v>
      </c>
      <c r="AF113" s="2347"/>
      <c r="AG113" s="977"/>
      <c r="AH113" s="2576"/>
      <c r="AI113" s="1026">
        <v>28.5</v>
      </c>
      <c r="AJ113" s="2347"/>
      <c r="AK113" s="977"/>
      <c r="AL113" s="2576"/>
      <c r="AM113" s="463">
        <v>0</v>
      </c>
      <c r="AN113" s="2576"/>
      <c r="AO113" s="463">
        <v>28.5</v>
      </c>
      <c r="AP113" s="2347"/>
      <c r="AQ113" s="977"/>
      <c r="AR113" s="2576"/>
      <c r="AS113" s="463">
        <v>28.5</v>
      </c>
      <c r="AT113" s="2347"/>
      <c r="AU113" s="977"/>
      <c r="AV113" s="2576"/>
      <c r="AW113" s="463">
        <v>28.5</v>
      </c>
      <c r="AX113" s="2347"/>
      <c r="AY113" s="977"/>
      <c r="AZ113" s="2576"/>
      <c r="BA113" s="463">
        <v>0</v>
      </c>
      <c r="BB113" s="2576"/>
      <c r="BC113" s="463">
        <v>0</v>
      </c>
      <c r="BD113" s="2576"/>
      <c r="BE113" s="1036">
        <v>28.5</v>
      </c>
      <c r="BF113" s="1972"/>
      <c r="BG113" s="1972"/>
      <c r="BH113" s="2500"/>
      <c r="BI113" s="2500"/>
      <c r="BJ113" s="1972"/>
      <c r="BK113" s="1972"/>
      <c r="BL113" s="2500"/>
      <c r="BM113" s="2500"/>
    </row>
    <row r="114" spans="1:65" ht="15.75" thickBot="1" x14ac:dyDescent="0.3">
      <c r="A114" s="2577"/>
      <c r="B114" s="2578"/>
      <c r="C114" s="1725"/>
      <c r="D114" s="2579"/>
      <c r="E114" s="2579"/>
      <c r="F114" s="2579"/>
      <c r="G114" s="2579"/>
      <c r="H114" s="2579"/>
      <c r="I114" s="2580"/>
      <c r="J114" s="2579"/>
      <c r="K114" s="2579"/>
      <c r="L114" s="2576"/>
      <c r="M114" s="2576"/>
      <c r="N114" s="2579"/>
      <c r="O114" s="2579"/>
      <c r="P114" s="2576"/>
      <c r="Q114" s="2576"/>
      <c r="R114" s="2579"/>
      <c r="S114" s="2579"/>
      <c r="T114" s="2576"/>
      <c r="U114" s="2576"/>
      <c r="V114" s="2579"/>
      <c r="W114" s="2579"/>
      <c r="X114" s="2576"/>
      <c r="Y114" s="2576"/>
      <c r="Z114" s="2576"/>
      <c r="AA114" s="2576"/>
      <c r="AB114" s="2579"/>
      <c r="AC114" s="2579"/>
      <c r="AD114" s="2576"/>
      <c r="AE114" s="2576"/>
      <c r="AF114" s="2579"/>
      <c r="AG114" s="2579"/>
      <c r="AH114" s="2576"/>
      <c r="AI114" s="2576"/>
      <c r="AJ114" s="2579"/>
      <c r="AK114" s="2579"/>
      <c r="AL114" s="2576"/>
      <c r="AM114" s="2576"/>
      <c r="AN114" s="2576"/>
      <c r="AO114" s="2576"/>
      <c r="AP114" s="2579"/>
      <c r="AQ114" s="2579"/>
      <c r="AR114" s="2576"/>
      <c r="AS114" s="2576"/>
      <c r="AT114" s="2579"/>
      <c r="AU114" s="2579"/>
      <c r="AV114" s="2576"/>
      <c r="AW114" s="2576"/>
      <c r="AX114" s="2579"/>
      <c r="AY114" s="2579"/>
      <c r="AZ114" s="2576"/>
      <c r="BA114" s="2576"/>
      <c r="BB114" s="2576"/>
      <c r="BC114" s="2576"/>
      <c r="BD114" s="2576"/>
      <c r="BE114" s="2581"/>
      <c r="BG114" s="2500"/>
      <c r="BH114" s="1972"/>
      <c r="BI114" s="1972"/>
      <c r="BJ114" s="1972"/>
      <c r="BK114" s="1972"/>
      <c r="BL114" s="2500"/>
      <c r="BM114" s="2500"/>
    </row>
    <row r="115" spans="1:65" ht="15" x14ac:dyDescent="0.25">
      <c r="A115" s="2582" t="s">
        <v>567</v>
      </c>
      <c r="B115" s="2583" t="s">
        <v>49</v>
      </c>
      <c r="C115" s="1783"/>
      <c r="D115" s="3882"/>
      <c r="E115" s="2565">
        <v>96.72</v>
      </c>
      <c r="F115" s="3882"/>
      <c r="G115" s="2565">
        <v>90.879322605718826</v>
      </c>
      <c r="H115" s="3882"/>
      <c r="I115" s="1108">
        <v>93.83265948022823</v>
      </c>
      <c r="J115" s="3882"/>
      <c r="K115" s="2565">
        <v>67.3</v>
      </c>
      <c r="L115" s="3882"/>
      <c r="M115" s="2565">
        <v>86.732885771036123</v>
      </c>
      <c r="N115" s="3882"/>
      <c r="O115" s="2565">
        <v>97.69</v>
      </c>
      <c r="P115" s="3882"/>
      <c r="Q115" s="2565">
        <v>89.851906446967135</v>
      </c>
      <c r="R115" s="3882"/>
      <c r="S115" s="2565">
        <v>92.3</v>
      </c>
      <c r="T115" s="3882"/>
      <c r="U115" s="2565">
        <v>90.354768470404693</v>
      </c>
      <c r="V115" s="3882"/>
      <c r="W115" s="2565">
        <v>98.21</v>
      </c>
      <c r="X115" s="3882"/>
      <c r="Y115" s="2565">
        <v>96.153777239709427</v>
      </c>
      <c r="Z115" s="3882"/>
      <c r="AA115" s="2565">
        <v>91.75007233011037</v>
      </c>
      <c r="AB115" s="3882"/>
      <c r="AC115" s="2565">
        <v>93.38</v>
      </c>
      <c r="AD115" s="3882"/>
      <c r="AE115" s="2565">
        <v>91.983690794808709</v>
      </c>
      <c r="AF115" s="3882"/>
      <c r="AG115" s="2565">
        <v>100</v>
      </c>
      <c r="AH115" s="3882"/>
      <c r="AI115" s="2565">
        <v>92.025534167033612</v>
      </c>
      <c r="AJ115" s="3882"/>
      <c r="AK115" s="2565">
        <v>98.297872340425513</v>
      </c>
      <c r="AL115" s="3882"/>
      <c r="AM115" s="2565">
        <v>95.933861722086931</v>
      </c>
      <c r="AN115" s="3882"/>
      <c r="AO115" s="2565">
        <v>92.820110595908588</v>
      </c>
      <c r="AP115" s="3882"/>
      <c r="AQ115" s="2565">
        <v>94.42</v>
      </c>
      <c r="AR115" s="3882"/>
      <c r="AS115" s="2565">
        <v>93.00331441762205</v>
      </c>
      <c r="AT115" s="3882"/>
      <c r="AU115" s="2565">
        <v>94.01</v>
      </c>
      <c r="AV115" s="3882"/>
      <c r="AW115" s="2565">
        <v>93.103289507031576</v>
      </c>
      <c r="AX115" s="3882"/>
      <c r="AY115" s="2565">
        <v>96.09</v>
      </c>
      <c r="AZ115" s="3882"/>
      <c r="BA115" s="2565">
        <v>94.969020385050968</v>
      </c>
      <c r="BB115" s="3882"/>
      <c r="BC115" s="2565">
        <v>95.332198656689499</v>
      </c>
      <c r="BD115" s="3882"/>
      <c r="BE115" s="1108">
        <v>93.459641213978273</v>
      </c>
      <c r="BG115" s="2500"/>
      <c r="BH115" s="1972"/>
      <c r="BI115" s="1972"/>
      <c r="BJ115" s="1972"/>
      <c r="BK115" s="1972"/>
      <c r="BL115" s="2500"/>
      <c r="BM115" s="2500"/>
    </row>
    <row r="116" spans="1:65" ht="15" x14ac:dyDescent="0.25">
      <c r="A116" s="2584" t="s">
        <v>566</v>
      </c>
      <c r="B116" s="2562" t="s">
        <v>49</v>
      </c>
      <c r="C116" s="1783"/>
      <c r="D116" s="3882"/>
      <c r="E116" s="2565">
        <v>97.3</v>
      </c>
      <c r="F116" s="3882"/>
      <c r="G116" s="2565">
        <v>81.466761296427734</v>
      </c>
      <c r="H116" s="3882"/>
      <c r="I116" s="1108">
        <v>90.926872471518081</v>
      </c>
      <c r="J116" s="3882"/>
      <c r="K116" s="2565">
        <v>58.2</v>
      </c>
      <c r="L116" s="3882"/>
      <c r="M116" s="2565">
        <v>82.004083819631177</v>
      </c>
      <c r="N116" s="3882"/>
      <c r="O116" s="2565">
        <v>95.04</v>
      </c>
      <c r="P116" s="3882"/>
      <c r="Q116" s="2565">
        <v>86.050563794862384</v>
      </c>
      <c r="R116" s="3882"/>
      <c r="S116" s="2565">
        <v>93.27</v>
      </c>
      <c r="T116" s="3882"/>
      <c r="U116" s="2565">
        <v>87.862246509856746</v>
      </c>
      <c r="V116" s="3882"/>
      <c r="W116" s="2565">
        <v>98.29</v>
      </c>
      <c r="X116" s="3882"/>
      <c r="Y116" s="2565">
        <v>95.53507751937984</v>
      </c>
      <c r="Z116" s="3882"/>
      <c r="AA116" s="2565">
        <v>89.935162292637969</v>
      </c>
      <c r="AB116" s="3882"/>
      <c r="AC116" s="2565">
        <v>91.95</v>
      </c>
      <c r="AD116" s="3882"/>
      <c r="AE116" s="2565">
        <v>90.271392307525829</v>
      </c>
      <c r="AF116" s="3882"/>
      <c r="AG116" s="2565">
        <v>100</v>
      </c>
      <c r="AH116" s="3882"/>
      <c r="AI116" s="2565">
        <v>90.338444114930098</v>
      </c>
      <c r="AJ116" s="3882"/>
      <c r="AK116" s="2565">
        <v>98.548837209302334</v>
      </c>
      <c r="AL116" s="3882"/>
      <c r="AM116" s="2565">
        <v>95.29497144982389</v>
      </c>
      <c r="AN116" s="3882"/>
      <c r="AO116" s="2565">
        <v>91.473358063180243</v>
      </c>
      <c r="AP116" s="3882"/>
      <c r="AQ116" s="2565">
        <v>93.51</v>
      </c>
      <c r="AR116" s="3882"/>
      <c r="AS116" s="2565">
        <v>91.726614247285966</v>
      </c>
      <c r="AT116" s="3882"/>
      <c r="AU116" s="2565">
        <v>85.44</v>
      </c>
      <c r="AV116" s="3882"/>
      <c r="AW116" s="2565">
        <v>91.12334649840129</v>
      </c>
      <c r="AX116" s="3882"/>
      <c r="AY116" s="2565">
        <v>95.22</v>
      </c>
      <c r="AZ116" s="3882"/>
      <c r="BA116" s="2565">
        <v>90.587180385288974</v>
      </c>
      <c r="BB116" s="3882"/>
      <c r="BC116" s="2565">
        <v>92.856741338395835</v>
      </c>
      <c r="BD116" s="3882"/>
      <c r="BE116" s="1108">
        <v>91.264522960383744</v>
      </c>
      <c r="BG116" s="2500"/>
      <c r="BH116" s="1972"/>
      <c r="BI116" s="1972"/>
      <c r="BJ116" s="1972"/>
      <c r="BK116" s="1972"/>
      <c r="BL116" s="2500"/>
      <c r="BM116" s="2500"/>
    </row>
    <row r="117" spans="1:65" ht="15.75" thickBot="1" x14ac:dyDescent="0.3">
      <c r="A117" s="2585" t="s">
        <v>568</v>
      </c>
      <c r="B117" s="2547" t="s">
        <v>49</v>
      </c>
      <c r="C117" s="1783"/>
      <c r="D117" s="3882"/>
      <c r="E117" s="2565">
        <v>94.1</v>
      </c>
      <c r="F117" s="3882"/>
      <c r="G117" s="2565">
        <v>89.481509013194568</v>
      </c>
      <c r="H117" s="3882"/>
      <c r="I117" s="1108">
        <v>91.785656834426419</v>
      </c>
      <c r="J117" s="3882"/>
      <c r="K117" s="2565">
        <v>55.5</v>
      </c>
      <c r="L117" s="3882"/>
      <c r="M117" s="2565">
        <v>83.431015371274711</v>
      </c>
      <c r="N117" s="3882"/>
      <c r="O117" s="2565">
        <v>93.25</v>
      </c>
      <c r="P117" s="3882"/>
      <c r="Q117" s="2565">
        <v>86.279586907111181</v>
      </c>
      <c r="R117" s="3882"/>
      <c r="S117" s="2565">
        <v>95.31</v>
      </c>
      <c r="T117" s="3882"/>
      <c r="U117" s="2565">
        <v>88.277390837008141</v>
      </c>
      <c r="V117" s="3882"/>
      <c r="W117" s="2565">
        <v>98.33</v>
      </c>
      <c r="X117" s="3882"/>
      <c r="Y117" s="2565">
        <v>95.550776419841839</v>
      </c>
      <c r="Z117" s="3882"/>
      <c r="AA117" s="2565">
        <v>89.995885939248581</v>
      </c>
      <c r="AB117" s="3882"/>
      <c r="AC117" s="2565">
        <v>89.42</v>
      </c>
      <c r="AD117" s="3882"/>
      <c r="AE117" s="2565">
        <v>89.917100871257261</v>
      </c>
      <c r="AF117" s="3882"/>
      <c r="AG117" s="2565">
        <v>100</v>
      </c>
      <c r="AH117" s="3882"/>
      <c r="AI117" s="2565">
        <v>89.940769648554777</v>
      </c>
      <c r="AJ117" s="3882"/>
      <c r="AK117" s="2565">
        <v>97.830855018587371</v>
      </c>
      <c r="AL117" s="3882"/>
      <c r="AM117" s="2565">
        <v>94.093975657079511</v>
      </c>
      <c r="AN117" s="3882"/>
      <c r="AO117" s="2565">
        <v>91.069868072197366</v>
      </c>
      <c r="AP117" s="3882"/>
      <c r="AQ117" s="2565">
        <v>93.57</v>
      </c>
      <c r="AR117" s="3882"/>
      <c r="AS117" s="2565">
        <v>91.402471572308627</v>
      </c>
      <c r="AT117" s="3882"/>
      <c r="AU117" s="2565">
        <v>93.35</v>
      </c>
      <c r="AV117" s="3882"/>
      <c r="AW117" s="2565">
        <v>91.611645739659068</v>
      </c>
      <c r="AX117" s="3882"/>
      <c r="AY117" s="2565">
        <v>95.48</v>
      </c>
      <c r="AZ117" s="3882"/>
      <c r="BA117" s="2565">
        <v>94.286796738497372</v>
      </c>
      <c r="BB117" s="3882"/>
      <c r="BC117" s="2565">
        <v>94.219907112687906</v>
      </c>
      <c r="BD117" s="3882"/>
      <c r="BE117" s="1108">
        <v>92.13268633658781</v>
      </c>
      <c r="BG117" s="2500"/>
      <c r="BH117" s="1972"/>
      <c r="BI117" s="1972"/>
      <c r="BJ117" s="1972"/>
      <c r="BK117" s="1972"/>
      <c r="BL117" s="2500"/>
      <c r="BM117" s="2500"/>
    </row>
    <row r="118" spans="1:65" ht="15" x14ac:dyDescent="0.25">
      <c r="A118" s="2582" t="s">
        <v>579</v>
      </c>
      <c r="B118" s="2583" t="s">
        <v>49</v>
      </c>
      <c r="C118" s="1783"/>
      <c r="D118" s="2502"/>
      <c r="E118" s="2565">
        <v>77.837962962962976</v>
      </c>
      <c r="F118" s="2502"/>
      <c r="G118" s="2565">
        <v>60.54435483870968</v>
      </c>
      <c r="H118" s="2502"/>
      <c r="I118" s="1108">
        <v>70.620079911103005</v>
      </c>
      <c r="J118" s="2502"/>
      <c r="K118" s="2565">
        <v>71.650000000000006</v>
      </c>
      <c r="L118" s="2502"/>
      <c r="M118" s="2565">
        <v>70.908959936037533</v>
      </c>
      <c r="N118" s="2502"/>
      <c r="O118" s="2565">
        <v>77.16</v>
      </c>
      <c r="P118" s="2502"/>
      <c r="Q118" s="2565">
        <v>72.76719626999531</v>
      </c>
      <c r="R118" s="2502"/>
      <c r="S118" s="2565">
        <v>70.400000000000006</v>
      </c>
      <c r="T118" s="2502"/>
      <c r="U118" s="2565">
        <v>72.282263814344645</v>
      </c>
      <c r="V118" s="2502"/>
      <c r="W118" s="2565">
        <v>78.78</v>
      </c>
      <c r="X118" s="2502"/>
      <c r="Y118" s="2565">
        <v>75.633937460114879</v>
      </c>
      <c r="Z118" s="2502"/>
      <c r="AA118" s="2565">
        <v>73.480700047266851</v>
      </c>
      <c r="AB118" s="2502"/>
      <c r="AC118" s="2565">
        <v>70.282258064516128</v>
      </c>
      <c r="AD118" s="2502"/>
      <c r="AE118" s="2565">
        <v>73.018755677692752</v>
      </c>
      <c r="AF118" s="2502"/>
      <c r="AG118" s="2565">
        <v>64.513888888888886</v>
      </c>
      <c r="AH118" s="2502"/>
      <c r="AI118" s="2565">
        <v>72.953545846814279</v>
      </c>
      <c r="AJ118" s="2502"/>
      <c r="AK118" s="2565">
        <v>67.95474910394266</v>
      </c>
      <c r="AL118" s="2502"/>
      <c r="AM118" s="2565">
        <v>68.984103836400465</v>
      </c>
      <c r="AN118" s="2502"/>
      <c r="AO118" s="2565">
        <v>72.311192114756764</v>
      </c>
      <c r="AP118" s="2502"/>
      <c r="AQ118" s="2565">
        <v>81.939814814814838</v>
      </c>
      <c r="AR118" s="2502"/>
      <c r="AS118" s="2565">
        <v>73.569624706252284</v>
      </c>
      <c r="AT118" s="2502"/>
      <c r="AU118" s="2565">
        <v>74.760000000000005</v>
      </c>
      <c r="AV118" s="2502"/>
      <c r="AW118" s="2565">
        <v>73.691383911990613</v>
      </c>
      <c r="AX118" s="2502"/>
      <c r="AY118" s="2565">
        <v>68.27</v>
      </c>
      <c r="AZ118" s="2502"/>
      <c r="BA118" s="2565">
        <v>75.319090814630101</v>
      </c>
      <c r="BB118" s="2502"/>
      <c r="BC118" s="2565">
        <v>72.868400133449526</v>
      </c>
      <c r="BD118" s="2502"/>
      <c r="BE118" s="1108">
        <v>73.189202945438623</v>
      </c>
      <c r="BG118" s="2500"/>
      <c r="BH118" s="1972"/>
      <c r="BI118" s="1972"/>
      <c r="BJ118" s="1972"/>
      <c r="BK118" s="1972"/>
      <c r="BL118" s="2500"/>
      <c r="BM118" s="2500"/>
    </row>
    <row r="119" spans="1:65" ht="15" x14ac:dyDescent="0.25">
      <c r="A119" s="2584" t="s">
        <v>580</v>
      </c>
      <c r="B119" s="2562" t="s">
        <v>49</v>
      </c>
      <c r="C119" s="1783"/>
      <c r="D119" s="2502"/>
      <c r="E119" s="2565">
        <v>79.298611111111114</v>
      </c>
      <c r="F119" s="2502"/>
      <c r="G119" s="2565">
        <v>76.384408602150529</v>
      </c>
      <c r="H119" s="2502"/>
      <c r="I119" s="1108">
        <v>77.8682948061617</v>
      </c>
      <c r="J119" s="2502"/>
      <c r="K119" s="2565">
        <v>71.400000000000006</v>
      </c>
      <c r="L119" s="2502"/>
      <c r="M119" s="2565">
        <v>76.20375750792077</v>
      </c>
      <c r="N119" s="2502"/>
      <c r="O119" s="2565">
        <v>80.05</v>
      </c>
      <c r="P119" s="2502"/>
      <c r="Q119" s="2565">
        <v>77.318664444548688</v>
      </c>
      <c r="R119" s="2502"/>
      <c r="S119" s="2565">
        <v>85.33</v>
      </c>
      <c r="T119" s="2502"/>
      <c r="U119" s="2565">
        <v>79.253755422464678</v>
      </c>
      <c r="V119" s="2502"/>
      <c r="W119" s="2565">
        <v>83.84</v>
      </c>
      <c r="X119" s="2502"/>
      <c r="Y119" s="2565">
        <v>83.147801075268816</v>
      </c>
      <c r="Z119" s="2502"/>
      <c r="AA119" s="2565">
        <v>80.088245037324498</v>
      </c>
      <c r="AB119" s="2502"/>
      <c r="AC119" s="2565">
        <v>79.95519713261649</v>
      </c>
      <c r="AD119" s="2502"/>
      <c r="AE119" s="2565">
        <v>80.067734472518339</v>
      </c>
      <c r="AF119" s="2502"/>
      <c r="AG119" s="2565">
        <v>66.721799536883893</v>
      </c>
      <c r="AH119" s="2502"/>
      <c r="AI119" s="2565">
        <v>79.980043214412063</v>
      </c>
      <c r="AJ119" s="2502"/>
      <c r="AK119" s="2565">
        <v>89.68390804597702</v>
      </c>
      <c r="AL119" s="2502"/>
      <c r="AM119" s="2565">
        <v>84.595652846343086</v>
      </c>
      <c r="AN119" s="2502"/>
      <c r="AO119" s="2565">
        <v>81.338289020003856</v>
      </c>
      <c r="AP119" s="2502"/>
      <c r="AQ119" s="2565">
        <v>83.208333333333329</v>
      </c>
      <c r="AR119" s="2502"/>
      <c r="AS119" s="2565">
        <v>81.555293201608265</v>
      </c>
      <c r="AT119" s="2502"/>
      <c r="AU119" s="2565">
        <v>80.73</v>
      </c>
      <c r="AV119" s="2502"/>
      <c r="AW119" s="2565">
        <v>81.476031801731679</v>
      </c>
      <c r="AX119" s="2502"/>
      <c r="AY119" s="2565">
        <v>79.238351254480307</v>
      </c>
      <c r="AZ119" s="2502"/>
      <c r="BA119" s="2565">
        <v>81.073630828455038</v>
      </c>
      <c r="BB119" s="2502"/>
      <c r="BC119" s="2565">
        <v>82.555853814874951</v>
      </c>
      <c r="BD119" s="2502"/>
      <c r="BE119" s="1108">
        <v>81.265182242536525</v>
      </c>
      <c r="BG119" s="2500"/>
      <c r="BH119" s="1972"/>
      <c r="BI119" s="1972"/>
      <c r="BJ119" s="1972"/>
      <c r="BK119" s="1972"/>
      <c r="BL119" s="2500"/>
      <c r="BM119" s="2500"/>
    </row>
    <row r="120" spans="1:65" ht="15.75" thickBot="1" x14ac:dyDescent="0.3">
      <c r="A120" s="2585" t="s">
        <v>581</v>
      </c>
      <c r="B120" s="2547" t="s">
        <v>49</v>
      </c>
      <c r="C120" s="2586"/>
      <c r="D120" s="2514"/>
      <c r="E120" s="2587">
        <v>63.804938271604954</v>
      </c>
      <c r="F120" s="2514"/>
      <c r="G120" s="2587">
        <v>60.367952522255194</v>
      </c>
      <c r="H120" s="2514"/>
      <c r="I120" s="1125">
        <v>62.048467653843332</v>
      </c>
      <c r="J120" s="2514"/>
      <c r="K120" s="2587">
        <v>51.08</v>
      </c>
      <c r="L120" s="2514"/>
      <c r="M120" s="2587">
        <v>59.64652705650763</v>
      </c>
      <c r="N120" s="2514"/>
      <c r="O120" s="2587">
        <v>68.12</v>
      </c>
      <c r="P120" s="2514"/>
      <c r="Q120" s="2587">
        <v>62.160281169486019</v>
      </c>
      <c r="R120" s="2514"/>
      <c r="S120" s="2587">
        <v>64.739999999999995</v>
      </c>
      <c r="T120" s="2514"/>
      <c r="U120" s="2587">
        <v>62.738781978447662</v>
      </c>
      <c r="V120" s="2514"/>
      <c r="W120" s="2587">
        <v>66.569999999999993</v>
      </c>
      <c r="X120" s="2514"/>
      <c r="Y120" s="2587">
        <v>66.490436300174508</v>
      </c>
      <c r="Z120" s="2514"/>
      <c r="AA120" s="2587">
        <v>63.429990632601331</v>
      </c>
      <c r="AB120" s="2514"/>
      <c r="AC120" s="2587">
        <v>59.355300859598842</v>
      </c>
      <c r="AD120" s="2514"/>
      <c r="AE120" s="2587">
        <v>62.828504765616174</v>
      </c>
      <c r="AF120" s="2514"/>
      <c r="AG120" s="2587">
        <v>0</v>
      </c>
      <c r="AH120" s="2514"/>
      <c r="AI120" s="2587">
        <v>62.828504765616174</v>
      </c>
      <c r="AJ120" s="2514"/>
      <c r="AK120" s="2587">
        <v>63.845785440613042</v>
      </c>
      <c r="AL120" s="2514"/>
      <c r="AM120" s="2587">
        <v>61.684814978704061</v>
      </c>
      <c r="AN120" s="2514"/>
      <c r="AO120" s="2587">
        <v>62.968159828129046</v>
      </c>
      <c r="AP120" s="2514"/>
      <c r="AQ120" s="2587">
        <v>70.963455149501655</v>
      </c>
      <c r="AR120" s="2514"/>
      <c r="AS120" s="2587">
        <v>63.983356818455078</v>
      </c>
      <c r="AT120" s="2514"/>
      <c r="AU120" s="2587">
        <v>65.41</v>
      </c>
      <c r="AV120" s="2514"/>
      <c r="AW120" s="2587">
        <v>64.133571395619683</v>
      </c>
      <c r="AX120" s="2514"/>
      <c r="AY120" s="2587">
        <v>69.31235431235433</v>
      </c>
      <c r="AZ120" s="2514"/>
      <c r="BA120" s="2587">
        <v>68.669656309591772</v>
      </c>
      <c r="BB120" s="2514"/>
      <c r="BC120" s="2587">
        <v>66.064310493170666</v>
      </c>
      <c r="BD120" s="2514"/>
      <c r="BE120" s="1125">
        <v>64.723543228019608</v>
      </c>
      <c r="BG120" s="2500"/>
      <c r="BH120" s="1972"/>
      <c r="BI120" s="1972"/>
      <c r="BJ120" s="1972"/>
      <c r="BK120" s="1972"/>
      <c r="BL120" s="2500"/>
      <c r="BM120" s="2500"/>
    </row>
    <row r="121" spans="1:65" ht="21" customHeight="1" x14ac:dyDescent="0.25">
      <c r="D121" s="880"/>
      <c r="E121" s="880"/>
      <c r="F121" s="880"/>
      <c r="G121" s="880"/>
      <c r="H121" s="880"/>
      <c r="I121" s="880"/>
      <c r="J121" s="880"/>
      <c r="L121" s="880"/>
      <c r="N121" s="880"/>
      <c r="O121" s="2589"/>
      <c r="P121" s="2589"/>
      <c r="Q121" s="2589"/>
      <c r="R121" s="2589"/>
      <c r="S121" s="2589"/>
      <c r="V121" s="2261"/>
      <c r="W121" s="2589"/>
      <c r="AB121" s="2589"/>
      <c r="AC121" s="2589"/>
      <c r="AF121" s="2589"/>
      <c r="AG121" s="2589"/>
      <c r="AJ121" s="2589"/>
      <c r="AK121" s="2589"/>
      <c r="AP121" s="2589"/>
      <c r="AQ121" s="2589"/>
    </row>
    <row r="122" spans="1:65" ht="21" hidden="1" customHeight="1" x14ac:dyDescent="0.25">
      <c r="A122" s="2590" t="s">
        <v>1545</v>
      </c>
      <c r="B122" s="2591"/>
      <c r="C122" s="2591"/>
      <c r="D122" s="2591"/>
      <c r="E122" s="2591"/>
      <c r="F122" s="2591"/>
      <c r="G122" s="2591"/>
      <c r="H122" s="2591"/>
      <c r="I122" s="2591"/>
      <c r="J122" s="2591"/>
      <c r="K122" s="2591"/>
      <c r="L122" s="2591"/>
      <c r="M122" s="2591"/>
      <c r="N122" s="2591"/>
      <c r="O122" s="2591"/>
      <c r="P122" s="2591"/>
      <c r="Q122" s="2591"/>
      <c r="R122" s="2591"/>
      <c r="S122" s="2591"/>
      <c r="T122" s="2591"/>
      <c r="U122" s="2591"/>
      <c r="V122" s="2592"/>
      <c r="W122" s="2591"/>
      <c r="AB122" s="2591"/>
      <c r="AC122" s="2591"/>
      <c r="AF122" s="2591"/>
      <c r="AG122" s="2591"/>
      <c r="AJ122" s="2591"/>
      <c r="AK122" s="2591"/>
      <c r="AP122" s="2591"/>
      <c r="AQ122" s="2591"/>
    </row>
    <row r="123" spans="1:65" ht="21" hidden="1" customHeight="1" x14ac:dyDescent="0.25">
      <c r="A123" s="2593" t="s">
        <v>1547</v>
      </c>
      <c r="B123" s="2591"/>
      <c r="C123" s="2591"/>
      <c r="D123" s="2591"/>
      <c r="E123" s="2591">
        <v>835</v>
      </c>
      <c r="F123" s="2591"/>
      <c r="G123" s="2591">
        <v>835</v>
      </c>
      <c r="H123" s="2591"/>
      <c r="I123" s="2591"/>
      <c r="J123" s="2591"/>
      <c r="K123" s="2591">
        <v>835</v>
      </c>
      <c r="L123" s="2591"/>
      <c r="M123" s="2591">
        <v>2505</v>
      </c>
      <c r="N123" s="2591"/>
      <c r="O123" s="2591">
        <v>835</v>
      </c>
      <c r="P123" s="2591"/>
      <c r="Q123" s="2591">
        <v>3340</v>
      </c>
      <c r="R123" s="2591"/>
      <c r="S123" s="2591">
        <v>835</v>
      </c>
      <c r="T123" s="2591"/>
      <c r="U123" s="2591">
        <v>4175</v>
      </c>
      <c r="V123" s="2592"/>
      <c r="W123" s="2591">
        <v>835</v>
      </c>
      <c r="AB123" s="2591"/>
      <c r="AC123" s="2591">
        <v>835</v>
      </c>
      <c r="AF123" s="2591"/>
      <c r="AG123" s="2591">
        <v>835</v>
      </c>
      <c r="AJ123" s="2591"/>
      <c r="AK123" s="2591"/>
      <c r="AP123" s="2591"/>
      <c r="AQ123" s="2591"/>
      <c r="BF123" s="880"/>
    </row>
    <row r="124" spans="1:65" ht="21" hidden="1" customHeight="1" x14ac:dyDescent="0.25">
      <c r="A124" s="2593" t="s">
        <v>1548</v>
      </c>
      <c r="B124" s="2591"/>
      <c r="C124" s="2591"/>
      <c r="D124" s="2591"/>
      <c r="E124" s="2591">
        <v>865</v>
      </c>
      <c r="F124" s="2591"/>
      <c r="G124" s="2591">
        <v>865</v>
      </c>
      <c r="H124" s="2591"/>
      <c r="I124" s="2591"/>
      <c r="J124" s="2591"/>
      <c r="K124" s="2591">
        <v>865</v>
      </c>
      <c r="L124" s="2591"/>
      <c r="M124" s="2591">
        <v>2595</v>
      </c>
      <c r="N124" s="2591"/>
      <c r="O124" s="2591">
        <v>865</v>
      </c>
      <c r="P124" s="2591"/>
      <c r="Q124" s="2591">
        <v>3460</v>
      </c>
      <c r="R124" s="2591"/>
      <c r="S124" s="2591">
        <v>865</v>
      </c>
      <c r="T124" s="2591"/>
      <c r="U124" s="2591">
        <v>4325</v>
      </c>
      <c r="V124" s="2592"/>
      <c r="W124" s="2591">
        <v>865</v>
      </c>
      <c r="AB124" s="2591"/>
      <c r="AC124" s="2591">
        <v>865</v>
      </c>
      <c r="AF124" s="2591"/>
      <c r="AG124" s="2591">
        <v>865</v>
      </c>
      <c r="AJ124" s="2591"/>
      <c r="AK124" s="2591"/>
      <c r="AP124" s="2591"/>
      <c r="AQ124" s="2591"/>
      <c r="BF124" s="880"/>
    </row>
    <row r="125" spans="1:65" ht="21" hidden="1" customHeight="1" x14ac:dyDescent="0.25">
      <c r="A125" s="2593" t="s">
        <v>1549</v>
      </c>
      <c r="B125" s="2591"/>
      <c r="C125" s="2591"/>
      <c r="D125" s="2591"/>
      <c r="E125" s="2591">
        <v>288</v>
      </c>
      <c r="F125" s="2591"/>
      <c r="G125" s="2591">
        <v>288</v>
      </c>
      <c r="H125" s="2591"/>
      <c r="I125" s="2591"/>
      <c r="J125" s="2591"/>
      <c r="K125" s="2591">
        <v>288</v>
      </c>
      <c r="L125" s="2591"/>
      <c r="M125" s="2591">
        <v>864</v>
      </c>
      <c r="N125" s="2591"/>
      <c r="O125" s="2591">
        <v>288</v>
      </c>
      <c r="P125" s="2591"/>
      <c r="Q125" s="2591">
        <v>1152</v>
      </c>
      <c r="R125" s="2591"/>
      <c r="S125" s="2591">
        <v>288</v>
      </c>
      <c r="T125" s="2591"/>
      <c r="U125" s="2591">
        <v>1440</v>
      </c>
      <c r="V125" s="2592"/>
      <c r="W125" s="2591">
        <v>288</v>
      </c>
      <c r="AB125" s="2591"/>
      <c r="AC125" s="2591">
        <v>288</v>
      </c>
      <c r="AF125" s="2591"/>
      <c r="AG125" s="2591">
        <v>288</v>
      </c>
      <c r="AJ125" s="2591"/>
      <c r="AK125" s="2591"/>
      <c r="AP125" s="2591"/>
      <c r="AQ125" s="2591"/>
      <c r="BF125" s="880"/>
    </row>
    <row r="126" spans="1:65" ht="21" hidden="1" customHeight="1" x14ac:dyDescent="0.25">
      <c r="A126" s="2593" t="s">
        <v>1550</v>
      </c>
      <c r="B126" s="2591"/>
      <c r="C126" s="2591"/>
      <c r="D126" s="2591"/>
      <c r="E126" s="2591">
        <v>374</v>
      </c>
      <c r="F126" s="2591"/>
      <c r="G126" s="2591">
        <v>374</v>
      </c>
      <c r="H126" s="2591"/>
      <c r="I126" s="2591"/>
      <c r="J126" s="2591"/>
      <c r="K126" s="2591">
        <v>374</v>
      </c>
      <c r="L126" s="2591"/>
      <c r="M126" s="2591">
        <v>1122</v>
      </c>
      <c r="N126" s="2591"/>
      <c r="O126" s="2591">
        <v>374</v>
      </c>
      <c r="P126" s="2591"/>
      <c r="Q126" s="2591">
        <v>1496</v>
      </c>
      <c r="R126" s="2591"/>
      <c r="S126" s="2591">
        <v>374</v>
      </c>
      <c r="T126" s="2591"/>
      <c r="U126" s="2591">
        <v>1870</v>
      </c>
      <c r="V126" s="2592"/>
      <c r="W126" s="2591">
        <v>374</v>
      </c>
      <c r="AB126" s="2591"/>
      <c r="AC126" s="2591">
        <v>374</v>
      </c>
      <c r="AF126" s="2591"/>
      <c r="AG126" s="2591">
        <v>374</v>
      </c>
      <c r="AJ126" s="2591"/>
      <c r="AK126" s="2591"/>
      <c r="AP126" s="2591"/>
      <c r="AQ126" s="2591"/>
      <c r="BF126" s="880"/>
    </row>
    <row r="127" spans="1:65" ht="21" hidden="1" customHeight="1" x14ac:dyDescent="0.25">
      <c r="A127" s="2593" t="s">
        <v>1551</v>
      </c>
      <c r="B127" s="2591"/>
      <c r="C127" s="2591"/>
      <c r="D127" s="2591"/>
      <c r="E127" s="2591">
        <v>913</v>
      </c>
      <c r="F127" s="2591"/>
      <c r="G127" s="2591">
        <v>913</v>
      </c>
      <c r="H127" s="2591"/>
      <c r="I127" s="2591"/>
      <c r="J127" s="2591"/>
      <c r="K127" s="2591">
        <v>913</v>
      </c>
      <c r="L127" s="2591"/>
      <c r="M127" s="2591">
        <v>2739</v>
      </c>
      <c r="N127" s="2591"/>
      <c r="O127" s="2591">
        <v>913</v>
      </c>
      <c r="P127" s="2591"/>
      <c r="Q127" s="2591">
        <v>3652</v>
      </c>
      <c r="R127" s="2591"/>
      <c r="S127" s="2591">
        <v>913</v>
      </c>
      <c r="T127" s="2591"/>
      <c r="U127" s="2591">
        <v>4565</v>
      </c>
      <c r="V127" s="2592"/>
      <c r="W127" s="2591">
        <v>913</v>
      </c>
      <c r="AB127" s="2591"/>
      <c r="AC127" s="2591">
        <v>913</v>
      </c>
      <c r="AF127" s="2591"/>
      <c r="AG127" s="2591">
        <v>913</v>
      </c>
      <c r="AJ127" s="2591"/>
      <c r="AK127" s="2591"/>
      <c r="AP127" s="2591"/>
      <c r="AQ127" s="2591"/>
      <c r="BF127" s="880"/>
    </row>
    <row r="128" spans="1:65" ht="21" hidden="1" customHeight="1" x14ac:dyDescent="0.25">
      <c r="A128" s="2593" t="s">
        <v>21</v>
      </c>
      <c r="B128" s="2591"/>
      <c r="C128" s="2591"/>
      <c r="D128" s="2591"/>
      <c r="E128" s="2591">
        <v>3275</v>
      </c>
      <c r="F128" s="2591"/>
      <c r="G128" s="2591">
        <v>3275</v>
      </c>
      <c r="H128" s="2591"/>
      <c r="I128" s="2591"/>
      <c r="J128" s="2591"/>
      <c r="K128" s="2591">
        <v>3275</v>
      </c>
      <c r="L128" s="2591"/>
      <c r="M128" s="2591">
        <v>9825</v>
      </c>
      <c r="N128" s="2591"/>
      <c r="O128" s="2591">
        <v>3275</v>
      </c>
      <c r="P128" s="2591"/>
      <c r="Q128" s="2591">
        <v>13100</v>
      </c>
      <c r="R128" s="2591"/>
      <c r="S128" s="2591">
        <v>3275</v>
      </c>
      <c r="T128" s="2591"/>
      <c r="U128" s="2591">
        <v>16375</v>
      </c>
      <c r="V128" s="2592"/>
      <c r="W128" s="2591">
        <v>3275</v>
      </c>
      <c r="AB128" s="2591"/>
      <c r="AC128" s="2591">
        <v>3275</v>
      </c>
      <c r="AF128" s="2591"/>
      <c r="AG128" s="2591">
        <v>3275</v>
      </c>
      <c r="AJ128" s="2591"/>
      <c r="AK128" s="2591"/>
      <c r="AP128" s="2591"/>
      <c r="AQ128" s="2591"/>
      <c r="BF128" s="880"/>
    </row>
    <row r="129" spans="1:58" ht="21" hidden="1" customHeight="1" x14ac:dyDescent="0.25">
      <c r="A129" s="2593" t="s">
        <v>1556</v>
      </c>
      <c r="B129" s="2591"/>
      <c r="C129" s="2591"/>
      <c r="D129" s="2591"/>
      <c r="E129" s="2594">
        <v>324</v>
      </c>
      <c r="F129" s="2591"/>
      <c r="G129" s="2594">
        <v>579.34000000000015</v>
      </c>
      <c r="H129" s="2591"/>
      <c r="I129" s="2591"/>
      <c r="J129" s="2591"/>
      <c r="K129" s="2594">
        <v>1463.22</v>
      </c>
      <c r="L129" s="2591"/>
      <c r="M129" s="2594">
        <v>2366.5600000000004</v>
      </c>
      <c r="N129" s="2591"/>
      <c r="O129" s="2594">
        <v>220.94000000000005</v>
      </c>
      <c r="P129" s="2591"/>
      <c r="Q129" s="2594">
        <v>2587.5</v>
      </c>
      <c r="R129" s="2591"/>
      <c r="S129" s="2594">
        <v>619</v>
      </c>
      <c r="T129" s="2591"/>
      <c r="U129" s="2594">
        <v>3206.5</v>
      </c>
      <c r="V129" s="2592"/>
      <c r="W129" s="2594">
        <v>647.44000000000005</v>
      </c>
      <c r="AB129" s="2591"/>
      <c r="AC129" s="2594">
        <v>564.9699999999998</v>
      </c>
      <c r="AF129" s="2591"/>
      <c r="AG129" s="2594">
        <v>3137.34</v>
      </c>
      <c r="AJ129" s="2591"/>
      <c r="AK129" s="2594"/>
      <c r="AP129" s="2591"/>
      <c r="AQ129" s="2594"/>
      <c r="BF129" s="880"/>
    </row>
    <row r="130" spans="1:58" ht="21" hidden="1" customHeight="1" x14ac:dyDescent="0.25">
      <c r="A130" s="2593"/>
      <c r="B130" s="2591"/>
      <c r="C130" s="2591"/>
      <c r="D130" s="2591"/>
      <c r="E130" s="2594"/>
      <c r="F130" s="2591"/>
      <c r="G130" s="2594"/>
      <c r="H130" s="2591"/>
      <c r="I130" s="2591"/>
      <c r="J130" s="2591"/>
      <c r="K130" s="2594"/>
      <c r="L130" s="2591"/>
      <c r="M130" s="2594"/>
      <c r="N130" s="2591"/>
      <c r="O130" s="2594"/>
      <c r="P130" s="2591"/>
      <c r="Q130" s="2594"/>
      <c r="R130" s="2591"/>
      <c r="S130" s="2594"/>
      <c r="T130" s="2591"/>
      <c r="U130" s="2594"/>
      <c r="V130" s="2592"/>
      <c r="W130" s="2594"/>
      <c r="AB130" s="2591"/>
      <c r="AC130" s="2594"/>
      <c r="AF130" s="2591"/>
      <c r="AG130" s="2594"/>
      <c r="AJ130" s="2591"/>
      <c r="AK130" s="2594"/>
      <c r="AP130" s="2591"/>
      <c r="AQ130" s="2594"/>
      <c r="BF130" s="880"/>
    </row>
    <row r="131" spans="1:58" ht="21" hidden="1" customHeight="1" x14ac:dyDescent="0.25">
      <c r="A131" s="2593" t="s">
        <v>1546</v>
      </c>
      <c r="B131" s="2591"/>
      <c r="C131" s="2591"/>
      <c r="D131" s="2591"/>
      <c r="E131" s="2591"/>
      <c r="F131" s="2591"/>
      <c r="G131" s="2591"/>
      <c r="H131" s="2591"/>
      <c r="I131" s="2591"/>
      <c r="J131" s="2591"/>
      <c r="K131" s="2591"/>
      <c r="L131" s="2591"/>
      <c r="M131" s="2591"/>
      <c r="N131" s="2591"/>
      <c r="O131" s="2591"/>
      <c r="P131" s="2591"/>
      <c r="Q131" s="2591"/>
      <c r="R131" s="2591"/>
      <c r="S131" s="2591"/>
      <c r="T131" s="2591"/>
      <c r="U131" s="2591"/>
      <c r="V131" s="2592"/>
      <c r="W131" s="2591"/>
      <c r="AB131" s="2591"/>
      <c r="AC131" s="2591"/>
      <c r="AF131" s="2591"/>
      <c r="AG131" s="2591"/>
      <c r="AJ131" s="2591"/>
      <c r="AK131" s="2591"/>
      <c r="AP131" s="2591"/>
      <c r="AQ131" s="2591"/>
      <c r="BF131" s="880"/>
    </row>
    <row r="132" spans="1:58" ht="21" hidden="1" customHeight="1" x14ac:dyDescent="0.25">
      <c r="A132" s="2595"/>
      <c r="B132" s="2596" t="s">
        <v>196</v>
      </c>
      <c r="C132" s="2591"/>
      <c r="D132" s="2591"/>
      <c r="E132" s="2591">
        <v>2449</v>
      </c>
      <c r="F132" s="2591"/>
      <c r="G132" s="2591">
        <v>2449</v>
      </c>
      <c r="H132" s="2591"/>
      <c r="I132" s="2591"/>
      <c r="J132" s="2591"/>
      <c r="K132" s="2591">
        <v>2449</v>
      </c>
      <c r="L132" s="2591"/>
      <c r="M132" s="2591">
        <v>7347</v>
      </c>
      <c r="N132" s="2591"/>
      <c r="O132" s="2591">
        <v>2449</v>
      </c>
      <c r="P132" s="2591"/>
      <c r="Q132" s="2591">
        <v>9796</v>
      </c>
      <c r="R132" s="2591"/>
      <c r="S132" s="2591">
        <v>2449</v>
      </c>
      <c r="T132" s="2591"/>
      <c r="U132" s="2591">
        <v>12245</v>
      </c>
      <c r="V132" s="2592"/>
      <c r="W132" s="2591">
        <v>2449</v>
      </c>
      <c r="AB132" s="2591"/>
      <c r="AC132" s="2591">
        <v>2449</v>
      </c>
      <c r="AF132" s="2591"/>
      <c r="AG132" s="2591">
        <v>2449</v>
      </c>
      <c r="AJ132" s="2591"/>
      <c r="AK132" s="2591"/>
      <c r="AP132" s="2591"/>
      <c r="AQ132" s="2591"/>
      <c r="BF132" s="880"/>
    </row>
    <row r="133" spans="1:58" ht="21" hidden="1" customHeight="1" x14ac:dyDescent="0.25">
      <c r="A133" s="3895" t="s">
        <v>1554</v>
      </c>
      <c r="B133" s="2596" t="s">
        <v>1552</v>
      </c>
      <c r="C133" s="2591"/>
      <c r="D133" s="2591"/>
      <c r="E133" s="2591">
        <v>4866</v>
      </c>
      <c r="F133" s="2591"/>
      <c r="G133" s="2591">
        <v>4866</v>
      </c>
      <c r="H133" s="2591"/>
      <c r="I133" s="2591"/>
      <c r="J133" s="2591"/>
      <c r="K133" s="2591">
        <v>4866</v>
      </c>
      <c r="L133" s="2591"/>
      <c r="M133" s="2591">
        <v>14598</v>
      </c>
      <c r="N133" s="2591"/>
      <c r="O133" s="2591">
        <v>4866</v>
      </c>
      <c r="P133" s="2591"/>
      <c r="Q133" s="2591">
        <v>19464</v>
      </c>
      <c r="R133" s="2591"/>
      <c r="S133" s="2591">
        <v>4866</v>
      </c>
      <c r="T133" s="2591"/>
      <c r="U133" s="2591">
        <v>24330</v>
      </c>
      <c r="V133" s="2592"/>
      <c r="W133" s="2591">
        <v>4866</v>
      </c>
      <c r="AB133" s="2591"/>
      <c r="AC133" s="2591">
        <v>4866</v>
      </c>
      <c r="AF133" s="2591"/>
      <c r="AG133" s="2591">
        <v>4866</v>
      </c>
      <c r="AJ133" s="2591"/>
      <c r="AK133" s="2591"/>
      <c r="AP133" s="2591"/>
      <c r="AQ133" s="2591"/>
      <c r="BF133" s="880"/>
    </row>
    <row r="134" spans="1:58" ht="21" hidden="1" customHeight="1" x14ac:dyDescent="0.25">
      <c r="A134" s="3895"/>
      <c r="B134" s="2596" t="s">
        <v>1553</v>
      </c>
      <c r="C134" s="2591"/>
      <c r="D134" s="2591"/>
      <c r="E134" s="2591">
        <v>1022</v>
      </c>
      <c r="F134" s="2591"/>
      <c r="G134" s="2591">
        <v>1022</v>
      </c>
      <c r="H134" s="2591"/>
      <c r="I134" s="2591"/>
      <c r="J134" s="2591"/>
      <c r="K134" s="2591">
        <v>1022</v>
      </c>
      <c r="L134" s="2591"/>
      <c r="M134" s="2591">
        <v>3066</v>
      </c>
      <c r="N134" s="2591"/>
      <c r="O134" s="2591">
        <v>1022</v>
      </c>
      <c r="P134" s="2591"/>
      <c r="Q134" s="2591">
        <v>4088</v>
      </c>
      <c r="R134" s="2591"/>
      <c r="S134" s="2591">
        <v>1022</v>
      </c>
      <c r="T134" s="2591"/>
      <c r="U134" s="2591">
        <v>5110</v>
      </c>
      <c r="V134" s="2592"/>
      <c r="W134" s="2591">
        <v>1022</v>
      </c>
      <c r="AB134" s="2591"/>
      <c r="AC134" s="2591">
        <v>1022</v>
      </c>
      <c r="AF134" s="2591"/>
      <c r="AG134" s="2591">
        <v>1022</v>
      </c>
      <c r="AJ134" s="2591"/>
      <c r="AK134" s="2591"/>
      <c r="AP134" s="2591"/>
      <c r="AQ134" s="2591"/>
      <c r="BF134" s="880"/>
    </row>
    <row r="135" spans="1:58" ht="21" hidden="1" customHeight="1" x14ac:dyDescent="0.25">
      <c r="C135" s="880"/>
      <c r="D135" s="880"/>
      <c r="E135" s="880"/>
      <c r="F135" s="880"/>
      <c r="G135" s="880"/>
      <c r="H135" s="880"/>
      <c r="I135" s="880"/>
      <c r="J135" s="880"/>
      <c r="L135" s="880"/>
      <c r="N135" s="880"/>
      <c r="P135" s="880"/>
      <c r="BF135" s="880"/>
    </row>
    <row r="136" spans="1:58" ht="21" hidden="1" customHeight="1" x14ac:dyDescent="0.25">
      <c r="C136" s="880"/>
      <c r="D136" s="880"/>
      <c r="E136" s="880"/>
      <c r="F136" s="880"/>
      <c r="G136" s="880"/>
      <c r="H136" s="880"/>
      <c r="I136" s="880"/>
      <c r="J136" s="880"/>
      <c r="L136" s="880"/>
      <c r="N136" s="880"/>
      <c r="P136" s="880"/>
      <c r="BF136" s="880"/>
    </row>
    <row r="137" spans="1:58" ht="21" customHeight="1" thickBot="1" x14ac:dyDescent="0.3">
      <c r="C137" s="880"/>
      <c r="D137" s="880"/>
      <c r="E137" s="880"/>
      <c r="F137" s="880"/>
      <c r="G137" s="880"/>
      <c r="H137" s="880"/>
      <c r="I137" s="880"/>
      <c r="J137" s="880"/>
      <c r="L137" s="880"/>
      <c r="N137" s="880"/>
      <c r="P137" s="880"/>
      <c r="BF137" s="880"/>
    </row>
    <row r="138" spans="1:58" ht="320.25" customHeight="1" thickBot="1" x14ac:dyDescent="0.3">
      <c r="A138" s="2597" t="s">
        <v>276</v>
      </c>
      <c r="B138" s="2272" t="s">
        <v>173</v>
      </c>
      <c r="C138" s="2086"/>
      <c r="D138" s="2598"/>
      <c r="E138" s="2599" t="s">
        <v>1772</v>
      </c>
      <c r="F138" s="2598"/>
      <c r="G138" s="2599" t="s">
        <v>1899</v>
      </c>
      <c r="H138" s="2600"/>
      <c r="I138" s="2599" t="s">
        <v>1899</v>
      </c>
      <c r="J138" s="2598"/>
      <c r="K138" s="2599" t="s">
        <v>1918</v>
      </c>
      <c r="L138" s="2597"/>
      <c r="M138" s="2601" t="s">
        <v>1918</v>
      </c>
      <c r="N138" s="2598"/>
      <c r="O138" s="2599" t="s">
        <v>1943</v>
      </c>
      <c r="P138" s="2598"/>
      <c r="Q138" s="2599" t="s">
        <v>1943</v>
      </c>
      <c r="R138" s="2598"/>
      <c r="S138" s="2599" t="s">
        <v>1981</v>
      </c>
      <c r="T138" s="2598"/>
      <c r="U138" s="2599" t="s">
        <v>1981</v>
      </c>
      <c r="V138" s="2598"/>
      <c r="W138" s="2599" t="s">
        <v>1998</v>
      </c>
      <c r="X138" s="2602"/>
      <c r="Y138" s="2603" t="s">
        <v>1998</v>
      </c>
      <c r="Z138" s="2598"/>
      <c r="AA138" s="2599" t="s">
        <v>1998</v>
      </c>
      <c r="AB138" s="2598"/>
      <c r="AC138" s="2599" t="s">
        <v>2005</v>
      </c>
      <c r="AD138" s="2598"/>
      <c r="AE138" s="2599" t="s">
        <v>2005</v>
      </c>
      <c r="AF138" s="2598"/>
      <c r="AG138" s="2599" t="s">
        <v>2031</v>
      </c>
      <c r="AH138" s="2598"/>
      <c r="AI138" s="2599" t="s">
        <v>2031</v>
      </c>
      <c r="AJ138" s="2598"/>
      <c r="AK138" s="2599" t="s">
        <v>2048</v>
      </c>
      <c r="AL138" s="2602"/>
      <c r="AM138" s="2603" t="s">
        <v>2048</v>
      </c>
      <c r="AN138" s="2598"/>
      <c r="AO138" s="2599" t="s">
        <v>2048</v>
      </c>
      <c r="AP138" s="2598"/>
      <c r="AQ138" s="2599" t="s">
        <v>2152</v>
      </c>
      <c r="AR138" s="2598"/>
      <c r="AS138" s="2599" t="s">
        <v>2152</v>
      </c>
      <c r="AT138" s="2598"/>
      <c r="AU138" s="2599" t="s">
        <v>2164</v>
      </c>
      <c r="AV138" s="2598"/>
      <c r="AW138" s="2599" t="s">
        <v>2164</v>
      </c>
      <c r="AX138" s="2598"/>
      <c r="AY138" s="2599" t="s">
        <v>2173</v>
      </c>
      <c r="AZ138" s="2602"/>
      <c r="BA138" s="2603" t="s">
        <v>2173</v>
      </c>
      <c r="BB138" s="2598"/>
      <c r="BC138" s="2599" t="s">
        <v>2173</v>
      </c>
      <c r="BD138" s="2598"/>
      <c r="BE138" s="2599" t="s">
        <v>2173</v>
      </c>
      <c r="BF138" s="880"/>
    </row>
    <row r="139" spans="1:58" ht="246.75" customHeight="1" thickBot="1" x14ac:dyDescent="0.3">
      <c r="A139" s="2604" t="s">
        <v>277</v>
      </c>
      <c r="B139" s="2301" t="s">
        <v>173</v>
      </c>
      <c r="C139" s="2605"/>
      <c r="D139" s="2606"/>
      <c r="E139" s="2607" t="s">
        <v>1773</v>
      </c>
      <c r="F139" s="2606"/>
      <c r="G139" s="2607" t="s">
        <v>1910</v>
      </c>
      <c r="H139" s="2608"/>
      <c r="I139" s="2609" t="s">
        <v>1910</v>
      </c>
      <c r="J139" s="2606"/>
      <c r="K139" s="2607" t="s">
        <v>1919</v>
      </c>
      <c r="L139" s="2610"/>
      <c r="M139" s="2611" t="s">
        <v>1919</v>
      </c>
      <c r="N139" s="2606"/>
      <c r="O139" s="2607" t="s">
        <v>1944</v>
      </c>
      <c r="P139" s="2612"/>
      <c r="Q139" s="2609" t="s">
        <v>1944</v>
      </c>
      <c r="R139" s="2606"/>
      <c r="S139" s="2607" t="s">
        <v>1984</v>
      </c>
      <c r="T139" s="2612"/>
      <c r="U139" s="2609" t="s">
        <v>1984</v>
      </c>
      <c r="V139" s="2606"/>
      <c r="W139" s="2607" t="s">
        <v>1999</v>
      </c>
      <c r="X139" s="2610"/>
      <c r="Y139" s="2613" t="s">
        <v>1999</v>
      </c>
      <c r="Z139" s="2612"/>
      <c r="AA139" s="2609" t="s">
        <v>1999</v>
      </c>
      <c r="AB139" s="2606"/>
      <c r="AC139" s="2607" t="s">
        <v>2006</v>
      </c>
      <c r="AD139" s="2612"/>
      <c r="AE139" s="2609" t="s">
        <v>2006</v>
      </c>
      <c r="AF139" s="2606"/>
      <c r="AG139" s="2607" t="s">
        <v>2032</v>
      </c>
      <c r="AH139" s="2612"/>
      <c r="AI139" s="2609" t="s">
        <v>2032</v>
      </c>
      <c r="AJ139" s="2606"/>
      <c r="AK139" s="2607" t="s">
        <v>2049</v>
      </c>
      <c r="AL139" s="2610"/>
      <c r="AM139" s="2613" t="s">
        <v>2049</v>
      </c>
      <c r="AN139" s="2612"/>
      <c r="AO139" s="2609" t="s">
        <v>2049</v>
      </c>
      <c r="AP139" s="2606"/>
      <c r="AQ139" s="2607" t="s">
        <v>2153</v>
      </c>
      <c r="AR139" s="2612"/>
      <c r="AS139" s="2609" t="s">
        <v>2153</v>
      </c>
      <c r="AT139" s="2612"/>
      <c r="AU139" s="2609" t="s">
        <v>2165</v>
      </c>
      <c r="AV139" s="2612"/>
      <c r="AW139" s="2609" t="s">
        <v>2165</v>
      </c>
      <c r="AX139" s="2612"/>
      <c r="AY139" s="2609" t="s">
        <v>2175</v>
      </c>
      <c r="AZ139" s="2610"/>
      <c r="BA139" s="2613" t="s">
        <v>2175</v>
      </c>
      <c r="BB139" s="2612"/>
      <c r="BC139" s="2609" t="s">
        <v>2175</v>
      </c>
      <c r="BD139" s="2612"/>
      <c r="BE139" s="2609" t="s">
        <v>2175</v>
      </c>
      <c r="BF139" s="880"/>
    </row>
    <row r="140" spans="1:58" ht="405.75" customHeight="1" thickBot="1" x14ac:dyDescent="0.3">
      <c r="A140" s="2614" t="s">
        <v>278</v>
      </c>
      <c r="B140" s="2305" t="s">
        <v>173</v>
      </c>
      <c r="C140" s="2123"/>
      <c r="D140" s="2615"/>
      <c r="E140" s="2616" t="s">
        <v>1774</v>
      </c>
      <c r="F140" s="2615"/>
      <c r="G140" s="2616" t="s">
        <v>1900</v>
      </c>
      <c r="H140" s="2617"/>
      <c r="I140" s="2618" t="s">
        <v>1900</v>
      </c>
      <c r="J140" s="2615"/>
      <c r="K140" s="2616" t="s">
        <v>1920</v>
      </c>
      <c r="L140" s="2604"/>
      <c r="M140" s="2619" t="s">
        <v>1920</v>
      </c>
      <c r="N140" s="2615"/>
      <c r="O140" s="2616" t="s">
        <v>1945</v>
      </c>
      <c r="P140" s="2606"/>
      <c r="Q140" s="2607" t="s">
        <v>1945</v>
      </c>
      <c r="R140" s="2615"/>
      <c r="S140" s="2616" t="s">
        <v>1982</v>
      </c>
      <c r="T140" s="2606"/>
      <c r="U140" s="2607" t="s">
        <v>1982</v>
      </c>
      <c r="V140" s="2615"/>
      <c r="W140" s="2616" t="s">
        <v>2000</v>
      </c>
      <c r="X140" s="2620"/>
      <c r="Y140" s="2621" t="s">
        <v>2000</v>
      </c>
      <c r="Z140" s="2622"/>
      <c r="AA140" s="2618" t="s">
        <v>2000</v>
      </c>
      <c r="AB140" s="2615"/>
      <c r="AC140" s="2616" t="s">
        <v>2007</v>
      </c>
      <c r="AD140" s="2606"/>
      <c r="AE140" s="2607" t="s">
        <v>2007</v>
      </c>
      <c r="AF140" s="2615"/>
      <c r="AG140" s="2616" t="s">
        <v>2033</v>
      </c>
      <c r="AH140" s="2606"/>
      <c r="AI140" s="2607" t="s">
        <v>2033</v>
      </c>
      <c r="AJ140" s="2615"/>
      <c r="AK140" s="2616" t="s">
        <v>2050</v>
      </c>
      <c r="AL140" s="2620"/>
      <c r="AM140" s="2621" t="s">
        <v>2050</v>
      </c>
      <c r="AN140" s="2606"/>
      <c r="AO140" s="2607" t="s">
        <v>2050</v>
      </c>
      <c r="AP140" s="2615"/>
      <c r="AQ140" s="2616" t="s">
        <v>2154</v>
      </c>
      <c r="AR140" s="2606"/>
      <c r="AS140" s="2607" t="s">
        <v>2154</v>
      </c>
      <c r="AT140" s="2606"/>
      <c r="AU140" s="2607" t="s">
        <v>2166</v>
      </c>
      <c r="AV140" s="2606"/>
      <c r="AW140" s="2607" t="s">
        <v>2166</v>
      </c>
      <c r="AX140" s="2606"/>
      <c r="AY140" s="2607" t="s">
        <v>2174</v>
      </c>
      <c r="AZ140" s="2620"/>
      <c r="BA140" s="2621" t="s">
        <v>2174</v>
      </c>
      <c r="BB140" s="2622"/>
      <c r="BC140" s="2618" t="s">
        <v>2174</v>
      </c>
      <c r="BD140" s="2606"/>
      <c r="BE140" s="2607" t="s">
        <v>2174</v>
      </c>
      <c r="BF140" s="880"/>
    </row>
    <row r="141" spans="1:58" ht="21" customHeight="1" x14ac:dyDescent="0.25">
      <c r="A141" s="880" t="s">
        <v>1917</v>
      </c>
      <c r="C141" s="880"/>
      <c r="D141" s="880"/>
      <c r="E141" s="880"/>
      <c r="F141" s="880"/>
      <c r="G141" s="880"/>
      <c r="H141" s="880"/>
      <c r="I141" s="880"/>
      <c r="J141" s="880"/>
      <c r="L141" s="880"/>
      <c r="N141" s="880"/>
      <c r="P141" s="880"/>
      <c r="BF141" s="880"/>
    </row>
    <row r="142" spans="1:58" ht="21" customHeight="1" x14ac:dyDescent="0.25">
      <c r="A142" s="880" t="s">
        <v>1942</v>
      </c>
      <c r="C142" s="880"/>
      <c r="D142" s="880"/>
      <c r="E142" s="880"/>
      <c r="F142" s="880"/>
      <c r="G142" s="880"/>
      <c r="H142" s="880"/>
      <c r="I142" s="880"/>
      <c r="J142" s="880"/>
      <c r="L142" s="880"/>
      <c r="N142" s="880"/>
      <c r="P142" s="880"/>
      <c r="BF142" s="880"/>
    </row>
    <row r="143" spans="1:58" ht="21" customHeight="1" x14ac:dyDescent="0.25">
      <c r="A143" s="880" t="s">
        <v>1983</v>
      </c>
      <c r="C143" s="880"/>
      <c r="D143" s="880"/>
      <c r="E143" s="880"/>
      <c r="F143" s="880"/>
      <c r="G143" s="880"/>
      <c r="H143" s="880"/>
      <c r="I143" s="880"/>
      <c r="J143" s="880"/>
      <c r="L143" s="880"/>
      <c r="N143" s="880"/>
      <c r="P143" s="880"/>
      <c r="BF143" s="880"/>
    </row>
    <row r="144" spans="1:58" ht="21" customHeight="1" x14ac:dyDescent="0.25">
      <c r="C144" s="880"/>
      <c r="D144" s="880"/>
      <c r="E144" s="880"/>
      <c r="F144" s="880"/>
      <c r="G144" s="880"/>
      <c r="H144" s="880"/>
      <c r="I144" s="880"/>
      <c r="J144" s="880"/>
      <c r="L144" s="880"/>
      <c r="N144" s="880"/>
      <c r="P144" s="880"/>
      <c r="BF144" s="880"/>
    </row>
    <row r="145" spans="1:65" ht="21" customHeight="1" x14ac:dyDescent="0.25">
      <c r="C145" s="880"/>
      <c r="D145" s="880"/>
      <c r="E145" s="880"/>
      <c r="F145" s="880"/>
      <c r="G145" s="880"/>
      <c r="H145" s="880"/>
      <c r="I145" s="880"/>
      <c r="J145" s="880"/>
      <c r="L145" s="880"/>
      <c r="N145" s="880"/>
      <c r="P145" s="880"/>
      <c r="BF145" s="880"/>
    </row>
    <row r="146" spans="1:65" ht="15" x14ac:dyDescent="0.25">
      <c r="A146" s="1385" t="s">
        <v>1514</v>
      </c>
      <c r="B146" s="2562" t="s">
        <v>682</v>
      </c>
      <c r="C146" s="1783"/>
      <c r="D146" s="2525"/>
      <c r="E146" s="2525">
        <v>28</v>
      </c>
      <c r="F146" s="2525"/>
      <c r="G146" s="2525">
        <v>14</v>
      </c>
      <c r="H146" s="2525"/>
      <c r="I146" s="1089">
        <v>42</v>
      </c>
      <c r="J146" s="2525"/>
      <c r="K146" s="2525">
        <v>3</v>
      </c>
      <c r="L146" s="2525"/>
      <c r="M146" s="2525">
        <v>45</v>
      </c>
      <c r="N146" s="2525"/>
      <c r="O146" s="2525">
        <v>46</v>
      </c>
      <c r="P146" s="463"/>
      <c r="Q146" s="2525">
        <v>91</v>
      </c>
      <c r="R146" s="2525"/>
      <c r="S146" s="2525">
        <v>16</v>
      </c>
      <c r="T146" s="463"/>
      <c r="U146" s="2525">
        <v>107</v>
      </c>
      <c r="V146" s="2525"/>
      <c r="W146" s="2525">
        <v>55</v>
      </c>
      <c r="X146" s="463"/>
      <c r="Y146" s="2525">
        <v>117</v>
      </c>
      <c r="Z146" s="463"/>
      <c r="AA146" s="2525">
        <v>162</v>
      </c>
      <c r="AB146" s="2525"/>
      <c r="AC146" s="2525">
        <v>10</v>
      </c>
      <c r="AD146" s="463"/>
      <c r="AE146" s="2525">
        <v>172</v>
      </c>
      <c r="AF146" s="2525"/>
      <c r="AG146" s="2525">
        <v>0</v>
      </c>
      <c r="AH146" s="463"/>
      <c r="AI146" s="2525">
        <v>172</v>
      </c>
      <c r="AJ146" s="2525"/>
      <c r="AK146" s="2525">
        <v>27</v>
      </c>
      <c r="AL146" s="463"/>
      <c r="AM146" s="2525">
        <v>37</v>
      </c>
      <c r="AN146" s="463"/>
      <c r="AO146" s="2525">
        <v>199</v>
      </c>
      <c r="AP146" s="2525"/>
      <c r="AQ146" s="2525">
        <v>33</v>
      </c>
      <c r="AR146" s="463"/>
      <c r="AS146" s="2525">
        <v>232</v>
      </c>
      <c r="AT146" s="2525"/>
      <c r="AU146" s="2525">
        <v>17</v>
      </c>
      <c r="AV146" s="463"/>
      <c r="AW146" s="2525">
        <v>249</v>
      </c>
      <c r="AX146" s="2525"/>
      <c r="AY146" s="2525">
        <v>0</v>
      </c>
      <c r="AZ146" s="463"/>
      <c r="BA146" s="2525">
        <v>50</v>
      </c>
      <c r="BB146" s="463"/>
      <c r="BC146" s="2525">
        <v>87</v>
      </c>
      <c r="BD146" s="463"/>
      <c r="BE146" s="1089">
        <v>249</v>
      </c>
      <c r="BF146" s="1972"/>
      <c r="BG146" s="1972"/>
      <c r="BH146" s="2500"/>
      <c r="BI146" s="2500"/>
      <c r="BJ146" s="1972"/>
      <c r="BK146" s="1972"/>
      <c r="BL146" s="2500"/>
      <c r="BM146" s="2500"/>
    </row>
    <row r="147" spans="1:65" ht="15" x14ac:dyDescent="0.25">
      <c r="A147" s="1385" t="s">
        <v>1515</v>
      </c>
      <c r="B147" s="2562" t="s">
        <v>682</v>
      </c>
      <c r="C147" s="1783"/>
      <c r="D147" s="2525"/>
      <c r="E147" s="2525">
        <v>499</v>
      </c>
      <c r="F147" s="2525"/>
      <c r="G147" s="2525">
        <v>451</v>
      </c>
      <c r="H147" s="2525"/>
      <c r="I147" s="1089">
        <v>950</v>
      </c>
      <c r="J147" s="2525"/>
      <c r="K147" s="2525">
        <v>346</v>
      </c>
      <c r="L147" s="2525"/>
      <c r="M147" s="2525">
        <v>1296</v>
      </c>
      <c r="N147" s="2525"/>
      <c r="O147" s="2525">
        <v>413</v>
      </c>
      <c r="P147" s="463"/>
      <c r="Q147" s="2525">
        <v>1709</v>
      </c>
      <c r="R147" s="2525"/>
      <c r="S147" s="2525">
        <v>396</v>
      </c>
      <c r="T147" s="463"/>
      <c r="U147" s="2525">
        <v>2105</v>
      </c>
      <c r="V147" s="2525"/>
      <c r="W147" s="2525">
        <v>366</v>
      </c>
      <c r="X147" s="463"/>
      <c r="Y147" s="2525">
        <v>1175</v>
      </c>
      <c r="Z147" s="463"/>
      <c r="AA147" s="2525">
        <v>2471</v>
      </c>
      <c r="AB147" s="2525"/>
      <c r="AC147" s="2525">
        <v>488</v>
      </c>
      <c r="AD147" s="463"/>
      <c r="AE147" s="2525">
        <v>2959</v>
      </c>
      <c r="AF147" s="2525"/>
      <c r="AG147" s="2525">
        <v>20</v>
      </c>
      <c r="AH147" s="463"/>
      <c r="AI147" s="2525">
        <v>2979</v>
      </c>
      <c r="AJ147" s="2525"/>
      <c r="AK147" s="2525">
        <v>386</v>
      </c>
      <c r="AL147" s="463"/>
      <c r="AM147" s="2525">
        <v>894</v>
      </c>
      <c r="AN147" s="463"/>
      <c r="AO147" s="2525">
        <v>3365</v>
      </c>
      <c r="AP147" s="2525"/>
      <c r="AQ147" s="2525">
        <v>370</v>
      </c>
      <c r="AR147" s="463"/>
      <c r="AS147" s="2525">
        <v>3735</v>
      </c>
      <c r="AT147" s="2525"/>
      <c r="AU147" s="2525">
        <v>393</v>
      </c>
      <c r="AV147" s="463"/>
      <c r="AW147" s="2525">
        <v>4128</v>
      </c>
      <c r="AX147" s="2525"/>
      <c r="AY147" s="2525">
        <v>295</v>
      </c>
      <c r="AZ147" s="463"/>
      <c r="BA147" s="2525">
        <v>1058</v>
      </c>
      <c r="BB147" s="463"/>
      <c r="BC147" s="2525">
        <v>1952</v>
      </c>
      <c r="BD147" s="463"/>
      <c r="BE147" s="1089">
        <v>4423</v>
      </c>
      <c r="BF147" s="1972"/>
      <c r="BG147" s="1972"/>
      <c r="BH147" s="2500"/>
      <c r="BI147" s="2500"/>
      <c r="BJ147" s="1972"/>
      <c r="BK147" s="1972"/>
      <c r="BL147" s="2500"/>
      <c r="BM147" s="2500"/>
    </row>
    <row r="148" spans="1:65" ht="15" x14ac:dyDescent="0.25">
      <c r="A148" s="1385" t="s">
        <v>1516</v>
      </c>
      <c r="B148" s="2562" t="s">
        <v>682</v>
      </c>
      <c r="C148" s="1783"/>
      <c r="D148" s="2525"/>
      <c r="E148" s="2525">
        <v>159</v>
      </c>
      <c r="F148" s="2525"/>
      <c r="G148" s="2525">
        <v>183</v>
      </c>
      <c r="H148" s="2525"/>
      <c r="I148" s="1089">
        <v>342</v>
      </c>
      <c r="J148" s="2525"/>
      <c r="K148" s="2525">
        <v>133</v>
      </c>
      <c r="L148" s="2525"/>
      <c r="M148" s="2525">
        <v>475</v>
      </c>
      <c r="N148" s="2525"/>
      <c r="O148" s="2525">
        <v>218</v>
      </c>
      <c r="P148" s="463"/>
      <c r="Q148" s="2525">
        <v>693</v>
      </c>
      <c r="R148" s="2525"/>
      <c r="S148" s="2525">
        <v>235</v>
      </c>
      <c r="T148" s="463"/>
      <c r="U148" s="2525">
        <v>928</v>
      </c>
      <c r="V148" s="2525"/>
      <c r="W148" s="2525">
        <v>292</v>
      </c>
      <c r="X148" s="463"/>
      <c r="Y148" s="2525">
        <v>745</v>
      </c>
      <c r="Z148" s="463"/>
      <c r="AA148" s="2525">
        <v>1220</v>
      </c>
      <c r="AB148" s="2525"/>
      <c r="AC148" s="2525">
        <v>262</v>
      </c>
      <c r="AD148" s="463"/>
      <c r="AE148" s="2525">
        <v>1482</v>
      </c>
      <c r="AF148" s="2525"/>
      <c r="AG148" s="2525">
        <v>6</v>
      </c>
      <c r="AH148" s="463"/>
      <c r="AI148" s="2525">
        <v>1488</v>
      </c>
      <c r="AJ148" s="2525"/>
      <c r="AK148" s="2525">
        <v>228</v>
      </c>
      <c r="AL148" s="463"/>
      <c r="AM148" s="2525">
        <v>496</v>
      </c>
      <c r="AN148" s="463"/>
      <c r="AO148" s="2525">
        <v>1716</v>
      </c>
      <c r="AP148" s="2525"/>
      <c r="AQ148" s="2525">
        <v>259</v>
      </c>
      <c r="AR148" s="463"/>
      <c r="AS148" s="2525">
        <v>1975</v>
      </c>
      <c r="AT148" s="2525"/>
      <c r="AU148" s="2525">
        <v>98</v>
      </c>
      <c r="AV148" s="463"/>
      <c r="AW148" s="2525">
        <v>2073</v>
      </c>
      <c r="AX148" s="2525"/>
      <c r="AY148" s="2525">
        <v>93</v>
      </c>
      <c r="AZ148" s="463"/>
      <c r="BA148" s="2525">
        <v>450</v>
      </c>
      <c r="BB148" s="463"/>
      <c r="BC148" s="2525">
        <v>946</v>
      </c>
      <c r="BD148" s="463"/>
      <c r="BE148" s="1089">
        <v>2166</v>
      </c>
      <c r="BF148" s="1972"/>
      <c r="BG148" s="1972"/>
      <c r="BH148" s="2500"/>
      <c r="BI148" s="2500"/>
      <c r="BJ148" s="1972"/>
      <c r="BK148" s="1972"/>
      <c r="BL148" s="2500"/>
      <c r="BM148" s="2500"/>
    </row>
    <row r="149" spans="1:65" ht="21" customHeight="1" x14ac:dyDescent="0.25">
      <c r="A149" s="2570" t="s">
        <v>1517</v>
      </c>
      <c r="B149" s="2544" t="s">
        <v>50</v>
      </c>
      <c r="C149" s="2571"/>
      <c r="D149" s="2572"/>
      <c r="E149" s="2572">
        <v>24089</v>
      </c>
      <c r="F149" s="2572"/>
      <c r="G149" s="2572">
        <v>28264.19</v>
      </c>
      <c r="H149" s="2572"/>
      <c r="I149" s="1089">
        <v>52353.19</v>
      </c>
      <c r="J149" s="2572"/>
      <c r="K149" s="2572">
        <v>20351.620000000003</v>
      </c>
      <c r="L149" s="2525"/>
      <c r="M149" s="2525">
        <v>72704.81</v>
      </c>
      <c r="N149" s="2572"/>
      <c r="O149" s="2572">
        <v>33263.35</v>
      </c>
      <c r="P149" s="463"/>
      <c r="Q149" s="2525">
        <v>105968.16</v>
      </c>
      <c r="R149" s="2572"/>
      <c r="S149" s="2572">
        <v>36331.155999999995</v>
      </c>
      <c r="T149" s="463"/>
      <c r="U149" s="2525">
        <v>142299.31599999999</v>
      </c>
      <c r="V149" s="2572"/>
      <c r="W149" s="2572">
        <v>44916.1</v>
      </c>
      <c r="X149" s="463"/>
      <c r="Y149" s="2525">
        <v>114510.606</v>
      </c>
      <c r="Z149" s="463"/>
      <c r="AA149" s="2525">
        <v>187215.416</v>
      </c>
      <c r="AB149" s="2572"/>
      <c r="AC149" s="2572">
        <v>41836.017999999996</v>
      </c>
      <c r="AD149" s="463"/>
      <c r="AE149" s="2525">
        <v>229051.43400000001</v>
      </c>
      <c r="AF149" s="2572"/>
      <c r="AG149" s="2572">
        <v>921.7</v>
      </c>
      <c r="AH149" s="463"/>
      <c r="AI149" s="2525">
        <v>229973.13400000002</v>
      </c>
      <c r="AJ149" s="2572"/>
      <c r="AK149" s="2572">
        <v>35312.127999999997</v>
      </c>
      <c r="AL149" s="463"/>
      <c r="AM149" s="2525">
        <v>78069.84599999999</v>
      </c>
      <c r="AN149" s="463"/>
      <c r="AO149" s="2525">
        <v>265285.26199999999</v>
      </c>
      <c r="AP149" s="2572"/>
      <c r="AQ149" s="2572">
        <v>40278</v>
      </c>
      <c r="AR149" s="463"/>
      <c r="AS149" s="2525">
        <v>305563.26199999999</v>
      </c>
      <c r="AT149" s="2572"/>
      <c r="AU149" s="2572">
        <v>15347.629999999997</v>
      </c>
      <c r="AV149" s="463"/>
      <c r="AW149" s="2525">
        <v>320910.89199999999</v>
      </c>
      <c r="AX149" s="2572"/>
      <c r="AY149" s="2572">
        <v>14468.21</v>
      </c>
      <c r="AZ149" s="463"/>
      <c r="BA149" s="2525">
        <v>70093.84</v>
      </c>
      <c r="BB149" s="463"/>
      <c r="BC149" s="2525">
        <v>148163.68599999999</v>
      </c>
      <c r="BD149" s="463"/>
      <c r="BE149" s="1089">
        <v>335379.10200000001</v>
      </c>
      <c r="BF149" s="1972"/>
      <c r="BG149" s="1972"/>
      <c r="BH149" s="2500"/>
      <c r="BI149" s="2500"/>
      <c r="BJ149" s="1972"/>
      <c r="BK149" s="1972"/>
      <c r="BL149" s="2500"/>
      <c r="BM149" s="2500"/>
    </row>
    <row r="150" spans="1:65" ht="21" customHeight="1" x14ac:dyDescent="0.25">
      <c r="A150" s="1385" t="s">
        <v>2003</v>
      </c>
      <c r="B150" s="2562"/>
      <c r="C150" s="1783"/>
      <c r="D150" s="2525"/>
      <c r="E150" s="2566">
        <v>75.3</v>
      </c>
      <c r="F150" s="2525"/>
      <c r="G150" s="2566">
        <v>75.459999999999994</v>
      </c>
      <c r="H150" s="2525"/>
      <c r="I150" s="1089"/>
      <c r="J150" s="2525"/>
      <c r="K150" s="2566">
        <v>77.7</v>
      </c>
      <c r="L150" s="2525"/>
      <c r="M150" s="2525">
        <v>76.153333333333322</v>
      </c>
      <c r="N150" s="2525"/>
      <c r="O150" s="2566">
        <v>82.9</v>
      </c>
      <c r="P150" s="463"/>
      <c r="Q150" s="2525">
        <v>159.05333333333334</v>
      </c>
      <c r="R150" s="2525"/>
      <c r="S150" s="2566">
        <v>79</v>
      </c>
      <c r="T150" s="463"/>
      <c r="U150" s="2525">
        <v>238.05333333333334</v>
      </c>
      <c r="V150" s="2525"/>
      <c r="W150" s="2566">
        <v>82.4</v>
      </c>
      <c r="X150" s="463"/>
      <c r="Y150" s="2525">
        <v>81.433333333333337</v>
      </c>
      <c r="Z150" s="463"/>
      <c r="AA150" s="2525">
        <v>78.793333333333322</v>
      </c>
      <c r="AB150" s="2525"/>
      <c r="AC150" s="2566">
        <v>83.8</v>
      </c>
      <c r="AD150" s="2388"/>
      <c r="AE150" s="2573">
        <v>162.59333333333331</v>
      </c>
      <c r="AF150" s="2525"/>
      <c r="AG150" s="2566">
        <v>83.8</v>
      </c>
      <c r="AH150" s="2388"/>
      <c r="AI150" s="2573">
        <v>246.39333333333332</v>
      </c>
      <c r="AJ150" s="2525"/>
      <c r="AK150" s="2566">
        <v>75</v>
      </c>
      <c r="AL150" s="2388"/>
      <c r="AM150" s="2573">
        <v>80.86666666666666</v>
      </c>
      <c r="AN150" s="2388"/>
      <c r="AO150" s="2573">
        <v>321.39333333333332</v>
      </c>
      <c r="AP150" s="2525"/>
      <c r="AQ150" s="2566">
        <v>89.2</v>
      </c>
      <c r="AR150" s="2388"/>
      <c r="AS150" s="2573">
        <v>410.59333333333331</v>
      </c>
      <c r="AT150" s="2525"/>
      <c r="AU150" s="2566">
        <v>84.5</v>
      </c>
      <c r="AV150" s="2388"/>
      <c r="AW150" s="2574">
        <v>80.8</v>
      </c>
      <c r="AX150" s="2525"/>
      <c r="AY150" s="2566">
        <v>87.4</v>
      </c>
      <c r="AZ150" s="2388"/>
      <c r="BA150" s="2574">
        <v>87.033333333333346</v>
      </c>
      <c r="BB150" s="2388"/>
      <c r="BC150" s="2573">
        <v>83.95</v>
      </c>
      <c r="BD150" s="2388"/>
      <c r="BE150" s="1109">
        <v>81.400000000000006</v>
      </c>
      <c r="BF150" s="1972"/>
      <c r="BG150" s="1972"/>
      <c r="BH150" s="2500"/>
      <c r="BI150" s="2500"/>
      <c r="BJ150" s="1972"/>
      <c r="BK150" s="1972"/>
      <c r="BL150" s="2500"/>
      <c r="BM150" s="2500"/>
    </row>
    <row r="151" spans="1:65" ht="21" customHeight="1" x14ac:dyDescent="0.25">
      <c r="C151" s="880"/>
      <c r="D151" s="880"/>
      <c r="E151" s="880"/>
      <c r="F151" s="880"/>
      <c r="G151" s="880"/>
      <c r="H151" s="880"/>
      <c r="I151" s="880"/>
      <c r="J151" s="880"/>
      <c r="L151" s="880"/>
      <c r="N151" s="880"/>
      <c r="P151" s="880"/>
      <c r="BF151" s="880"/>
    </row>
    <row r="152" spans="1:65" ht="21" customHeight="1" x14ac:dyDescent="0.25">
      <c r="C152" s="880"/>
      <c r="D152" s="880"/>
      <c r="E152" s="880"/>
      <c r="F152" s="880"/>
      <c r="G152" s="880"/>
      <c r="H152" s="880"/>
      <c r="I152" s="880"/>
      <c r="J152" s="880"/>
      <c r="L152" s="880"/>
      <c r="N152" s="880"/>
      <c r="P152" s="880"/>
      <c r="BF152" s="880"/>
    </row>
    <row r="153" spans="1:65" ht="21" customHeight="1" x14ac:dyDescent="0.25">
      <c r="C153" s="880"/>
      <c r="D153" s="880"/>
      <c r="E153" s="880"/>
      <c r="F153" s="880"/>
      <c r="G153" s="880"/>
      <c r="H153" s="880"/>
      <c r="I153" s="880"/>
      <c r="J153" s="880"/>
      <c r="L153" s="880"/>
      <c r="N153" s="880"/>
      <c r="P153" s="880"/>
      <c r="BF153" s="880"/>
    </row>
    <row r="154" spans="1:65" ht="21" customHeight="1" x14ac:dyDescent="0.25">
      <c r="C154" s="880"/>
      <c r="D154" s="880"/>
      <c r="E154" s="880"/>
      <c r="F154" s="880"/>
      <c r="G154" s="880"/>
      <c r="H154" s="880"/>
      <c r="I154" s="880"/>
      <c r="J154" s="880"/>
      <c r="L154" s="880"/>
      <c r="N154" s="880"/>
      <c r="P154" s="880"/>
      <c r="BF154" s="880"/>
    </row>
    <row r="155" spans="1:65" ht="21" customHeight="1" x14ac:dyDescent="0.25">
      <c r="C155" s="880"/>
      <c r="D155" s="880"/>
      <c r="E155" s="880"/>
      <c r="F155" s="880"/>
      <c r="G155" s="880"/>
      <c r="H155" s="880"/>
      <c r="I155" s="880"/>
      <c r="J155" s="880"/>
      <c r="L155" s="880"/>
      <c r="N155" s="880"/>
      <c r="P155" s="880"/>
      <c r="V155" s="880"/>
      <c r="BF155" s="880"/>
    </row>
    <row r="156" spans="1:65" ht="21" customHeight="1" x14ac:dyDescent="0.25">
      <c r="C156" s="880"/>
      <c r="D156" s="880"/>
      <c r="E156" s="880"/>
      <c r="F156" s="880"/>
      <c r="G156" s="880"/>
      <c r="H156" s="880"/>
      <c r="I156" s="880"/>
      <c r="J156" s="880"/>
      <c r="L156" s="880"/>
      <c r="N156" s="880"/>
      <c r="P156" s="880"/>
      <c r="V156" s="880"/>
      <c r="BF156" s="880"/>
    </row>
    <row r="157" spans="1:65" ht="21" customHeight="1" x14ac:dyDescent="0.25">
      <c r="C157" s="880"/>
      <c r="D157" s="880"/>
      <c r="E157" s="880"/>
      <c r="F157" s="880"/>
      <c r="G157" s="880"/>
      <c r="H157" s="880"/>
      <c r="I157" s="880"/>
      <c r="J157" s="880"/>
      <c r="L157" s="880"/>
      <c r="N157" s="880"/>
      <c r="P157" s="880"/>
      <c r="V157" s="880"/>
      <c r="BF157" s="880"/>
    </row>
    <row r="158" spans="1:65" ht="21" customHeight="1" x14ac:dyDescent="0.25">
      <c r="C158" s="880"/>
      <c r="D158" s="880"/>
      <c r="E158" s="880"/>
      <c r="F158" s="880"/>
      <c r="G158" s="880"/>
      <c r="H158" s="880"/>
      <c r="I158" s="880"/>
      <c r="J158" s="880"/>
      <c r="L158" s="880"/>
      <c r="N158" s="880"/>
      <c r="P158" s="880"/>
      <c r="V158" s="880"/>
      <c r="BF158" s="880"/>
    </row>
    <row r="159" spans="1:65" ht="21" customHeight="1" x14ac:dyDescent="0.25">
      <c r="C159" s="880"/>
      <c r="D159" s="880"/>
      <c r="E159" s="880"/>
      <c r="F159" s="880"/>
      <c r="G159" s="880"/>
      <c r="H159" s="880"/>
      <c r="I159" s="880"/>
      <c r="J159" s="880"/>
      <c r="L159" s="880"/>
      <c r="N159" s="880"/>
      <c r="P159" s="880"/>
      <c r="V159" s="880"/>
      <c r="BF159" s="880"/>
    </row>
    <row r="160" spans="1:65" ht="21" customHeight="1" x14ac:dyDescent="0.25">
      <c r="C160" s="880"/>
      <c r="D160" s="880"/>
      <c r="E160" s="880"/>
      <c r="F160" s="880"/>
      <c r="G160" s="880"/>
      <c r="H160" s="880"/>
      <c r="I160" s="880"/>
      <c r="J160" s="880"/>
      <c r="L160" s="880"/>
      <c r="N160" s="880"/>
      <c r="P160" s="880"/>
      <c r="V160" s="880"/>
      <c r="BF160" s="880"/>
    </row>
    <row r="161" spans="3:58" ht="21" customHeight="1" x14ac:dyDescent="0.25">
      <c r="C161" s="880"/>
      <c r="D161" s="880"/>
      <c r="E161" s="880"/>
      <c r="F161" s="880"/>
      <c r="G161" s="880"/>
      <c r="H161" s="880"/>
      <c r="I161" s="880"/>
      <c r="J161" s="880"/>
      <c r="L161" s="880"/>
      <c r="N161" s="880"/>
      <c r="P161" s="880"/>
      <c r="V161" s="880"/>
      <c r="BF161" s="880"/>
    </row>
    <row r="162" spans="3:58" ht="21" customHeight="1" x14ac:dyDescent="0.25">
      <c r="C162" s="880"/>
      <c r="D162" s="880"/>
      <c r="E162" s="880"/>
      <c r="F162" s="880"/>
      <c r="G162" s="880"/>
      <c r="H162" s="880"/>
      <c r="I162" s="880"/>
      <c r="J162" s="880"/>
      <c r="L162" s="880"/>
      <c r="N162" s="880"/>
      <c r="P162" s="880"/>
      <c r="V162" s="880"/>
      <c r="BF162" s="880"/>
    </row>
    <row r="163" spans="3:58" ht="21" customHeight="1" x14ac:dyDescent="0.25">
      <c r="C163" s="880"/>
      <c r="D163" s="880"/>
      <c r="E163" s="880"/>
      <c r="F163" s="880"/>
      <c r="G163" s="880"/>
      <c r="H163" s="880"/>
      <c r="I163" s="880"/>
      <c r="J163" s="880"/>
      <c r="L163" s="880"/>
      <c r="N163" s="880"/>
      <c r="P163" s="880"/>
      <c r="V163" s="880"/>
      <c r="BF163" s="880"/>
    </row>
    <row r="164" spans="3:58" ht="21" customHeight="1" x14ac:dyDescent="0.25">
      <c r="C164" s="880"/>
      <c r="D164" s="880"/>
      <c r="E164" s="880"/>
      <c r="F164" s="880"/>
      <c r="G164" s="880"/>
      <c r="H164" s="880"/>
      <c r="I164" s="880"/>
      <c r="J164" s="880"/>
      <c r="L164" s="880"/>
      <c r="N164" s="880"/>
      <c r="P164" s="880"/>
      <c r="V164" s="880"/>
      <c r="BF164" s="880"/>
    </row>
    <row r="165" spans="3:58" ht="21" customHeight="1" x14ac:dyDescent="0.25">
      <c r="D165" s="880"/>
      <c r="E165" s="880"/>
      <c r="K165" s="1500"/>
      <c r="O165" s="1500"/>
      <c r="R165" s="2623"/>
      <c r="T165" s="2623"/>
      <c r="V165" s="880"/>
      <c r="BF165" s="880"/>
    </row>
    <row r="166" spans="3:58" ht="21" customHeight="1" x14ac:dyDescent="0.25">
      <c r="D166" s="880"/>
      <c r="E166" s="880"/>
      <c r="K166" s="1500"/>
      <c r="O166" s="1500"/>
      <c r="R166" s="2623"/>
      <c r="T166" s="2623"/>
      <c r="V166" s="880"/>
      <c r="BF166" s="880"/>
    </row>
    <row r="167" spans="3:58" ht="21" customHeight="1" x14ac:dyDescent="0.25">
      <c r="D167" s="880"/>
      <c r="E167" s="880"/>
      <c r="K167" s="1500"/>
      <c r="O167" s="1500"/>
      <c r="R167" s="2623"/>
      <c r="T167" s="2623"/>
      <c r="V167" s="880"/>
      <c r="BF167" s="880"/>
    </row>
    <row r="168" spans="3:58" ht="21" customHeight="1" x14ac:dyDescent="0.25">
      <c r="D168" s="880"/>
      <c r="E168" s="880"/>
      <c r="K168" s="1500"/>
      <c r="O168" s="1500"/>
      <c r="R168" s="2623"/>
      <c r="T168" s="2623"/>
      <c r="V168" s="880"/>
      <c r="BF168" s="880"/>
    </row>
    <row r="169" spans="3:58" ht="21" customHeight="1" x14ac:dyDescent="0.25">
      <c r="D169" s="880"/>
      <c r="E169" s="880"/>
      <c r="K169" s="1500"/>
      <c r="O169" s="1500"/>
      <c r="R169" s="2623"/>
      <c r="T169" s="2623"/>
      <c r="V169" s="880"/>
      <c r="BF169" s="880"/>
    </row>
    <row r="170" spans="3:58" ht="21" customHeight="1" x14ac:dyDescent="0.25">
      <c r="D170" s="880"/>
      <c r="E170" s="880"/>
      <c r="K170" s="1500"/>
      <c r="O170" s="1500"/>
      <c r="R170" s="2623"/>
      <c r="T170" s="2623"/>
      <c r="V170" s="880"/>
      <c r="BF170" s="880"/>
    </row>
    <row r="171" spans="3:58" ht="21" customHeight="1" x14ac:dyDescent="0.25">
      <c r="C171" s="880"/>
      <c r="D171" s="880"/>
      <c r="E171" s="880"/>
      <c r="K171" s="1500"/>
      <c r="O171" s="1500"/>
      <c r="R171" s="2623"/>
      <c r="T171" s="2623"/>
      <c r="V171" s="880"/>
      <c r="BF171" s="880"/>
    </row>
    <row r="172" spans="3:58" ht="21" customHeight="1" x14ac:dyDescent="0.25">
      <c r="C172" s="880"/>
      <c r="D172" s="880"/>
      <c r="E172" s="880"/>
      <c r="K172" s="1500"/>
      <c r="O172" s="1500"/>
      <c r="R172" s="2623"/>
      <c r="T172" s="2623"/>
      <c r="V172" s="880"/>
      <c r="BF172" s="880"/>
    </row>
    <row r="173" spans="3:58" ht="21" customHeight="1" x14ac:dyDescent="0.25">
      <c r="C173" s="880"/>
      <c r="D173" s="880"/>
      <c r="E173" s="880"/>
      <c r="K173" s="1500"/>
      <c r="O173" s="1500"/>
      <c r="R173" s="2623"/>
      <c r="T173" s="2623"/>
      <c r="V173" s="880"/>
      <c r="BF173" s="880"/>
    </row>
    <row r="174" spans="3:58" ht="21" customHeight="1" x14ac:dyDescent="0.25">
      <c r="C174" s="880"/>
      <c r="D174" s="880"/>
      <c r="E174" s="880"/>
      <c r="K174" s="1500"/>
      <c r="O174" s="1500"/>
      <c r="R174" s="2623"/>
      <c r="T174" s="2623"/>
      <c r="V174" s="880"/>
      <c r="BF174" s="880"/>
    </row>
    <row r="175" spans="3:58" ht="21" customHeight="1" x14ac:dyDescent="0.25">
      <c r="C175" s="880"/>
      <c r="D175" s="880"/>
      <c r="E175" s="880"/>
      <c r="K175" s="1500"/>
      <c r="O175" s="1500"/>
      <c r="R175" s="2623"/>
      <c r="T175" s="2623"/>
      <c r="V175" s="880"/>
      <c r="BF175" s="880"/>
    </row>
    <row r="176" spans="3:58" ht="21" customHeight="1" x14ac:dyDescent="0.25">
      <c r="C176" s="880"/>
      <c r="D176" s="880"/>
      <c r="E176" s="880"/>
      <c r="K176" s="1500"/>
      <c r="O176" s="1500"/>
      <c r="R176" s="2623"/>
      <c r="T176" s="2623"/>
      <c r="V176" s="880"/>
      <c r="BF176" s="880"/>
    </row>
    <row r="177" spans="3:58" ht="21" customHeight="1" x14ac:dyDescent="0.25">
      <c r="C177" s="880"/>
      <c r="D177" s="880"/>
      <c r="E177" s="880"/>
      <c r="K177" s="1500"/>
      <c r="O177" s="1500"/>
      <c r="R177" s="2623"/>
      <c r="T177" s="2623"/>
      <c r="V177" s="880"/>
      <c r="BF177" s="880"/>
    </row>
    <row r="178" spans="3:58" ht="21" customHeight="1" x14ac:dyDescent="0.25">
      <c r="C178" s="880"/>
      <c r="D178" s="880"/>
      <c r="E178" s="880"/>
      <c r="K178" s="1500"/>
      <c r="O178" s="1500"/>
      <c r="R178" s="2623"/>
      <c r="T178" s="2623"/>
      <c r="V178" s="880"/>
      <c r="BF178" s="880"/>
    </row>
    <row r="179" spans="3:58" ht="21" customHeight="1" x14ac:dyDescent="0.25">
      <c r="C179" s="880"/>
      <c r="D179" s="880"/>
      <c r="E179" s="880"/>
      <c r="K179" s="1500"/>
      <c r="O179" s="1500"/>
      <c r="R179" s="2623"/>
      <c r="T179" s="2623"/>
      <c r="V179" s="880"/>
      <c r="BF179" s="880"/>
    </row>
    <row r="180" spans="3:58" ht="21" customHeight="1" x14ac:dyDescent="0.25">
      <c r="C180" s="880"/>
      <c r="D180" s="880"/>
      <c r="E180" s="880"/>
      <c r="K180" s="1500"/>
      <c r="O180" s="1500"/>
      <c r="R180" s="2623"/>
      <c r="T180" s="2623"/>
      <c r="V180" s="880"/>
      <c r="BF180" s="880"/>
    </row>
    <row r="181" spans="3:58" ht="21" customHeight="1" x14ac:dyDescent="0.25">
      <c r="C181" s="880"/>
      <c r="D181" s="880"/>
      <c r="E181" s="880"/>
      <c r="K181" s="1500"/>
      <c r="O181" s="1500"/>
      <c r="R181" s="2623"/>
      <c r="T181" s="2623"/>
      <c r="V181" s="880"/>
      <c r="BF181" s="880"/>
    </row>
    <row r="182" spans="3:58" ht="21" customHeight="1" x14ac:dyDescent="0.25">
      <c r="C182" s="880"/>
      <c r="D182" s="880"/>
      <c r="E182" s="880"/>
      <c r="K182" s="1500"/>
      <c r="O182" s="1500"/>
      <c r="R182" s="2623"/>
      <c r="T182" s="2623"/>
      <c r="V182" s="880"/>
      <c r="BF182" s="880"/>
    </row>
    <row r="183" spans="3:58" ht="21" customHeight="1" x14ac:dyDescent="0.25">
      <c r="C183" s="880"/>
      <c r="D183" s="880"/>
      <c r="E183" s="880"/>
      <c r="K183" s="1500"/>
      <c r="O183" s="1500"/>
      <c r="R183" s="2623"/>
      <c r="T183" s="2623"/>
      <c r="V183" s="880"/>
      <c r="BF183" s="880"/>
    </row>
    <row r="184" spans="3:58" ht="21" customHeight="1" x14ac:dyDescent="0.25">
      <c r="C184" s="880"/>
      <c r="D184" s="880"/>
      <c r="E184" s="880"/>
      <c r="K184" s="1500"/>
      <c r="O184" s="1500"/>
      <c r="R184" s="2623"/>
      <c r="T184" s="2623"/>
      <c r="V184" s="880"/>
      <c r="BF184" s="880"/>
    </row>
    <row r="185" spans="3:58" ht="21" customHeight="1" x14ac:dyDescent="0.25">
      <c r="C185" s="880"/>
      <c r="D185" s="880"/>
      <c r="E185" s="880"/>
      <c r="K185" s="1500"/>
      <c r="O185" s="1500"/>
      <c r="R185" s="2623"/>
      <c r="T185" s="2623"/>
      <c r="V185" s="880"/>
      <c r="BF185" s="880"/>
    </row>
    <row r="186" spans="3:58" ht="21" customHeight="1" x14ac:dyDescent="0.25">
      <c r="C186" s="880"/>
      <c r="D186" s="880"/>
      <c r="E186" s="880"/>
      <c r="K186" s="1500"/>
      <c r="O186" s="1500"/>
      <c r="R186" s="2623"/>
      <c r="T186" s="2623"/>
      <c r="V186" s="880"/>
      <c r="BF186" s="880"/>
    </row>
    <row r="187" spans="3:58" ht="21" customHeight="1" x14ac:dyDescent="0.25">
      <c r="C187" s="880"/>
      <c r="D187" s="880"/>
      <c r="E187" s="880"/>
      <c r="K187" s="1500"/>
      <c r="O187" s="1500"/>
      <c r="R187" s="2623"/>
      <c r="T187" s="2623"/>
      <c r="V187" s="880"/>
      <c r="BF187" s="880"/>
    </row>
    <row r="188" spans="3:58" ht="21" customHeight="1" x14ac:dyDescent="0.25">
      <c r="C188" s="880"/>
      <c r="D188" s="880"/>
      <c r="E188" s="880"/>
      <c r="R188" s="2623"/>
      <c r="T188" s="2623"/>
      <c r="V188" s="880"/>
      <c r="BF188" s="880"/>
    </row>
    <row r="189" spans="3:58" ht="21" customHeight="1" x14ac:dyDescent="0.25">
      <c r="C189" s="880"/>
      <c r="D189" s="880"/>
      <c r="E189" s="880"/>
      <c r="R189" s="2623"/>
      <c r="T189" s="2623"/>
      <c r="V189" s="880"/>
      <c r="BF189" s="880"/>
    </row>
    <row r="190" spans="3:58" ht="21" customHeight="1" x14ac:dyDescent="0.25">
      <c r="C190" s="880"/>
      <c r="D190" s="880"/>
      <c r="E190" s="880"/>
      <c r="R190" s="2623"/>
      <c r="T190" s="2623"/>
      <c r="V190" s="880"/>
      <c r="BF190" s="880"/>
    </row>
    <row r="191" spans="3:58" ht="21" customHeight="1" x14ac:dyDescent="0.25">
      <c r="C191" s="880"/>
      <c r="D191" s="880"/>
      <c r="E191" s="880"/>
      <c r="R191" s="2623"/>
      <c r="T191" s="2623"/>
      <c r="V191" s="880"/>
      <c r="BF191" s="880"/>
    </row>
    <row r="192" spans="3:58" ht="21" customHeight="1" x14ac:dyDescent="0.25">
      <c r="C192" s="880"/>
      <c r="D192" s="880"/>
      <c r="E192" s="880"/>
      <c r="R192" s="2623"/>
      <c r="T192" s="2623"/>
      <c r="V192" s="880"/>
      <c r="BF192" s="880"/>
    </row>
    <row r="193" spans="3:58" ht="21" customHeight="1" x14ac:dyDescent="0.25">
      <c r="C193" s="880"/>
      <c r="D193" s="880"/>
      <c r="E193" s="880"/>
      <c r="R193" s="2623"/>
      <c r="T193" s="2623"/>
      <c r="V193" s="880"/>
      <c r="BF193" s="880"/>
    </row>
    <row r="194" spans="3:58" ht="21" customHeight="1" x14ac:dyDescent="0.25">
      <c r="C194" s="880"/>
      <c r="D194" s="880"/>
      <c r="E194" s="880"/>
      <c r="R194" s="2623"/>
      <c r="T194" s="2623"/>
      <c r="V194" s="880"/>
      <c r="BF194" s="880"/>
    </row>
    <row r="195" spans="3:58" ht="21" customHeight="1" x14ac:dyDescent="0.25">
      <c r="C195" s="880"/>
      <c r="D195" s="880"/>
      <c r="E195" s="880"/>
      <c r="R195" s="2623"/>
      <c r="T195" s="2623"/>
      <c r="V195" s="880"/>
      <c r="BF195" s="880"/>
    </row>
    <row r="196" spans="3:58" ht="21" customHeight="1" x14ac:dyDescent="0.25">
      <c r="C196" s="880"/>
      <c r="D196" s="880"/>
      <c r="E196" s="880"/>
      <c r="R196" s="2623"/>
      <c r="T196" s="2623"/>
      <c r="V196" s="880"/>
      <c r="BF196" s="880"/>
    </row>
    <row r="197" spans="3:58" ht="21" customHeight="1" x14ac:dyDescent="0.25">
      <c r="C197" s="880"/>
      <c r="D197" s="880"/>
      <c r="E197" s="880"/>
      <c r="R197" s="2623"/>
      <c r="T197" s="2623"/>
      <c r="V197" s="880"/>
      <c r="BF197" s="880"/>
    </row>
    <row r="198" spans="3:58" ht="21" customHeight="1" x14ac:dyDescent="0.25">
      <c r="C198" s="880"/>
      <c r="D198" s="880"/>
      <c r="E198" s="880"/>
      <c r="R198" s="2623"/>
      <c r="T198" s="2623"/>
      <c r="V198" s="880"/>
      <c r="BF198" s="880"/>
    </row>
    <row r="199" spans="3:58" ht="21" customHeight="1" x14ac:dyDescent="0.25">
      <c r="C199" s="880"/>
      <c r="D199" s="880"/>
      <c r="E199" s="880"/>
      <c r="R199" s="2623"/>
      <c r="T199" s="2623"/>
      <c r="V199" s="880"/>
      <c r="BF199" s="880"/>
    </row>
    <row r="200" spans="3:58" ht="21" customHeight="1" x14ac:dyDescent="0.25">
      <c r="C200" s="880"/>
      <c r="D200" s="880"/>
      <c r="E200" s="880"/>
      <c r="R200" s="2623"/>
      <c r="T200" s="2623"/>
      <c r="V200" s="880"/>
      <c r="BF200" s="880"/>
    </row>
    <row r="201" spans="3:58" ht="21" customHeight="1" x14ac:dyDescent="0.25">
      <c r="C201" s="880"/>
      <c r="D201" s="880"/>
      <c r="E201" s="880"/>
      <c r="R201" s="2623"/>
      <c r="T201" s="2623"/>
      <c r="V201" s="880"/>
      <c r="BF201" s="880"/>
    </row>
    <row r="202" spans="3:58" ht="21" customHeight="1" x14ac:dyDescent="0.25">
      <c r="C202" s="880"/>
      <c r="D202" s="880"/>
      <c r="E202" s="880"/>
      <c r="R202" s="2623"/>
      <c r="T202" s="2623"/>
      <c r="V202" s="880"/>
      <c r="BF202" s="880"/>
    </row>
    <row r="203" spans="3:58" ht="21" customHeight="1" x14ac:dyDescent="0.25">
      <c r="C203" s="880"/>
      <c r="D203" s="880"/>
      <c r="E203" s="880"/>
      <c r="R203" s="2623"/>
      <c r="T203" s="2623"/>
      <c r="V203" s="880"/>
      <c r="BF203" s="880"/>
    </row>
    <row r="204" spans="3:58" ht="21" customHeight="1" x14ac:dyDescent="0.25">
      <c r="C204" s="880"/>
      <c r="D204" s="880"/>
      <c r="E204" s="880"/>
      <c r="R204" s="2623"/>
      <c r="T204" s="2623"/>
      <c r="V204" s="880"/>
      <c r="BF204" s="880"/>
    </row>
    <row r="205" spans="3:58" ht="21" customHeight="1" x14ac:dyDescent="0.25">
      <c r="C205" s="880"/>
      <c r="D205" s="880"/>
      <c r="E205" s="880"/>
      <c r="R205" s="2623"/>
      <c r="T205" s="2623"/>
      <c r="V205" s="880"/>
      <c r="BF205" s="880"/>
    </row>
    <row r="206" spans="3:58" ht="21" customHeight="1" x14ac:dyDescent="0.25">
      <c r="C206" s="880"/>
      <c r="D206" s="880"/>
      <c r="E206" s="880"/>
      <c r="R206" s="2623"/>
      <c r="T206" s="2623"/>
      <c r="V206" s="880"/>
      <c r="BF206" s="880"/>
    </row>
    <row r="207" spans="3:58" ht="21" customHeight="1" x14ac:dyDescent="0.25">
      <c r="C207" s="880"/>
      <c r="D207" s="880"/>
      <c r="E207" s="880"/>
      <c r="R207" s="2623"/>
      <c r="T207" s="2623"/>
      <c r="V207" s="880"/>
      <c r="BF207" s="880"/>
    </row>
    <row r="208" spans="3:58" ht="21" customHeight="1" x14ac:dyDescent="0.25">
      <c r="C208" s="880"/>
      <c r="D208" s="880"/>
      <c r="E208" s="880"/>
      <c r="R208" s="2623"/>
      <c r="T208" s="2623"/>
      <c r="V208" s="880"/>
      <c r="BF208" s="880"/>
    </row>
    <row r="209" spans="3:58" ht="21" customHeight="1" x14ac:dyDescent="0.25">
      <c r="C209" s="880"/>
      <c r="D209" s="880"/>
      <c r="E209" s="880"/>
      <c r="R209" s="2623"/>
      <c r="T209" s="2623"/>
      <c r="V209" s="880"/>
      <c r="BF209" s="880"/>
    </row>
    <row r="210" spans="3:58" ht="21" customHeight="1" x14ac:dyDescent="0.25">
      <c r="C210" s="880"/>
      <c r="D210" s="880"/>
      <c r="E210" s="880"/>
      <c r="R210" s="2623"/>
      <c r="T210" s="2623"/>
      <c r="V210" s="880"/>
      <c r="BF210" s="880"/>
    </row>
    <row r="211" spans="3:58" ht="21" customHeight="1" x14ac:dyDescent="0.25">
      <c r="C211" s="880"/>
      <c r="D211" s="880"/>
      <c r="E211" s="880"/>
      <c r="R211" s="2623"/>
      <c r="T211" s="2623"/>
      <c r="V211" s="880"/>
      <c r="BF211" s="880"/>
    </row>
    <row r="212" spans="3:58" ht="21" customHeight="1" x14ac:dyDescent="0.25">
      <c r="C212" s="880"/>
      <c r="D212" s="880"/>
      <c r="E212" s="880"/>
      <c r="R212" s="2623"/>
      <c r="T212" s="2623"/>
      <c r="V212" s="880"/>
      <c r="BF212" s="880"/>
    </row>
    <row r="213" spans="3:58" ht="21" customHeight="1" x14ac:dyDescent="0.25">
      <c r="C213" s="880"/>
      <c r="D213" s="880"/>
      <c r="E213" s="880"/>
      <c r="R213" s="2623"/>
      <c r="T213" s="2623"/>
      <c r="V213" s="880"/>
      <c r="BF213" s="880"/>
    </row>
    <row r="214" spans="3:58" ht="21" customHeight="1" x14ac:dyDescent="0.25">
      <c r="C214" s="880"/>
      <c r="D214" s="880"/>
      <c r="E214" s="880"/>
      <c r="R214" s="2623"/>
      <c r="T214" s="2623"/>
      <c r="V214" s="880"/>
      <c r="BF214" s="880"/>
    </row>
    <row r="215" spans="3:58" ht="21" customHeight="1" x14ac:dyDescent="0.25">
      <c r="C215" s="880"/>
      <c r="D215" s="880"/>
      <c r="E215" s="880"/>
      <c r="R215" s="2623"/>
      <c r="T215" s="2623"/>
      <c r="V215" s="880"/>
      <c r="BF215" s="880"/>
    </row>
    <row r="216" spans="3:58" ht="21" customHeight="1" x14ac:dyDescent="0.25">
      <c r="C216" s="880"/>
      <c r="D216" s="880"/>
      <c r="E216" s="880"/>
      <c r="R216" s="2623"/>
      <c r="T216" s="2623"/>
      <c r="V216" s="880"/>
      <c r="BF216" s="880"/>
    </row>
    <row r="217" spans="3:58" ht="21" customHeight="1" x14ac:dyDescent="0.25">
      <c r="C217" s="880"/>
      <c r="D217" s="880"/>
      <c r="E217" s="880"/>
      <c r="R217" s="2623"/>
      <c r="T217" s="2623"/>
      <c r="V217" s="880"/>
      <c r="BF217" s="880"/>
    </row>
    <row r="218" spans="3:58" ht="21" customHeight="1" x14ac:dyDescent="0.25">
      <c r="C218" s="880"/>
      <c r="D218" s="880"/>
      <c r="E218" s="880"/>
      <c r="R218" s="2623"/>
      <c r="T218" s="2623"/>
      <c r="V218" s="880"/>
      <c r="BF218" s="880"/>
    </row>
    <row r="219" spans="3:58" ht="21" customHeight="1" x14ac:dyDescent="0.25">
      <c r="C219" s="880"/>
      <c r="D219" s="880"/>
      <c r="E219" s="880"/>
      <c r="R219" s="2623"/>
      <c r="T219" s="2623"/>
      <c r="V219" s="880"/>
      <c r="BF219" s="880"/>
    </row>
    <row r="220" spans="3:58" ht="21" customHeight="1" x14ac:dyDescent="0.25">
      <c r="C220" s="880"/>
      <c r="D220" s="880"/>
      <c r="E220" s="880"/>
      <c r="R220" s="2623"/>
      <c r="T220" s="2623"/>
      <c r="V220" s="880"/>
      <c r="BF220" s="880"/>
    </row>
    <row r="221" spans="3:58" ht="21" customHeight="1" x14ac:dyDescent="0.25">
      <c r="C221" s="880"/>
      <c r="D221" s="880"/>
      <c r="E221" s="880"/>
      <c r="R221" s="2623"/>
      <c r="T221" s="2623"/>
      <c r="V221" s="880"/>
      <c r="BF221" s="880"/>
    </row>
    <row r="222" spans="3:58" ht="21" customHeight="1" x14ac:dyDescent="0.25">
      <c r="C222" s="880"/>
      <c r="D222" s="880"/>
      <c r="E222" s="880"/>
      <c r="R222" s="2623"/>
      <c r="T222" s="2623"/>
      <c r="V222" s="880"/>
      <c r="BF222" s="880"/>
    </row>
    <row r="223" spans="3:58" ht="21" customHeight="1" x14ac:dyDescent="0.25">
      <c r="C223" s="880"/>
      <c r="D223" s="880"/>
      <c r="E223" s="880"/>
      <c r="R223" s="2623"/>
      <c r="T223" s="2623"/>
      <c r="V223" s="880"/>
      <c r="BF223" s="880"/>
    </row>
    <row r="224" spans="3:58" ht="21" customHeight="1" x14ac:dyDescent="0.25">
      <c r="C224" s="880"/>
      <c r="D224" s="880"/>
      <c r="E224" s="880"/>
      <c r="R224" s="2623"/>
      <c r="T224" s="2623"/>
      <c r="V224" s="880"/>
      <c r="BF224" s="880"/>
    </row>
    <row r="225" spans="3:58" ht="21" customHeight="1" x14ac:dyDescent="0.25">
      <c r="C225" s="880"/>
      <c r="D225" s="880"/>
      <c r="E225" s="880"/>
      <c r="R225" s="2623"/>
      <c r="T225" s="2623"/>
      <c r="V225" s="880"/>
      <c r="BF225" s="880"/>
    </row>
    <row r="226" spans="3:58" ht="21" customHeight="1" x14ac:dyDescent="0.25">
      <c r="C226" s="880"/>
      <c r="D226" s="880"/>
      <c r="E226" s="880"/>
      <c r="R226" s="2623"/>
      <c r="T226" s="2623"/>
      <c r="V226" s="880"/>
      <c r="BF226" s="880"/>
    </row>
    <row r="227" spans="3:58" ht="21" customHeight="1" x14ac:dyDescent="0.25">
      <c r="C227" s="880"/>
      <c r="D227" s="880"/>
      <c r="E227" s="880"/>
      <c r="R227" s="2623"/>
      <c r="T227" s="2623"/>
      <c r="V227" s="880"/>
      <c r="BF227" s="880"/>
    </row>
    <row r="228" spans="3:58" ht="21" customHeight="1" x14ac:dyDescent="0.25">
      <c r="C228" s="880"/>
      <c r="D228" s="880"/>
      <c r="E228" s="880"/>
      <c r="R228" s="2623"/>
      <c r="T228" s="2623"/>
      <c r="V228" s="880"/>
      <c r="BF228" s="880"/>
    </row>
    <row r="229" spans="3:58" ht="21" customHeight="1" x14ac:dyDescent="0.25">
      <c r="C229" s="880"/>
      <c r="D229" s="880"/>
      <c r="E229" s="880"/>
      <c r="R229" s="2623"/>
      <c r="T229" s="2623"/>
      <c r="V229" s="880"/>
      <c r="BF229" s="880"/>
    </row>
    <row r="230" spans="3:58" ht="21" customHeight="1" x14ac:dyDescent="0.25">
      <c r="C230" s="880"/>
      <c r="D230" s="880"/>
      <c r="E230" s="880"/>
      <c r="R230" s="2623"/>
      <c r="T230" s="2623"/>
      <c r="V230" s="880"/>
      <c r="BF230" s="880"/>
    </row>
    <row r="231" spans="3:58" ht="21" customHeight="1" x14ac:dyDescent="0.25">
      <c r="C231" s="880"/>
      <c r="D231" s="880"/>
      <c r="E231" s="880"/>
      <c r="R231" s="2623"/>
      <c r="T231" s="2623"/>
      <c r="V231" s="880"/>
      <c r="BF231" s="880"/>
    </row>
    <row r="232" spans="3:58" ht="21" customHeight="1" x14ac:dyDescent="0.25">
      <c r="C232" s="880"/>
      <c r="D232" s="880"/>
      <c r="E232" s="880"/>
      <c r="R232" s="2623"/>
      <c r="T232" s="2623"/>
      <c r="V232" s="880"/>
      <c r="BF232" s="880"/>
    </row>
    <row r="233" spans="3:58" ht="21" customHeight="1" x14ac:dyDescent="0.25">
      <c r="C233" s="880"/>
      <c r="D233" s="880"/>
      <c r="E233" s="880"/>
      <c r="R233" s="2623"/>
      <c r="T233" s="2623"/>
      <c r="V233" s="880"/>
      <c r="BF233" s="880"/>
    </row>
    <row r="234" spans="3:58" ht="21" customHeight="1" x14ac:dyDescent="0.25">
      <c r="C234" s="880"/>
      <c r="D234" s="880"/>
      <c r="E234" s="880"/>
      <c r="R234" s="2623"/>
      <c r="T234" s="2623"/>
      <c r="V234" s="880"/>
      <c r="BF234" s="880"/>
    </row>
    <row r="235" spans="3:58" ht="21" customHeight="1" x14ac:dyDescent="0.25">
      <c r="C235" s="880"/>
      <c r="D235" s="880"/>
      <c r="E235" s="880"/>
      <c r="R235" s="2623"/>
      <c r="T235" s="2623"/>
      <c r="V235" s="880"/>
      <c r="BF235" s="880"/>
    </row>
    <row r="236" spans="3:58" ht="21" customHeight="1" x14ac:dyDescent="0.25">
      <c r="C236" s="880"/>
      <c r="D236" s="880"/>
      <c r="E236" s="880"/>
      <c r="R236" s="2623"/>
      <c r="T236" s="2623"/>
      <c r="V236" s="880"/>
      <c r="BF236" s="880"/>
    </row>
    <row r="237" spans="3:58" ht="21" customHeight="1" x14ac:dyDescent="0.25">
      <c r="C237" s="880"/>
      <c r="D237" s="880"/>
      <c r="E237" s="880"/>
      <c r="R237" s="2623"/>
      <c r="T237" s="2623"/>
      <c r="V237" s="880"/>
      <c r="BF237" s="880"/>
    </row>
    <row r="238" spans="3:58" ht="21" customHeight="1" x14ac:dyDescent="0.25">
      <c r="C238" s="880"/>
      <c r="D238" s="880"/>
      <c r="E238" s="880"/>
      <c r="R238" s="2623"/>
      <c r="T238" s="2623"/>
      <c r="V238" s="880"/>
      <c r="BF238" s="880"/>
    </row>
    <row r="239" spans="3:58" ht="21" customHeight="1" x14ac:dyDescent="0.25">
      <c r="C239" s="880"/>
      <c r="D239" s="880"/>
      <c r="E239" s="880"/>
      <c r="R239" s="2623"/>
      <c r="T239" s="2623"/>
      <c r="V239" s="880"/>
      <c r="BF239" s="880"/>
    </row>
    <row r="240" spans="3:58" ht="21" customHeight="1" x14ac:dyDescent="0.25">
      <c r="C240" s="880"/>
      <c r="D240" s="880"/>
      <c r="E240" s="880"/>
      <c r="R240" s="2623"/>
      <c r="T240" s="2623"/>
      <c r="V240" s="880"/>
      <c r="BF240" s="880"/>
    </row>
    <row r="241" spans="3:58" ht="21" customHeight="1" x14ac:dyDescent="0.25">
      <c r="C241" s="880"/>
      <c r="D241" s="880"/>
      <c r="E241" s="880"/>
      <c r="R241" s="2623"/>
      <c r="T241" s="2623"/>
      <c r="V241" s="880"/>
      <c r="BF241" s="880"/>
    </row>
    <row r="242" spans="3:58" ht="21" customHeight="1" x14ac:dyDescent="0.25">
      <c r="C242" s="880"/>
      <c r="D242" s="880"/>
      <c r="E242" s="880"/>
      <c r="R242" s="2623"/>
      <c r="T242" s="2623"/>
      <c r="V242" s="880"/>
      <c r="BF242" s="880"/>
    </row>
    <row r="243" spans="3:58" ht="21" customHeight="1" x14ac:dyDescent="0.25">
      <c r="C243" s="880"/>
      <c r="D243" s="880"/>
      <c r="E243" s="880"/>
      <c r="R243" s="2623"/>
      <c r="T243" s="2623"/>
      <c r="V243" s="880"/>
      <c r="BF243" s="880"/>
    </row>
    <row r="244" spans="3:58" ht="21" customHeight="1" x14ac:dyDescent="0.25">
      <c r="C244" s="880"/>
      <c r="D244" s="880"/>
      <c r="E244" s="880"/>
      <c r="R244" s="2623"/>
      <c r="T244" s="2623"/>
      <c r="V244" s="880"/>
      <c r="BF244" s="880"/>
    </row>
    <row r="245" spans="3:58" ht="21" customHeight="1" x14ac:dyDescent="0.25">
      <c r="C245" s="880"/>
      <c r="D245" s="880"/>
      <c r="E245" s="880"/>
      <c r="R245" s="2623"/>
      <c r="T245" s="2623"/>
      <c r="V245" s="880"/>
      <c r="BF245" s="880"/>
    </row>
    <row r="246" spans="3:58" ht="21" customHeight="1" x14ac:dyDescent="0.25">
      <c r="C246" s="880"/>
      <c r="D246" s="880"/>
      <c r="E246" s="880"/>
      <c r="R246" s="2623"/>
      <c r="T246" s="2623"/>
      <c r="V246" s="880"/>
      <c r="BF246" s="880"/>
    </row>
    <row r="247" spans="3:58" ht="21" customHeight="1" x14ac:dyDescent="0.25">
      <c r="C247" s="880"/>
      <c r="D247" s="880"/>
      <c r="E247" s="880"/>
      <c r="R247" s="2623"/>
      <c r="T247" s="2623"/>
      <c r="V247" s="880"/>
      <c r="BF247" s="880"/>
    </row>
    <row r="248" spans="3:58" ht="21" customHeight="1" x14ac:dyDescent="0.25">
      <c r="C248" s="880"/>
      <c r="D248" s="880"/>
      <c r="E248" s="880"/>
      <c r="R248" s="2623"/>
      <c r="T248" s="2623"/>
      <c r="V248" s="880"/>
      <c r="BF248" s="880"/>
    </row>
    <row r="249" spans="3:58" ht="21" customHeight="1" x14ac:dyDescent="0.25">
      <c r="C249" s="880"/>
      <c r="D249" s="880"/>
      <c r="E249" s="880"/>
      <c r="R249" s="2623"/>
      <c r="T249" s="2623"/>
      <c r="V249" s="880"/>
      <c r="BF249" s="880"/>
    </row>
    <row r="250" spans="3:58" ht="21" customHeight="1" x14ac:dyDescent="0.25">
      <c r="C250" s="880"/>
      <c r="D250" s="880"/>
      <c r="E250" s="880"/>
      <c r="R250" s="2623"/>
      <c r="T250" s="2623"/>
      <c r="V250" s="880"/>
      <c r="BF250" s="880"/>
    </row>
    <row r="251" spans="3:58" ht="21" customHeight="1" x14ac:dyDescent="0.25">
      <c r="C251" s="880"/>
      <c r="D251" s="880"/>
      <c r="E251" s="880"/>
      <c r="R251" s="2623"/>
      <c r="T251" s="2623"/>
      <c r="V251" s="880"/>
      <c r="BF251" s="880"/>
    </row>
    <row r="252" spans="3:58" ht="21" customHeight="1" x14ac:dyDescent="0.25">
      <c r="C252" s="880"/>
      <c r="D252" s="880"/>
      <c r="E252" s="880"/>
      <c r="R252" s="2623"/>
      <c r="T252" s="2623"/>
      <c r="V252" s="880"/>
      <c r="BF252" s="880"/>
    </row>
    <row r="253" spans="3:58" ht="21" customHeight="1" x14ac:dyDescent="0.25">
      <c r="C253" s="880"/>
      <c r="D253" s="880"/>
      <c r="E253" s="880"/>
      <c r="R253" s="2623"/>
      <c r="T253" s="2623"/>
      <c r="V253" s="880"/>
      <c r="BF253" s="880"/>
    </row>
    <row r="254" spans="3:58" ht="21" customHeight="1" x14ac:dyDescent="0.25">
      <c r="C254" s="880"/>
      <c r="D254" s="880"/>
      <c r="E254" s="880"/>
      <c r="R254" s="2623"/>
      <c r="T254" s="2623"/>
      <c r="V254" s="880"/>
      <c r="BF254" s="880"/>
    </row>
    <row r="255" spans="3:58" ht="21" customHeight="1" x14ac:dyDescent="0.25">
      <c r="C255" s="880"/>
      <c r="D255" s="880"/>
      <c r="E255" s="880"/>
      <c r="R255" s="2623"/>
      <c r="T255" s="2623"/>
      <c r="V255" s="880"/>
      <c r="BF255" s="880"/>
    </row>
    <row r="256" spans="3:58" ht="21" customHeight="1" x14ac:dyDescent="0.25">
      <c r="C256" s="880"/>
      <c r="D256" s="880"/>
      <c r="E256" s="880"/>
      <c r="R256" s="2623"/>
      <c r="T256" s="2623"/>
      <c r="V256" s="880"/>
      <c r="BF256" s="880"/>
    </row>
    <row r="257" spans="3:58" ht="21" customHeight="1" x14ac:dyDescent="0.25">
      <c r="C257" s="880"/>
      <c r="D257" s="880"/>
      <c r="E257" s="880"/>
      <c r="R257" s="2623"/>
      <c r="T257" s="2623"/>
      <c r="V257" s="880"/>
      <c r="BF257" s="880"/>
    </row>
    <row r="258" spans="3:58" ht="21" customHeight="1" x14ac:dyDescent="0.25">
      <c r="C258" s="880"/>
      <c r="D258" s="880"/>
      <c r="E258" s="880"/>
      <c r="R258" s="2623"/>
      <c r="T258" s="2623"/>
      <c r="V258" s="880"/>
      <c r="BF258" s="880"/>
    </row>
    <row r="259" spans="3:58" ht="21" customHeight="1" x14ac:dyDescent="0.25">
      <c r="C259" s="880"/>
      <c r="D259" s="880"/>
      <c r="E259" s="880"/>
      <c r="R259" s="2623"/>
      <c r="T259" s="2623"/>
      <c r="V259" s="880"/>
      <c r="BF259" s="880"/>
    </row>
    <row r="260" spans="3:58" ht="21" customHeight="1" x14ac:dyDescent="0.25">
      <c r="C260" s="880"/>
      <c r="D260" s="880"/>
      <c r="E260" s="880"/>
      <c r="R260" s="2623"/>
      <c r="T260" s="2623"/>
      <c r="V260" s="880"/>
      <c r="BF260" s="880"/>
    </row>
    <row r="261" spans="3:58" ht="21" customHeight="1" x14ac:dyDescent="0.25">
      <c r="C261" s="880"/>
      <c r="D261" s="880"/>
      <c r="E261" s="880"/>
      <c r="R261" s="2623"/>
      <c r="T261" s="2623"/>
      <c r="V261" s="880"/>
      <c r="BF261" s="880"/>
    </row>
    <row r="262" spans="3:58" ht="21" customHeight="1" x14ac:dyDescent="0.25">
      <c r="C262" s="880"/>
      <c r="D262" s="880"/>
      <c r="E262" s="880"/>
      <c r="R262" s="2623"/>
      <c r="T262" s="2623"/>
      <c r="V262" s="880"/>
      <c r="BF262" s="880"/>
    </row>
    <row r="263" spans="3:58" ht="21" customHeight="1" x14ac:dyDescent="0.25">
      <c r="C263" s="880"/>
      <c r="D263" s="880"/>
      <c r="E263" s="880"/>
      <c r="R263" s="2623"/>
      <c r="T263" s="2623"/>
      <c r="V263" s="880"/>
      <c r="BF263" s="880"/>
    </row>
    <row r="264" spans="3:58" ht="21" customHeight="1" x14ac:dyDescent="0.25">
      <c r="C264" s="880"/>
      <c r="D264" s="880"/>
      <c r="E264" s="880"/>
      <c r="R264" s="2623"/>
      <c r="T264" s="2623"/>
      <c r="V264" s="880"/>
      <c r="BF264" s="880"/>
    </row>
    <row r="265" spans="3:58" ht="21" customHeight="1" x14ac:dyDescent="0.25">
      <c r="C265" s="880"/>
      <c r="D265" s="880"/>
      <c r="E265" s="880"/>
      <c r="R265" s="2623"/>
      <c r="T265" s="2623"/>
      <c r="V265" s="880"/>
      <c r="BF265" s="880"/>
    </row>
    <row r="266" spans="3:58" ht="21" customHeight="1" x14ac:dyDescent="0.25">
      <c r="C266" s="880"/>
      <c r="D266" s="880"/>
      <c r="E266" s="880"/>
      <c r="R266" s="2623"/>
      <c r="T266" s="2623"/>
      <c r="V266" s="880"/>
      <c r="BF266" s="880"/>
    </row>
    <row r="267" spans="3:58" ht="21" customHeight="1" x14ac:dyDescent="0.25">
      <c r="C267" s="880"/>
      <c r="D267" s="880"/>
      <c r="E267" s="880"/>
      <c r="R267" s="2623"/>
      <c r="T267" s="2623"/>
      <c r="V267" s="880"/>
      <c r="BF267" s="880"/>
    </row>
    <row r="268" spans="3:58" ht="21" customHeight="1" x14ac:dyDescent="0.25">
      <c r="C268" s="880"/>
      <c r="D268" s="880"/>
      <c r="E268" s="880"/>
      <c r="R268" s="2623"/>
      <c r="T268" s="2623"/>
      <c r="V268" s="880"/>
      <c r="BF268" s="880"/>
    </row>
    <row r="269" spans="3:58" ht="21" customHeight="1" x14ac:dyDescent="0.25">
      <c r="C269" s="880"/>
      <c r="D269" s="880"/>
      <c r="E269" s="880"/>
      <c r="R269" s="2623"/>
      <c r="T269" s="2623"/>
      <c r="V269" s="880"/>
      <c r="BF269" s="880"/>
    </row>
    <row r="270" spans="3:58" ht="21" customHeight="1" x14ac:dyDescent="0.25">
      <c r="C270" s="880"/>
      <c r="D270" s="880"/>
      <c r="E270" s="880"/>
      <c r="R270" s="2623"/>
      <c r="T270" s="2623"/>
      <c r="V270" s="880"/>
      <c r="BF270" s="880"/>
    </row>
    <row r="271" spans="3:58" ht="21" customHeight="1" x14ac:dyDescent="0.25">
      <c r="C271" s="880"/>
      <c r="D271" s="880"/>
      <c r="E271" s="880"/>
      <c r="R271" s="2623"/>
      <c r="T271" s="2623"/>
      <c r="V271" s="880"/>
      <c r="BF271" s="880"/>
    </row>
    <row r="272" spans="3:58" ht="21" customHeight="1" x14ac:dyDescent="0.25">
      <c r="C272" s="880"/>
      <c r="D272" s="880"/>
      <c r="E272" s="880"/>
      <c r="R272" s="2623"/>
      <c r="T272" s="2623"/>
      <c r="V272" s="880"/>
      <c r="BF272" s="880"/>
    </row>
    <row r="273" spans="3:58" ht="21" customHeight="1" x14ac:dyDescent="0.25">
      <c r="C273" s="880"/>
      <c r="D273" s="880"/>
      <c r="E273" s="880"/>
      <c r="R273" s="2623"/>
      <c r="T273" s="2623"/>
      <c r="V273" s="880"/>
      <c r="BF273" s="880"/>
    </row>
    <row r="274" spans="3:58" ht="21" customHeight="1" x14ac:dyDescent="0.25">
      <c r="C274" s="880"/>
      <c r="D274" s="880"/>
      <c r="E274" s="880"/>
      <c r="R274" s="2623"/>
      <c r="T274" s="2623"/>
      <c r="V274" s="880"/>
      <c r="BF274" s="880"/>
    </row>
    <row r="275" spans="3:58" ht="21" customHeight="1" x14ac:dyDescent="0.25">
      <c r="C275" s="880"/>
      <c r="R275" s="2623"/>
      <c r="T275" s="2623"/>
      <c r="V275" s="880"/>
      <c r="BF275" s="880"/>
    </row>
    <row r="276" spans="3:58" ht="21" customHeight="1" x14ac:dyDescent="0.25">
      <c r="C276" s="880"/>
      <c r="R276" s="2623"/>
      <c r="T276" s="2623"/>
      <c r="V276" s="880"/>
      <c r="BF276" s="880"/>
    </row>
    <row r="277" spans="3:58" ht="21" customHeight="1" x14ac:dyDescent="0.25">
      <c r="C277" s="880"/>
      <c r="R277" s="2623"/>
      <c r="T277" s="2623"/>
      <c r="V277" s="880"/>
      <c r="BF277" s="880"/>
    </row>
    <row r="278" spans="3:58" ht="21" customHeight="1" x14ac:dyDescent="0.25">
      <c r="C278" s="880"/>
      <c r="R278" s="2623"/>
      <c r="T278" s="2623"/>
      <c r="V278" s="880"/>
      <c r="BF278" s="880"/>
    </row>
    <row r="279" spans="3:58" ht="21" customHeight="1" x14ac:dyDescent="0.25">
      <c r="C279" s="880"/>
      <c r="R279" s="2623"/>
      <c r="T279" s="2623"/>
      <c r="V279" s="880"/>
      <c r="BF279" s="880"/>
    </row>
    <row r="280" spans="3:58" ht="21" customHeight="1" x14ac:dyDescent="0.25">
      <c r="C280" s="880"/>
      <c r="R280" s="2623"/>
      <c r="T280" s="2623"/>
      <c r="V280" s="880"/>
      <c r="BF280" s="880"/>
    </row>
    <row r="281" spans="3:58" ht="21" customHeight="1" x14ac:dyDescent="0.25">
      <c r="C281" s="880"/>
      <c r="R281" s="2623"/>
      <c r="T281" s="2623"/>
      <c r="V281" s="880"/>
      <c r="BF281" s="880"/>
    </row>
    <row r="282" spans="3:58" ht="21" customHeight="1" x14ac:dyDescent="0.25">
      <c r="C282" s="880"/>
      <c r="R282" s="2623"/>
      <c r="T282" s="2623"/>
      <c r="V282" s="880"/>
      <c r="BF282" s="880"/>
    </row>
    <row r="283" spans="3:58" ht="21" customHeight="1" x14ac:dyDescent="0.25">
      <c r="C283" s="880"/>
      <c r="D283" s="880"/>
      <c r="E283" s="880"/>
      <c r="F283" s="880"/>
      <c r="G283" s="880"/>
      <c r="H283" s="880"/>
      <c r="I283" s="880"/>
      <c r="J283" s="880"/>
      <c r="L283" s="880"/>
      <c r="N283" s="880"/>
      <c r="P283" s="880"/>
      <c r="R283" s="2623"/>
      <c r="T283" s="2623"/>
      <c r="V283" s="880"/>
      <c r="BF283" s="880"/>
    </row>
    <row r="284" spans="3:58" ht="21" customHeight="1" x14ac:dyDescent="0.25">
      <c r="C284" s="880"/>
      <c r="D284" s="880"/>
      <c r="E284" s="880"/>
      <c r="F284" s="880"/>
      <c r="G284" s="880"/>
      <c r="H284" s="880"/>
      <c r="I284" s="880"/>
      <c r="J284" s="880"/>
      <c r="L284" s="880"/>
      <c r="N284" s="880"/>
      <c r="P284" s="880"/>
      <c r="R284" s="2623"/>
      <c r="T284" s="2623"/>
      <c r="V284" s="880"/>
      <c r="BF284" s="880"/>
    </row>
    <row r="285" spans="3:58" ht="21" customHeight="1" x14ac:dyDescent="0.25">
      <c r="C285" s="880"/>
      <c r="D285" s="880"/>
      <c r="E285" s="880"/>
      <c r="F285" s="880"/>
      <c r="G285" s="880"/>
      <c r="H285" s="880"/>
      <c r="I285" s="880"/>
      <c r="J285" s="880"/>
      <c r="L285" s="880"/>
      <c r="N285" s="880"/>
      <c r="P285" s="880"/>
      <c r="R285" s="2623"/>
      <c r="T285" s="2623"/>
      <c r="V285" s="880"/>
      <c r="BF285" s="880"/>
    </row>
    <row r="286" spans="3:58" ht="21" customHeight="1" x14ac:dyDescent="0.25">
      <c r="C286" s="880"/>
      <c r="D286" s="880"/>
      <c r="E286" s="880"/>
      <c r="F286" s="880"/>
      <c r="G286" s="880"/>
      <c r="H286" s="880"/>
      <c r="I286" s="880"/>
      <c r="J286" s="880"/>
      <c r="L286" s="880"/>
      <c r="N286" s="880"/>
      <c r="P286" s="880"/>
      <c r="R286" s="2623"/>
      <c r="T286" s="2623"/>
      <c r="V286" s="880"/>
      <c r="BF286" s="880"/>
    </row>
    <row r="287" spans="3:58" ht="21" customHeight="1" x14ac:dyDescent="0.25">
      <c r="C287" s="880"/>
      <c r="D287" s="880"/>
      <c r="E287" s="880"/>
      <c r="F287" s="880"/>
      <c r="G287" s="880"/>
      <c r="H287" s="880"/>
      <c r="I287" s="880"/>
      <c r="J287" s="880"/>
      <c r="L287" s="880"/>
      <c r="N287" s="880"/>
      <c r="P287" s="880"/>
      <c r="R287" s="2623"/>
      <c r="T287" s="2623"/>
      <c r="V287" s="880"/>
      <c r="BF287" s="880"/>
    </row>
    <row r="288" spans="3:58" ht="21" customHeight="1" x14ac:dyDescent="0.25">
      <c r="C288" s="880"/>
      <c r="D288" s="880"/>
      <c r="E288" s="880"/>
      <c r="F288" s="880"/>
      <c r="G288" s="880"/>
      <c r="H288" s="880"/>
      <c r="I288" s="880"/>
      <c r="J288" s="880"/>
      <c r="L288" s="880"/>
      <c r="N288" s="880"/>
      <c r="P288" s="880"/>
      <c r="R288" s="2623"/>
      <c r="T288" s="2623"/>
      <c r="V288" s="880"/>
      <c r="BF288" s="880"/>
    </row>
    <row r="289" spans="3:58" ht="21" customHeight="1" x14ac:dyDescent="0.25">
      <c r="C289" s="880"/>
      <c r="D289" s="880"/>
      <c r="E289" s="880"/>
      <c r="F289" s="880"/>
      <c r="G289" s="880"/>
      <c r="H289" s="880"/>
      <c r="I289" s="880"/>
      <c r="J289" s="880"/>
      <c r="L289" s="880"/>
      <c r="N289" s="880"/>
      <c r="P289" s="880"/>
      <c r="R289" s="2623"/>
      <c r="T289" s="2623"/>
      <c r="V289" s="880"/>
      <c r="BF289" s="880"/>
    </row>
    <row r="290" spans="3:58" ht="21" customHeight="1" x14ac:dyDescent="0.25">
      <c r="C290" s="880"/>
      <c r="D290" s="880"/>
      <c r="E290" s="880"/>
      <c r="F290" s="880"/>
      <c r="G290" s="880"/>
      <c r="H290" s="880"/>
      <c r="I290" s="880"/>
      <c r="J290" s="880"/>
      <c r="L290" s="880"/>
      <c r="N290" s="880"/>
      <c r="P290" s="880"/>
      <c r="R290" s="2623"/>
      <c r="T290" s="2623"/>
      <c r="V290" s="880"/>
      <c r="BF290" s="880"/>
    </row>
    <row r="291" spans="3:58" ht="21" customHeight="1" x14ac:dyDescent="0.25">
      <c r="C291" s="880"/>
      <c r="D291" s="880"/>
      <c r="E291" s="880"/>
      <c r="F291" s="880"/>
      <c r="G291" s="880"/>
      <c r="H291" s="880"/>
      <c r="I291" s="880"/>
      <c r="J291" s="880"/>
      <c r="L291" s="880"/>
      <c r="N291" s="880"/>
      <c r="P291" s="880"/>
      <c r="R291" s="2623"/>
      <c r="T291" s="2623"/>
      <c r="V291" s="880"/>
      <c r="BF291" s="880"/>
    </row>
    <row r="292" spans="3:58" ht="21" customHeight="1" x14ac:dyDescent="0.25">
      <c r="C292" s="880"/>
      <c r="D292" s="880"/>
      <c r="E292" s="880"/>
      <c r="F292" s="880"/>
      <c r="G292" s="880"/>
      <c r="H292" s="880"/>
      <c r="I292" s="880"/>
      <c r="J292" s="880"/>
      <c r="L292" s="880"/>
      <c r="N292" s="880"/>
      <c r="P292" s="880"/>
      <c r="R292" s="2623"/>
      <c r="T292" s="2623"/>
      <c r="V292" s="880"/>
      <c r="BF292" s="880"/>
    </row>
    <row r="293" spans="3:58" ht="21" customHeight="1" x14ac:dyDescent="0.25">
      <c r="C293" s="880"/>
      <c r="D293" s="880"/>
      <c r="E293" s="880"/>
      <c r="F293" s="880"/>
      <c r="G293" s="880"/>
      <c r="H293" s="880"/>
      <c r="I293" s="880"/>
      <c r="J293" s="880"/>
      <c r="L293" s="880"/>
      <c r="N293" s="880"/>
      <c r="P293" s="880"/>
      <c r="R293" s="2623"/>
      <c r="T293" s="2623"/>
      <c r="V293" s="880"/>
      <c r="BF293" s="880"/>
    </row>
    <row r="294" spans="3:58" ht="21" customHeight="1" x14ac:dyDescent="0.25">
      <c r="C294" s="880"/>
      <c r="D294" s="880"/>
      <c r="E294" s="880"/>
      <c r="F294" s="880"/>
      <c r="G294" s="880"/>
      <c r="H294" s="880"/>
      <c r="I294" s="880"/>
      <c r="J294" s="880"/>
      <c r="L294" s="880"/>
      <c r="N294" s="880"/>
      <c r="P294" s="880"/>
      <c r="R294" s="2623"/>
      <c r="T294" s="2623"/>
      <c r="V294" s="880"/>
      <c r="BF294" s="880"/>
    </row>
    <row r="295" spans="3:58" ht="21" customHeight="1" x14ac:dyDescent="0.25">
      <c r="C295" s="880"/>
      <c r="D295" s="880"/>
      <c r="E295" s="880"/>
      <c r="F295" s="880"/>
      <c r="G295" s="880"/>
      <c r="H295" s="880"/>
      <c r="I295" s="880"/>
      <c r="J295" s="880"/>
      <c r="L295" s="880"/>
      <c r="N295" s="880"/>
      <c r="P295" s="880"/>
      <c r="R295" s="2623"/>
      <c r="T295" s="2623"/>
      <c r="V295" s="880"/>
      <c r="BF295" s="880"/>
    </row>
    <row r="296" spans="3:58" ht="21" customHeight="1" x14ac:dyDescent="0.25">
      <c r="C296" s="880"/>
      <c r="D296" s="880"/>
      <c r="E296" s="880"/>
      <c r="F296" s="880"/>
      <c r="G296" s="880"/>
      <c r="H296" s="880"/>
      <c r="I296" s="880"/>
      <c r="J296" s="880"/>
      <c r="L296" s="880"/>
      <c r="N296" s="880"/>
      <c r="P296" s="880"/>
      <c r="R296" s="2623"/>
      <c r="T296" s="2623"/>
      <c r="V296" s="880"/>
      <c r="BF296" s="880"/>
    </row>
    <row r="297" spans="3:58" ht="21" customHeight="1" x14ac:dyDescent="0.25">
      <c r="C297" s="880"/>
      <c r="D297" s="880"/>
      <c r="E297" s="880"/>
      <c r="F297" s="880"/>
      <c r="G297" s="880"/>
      <c r="H297" s="880"/>
      <c r="I297" s="880"/>
      <c r="J297" s="880"/>
      <c r="L297" s="880"/>
      <c r="N297" s="880"/>
      <c r="P297" s="880"/>
      <c r="R297" s="2623"/>
      <c r="T297" s="2623"/>
      <c r="V297" s="880"/>
      <c r="BF297" s="880"/>
    </row>
    <row r="298" spans="3:58" ht="21" customHeight="1" x14ac:dyDescent="0.25">
      <c r="C298" s="880"/>
      <c r="D298" s="880"/>
      <c r="E298" s="880"/>
      <c r="F298" s="880"/>
      <c r="G298" s="880"/>
      <c r="H298" s="880"/>
      <c r="I298" s="880"/>
      <c r="J298" s="880"/>
      <c r="L298" s="880"/>
      <c r="N298" s="880"/>
      <c r="P298" s="880"/>
      <c r="R298" s="2623"/>
      <c r="T298" s="2623"/>
      <c r="V298" s="880"/>
      <c r="BF298" s="880"/>
    </row>
    <row r="299" spans="3:58" ht="21" customHeight="1" x14ac:dyDescent="0.25">
      <c r="C299" s="880"/>
      <c r="D299" s="880"/>
      <c r="E299" s="880"/>
      <c r="F299" s="880"/>
      <c r="G299" s="880"/>
      <c r="H299" s="880"/>
      <c r="I299" s="880"/>
      <c r="J299" s="880"/>
      <c r="L299" s="880"/>
      <c r="N299" s="880"/>
      <c r="P299" s="880"/>
      <c r="R299" s="2623"/>
      <c r="T299" s="2623"/>
      <c r="V299" s="880"/>
      <c r="BF299" s="880"/>
    </row>
    <row r="300" spans="3:58" ht="21" customHeight="1" x14ac:dyDescent="0.25">
      <c r="C300" s="880"/>
      <c r="D300" s="880"/>
      <c r="E300" s="880"/>
      <c r="F300" s="880"/>
      <c r="G300" s="880"/>
      <c r="H300" s="880"/>
      <c r="I300" s="880"/>
      <c r="J300" s="880"/>
      <c r="L300" s="880"/>
      <c r="N300" s="880"/>
      <c r="P300" s="880"/>
      <c r="R300" s="2623"/>
      <c r="T300" s="2623"/>
      <c r="V300" s="880"/>
      <c r="BF300" s="880"/>
    </row>
    <row r="301" spans="3:58" ht="21" customHeight="1" x14ac:dyDescent="0.25">
      <c r="C301" s="880"/>
      <c r="D301" s="880"/>
      <c r="E301" s="880"/>
      <c r="F301" s="880"/>
      <c r="G301" s="880"/>
      <c r="H301" s="880"/>
      <c r="I301" s="880"/>
      <c r="J301" s="880"/>
      <c r="L301" s="880"/>
      <c r="N301" s="880"/>
      <c r="P301" s="880"/>
      <c r="R301" s="2623"/>
      <c r="T301" s="2623"/>
      <c r="V301" s="880"/>
      <c r="BF301" s="880"/>
    </row>
    <row r="302" spans="3:58" ht="21" customHeight="1" x14ac:dyDescent="0.25">
      <c r="C302" s="880"/>
      <c r="D302" s="880"/>
      <c r="E302" s="880"/>
      <c r="F302" s="880"/>
      <c r="G302" s="880"/>
      <c r="H302" s="880"/>
      <c r="I302" s="880"/>
      <c r="J302" s="880"/>
      <c r="L302" s="880"/>
      <c r="N302" s="880"/>
      <c r="P302" s="880"/>
      <c r="R302" s="2623"/>
      <c r="T302" s="2623"/>
      <c r="V302" s="880"/>
      <c r="BF302" s="880"/>
    </row>
    <row r="303" spans="3:58" ht="21" customHeight="1" x14ac:dyDescent="0.25">
      <c r="C303" s="880"/>
      <c r="D303" s="880"/>
      <c r="E303" s="880"/>
      <c r="F303" s="880"/>
      <c r="G303" s="880"/>
      <c r="H303" s="880"/>
      <c r="I303" s="880"/>
      <c r="J303" s="880"/>
      <c r="L303" s="880"/>
      <c r="N303" s="880"/>
      <c r="P303" s="880"/>
      <c r="R303" s="2623"/>
      <c r="T303" s="2623"/>
      <c r="V303" s="880"/>
      <c r="BF303" s="880"/>
    </row>
    <row r="304" spans="3:58" ht="21" customHeight="1" x14ac:dyDescent="0.25">
      <c r="C304" s="880"/>
      <c r="D304" s="880"/>
      <c r="E304" s="880"/>
      <c r="F304" s="880"/>
      <c r="G304" s="880"/>
      <c r="H304" s="880"/>
      <c r="I304" s="880"/>
      <c r="J304" s="880"/>
      <c r="L304" s="880"/>
      <c r="N304" s="880"/>
      <c r="P304" s="880"/>
      <c r="R304" s="2623"/>
      <c r="T304" s="2623"/>
      <c r="V304" s="880"/>
      <c r="BF304" s="880"/>
    </row>
    <row r="305" spans="3:58" ht="21" customHeight="1" x14ac:dyDescent="0.25">
      <c r="C305" s="880"/>
      <c r="D305" s="880"/>
      <c r="E305" s="880"/>
      <c r="F305" s="880"/>
      <c r="G305" s="880"/>
      <c r="H305" s="880"/>
      <c r="I305" s="880"/>
      <c r="J305" s="880"/>
      <c r="L305" s="880"/>
      <c r="N305" s="880"/>
      <c r="P305" s="880"/>
      <c r="R305" s="2623"/>
      <c r="T305" s="2623"/>
      <c r="V305" s="880"/>
      <c r="BF305" s="880"/>
    </row>
    <row r="306" spans="3:58" ht="21" customHeight="1" x14ac:dyDescent="0.25">
      <c r="C306" s="880"/>
      <c r="D306" s="880"/>
      <c r="E306" s="880"/>
      <c r="F306" s="880"/>
      <c r="G306" s="880"/>
      <c r="H306" s="880"/>
      <c r="I306" s="880"/>
      <c r="J306" s="880"/>
      <c r="L306" s="880"/>
      <c r="N306" s="880"/>
      <c r="P306" s="880"/>
      <c r="R306" s="2623"/>
      <c r="T306" s="2623"/>
      <c r="V306" s="880"/>
      <c r="BF306" s="880"/>
    </row>
    <row r="307" spans="3:58" ht="21" customHeight="1" x14ac:dyDescent="0.25">
      <c r="C307" s="880"/>
      <c r="D307" s="880"/>
      <c r="E307" s="880"/>
      <c r="F307" s="880"/>
      <c r="G307" s="880"/>
      <c r="H307" s="880"/>
      <c r="I307" s="880"/>
      <c r="J307" s="880"/>
      <c r="L307" s="880"/>
      <c r="N307" s="880"/>
      <c r="P307" s="880"/>
      <c r="R307" s="2623"/>
      <c r="T307" s="2623"/>
      <c r="V307" s="880"/>
      <c r="BF307" s="880"/>
    </row>
    <row r="308" spans="3:58" ht="21" customHeight="1" x14ac:dyDescent="0.25">
      <c r="C308" s="880"/>
      <c r="D308" s="880"/>
      <c r="E308" s="880"/>
      <c r="F308" s="880"/>
      <c r="G308" s="880"/>
      <c r="H308" s="880"/>
      <c r="I308" s="880"/>
      <c r="J308" s="880"/>
      <c r="L308" s="880"/>
      <c r="N308" s="880"/>
      <c r="P308" s="880"/>
      <c r="R308" s="2623"/>
      <c r="T308" s="2623"/>
      <c r="V308" s="880"/>
      <c r="BF308" s="880"/>
    </row>
    <row r="309" spans="3:58" ht="21" customHeight="1" x14ac:dyDescent="0.25">
      <c r="C309" s="880"/>
      <c r="D309" s="880"/>
      <c r="E309" s="880"/>
      <c r="F309" s="880"/>
      <c r="G309" s="880"/>
      <c r="H309" s="880"/>
      <c r="I309" s="880"/>
      <c r="J309" s="880"/>
      <c r="L309" s="880"/>
      <c r="N309" s="880"/>
      <c r="P309" s="880"/>
      <c r="R309" s="2623"/>
      <c r="T309" s="2623"/>
      <c r="V309" s="880"/>
      <c r="BF309" s="880"/>
    </row>
    <row r="310" spans="3:58" ht="21" customHeight="1" x14ac:dyDescent="0.25">
      <c r="C310" s="880"/>
      <c r="D310" s="880"/>
      <c r="E310" s="880"/>
      <c r="F310" s="880"/>
      <c r="G310" s="880"/>
      <c r="H310" s="880"/>
      <c r="I310" s="880"/>
      <c r="J310" s="880"/>
      <c r="L310" s="880"/>
      <c r="N310" s="880"/>
      <c r="P310" s="880"/>
      <c r="R310" s="2623"/>
      <c r="T310" s="2623"/>
      <c r="V310" s="880"/>
      <c r="BF310" s="880"/>
    </row>
    <row r="311" spans="3:58" ht="21" customHeight="1" x14ac:dyDescent="0.25">
      <c r="C311" s="880"/>
      <c r="D311" s="880"/>
      <c r="E311" s="880"/>
      <c r="F311" s="880"/>
      <c r="G311" s="880"/>
      <c r="H311" s="880"/>
      <c r="I311" s="880"/>
      <c r="J311" s="880"/>
      <c r="L311" s="880"/>
      <c r="N311" s="880"/>
      <c r="P311" s="880"/>
      <c r="R311" s="2623"/>
      <c r="T311" s="2623"/>
      <c r="V311" s="880"/>
      <c r="BF311" s="880"/>
    </row>
    <row r="312" spans="3:58" ht="21" customHeight="1" x14ac:dyDescent="0.25">
      <c r="C312" s="880"/>
      <c r="D312" s="880"/>
      <c r="E312" s="880"/>
      <c r="F312" s="880"/>
      <c r="G312" s="880"/>
      <c r="H312" s="880"/>
      <c r="I312" s="880"/>
      <c r="J312" s="880"/>
      <c r="L312" s="880"/>
      <c r="N312" s="880"/>
      <c r="P312" s="880"/>
      <c r="R312" s="2623"/>
      <c r="T312" s="2623"/>
      <c r="V312" s="880"/>
      <c r="BF312" s="880"/>
    </row>
    <row r="313" spans="3:58" ht="21" customHeight="1" x14ac:dyDescent="0.25">
      <c r="C313" s="880"/>
      <c r="D313" s="880"/>
      <c r="E313" s="880"/>
      <c r="F313" s="880"/>
      <c r="G313" s="880"/>
      <c r="H313" s="880"/>
      <c r="I313" s="880"/>
      <c r="J313" s="880"/>
      <c r="L313" s="880"/>
      <c r="N313" s="880"/>
      <c r="P313" s="880"/>
      <c r="R313" s="2623"/>
      <c r="T313" s="2623"/>
      <c r="V313" s="880"/>
      <c r="BF313" s="880"/>
    </row>
    <row r="314" spans="3:58" ht="21" customHeight="1" x14ac:dyDescent="0.25">
      <c r="C314" s="880"/>
      <c r="D314" s="880"/>
      <c r="E314" s="880"/>
      <c r="F314" s="880"/>
      <c r="G314" s="880"/>
      <c r="H314" s="880"/>
      <c r="I314" s="880"/>
      <c r="J314" s="880"/>
      <c r="L314" s="880"/>
      <c r="N314" s="880"/>
      <c r="P314" s="880"/>
      <c r="R314" s="2623"/>
      <c r="T314" s="2623"/>
      <c r="V314" s="880"/>
      <c r="BF314" s="880"/>
    </row>
    <row r="315" spans="3:58" ht="21" customHeight="1" x14ac:dyDescent="0.25">
      <c r="C315" s="880"/>
      <c r="D315" s="880"/>
      <c r="E315" s="880"/>
      <c r="F315" s="880"/>
      <c r="G315" s="880"/>
      <c r="H315" s="880"/>
      <c r="I315" s="880"/>
      <c r="J315" s="880"/>
      <c r="L315" s="880"/>
      <c r="N315" s="880"/>
      <c r="P315" s="880"/>
      <c r="R315" s="2623"/>
      <c r="T315" s="2623"/>
      <c r="V315" s="880"/>
      <c r="BF315" s="880"/>
    </row>
    <row r="316" spans="3:58" ht="21" customHeight="1" x14ac:dyDescent="0.25">
      <c r="C316" s="880"/>
      <c r="D316" s="880"/>
      <c r="E316" s="880"/>
      <c r="F316" s="880"/>
      <c r="G316" s="880"/>
      <c r="H316" s="880"/>
      <c r="I316" s="880"/>
      <c r="J316" s="880"/>
      <c r="L316" s="880"/>
      <c r="N316" s="880"/>
      <c r="P316" s="880"/>
      <c r="R316" s="2623"/>
      <c r="T316" s="2623"/>
      <c r="V316" s="880"/>
      <c r="BF316" s="880"/>
    </row>
    <row r="317" spans="3:58" ht="21" customHeight="1" x14ac:dyDescent="0.25">
      <c r="C317" s="880"/>
      <c r="D317" s="880"/>
      <c r="E317" s="880"/>
      <c r="F317" s="880"/>
      <c r="G317" s="880"/>
      <c r="H317" s="880"/>
      <c r="I317" s="880"/>
      <c r="J317" s="880"/>
      <c r="L317" s="880"/>
      <c r="N317" s="880"/>
      <c r="P317" s="880"/>
      <c r="R317" s="2623"/>
      <c r="T317" s="2623"/>
      <c r="V317" s="880"/>
      <c r="BF317" s="880"/>
    </row>
    <row r="318" spans="3:58" ht="21" customHeight="1" x14ac:dyDescent="0.25">
      <c r="C318" s="880"/>
      <c r="D318" s="880"/>
      <c r="E318" s="880"/>
      <c r="F318" s="880"/>
      <c r="G318" s="880"/>
      <c r="H318" s="880"/>
      <c r="I318" s="880"/>
      <c r="J318" s="880"/>
      <c r="L318" s="880"/>
      <c r="N318" s="880"/>
      <c r="P318" s="880"/>
      <c r="R318" s="2623"/>
      <c r="T318" s="2623"/>
      <c r="V318" s="880"/>
      <c r="BF318" s="880"/>
    </row>
    <row r="319" spans="3:58" ht="21" customHeight="1" x14ac:dyDescent="0.25">
      <c r="C319" s="880"/>
      <c r="D319" s="880"/>
      <c r="E319" s="880"/>
      <c r="F319" s="880"/>
      <c r="G319" s="880"/>
      <c r="H319" s="880"/>
      <c r="I319" s="880"/>
      <c r="J319" s="880"/>
      <c r="L319" s="880"/>
      <c r="N319" s="880"/>
      <c r="P319" s="880"/>
      <c r="R319" s="2623"/>
      <c r="T319" s="2623"/>
      <c r="V319" s="880"/>
      <c r="BF319" s="880"/>
    </row>
    <row r="320" spans="3:58" ht="21" customHeight="1" x14ac:dyDescent="0.25">
      <c r="C320" s="880"/>
      <c r="D320" s="880"/>
      <c r="E320" s="880"/>
      <c r="F320" s="880"/>
      <c r="G320" s="880"/>
      <c r="H320" s="880"/>
      <c r="I320" s="880"/>
      <c r="J320" s="880"/>
      <c r="L320" s="880"/>
      <c r="N320" s="880"/>
      <c r="P320" s="880"/>
      <c r="R320" s="2623"/>
      <c r="T320" s="2623"/>
      <c r="V320" s="880"/>
      <c r="BF320" s="880"/>
    </row>
    <row r="321" spans="3:58" ht="21" customHeight="1" x14ac:dyDescent="0.25">
      <c r="C321" s="880"/>
      <c r="D321" s="880"/>
      <c r="E321" s="880"/>
      <c r="F321" s="880"/>
      <c r="G321" s="880"/>
      <c r="H321" s="880"/>
      <c r="I321" s="880"/>
      <c r="J321" s="880"/>
      <c r="L321" s="880"/>
      <c r="N321" s="880"/>
      <c r="P321" s="880"/>
      <c r="R321" s="2623"/>
      <c r="T321" s="2623"/>
      <c r="V321" s="880"/>
      <c r="BF321" s="880"/>
    </row>
    <row r="322" spans="3:58" ht="21" customHeight="1" x14ac:dyDescent="0.25">
      <c r="C322" s="880"/>
      <c r="D322" s="880"/>
      <c r="E322" s="880"/>
      <c r="F322" s="880"/>
      <c r="G322" s="880"/>
      <c r="H322" s="880"/>
      <c r="I322" s="880"/>
      <c r="J322" s="880"/>
      <c r="L322" s="880"/>
      <c r="N322" s="880"/>
      <c r="P322" s="880"/>
      <c r="R322" s="2623"/>
      <c r="T322" s="2623"/>
      <c r="V322" s="880"/>
      <c r="BF322" s="880"/>
    </row>
    <row r="323" spans="3:58" ht="21" customHeight="1" x14ac:dyDescent="0.25">
      <c r="C323" s="880"/>
      <c r="D323" s="880"/>
      <c r="E323" s="880"/>
      <c r="F323" s="880"/>
      <c r="G323" s="880"/>
      <c r="H323" s="880"/>
      <c r="I323" s="880"/>
      <c r="J323" s="880"/>
      <c r="L323" s="880"/>
      <c r="N323" s="880"/>
      <c r="P323" s="880"/>
      <c r="R323" s="2623"/>
      <c r="T323" s="2623"/>
      <c r="V323" s="880"/>
      <c r="BF323" s="880"/>
    </row>
    <row r="324" spans="3:58" ht="21" customHeight="1" x14ac:dyDescent="0.25">
      <c r="C324" s="880"/>
      <c r="D324" s="880"/>
      <c r="E324" s="880"/>
      <c r="F324" s="880"/>
      <c r="G324" s="880"/>
      <c r="H324" s="880"/>
      <c r="I324" s="880"/>
      <c r="J324" s="880"/>
      <c r="L324" s="880"/>
      <c r="N324" s="880"/>
      <c r="P324" s="880"/>
      <c r="R324" s="2623"/>
      <c r="T324" s="2623"/>
      <c r="V324" s="880"/>
      <c r="BF324" s="880"/>
    </row>
    <row r="325" spans="3:58" ht="21" customHeight="1" x14ac:dyDescent="0.25">
      <c r="C325" s="880"/>
      <c r="D325" s="880"/>
      <c r="E325" s="880"/>
      <c r="F325" s="880"/>
      <c r="G325" s="880"/>
      <c r="H325" s="880"/>
      <c r="I325" s="880"/>
      <c r="J325" s="880"/>
      <c r="L325" s="880"/>
      <c r="N325" s="880"/>
      <c r="P325" s="880"/>
      <c r="R325" s="2623"/>
      <c r="T325" s="2623"/>
      <c r="V325" s="880"/>
      <c r="BF325" s="880"/>
    </row>
    <row r="326" spans="3:58" ht="21" customHeight="1" x14ac:dyDescent="0.25">
      <c r="C326" s="880"/>
      <c r="D326" s="880"/>
      <c r="E326" s="880"/>
      <c r="F326" s="880"/>
      <c r="G326" s="880"/>
      <c r="H326" s="880"/>
      <c r="I326" s="880"/>
      <c r="J326" s="880"/>
      <c r="L326" s="880"/>
      <c r="N326" s="880"/>
      <c r="P326" s="880"/>
      <c r="R326" s="2623"/>
      <c r="T326" s="2623"/>
      <c r="V326" s="880"/>
      <c r="BF326" s="880"/>
    </row>
    <row r="327" spans="3:58" ht="21" customHeight="1" x14ac:dyDescent="0.25">
      <c r="C327" s="880"/>
      <c r="D327" s="880"/>
      <c r="E327" s="880"/>
      <c r="F327" s="880"/>
      <c r="G327" s="880"/>
      <c r="H327" s="880"/>
      <c r="I327" s="880"/>
      <c r="J327" s="880"/>
      <c r="L327" s="880"/>
      <c r="N327" s="880"/>
      <c r="P327" s="880"/>
      <c r="R327" s="2623"/>
      <c r="T327" s="2623"/>
      <c r="V327" s="880"/>
      <c r="BF327" s="880"/>
    </row>
    <row r="328" spans="3:58" ht="21" customHeight="1" x14ac:dyDescent="0.25">
      <c r="C328" s="880"/>
      <c r="D328" s="880"/>
      <c r="E328" s="880"/>
      <c r="F328" s="880"/>
      <c r="G328" s="880"/>
      <c r="H328" s="880"/>
      <c r="I328" s="880"/>
      <c r="J328" s="880"/>
      <c r="L328" s="880"/>
      <c r="N328" s="880"/>
      <c r="P328" s="880"/>
      <c r="R328" s="2623"/>
      <c r="T328" s="2623"/>
      <c r="V328" s="880"/>
      <c r="BF328" s="880"/>
    </row>
    <row r="329" spans="3:58" ht="21" customHeight="1" x14ac:dyDescent="0.25">
      <c r="C329" s="880"/>
      <c r="D329" s="880"/>
      <c r="E329" s="880"/>
      <c r="F329" s="880"/>
      <c r="G329" s="880"/>
      <c r="H329" s="880"/>
      <c r="I329" s="880"/>
      <c r="J329" s="880"/>
      <c r="L329" s="880"/>
      <c r="N329" s="880"/>
      <c r="P329" s="880"/>
      <c r="R329" s="2623"/>
      <c r="T329" s="2623"/>
      <c r="V329" s="880"/>
      <c r="BF329" s="880"/>
    </row>
    <row r="330" spans="3:58" ht="21" customHeight="1" x14ac:dyDescent="0.25">
      <c r="C330" s="880"/>
      <c r="D330" s="880"/>
      <c r="E330" s="880"/>
      <c r="F330" s="880"/>
      <c r="G330" s="880"/>
      <c r="H330" s="880"/>
      <c r="I330" s="880"/>
      <c r="J330" s="880"/>
      <c r="L330" s="880"/>
      <c r="N330" s="880"/>
      <c r="P330" s="880"/>
      <c r="R330" s="2623"/>
      <c r="T330" s="2623"/>
      <c r="V330" s="880"/>
      <c r="BF330" s="880"/>
    </row>
    <row r="331" spans="3:58" ht="21" customHeight="1" x14ac:dyDescent="0.25">
      <c r="C331" s="880"/>
      <c r="D331" s="880"/>
      <c r="E331" s="880"/>
      <c r="F331" s="880"/>
      <c r="G331" s="880"/>
      <c r="H331" s="880"/>
      <c r="I331" s="880"/>
      <c r="J331" s="880"/>
      <c r="L331" s="880"/>
      <c r="N331" s="880"/>
      <c r="P331" s="880"/>
      <c r="R331" s="2623"/>
      <c r="T331" s="2623"/>
      <c r="V331" s="880"/>
      <c r="BF331" s="880"/>
    </row>
    <row r="332" spans="3:58" ht="21" customHeight="1" x14ac:dyDescent="0.25">
      <c r="C332" s="880"/>
      <c r="D332" s="880"/>
      <c r="E332" s="880"/>
      <c r="F332" s="880"/>
      <c r="G332" s="880"/>
      <c r="H332" s="880"/>
      <c r="I332" s="880"/>
      <c r="J332" s="880"/>
      <c r="L332" s="880"/>
      <c r="N332" s="880"/>
      <c r="P332" s="880"/>
      <c r="R332" s="2623"/>
      <c r="T332" s="2623"/>
      <c r="V332" s="880"/>
      <c r="BF332" s="880"/>
    </row>
    <row r="333" spans="3:58" ht="21" customHeight="1" x14ac:dyDescent="0.25">
      <c r="C333" s="880"/>
      <c r="D333" s="880"/>
      <c r="E333" s="880"/>
      <c r="F333" s="880"/>
      <c r="G333" s="880"/>
      <c r="H333" s="880"/>
      <c r="I333" s="880"/>
      <c r="J333" s="880"/>
      <c r="L333" s="880"/>
      <c r="N333" s="880"/>
      <c r="P333" s="880"/>
      <c r="R333" s="2623"/>
      <c r="T333" s="2623"/>
      <c r="V333" s="880"/>
      <c r="BF333" s="880"/>
    </row>
    <row r="334" spans="3:58" ht="21" customHeight="1" x14ac:dyDescent="0.25">
      <c r="C334" s="880"/>
      <c r="D334" s="880"/>
      <c r="E334" s="880"/>
      <c r="F334" s="880"/>
      <c r="G334" s="880"/>
      <c r="H334" s="880"/>
      <c r="I334" s="880"/>
      <c r="J334" s="880"/>
      <c r="L334" s="880"/>
      <c r="N334" s="880"/>
      <c r="P334" s="880"/>
      <c r="R334" s="2623"/>
      <c r="T334" s="2623"/>
      <c r="V334" s="880"/>
      <c r="BF334" s="880"/>
    </row>
    <row r="335" spans="3:58" ht="21" customHeight="1" x14ac:dyDescent="0.25">
      <c r="C335" s="880"/>
      <c r="D335" s="880"/>
      <c r="E335" s="880"/>
      <c r="F335" s="880"/>
      <c r="G335" s="880"/>
      <c r="H335" s="880"/>
      <c r="I335" s="880"/>
      <c r="J335" s="880"/>
      <c r="L335" s="880"/>
      <c r="N335" s="880"/>
      <c r="P335" s="880"/>
      <c r="R335" s="2623"/>
      <c r="T335" s="2623"/>
      <c r="V335" s="880"/>
      <c r="BF335" s="880"/>
    </row>
    <row r="336" spans="3:58" ht="21" customHeight="1" x14ac:dyDescent="0.25">
      <c r="C336" s="880"/>
      <c r="D336" s="880"/>
      <c r="E336" s="880"/>
      <c r="F336" s="880"/>
      <c r="G336" s="880"/>
      <c r="H336" s="880"/>
      <c r="I336" s="880"/>
      <c r="J336" s="880"/>
      <c r="L336" s="880"/>
      <c r="N336" s="880"/>
      <c r="P336" s="880"/>
      <c r="R336" s="2623"/>
      <c r="T336" s="2623"/>
      <c r="V336" s="880"/>
      <c r="BF336" s="880"/>
    </row>
    <row r="337" spans="3:58" ht="21" customHeight="1" x14ac:dyDescent="0.25">
      <c r="C337" s="880"/>
      <c r="D337" s="880"/>
      <c r="E337" s="880"/>
      <c r="F337" s="880"/>
      <c r="G337" s="880"/>
      <c r="H337" s="880"/>
      <c r="I337" s="880"/>
      <c r="J337" s="880"/>
      <c r="L337" s="880"/>
      <c r="N337" s="880"/>
      <c r="P337" s="880"/>
      <c r="R337" s="2623"/>
      <c r="T337" s="2623"/>
      <c r="V337" s="880"/>
      <c r="BF337" s="880"/>
    </row>
    <row r="338" spans="3:58" ht="21" customHeight="1" x14ac:dyDescent="0.25">
      <c r="C338" s="880"/>
      <c r="D338" s="880"/>
      <c r="E338" s="880"/>
      <c r="F338" s="880"/>
      <c r="G338" s="880"/>
      <c r="H338" s="880"/>
      <c r="I338" s="880"/>
      <c r="J338" s="880"/>
      <c r="L338" s="880"/>
      <c r="N338" s="880"/>
      <c r="P338" s="880"/>
      <c r="R338" s="2623"/>
      <c r="T338" s="2623"/>
      <c r="V338" s="880"/>
      <c r="BF338" s="880"/>
    </row>
    <row r="339" spans="3:58" ht="21" customHeight="1" x14ac:dyDescent="0.25">
      <c r="C339" s="880"/>
      <c r="D339" s="880"/>
      <c r="E339" s="880"/>
      <c r="F339" s="880"/>
      <c r="G339" s="880"/>
      <c r="H339" s="880"/>
      <c r="I339" s="880"/>
      <c r="J339" s="880"/>
      <c r="L339" s="880"/>
      <c r="N339" s="880"/>
      <c r="P339" s="880"/>
      <c r="R339" s="2623"/>
      <c r="T339" s="2623"/>
      <c r="V339" s="880"/>
      <c r="BF339" s="880"/>
    </row>
    <row r="340" spans="3:58" ht="21" customHeight="1" x14ac:dyDescent="0.25">
      <c r="C340" s="880"/>
      <c r="D340" s="880"/>
      <c r="E340" s="880"/>
      <c r="F340" s="880"/>
      <c r="G340" s="880"/>
      <c r="H340" s="880"/>
      <c r="I340" s="880"/>
      <c r="J340" s="880"/>
      <c r="L340" s="880"/>
      <c r="N340" s="880"/>
      <c r="P340" s="880"/>
      <c r="R340" s="2623"/>
      <c r="T340" s="2623"/>
      <c r="V340" s="880"/>
      <c r="BF340" s="880"/>
    </row>
    <row r="341" spans="3:58" ht="21" customHeight="1" x14ac:dyDescent="0.25">
      <c r="C341" s="880"/>
      <c r="D341" s="880"/>
      <c r="E341" s="880"/>
      <c r="F341" s="880"/>
      <c r="G341" s="880"/>
      <c r="H341" s="880"/>
      <c r="I341" s="880"/>
      <c r="J341" s="880"/>
      <c r="L341" s="880"/>
      <c r="N341" s="880"/>
      <c r="P341" s="880"/>
      <c r="R341" s="2623"/>
      <c r="T341" s="2623"/>
      <c r="V341" s="880"/>
      <c r="BF341" s="880"/>
    </row>
    <row r="342" spans="3:58" ht="21" customHeight="1" x14ac:dyDescent="0.25">
      <c r="C342" s="880"/>
      <c r="D342" s="880"/>
      <c r="E342" s="880"/>
      <c r="F342" s="880"/>
      <c r="G342" s="880"/>
      <c r="H342" s="880"/>
      <c r="I342" s="880"/>
      <c r="J342" s="880"/>
      <c r="L342" s="880"/>
      <c r="N342" s="880"/>
      <c r="P342" s="880"/>
      <c r="R342" s="2623"/>
      <c r="T342" s="2623"/>
      <c r="V342" s="880"/>
      <c r="BF342" s="880"/>
    </row>
    <row r="343" spans="3:58" ht="21" customHeight="1" x14ac:dyDescent="0.25">
      <c r="C343" s="880"/>
      <c r="D343" s="880"/>
      <c r="E343" s="880"/>
      <c r="F343" s="880"/>
      <c r="G343" s="880"/>
      <c r="H343" s="880"/>
      <c r="I343" s="880"/>
      <c r="J343" s="880"/>
      <c r="L343" s="880"/>
      <c r="N343" s="880"/>
      <c r="P343" s="880"/>
      <c r="R343" s="2623"/>
      <c r="T343" s="2623"/>
      <c r="V343" s="880"/>
      <c r="BF343" s="880"/>
    </row>
    <row r="344" spans="3:58" ht="21" customHeight="1" x14ac:dyDescent="0.25">
      <c r="C344" s="880"/>
      <c r="D344" s="880"/>
      <c r="E344" s="880"/>
      <c r="F344" s="880"/>
      <c r="G344" s="880"/>
      <c r="H344" s="880"/>
      <c r="I344" s="880"/>
      <c r="J344" s="880"/>
      <c r="L344" s="880"/>
      <c r="N344" s="880"/>
      <c r="P344" s="880"/>
      <c r="R344" s="2623"/>
      <c r="T344" s="2623"/>
      <c r="V344" s="880"/>
      <c r="BF344" s="880"/>
    </row>
    <row r="345" spans="3:58" ht="21" customHeight="1" x14ac:dyDescent="0.25">
      <c r="C345" s="880"/>
      <c r="D345" s="880"/>
      <c r="E345" s="880"/>
      <c r="F345" s="880"/>
      <c r="G345" s="880"/>
      <c r="H345" s="880"/>
      <c r="I345" s="880"/>
      <c r="J345" s="880"/>
      <c r="L345" s="880"/>
      <c r="N345" s="880"/>
      <c r="P345" s="880"/>
      <c r="R345" s="2623"/>
      <c r="T345" s="2623"/>
      <c r="V345" s="880"/>
      <c r="BF345" s="880"/>
    </row>
    <row r="346" spans="3:58" ht="21" customHeight="1" x14ac:dyDescent="0.25">
      <c r="C346" s="880"/>
      <c r="D346" s="880"/>
      <c r="E346" s="880"/>
      <c r="F346" s="880"/>
      <c r="G346" s="880"/>
      <c r="H346" s="880"/>
      <c r="I346" s="880"/>
      <c r="J346" s="880"/>
      <c r="L346" s="880"/>
      <c r="N346" s="880"/>
      <c r="P346" s="880"/>
      <c r="R346" s="2623"/>
      <c r="T346" s="2623"/>
      <c r="V346" s="880"/>
      <c r="BF346" s="880"/>
    </row>
    <row r="347" spans="3:58" ht="21" customHeight="1" x14ac:dyDescent="0.25">
      <c r="C347" s="880"/>
      <c r="D347" s="880"/>
      <c r="E347" s="880"/>
      <c r="F347" s="880"/>
      <c r="G347" s="880"/>
      <c r="H347" s="880"/>
      <c r="I347" s="880"/>
      <c r="J347" s="880"/>
      <c r="L347" s="880"/>
      <c r="N347" s="880"/>
      <c r="P347" s="880"/>
      <c r="R347" s="2623"/>
      <c r="T347" s="2623"/>
      <c r="V347" s="880"/>
      <c r="BF347" s="880"/>
    </row>
    <row r="348" spans="3:58" ht="21" customHeight="1" x14ac:dyDescent="0.25">
      <c r="C348" s="880"/>
      <c r="D348" s="880"/>
      <c r="E348" s="880"/>
      <c r="F348" s="880"/>
      <c r="G348" s="880"/>
      <c r="H348" s="880"/>
      <c r="I348" s="880"/>
      <c r="J348" s="880"/>
      <c r="L348" s="880"/>
      <c r="N348" s="880"/>
      <c r="P348" s="880"/>
      <c r="R348" s="2623"/>
      <c r="T348" s="2623"/>
      <c r="V348" s="880"/>
      <c r="BF348" s="880"/>
    </row>
    <row r="349" spans="3:58" ht="21" customHeight="1" x14ac:dyDescent="0.25">
      <c r="C349" s="880"/>
      <c r="D349" s="880"/>
      <c r="E349" s="880"/>
      <c r="F349" s="880"/>
      <c r="G349" s="880"/>
      <c r="H349" s="880"/>
      <c r="I349" s="880"/>
      <c r="J349" s="880"/>
      <c r="L349" s="880"/>
      <c r="N349" s="880"/>
      <c r="P349" s="880"/>
      <c r="R349" s="2623"/>
      <c r="T349" s="2623"/>
      <c r="V349" s="880"/>
      <c r="BF349" s="880"/>
    </row>
    <row r="350" spans="3:58" ht="21" customHeight="1" x14ac:dyDescent="0.25">
      <c r="C350" s="880"/>
      <c r="D350" s="880"/>
      <c r="E350" s="880"/>
      <c r="F350" s="880"/>
      <c r="G350" s="880"/>
      <c r="H350" s="880"/>
      <c r="I350" s="880"/>
      <c r="J350" s="880"/>
      <c r="L350" s="880"/>
      <c r="N350" s="880"/>
      <c r="P350" s="880"/>
      <c r="R350" s="2623"/>
      <c r="T350" s="2623"/>
      <c r="V350" s="880"/>
      <c r="BF350" s="880"/>
    </row>
    <row r="351" spans="3:58" ht="21" customHeight="1" x14ac:dyDescent="0.25">
      <c r="C351" s="880"/>
      <c r="D351" s="880"/>
      <c r="E351" s="880"/>
      <c r="F351" s="880"/>
      <c r="G351" s="880"/>
      <c r="H351" s="880"/>
      <c r="I351" s="880"/>
      <c r="J351" s="880"/>
      <c r="L351" s="880"/>
      <c r="N351" s="880"/>
      <c r="P351" s="880"/>
      <c r="R351" s="2623"/>
      <c r="T351" s="2623"/>
      <c r="V351" s="880"/>
      <c r="BF351" s="880"/>
    </row>
    <row r="352" spans="3:58" ht="21" customHeight="1" x14ac:dyDescent="0.25">
      <c r="C352" s="880"/>
      <c r="D352" s="880"/>
      <c r="E352" s="880"/>
      <c r="F352" s="880"/>
      <c r="G352" s="880"/>
      <c r="H352" s="880"/>
      <c r="I352" s="880"/>
      <c r="J352" s="880"/>
      <c r="L352" s="880"/>
      <c r="N352" s="880"/>
      <c r="P352" s="880"/>
      <c r="R352" s="2623"/>
      <c r="T352" s="2623"/>
      <c r="V352" s="880"/>
      <c r="BF352" s="880"/>
    </row>
    <row r="353" spans="3:58" ht="21" customHeight="1" x14ac:dyDescent="0.25">
      <c r="C353" s="880"/>
      <c r="D353" s="880"/>
      <c r="E353" s="880"/>
      <c r="F353" s="880"/>
      <c r="G353" s="880"/>
      <c r="H353" s="880"/>
      <c r="I353" s="880"/>
      <c r="J353" s="880"/>
      <c r="L353" s="880"/>
      <c r="N353" s="880"/>
      <c r="P353" s="880"/>
      <c r="R353" s="2623"/>
      <c r="T353" s="2623"/>
      <c r="V353" s="880"/>
      <c r="BF353" s="880"/>
    </row>
    <row r="354" spans="3:58" ht="21" customHeight="1" x14ac:dyDescent="0.25">
      <c r="C354" s="880"/>
      <c r="D354" s="880"/>
      <c r="E354" s="880"/>
      <c r="F354" s="880"/>
      <c r="G354" s="880"/>
      <c r="H354" s="880"/>
      <c r="I354" s="880"/>
      <c r="J354" s="880"/>
      <c r="L354" s="880"/>
      <c r="N354" s="880"/>
      <c r="P354" s="880"/>
      <c r="R354" s="2623"/>
      <c r="T354" s="2623"/>
      <c r="V354" s="880"/>
      <c r="BF354" s="880"/>
    </row>
    <row r="355" spans="3:58" ht="21" customHeight="1" x14ac:dyDescent="0.25">
      <c r="C355" s="880"/>
      <c r="D355" s="880"/>
      <c r="E355" s="880"/>
      <c r="F355" s="880"/>
      <c r="G355" s="880"/>
      <c r="H355" s="880"/>
      <c r="I355" s="880"/>
      <c r="J355" s="880"/>
      <c r="L355" s="880"/>
      <c r="N355" s="880"/>
      <c r="P355" s="880"/>
      <c r="R355" s="2623"/>
      <c r="T355" s="2623"/>
      <c r="V355" s="880"/>
      <c r="BF355" s="880"/>
    </row>
    <row r="356" spans="3:58" ht="21" customHeight="1" x14ac:dyDescent="0.25">
      <c r="C356" s="880"/>
      <c r="D356" s="880"/>
      <c r="E356" s="880"/>
      <c r="F356" s="880"/>
      <c r="G356" s="880"/>
      <c r="H356" s="880"/>
      <c r="I356" s="880"/>
      <c r="J356" s="880"/>
      <c r="L356" s="880"/>
      <c r="N356" s="880"/>
      <c r="P356" s="880"/>
      <c r="R356" s="2623"/>
      <c r="T356" s="2623"/>
      <c r="V356" s="880"/>
      <c r="BF356" s="880"/>
    </row>
    <row r="357" spans="3:58" ht="21" customHeight="1" x14ac:dyDescent="0.25">
      <c r="C357" s="880"/>
      <c r="D357" s="880"/>
      <c r="E357" s="880"/>
      <c r="F357" s="880"/>
      <c r="G357" s="880"/>
      <c r="H357" s="880"/>
      <c r="I357" s="880"/>
      <c r="J357" s="880"/>
      <c r="L357" s="880"/>
      <c r="N357" s="880"/>
      <c r="P357" s="880"/>
      <c r="R357" s="2623"/>
      <c r="T357" s="2623"/>
      <c r="V357" s="880"/>
      <c r="BF357" s="880"/>
    </row>
    <row r="358" spans="3:58" ht="21" customHeight="1" x14ac:dyDescent="0.25">
      <c r="C358" s="880"/>
      <c r="D358" s="880"/>
      <c r="E358" s="880"/>
      <c r="F358" s="880"/>
      <c r="G358" s="880"/>
      <c r="H358" s="880"/>
      <c r="I358" s="880"/>
      <c r="J358" s="880"/>
      <c r="L358" s="880"/>
      <c r="N358" s="880"/>
      <c r="P358" s="880"/>
      <c r="R358" s="2623"/>
      <c r="T358" s="2623"/>
      <c r="V358" s="880"/>
      <c r="BF358" s="880"/>
    </row>
    <row r="359" spans="3:58" ht="21" customHeight="1" x14ac:dyDescent="0.25">
      <c r="C359" s="880"/>
      <c r="D359" s="880"/>
      <c r="E359" s="880"/>
      <c r="F359" s="880"/>
      <c r="G359" s="880"/>
      <c r="H359" s="880"/>
      <c r="I359" s="880"/>
      <c r="J359" s="880"/>
      <c r="L359" s="880"/>
      <c r="N359" s="880"/>
      <c r="P359" s="880"/>
      <c r="R359" s="2623"/>
      <c r="T359" s="2623"/>
      <c r="V359" s="880"/>
      <c r="BF359" s="880"/>
    </row>
    <row r="360" spans="3:58" ht="21" customHeight="1" x14ac:dyDescent="0.25">
      <c r="C360" s="880"/>
      <c r="D360" s="880"/>
      <c r="E360" s="880"/>
      <c r="F360" s="880"/>
      <c r="G360" s="880"/>
      <c r="H360" s="880"/>
      <c r="I360" s="880"/>
      <c r="J360" s="880"/>
      <c r="L360" s="880"/>
      <c r="N360" s="880"/>
      <c r="P360" s="880"/>
      <c r="R360" s="2623"/>
      <c r="T360" s="2623"/>
      <c r="V360" s="880"/>
      <c r="BF360" s="880"/>
    </row>
    <row r="361" spans="3:58" ht="21" customHeight="1" x14ac:dyDescent="0.25">
      <c r="C361" s="880"/>
      <c r="D361" s="880"/>
      <c r="E361" s="880"/>
      <c r="F361" s="880"/>
      <c r="G361" s="880"/>
      <c r="H361" s="880"/>
      <c r="I361" s="880"/>
      <c r="J361" s="880"/>
      <c r="L361" s="880"/>
      <c r="N361" s="880"/>
      <c r="P361" s="880"/>
      <c r="R361" s="2623"/>
      <c r="T361" s="2623"/>
      <c r="V361" s="880"/>
      <c r="BF361" s="880"/>
    </row>
    <row r="362" spans="3:58" ht="21" customHeight="1" x14ac:dyDescent="0.25">
      <c r="C362" s="880"/>
      <c r="D362" s="880"/>
      <c r="E362" s="880"/>
      <c r="F362" s="880"/>
      <c r="G362" s="880"/>
      <c r="H362" s="880"/>
      <c r="I362" s="880"/>
      <c r="J362" s="880"/>
      <c r="L362" s="880"/>
      <c r="N362" s="880"/>
      <c r="P362" s="880"/>
      <c r="R362" s="2623"/>
      <c r="T362" s="2623"/>
      <c r="V362" s="880"/>
      <c r="BF362" s="880"/>
    </row>
    <row r="363" spans="3:58" ht="21" customHeight="1" x14ac:dyDescent="0.25">
      <c r="C363" s="880"/>
      <c r="D363" s="880"/>
      <c r="E363" s="880"/>
      <c r="F363" s="880"/>
      <c r="G363" s="880"/>
      <c r="H363" s="880"/>
      <c r="I363" s="880"/>
      <c r="J363" s="880"/>
      <c r="L363" s="880"/>
      <c r="N363" s="880"/>
      <c r="P363" s="880"/>
      <c r="R363" s="2623"/>
      <c r="T363" s="2623"/>
      <c r="V363" s="880"/>
      <c r="BF363" s="880"/>
    </row>
    <row r="364" spans="3:58" ht="21" customHeight="1" x14ac:dyDescent="0.25">
      <c r="C364" s="880"/>
      <c r="D364" s="880"/>
      <c r="E364" s="880"/>
      <c r="F364" s="880"/>
      <c r="G364" s="880"/>
      <c r="H364" s="880"/>
      <c r="I364" s="880"/>
      <c r="J364" s="880"/>
      <c r="L364" s="880"/>
      <c r="N364" s="880"/>
      <c r="P364" s="880"/>
      <c r="R364" s="2623"/>
      <c r="T364" s="2623"/>
      <c r="V364" s="880"/>
      <c r="BF364" s="880"/>
    </row>
    <row r="365" spans="3:58" ht="21" customHeight="1" x14ac:dyDescent="0.25">
      <c r="C365" s="880"/>
      <c r="D365" s="880"/>
      <c r="E365" s="880"/>
      <c r="F365" s="880"/>
      <c r="G365" s="880"/>
      <c r="H365" s="880"/>
      <c r="I365" s="880"/>
      <c r="J365" s="880"/>
      <c r="L365" s="880"/>
      <c r="N365" s="880"/>
      <c r="P365" s="880"/>
      <c r="R365" s="2623"/>
      <c r="T365" s="2623"/>
      <c r="V365" s="880"/>
      <c r="BF365" s="880"/>
    </row>
    <row r="366" spans="3:58" ht="21" customHeight="1" x14ac:dyDescent="0.25">
      <c r="C366" s="880"/>
      <c r="D366" s="880"/>
      <c r="E366" s="880"/>
      <c r="F366" s="880"/>
      <c r="G366" s="880"/>
      <c r="H366" s="880"/>
      <c r="I366" s="880"/>
      <c r="J366" s="880"/>
      <c r="L366" s="880"/>
      <c r="N366" s="880"/>
      <c r="P366" s="880"/>
      <c r="R366" s="2623"/>
      <c r="T366" s="2623"/>
      <c r="V366" s="880"/>
      <c r="BF366" s="880"/>
    </row>
    <row r="367" spans="3:58" ht="21" customHeight="1" x14ac:dyDescent="0.25">
      <c r="C367" s="880"/>
      <c r="D367" s="880"/>
      <c r="E367" s="880"/>
      <c r="F367" s="880"/>
      <c r="G367" s="880"/>
      <c r="H367" s="880"/>
      <c r="I367" s="880"/>
      <c r="J367" s="880"/>
      <c r="L367" s="880"/>
      <c r="N367" s="880"/>
      <c r="P367" s="880"/>
      <c r="R367" s="2623"/>
      <c r="T367" s="2623"/>
      <c r="V367" s="880"/>
      <c r="BF367" s="880"/>
    </row>
    <row r="368" spans="3:58" ht="21" customHeight="1" x14ac:dyDescent="0.25">
      <c r="C368" s="880"/>
      <c r="D368" s="880"/>
      <c r="E368" s="880"/>
      <c r="F368" s="880"/>
      <c r="G368" s="880"/>
      <c r="H368" s="880"/>
      <c r="I368" s="880"/>
      <c r="J368" s="880"/>
      <c r="L368" s="880"/>
      <c r="N368" s="880"/>
      <c r="P368" s="880"/>
      <c r="R368" s="2623"/>
      <c r="T368" s="2623"/>
      <c r="V368" s="880"/>
      <c r="BF368" s="880"/>
    </row>
    <row r="369" spans="3:58" ht="21" customHeight="1" x14ac:dyDescent="0.25">
      <c r="C369" s="880"/>
      <c r="D369" s="880"/>
      <c r="E369" s="880"/>
      <c r="F369" s="880"/>
      <c r="G369" s="880"/>
      <c r="H369" s="880"/>
      <c r="I369" s="880"/>
      <c r="J369" s="880"/>
      <c r="L369" s="880"/>
      <c r="N369" s="880"/>
      <c r="P369" s="880"/>
      <c r="R369" s="2623"/>
      <c r="T369" s="2623"/>
      <c r="V369" s="880"/>
      <c r="BF369" s="880"/>
    </row>
    <row r="370" spans="3:58" ht="21" customHeight="1" x14ac:dyDescent="0.25">
      <c r="C370" s="880"/>
      <c r="D370" s="880"/>
      <c r="E370" s="880"/>
      <c r="F370" s="880"/>
      <c r="G370" s="880"/>
      <c r="H370" s="880"/>
      <c r="I370" s="880"/>
      <c r="J370" s="880"/>
      <c r="L370" s="880"/>
      <c r="N370" s="880"/>
      <c r="P370" s="880"/>
      <c r="R370" s="2623"/>
      <c r="T370" s="2623"/>
      <c r="V370" s="880"/>
      <c r="BF370" s="880"/>
    </row>
    <row r="371" spans="3:58" ht="21" customHeight="1" x14ac:dyDescent="0.25">
      <c r="C371" s="880"/>
      <c r="D371" s="880"/>
      <c r="E371" s="880"/>
      <c r="F371" s="880"/>
      <c r="G371" s="880"/>
      <c r="H371" s="880"/>
      <c r="I371" s="880"/>
      <c r="J371" s="880"/>
      <c r="L371" s="880"/>
      <c r="N371" s="880"/>
      <c r="P371" s="880"/>
      <c r="R371" s="2623"/>
      <c r="T371" s="2623"/>
      <c r="V371" s="880"/>
      <c r="BF371" s="880"/>
    </row>
    <row r="372" spans="3:58" ht="21" customHeight="1" x14ac:dyDescent="0.25">
      <c r="C372" s="880"/>
      <c r="D372" s="880"/>
      <c r="E372" s="880"/>
      <c r="F372" s="880"/>
      <c r="G372" s="880"/>
      <c r="H372" s="880"/>
      <c r="I372" s="880"/>
      <c r="J372" s="880"/>
      <c r="L372" s="880"/>
      <c r="N372" s="880"/>
      <c r="P372" s="880"/>
      <c r="R372" s="2623"/>
      <c r="T372" s="2623"/>
      <c r="V372" s="880"/>
      <c r="BF372" s="880"/>
    </row>
    <row r="373" spans="3:58" ht="21" customHeight="1" x14ac:dyDescent="0.25">
      <c r="C373" s="880"/>
      <c r="D373" s="880"/>
      <c r="E373" s="880"/>
      <c r="F373" s="880"/>
      <c r="G373" s="880"/>
      <c r="H373" s="880"/>
      <c r="I373" s="880"/>
      <c r="J373" s="880"/>
      <c r="L373" s="880"/>
      <c r="N373" s="880"/>
      <c r="P373" s="880"/>
      <c r="R373" s="2623"/>
      <c r="T373" s="2623"/>
      <c r="V373" s="880"/>
      <c r="BF373" s="880"/>
    </row>
    <row r="374" spans="3:58" ht="21" customHeight="1" x14ac:dyDescent="0.25">
      <c r="C374" s="880"/>
      <c r="D374" s="880"/>
      <c r="E374" s="880"/>
      <c r="F374" s="880"/>
      <c r="G374" s="880"/>
      <c r="H374" s="880"/>
      <c r="I374" s="880"/>
      <c r="J374" s="880"/>
      <c r="L374" s="880"/>
      <c r="N374" s="880"/>
      <c r="P374" s="880"/>
      <c r="R374" s="2623"/>
      <c r="T374" s="2623"/>
      <c r="V374" s="880"/>
      <c r="BF374" s="880"/>
    </row>
    <row r="375" spans="3:58" ht="21" customHeight="1" x14ac:dyDescent="0.25">
      <c r="C375" s="880"/>
      <c r="D375" s="880"/>
      <c r="E375" s="880"/>
      <c r="F375" s="880"/>
      <c r="G375" s="880"/>
      <c r="H375" s="880"/>
      <c r="I375" s="880"/>
      <c r="J375" s="880"/>
      <c r="L375" s="880"/>
      <c r="N375" s="880"/>
      <c r="P375" s="880"/>
      <c r="R375" s="2623"/>
      <c r="T375" s="2623"/>
      <c r="V375" s="880"/>
      <c r="BF375" s="880"/>
    </row>
    <row r="376" spans="3:58" ht="21" customHeight="1" x14ac:dyDescent="0.25">
      <c r="C376" s="880"/>
      <c r="D376" s="880"/>
      <c r="E376" s="880"/>
      <c r="F376" s="880"/>
      <c r="G376" s="880"/>
      <c r="H376" s="880"/>
      <c r="I376" s="880"/>
      <c r="J376" s="880"/>
      <c r="L376" s="880"/>
      <c r="N376" s="880"/>
      <c r="P376" s="880"/>
      <c r="R376" s="2623"/>
      <c r="T376" s="2623"/>
      <c r="V376" s="880"/>
      <c r="BF376" s="880"/>
    </row>
    <row r="377" spans="3:58" ht="21" customHeight="1" x14ac:dyDescent="0.25">
      <c r="C377" s="880"/>
      <c r="D377" s="880"/>
      <c r="E377" s="880"/>
      <c r="F377" s="880"/>
      <c r="G377" s="880"/>
      <c r="H377" s="880"/>
      <c r="I377" s="880"/>
      <c r="J377" s="880"/>
      <c r="L377" s="880"/>
      <c r="N377" s="880"/>
      <c r="P377" s="880"/>
      <c r="R377" s="2623"/>
      <c r="T377" s="2623"/>
      <c r="V377" s="880"/>
      <c r="BF377" s="880"/>
    </row>
    <row r="378" spans="3:58" ht="21" customHeight="1" x14ac:dyDescent="0.25">
      <c r="C378" s="880"/>
      <c r="D378" s="880"/>
      <c r="E378" s="880"/>
      <c r="F378" s="880"/>
      <c r="G378" s="880"/>
      <c r="H378" s="880"/>
      <c r="I378" s="880"/>
      <c r="J378" s="880"/>
      <c r="L378" s="880"/>
      <c r="N378" s="880"/>
      <c r="P378" s="880"/>
      <c r="R378" s="2623"/>
      <c r="T378" s="2623"/>
      <c r="V378" s="880"/>
      <c r="BF378" s="880"/>
    </row>
    <row r="379" spans="3:58" ht="21" customHeight="1" x14ac:dyDescent="0.25">
      <c r="C379" s="880"/>
      <c r="D379" s="880"/>
      <c r="E379" s="880"/>
      <c r="F379" s="880"/>
      <c r="G379" s="880"/>
      <c r="H379" s="880"/>
      <c r="I379" s="880"/>
      <c r="J379" s="880"/>
      <c r="L379" s="880"/>
      <c r="N379" s="880"/>
      <c r="P379" s="880"/>
      <c r="R379" s="2623"/>
      <c r="T379" s="2623"/>
      <c r="V379" s="880"/>
      <c r="BF379" s="880"/>
    </row>
    <row r="380" spans="3:58" ht="21" customHeight="1" x14ac:dyDescent="0.25">
      <c r="C380" s="880"/>
      <c r="D380" s="880"/>
      <c r="E380" s="880"/>
      <c r="F380" s="880"/>
      <c r="G380" s="880"/>
      <c r="H380" s="880"/>
      <c r="I380" s="880"/>
      <c r="J380" s="880"/>
      <c r="L380" s="880"/>
      <c r="N380" s="880"/>
      <c r="P380" s="880"/>
      <c r="R380" s="2623"/>
      <c r="T380" s="2623"/>
      <c r="V380" s="880"/>
      <c r="BF380" s="880"/>
    </row>
    <row r="381" spans="3:58" ht="21" customHeight="1" x14ac:dyDescent="0.25">
      <c r="C381" s="880"/>
      <c r="D381" s="880"/>
      <c r="E381" s="880"/>
      <c r="F381" s="880"/>
      <c r="G381" s="880"/>
      <c r="H381" s="880"/>
      <c r="I381" s="880"/>
      <c r="J381" s="880"/>
      <c r="L381" s="880"/>
      <c r="N381" s="880"/>
      <c r="P381" s="880"/>
      <c r="R381" s="2623"/>
      <c r="T381" s="2623"/>
      <c r="V381" s="880"/>
      <c r="BF381" s="880"/>
    </row>
    <row r="382" spans="3:58" ht="21" customHeight="1" x14ac:dyDescent="0.25">
      <c r="C382" s="880"/>
      <c r="D382" s="880"/>
      <c r="E382" s="880"/>
      <c r="F382" s="880"/>
      <c r="G382" s="880"/>
      <c r="H382" s="880"/>
      <c r="I382" s="880"/>
      <c r="J382" s="880"/>
      <c r="L382" s="880"/>
      <c r="N382" s="880"/>
      <c r="P382" s="880"/>
      <c r="R382" s="2623"/>
      <c r="T382" s="2623"/>
      <c r="V382" s="880"/>
      <c r="BF382" s="880"/>
    </row>
    <row r="383" spans="3:58" ht="21" customHeight="1" x14ac:dyDescent="0.25">
      <c r="C383" s="880"/>
      <c r="D383" s="880"/>
      <c r="E383" s="880"/>
      <c r="F383" s="880"/>
      <c r="G383" s="880"/>
      <c r="H383" s="880"/>
      <c r="I383" s="880"/>
      <c r="J383" s="880"/>
      <c r="L383" s="880"/>
      <c r="N383" s="880"/>
      <c r="P383" s="880"/>
      <c r="R383" s="2623"/>
      <c r="T383" s="2623"/>
      <c r="V383" s="880"/>
      <c r="BF383" s="880"/>
    </row>
    <row r="384" spans="3:58" ht="21" customHeight="1" x14ac:dyDescent="0.25">
      <c r="C384" s="880"/>
      <c r="D384" s="880"/>
      <c r="E384" s="880"/>
      <c r="F384" s="880"/>
      <c r="G384" s="880"/>
      <c r="H384" s="880"/>
      <c r="I384" s="880"/>
      <c r="J384" s="880"/>
      <c r="L384" s="880"/>
      <c r="N384" s="880"/>
      <c r="P384" s="880"/>
      <c r="R384" s="2623"/>
      <c r="T384" s="2623"/>
      <c r="V384" s="880"/>
      <c r="BF384" s="880"/>
    </row>
    <row r="385" spans="3:58" ht="21" customHeight="1" x14ac:dyDescent="0.25">
      <c r="C385" s="880"/>
      <c r="D385" s="880"/>
      <c r="E385" s="880"/>
      <c r="F385" s="880"/>
      <c r="G385" s="880"/>
      <c r="H385" s="880"/>
      <c r="I385" s="880"/>
      <c r="J385" s="880"/>
      <c r="L385" s="880"/>
      <c r="N385" s="880"/>
      <c r="P385" s="880"/>
      <c r="R385" s="2623"/>
      <c r="T385" s="2623"/>
      <c r="V385" s="880"/>
      <c r="BF385" s="880"/>
    </row>
    <row r="386" spans="3:58" ht="21" customHeight="1" x14ac:dyDescent="0.25">
      <c r="C386" s="880"/>
      <c r="D386" s="880"/>
      <c r="E386" s="880"/>
      <c r="F386" s="880"/>
      <c r="G386" s="880"/>
      <c r="H386" s="880"/>
      <c r="I386" s="880"/>
      <c r="J386" s="880"/>
      <c r="L386" s="880"/>
      <c r="N386" s="880"/>
      <c r="P386" s="880"/>
      <c r="R386" s="2623"/>
      <c r="T386" s="2623"/>
      <c r="V386" s="880"/>
      <c r="BF386" s="880"/>
    </row>
    <row r="387" spans="3:58" ht="21" customHeight="1" x14ac:dyDescent="0.25">
      <c r="C387" s="880"/>
      <c r="D387" s="880"/>
      <c r="E387" s="880"/>
      <c r="F387" s="880"/>
      <c r="G387" s="880"/>
      <c r="H387" s="880"/>
      <c r="I387" s="880"/>
      <c r="J387" s="880"/>
      <c r="L387" s="880"/>
      <c r="N387" s="880"/>
      <c r="P387" s="880"/>
      <c r="R387" s="2623"/>
      <c r="T387" s="2623"/>
      <c r="V387" s="880"/>
      <c r="BF387" s="880"/>
    </row>
    <row r="388" spans="3:58" ht="21" customHeight="1" x14ac:dyDescent="0.25">
      <c r="C388" s="880"/>
      <c r="D388" s="880"/>
      <c r="E388" s="880"/>
      <c r="F388" s="880"/>
      <c r="G388" s="880"/>
      <c r="H388" s="880"/>
      <c r="I388" s="880"/>
      <c r="J388" s="880"/>
      <c r="L388" s="880"/>
      <c r="N388" s="880"/>
      <c r="P388" s="880"/>
      <c r="R388" s="2623"/>
      <c r="T388" s="2623"/>
      <c r="V388" s="880"/>
      <c r="BF388" s="880"/>
    </row>
    <row r="389" spans="3:58" ht="21" customHeight="1" x14ac:dyDescent="0.25">
      <c r="C389" s="880"/>
      <c r="D389" s="880"/>
      <c r="E389" s="880"/>
      <c r="F389" s="880"/>
      <c r="G389" s="880"/>
      <c r="H389" s="880"/>
      <c r="I389" s="880"/>
      <c r="J389" s="880"/>
      <c r="L389" s="880"/>
      <c r="N389" s="880"/>
      <c r="P389" s="880"/>
      <c r="R389" s="2623"/>
      <c r="T389" s="2623"/>
      <c r="V389" s="880"/>
      <c r="BF389" s="880"/>
    </row>
    <row r="390" spans="3:58" ht="21" customHeight="1" x14ac:dyDescent="0.25">
      <c r="C390" s="880"/>
      <c r="D390" s="880"/>
      <c r="E390" s="880"/>
      <c r="F390" s="880"/>
      <c r="G390" s="880"/>
      <c r="H390" s="880"/>
      <c r="I390" s="880"/>
      <c r="J390" s="880"/>
      <c r="L390" s="880"/>
      <c r="N390" s="880"/>
      <c r="P390" s="880"/>
      <c r="R390" s="2623"/>
      <c r="T390" s="2623"/>
      <c r="V390" s="880"/>
      <c r="BF390" s="880"/>
    </row>
    <row r="391" spans="3:58" ht="21" customHeight="1" x14ac:dyDescent="0.25">
      <c r="C391" s="880"/>
      <c r="D391" s="880"/>
      <c r="E391" s="880"/>
      <c r="F391" s="880"/>
      <c r="G391" s="880"/>
      <c r="H391" s="880"/>
      <c r="I391" s="880"/>
      <c r="J391" s="880"/>
      <c r="L391" s="880"/>
      <c r="N391" s="880"/>
      <c r="P391" s="880"/>
      <c r="R391" s="2623"/>
      <c r="T391" s="2623"/>
      <c r="V391" s="880"/>
      <c r="BF391" s="880"/>
    </row>
    <row r="392" spans="3:58" ht="21" customHeight="1" x14ac:dyDescent="0.25">
      <c r="C392" s="880"/>
      <c r="D392" s="880"/>
      <c r="E392" s="880"/>
      <c r="F392" s="880"/>
      <c r="G392" s="880"/>
      <c r="H392" s="880"/>
      <c r="I392" s="880"/>
      <c r="J392" s="880"/>
      <c r="L392" s="880"/>
      <c r="N392" s="880"/>
      <c r="P392" s="880"/>
      <c r="R392" s="2623"/>
      <c r="T392" s="2623"/>
      <c r="V392" s="880"/>
      <c r="BF392" s="880"/>
    </row>
    <row r="393" spans="3:58" ht="21" customHeight="1" x14ac:dyDescent="0.25">
      <c r="C393" s="880"/>
      <c r="D393" s="880"/>
      <c r="E393" s="880"/>
      <c r="F393" s="880"/>
      <c r="G393" s="880"/>
      <c r="H393" s="880"/>
      <c r="I393" s="880"/>
      <c r="J393" s="880"/>
      <c r="L393" s="880"/>
      <c r="N393" s="880"/>
      <c r="P393" s="880"/>
      <c r="R393" s="2623"/>
      <c r="T393" s="2623"/>
      <c r="V393" s="880"/>
      <c r="BF393" s="880"/>
    </row>
    <row r="394" spans="3:58" ht="21" customHeight="1" x14ac:dyDescent="0.25">
      <c r="C394" s="880"/>
      <c r="D394" s="880"/>
      <c r="E394" s="880"/>
      <c r="F394" s="880"/>
      <c r="G394" s="880"/>
      <c r="H394" s="880"/>
      <c r="I394" s="880"/>
      <c r="J394" s="880"/>
      <c r="L394" s="880"/>
      <c r="N394" s="880"/>
      <c r="P394" s="880"/>
      <c r="R394" s="2623"/>
      <c r="T394" s="2623"/>
      <c r="V394" s="880"/>
      <c r="BF394" s="880"/>
    </row>
    <row r="395" spans="3:58" ht="21" customHeight="1" x14ac:dyDescent="0.25">
      <c r="C395" s="880"/>
      <c r="D395" s="880"/>
      <c r="E395" s="880"/>
      <c r="F395" s="880"/>
      <c r="G395" s="880"/>
      <c r="H395" s="880"/>
      <c r="I395" s="880"/>
      <c r="J395" s="880"/>
      <c r="L395" s="880"/>
      <c r="N395" s="880"/>
      <c r="P395" s="880"/>
      <c r="R395" s="2623"/>
      <c r="T395" s="2623"/>
      <c r="V395" s="880"/>
      <c r="BF395" s="880"/>
    </row>
    <row r="396" spans="3:58" ht="21" customHeight="1" x14ac:dyDescent="0.25">
      <c r="C396" s="880"/>
      <c r="D396" s="880"/>
      <c r="E396" s="880"/>
      <c r="F396" s="880"/>
      <c r="G396" s="880"/>
      <c r="H396" s="880"/>
      <c r="I396" s="880"/>
      <c r="J396" s="880"/>
      <c r="L396" s="880"/>
      <c r="N396" s="880"/>
      <c r="P396" s="880"/>
      <c r="R396" s="2623"/>
      <c r="T396" s="2623"/>
      <c r="V396" s="880"/>
      <c r="BF396" s="880"/>
    </row>
    <row r="397" spans="3:58" ht="21" customHeight="1" x14ac:dyDescent="0.25">
      <c r="C397" s="880"/>
      <c r="D397" s="880"/>
      <c r="E397" s="880"/>
      <c r="F397" s="880"/>
      <c r="G397" s="880"/>
      <c r="H397" s="880"/>
      <c r="I397" s="880"/>
      <c r="J397" s="880"/>
      <c r="L397" s="880"/>
      <c r="N397" s="880"/>
      <c r="P397" s="880"/>
      <c r="R397" s="2623"/>
      <c r="T397" s="2623"/>
      <c r="V397" s="880"/>
      <c r="BF397" s="880"/>
    </row>
    <row r="398" spans="3:58" ht="21" customHeight="1" x14ac:dyDescent="0.25">
      <c r="C398" s="880"/>
      <c r="D398" s="880"/>
      <c r="E398" s="880"/>
      <c r="F398" s="880"/>
      <c r="G398" s="880"/>
      <c r="H398" s="880"/>
      <c r="I398" s="880"/>
      <c r="J398" s="880"/>
      <c r="L398" s="880"/>
      <c r="N398" s="880"/>
      <c r="P398" s="880"/>
      <c r="R398" s="2623"/>
      <c r="T398" s="2623"/>
      <c r="V398" s="880"/>
      <c r="BF398" s="880"/>
    </row>
    <row r="399" spans="3:58" ht="21" customHeight="1" x14ac:dyDescent="0.25">
      <c r="C399" s="880"/>
      <c r="D399" s="880"/>
      <c r="E399" s="880"/>
      <c r="F399" s="880"/>
      <c r="G399" s="880"/>
      <c r="H399" s="880"/>
      <c r="I399" s="880"/>
      <c r="J399" s="880"/>
      <c r="L399" s="880"/>
      <c r="N399" s="880"/>
      <c r="P399" s="880"/>
      <c r="R399" s="2623"/>
      <c r="T399" s="2623"/>
      <c r="V399" s="880"/>
      <c r="BF399" s="880"/>
    </row>
    <row r="400" spans="3:58" ht="21" customHeight="1" x14ac:dyDescent="0.25">
      <c r="C400" s="880"/>
      <c r="D400" s="880"/>
      <c r="E400" s="880"/>
      <c r="F400" s="880"/>
      <c r="G400" s="880"/>
      <c r="H400" s="880"/>
      <c r="I400" s="880"/>
      <c r="J400" s="880"/>
      <c r="L400" s="880"/>
      <c r="N400" s="880"/>
      <c r="P400" s="880"/>
      <c r="R400" s="2623"/>
      <c r="T400" s="2623"/>
      <c r="V400" s="880"/>
      <c r="BF400" s="880"/>
    </row>
    <row r="401" spans="3:58" ht="21" customHeight="1" x14ac:dyDescent="0.25">
      <c r="C401" s="880"/>
      <c r="D401" s="880"/>
      <c r="E401" s="880"/>
      <c r="F401" s="880"/>
      <c r="G401" s="880"/>
      <c r="H401" s="880"/>
      <c r="I401" s="880"/>
      <c r="J401" s="880"/>
      <c r="L401" s="880"/>
      <c r="N401" s="880"/>
      <c r="P401" s="880"/>
      <c r="R401" s="2623"/>
      <c r="T401" s="2623"/>
      <c r="V401" s="880"/>
      <c r="BF401" s="880"/>
    </row>
    <row r="402" spans="3:58" ht="21" customHeight="1" x14ac:dyDescent="0.25">
      <c r="C402" s="880"/>
      <c r="D402" s="880"/>
      <c r="E402" s="880"/>
      <c r="F402" s="880"/>
      <c r="G402" s="880"/>
      <c r="H402" s="880"/>
      <c r="I402" s="880"/>
      <c r="J402" s="880"/>
      <c r="L402" s="880"/>
      <c r="N402" s="880"/>
      <c r="P402" s="880"/>
      <c r="R402" s="2623"/>
      <c r="T402" s="2623"/>
      <c r="V402" s="880"/>
      <c r="BF402" s="880"/>
    </row>
    <row r="403" spans="3:58" ht="21" customHeight="1" x14ac:dyDescent="0.25">
      <c r="C403" s="880"/>
      <c r="D403" s="880"/>
      <c r="E403" s="880"/>
      <c r="F403" s="880"/>
      <c r="G403" s="880"/>
      <c r="H403" s="880"/>
      <c r="I403" s="880"/>
      <c r="J403" s="880"/>
      <c r="L403" s="880"/>
      <c r="N403" s="880"/>
      <c r="P403" s="880"/>
      <c r="R403" s="2623"/>
      <c r="T403" s="2623"/>
      <c r="V403" s="880"/>
      <c r="BF403" s="880"/>
    </row>
    <row r="404" spans="3:58" ht="21" customHeight="1" x14ac:dyDescent="0.25">
      <c r="C404" s="880"/>
      <c r="D404" s="880"/>
      <c r="E404" s="880"/>
      <c r="F404" s="880"/>
      <c r="G404" s="880"/>
      <c r="H404" s="880"/>
      <c r="I404" s="880"/>
      <c r="J404" s="880"/>
      <c r="L404" s="880"/>
      <c r="N404" s="880"/>
      <c r="P404" s="880"/>
      <c r="R404" s="2623"/>
      <c r="T404" s="2623"/>
      <c r="V404" s="880"/>
      <c r="BF404" s="880"/>
    </row>
    <row r="405" spans="3:58" ht="21" customHeight="1" x14ac:dyDescent="0.25">
      <c r="C405" s="880"/>
      <c r="D405" s="880"/>
      <c r="E405" s="880"/>
      <c r="F405" s="880"/>
      <c r="G405" s="880"/>
      <c r="H405" s="880"/>
      <c r="I405" s="880"/>
      <c r="J405" s="880"/>
      <c r="L405" s="880"/>
      <c r="N405" s="880"/>
      <c r="P405" s="880"/>
      <c r="R405" s="2623"/>
      <c r="T405" s="2623"/>
      <c r="V405" s="880"/>
      <c r="BF405" s="880"/>
    </row>
    <row r="406" spans="3:58" ht="21" customHeight="1" x14ac:dyDescent="0.25">
      <c r="C406" s="880"/>
      <c r="D406" s="880"/>
      <c r="E406" s="880"/>
      <c r="F406" s="880"/>
      <c r="G406" s="880"/>
      <c r="H406" s="880"/>
      <c r="I406" s="880"/>
      <c r="J406" s="880"/>
      <c r="L406" s="880"/>
      <c r="N406" s="880"/>
      <c r="P406" s="880"/>
      <c r="R406" s="2623"/>
      <c r="T406" s="2623"/>
      <c r="V406" s="880"/>
      <c r="BF406" s="880"/>
    </row>
    <row r="407" spans="3:58" ht="21" customHeight="1" x14ac:dyDescent="0.25">
      <c r="C407" s="880"/>
      <c r="D407" s="880"/>
      <c r="E407" s="880"/>
      <c r="F407" s="880"/>
      <c r="G407" s="880"/>
      <c r="H407" s="880"/>
      <c r="I407" s="880"/>
      <c r="J407" s="880"/>
      <c r="L407" s="880"/>
      <c r="N407" s="880"/>
      <c r="P407" s="880"/>
      <c r="R407" s="2623"/>
      <c r="T407" s="2623"/>
      <c r="V407" s="880"/>
      <c r="BF407" s="880"/>
    </row>
    <row r="408" spans="3:58" ht="21" customHeight="1" x14ac:dyDescent="0.25">
      <c r="C408" s="880"/>
      <c r="D408" s="880"/>
      <c r="E408" s="880"/>
      <c r="F408" s="880"/>
      <c r="G408" s="880"/>
      <c r="H408" s="880"/>
      <c r="I408" s="880"/>
      <c r="J408" s="880"/>
      <c r="L408" s="880"/>
      <c r="N408" s="880"/>
      <c r="P408" s="880"/>
      <c r="R408" s="2623"/>
      <c r="T408" s="2623"/>
      <c r="V408" s="880"/>
      <c r="BF408" s="880"/>
    </row>
    <row r="409" spans="3:58" ht="21" customHeight="1" x14ac:dyDescent="0.25">
      <c r="C409" s="880"/>
      <c r="D409" s="880"/>
      <c r="E409" s="880"/>
      <c r="F409" s="880"/>
      <c r="G409" s="880"/>
      <c r="H409" s="880"/>
      <c r="I409" s="880"/>
      <c r="J409" s="880"/>
      <c r="L409" s="880"/>
      <c r="N409" s="880"/>
      <c r="P409" s="880"/>
      <c r="R409" s="2623"/>
      <c r="T409" s="2623"/>
      <c r="V409" s="880"/>
      <c r="BF409" s="880"/>
    </row>
    <row r="410" spans="3:58" ht="21" customHeight="1" x14ac:dyDescent="0.25">
      <c r="C410" s="880"/>
      <c r="D410" s="880"/>
      <c r="E410" s="880"/>
      <c r="F410" s="880"/>
      <c r="G410" s="880"/>
      <c r="H410" s="880"/>
      <c r="I410" s="880"/>
      <c r="J410" s="880"/>
      <c r="L410" s="880"/>
      <c r="N410" s="880"/>
      <c r="P410" s="880"/>
      <c r="R410" s="2623"/>
      <c r="T410" s="2623"/>
      <c r="V410" s="880"/>
      <c r="BF410" s="880"/>
    </row>
    <row r="411" spans="3:58" ht="21" customHeight="1" x14ac:dyDescent="0.25">
      <c r="C411" s="880"/>
      <c r="D411" s="880"/>
      <c r="E411" s="880"/>
      <c r="F411" s="880"/>
      <c r="G411" s="880"/>
      <c r="H411" s="880"/>
      <c r="I411" s="880"/>
      <c r="J411" s="880"/>
      <c r="L411" s="880"/>
      <c r="N411" s="880"/>
      <c r="P411" s="880"/>
      <c r="R411" s="2623"/>
      <c r="T411" s="2623"/>
      <c r="V411" s="880"/>
      <c r="BF411" s="880"/>
    </row>
    <row r="412" spans="3:58" ht="21" customHeight="1" x14ac:dyDescent="0.25">
      <c r="C412" s="880"/>
      <c r="D412" s="880"/>
      <c r="E412" s="880"/>
      <c r="F412" s="880"/>
      <c r="G412" s="880"/>
      <c r="H412" s="880"/>
      <c r="I412" s="880"/>
      <c r="J412" s="880"/>
      <c r="L412" s="880"/>
      <c r="N412" s="880"/>
      <c r="P412" s="880"/>
      <c r="R412" s="2623"/>
      <c r="T412" s="2623"/>
      <c r="V412" s="880"/>
      <c r="BF412" s="880"/>
    </row>
    <row r="413" spans="3:58" ht="21" customHeight="1" x14ac:dyDescent="0.25">
      <c r="C413" s="880"/>
      <c r="D413" s="880"/>
      <c r="E413" s="880"/>
      <c r="F413" s="880"/>
      <c r="G413" s="880"/>
      <c r="H413" s="880"/>
      <c r="I413" s="880"/>
      <c r="J413" s="880"/>
      <c r="L413" s="880"/>
      <c r="N413" s="880"/>
      <c r="P413" s="880"/>
      <c r="R413" s="2623"/>
      <c r="T413" s="2623"/>
      <c r="V413" s="880"/>
      <c r="BF413" s="880"/>
    </row>
    <row r="414" spans="3:58" ht="21" customHeight="1" x14ac:dyDescent="0.25">
      <c r="C414" s="880"/>
      <c r="D414" s="880"/>
      <c r="E414" s="880"/>
      <c r="F414" s="880"/>
      <c r="G414" s="880"/>
      <c r="H414" s="880"/>
      <c r="I414" s="880"/>
      <c r="J414" s="880"/>
      <c r="L414" s="880"/>
      <c r="N414" s="880"/>
      <c r="P414" s="880"/>
      <c r="R414" s="2623"/>
      <c r="T414" s="2623"/>
      <c r="V414" s="880"/>
      <c r="BF414" s="880"/>
    </row>
    <row r="415" spans="3:58" ht="21" customHeight="1" x14ac:dyDescent="0.25">
      <c r="C415" s="880"/>
      <c r="D415" s="880"/>
      <c r="E415" s="880"/>
      <c r="F415" s="880"/>
      <c r="G415" s="880"/>
      <c r="H415" s="880"/>
      <c r="I415" s="880"/>
      <c r="J415" s="880"/>
      <c r="L415" s="880"/>
      <c r="N415" s="880"/>
      <c r="P415" s="880"/>
      <c r="R415" s="2623"/>
      <c r="T415" s="2623"/>
      <c r="V415" s="880"/>
      <c r="BF415" s="880"/>
    </row>
    <row r="416" spans="3:58" ht="21" customHeight="1" x14ac:dyDescent="0.25">
      <c r="C416" s="880"/>
      <c r="D416" s="880"/>
      <c r="E416" s="880"/>
      <c r="F416" s="880"/>
      <c r="G416" s="880"/>
      <c r="H416" s="880"/>
      <c r="I416" s="880"/>
      <c r="J416" s="880"/>
      <c r="L416" s="880"/>
      <c r="N416" s="880"/>
      <c r="P416" s="880"/>
      <c r="R416" s="2623"/>
      <c r="T416" s="2623"/>
      <c r="V416" s="880"/>
      <c r="BF416" s="880"/>
    </row>
    <row r="417" spans="3:58" ht="21" customHeight="1" x14ac:dyDescent="0.25">
      <c r="C417" s="880"/>
      <c r="D417" s="880"/>
      <c r="E417" s="880"/>
      <c r="F417" s="880"/>
      <c r="G417" s="880"/>
      <c r="H417" s="880"/>
      <c r="I417" s="880"/>
      <c r="J417" s="880"/>
      <c r="L417" s="880"/>
      <c r="N417" s="880"/>
      <c r="P417" s="880"/>
      <c r="R417" s="2623"/>
      <c r="T417" s="2623"/>
      <c r="V417" s="880"/>
      <c r="BF417" s="880"/>
    </row>
    <row r="418" spans="3:58" ht="21" customHeight="1" x14ac:dyDescent="0.25">
      <c r="C418" s="880"/>
      <c r="D418" s="880"/>
      <c r="E418" s="880"/>
      <c r="F418" s="880"/>
      <c r="G418" s="880"/>
      <c r="H418" s="880"/>
      <c r="I418" s="880"/>
      <c r="J418" s="880"/>
      <c r="L418" s="880"/>
      <c r="N418" s="880"/>
      <c r="P418" s="880"/>
      <c r="R418" s="2623"/>
      <c r="T418" s="2623"/>
      <c r="V418" s="880"/>
      <c r="BF418" s="880"/>
    </row>
    <row r="419" spans="3:58" ht="21" customHeight="1" x14ac:dyDescent="0.25">
      <c r="C419" s="880"/>
      <c r="D419" s="880"/>
      <c r="E419" s="880"/>
      <c r="F419" s="880"/>
      <c r="G419" s="880"/>
      <c r="H419" s="880"/>
      <c r="I419" s="880"/>
      <c r="J419" s="880"/>
      <c r="L419" s="880"/>
      <c r="N419" s="880"/>
      <c r="P419" s="880"/>
      <c r="R419" s="2623"/>
      <c r="T419" s="2623"/>
      <c r="V419" s="880"/>
      <c r="BF419" s="880"/>
    </row>
    <row r="420" spans="3:58" ht="21" customHeight="1" x14ac:dyDescent="0.25">
      <c r="C420" s="880"/>
      <c r="D420" s="880"/>
      <c r="E420" s="880"/>
      <c r="F420" s="880"/>
      <c r="G420" s="880"/>
      <c r="H420" s="880"/>
      <c r="I420" s="880"/>
      <c r="J420" s="880"/>
      <c r="L420" s="880"/>
      <c r="N420" s="880"/>
      <c r="P420" s="880"/>
      <c r="R420" s="2623"/>
      <c r="T420" s="2623"/>
      <c r="V420" s="880"/>
      <c r="BF420" s="880"/>
    </row>
    <row r="421" spans="3:58" ht="21" customHeight="1" x14ac:dyDescent="0.25">
      <c r="C421" s="880"/>
      <c r="D421" s="880"/>
      <c r="E421" s="880"/>
      <c r="F421" s="880"/>
      <c r="G421" s="880"/>
      <c r="H421" s="880"/>
      <c r="I421" s="880"/>
      <c r="J421" s="880"/>
      <c r="L421" s="880"/>
      <c r="N421" s="880"/>
      <c r="P421" s="880"/>
      <c r="R421" s="2623"/>
      <c r="T421" s="2623"/>
      <c r="V421" s="880"/>
      <c r="BF421" s="880"/>
    </row>
    <row r="422" spans="3:58" ht="21" customHeight="1" x14ac:dyDescent="0.25">
      <c r="C422" s="880"/>
      <c r="D422" s="880"/>
      <c r="E422" s="880"/>
      <c r="F422" s="880"/>
      <c r="G422" s="880"/>
      <c r="H422" s="880"/>
      <c r="I422" s="880"/>
      <c r="J422" s="880"/>
      <c r="L422" s="880"/>
      <c r="N422" s="880"/>
      <c r="P422" s="880"/>
      <c r="R422" s="2623"/>
      <c r="T422" s="2623"/>
      <c r="V422" s="880"/>
      <c r="BF422" s="880"/>
    </row>
    <row r="423" spans="3:58" ht="21" customHeight="1" x14ac:dyDescent="0.25">
      <c r="C423" s="880"/>
      <c r="D423" s="880"/>
      <c r="E423" s="880"/>
      <c r="F423" s="880"/>
      <c r="G423" s="880"/>
      <c r="H423" s="880"/>
      <c r="I423" s="880"/>
      <c r="J423" s="880"/>
      <c r="L423" s="880"/>
      <c r="N423" s="880"/>
      <c r="P423" s="880"/>
      <c r="R423" s="2623"/>
      <c r="T423" s="2623"/>
      <c r="V423" s="880"/>
      <c r="BF423" s="880"/>
    </row>
    <row r="424" spans="3:58" ht="21" customHeight="1" x14ac:dyDescent="0.25">
      <c r="C424" s="880"/>
      <c r="D424" s="880"/>
      <c r="E424" s="880"/>
      <c r="F424" s="880"/>
      <c r="G424" s="880"/>
      <c r="H424" s="880"/>
      <c r="I424" s="880"/>
      <c r="J424" s="880"/>
      <c r="L424" s="880"/>
      <c r="N424" s="880"/>
      <c r="P424" s="880"/>
      <c r="R424" s="2623"/>
      <c r="T424" s="2623"/>
      <c r="V424" s="880"/>
      <c r="BF424" s="880"/>
    </row>
    <row r="425" spans="3:58" ht="21" customHeight="1" x14ac:dyDescent="0.25">
      <c r="C425" s="880"/>
      <c r="D425" s="880"/>
      <c r="E425" s="880"/>
      <c r="F425" s="880"/>
      <c r="G425" s="880"/>
      <c r="H425" s="880"/>
      <c r="I425" s="880"/>
      <c r="J425" s="880"/>
      <c r="L425" s="880"/>
      <c r="N425" s="880"/>
      <c r="P425" s="880"/>
      <c r="R425" s="2623"/>
      <c r="T425" s="2623"/>
      <c r="V425" s="880"/>
      <c r="BF425" s="880"/>
    </row>
    <row r="426" spans="3:58" ht="21" customHeight="1" x14ac:dyDescent="0.25">
      <c r="C426" s="880"/>
      <c r="D426" s="880"/>
      <c r="E426" s="880"/>
      <c r="F426" s="880"/>
      <c r="G426" s="880"/>
      <c r="H426" s="880"/>
      <c r="I426" s="880"/>
      <c r="J426" s="880"/>
      <c r="L426" s="880"/>
      <c r="N426" s="880"/>
      <c r="P426" s="880"/>
      <c r="R426" s="2623"/>
      <c r="T426" s="2623"/>
      <c r="V426" s="880"/>
      <c r="BF426" s="880"/>
    </row>
    <row r="427" spans="3:58" ht="21" customHeight="1" x14ac:dyDescent="0.25">
      <c r="C427" s="880"/>
      <c r="D427" s="880"/>
      <c r="E427" s="880"/>
      <c r="F427" s="880"/>
      <c r="G427" s="880"/>
      <c r="H427" s="880"/>
      <c r="I427" s="880"/>
      <c r="J427" s="880"/>
      <c r="L427" s="880"/>
      <c r="N427" s="880"/>
      <c r="P427" s="880"/>
      <c r="R427" s="2623"/>
      <c r="T427" s="2623"/>
      <c r="V427" s="880"/>
      <c r="BF427" s="880"/>
    </row>
    <row r="428" spans="3:58" ht="21" customHeight="1" x14ac:dyDescent="0.25">
      <c r="C428" s="880"/>
      <c r="D428" s="880"/>
      <c r="E428" s="880"/>
      <c r="F428" s="880"/>
      <c r="G428" s="880"/>
      <c r="H428" s="880"/>
      <c r="I428" s="880"/>
      <c r="J428" s="880"/>
      <c r="L428" s="880"/>
      <c r="N428" s="880"/>
      <c r="P428" s="880"/>
      <c r="R428" s="2623"/>
      <c r="T428" s="2623"/>
      <c r="V428" s="880"/>
      <c r="BF428" s="880"/>
    </row>
    <row r="429" spans="3:58" ht="21" customHeight="1" x14ac:dyDescent="0.25">
      <c r="C429" s="880"/>
      <c r="D429" s="880"/>
      <c r="E429" s="880"/>
      <c r="F429" s="880"/>
      <c r="G429" s="880"/>
      <c r="H429" s="880"/>
      <c r="I429" s="880"/>
      <c r="J429" s="880"/>
      <c r="L429" s="880"/>
      <c r="N429" s="880"/>
      <c r="P429" s="880"/>
      <c r="R429" s="2623"/>
      <c r="T429" s="2623"/>
      <c r="V429" s="880"/>
      <c r="BF429" s="880"/>
    </row>
    <row r="430" spans="3:58" ht="21" customHeight="1" x14ac:dyDescent="0.25">
      <c r="C430" s="880"/>
      <c r="D430" s="880"/>
      <c r="E430" s="880"/>
      <c r="F430" s="880"/>
      <c r="G430" s="880"/>
      <c r="H430" s="880"/>
      <c r="I430" s="880"/>
      <c r="J430" s="880"/>
      <c r="L430" s="880"/>
      <c r="N430" s="880"/>
      <c r="P430" s="880"/>
      <c r="R430" s="2623"/>
      <c r="T430" s="2623"/>
      <c r="V430" s="880"/>
      <c r="BF430" s="880"/>
    </row>
    <row r="431" spans="3:58" ht="21" customHeight="1" x14ac:dyDescent="0.25">
      <c r="C431" s="880"/>
      <c r="D431" s="880"/>
      <c r="E431" s="880"/>
      <c r="F431" s="880"/>
      <c r="G431" s="880"/>
      <c r="H431" s="880"/>
      <c r="I431" s="880"/>
      <c r="J431" s="880"/>
      <c r="L431" s="880"/>
      <c r="N431" s="880"/>
      <c r="P431" s="880"/>
      <c r="R431" s="2623"/>
      <c r="T431" s="2623"/>
      <c r="V431" s="880"/>
      <c r="BF431" s="880"/>
    </row>
    <row r="432" spans="3:58" ht="21" customHeight="1" x14ac:dyDescent="0.25">
      <c r="C432" s="880"/>
      <c r="D432" s="880"/>
      <c r="E432" s="880"/>
      <c r="F432" s="880"/>
      <c r="G432" s="880"/>
      <c r="H432" s="880"/>
      <c r="I432" s="880"/>
      <c r="J432" s="880"/>
      <c r="L432" s="880"/>
      <c r="N432" s="880"/>
      <c r="P432" s="880"/>
      <c r="R432" s="2623"/>
      <c r="T432" s="2623"/>
      <c r="V432" s="880"/>
      <c r="BF432" s="880"/>
    </row>
    <row r="433" spans="3:58" ht="21" customHeight="1" x14ac:dyDescent="0.25">
      <c r="C433" s="880"/>
      <c r="D433" s="880"/>
      <c r="E433" s="880"/>
      <c r="F433" s="880"/>
      <c r="G433" s="880"/>
      <c r="H433" s="880"/>
      <c r="I433" s="880"/>
      <c r="J433" s="880"/>
      <c r="L433" s="880"/>
      <c r="N433" s="880"/>
      <c r="P433" s="880"/>
      <c r="R433" s="2623"/>
      <c r="T433" s="2623"/>
      <c r="V433" s="880"/>
      <c r="BF433" s="880"/>
    </row>
    <row r="434" spans="3:58" ht="21" customHeight="1" x14ac:dyDescent="0.25">
      <c r="C434" s="880"/>
      <c r="D434" s="880"/>
      <c r="E434" s="880"/>
      <c r="F434" s="880"/>
      <c r="G434" s="880"/>
      <c r="H434" s="880"/>
      <c r="I434" s="880"/>
      <c r="J434" s="880"/>
      <c r="L434" s="880"/>
      <c r="N434" s="880"/>
      <c r="P434" s="880"/>
      <c r="R434" s="2623"/>
      <c r="T434" s="2623"/>
      <c r="V434" s="880"/>
      <c r="BF434" s="880"/>
    </row>
    <row r="435" spans="3:58" ht="21" customHeight="1" x14ac:dyDescent="0.25">
      <c r="C435" s="880"/>
      <c r="D435" s="880"/>
      <c r="E435" s="880"/>
      <c r="F435" s="880"/>
      <c r="G435" s="880"/>
      <c r="H435" s="880"/>
      <c r="I435" s="880"/>
      <c r="J435" s="880"/>
      <c r="L435" s="880"/>
      <c r="N435" s="880"/>
      <c r="P435" s="880"/>
      <c r="R435" s="2623"/>
      <c r="T435" s="2623"/>
      <c r="V435" s="880"/>
      <c r="BF435" s="880"/>
    </row>
    <row r="436" spans="3:58" ht="21" customHeight="1" x14ac:dyDescent="0.25">
      <c r="C436" s="880"/>
      <c r="D436" s="880"/>
      <c r="E436" s="880"/>
      <c r="F436" s="880"/>
      <c r="G436" s="880"/>
      <c r="H436" s="880"/>
      <c r="I436" s="880"/>
      <c r="J436" s="880"/>
      <c r="L436" s="880"/>
      <c r="N436" s="880"/>
      <c r="P436" s="880"/>
      <c r="R436" s="2623"/>
      <c r="T436" s="2623"/>
      <c r="V436" s="880"/>
      <c r="BF436" s="880"/>
    </row>
    <row r="437" spans="3:58" ht="21" customHeight="1" x14ac:dyDescent="0.25">
      <c r="C437" s="880"/>
      <c r="D437" s="880"/>
      <c r="E437" s="880"/>
      <c r="F437" s="880"/>
      <c r="G437" s="880"/>
      <c r="H437" s="880"/>
      <c r="I437" s="880"/>
      <c r="J437" s="880"/>
      <c r="L437" s="880"/>
      <c r="N437" s="880"/>
      <c r="P437" s="880"/>
      <c r="R437" s="2623"/>
      <c r="T437" s="2623"/>
      <c r="V437" s="880"/>
      <c r="BF437" s="880"/>
    </row>
    <row r="438" spans="3:58" ht="21" customHeight="1" x14ac:dyDescent="0.25">
      <c r="C438" s="880"/>
      <c r="D438" s="880"/>
      <c r="E438" s="880"/>
      <c r="F438" s="880"/>
      <c r="G438" s="880"/>
      <c r="H438" s="880"/>
      <c r="I438" s="880"/>
      <c r="J438" s="880"/>
      <c r="L438" s="880"/>
      <c r="N438" s="880"/>
      <c r="P438" s="880"/>
      <c r="R438" s="2623"/>
      <c r="T438" s="2623"/>
      <c r="V438" s="880"/>
      <c r="BF438" s="880"/>
    </row>
    <row r="439" spans="3:58" ht="21" customHeight="1" x14ac:dyDescent="0.25">
      <c r="C439" s="880"/>
      <c r="D439" s="880"/>
      <c r="E439" s="880"/>
      <c r="F439" s="880"/>
      <c r="G439" s="880"/>
      <c r="H439" s="880"/>
      <c r="I439" s="880"/>
      <c r="J439" s="880"/>
      <c r="L439" s="880"/>
      <c r="N439" s="880"/>
      <c r="P439" s="880"/>
      <c r="R439" s="2623"/>
      <c r="T439" s="2623"/>
      <c r="V439" s="880"/>
      <c r="BF439" s="880"/>
    </row>
    <row r="440" spans="3:58" ht="21" customHeight="1" x14ac:dyDescent="0.25">
      <c r="C440" s="880"/>
      <c r="D440" s="880"/>
      <c r="E440" s="880"/>
      <c r="F440" s="880"/>
      <c r="G440" s="880"/>
      <c r="H440" s="880"/>
      <c r="I440" s="880"/>
      <c r="J440" s="880"/>
      <c r="L440" s="880"/>
      <c r="N440" s="880"/>
      <c r="P440" s="880"/>
      <c r="R440" s="2623"/>
      <c r="T440" s="2623"/>
      <c r="V440" s="880"/>
      <c r="BF440" s="880"/>
    </row>
    <row r="441" spans="3:58" ht="21" customHeight="1" x14ac:dyDescent="0.25">
      <c r="C441" s="880"/>
      <c r="D441" s="880"/>
      <c r="E441" s="880"/>
      <c r="F441" s="880"/>
      <c r="G441" s="880"/>
      <c r="H441" s="880"/>
      <c r="I441" s="880"/>
      <c r="J441" s="880"/>
      <c r="L441" s="880"/>
      <c r="N441" s="880"/>
      <c r="P441" s="880"/>
      <c r="R441" s="2623"/>
      <c r="T441" s="2623"/>
      <c r="V441" s="880"/>
      <c r="BF441" s="880"/>
    </row>
    <row r="442" spans="3:58" ht="21" customHeight="1" x14ac:dyDescent="0.25">
      <c r="C442" s="880"/>
      <c r="D442" s="880"/>
      <c r="E442" s="880"/>
      <c r="F442" s="880"/>
      <c r="G442" s="880"/>
      <c r="H442" s="880"/>
      <c r="I442" s="880"/>
      <c r="J442" s="880"/>
      <c r="L442" s="880"/>
      <c r="N442" s="880"/>
      <c r="P442" s="880"/>
      <c r="R442" s="2623"/>
      <c r="T442" s="2623"/>
      <c r="V442" s="880"/>
      <c r="BF442" s="880"/>
    </row>
    <row r="443" spans="3:58" ht="21" customHeight="1" x14ac:dyDescent="0.25">
      <c r="C443" s="880"/>
      <c r="D443" s="880"/>
      <c r="E443" s="880"/>
      <c r="F443" s="880"/>
      <c r="G443" s="880"/>
      <c r="H443" s="880"/>
      <c r="I443" s="880"/>
      <c r="J443" s="880"/>
      <c r="L443" s="880"/>
      <c r="N443" s="880"/>
      <c r="P443" s="880"/>
      <c r="R443" s="2623"/>
      <c r="T443" s="2623"/>
      <c r="V443" s="880"/>
      <c r="BF443" s="880"/>
    </row>
    <row r="444" spans="3:58" ht="21" customHeight="1" x14ac:dyDescent="0.25">
      <c r="C444" s="880"/>
      <c r="D444" s="880"/>
      <c r="E444" s="880"/>
      <c r="F444" s="880"/>
      <c r="G444" s="880"/>
      <c r="H444" s="880"/>
      <c r="I444" s="880"/>
      <c r="J444" s="880"/>
      <c r="L444" s="880"/>
      <c r="N444" s="880"/>
      <c r="P444" s="880"/>
      <c r="R444" s="2623"/>
      <c r="T444" s="2623"/>
      <c r="V444" s="880"/>
      <c r="BF444" s="880"/>
    </row>
    <row r="445" spans="3:58" ht="21" customHeight="1" x14ac:dyDescent="0.25">
      <c r="C445" s="880"/>
      <c r="D445" s="880"/>
      <c r="E445" s="880"/>
      <c r="F445" s="880"/>
      <c r="G445" s="880"/>
      <c r="H445" s="880"/>
      <c r="I445" s="880"/>
      <c r="J445" s="880"/>
      <c r="L445" s="880"/>
      <c r="N445" s="880"/>
      <c r="P445" s="880"/>
      <c r="R445" s="2623"/>
      <c r="T445" s="2623"/>
      <c r="V445" s="880"/>
      <c r="BF445" s="880"/>
    </row>
    <row r="446" spans="3:58" ht="21" customHeight="1" x14ac:dyDescent="0.25">
      <c r="C446" s="880"/>
      <c r="D446" s="880"/>
      <c r="E446" s="880"/>
      <c r="F446" s="880"/>
      <c r="G446" s="880"/>
      <c r="H446" s="880"/>
      <c r="I446" s="880"/>
      <c r="J446" s="880"/>
      <c r="L446" s="880"/>
      <c r="N446" s="880"/>
      <c r="P446" s="880"/>
      <c r="R446" s="2623"/>
      <c r="T446" s="2623"/>
      <c r="V446" s="880"/>
      <c r="BF446" s="880"/>
    </row>
    <row r="447" spans="3:58" ht="21" customHeight="1" x14ac:dyDescent="0.25">
      <c r="C447" s="880"/>
      <c r="D447" s="880"/>
      <c r="E447" s="880"/>
      <c r="F447" s="880"/>
      <c r="G447" s="880"/>
      <c r="H447" s="880"/>
      <c r="I447" s="880"/>
      <c r="J447" s="880"/>
      <c r="L447" s="880"/>
      <c r="N447" s="880"/>
      <c r="P447" s="880"/>
      <c r="R447" s="2623"/>
      <c r="T447" s="2623"/>
      <c r="V447" s="880"/>
      <c r="BF447" s="880"/>
    </row>
    <row r="448" spans="3:58" ht="21" customHeight="1" x14ac:dyDescent="0.25">
      <c r="C448" s="880"/>
      <c r="D448" s="880"/>
      <c r="E448" s="880"/>
      <c r="F448" s="880"/>
      <c r="G448" s="880"/>
      <c r="H448" s="880"/>
      <c r="I448" s="880"/>
      <c r="J448" s="880"/>
      <c r="L448" s="880"/>
      <c r="N448" s="880"/>
      <c r="P448" s="880"/>
      <c r="R448" s="2623"/>
      <c r="T448" s="2623"/>
      <c r="V448" s="880"/>
      <c r="BF448" s="880"/>
    </row>
    <row r="449" spans="3:58" ht="21" customHeight="1" x14ac:dyDescent="0.25">
      <c r="C449" s="880"/>
      <c r="D449" s="880"/>
      <c r="E449" s="880"/>
      <c r="F449" s="880"/>
      <c r="G449" s="880"/>
      <c r="H449" s="880"/>
      <c r="I449" s="880"/>
      <c r="J449" s="880"/>
      <c r="L449" s="880"/>
      <c r="N449" s="880"/>
      <c r="P449" s="880"/>
      <c r="R449" s="2623"/>
      <c r="T449" s="2623"/>
      <c r="V449" s="880"/>
      <c r="BF449" s="880"/>
    </row>
    <row r="450" spans="3:58" ht="21" customHeight="1" x14ac:dyDescent="0.25">
      <c r="C450" s="880"/>
      <c r="D450" s="880"/>
      <c r="E450" s="880"/>
      <c r="F450" s="880"/>
      <c r="G450" s="880"/>
      <c r="H450" s="880"/>
      <c r="I450" s="880"/>
      <c r="J450" s="880"/>
      <c r="L450" s="880"/>
      <c r="N450" s="880"/>
      <c r="P450" s="880"/>
      <c r="R450" s="2623"/>
      <c r="T450" s="2623"/>
      <c r="V450" s="880"/>
      <c r="BF450" s="880"/>
    </row>
    <row r="451" spans="3:58" ht="21" customHeight="1" x14ac:dyDescent="0.25">
      <c r="C451" s="880"/>
      <c r="D451" s="880"/>
      <c r="E451" s="880"/>
      <c r="F451" s="880"/>
      <c r="G451" s="880"/>
      <c r="H451" s="880"/>
      <c r="I451" s="880"/>
      <c r="J451" s="880"/>
      <c r="L451" s="880"/>
      <c r="N451" s="880"/>
      <c r="P451" s="880"/>
      <c r="R451" s="2623"/>
      <c r="T451" s="2623"/>
      <c r="V451" s="880"/>
      <c r="BF451" s="880"/>
    </row>
    <row r="452" spans="3:58" ht="21" customHeight="1" x14ac:dyDescent="0.25">
      <c r="C452" s="880"/>
      <c r="D452" s="880"/>
      <c r="E452" s="880"/>
      <c r="F452" s="880"/>
      <c r="G452" s="880"/>
      <c r="H452" s="880"/>
      <c r="I452" s="880"/>
      <c r="J452" s="880"/>
      <c r="L452" s="880"/>
      <c r="N452" s="880"/>
      <c r="P452" s="880"/>
      <c r="R452" s="2623"/>
      <c r="T452" s="2623"/>
      <c r="V452" s="880"/>
      <c r="BF452" s="880"/>
    </row>
    <row r="453" spans="3:58" ht="21" customHeight="1" x14ac:dyDescent="0.25">
      <c r="C453" s="880"/>
      <c r="D453" s="880"/>
      <c r="E453" s="880"/>
      <c r="F453" s="880"/>
      <c r="G453" s="880"/>
      <c r="H453" s="880"/>
      <c r="I453" s="880"/>
      <c r="J453" s="880"/>
      <c r="L453" s="880"/>
      <c r="N453" s="880"/>
      <c r="P453" s="880"/>
      <c r="R453" s="2623"/>
      <c r="T453" s="2623"/>
      <c r="V453" s="880"/>
      <c r="BF453" s="880"/>
    </row>
    <row r="454" spans="3:58" ht="21" customHeight="1" x14ac:dyDescent="0.25">
      <c r="C454" s="880"/>
      <c r="D454" s="880"/>
      <c r="E454" s="880"/>
      <c r="F454" s="880"/>
      <c r="G454" s="880"/>
      <c r="H454" s="880"/>
      <c r="I454" s="880"/>
      <c r="J454" s="880"/>
      <c r="L454" s="880"/>
      <c r="N454" s="880"/>
      <c r="P454" s="880"/>
      <c r="R454" s="2623"/>
      <c r="T454" s="2623"/>
      <c r="V454" s="880"/>
      <c r="BF454" s="880"/>
    </row>
    <row r="455" spans="3:58" ht="21" customHeight="1" x14ac:dyDescent="0.25">
      <c r="C455" s="880"/>
      <c r="D455" s="880"/>
      <c r="E455" s="880"/>
      <c r="F455" s="880"/>
      <c r="G455" s="880"/>
      <c r="H455" s="880"/>
      <c r="I455" s="880"/>
      <c r="J455" s="880"/>
      <c r="L455" s="880"/>
      <c r="N455" s="880"/>
      <c r="P455" s="880"/>
      <c r="R455" s="2623"/>
      <c r="T455" s="2623"/>
      <c r="V455" s="880"/>
      <c r="BF455" s="880"/>
    </row>
    <row r="456" spans="3:58" ht="21" customHeight="1" x14ac:dyDescent="0.25">
      <c r="C456" s="880"/>
      <c r="D456" s="880"/>
      <c r="E456" s="880"/>
      <c r="F456" s="880"/>
      <c r="G456" s="880"/>
      <c r="H456" s="880"/>
      <c r="I456" s="880"/>
      <c r="J456" s="880"/>
      <c r="L456" s="880"/>
      <c r="N456" s="880"/>
      <c r="P456" s="880"/>
      <c r="R456" s="2623"/>
      <c r="T456" s="2623"/>
      <c r="V456" s="880"/>
      <c r="BF456" s="880"/>
    </row>
    <row r="457" spans="3:58" ht="21" customHeight="1" x14ac:dyDescent="0.25">
      <c r="C457" s="880"/>
      <c r="D457" s="880"/>
      <c r="E457" s="880"/>
      <c r="F457" s="880"/>
      <c r="G457" s="880"/>
      <c r="H457" s="880"/>
      <c r="I457" s="880"/>
      <c r="J457" s="880"/>
      <c r="L457" s="880"/>
      <c r="N457" s="880"/>
      <c r="P457" s="880"/>
      <c r="R457" s="2623"/>
      <c r="T457" s="2623"/>
      <c r="V457" s="880"/>
      <c r="BF457" s="880"/>
    </row>
    <row r="458" spans="3:58" ht="21" customHeight="1" x14ac:dyDescent="0.25">
      <c r="C458" s="880"/>
      <c r="D458" s="880"/>
      <c r="E458" s="880"/>
      <c r="F458" s="880"/>
      <c r="G458" s="880"/>
      <c r="H458" s="880"/>
      <c r="I458" s="880"/>
      <c r="J458" s="880"/>
      <c r="L458" s="880"/>
      <c r="N458" s="880"/>
      <c r="P458" s="880"/>
      <c r="R458" s="2623"/>
      <c r="T458" s="2623"/>
      <c r="V458" s="880"/>
      <c r="BF458" s="880"/>
    </row>
    <row r="459" spans="3:58" ht="21" customHeight="1" x14ac:dyDescent="0.25">
      <c r="C459" s="880"/>
      <c r="D459" s="880"/>
      <c r="E459" s="880"/>
      <c r="F459" s="880"/>
      <c r="G459" s="880"/>
      <c r="H459" s="880"/>
      <c r="I459" s="880"/>
      <c r="J459" s="880"/>
      <c r="L459" s="880"/>
      <c r="N459" s="880"/>
      <c r="P459" s="880"/>
      <c r="R459" s="2623"/>
      <c r="T459" s="2623"/>
      <c r="V459" s="880"/>
      <c r="BF459" s="880"/>
    </row>
    <row r="460" spans="3:58" ht="21" customHeight="1" x14ac:dyDescent="0.25">
      <c r="C460" s="880"/>
      <c r="D460" s="880"/>
      <c r="E460" s="880"/>
      <c r="F460" s="880"/>
      <c r="G460" s="880"/>
      <c r="H460" s="880"/>
      <c r="I460" s="880"/>
      <c r="J460" s="880"/>
      <c r="L460" s="880"/>
      <c r="N460" s="880"/>
      <c r="P460" s="880"/>
      <c r="R460" s="2623"/>
      <c r="T460" s="2623"/>
      <c r="V460" s="880"/>
      <c r="BF460" s="880"/>
    </row>
    <row r="461" spans="3:58" ht="21" customHeight="1" x14ac:dyDescent="0.25">
      <c r="C461" s="880"/>
      <c r="D461" s="880"/>
      <c r="E461" s="880"/>
      <c r="F461" s="880"/>
      <c r="G461" s="880"/>
      <c r="H461" s="880"/>
      <c r="I461" s="880"/>
      <c r="J461" s="880"/>
      <c r="L461" s="880"/>
      <c r="N461" s="880"/>
      <c r="P461" s="880"/>
      <c r="R461" s="2623"/>
      <c r="T461" s="2623"/>
      <c r="V461" s="880"/>
      <c r="BF461" s="880"/>
    </row>
    <row r="462" spans="3:58" ht="21" customHeight="1" x14ac:dyDescent="0.25">
      <c r="C462" s="880"/>
      <c r="D462" s="880"/>
      <c r="E462" s="880"/>
      <c r="F462" s="880"/>
      <c r="G462" s="880"/>
      <c r="H462" s="880"/>
      <c r="I462" s="880"/>
      <c r="J462" s="880"/>
      <c r="L462" s="880"/>
      <c r="N462" s="880"/>
      <c r="P462" s="880"/>
      <c r="R462" s="2623"/>
      <c r="T462" s="2623"/>
      <c r="V462" s="880"/>
      <c r="BF462" s="880"/>
    </row>
    <row r="463" spans="3:58" ht="21" customHeight="1" x14ac:dyDescent="0.25">
      <c r="C463" s="880"/>
      <c r="D463" s="880"/>
      <c r="E463" s="880"/>
      <c r="F463" s="880"/>
      <c r="G463" s="880"/>
      <c r="H463" s="880"/>
      <c r="I463" s="880"/>
      <c r="J463" s="880"/>
      <c r="L463" s="880"/>
      <c r="N463" s="880"/>
      <c r="P463" s="880"/>
      <c r="R463" s="2623"/>
      <c r="T463" s="2623"/>
      <c r="V463" s="880"/>
      <c r="BF463" s="880"/>
    </row>
    <row r="464" spans="3:58" ht="21" customHeight="1" x14ac:dyDescent="0.25">
      <c r="C464" s="880"/>
      <c r="D464" s="880"/>
      <c r="E464" s="880"/>
      <c r="F464" s="880"/>
      <c r="G464" s="880"/>
      <c r="H464" s="880"/>
      <c r="I464" s="880"/>
      <c r="J464" s="880"/>
      <c r="L464" s="880"/>
      <c r="N464" s="880"/>
      <c r="P464" s="880"/>
      <c r="R464" s="2623"/>
      <c r="T464" s="2623"/>
      <c r="V464" s="880"/>
      <c r="BF464" s="880"/>
    </row>
    <row r="465" spans="3:58" ht="21" customHeight="1" x14ac:dyDescent="0.25">
      <c r="C465" s="880"/>
      <c r="D465" s="880"/>
      <c r="E465" s="880"/>
      <c r="F465" s="880"/>
      <c r="G465" s="880"/>
      <c r="H465" s="880"/>
      <c r="I465" s="880"/>
      <c r="J465" s="880"/>
      <c r="L465" s="880"/>
      <c r="N465" s="880"/>
      <c r="P465" s="880"/>
      <c r="R465" s="2623"/>
      <c r="T465" s="2623"/>
      <c r="V465" s="880"/>
      <c r="BF465" s="880"/>
    </row>
    <row r="466" spans="3:58" ht="21" customHeight="1" x14ac:dyDescent="0.25">
      <c r="C466" s="880"/>
      <c r="D466" s="880"/>
      <c r="E466" s="880"/>
      <c r="F466" s="880"/>
      <c r="G466" s="880"/>
      <c r="H466" s="880"/>
      <c r="I466" s="880"/>
      <c r="J466" s="880"/>
      <c r="L466" s="880"/>
      <c r="N466" s="880"/>
      <c r="P466" s="880"/>
      <c r="R466" s="2623"/>
      <c r="T466" s="2623"/>
      <c r="V466" s="880"/>
      <c r="BF466" s="880"/>
    </row>
    <row r="467" spans="3:58" ht="21" customHeight="1" x14ac:dyDescent="0.25">
      <c r="C467" s="880"/>
      <c r="D467" s="880"/>
      <c r="E467" s="880"/>
      <c r="F467" s="880"/>
      <c r="G467" s="880"/>
      <c r="H467" s="880"/>
      <c r="I467" s="880"/>
      <c r="J467" s="880"/>
      <c r="L467" s="880"/>
      <c r="N467" s="880"/>
      <c r="P467" s="880"/>
      <c r="R467" s="2623"/>
      <c r="T467" s="2623"/>
      <c r="V467" s="880"/>
      <c r="BF467" s="880"/>
    </row>
    <row r="468" spans="3:58" ht="21" customHeight="1" x14ac:dyDescent="0.25">
      <c r="C468" s="880"/>
      <c r="D468" s="880"/>
      <c r="E468" s="880"/>
      <c r="F468" s="880"/>
      <c r="G468" s="880"/>
      <c r="H468" s="880"/>
      <c r="I468" s="880"/>
      <c r="J468" s="880"/>
      <c r="L468" s="880"/>
      <c r="N468" s="880"/>
      <c r="P468" s="880"/>
      <c r="R468" s="2623"/>
      <c r="T468" s="2623"/>
      <c r="V468" s="880"/>
      <c r="BF468" s="880"/>
    </row>
    <row r="469" spans="3:58" ht="21" customHeight="1" x14ac:dyDescent="0.25">
      <c r="C469" s="880"/>
      <c r="D469" s="880"/>
      <c r="E469" s="880"/>
      <c r="F469" s="880"/>
      <c r="G469" s="880"/>
      <c r="H469" s="880"/>
      <c r="I469" s="880"/>
      <c r="J469" s="880"/>
      <c r="L469" s="880"/>
      <c r="N469" s="880"/>
      <c r="P469" s="880"/>
      <c r="R469" s="2623"/>
      <c r="T469" s="2623"/>
      <c r="V469" s="880"/>
      <c r="BF469" s="880"/>
    </row>
    <row r="470" spans="3:58" ht="21" customHeight="1" x14ac:dyDescent="0.25">
      <c r="C470" s="880"/>
      <c r="D470" s="880"/>
      <c r="E470" s="880"/>
      <c r="F470" s="880"/>
      <c r="G470" s="880"/>
      <c r="H470" s="880"/>
      <c r="I470" s="880"/>
      <c r="J470" s="880"/>
      <c r="L470" s="880"/>
      <c r="N470" s="880"/>
      <c r="P470" s="880"/>
      <c r="R470" s="2623"/>
      <c r="T470" s="2623"/>
      <c r="V470" s="880"/>
      <c r="BF470" s="880"/>
    </row>
    <row r="471" spans="3:58" ht="21" customHeight="1" x14ac:dyDescent="0.25">
      <c r="C471" s="880"/>
      <c r="D471" s="880"/>
      <c r="E471" s="880"/>
      <c r="F471" s="880"/>
      <c r="G471" s="880"/>
      <c r="H471" s="880"/>
      <c r="I471" s="880"/>
      <c r="J471" s="880"/>
      <c r="L471" s="880"/>
      <c r="N471" s="880"/>
      <c r="P471" s="880"/>
      <c r="R471" s="2623"/>
      <c r="T471" s="2623"/>
      <c r="V471" s="880"/>
      <c r="BF471" s="880"/>
    </row>
    <row r="472" spans="3:58" ht="21" customHeight="1" x14ac:dyDescent="0.25">
      <c r="C472" s="880"/>
      <c r="D472" s="880"/>
      <c r="E472" s="880"/>
      <c r="F472" s="880"/>
      <c r="G472" s="880"/>
      <c r="H472" s="880"/>
      <c r="I472" s="880"/>
      <c r="J472" s="880"/>
      <c r="L472" s="880"/>
      <c r="N472" s="880"/>
      <c r="P472" s="880"/>
      <c r="R472" s="2623"/>
      <c r="T472" s="2623"/>
      <c r="V472" s="880"/>
      <c r="BF472" s="880"/>
    </row>
    <row r="473" spans="3:58" ht="21" customHeight="1" x14ac:dyDescent="0.25">
      <c r="C473" s="880"/>
      <c r="D473" s="880"/>
      <c r="E473" s="880"/>
      <c r="F473" s="880"/>
      <c r="G473" s="880"/>
      <c r="H473" s="880"/>
      <c r="I473" s="880"/>
      <c r="J473" s="880"/>
      <c r="L473" s="880"/>
      <c r="N473" s="880"/>
      <c r="P473" s="880"/>
      <c r="R473" s="2623"/>
      <c r="T473" s="2623"/>
      <c r="V473" s="880"/>
      <c r="BF473" s="880"/>
    </row>
    <row r="474" spans="3:58" ht="21" customHeight="1" x14ac:dyDescent="0.25">
      <c r="C474" s="880"/>
      <c r="D474" s="880"/>
      <c r="E474" s="880"/>
      <c r="F474" s="880"/>
      <c r="G474" s="880"/>
      <c r="H474" s="880"/>
      <c r="I474" s="880"/>
      <c r="J474" s="880"/>
      <c r="L474" s="880"/>
      <c r="N474" s="880"/>
      <c r="P474" s="880"/>
      <c r="R474" s="2623"/>
      <c r="T474" s="2623"/>
      <c r="V474" s="880"/>
      <c r="BF474" s="880"/>
    </row>
    <row r="475" spans="3:58" ht="21" customHeight="1" x14ac:dyDescent="0.25">
      <c r="C475" s="880"/>
      <c r="D475" s="880"/>
      <c r="E475" s="880"/>
      <c r="F475" s="880"/>
      <c r="G475" s="880"/>
      <c r="H475" s="880"/>
      <c r="I475" s="880"/>
      <c r="J475" s="880"/>
      <c r="L475" s="880"/>
      <c r="N475" s="880"/>
      <c r="P475" s="880"/>
      <c r="R475" s="2623"/>
      <c r="T475" s="2623"/>
      <c r="V475" s="880"/>
      <c r="BF475" s="880"/>
    </row>
    <row r="476" spans="3:58" ht="21" customHeight="1" x14ac:dyDescent="0.25">
      <c r="C476" s="880"/>
      <c r="D476" s="880"/>
      <c r="E476" s="880"/>
      <c r="F476" s="880"/>
      <c r="G476" s="880"/>
      <c r="H476" s="880"/>
      <c r="I476" s="880"/>
      <c r="J476" s="880"/>
      <c r="L476" s="880"/>
      <c r="N476" s="880"/>
      <c r="P476" s="880"/>
      <c r="R476" s="2623"/>
      <c r="T476" s="2623"/>
      <c r="V476" s="880"/>
      <c r="BF476" s="880"/>
    </row>
    <row r="477" spans="3:58" ht="21" customHeight="1" x14ac:dyDescent="0.25">
      <c r="C477" s="880"/>
      <c r="D477" s="880"/>
      <c r="E477" s="880"/>
      <c r="F477" s="880"/>
      <c r="G477" s="880"/>
      <c r="H477" s="880"/>
      <c r="I477" s="880"/>
      <c r="J477" s="880"/>
      <c r="L477" s="880"/>
      <c r="N477" s="880"/>
      <c r="P477" s="880"/>
      <c r="R477" s="2623"/>
      <c r="T477" s="2623"/>
      <c r="V477" s="880"/>
      <c r="BF477" s="880"/>
    </row>
    <row r="478" spans="3:58" ht="21" customHeight="1" x14ac:dyDescent="0.25">
      <c r="C478" s="880"/>
      <c r="D478" s="880"/>
      <c r="E478" s="880"/>
      <c r="F478" s="880"/>
      <c r="G478" s="880"/>
      <c r="H478" s="880"/>
      <c r="I478" s="880"/>
      <c r="J478" s="880"/>
      <c r="L478" s="880"/>
      <c r="N478" s="880"/>
      <c r="P478" s="880"/>
      <c r="R478" s="2623"/>
      <c r="T478" s="2623"/>
      <c r="V478" s="880"/>
      <c r="BF478" s="880"/>
    </row>
    <row r="479" spans="3:58" ht="21" customHeight="1" x14ac:dyDescent="0.25">
      <c r="C479" s="880"/>
      <c r="D479" s="880"/>
      <c r="E479" s="880"/>
      <c r="F479" s="880"/>
      <c r="G479" s="880"/>
      <c r="H479" s="880"/>
      <c r="I479" s="880"/>
      <c r="J479" s="880"/>
      <c r="L479" s="880"/>
      <c r="N479" s="880"/>
      <c r="P479" s="880"/>
      <c r="R479" s="2623"/>
      <c r="T479" s="2623"/>
      <c r="V479" s="880"/>
      <c r="BF479" s="880"/>
    </row>
    <row r="480" spans="3:58" ht="21" customHeight="1" x14ac:dyDescent="0.25">
      <c r="C480" s="880"/>
      <c r="D480" s="880"/>
      <c r="E480" s="880"/>
      <c r="F480" s="880"/>
      <c r="G480" s="880"/>
      <c r="H480" s="880"/>
      <c r="I480" s="880"/>
      <c r="J480" s="880"/>
      <c r="L480" s="880"/>
      <c r="N480" s="880"/>
      <c r="P480" s="880"/>
      <c r="R480" s="2623"/>
      <c r="T480" s="2623"/>
      <c r="V480" s="880"/>
      <c r="BF480" s="880"/>
    </row>
    <row r="481" spans="3:58" ht="21" customHeight="1" x14ac:dyDescent="0.25">
      <c r="C481" s="880"/>
      <c r="D481" s="880"/>
      <c r="E481" s="880"/>
      <c r="F481" s="880"/>
      <c r="G481" s="880"/>
      <c r="H481" s="880"/>
      <c r="I481" s="880"/>
      <c r="J481" s="880"/>
      <c r="L481" s="880"/>
      <c r="N481" s="880"/>
      <c r="P481" s="880"/>
      <c r="R481" s="2623"/>
      <c r="T481" s="2623"/>
      <c r="V481" s="880"/>
      <c r="BF481" s="880"/>
    </row>
    <row r="482" spans="3:58" ht="21" customHeight="1" x14ac:dyDescent="0.25">
      <c r="C482" s="880"/>
      <c r="D482" s="880"/>
      <c r="E482" s="880"/>
      <c r="F482" s="880"/>
      <c r="G482" s="880"/>
      <c r="H482" s="880"/>
      <c r="I482" s="880"/>
      <c r="J482" s="880"/>
      <c r="L482" s="880"/>
      <c r="N482" s="880"/>
      <c r="P482" s="880"/>
      <c r="R482" s="2623"/>
      <c r="T482" s="2623"/>
      <c r="V482" s="880"/>
      <c r="BF482" s="880"/>
    </row>
    <row r="483" spans="3:58" ht="21" customHeight="1" x14ac:dyDescent="0.25">
      <c r="C483" s="880"/>
      <c r="D483" s="880"/>
      <c r="E483" s="880"/>
      <c r="F483" s="880"/>
      <c r="G483" s="880"/>
      <c r="H483" s="880"/>
      <c r="I483" s="880"/>
      <c r="J483" s="880"/>
      <c r="L483" s="880"/>
      <c r="N483" s="880"/>
      <c r="P483" s="880"/>
      <c r="R483" s="2623"/>
      <c r="T483" s="2623"/>
      <c r="V483" s="880"/>
      <c r="BF483" s="880"/>
    </row>
    <row r="484" spans="3:58" ht="21" customHeight="1" x14ac:dyDescent="0.25">
      <c r="C484" s="880"/>
      <c r="D484" s="880"/>
      <c r="E484" s="880"/>
      <c r="F484" s="880"/>
      <c r="G484" s="880"/>
      <c r="H484" s="880"/>
      <c r="I484" s="880"/>
      <c r="J484" s="880"/>
      <c r="L484" s="880"/>
      <c r="N484" s="880"/>
      <c r="P484" s="880"/>
      <c r="R484" s="2623"/>
      <c r="T484" s="2623"/>
      <c r="V484" s="880"/>
      <c r="BF484" s="880"/>
    </row>
    <row r="485" spans="3:58" ht="21" customHeight="1" x14ac:dyDescent="0.25">
      <c r="C485" s="880"/>
      <c r="D485" s="880"/>
      <c r="E485" s="880"/>
      <c r="F485" s="880"/>
      <c r="G485" s="880"/>
      <c r="H485" s="880"/>
      <c r="I485" s="880"/>
      <c r="J485" s="880"/>
      <c r="L485" s="880"/>
      <c r="N485" s="880"/>
      <c r="P485" s="880"/>
      <c r="R485" s="2623"/>
      <c r="T485" s="2623"/>
      <c r="V485" s="880"/>
      <c r="BF485" s="880"/>
    </row>
    <row r="486" spans="3:58" ht="21" customHeight="1" x14ac:dyDescent="0.25">
      <c r="C486" s="880"/>
      <c r="D486" s="880"/>
      <c r="E486" s="880"/>
      <c r="F486" s="880"/>
      <c r="G486" s="880"/>
      <c r="H486" s="880"/>
      <c r="I486" s="880"/>
      <c r="J486" s="880"/>
      <c r="L486" s="880"/>
      <c r="N486" s="880"/>
      <c r="P486" s="880"/>
      <c r="R486" s="2623"/>
      <c r="T486" s="2623"/>
      <c r="V486" s="880"/>
      <c r="BF486" s="880"/>
    </row>
    <row r="487" spans="3:58" ht="21" customHeight="1" x14ac:dyDescent="0.25">
      <c r="C487" s="880"/>
      <c r="D487" s="880"/>
      <c r="E487" s="880"/>
      <c r="F487" s="880"/>
      <c r="G487" s="880"/>
      <c r="H487" s="880"/>
      <c r="I487" s="880"/>
      <c r="J487" s="880"/>
      <c r="L487" s="880"/>
      <c r="N487" s="880"/>
      <c r="P487" s="880"/>
      <c r="R487" s="2623"/>
      <c r="T487" s="2623"/>
      <c r="V487" s="880"/>
      <c r="BF487" s="880"/>
    </row>
    <row r="488" spans="3:58" ht="21" customHeight="1" x14ac:dyDescent="0.25">
      <c r="C488" s="880"/>
      <c r="D488" s="880"/>
      <c r="E488" s="880"/>
      <c r="F488" s="880"/>
      <c r="G488" s="880"/>
      <c r="H488" s="880"/>
      <c r="I488" s="880"/>
      <c r="J488" s="880"/>
      <c r="L488" s="880"/>
      <c r="N488" s="880"/>
      <c r="P488" s="880"/>
      <c r="R488" s="2623"/>
      <c r="T488" s="2623"/>
      <c r="V488" s="880"/>
      <c r="BF488" s="880"/>
    </row>
    <row r="489" spans="3:58" ht="21" customHeight="1" x14ac:dyDescent="0.25">
      <c r="C489" s="880"/>
      <c r="D489" s="880"/>
      <c r="E489" s="880"/>
      <c r="F489" s="880"/>
      <c r="G489" s="880"/>
      <c r="H489" s="880"/>
      <c r="I489" s="880"/>
      <c r="J489" s="880"/>
      <c r="L489" s="880"/>
      <c r="N489" s="880"/>
      <c r="P489" s="880"/>
      <c r="R489" s="2623"/>
      <c r="T489" s="2623"/>
      <c r="V489" s="880"/>
      <c r="BF489" s="880"/>
    </row>
  </sheetData>
  <mergeCells count="170">
    <mergeCell ref="V115:V117"/>
    <mergeCell ref="R115:R117"/>
    <mergeCell ref="T115:T117"/>
    <mergeCell ref="X115:X117"/>
    <mergeCell ref="X32:X40"/>
    <mergeCell ref="X41:X46"/>
    <mergeCell ref="AH3:AI3"/>
    <mergeCell ref="V3:W3"/>
    <mergeCell ref="AT41:AT46"/>
    <mergeCell ref="AD3:AE3"/>
    <mergeCell ref="AD7:AD10"/>
    <mergeCell ref="AD25:AD26"/>
    <mergeCell ref="AD32:AD40"/>
    <mergeCell ref="AD41:AD46"/>
    <mergeCell ref="X3:Y3"/>
    <mergeCell ref="AF3:AG3"/>
    <mergeCell ref="AT7:AT10"/>
    <mergeCell ref="AN3:AO3"/>
    <mergeCell ref="AN25:AN26"/>
    <mergeCell ref="AN32:AN40"/>
    <mergeCell ref="AN41:AN46"/>
    <mergeCell ref="AB3:AC3"/>
    <mergeCell ref="AB7:AB10"/>
    <mergeCell ref="AB25:AB26"/>
    <mergeCell ref="AJ32:AJ40"/>
    <mergeCell ref="AJ41:AJ46"/>
    <mergeCell ref="AP32:AP40"/>
    <mergeCell ref="V25:V26"/>
    <mergeCell ref="Z3:AA3"/>
    <mergeCell ref="Z7:Z10"/>
    <mergeCell ref="Z25:Z26"/>
    <mergeCell ref="X7:X10"/>
    <mergeCell ref="X25:X26"/>
    <mergeCell ref="AB32:AB40"/>
    <mergeCell ref="AB41:AB46"/>
    <mergeCell ref="V7:V10"/>
    <mergeCell ref="AF7:AF10"/>
    <mergeCell ref="AH7:AH10"/>
    <mergeCell ref="AF25:AF26"/>
    <mergeCell ref="AH25:AH26"/>
    <mergeCell ref="AH32:AH40"/>
    <mergeCell ref="AH41:AH46"/>
    <mergeCell ref="Z115:Z117"/>
    <mergeCell ref="AB115:AB117"/>
    <mergeCell ref="Z41:Z46"/>
    <mergeCell ref="AD115:AD117"/>
    <mergeCell ref="Z32:Z40"/>
    <mergeCell ref="AF115:AF117"/>
    <mergeCell ref="AH115:AH117"/>
    <mergeCell ref="AF32:AF40"/>
    <mergeCell ref="AF41:AF46"/>
    <mergeCell ref="A133:A134"/>
    <mergeCell ref="L3:M3"/>
    <mergeCell ref="J7:J10"/>
    <mergeCell ref="L7:L10"/>
    <mergeCell ref="L32:L40"/>
    <mergeCell ref="H115:H117"/>
    <mergeCell ref="J115:J117"/>
    <mergeCell ref="A3:A4"/>
    <mergeCell ref="B3:B4"/>
    <mergeCell ref="D3:E3"/>
    <mergeCell ref="F3:G3"/>
    <mergeCell ref="H3:I3"/>
    <mergeCell ref="J3:K3"/>
    <mergeCell ref="D41:D46"/>
    <mergeCell ref="C3:C4"/>
    <mergeCell ref="L41:L46"/>
    <mergeCell ref="C7:C10"/>
    <mergeCell ref="L115:L117"/>
    <mergeCell ref="J25:J26"/>
    <mergeCell ref="C25:C26"/>
    <mergeCell ref="C32:C40"/>
    <mergeCell ref="C41:C46"/>
    <mergeCell ref="N32:N40"/>
    <mergeCell ref="P32:P40"/>
    <mergeCell ref="L25:L26"/>
    <mergeCell ref="N7:N10"/>
    <mergeCell ref="N3:O3"/>
    <mergeCell ref="N115:N117"/>
    <mergeCell ref="P115:P117"/>
    <mergeCell ref="P41:P46"/>
    <mergeCell ref="T7:T10"/>
    <mergeCell ref="R25:R26"/>
    <mergeCell ref="T25:T26"/>
    <mergeCell ref="R3:S3"/>
    <mergeCell ref="D7:D10"/>
    <mergeCell ref="F7:F10"/>
    <mergeCell ref="H41:H46"/>
    <mergeCell ref="P3:Q3"/>
    <mergeCell ref="F25:F26"/>
    <mergeCell ref="F41:F46"/>
    <mergeCell ref="H7:H10"/>
    <mergeCell ref="H32:H40"/>
    <mergeCell ref="P7:P10"/>
    <mergeCell ref="D32:D40"/>
    <mergeCell ref="D25:D26"/>
    <mergeCell ref="N41:N46"/>
    <mergeCell ref="AT115:AT117"/>
    <mergeCell ref="AV115:AV117"/>
    <mergeCell ref="AT3:AU3"/>
    <mergeCell ref="AJ3:AK3"/>
    <mergeCell ref="AJ7:AJ10"/>
    <mergeCell ref="AJ25:AJ26"/>
    <mergeCell ref="AJ115:AJ117"/>
    <mergeCell ref="AL3:AM3"/>
    <mergeCell ref="AL7:AL10"/>
    <mergeCell ref="AL25:AL26"/>
    <mergeCell ref="AL32:AL40"/>
    <mergeCell ref="AL41:AL46"/>
    <mergeCell ref="AL115:AL117"/>
    <mergeCell ref="AV3:AW3"/>
    <mergeCell ref="F32:F40"/>
    <mergeCell ref="D115:D117"/>
    <mergeCell ref="F115:F117"/>
    <mergeCell ref="H25:H26"/>
    <mergeCell ref="T3:U3"/>
    <mergeCell ref="R7:R10"/>
    <mergeCell ref="J32:J40"/>
    <mergeCell ref="J41:J46"/>
    <mergeCell ref="P25:P26"/>
    <mergeCell ref="N25:N26"/>
    <mergeCell ref="R32:R40"/>
    <mergeCell ref="R41:R46"/>
    <mergeCell ref="T32:T40"/>
    <mergeCell ref="V32:V40"/>
    <mergeCell ref="V41:V46"/>
    <mergeCell ref="T41:T46"/>
    <mergeCell ref="AN115:AN117"/>
    <mergeCell ref="AP115:AP117"/>
    <mergeCell ref="AZ7:AZ10"/>
    <mergeCell ref="AP41:AP46"/>
    <mergeCell ref="AT32:AT40"/>
    <mergeCell ref="AN7:AN10"/>
    <mergeCell ref="AX32:AX40"/>
    <mergeCell ref="AX41:AX46"/>
    <mergeCell ref="AZ115:AZ117"/>
    <mergeCell ref="AV7:AV10"/>
    <mergeCell ref="AT25:AT26"/>
    <mergeCell ref="AV25:AV26"/>
    <mergeCell ref="AV32:AV40"/>
    <mergeCell ref="AV41:AV46"/>
    <mergeCell ref="AR115:AR117"/>
    <mergeCell ref="AP3:AQ3"/>
    <mergeCell ref="AR3:AS3"/>
    <mergeCell ref="AP7:AP10"/>
    <mergeCell ref="AR7:AR10"/>
    <mergeCell ref="AP25:AP26"/>
    <mergeCell ref="AR25:AR26"/>
    <mergeCell ref="AR32:AR40"/>
    <mergeCell ref="AR41:AR46"/>
    <mergeCell ref="BB115:BB117"/>
    <mergeCell ref="AX3:AY3"/>
    <mergeCell ref="BD3:BE3"/>
    <mergeCell ref="AX7:AX10"/>
    <mergeCell ref="BD7:BD10"/>
    <mergeCell ref="AX25:AX26"/>
    <mergeCell ref="BD25:BD26"/>
    <mergeCell ref="BD32:BD40"/>
    <mergeCell ref="BD41:BD46"/>
    <mergeCell ref="BB7:BB10"/>
    <mergeCell ref="AZ25:AZ26"/>
    <mergeCell ref="BB25:BB26"/>
    <mergeCell ref="AZ32:AZ40"/>
    <mergeCell ref="BB32:BB40"/>
    <mergeCell ref="AZ41:AZ46"/>
    <mergeCell ref="BB41:BB46"/>
    <mergeCell ref="AX115:AX117"/>
    <mergeCell ref="BD115:BD117"/>
    <mergeCell ref="AZ3:BA3"/>
    <mergeCell ref="BB3:BC3"/>
  </mergeCells>
  <printOptions horizontalCentered="1" verticalCentered="1"/>
  <pageMargins left="0" right="0" top="0" bottom="0" header="0" footer="0"/>
  <pageSetup scale="18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M203"/>
  <sheetViews>
    <sheetView zoomScaleNormal="100" workbookViewId="0">
      <pane xSplit="3" topLeftCell="D1" activePane="topRight" state="frozen"/>
      <selection activeCell="BS12" sqref="BS12"/>
      <selection pane="topRight" activeCell="B9" sqref="B9"/>
    </sheetView>
  </sheetViews>
  <sheetFormatPr defaultColWidth="8.85546875" defaultRowHeight="15" x14ac:dyDescent="0.25"/>
  <cols>
    <col min="1" max="1" width="39.28515625" style="32" bestFit="1" customWidth="1"/>
    <col min="2" max="2" width="32.140625" style="32" bestFit="1" customWidth="1"/>
    <col min="3" max="3" width="15.140625" style="32" bestFit="1" customWidth="1"/>
    <col min="4" max="4" width="8" style="1438" customWidth="1"/>
    <col min="5" max="5" width="8" style="175" bestFit="1" customWidth="1"/>
    <col min="6" max="6" width="8.7109375" style="1438" bestFit="1" customWidth="1"/>
    <col min="7" max="7" width="8.7109375" style="175" bestFit="1" customWidth="1"/>
    <col min="8" max="8" width="11.28515625" style="1438" hidden="1" customWidth="1"/>
    <col min="9" max="9" width="11.140625" style="175" hidden="1" customWidth="1"/>
    <col min="10" max="10" width="8.7109375" style="1438" bestFit="1" customWidth="1"/>
    <col min="11" max="11" width="8.7109375" style="175" bestFit="1" customWidth="1"/>
    <col min="12" max="12" width="9" style="1438" customWidth="1"/>
    <col min="13" max="13" width="9" style="175" customWidth="1"/>
    <col min="14" max="14" width="8.7109375" style="1438" bestFit="1" customWidth="1"/>
    <col min="15" max="15" width="8.7109375" style="175" bestFit="1" customWidth="1"/>
    <col min="16" max="16" width="10.140625" style="1438" hidden="1" customWidth="1"/>
    <col min="17" max="17" width="10.140625" style="175" hidden="1" customWidth="1"/>
    <col min="18" max="18" width="8.7109375" style="32" bestFit="1" customWidth="1"/>
    <col min="19" max="19" width="8.7109375" style="32" customWidth="1"/>
    <col min="20" max="21" width="9" style="32" hidden="1" customWidth="1"/>
    <col min="22" max="22" width="8.7109375" style="32" bestFit="1" customWidth="1"/>
    <col min="23" max="23" width="9.42578125" style="32" customWidth="1"/>
    <col min="24" max="24" width="9" style="32" customWidth="1"/>
    <col min="25" max="25" width="13.140625" style="32" customWidth="1"/>
    <col min="26" max="27" width="9" style="32" customWidth="1"/>
    <col min="28" max="28" width="8.85546875" style="32" customWidth="1"/>
    <col min="29" max="29" width="9.85546875" style="32" customWidth="1"/>
    <col min="30" max="30" width="8.85546875" style="32" hidden="1" customWidth="1"/>
    <col min="31" max="31" width="9.5703125" style="32" hidden="1" customWidth="1"/>
    <col min="32" max="33" width="8.85546875" style="32" customWidth="1"/>
    <col min="34" max="35" width="8.85546875" style="32" hidden="1" customWidth="1"/>
    <col min="36" max="36" width="8.85546875" style="32" customWidth="1"/>
    <col min="37" max="37" width="10.140625" style="32" customWidth="1"/>
    <col min="38" max="39" width="9" style="32" customWidth="1"/>
    <col min="40" max="41" width="9" style="32" hidden="1" customWidth="1"/>
    <col min="42" max="42" width="8.85546875" style="32" customWidth="1"/>
    <col min="43" max="43" width="9.5703125" style="32" customWidth="1"/>
    <col min="44" max="45" width="8.85546875" style="32" hidden="1" customWidth="1"/>
    <col min="46" max="46" width="8.85546875" style="32" customWidth="1"/>
    <col min="47" max="47" width="9.5703125" style="32" bestFit="1" customWidth="1"/>
    <col min="48" max="49" width="8.85546875" style="32" hidden="1" customWidth="1"/>
    <col min="50" max="57" width="8.85546875" style="32" customWidth="1"/>
    <col min="58" max="58" width="8.85546875" style="32"/>
    <col min="59" max="59" width="7" style="32" bestFit="1" customWidth="1"/>
    <col min="60" max="16384" width="8.85546875" style="32"/>
  </cols>
  <sheetData>
    <row r="1" spans="1:65" ht="22.5" x14ac:dyDescent="0.3">
      <c r="A1" s="1499" t="s">
        <v>51</v>
      </c>
      <c r="B1" s="1499"/>
      <c r="C1" s="1500"/>
      <c r="D1" s="1500"/>
      <c r="E1" s="1500"/>
      <c r="F1" s="1500"/>
      <c r="G1" s="1500"/>
      <c r="H1" s="1500"/>
      <c r="I1" s="1500"/>
      <c r="J1" s="175"/>
      <c r="L1" s="175"/>
      <c r="N1" s="175"/>
      <c r="P1" s="175"/>
      <c r="R1" s="175"/>
      <c r="S1" s="175"/>
      <c r="T1" s="175"/>
      <c r="U1" s="175"/>
      <c r="V1" s="3902"/>
      <c r="W1" s="3902"/>
      <c r="X1" s="175"/>
      <c r="Y1" s="175"/>
      <c r="Z1" s="175"/>
      <c r="AA1" s="175"/>
    </row>
    <row r="2" spans="1:65" ht="15.75" thickBot="1" x14ac:dyDescent="0.3">
      <c r="A2" s="1500"/>
      <c r="B2" s="1500"/>
      <c r="C2" s="1500"/>
      <c r="D2" s="2076">
        <v>30</v>
      </c>
      <c r="E2" s="2076">
        <v>30</v>
      </c>
      <c r="F2" s="2076">
        <v>31</v>
      </c>
      <c r="G2" s="2076">
        <v>31</v>
      </c>
      <c r="H2" s="2076">
        <v>61</v>
      </c>
      <c r="I2" s="2076">
        <v>61</v>
      </c>
      <c r="J2" s="2076">
        <v>30</v>
      </c>
      <c r="K2" s="2076">
        <v>30</v>
      </c>
      <c r="L2" s="2076">
        <v>91</v>
      </c>
      <c r="M2" s="2076">
        <v>91</v>
      </c>
      <c r="N2" s="2076">
        <v>31</v>
      </c>
      <c r="O2" s="2076">
        <v>31</v>
      </c>
      <c r="P2" s="2076">
        <v>122</v>
      </c>
      <c r="Q2" s="2076">
        <v>122</v>
      </c>
      <c r="R2" s="2076">
        <v>31</v>
      </c>
      <c r="S2" s="2076">
        <v>31</v>
      </c>
      <c r="T2" s="2076">
        <v>153</v>
      </c>
      <c r="U2" s="2076">
        <v>153</v>
      </c>
      <c r="V2" s="2076">
        <v>30</v>
      </c>
      <c r="W2" s="2076">
        <v>30</v>
      </c>
      <c r="X2" s="2076">
        <v>92</v>
      </c>
      <c r="Y2" s="2076">
        <v>92</v>
      </c>
      <c r="Z2" s="2076">
        <v>183</v>
      </c>
      <c r="AA2" s="2076">
        <v>183</v>
      </c>
      <c r="AB2" s="2076">
        <v>31</v>
      </c>
      <c r="AC2" s="2076">
        <v>31</v>
      </c>
      <c r="AD2" s="2076">
        <v>214</v>
      </c>
      <c r="AE2" s="2076">
        <v>214</v>
      </c>
      <c r="AF2" s="2076">
        <v>30</v>
      </c>
      <c r="AG2" s="2076">
        <v>30</v>
      </c>
      <c r="AH2" s="2076">
        <v>244</v>
      </c>
      <c r="AI2" s="2076">
        <v>244</v>
      </c>
      <c r="AJ2" s="2076">
        <v>31</v>
      </c>
      <c r="AK2" s="2076">
        <v>31</v>
      </c>
      <c r="AL2" s="2076">
        <v>92</v>
      </c>
      <c r="AM2" s="2076">
        <v>92</v>
      </c>
      <c r="AN2" s="2076">
        <v>275</v>
      </c>
      <c r="AO2" s="2076">
        <v>275</v>
      </c>
      <c r="AP2" s="2076">
        <v>31</v>
      </c>
      <c r="AQ2" s="2076">
        <v>31</v>
      </c>
      <c r="AR2" s="2076">
        <v>306</v>
      </c>
      <c r="AS2" s="2076">
        <v>306</v>
      </c>
      <c r="AT2" s="2076">
        <v>28</v>
      </c>
      <c r="AU2" s="2076">
        <v>28</v>
      </c>
      <c r="AV2" s="2076">
        <v>334</v>
      </c>
      <c r="AW2" s="2076">
        <v>334</v>
      </c>
      <c r="AX2" s="2076">
        <v>31</v>
      </c>
      <c r="AY2" s="2076">
        <v>31</v>
      </c>
      <c r="AZ2" s="2076">
        <v>90</v>
      </c>
      <c r="BA2" s="2076">
        <v>90</v>
      </c>
      <c r="BB2" s="2076">
        <v>365</v>
      </c>
      <c r="BC2" s="2076">
        <v>365</v>
      </c>
      <c r="BD2" s="2076">
        <v>365</v>
      </c>
      <c r="BE2" s="2076">
        <v>365</v>
      </c>
    </row>
    <row r="3" spans="1:65" ht="16.5" customHeight="1" thickBot="1" x14ac:dyDescent="0.3">
      <c r="A3" s="3759" t="s">
        <v>169</v>
      </c>
      <c r="B3" s="3903" t="s">
        <v>853</v>
      </c>
      <c r="C3" s="3906" t="s">
        <v>170</v>
      </c>
      <c r="D3" s="3738" t="s">
        <v>1742</v>
      </c>
      <c r="E3" s="3734"/>
      <c r="F3" s="3738" t="s">
        <v>1871</v>
      </c>
      <c r="G3" s="3734"/>
      <c r="H3" s="3733" t="s">
        <v>14</v>
      </c>
      <c r="I3" s="3878"/>
      <c r="J3" s="3735" t="s">
        <v>1911</v>
      </c>
      <c r="K3" s="3735"/>
      <c r="L3" s="3878" t="s">
        <v>639</v>
      </c>
      <c r="M3" s="3878"/>
      <c r="N3" s="3735" t="s">
        <v>1940</v>
      </c>
      <c r="O3" s="3735"/>
      <c r="P3" s="3736" t="s">
        <v>17</v>
      </c>
      <c r="Q3" s="3737"/>
      <c r="R3" s="3735" t="s">
        <v>1964</v>
      </c>
      <c r="S3" s="3735"/>
      <c r="T3" s="3736" t="s">
        <v>18</v>
      </c>
      <c r="U3" s="3737"/>
      <c r="V3" s="3735" t="s">
        <v>1985</v>
      </c>
      <c r="W3" s="3735"/>
      <c r="X3" s="3736" t="s">
        <v>662</v>
      </c>
      <c r="Y3" s="3737"/>
      <c r="Z3" s="3736" t="s">
        <v>659</v>
      </c>
      <c r="AA3" s="3737"/>
      <c r="AB3" s="3735" t="s">
        <v>2004</v>
      </c>
      <c r="AC3" s="3735"/>
      <c r="AD3" s="3736" t="s">
        <v>24</v>
      </c>
      <c r="AE3" s="3737"/>
      <c r="AF3" s="3735" t="s">
        <v>2020</v>
      </c>
      <c r="AG3" s="3735"/>
      <c r="AH3" s="3736" t="s">
        <v>27</v>
      </c>
      <c r="AI3" s="3737"/>
      <c r="AJ3" s="3735" t="s">
        <v>2037</v>
      </c>
      <c r="AK3" s="3735"/>
      <c r="AL3" s="3736" t="s">
        <v>664</v>
      </c>
      <c r="AM3" s="3737"/>
      <c r="AN3" s="3736" t="s">
        <v>1676</v>
      </c>
      <c r="AO3" s="3737"/>
      <c r="AP3" s="3735" t="s">
        <v>2142</v>
      </c>
      <c r="AQ3" s="3735"/>
      <c r="AR3" s="3736" t="s">
        <v>28</v>
      </c>
      <c r="AS3" s="3737"/>
      <c r="AT3" s="3735" t="s">
        <v>2156</v>
      </c>
      <c r="AU3" s="3735"/>
      <c r="AV3" s="3736" t="s">
        <v>30</v>
      </c>
      <c r="AW3" s="3737"/>
      <c r="AX3" s="3735" t="s">
        <v>2168</v>
      </c>
      <c r="AY3" s="3735"/>
      <c r="AZ3" s="3736" t="s">
        <v>665</v>
      </c>
      <c r="BA3" s="3737"/>
      <c r="BB3" s="3736" t="s">
        <v>673</v>
      </c>
      <c r="BC3" s="3737"/>
      <c r="BD3" s="3736" t="s">
        <v>1763</v>
      </c>
      <c r="BE3" s="3737"/>
    </row>
    <row r="4" spans="1:65" ht="15.75" customHeight="1" thickBot="1" x14ac:dyDescent="0.3">
      <c r="A4" s="3896"/>
      <c r="B4" s="3904"/>
      <c r="C4" s="3800"/>
      <c r="D4" s="1783" t="s">
        <v>171</v>
      </c>
      <c r="E4" s="1784" t="s">
        <v>172</v>
      </c>
      <c r="F4" s="1783" t="s">
        <v>171</v>
      </c>
      <c r="G4" s="1784" t="s">
        <v>172</v>
      </c>
      <c r="H4" s="1785" t="s">
        <v>171</v>
      </c>
      <c r="I4" s="1355" t="s">
        <v>172</v>
      </c>
      <c r="J4" s="898" t="s">
        <v>171</v>
      </c>
      <c r="K4" s="1505" t="s">
        <v>172</v>
      </c>
      <c r="L4" s="1355" t="s">
        <v>171</v>
      </c>
      <c r="M4" s="1355" t="s">
        <v>172</v>
      </c>
      <c r="N4" s="898" t="s">
        <v>171</v>
      </c>
      <c r="O4" s="899" t="s">
        <v>172</v>
      </c>
      <c r="P4" s="898" t="s">
        <v>171</v>
      </c>
      <c r="Q4" s="899" t="s">
        <v>172</v>
      </c>
      <c r="R4" s="898" t="s">
        <v>171</v>
      </c>
      <c r="S4" s="899" t="s">
        <v>172</v>
      </c>
      <c r="T4" s="898" t="s">
        <v>171</v>
      </c>
      <c r="U4" s="899" t="s">
        <v>172</v>
      </c>
      <c r="V4" s="898" t="s">
        <v>171</v>
      </c>
      <c r="W4" s="899" t="s">
        <v>172</v>
      </c>
      <c r="X4" s="2077" t="s">
        <v>171</v>
      </c>
      <c r="Y4" s="899" t="s">
        <v>172</v>
      </c>
      <c r="Z4" s="2077" t="s">
        <v>171</v>
      </c>
      <c r="AA4" s="899" t="s">
        <v>172</v>
      </c>
      <c r="AB4" s="898" t="s">
        <v>171</v>
      </c>
      <c r="AC4" s="899" t="s">
        <v>172</v>
      </c>
      <c r="AD4" s="898" t="s">
        <v>171</v>
      </c>
      <c r="AE4" s="899" t="s">
        <v>172</v>
      </c>
      <c r="AF4" s="898" t="s">
        <v>171</v>
      </c>
      <c r="AG4" s="899" t="s">
        <v>172</v>
      </c>
      <c r="AH4" s="898" t="s">
        <v>171</v>
      </c>
      <c r="AI4" s="899" t="s">
        <v>172</v>
      </c>
      <c r="AJ4" s="898" t="s">
        <v>171</v>
      </c>
      <c r="AK4" s="899" t="s">
        <v>172</v>
      </c>
      <c r="AL4" s="2077" t="s">
        <v>171</v>
      </c>
      <c r="AM4" s="899" t="s">
        <v>172</v>
      </c>
      <c r="AN4" s="898" t="s">
        <v>171</v>
      </c>
      <c r="AO4" s="899" t="s">
        <v>172</v>
      </c>
      <c r="AP4" s="898" t="s">
        <v>171</v>
      </c>
      <c r="AQ4" s="899" t="s">
        <v>172</v>
      </c>
      <c r="AR4" s="898" t="s">
        <v>171</v>
      </c>
      <c r="AS4" s="899" t="s">
        <v>172</v>
      </c>
      <c r="AT4" s="898" t="s">
        <v>171</v>
      </c>
      <c r="AU4" s="899" t="s">
        <v>172</v>
      </c>
      <c r="AV4" s="898" t="s">
        <v>171</v>
      </c>
      <c r="AW4" s="899" t="s">
        <v>172</v>
      </c>
      <c r="AX4" s="898" t="s">
        <v>171</v>
      </c>
      <c r="AY4" s="899" t="s">
        <v>172</v>
      </c>
      <c r="AZ4" s="2077" t="s">
        <v>171</v>
      </c>
      <c r="BA4" s="899" t="s">
        <v>172</v>
      </c>
      <c r="BB4" s="2077" t="s">
        <v>171</v>
      </c>
      <c r="BC4" s="899" t="s">
        <v>172</v>
      </c>
      <c r="BD4" s="898" t="s">
        <v>171</v>
      </c>
      <c r="BE4" s="899" t="s">
        <v>172</v>
      </c>
    </row>
    <row r="5" spans="1:65" ht="16.5" thickBot="1" x14ac:dyDescent="0.3">
      <c r="A5" s="1546" t="s">
        <v>850</v>
      </c>
      <c r="B5" s="3905"/>
      <c r="C5" s="3907"/>
      <c r="D5" s="2353">
        <v>45312.5</v>
      </c>
      <c r="E5" s="1669">
        <v>38295.109999999993</v>
      </c>
      <c r="F5" s="2353">
        <v>47395.833333333336</v>
      </c>
      <c r="G5" s="1669">
        <v>39864.453999999998</v>
      </c>
      <c r="H5" s="2354">
        <v>92708.333333333343</v>
      </c>
      <c r="I5" s="1405">
        <v>78159.563999999984</v>
      </c>
      <c r="J5" s="2353">
        <v>31250</v>
      </c>
      <c r="K5" s="1669">
        <v>39978.160999999986</v>
      </c>
      <c r="L5" s="1405">
        <v>123958.33333333334</v>
      </c>
      <c r="M5" s="1405">
        <v>118137.72499999998</v>
      </c>
      <c r="N5" s="2353">
        <v>26041.666666666668</v>
      </c>
      <c r="O5" s="1669">
        <v>43802.080000000002</v>
      </c>
      <c r="P5" s="1405">
        <v>150000</v>
      </c>
      <c r="Q5" s="1405">
        <v>161939.80499999999</v>
      </c>
      <c r="R5" s="2353">
        <v>47395.833333333336</v>
      </c>
      <c r="S5" s="1669">
        <v>43341.227999999988</v>
      </c>
      <c r="T5" s="1405">
        <v>197395.83333333334</v>
      </c>
      <c r="U5" s="1405">
        <v>205281.033</v>
      </c>
      <c r="V5" s="2353">
        <v>45833.333333333336</v>
      </c>
      <c r="W5" s="1669">
        <v>44728.012000000002</v>
      </c>
      <c r="X5" s="2353">
        <v>119270.83333333334</v>
      </c>
      <c r="Y5" s="2355">
        <v>131871.32</v>
      </c>
      <c r="Z5" s="2353">
        <v>243229.16666666669</v>
      </c>
      <c r="AA5" s="2355">
        <v>250009.04499999998</v>
      </c>
      <c r="AB5" s="2356">
        <v>47395.833333333336</v>
      </c>
      <c r="AC5" s="2357">
        <v>44188.986999999994</v>
      </c>
      <c r="AD5" s="1405">
        <v>290625</v>
      </c>
      <c r="AE5" s="1405">
        <v>294198.03200000001</v>
      </c>
      <c r="AF5" s="2356">
        <v>45833.333333333336</v>
      </c>
      <c r="AG5" s="2357">
        <v>20903.231999999993</v>
      </c>
      <c r="AH5" s="1405">
        <v>336458.33333333331</v>
      </c>
      <c r="AI5" s="1405">
        <v>315101.26400000002</v>
      </c>
      <c r="AJ5" s="2356">
        <v>47395.833333333336</v>
      </c>
      <c r="AK5" s="2357">
        <v>41045.423999999992</v>
      </c>
      <c r="AL5" s="2353">
        <v>140625</v>
      </c>
      <c r="AM5" s="2355">
        <v>106137.64299999998</v>
      </c>
      <c r="AN5" s="1405">
        <v>383854.16666666663</v>
      </c>
      <c r="AO5" s="1405">
        <v>356146.68800000002</v>
      </c>
      <c r="AP5" s="2356">
        <v>47395.833333333336</v>
      </c>
      <c r="AQ5" s="2357">
        <v>41918.505999999979</v>
      </c>
      <c r="AR5" s="1405">
        <v>431249.99999999994</v>
      </c>
      <c r="AS5" s="1405">
        <v>398065.19400000002</v>
      </c>
      <c r="AT5" s="2356">
        <v>42187.5</v>
      </c>
      <c r="AU5" s="2357">
        <v>35855.553999999982</v>
      </c>
      <c r="AV5" s="1405">
        <v>473437.49999999994</v>
      </c>
      <c r="AW5" s="1405">
        <v>433920.74800000002</v>
      </c>
      <c r="AX5" s="2356">
        <v>47395.833333333336</v>
      </c>
      <c r="AY5" s="2357">
        <v>45140.241999999977</v>
      </c>
      <c r="AZ5" s="2353">
        <v>136979.16666666669</v>
      </c>
      <c r="BA5" s="2355">
        <v>122914.30199999994</v>
      </c>
      <c r="BB5" s="2353">
        <v>277604.16666666669</v>
      </c>
      <c r="BC5" s="2355">
        <v>229051.94499999992</v>
      </c>
      <c r="BD5" s="1405">
        <v>520833.33333333326</v>
      </c>
      <c r="BE5" s="1405">
        <v>479060.99</v>
      </c>
      <c r="BF5" s="1217"/>
      <c r="BG5" s="1217"/>
      <c r="BH5" s="1217"/>
      <c r="BI5" s="1217"/>
      <c r="BJ5" s="1217"/>
      <c r="BK5" s="1217"/>
      <c r="BL5" s="1217"/>
      <c r="BM5" s="1217"/>
    </row>
    <row r="6" spans="1:65" ht="16.5" thickBot="1" x14ac:dyDescent="0.3">
      <c r="A6" s="2358" t="s">
        <v>312</v>
      </c>
      <c r="B6" s="2359"/>
      <c r="C6" s="2360"/>
      <c r="D6" s="2361"/>
      <c r="E6" s="2361"/>
      <c r="F6" s="2361"/>
      <c r="G6" s="2361"/>
      <c r="H6" s="2362"/>
      <c r="I6" s="2362"/>
      <c r="J6" s="2361"/>
      <c r="K6" s="2361"/>
      <c r="L6" s="2361"/>
      <c r="M6" s="2361"/>
      <c r="N6" s="2361"/>
      <c r="O6" s="2361"/>
      <c r="P6" s="2361"/>
      <c r="Q6" s="2361"/>
      <c r="R6" s="2361"/>
      <c r="S6" s="2361"/>
      <c r="T6" s="2361"/>
      <c r="U6" s="2361"/>
      <c r="V6" s="2361"/>
      <c r="W6" s="2361"/>
      <c r="X6" s="2360"/>
      <c r="Y6" s="2360"/>
      <c r="Z6" s="2360"/>
      <c r="AA6" s="2360"/>
      <c r="AB6" s="2361"/>
      <c r="AC6" s="2361"/>
      <c r="AD6" s="2361"/>
      <c r="AE6" s="2361"/>
      <c r="AF6" s="2361"/>
      <c r="AG6" s="2361"/>
      <c r="AH6" s="2361"/>
      <c r="AI6" s="2361"/>
      <c r="AJ6" s="2361"/>
      <c r="AK6" s="2361"/>
      <c r="AL6" s="2360"/>
      <c r="AM6" s="2360"/>
      <c r="AN6" s="2361"/>
      <c r="AO6" s="2361"/>
      <c r="AP6" s="2361"/>
      <c r="AQ6" s="2361"/>
      <c r="AR6" s="2361"/>
      <c r="AS6" s="2361"/>
      <c r="AT6" s="2361"/>
      <c r="AU6" s="2361"/>
      <c r="AV6" s="2361"/>
      <c r="AW6" s="2361"/>
      <c r="AX6" s="2361"/>
      <c r="AY6" s="2361"/>
      <c r="AZ6" s="2360"/>
      <c r="BA6" s="2360"/>
      <c r="BB6" s="2360"/>
      <c r="BC6" s="2360"/>
      <c r="BD6" s="2361"/>
      <c r="BE6" s="2361"/>
      <c r="BF6" s="1217"/>
      <c r="BG6" s="1217"/>
      <c r="BH6" s="1217"/>
      <c r="BI6" s="1217"/>
      <c r="BJ6" s="1217"/>
      <c r="BK6" s="1217"/>
      <c r="BL6" s="1217"/>
      <c r="BM6" s="1217"/>
    </row>
    <row r="7" spans="1:65" ht="15.75" x14ac:dyDescent="0.25">
      <c r="A7" s="2135" t="s">
        <v>72</v>
      </c>
      <c r="B7" s="2363" t="s">
        <v>1377</v>
      </c>
      <c r="C7" s="2364" t="s">
        <v>50</v>
      </c>
      <c r="D7" s="2365"/>
      <c r="E7" s="968"/>
      <c r="F7" s="2365"/>
      <c r="G7" s="968"/>
      <c r="H7" s="968"/>
      <c r="I7" s="1073">
        <v>0</v>
      </c>
      <c r="J7" s="2365"/>
      <c r="K7" s="968"/>
      <c r="L7" s="968"/>
      <c r="M7" s="968">
        <v>0</v>
      </c>
      <c r="N7" s="2365"/>
      <c r="O7" s="968"/>
      <c r="P7" s="968"/>
      <c r="Q7" s="968">
        <v>0</v>
      </c>
      <c r="R7" s="2365"/>
      <c r="S7" s="968"/>
      <c r="T7" s="968"/>
      <c r="U7" s="968">
        <v>0</v>
      </c>
      <c r="V7" s="2365"/>
      <c r="W7" s="968"/>
      <c r="X7" s="2366"/>
      <c r="Y7" s="2366">
        <v>0</v>
      </c>
      <c r="Z7" s="2366"/>
      <c r="AA7" s="2366">
        <v>0</v>
      </c>
      <c r="AB7" s="2365"/>
      <c r="AC7" s="968"/>
      <c r="AD7" s="968"/>
      <c r="AE7" s="968">
        <v>0</v>
      </c>
      <c r="AF7" s="2365"/>
      <c r="AG7" s="968"/>
      <c r="AH7" s="968"/>
      <c r="AI7" s="968">
        <v>0</v>
      </c>
      <c r="AJ7" s="2365"/>
      <c r="AK7" s="968"/>
      <c r="AL7" s="2366"/>
      <c r="AM7" s="2366">
        <v>0</v>
      </c>
      <c r="AN7" s="968"/>
      <c r="AO7" s="968">
        <v>0</v>
      </c>
      <c r="AP7" s="2365"/>
      <c r="AQ7" s="968"/>
      <c r="AR7" s="968"/>
      <c r="AS7" s="968">
        <v>0</v>
      </c>
      <c r="AT7" s="2365"/>
      <c r="AU7" s="968"/>
      <c r="AV7" s="968"/>
      <c r="AW7" s="968">
        <v>0</v>
      </c>
      <c r="AX7" s="2365"/>
      <c r="AY7" s="968"/>
      <c r="AZ7" s="2366"/>
      <c r="BA7" s="2366">
        <v>0</v>
      </c>
      <c r="BB7" s="2366"/>
      <c r="BC7" s="2366">
        <v>0</v>
      </c>
      <c r="BD7" s="968"/>
      <c r="BE7" s="1073">
        <v>0</v>
      </c>
      <c r="BF7" s="1217"/>
      <c r="BG7" s="1217"/>
      <c r="BH7" s="1217"/>
      <c r="BI7" s="1217"/>
      <c r="BJ7" s="1217"/>
      <c r="BK7" s="1217"/>
      <c r="BL7" s="1217"/>
      <c r="BM7" s="1217"/>
    </row>
    <row r="8" spans="1:65" ht="15.75" x14ac:dyDescent="0.25">
      <c r="A8" s="2138" t="s">
        <v>72</v>
      </c>
      <c r="B8" s="2367" t="s">
        <v>974</v>
      </c>
      <c r="C8" s="2368" t="s">
        <v>50</v>
      </c>
      <c r="D8" s="2369"/>
      <c r="E8" s="1351">
        <v>694.95</v>
      </c>
      <c r="F8" s="2369"/>
      <c r="G8" s="1351"/>
      <c r="H8" s="1351"/>
      <c r="I8" s="2142">
        <v>694.95</v>
      </c>
      <c r="J8" s="2369"/>
      <c r="K8" s="1351"/>
      <c r="L8" s="1351"/>
      <c r="M8" s="1351">
        <v>694.95</v>
      </c>
      <c r="N8" s="2369"/>
      <c r="O8" s="1351"/>
      <c r="P8" s="1351"/>
      <c r="Q8" s="1351">
        <v>694.95</v>
      </c>
      <c r="R8" s="2369"/>
      <c r="S8" s="1351"/>
      <c r="T8" s="1351"/>
      <c r="U8" s="1351">
        <v>694.95</v>
      </c>
      <c r="V8" s="2369"/>
      <c r="W8" s="1351"/>
      <c r="X8" s="1351"/>
      <c r="Y8" s="2370">
        <v>0</v>
      </c>
      <c r="Z8" s="2370"/>
      <c r="AA8" s="2370">
        <v>694.95</v>
      </c>
      <c r="AB8" s="2369"/>
      <c r="AC8" s="1351"/>
      <c r="AD8" s="1351"/>
      <c r="AE8" s="1351">
        <v>694.95</v>
      </c>
      <c r="AF8" s="2369"/>
      <c r="AG8" s="1351"/>
      <c r="AH8" s="1351"/>
      <c r="AI8" s="1351">
        <v>694.95</v>
      </c>
      <c r="AJ8" s="2369"/>
      <c r="AK8" s="1351"/>
      <c r="AL8" s="1351"/>
      <c r="AM8" s="2370">
        <v>0</v>
      </c>
      <c r="AN8" s="1351"/>
      <c r="AO8" s="1351">
        <v>694.95</v>
      </c>
      <c r="AP8" s="2369"/>
      <c r="AQ8" s="1351"/>
      <c r="AR8" s="1351"/>
      <c r="AS8" s="1351">
        <v>694.95</v>
      </c>
      <c r="AT8" s="2369"/>
      <c r="AU8" s="1351">
        <v>90.2</v>
      </c>
      <c r="AV8" s="1351"/>
      <c r="AW8" s="1351">
        <v>785.15000000000009</v>
      </c>
      <c r="AX8" s="2369"/>
      <c r="AY8" s="1351"/>
      <c r="AZ8" s="1351"/>
      <c r="BA8" s="2370">
        <v>90.2</v>
      </c>
      <c r="BB8" s="2370"/>
      <c r="BC8" s="2370">
        <v>90.2</v>
      </c>
      <c r="BD8" s="1351"/>
      <c r="BE8" s="2142">
        <v>785.15000000000009</v>
      </c>
      <c r="BF8" s="1217"/>
      <c r="BG8" s="1217"/>
      <c r="BH8" s="1217"/>
      <c r="BI8" s="1217"/>
      <c r="BJ8" s="1217"/>
      <c r="BK8" s="1217"/>
      <c r="BL8" s="1217"/>
      <c r="BM8" s="1217"/>
    </row>
    <row r="9" spans="1:65" ht="15.75" x14ac:dyDescent="0.25">
      <c r="A9" s="2138" t="s">
        <v>72</v>
      </c>
      <c r="B9" s="2367" t="s">
        <v>976</v>
      </c>
      <c r="C9" s="2368" t="s">
        <v>50</v>
      </c>
      <c r="D9" s="2371"/>
      <c r="E9" s="1351"/>
      <c r="F9" s="2371"/>
      <c r="G9" s="1351"/>
      <c r="H9" s="1351"/>
      <c r="I9" s="2142">
        <v>0</v>
      </c>
      <c r="J9" s="2371"/>
      <c r="K9" s="1351"/>
      <c r="L9" s="1351"/>
      <c r="M9" s="1351">
        <v>0</v>
      </c>
      <c r="N9" s="2371"/>
      <c r="O9" s="1351"/>
      <c r="P9" s="1351"/>
      <c r="Q9" s="1351">
        <v>0</v>
      </c>
      <c r="R9" s="2371"/>
      <c r="S9" s="1351"/>
      <c r="T9" s="1351"/>
      <c r="U9" s="1351">
        <v>0</v>
      </c>
      <c r="V9" s="2371"/>
      <c r="W9" s="1351"/>
      <c r="X9" s="2370"/>
      <c r="Y9" s="2370">
        <v>0</v>
      </c>
      <c r="Z9" s="2370"/>
      <c r="AA9" s="2370">
        <v>0</v>
      </c>
      <c r="AB9" s="2371"/>
      <c r="AC9" s="1351"/>
      <c r="AD9" s="1351"/>
      <c r="AE9" s="1351">
        <v>0</v>
      </c>
      <c r="AF9" s="2371"/>
      <c r="AG9" s="1351"/>
      <c r="AH9" s="1351"/>
      <c r="AI9" s="1351">
        <v>0</v>
      </c>
      <c r="AJ9" s="2371"/>
      <c r="AK9" s="1351"/>
      <c r="AL9" s="2370"/>
      <c r="AM9" s="2370">
        <v>0</v>
      </c>
      <c r="AN9" s="1351"/>
      <c r="AO9" s="1351">
        <v>0</v>
      </c>
      <c r="AP9" s="2371"/>
      <c r="AQ9" s="1351">
        <v>20.5</v>
      </c>
      <c r="AR9" s="1351"/>
      <c r="AS9" s="1351">
        <v>20.5</v>
      </c>
      <c r="AT9" s="2371"/>
      <c r="AU9" s="1351"/>
      <c r="AV9" s="1351"/>
      <c r="AW9" s="1351">
        <v>20.5</v>
      </c>
      <c r="AX9" s="2371"/>
      <c r="AY9" s="1351"/>
      <c r="AZ9" s="2370"/>
      <c r="BA9" s="2370">
        <v>20.5</v>
      </c>
      <c r="BB9" s="2370"/>
      <c r="BC9" s="2370">
        <v>20.5</v>
      </c>
      <c r="BD9" s="1351"/>
      <c r="BE9" s="2142">
        <v>20.5</v>
      </c>
      <c r="BF9" s="1217"/>
      <c r="BG9" s="1217"/>
      <c r="BH9" s="1217"/>
      <c r="BI9" s="1217"/>
      <c r="BJ9" s="1217"/>
      <c r="BK9" s="1217"/>
      <c r="BL9" s="1217"/>
      <c r="BM9" s="1217"/>
    </row>
    <row r="10" spans="1:65" ht="15.75" x14ac:dyDescent="0.25">
      <c r="A10" s="2138" t="s">
        <v>72</v>
      </c>
      <c r="B10" s="2367" t="s">
        <v>1126</v>
      </c>
      <c r="C10" s="2368" t="s">
        <v>50</v>
      </c>
      <c r="D10" s="2371"/>
      <c r="E10" s="1351"/>
      <c r="F10" s="2371"/>
      <c r="G10" s="1351"/>
      <c r="H10" s="1351"/>
      <c r="I10" s="2142">
        <v>0</v>
      </c>
      <c r="J10" s="2371"/>
      <c r="K10" s="1351"/>
      <c r="L10" s="1351"/>
      <c r="M10" s="1351">
        <v>0</v>
      </c>
      <c r="N10" s="2371"/>
      <c r="O10" s="1351"/>
      <c r="P10" s="1351"/>
      <c r="Q10" s="1351">
        <v>0</v>
      </c>
      <c r="R10" s="2371"/>
      <c r="S10" s="1351"/>
      <c r="T10" s="1351"/>
      <c r="U10" s="1351">
        <v>0</v>
      </c>
      <c r="V10" s="2371"/>
      <c r="W10" s="1351"/>
      <c r="X10" s="2370"/>
      <c r="Y10" s="2370">
        <v>0</v>
      </c>
      <c r="Z10" s="2370"/>
      <c r="AA10" s="2370">
        <v>0</v>
      </c>
      <c r="AB10" s="2371"/>
      <c r="AC10" s="1351"/>
      <c r="AD10" s="1351"/>
      <c r="AE10" s="1351">
        <v>0</v>
      </c>
      <c r="AF10" s="2371"/>
      <c r="AG10" s="1351"/>
      <c r="AH10" s="1351"/>
      <c r="AI10" s="1351">
        <v>0</v>
      </c>
      <c r="AJ10" s="2371"/>
      <c r="AK10" s="1351"/>
      <c r="AL10" s="2370"/>
      <c r="AM10" s="2370">
        <v>0</v>
      </c>
      <c r="AN10" s="1351"/>
      <c r="AO10" s="1351">
        <v>0</v>
      </c>
      <c r="AP10" s="2371"/>
      <c r="AQ10" s="1351"/>
      <c r="AR10" s="1351"/>
      <c r="AS10" s="1351">
        <v>0</v>
      </c>
      <c r="AT10" s="2371"/>
      <c r="AU10" s="1351"/>
      <c r="AV10" s="1351"/>
      <c r="AW10" s="1351">
        <v>0</v>
      </c>
      <c r="AX10" s="2371"/>
      <c r="AY10" s="1351"/>
      <c r="AZ10" s="2370"/>
      <c r="BA10" s="2370">
        <v>0</v>
      </c>
      <c r="BB10" s="2370"/>
      <c r="BC10" s="2370">
        <v>0</v>
      </c>
      <c r="BD10" s="1351"/>
      <c r="BE10" s="2142">
        <v>0</v>
      </c>
      <c r="BF10" s="1217"/>
      <c r="BG10" s="1217"/>
      <c r="BH10" s="1217"/>
      <c r="BI10" s="1217"/>
      <c r="BJ10" s="1217"/>
      <c r="BK10" s="1217"/>
      <c r="BL10" s="1217"/>
      <c r="BM10" s="1217"/>
    </row>
    <row r="11" spans="1:65" ht="15.75" x14ac:dyDescent="0.25">
      <c r="A11" s="2138" t="s">
        <v>72</v>
      </c>
      <c r="B11" s="2367" t="s">
        <v>1141</v>
      </c>
      <c r="C11" s="2368" t="s">
        <v>50</v>
      </c>
      <c r="D11" s="2371"/>
      <c r="E11" s="1351">
        <v>651.89999999999986</v>
      </c>
      <c r="F11" s="2371"/>
      <c r="G11" s="1351"/>
      <c r="H11" s="1351"/>
      <c r="I11" s="2142">
        <v>651.89999999999986</v>
      </c>
      <c r="J11" s="2371"/>
      <c r="K11" s="1351"/>
      <c r="L11" s="1351"/>
      <c r="M11" s="1351">
        <v>651.89999999999986</v>
      </c>
      <c r="N11" s="2371"/>
      <c r="O11" s="1351"/>
      <c r="P11" s="1351"/>
      <c r="Q11" s="1351">
        <v>651.89999999999986</v>
      </c>
      <c r="R11" s="2371"/>
      <c r="S11" s="1351"/>
      <c r="T11" s="1351"/>
      <c r="U11" s="1351">
        <v>651.89999999999986</v>
      </c>
      <c r="V11" s="2371"/>
      <c r="W11" s="1351"/>
      <c r="X11" s="2370"/>
      <c r="Y11" s="2370">
        <v>0</v>
      </c>
      <c r="Z11" s="2370"/>
      <c r="AA11" s="2370">
        <v>651.89999999999986</v>
      </c>
      <c r="AB11" s="2371"/>
      <c r="AC11" s="1351"/>
      <c r="AD11" s="1351"/>
      <c r="AE11" s="1351">
        <v>651.89999999999986</v>
      </c>
      <c r="AF11" s="2371"/>
      <c r="AG11" s="1351"/>
      <c r="AH11" s="1351"/>
      <c r="AI11" s="1351">
        <v>651.89999999999986</v>
      </c>
      <c r="AJ11" s="2371"/>
      <c r="AK11" s="1351"/>
      <c r="AL11" s="2370"/>
      <c r="AM11" s="2370">
        <v>0</v>
      </c>
      <c r="AN11" s="1351"/>
      <c r="AO11" s="1351">
        <v>651.89999999999986</v>
      </c>
      <c r="AP11" s="2371"/>
      <c r="AQ11" s="1351"/>
      <c r="AR11" s="1351"/>
      <c r="AS11" s="1351">
        <v>651.89999999999986</v>
      </c>
      <c r="AT11" s="2371"/>
      <c r="AU11" s="1351"/>
      <c r="AV11" s="1351"/>
      <c r="AW11" s="1351">
        <v>651.89999999999986</v>
      </c>
      <c r="AX11" s="2371"/>
      <c r="AY11" s="1351"/>
      <c r="AZ11" s="2370"/>
      <c r="BA11" s="2370">
        <v>0</v>
      </c>
      <c r="BB11" s="2370"/>
      <c r="BC11" s="2370">
        <v>0</v>
      </c>
      <c r="BD11" s="1351"/>
      <c r="BE11" s="2142">
        <v>651.89999999999986</v>
      </c>
      <c r="BF11" s="1217"/>
      <c r="BG11" s="1217"/>
      <c r="BH11" s="1217"/>
      <c r="BI11" s="1217"/>
      <c r="BJ11" s="1217"/>
      <c r="BK11" s="1217"/>
      <c r="BL11" s="1217"/>
      <c r="BM11" s="1217"/>
    </row>
    <row r="12" spans="1:65" ht="15.75" x14ac:dyDescent="0.25">
      <c r="A12" s="2138" t="s">
        <v>72</v>
      </c>
      <c r="B12" s="2367" t="s">
        <v>877</v>
      </c>
      <c r="C12" s="2368" t="s">
        <v>50</v>
      </c>
      <c r="D12" s="2369"/>
      <c r="E12" s="1351">
        <v>311.59999999999997</v>
      </c>
      <c r="F12" s="2369"/>
      <c r="G12" s="1351"/>
      <c r="H12" s="1351"/>
      <c r="I12" s="2142">
        <v>311.59999999999997</v>
      </c>
      <c r="J12" s="2369"/>
      <c r="K12" s="1351"/>
      <c r="L12" s="1351"/>
      <c r="M12" s="1351">
        <v>311.59999999999997</v>
      </c>
      <c r="N12" s="2369"/>
      <c r="O12" s="1351">
        <v>1027.0500000000002</v>
      </c>
      <c r="P12" s="1351"/>
      <c r="Q12" s="1351">
        <v>1338.65</v>
      </c>
      <c r="R12" s="2369"/>
      <c r="S12" s="1351"/>
      <c r="T12" s="1351"/>
      <c r="U12" s="1351">
        <v>1338.65</v>
      </c>
      <c r="V12" s="2369"/>
      <c r="W12" s="1351"/>
      <c r="X12" s="2370"/>
      <c r="Y12" s="2370">
        <v>1027.0500000000002</v>
      </c>
      <c r="Z12" s="2370"/>
      <c r="AA12" s="2370">
        <v>1338.65</v>
      </c>
      <c r="AB12" s="2369"/>
      <c r="AC12" s="1351">
        <v>209.1</v>
      </c>
      <c r="AD12" s="1351"/>
      <c r="AE12" s="1351">
        <v>1547.75</v>
      </c>
      <c r="AF12" s="2369"/>
      <c r="AG12" s="1351"/>
      <c r="AH12" s="1351"/>
      <c r="AI12" s="1351">
        <v>1547.75</v>
      </c>
      <c r="AJ12" s="2369"/>
      <c r="AK12" s="1351"/>
      <c r="AL12" s="2370"/>
      <c r="AM12" s="2370">
        <v>209.1</v>
      </c>
      <c r="AN12" s="1351"/>
      <c r="AO12" s="1351">
        <v>1547.75</v>
      </c>
      <c r="AP12" s="2369"/>
      <c r="AQ12" s="1351"/>
      <c r="AR12" s="1351"/>
      <c r="AS12" s="1351">
        <v>1547.75</v>
      </c>
      <c r="AT12" s="2369"/>
      <c r="AU12" s="1351">
        <v>764.64999999999986</v>
      </c>
      <c r="AV12" s="1351"/>
      <c r="AW12" s="1351">
        <v>2312.3999999999996</v>
      </c>
      <c r="AX12" s="2369"/>
      <c r="AY12" s="1351"/>
      <c r="AZ12" s="2370"/>
      <c r="BA12" s="2370">
        <v>764.64999999999986</v>
      </c>
      <c r="BB12" s="2370"/>
      <c r="BC12" s="2370">
        <v>973.74999999999989</v>
      </c>
      <c r="BD12" s="1351"/>
      <c r="BE12" s="2142">
        <v>2312.3999999999996</v>
      </c>
      <c r="BF12" s="1217"/>
      <c r="BG12" s="1217"/>
      <c r="BH12" s="1217"/>
      <c r="BI12" s="1217"/>
      <c r="BJ12" s="1217"/>
      <c r="BK12" s="1217"/>
      <c r="BL12" s="1217"/>
      <c r="BM12" s="1217"/>
    </row>
    <row r="13" spans="1:65" ht="15.75" x14ac:dyDescent="0.25">
      <c r="A13" s="2138" t="s">
        <v>72</v>
      </c>
      <c r="B13" s="2367" t="s">
        <v>878</v>
      </c>
      <c r="C13" s="2368" t="s">
        <v>50</v>
      </c>
      <c r="D13" s="2369"/>
      <c r="E13" s="1351">
        <v>879.45</v>
      </c>
      <c r="F13" s="2369"/>
      <c r="G13" s="1351">
        <v>1186.95</v>
      </c>
      <c r="H13" s="1351"/>
      <c r="I13" s="2142">
        <v>2066.4</v>
      </c>
      <c r="J13" s="2369"/>
      <c r="K13" s="1351"/>
      <c r="L13" s="1351"/>
      <c r="M13" s="1351">
        <v>2066.4</v>
      </c>
      <c r="N13" s="2369"/>
      <c r="O13" s="1351">
        <v>1535.4499999999996</v>
      </c>
      <c r="P13" s="1351"/>
      <c r="Q13" s="1351">
        <v>3601.8499999999995</v>
      </c>
      <c r="R13" s="2369"/>
      <c r="S13" s="1351">
        <v>1529.2999999999997</v>
      </c>
      <c r="T13" s="1351"/>
      <c r="U13" s="1351">
        <v>5131.1499999999996</v>
      </c>
      <c r="V13" s="2369"/>
      <c r="W13" s="1351">
        <v>713.4</v>
      </c>
      <c r="X13" s="2370"/>
      <c r="Y13" s="2370">
        <v>3778.1499999999992</v>
      </c>
      <c r="Z13" s="2370"/>
      <c r="AA13" s="2370">
        <v>5844.5499999999993</v>
      </c>
      <c r="AB13" s="2369"/>
      <c r="AC13" s="1351">
        <v>1414.5000000000002</v>
      </c>
      <c r="AD13" s="1351"/>
      <c r="AE13" s="1351">
        <v>7259.0499999999993</v>
      </c>
      <c r="AF13" s="2369"/>
      <c r="AG13" s="1351">
        <v>764.65</v>
      </c>
      <c r="AH13" s="1351"/>
      <c r="AI13" s="1351">
        <v>8023.6999999999989</v>
      </c>
      <c r="AJ13" s="2369"/>
      <c r="AK13" s="1351">
        <v>772.85</v>
      </c>
      <c r="AL13" s="2370"/>
      <c r="AM13" s="2370">
        <v>2952</v>
      </c>
      <c r="AN13" s="1351"/>
      <c r="AO13" s="1351">
        <v>8796.5499999999993</v>
      </c>
      <c r="AP13" s="2369"/>
      <c r="AQ13" s="1351">
        <v>133.25</v>
      </c>
      <c r="AR13" s="1351"/>
      <c r="AS13" s="1351">
        <v>8929.7999999999993</v>
      </c>
      <c r="AT13" s="2369"/>
      <c r="AU13" s="1351">
        <v>205</v>
      </c>
      <c r="AV13" s="1351"/>
      <c r="AW13" s="1351">
        <v>9134.7999999999993</v>
      </c>
      <c r="AX13" s="2369"/>
      <c r="AY13" s="1351"/>
      <c r="AZ13" s="2370"/>
      <c r="BA13" s="2370">
        <v>338.25</v>
      </c>
      <c r="BB13" s="2370"/>
      <c r="BC13" s="2370">
        <v>3290.25</v>
      </c>
      <c r="BD13" s="1351"/>
      <c r="BE13" s="2142">
        <v>9134.7999999999993</v>
      </c>
      <c r="BF13" s="1217"/>
      <c r="BG13" s="1217"/>
      <c r="BH13" s="1217"/>
      <c r="BI13" s="1217"/>
      <c r="BJ13" s="1217"/>
      <c r="BK13" s="1217"/>
      <c r="BL13" s="1217"/>
      <c r="BM13" s="1217"/>
    </row>
    <row r="14" spans="1:65" ht="16.5" customHeight="1" x14ac:dyDescent="0.25">
      <c r="A14" s="2138" t="s">
        <v>72</v>
      </c>
      <c r="B14" s="2367" t="s">
        <v>1328</v>
      </c>
      <c r="C14" s="2368" t="s">
        <v>50</v>
      </c>
      <c r="D14" s="2369"/>
      <c r="E14" s="1351">
        <v>414.1</v>
      </c>
      <c r="F14" s="2369"/>
      <c r="G14" s="1351">
        <v>561.69999999999993</v>
      </c>
      <c r="H14" s="1351"/>
      <c r="I14" s="2142">
        <v>975.8</v>
      </c>
      <c r="J14" s="2369"/>
      <c r="K14" s="1351"/>
      <c r="L14" s="1351"/>
      <c r="M14" s="1351">
        <v>975.8</v>
      </c>
      <c r="N14" s="2369"/>
      <c r="O14" s="1351">
        <v>608.85</v>
      </c>
      <c r="P14" s="1351"/>
      <c r="Q14" s="1351">
        <v>1584.65</v>
      </c>
      <c r="R14" s="2369"/>
      <c r="S14" s="1351">
        <v>910.2</v>
      </c>
      <c r="T14" s="1351"/>
      <c r="U14" s="1351">
        <v>2494.8500000000004</v>
      </c>
      <c r="V14" s="2369"/>
      <c r="W14" s="1351">
        <v>569.90000000000009</v>
      </c>
      <c r="X14" s="2370"/>
      <c r="Y14" s="2370">
        <v>2088.9500000000003</v>
      </c>
      <c r="Z14" s="2370"/>
      <c r="AA14" s="2370">
        <v>3064.75</v>
      </c>
      <c r="AB14" s="2369"/>
      <c r="AC14" s="1351">
        <v>731.85000000000014</v>
      </c>
      <c r="AD14" s="1351"/>
      <c r="AE14" s="1351">
        <v>3796.6000000000004</v>
      </c>
      <c r="AF14" s="2369"/>
      <c r="AG14" s="1351">
        <v>147.6</v>
      </c>
      <c r="AH14" s="1351"/>
      <c r="AI14" s="1351">
        <v>3944.2000000000003</v>
      </c>
      <c r="AJ14" s="2369"/>
      <c r="AK14" s="1351">
        <v>573.99999999999989</v>
      </c>
      <c r="AL14" s="2370"/>
      <c r="AM14" s="2370">
        <v>1453.45</v>
      </c>
      <c r="AN14" s="1351"/>
      <c r="AO14" s="1351">
        <v>4518.2</v>
      </c>
      <c r="AP14" s="2369"/>
      <c r="AQ14" s="1351">
        <v>196.79999999999998</v>
      </c>
      <c r="AR14" s="1351"/>
      <c r="AS14" s="1351">
        <v>4715</v>
      </c>
      <c r="AT14" s="2369"/>
      <c r="AU14" s="1351">
        <v>592.45000000000005</v>
      </c>
      <c r="AV14" s="1351"/>
      <c r="AW14" s="1351">
        <v>5307.45</v>
      </c>
      <c r="AX14" s="2369"/>
      <c r="AY14" s="1351"/>
      <c r="AZ14" s="2370"/>
      <c r="BA14" s="2370">
        <v>789.25</v>
      </c>
      <c r="BB14" s="2370"/>
      <c r="BC14" s="2370">
        <v>2242.6999999999998</v>
      </c>
      <c r="BD14" s="1351"/>
      <c r="BE14" s="2142">
        <v>5307.45</v>
      </c>
      <c r="BF14" s="1217"/>
      <c r="BG14" s="1217"/>
      <c r="BH14" s="1217"/>
      <c r="BI14" s="1217"/>
      <c r="BJ14" s="1217"/>
      <c r="BK14" s="1217"/>
      <c r="BL14" s="1217"/>
      <c r="BM14" s="1217"/>
    </row>
    <row r="15" spans="1:65" ht="15.75" x14ac:dyDescent="0.25">
      <c r="A15" s="2138" t="s">
        <v>72</v>
      </c>
      <c r="B15" s="2367" t="s">
        <v>975</v>
      </c>
      <c r="C15" s="2368" t="s">
        <v>50</v>
      </c>
      <c r="D15" s="2369"/>
      <c r="E15" s="1351"/>
      <c r="F15" s="2369"/>
      <c r="G15" s="1351">
        <v>619.1</v>
      </c>
      <c r="H15" s="1351"/>
      <c r="I15" s="2142">
        <v>619.1</v>
      </c>
      <c r="J15" s="2369"/>
      <c r="K15" s="1351"/>
      <c r="L15" s="1351"/>
      <c r="M15" s="1351">
        <v>619.1</v>
      </c>
      <c r="N15" s="2369"/>
      <c r="O15" s="1351">
        <v>496.10000000000008</v>
      </c>
      <c r="P15" s="1351"/>
      <c r="Q15" s="1351">
        <v>1115.2</v>
      </c>
      <c r="R15" s="2369"/>
      <c r="S15" s="2227">
        <v>649.8499999999998</v>
      </c>
      <c r="T15" s="1351"/>
      <c r="U15" s="1351">
        <v>1765.0499999999997</v>
      </c>
      <c r="V15" s="2369"/>
      <c r="W15" s="2227">
        <v>631.4</v>
      </c>
      <c r="X15" s="2370"/>
      <c r="Y15" s="2370">
        <v>1777.35</v>
      </c>
      <c r="Z15" s="2370"/>
      <c r="AA15" s="2370">
        <v>2396.4499999999998</v>
      </c>
      <c r="AB15" s="2369"/>
      <c r="AC15" s="1351">
        <v>770.80000000000018</v>
      </c>
      <c r="AD15" s="1351"/>
      <c r="AE15" s="1351">
        <v>3167.25</v>
      </c>
      <c r="AF15" s="2369"/>
      <c r="AG15" s="1351"/>
      <c r="AH15" s="1351"/>
      <c r="AI15" s="1351">
        <v>3167.25</v>
      </c>
      <c r="AJ15" s="2369"/>
      <c r="AK15" s="1351">
        <v>1014.7500000000001</v>
      </c>
      <c r="AL15" s="2370"/>
      <c r="AM15" s="2370">
        <v>1785.5500000000002</v>
      </c>
      <c r="AN15" s="1351"/>
      <c r="AO15" s="1351">
        <v>4182</v>
      </c>
      <c r="AP15" s="2369"/>
      <c r="AQ15" s="1351">
        <v>703.1500000000002</v>
      </c>
      <c r="AR15" s="1351"/>
      <c r="AS15" s="1351">
        <v>4885.1500000000005</v>
      </c>
      <c r="AT15" s="2369"/>
      <c r="AU15" s="1351">
        <v>604.75</v>
      </c>
      <c r="AV15" s="1351"/>
      <c r="AW15" s="1351">
        <v>5489.9000000000005</v>
      </c>
      <c r="AX15" s="2369"/>
      <c r="AY15" s="1351"/>
      <c r="AZ15" s="2370"/>
      <c r="BA15" s="2370">
        <v>1307.9000000000001</v>
      </c>
      <c r="BB15" s="2370"/>
      <c r="BC15" s="2370">
        <v>3093.4500000000003</v>
      </c>
      <c r="BD15" s="1351"/>
      <c r="BE15" s="2142">
        <v>5489.9000000000005</v>
      </c>
      <c r="BF15" s="1217"/>
      <c r="BG15" s="1217"/>
      <c r="BH15" s="1217"/>
      <c r="BI15" s="1217"/>
      <c r="BJ15" s="1217"/>
      <c r="BK15" s="1217"/>
      <c r="BL15" s="1217"/>
      <c r="BM15" s="1217"/>
    </row>
    <row r="16" spans="1:65" ht="15.75" x14ac:dyDescent="0.25">
      <c r="A16" s="2138" t="s">
        <v>72</v>
      </c>
      <c r="B16" s="2367" t="s">
        <v>1640</v>
      </c>
      <c r="C16" s="2368" t="s">
        <v>50</v>
      </c>
      <c r="D16" s="2369"/>
      <c r="E16" s="1351"/>
      <c r="F16" s="2369"/>
      <c r="G16" s="1351"/>
      <c r="H16" s="1351"/>
      <c r="I16" s="2142">
        <v>0</v>
      </c>
      <c r="J16" s="2369"/>
      <c r="K16" s="1351"/>
      <c r="L16" s="1351"/>
      <c r="M16" s="1351">
        <v>0</v>
      </c>
      <c r="N16" s="2369"/>
      <c r="O16" s="1351"/>
      <c r="P16" s="1351"/>
      <c r="Q16" s="1351">
        <v>0</v>
      </c>
      <c r="R16" s="2369"/>
      <c r="S16" s="1351"/>
      <c r="T16" s="1351"/>
      <c r="U16" s="1351">
        <v>0</v>
      </c>
      <c r="V16" s="2369"/>
      <c r="W16" s="1351"/>
      <c r="X16" s="2370"/>
      <c r="Y16" s="2370">
        <v>0</v>
      </c>
      <c r="Z16" s="2370"/>
      <c r="AA16" s="2370">
        <v>0</v>
      </c>
      <c r="AB16" s="2369"/>
      <c r="AC16" s="1351"/>
      <c r="AD16" s="1351"/>
      <c r="AE16" s="1351">
        <v>0</v>
      </c>
      <c r="AF16" s="2369"/>
      <c r="AG16" s="1351"/>
      <c r="AH16" s="1351"/>
      <c r="AI16" s="1351">
        <v>0</v>
      </c>
      <c r="AJ16" s="2369"/>
      <c r="AK16" s="1351"/>
      <c r="AL16" s="2370"/>
      <c r="AM16" s="2370">
        <v>0</v>
      </c>
      <c r="AN16" s="1351"/>
      <c r="AO16" s="1351">
        <v>0</v>
      </c>
      <c r="AP16" s="2369"/>
      <c r="AQ16" s="1351"/>
      <c r="AR16" s="1351"/>
      <c r="AS16" s="1351">
        <v>0</v>
      </c>
      <c r="AT16" s="2369"/>
      <c r="AU16" s="1351"/>
      <c r="AV16" s="1351"/>
      <c r="AW16" s="1351">
        <v>0</v>
      </c>
      <c r="AX16" s="2369"/>
      <c r="AY16" s="1351"/>
      <c r="AZ16" s="2370"/>
      <c r="BA16" s="2370">
        <v>0</v>
      </c>
      <c r="BB16" s="2370"/>
      <c r="BC16" s="2370">
        <v>0</v>
      </c>
      <c r="BD16" s="1351"/>
      <c r="BE16" s="2142">
        <v>0</v>
      </c>
      <c r="BF16" s="1217"/>
      <c r="BG16" s="1217"/>
      <c r="BH16" s="1217"/>
      <c r="BI16" s="1217"/>
      <c r="BJ16" s="1217"/>
      <c r="BK16" s="1217"/>
      <c r="BL16" s="1217"/>
      <c r="BM16" s="1217"/>
    </row>
    <row r="17" spans="1:65" ht="15.75" x14ac:dyDescent="0.25">
      <c r="A17" s="2138" t="s">
        <v>72</v>
      </c>
      <c r="B17" s="2367" t="s">
        <v>978</v>
      </c>
      <c r="C17" s="2368" t="s">
        <v>50</v>
      </c>
      <c r="D17" s="2369"/>
      <c r="E17" s="1351">
        <v>96.35</v>
      </c>
      <c r="F17" s="2369"/>
      <c r="G17" s="1351">
        <v>352.6</v>
      </c>
      <c r="H17" s="1351"/>
      <c r="I17" s="2142">
        <v>448.95000000000005</v>
      </c>
      <c r="J17" s="2369"/>
      <c r="K17" s="1351"/>
      <c r="L17" s="1351"/>
      <c r="M17" s="1351">
        <v>448.95000000000005</v>
      </c>
      <c r="N17" s="2369"/>
      <c r="O17" s="1351"/>
      <c r="P17" s="1351"/>
      <c r="Q17" s="1351">
        <v>448.95000000000005</v>
      </c>
      <c r="R17" s="2369"/>
      <c r="S17" s="2227">
        <v>416.15</v>
      </c>
      <c r="T17" s="1351"/>
      <c r="U17" s="1351">
        <v>865.1</v>
      </c>
      <c r="V17" s="2369"/>
      <c r="W17" s="2227">
        <v>235.75</v>
      </c>
      <c r="X17" s="2370"/>
      <c r="Y17" s="2370">
        <v>651.9</v>
      </c>
      <c r="Z17" s="2370"/>
      <c r="AA17" s="2370">
        <v>1100.8499999999999</v>
      </c>
      <c r="AB17" s="2369"/>
      <c r="AC17" s="1351">
        <v>287</v>
      </c>
      <c r="AD17" s="1351"/>
      <c r="AE17" s="1351">
        <v>1387.85</v>
      </c>
      <c r="AF17" s="2369"/>
      <c r="AG17" s="1351"/>
      <c r="AH17" s="1351"/>
      <c r="AI17" s="1351">
        <v>1387.85</v>
      </c>
      <c r="AJ17" s="2369"/>
      <c r="AK17" s="1351">
        <v>524.79999999999995</v>
      </c>
      <c r="AL17" s="2370"/>
      <c r="AM17" s="2370">
        <v>811.8</v>
      </c>
      <c r="AN17" s="1351"/>
      <c r="AO17" s="1351">
        <v>1912.6499999999999</v>
      </c>
      <c r="AP17" s="2369"/>
      <c r="AQ17" s="1351">
        <v>410</v>
      </c>
      <c r="AR17" s="1351"/>
      <c r="AS17" s="1351">
        <v>2322.6499999999996</v>
      </c>
      <c r="AT17" s="2369"/>
      <c r="AU17" s="1351">
        <v>600.65</v>
      </c>
      <c r="AV17" s="1351"/>
      <c r="AW17" s="1351">
        <v>2923.2999999999997</v>
      </c>
      <c r="AX17" s="2369"/>
      <c r="AY17" s="1351"/>
      <c r="AZ17" s="2370"/>
      <c r="BA17" s="2370">
        <v>1010.65</v>
      </c>
      <c r="BB17" s="2370"/>
      <c r="BC17" s="2370">
        <v>1822.4499999999998</v>
      </c>
      <c r="BD17" s="1351"/>
      <c r="BE17" s="2142">
        <v>2923.2999999999997</v>
      </c>
      <c r="BF17" s="1217"/>
      <c r="BG17" s="1217"/>
      <c r="BH17" s="1217"/>
      <c r="BI17" s="1217"/>
      <c r="BJ17" s="1217"/>
      <c r="BK17" s="1217"/>
      <c r="BL17" s="1217"/>
      <c r="BM17" s="1217"/>
    </row>
    <row r="18" spans="1:65" ht="15.75" x14ac:dyDescent="0.25">
      <c r="A18" s="2138" t="s">
        <v>72</v>
      </c>
      <c r="B18" s="2367" t="s">
        <v>977</v>
      </c>
      <c r="C18" s="2368" t="s">
        <v>50</v>
      </c>
      <c r="D18" s="2369"/>
      <c r="E18" s="1351">
        <v>610.90000000000009</v>
      </c>
      <c r="F18" s="2369"/>
      <c r="G18" s="1351">
        <v>403.84999999999997</v>
      </c>
      <c r="H18" s="1351"/>
      <c r="I18" s="2142">
        <v>1014.75</v>
      </c>
      <c r="J18" s="2369"/>
      <c r="K18" s="1351"/>
      <c r="L18" s="1351"/>
      <c r="M18" s="1351">
        <v>1014.75</v>
      </c>
      <c r="N18" s="2369"/>
      <c r="O18" s="1351"/>
      <c r="P18" s="1351"/>
      <c r="Q18" s="1351">
        <v>1014.75</v>
      </c>
      <c r="R18" s="2369"/>
      <c r="S18" s="2227">
        <v>733.9</v>
      </c>
      <c r="T18" s="1351"/>
      <c r="U18" s="1351">
        <v>1748.65</v>
      </c>
      <c r="V18" s="2369"/>
      <c r="W18" s="2227">
        <v>580.15000000000009</v>
      </c>
      <c r="X18" s="2370"/>
      <c r="Y18" s="2370">
        <v>1314.0500000000002</v>
      </c>
      <c r="Z18" s="2370"/>
      <c r="AA18" s="2370">
        <v>2328.8000000000002</v>
      </c>
      <c r="AB18" s="2369"/>
      <c r="AC18" s="1351">
        <v>586.29</v>
      </c>
      <c r="AD18" s="1351"/>
      <c r="AE18" s="1351">
        <v>2915.09</v>
      </c>
      <c r="AF18" s="2369"/>
      <c r="AG18" s="1351">
        <v>1221.8000000000002</v>
      </c>
      <c r="AH18" s="1351"/>
      <c r="AI18" s="1351">
        <v>4136.8900000000003</v>
      </c>
      <c r="AJ18" s="2369"/>
      <c r="AK18" s="1351">
        <v>924.55</v>
      </c>
      <c r="AL18" s="2370"/>
      <c r="AM18" s="2370">
        <v>2732.6400000000003</v>
      </c>
      <c r="AN18" s="1351"/>
      <c r="AO18" s="1351">
        <v>5061.4400000000005</v>
      </c>
      <c r="AP18" s="2369"/>
      <c r="AQ18" s="1351">
        <v>817.94999999999993</v>
      </c>
      <c r="AR18" s="1351"/>
      <c r="AS18" s="1351">
        <v>5879.39</v>
      </c>
      <c r="AT18" s="2369"/>
      <c r="AU18" s="1351">
        <v>1037.3</v>
      </c>
      <c r="AV18" s="1351"/>
      <c r="AW18" s="1351">
        <v>6916.6900000000005</v>
      </c>
      <c r="AX18" s="2369"/>
      <c r="AY18" s="1351"/>
      <c r="AZ18" s="2370"/>
      <c r="BA18" s="2370">
        <v>1855.25</v>
      </c>
      <c r="BB18" s="2370"/>
      <c r="BC18" s="2370">
        <v>4587.8900000000003</v>
      </c>
      <c r="BD18" s="1351"/>
      <c r="BE18" s="2142">
        <v>6916.6900000000005</v>
      </c>
      <c r="BF18" s="1217"/>
      <c r="BG18" s="1217"/>
      <c r="BH18" s="1217"/>
      <c r="BI18" s="1217"/>
      <c r="BJ18" s="1217"/>
      <c r="BK18" s="1217"/>
      <c r="BL18" s="1217"/>
      <c r="BM18" s="1217"/>
    </row>
    <row r="19" spans="1:65" ht="15.75" x14ac:dyDescent="0.25">
      <c r="A19" s="2138" t="s">
        <v>72</v>
      </c>
      <c r="B19" s="2367" t="s">
        <v>1140</v>
      </c>
      <c r="C19" s="2368" t="s">
        <v>50</v>
      </c>
      <c r="D19" s="2369"/>
      <c r="E19" s="1351">
        <v>129.15</v>
      </c>
      <c r="F19" s="2369"/>
      <c r="G19" s="1351">
        <v>235.75</v>
      </c>
      <c r="H19" s="1351"/>
      <c r="I19" s="2142">
        <v>364.9</v>
      </c>
      <c r="J19" s="2369"/>
      <c r="K19" s="1351"/>
      <c r="L19" s="1351"/>
      <c r="M19" s="1351">
        <v>364.9</v>
      </c>
      <c r="N19" s="2369"/>
      <c r="O19" s="1351">
        <v>98.4</v>
      </c>
      <c r="P19" s="1351"/>
      <c r="Q19" s="1351">
        <v>463.29999999999995</v>
      </c>
      <c r="R19" s="2369"/>
      <c r="S19" s="1351"/>
      <c r="T19" s="1351"/>
      <c r="U19" s="1351">
        <v>463.29999999999995</v>
      </c>
      <c r="V19" s="2369"/>
      <c r="W19" s="1351">
        <v>207.05</v>
      </c>
      <c r="X19" s="2370"/>
      <c r="Y19" s="2370">
        <v>305.45000000000005</v>
      </c>
      <c r="Z19" s="2370"/>
      <c r="AA19" s="2370">
        <v>670.35</v>
      </c>
      <c r="AB19" s="2369"/>
      <c r="AC19" s="1351"/>
      <c r="AD19" s="1351"/>
      <c r="AE19" s="1351">
        <v>670.35</v>
      </c>
      <c r="AF19" s="2369"/>
      <c r="AG19" s="1351"/>
      <c r="AH19" s="1351"/>
      <c r="AI19" s="1351">
        <v>670.35</v>
      </c>
      <c r="AJ19" s="2369"/>
      <c r="AK19" s="1351"/>
      <c r="AL19" s="2370"/>
      <c r="AM19" s="2370">
        <v>0</v>
      </c>
      <c r="AN19" s="1351"/>
      <c r="AO19" s="1351">
        <v>670.35</v>
      </c>
      <c r="AP19" s="2369"/>
      <c r="AQ19" s="1351">
        <v>221.40000000000003</v>
      </c>
      <c r="AR19" s="1351"/>
      <c r="AS19" s="1351">
        <v>891.75</v>
      </c>
      <c r="AT19" s="2369"/>
      <c r="AU19" s="1351"/>
      <c r="AV19" s="1351"/>
      <c r="AW19" s="1351">
        <v>891.75</v>
      </c>
      <c r="AX19" s="2369"/>
      <c r="AY19" s="1351"/>
      <c r="AZ19" s="2370"/>
      <c r="BA19" s="2370">
        <v>221.40000000000003</v>
      </c>
      <c r="BB19" s="2370"/>
      <c r="BC19" s="2370">
        <v>221.40000000000003</v>
      </c>
      <c r="BD19" s="1351"/>
      <c r="BE19" s="2142">
        <v>891.75</v>
      </c>
      <c r="BF19" s="1217"/>
      <c r="BG19" s="1217"/>
      <c r="BH19" s="1217"/>
      <c r="BI19" s="1217"/>
      <c r="BJ19" s="1217"/>
      <c r="BK19" s="1217"/>
      <c r="BL19" s="1217"/>
      <c r="BM19" s="1217"/>
    </row>
    <row r="20" spans="1:65" ht="16.5" thickBot="1" x14ac:dyDescent="0.3">
      <c r="A20" s="2143" t="s">
        <v>72</v>
      </c>
      <c r="B20" s="2372" t="s">
        <v>979</v>
      </c>
      <c r="C20" s="2373" t="s">
        <v>50</v>
      </c>
      <c r="D20" s="2374"/>
      <c r="E20" s="2147">
        <v>1428.85</v>
      </c>
      <c r="F20" s="2374"/>
      <c r="G20" s="2147">
        <v>936.85</v>
      </c>
      <c r="H20" s="2147"/>
      <c r="I20" s="2148">
        <v>2365.6999999999998</v>
      </c>
      <c r="J20" s="2374"/>
      <c r="K20" s="2147"/>
      <c r="L20" s="2147"/>
      <c r="M20" s="2147">
        <v>2365.6999999999998</v>
      </c>
      <c r="N20" s="2374"/>
      <c r="O20" s="2147">
        <v>510.45</v>
      </c>
      <c r="P20" s="2147"/>
      <c r="Q20" s="2147">
        <v>2876.1499999999996</v>
      </c>
      <c r="R20" s="2374"/>
      <c r="S20" s="2231">
        <v>1150.05</v>
      </c>
      <c r="T20" s="2147"/>
      <c r="U20" s="2147">
        <v>4026.2</v>
      </c>
      <c r="V20" s="2374"/>
      <c r="W20" s="2147">
        <v>1516.9999999999995</v>
      </c>
      <c r="X20" s="2375"/>
      <c r="Y20" s="2375">
        <v>3177.4999999999995</v>
      </c>
      <c r="Z20" s="2375"/>
      <c r="AA20" s="2375">
        <v>5543.1999999999989</v>
      </c>
      <c r="AB20" s="2374"/>
      <c r="AC20" s="2147">
        <v>893.80000000000007</v>
      </c>
      <c r="AD20" s="2147"/>
      <c r="AE20" s="2147">
        <v>6436.9999999999991</v>
      </c>
      <c r="AF20" s="2374"/>
      <c r="AG20" s="2147"/>
      <c r="AH20" s="2147"/>
      <c r="AI20" s="2147">
        <v>6436.9999999999991</v>
      </c>
      <c r="AJ20" s="2374"/>
      <c r="AK20" s="2147">
        <v>994.24999999999966</v>
      </c>
      <c r="AL20" s="2375"/>
      <c r="AM20" s="2375">
        <v>1888.0499999999997</v>
      </c>
      <c r="AN20" s="2147"/>
      <c r="AO20" s="2147">
        <v>7431.2499999999991</v>
      </c>
      <c r="AP20" s="2374"/>
      <c r="AQ20" s="2147">
        <v>1428.8500000000001</v>
      </c>
      <c r="AR20" s="2147"/>
      <c r="AS20" s="2147">
        <v>8860.0999999999985</v>
      </c>
      <c r="AT20" s="2374"/>
      <c r="AU20" s="2147">
        <v>1572.3500000000001</v>
      </c>
      <c r="AV20" s="2147"/>
      <c r="AW20" s="2147">
        <v>10432.449999999999</v>
      </c>
      <c r="AX20" s="2374"/>
      <c r="AY20" s="2147">
        <v>137.35</v>
      </c>
      <c r="AZ20" s="2375"/>
      <c r="BA20" s="2375">
        <v>3138.55</v>
      </c>
      <c r="BB20" s="2375"/>
      <c r="BC20" s="2375">
        <v>5026.6000000000004</v>
      </c>
      <c r="BD20" s="2147"/>
      <c r="BE20" s="2148">
        <v>10569.8</v>
      </c>
      <c r="BF20" s="1217"/>
      <c r="BG20" s="1217"/>
      <c r="BH20" s="1217"/>
      <c r="BI20" s="1217"/>
      <c r="BJ20" s="1217"/>
      <c r="BK20" s="1217"/>
      <c r="BL20" s="1217"/>
      <c r="BM20" s="1217"/>
    </row>
    <row r="21" spans="1:65" ht="15.75" x14ac:dyDescent="0.25">
      <c r="A21" s="2149" t="s">
        <v>74</v>
      </c>
      <c r="B21" s="2376" t="s">
        <v>1377</v>
      </c>
      <c r="C21" s="1703" t="s">
        <v>50</v>
      </c>
      <c r="D21" s="2377"/>
      <c r="E21" s="953">
        <v>703.15</v>
      </c>
      <c r="F21" s="2377"/>
      <c r="G21" s="953">
        <v>1115.1999999999998</v>
      </c>
      <c r="H21" s="953"/>
      <c r="I21" s="955">
        <v>1818.35</v>
      </c>
      <c r="J21" s="2377"/>
      <c r="K21" s="953">
        <v>1092.6499999999999</v>
      </c>
      <c r="L21" s="953"/>
      <c r="M21" s="953">
        <v>2911</v>
      </c>
      <c r="N21" s="2377"/>
      <c r="O21" s="953">
        <v>904.05</v>
      </c>
      <c r="P21" s="953"/>
      <c r="Q21" s="953">
        <v>3815.05</v>
      </c>
      <c r="R21" s="2377"/>
      <c r="S21" s="953">
        <v>1967.9999999999998</v>
      </c>
      <c r="T21" s="953"/>
      <c r="U21" s="953">
        <v>5783.05</v>
      </c>
      <c r="V21" s="2377"/>
      <c r="W21" s="953">
        <v>1717.8999999999999</v>
      </c>
      <c r="X21" s="2378"/>
      <c r="Y21" s="2378">
        <v>4589.95</v>
      </c>
      <c r="Z21" s="2378"/>
      <c r="AA21" s="2378">
        <v>7500.95</v>
      </c>
      <c r="AB21" s="2377"/>
      <c r="AC21" s="953">
        <v>1795.8</v>
      </c>
      <c r="AD21" s="953"/>
      <c r="AE21" s="953">
        <v>9296.75</v>
      </c>
      <c r="AF21" s="2377"/>
      <c r="AG21" s="953">
        <v>569.90000000000009</v>
      </c>
      <c r="AH21" s="953"/>
      <c r="AI21" s="953">
        <v>9866.65</v>
      </c>
      <c r="AJ21" s="2377"/>
      <c r="AK21" s="953">
        <v>3212.3500000000004</v>
      </c>
      <c r="AL21" s="2378"/>
      <c r="AM21" s="2378">
        <v>5578.05</v>
      </c>
      <c r="AN21" s="953"/>
      <c r="AO21" s="953">
        <v>13079</v>
      </c>
      <c r="AP21" s="2377"/>
      <c r="AQ21" s="953">
        <v>1314.05</v>
      </c>
      <c r="AR21" s="953"/>
      <c r="AS21" s="953">
        <v>14393.05</v>
      </c>
      <c r="AT21" s="2377"/>
      <c r="AU21" s="953">
        <v>1385.8000000000002</v>
      </c>
      <c r="AV21" s="953"/>
      <c r="AW21" s="953">
        <v>15778.849999999999</v>
      </c>
      <c r="AX21" s="2377"/>
      <c r="AY21" s="953">
        <v>1594.9</v>
      </c>
      <c r="AZ21" s="2378"/>
      <c r="BA21" s="2378">
        <v>4294.75</v>
      </c>
      <c r="BB21" s="2378"/>
      <c r="BC21" s="2378">
        <v>9872.7999999999993</v>
      </c>
      <c r="BD21" s="953"/>
      <c r="BE21" s="953">
        <v>17373.75</v>
      </c>
      <c r="BF21" s="1217"/>
      <c r="BG21" s="1217"/>
      <c r="BH21" s="1217"/>
      <c r="BI21" s="1217"/>
      <c r="BJ21" s="1217"/>
      <c r="BK21" s="1217"/>
      <c r="BL21" s="1217"/>
      <c r="BM21" s="1217"/>
    </row>
    <row r="22" spans="1:65" ht="15.75" x14ac:dyDescent="0.25">
      <c r="A22" s="2379" t="s">
        <v>74</v>
      </c>
      <c r="B22" s="2380" t="s">
        <v>974</v>
      </c>
      <c r="C22" s="1686" t="s">
        <v>50</v>
      </c>
      <c r="D22" s="2381"/>
      <c r="E22" s="463">
        <v>6246.3500000000013</v>
      </c>
      <c r="F22" s="2381"/>
      <c r="G22" s="463">
        <v>4651.45</v>
      </c>
      <c r="H22" s="463"/>
      <c r="I22" s="1036">
        <v>10897.800000000001</v>
      </c>
      <c r="J22" s="2381"/>
      <c r="K22" s="463">
        <v>8624.35</v>
      </c>
      <c r="L22" s="542"/>
      <c r="M22" s="542">
        <v>19522.150000000001</v>
      </c>
      <c r="N22" s="2381"/>
      <c r="O22" s="463">
        <v>5787.1500000000005</v>
      </c>
      <c r="P22" s="542"/>
      <c r="Q22" s="542">
        <v>25309.300000000003</v>
      </c>
      <c r="R22" s="2381"/>
      <c r="S22" s="463">
        <v>4083.6</v>
      </c>
      <c r="T22" s="542"/>
      <c r="U22" s="542">
        <v>29392.9</v>
      </c>
      <c r="V22" s="2381"/>
      <c r="W22" s="463">
        <v>2365.6999999999998</v>
      </c>
      <c r="X22" s="1416"/>
      <c r="Y22" s="1416">
        <v>12236.45</v>
      </c>
      <c r="Z22" s="1416"/>
      <c r="AA22" s="1416">
        <v>31758.600000000002</v>
      </c>
      <c r="AB22" s="2381"/>
      <c r="AC22" s="463">
        <v>3950.35</v>
      </c>
      <c r="AD22" s="542"/>
      <c r="AE22" s="542">
        <v>35708.950000000004</v>
      </c>
      <c r="AF22" s="2381"/>
      <c r="AG22" s="463">
        <v>1066</v>
      </c>
      <c r="AH22" s="542"/>
      <c r="AI22" s="542">
        <v>36774.950000000004</v>
      </c>
      <c r="AJ22" s="2381"/>
      <c r="AK22" s="463">
        <v>2179.15</v>
      </c>
      <c r="AL22" s="1416"/>
      <c r="AM22" s="1416">
        <v>7195.5</v>
      </c>
      <c r="AN22" s="542"/>
      <c r="AO22" s="542">
        <v>38954.100000000006</v>
      </c>
      <c r="AP22" s="2381"/>
      <c r="AQ22" s="463">
        <v>4042.6</v>
      </c>
      <c r="AR22" s="542"/>
      <c r="AS22" s="542">
        <v>42996.700000000004</v>
      </c>
      <c r="AT22" s="2381"/>
      <c r="AU22" s="463">
        <v>6867.4000000000005</v>
      </c>
      <c r="AV22" s="542"/>
      <c r="AW22" s="542">
        <v>49864.100000000006</v>
      </c>
      <c r="AX22" s="2381"/>
      <c r="AY22" s="463">
        <v>8398.8500000000022</v>
      </c>
      <c r="AZ22" s="1416"/>
      <c r="BA22" s="1416">
        <v>19308.850000000002</v>
      </c>
      <c r="BB22" s="1416"/>
      <c r="BC22" s="1416">
        <v>26504.350000000002</v>
      </c>
      <c r="BD22" s="542"/>
      <c r="BE22" s="542">
        <v>58262.950000000012</v>
      </c>
      <c r="BF22" s="1217"/>
      <c r="BG22" s="1217"/>
      <c r="BH22" s="1217"/>
      <c r="BI22" s="1217"/>
      <c r="BJ22" s="1217"/>
      <c r="BK22" s="1217"/>
      <c r="BL22" s="1217"/>
      <c r="BM22" s="1217"/>
    </row>
    <row r="23" spans="1:65" ht="15.75" x14ac:dyDescent="0.25">
      <c r="A23" s="2379" t="s">
        <v>74</v>
      </c>
      <c r="B23" s="2380" t="s">
        <v>976</v>
      </c>
      <c r="C23" s="1686" t="s">
        <v>50</v>
      </c>
      <c r="D23" s="2381"/>
      <c r="E23" s="463">
        <v>2751.1</v>
      </c>
      <c r="F23" s="2381"/>
      <c r="G23" s="463">
        <v>4317.3</v>
      </c>
      <c r="H23" s="463"/>
      <c r="I23" s="1036">
        <v>7068.4</v>
      </c>
      <c r="J23" s="2381"/>
      <c r="K23" s="463">
        <v>3733.05</v>
      </c>
      <c r="L23" s="542"/>
      <c r="M23" s="542">
        <v>10801.45</v>
      </c>
      <c r="N23" s="2381"/>
      <c r="O23" s="463">
        <v>2058.1999999999998</v>
      </c>
      <c r="P23" s="542"/>
      <c r="Q23" s="542">
        <v>12859.650000000001</v>
      </c>
      <c r="R23" s="2381"/>
      <c r="S23" s="463">
        <v>1687.1499999999987</v>
      </c>
      <c r="T23" s="542"/>
      <c r="U23" s="542">
        <v>14546.8</v>
      </c>
      <c r="V23" s="2381"/>
      <c r="W23" s="463">
        <v>2265.25</v>
      </c>
      <c r="X23" s="1416"/>
      <c r="Y23" s="1416">
        <v>6010.5999999999985</v>
      </c>
      <c r="Z23" s="1416"/>
      <c r="AA23" s="1416">
        <v>16812.05</v>
      </c>
      <c r="AB23" s="2381"/>
      <c r="AC23" s="463">
        <v>600.65</v>
      </c>
      <c r="AD23" s="542"/>
      <c r="AE23" s="542">
        <v>17412.7</v>
      </c>
      <c r="AF23" s="2381"/>
      <c r="AG23" s="463">
        <v>1596.95</v>
      </c>
      <c r="AH23" s="542"/>
      <c r="AI23" s="542">
        <v>19009.650000000001</v>
      </c>
      <c r="AJ23" s="2381"/>
      <c r="AK23" s="463">
        <v>1830.6499999999987</v>
      </c>
      <c r="AL23" s="1416"/>
      <c r="AM23" s="1416">
        <v>4028.2499999999986</v>
      </c>
      <c r="AN23" s="542"/>
      <c r="AO23" s="542">
        <v>20840.3</v>
      </c>
      <c r="AP23" s="2381"/>
      <c r="AQ23" s="463">
        <v>1510.8500000000001</v>
      </c>
      <c r="AR23" s="542"/>
      <c r="AS23" s="542">
        <v>22351.149999999998</v>
      </c>
      <c r="AT23" s="2381"/>
      <c r="AU23" s="463">
        <v>2531.75</v>
      </c>
      <c r="AV23" s="542"/>
      <c r="AW23" s="542">
        <v>24882.899999999998</v>
      </c>
      <c r="AX23" s="2381"/>
      <c r="AY23" s="463">
        <v>9116.350000000004</v>
      </c>
      <c r="AZ23" s="1416"/>
      <c r="BA23" s="1416">
        <v>13158.950000000004</v>
      </c>
      <c r="BB23" s="1416"/>
      <c r="BC23" s="1416">
        <v>17187.200000000004</v>
      </c>
      <c r="BD23" s="542"/>
      <c r="BE23" s="542">
        <v>33999.25</v>
      </c>
      <c r="BF23" s="1217"/>
      <c r="BG23" s="1217"/>
      <c r="BH23" s="1217"/>
      <c r="BI23" s="1217"/>
      <c r="BJ23" s="1217"/>
      <c r="BK23" s="1217"/>
      <c r="BL23" s="1217"/>
      <c r="BM23" s="1217"/>
    </row>
    <row r="24" spans="1:65" ht="15.75" x14ac:dyDescent="0.25">
      <c r="A24" s="2379" t="s">
        <v>74</v>
      </c>
      <c r="B24" s="2380" t="s">
        <v>1126</v>
      </c>
      <c r="C24" s="1686" t="s">
        <v>50</v>
      </c>
      <c r="D24" s="2381"/>
      <c r="E24" s="463"/>
      <c r="F24" s="2381"/>
      <c r="G24" s="463"/>
      <c r="H24" s="463"/>
      <c r="I24" s="1036">
        <v>0</v>
      </c>
      <c r="J24" s="2381"/>
      <c r="K24" s="463"/>
      <c r="L24" s="542"/>
      <c r="M24" s="542">
        <v>0</v>
      </c>
      <c r="N24" s="2381"/>
      <c r="O24" s="463"/>
      <c r="P24" s="542"/>
      <c r="Q24" s="542">
        <v>0</v>
      </c>
      <c r="R24" s="2381"/>
      <c r="S24" s="463"/>
      <c r="T24" s="542"/>
      <c r="U24" s="542">
        <v>0</v>
      </c>
      <c r="V24" s="2381"/>
      <c r="W24" s="463"/>
      <c r="X24" s="1416"/>
      <c r="Y24" s="1416">
        <v>0</v>
      </c>
      <c r="Z24" s="1416"/>
      <c r="AA24" s="1416">
        <v>0</v>
      </c>
      <c r="AB24" s="2381"/>
      <c r="AC24" s="463"/>
      <c r="AD24" s="542"/>
      <c r="AE24" s="542">
        <v>0</v>
      </c>
      <c r="AF24" s="2381"/>
      <c r="AG24" s="463"/>
      <c r="AH24" s="542"/>
      <c r="AI24" s="542">
        <v>0</v>
      </c>
      <c r="AJ24" s="2381"/>
      <c r="AK24" s="463"/>
      <c r="AL24" s="1416"/>
      <c r="AM24" s="1416">
        <v>0</v>
      </c>
      <c r="AN24" s="542"/>
      <c r="AO24" s="542">
        <v>0</v>
      </c>
      <c r="AP24" s="2381"/>
      <c r="AQ24" s="463"/>
      <c r="AR24" s="542"/>
      <c r="AS24" s="542">
        <v>0</v>
      </c>
      <c r="AT24" s="2381"/>
      <c r="AU24" s="463"/>
      <c r="AV24" s="542"/>
      <c r="AW24" s="542">
        <v>0</v>
      </c>
      <c r="AX24" s="2381"/>
      <c r="AY24" s="463"/>
      <c r="AZ24" s="1416"/>
      <c r="BA24" s="1416">
        <v>0</v>
      </c>
      <c r="BB24" s="1416"/>
      <c r="BC24" s="1416">
        <v>0</v>
      </c>
      <c r="BD24" s="542"/>
      <c r="BE24" s="542">
        <v>0</v>
      </c>
      <c r="BF24" s="1217"/>
      <c r="BG24" s="1217"/>
      <c r="BH24" s="1217"/>
      <c r="BI24" s="1217"/>
      <c r="BJ24" s="1217"/>
      <c r="BK24" s="1217"/>
      <c r="BL24" s="1217"/>
      <c r="BM24" s="1217"/>
    </row>
    <row r="25" spans="1:65" ht="15.75" x14ac:dyDescent="0.25">
      <c r="A25" s="2379" t="s">
        <v>74</v>
      </c>
      <c r="B25" s="2380" t="s">
        <v>1141</v>
      </c>
      <c r="C25" s="1686" t="s">
        <v>50</v>
      </c>
      <c r="D25" s="2381"/>
      <c r="E25" s="463"/>
      <c r="F25" s="2381"/>
      <c r="G25" s="463"/>
      <c r="H25" s="463"/>
      <c r="I25" s="1036">
        <v>0</v>
      </c>
      <c r="J25" s="2381"/>
      <c r="K25" s="463">
        <v>196.8</v>
      </c>
      <c r="L25" s="542"/>
      <c r="M25" s="542">
        <v>196.8</v>
      </c>
      <c r="N25" s="2381"/>
      <c r="O25" s="463"/>
      <c r="P25" s="542"/>
      <c r="Q25" s="542">
        <v>196.8</v>
      </c>
      <c r="R25" s="2381"/>
      <c r="S25" s="463"/>
      <c r="T25" s="542"/>
      <c r="U25" s="542">
        <v>196.8</v>
      </c>
      <c r="V25" s="2381"/>
      <c r="W25" s="463"/>
      <c r="X25" s="1416"/>
      <c r="Y25" s="1416">
        <v>0</v>
      </c>
      <c r="Z25" s="1416"/>
      <c r="AA25" s="1416">
        <v>196.8</v>
      </c>
      <c r="AB25" s="2381"/>
      <c r="AC25" s="463"/>
      <c r="AD25" s="542"/>
      <c r="AE25" s="542">
        <v>196.8</v>
      </c>
      <c r="AF25" s="2381"/>
      <c r="AG25" s="463"/>
      <c r="AH25" s="542"/>
      <c r="AI25" s="542">
        <v>196.8</v>
      </c>
      <c r="AJ25" s="2381"/>
      <c r="AK25" s="463"/>
      <c r="AL25" s="1416"/>
      <c r="AM25" s="1416">
        <v>0</v>
      </c>
      <c r="AN25" s="542"/>
      <c r="AO25" s="542">
        <v>196.8</v>
      </c>
      <c r="AP25" s="2381"/>
      <c r="AQ25" s="463"/>
      <c r="AR25" s="542"/>
      <c r="AS25" s="542">
        <v>196.8</v>
      </c>
      <c r="AT25" s="2381"/>
      <c r="AU25" s="463">
        <v>143.5</v>
      </c>
      <c r="AV25" s="542"/>
      <c r="AW25" s="542">
        <v>340.3</v>
      </c>
      <c r="AX25" s="2381"/>
      <c r="AY25" s="463"/>
      <c r="AZ25" s="1416"/>
      <c r="BA25" s="1416">
        <v>143.5</v>
      </c>
      <c r="BB25" s="1416"/>
      <c r="BC25" s="1416">
        <v>143.5</v>
      </c>
      <c r="BD25" s="542"/>
      <c r="BE25" s="542">
        <v>340.3</v>
      </c>
      <c r="BF25" s="1217"/>
      <c r="BG25" s="1217"/>
      <c r="BH25" s="1217"/>
      <c r="BI25" s="1217"/>
      <c r="BJ25" s="1217"/>
      <c r="BK25" s="1217"/>
      <c r="BL25" s="1217"/>
      <c r="BM25" s="1217"/>
    </row>
    <row r="26" spans="1:65" ht="15.75" x14ac:dyDescent="0.25">
      <c r="A26" s="2379" t="s">
        <v>74</v>
      </c>
      <c r="B26" s="2382" t="s">
        <v>2158</v>
      </c>
      <c r="C26" s="2383"/>
      <c r="D26" s="2384"/>
      <c r="E26" s="2385"/>
      <c r="F26" s="2384"/>
      <c r="G26" s="2385"/>
      <c r="H26" s="2385"/>
      <c r="I26" s="1036"/>
      <c r="J26" s="2384"/>
      <c r="K26" s="2385"/>
      <c r="L26" s="2385"/>
      <c r="M26" s="2385"/>
      <c r="N26" s="2384"/>
      <c r="O26" s="2385"/>
      <c r="P26" s="2385"/>
      <c r="Q26" s="2385"/>
      <c r="R26" s="2384"/>
      <c r="S26" s="2385"/>
      <c r="T26" s="2385"/>
      <c r="U26" s="2385"/>
      <c r="V26" s="2384"/>
      <c r="W26" s="2385"/>
      <c r="X26" s="2386"/>
      <c r="Y26" s="2386"/>
      <c r="Z26" s="2386"/>
      <c r="AA26" s="2386"/>
      <c r="AB26" s="2384"/>
      <c r="AC26" s="2385"/>
      <c r="AD26" s="2385"/>
      <c r="AE26" s="2385"/>
      <c r="AF26" s="2384"/>
      <c r="AG26" s="2385"/>
      <c r="AH26" s="2385"/>
      <c r="AI26" s="2385"/>
      <c r="AJ26" s="2384"/>
      <c r="AK26" s="2385"/>
      <c r="AL26" s="2386"/>
      <c r="AM26" s="2386"/>
      <c r="AN26" s="2385"/>
      <c r="AO26" s="2385"/>
      <c r="AP26" s="2384"/>
      <c r="AQ26" s="2385"/>
      <c r="AR26" s="2385"/>
      <c r="AS26" s="542">
        <v>0</v>
      </c>
      <c r="AT26" s="2384"/>
      <c r="AU26" s="2385">
        <v>104.55</v>
      </c>
      <c r="AV26" s="2385"/>
      <c r="AW26" s="542">
        <v>104.55</v>
      </c>
      <c r="AX26" s="2384"/>
      <c r="AY26" s="2385"/>
      <c r="AZ26" s="2386"/>
      <c r="BA26" s="1416">
        <v>104.55</v>
      </c>
      <c r="BB26" s="2386"/>
      <c r="BC26" s="1416">
        <v>104.55</v>
      </c>
      <c r="BD26" s="2385"/>
      <c r="BE26" s="542">
        <v>104.55</v>
      </c>
      <c r="BF26" s="1217"/>
      <c r="BG26" s="1217"/>
      <c r="BH26" s="1217"/>
      <c r="BI26" s="1217"/>
      <c r="BJ26" s="1217"/>
      <c r="BK26" s="1217"/>
      <c r="BL26" s="1217"/>
      <c r="BM26" s="1217"/>
    </row>
    <row r="27" spans="1:65" ht="15.75" x14ac:dyDescent="0.25">
      <c r="A27" s="2379" t="s">
        <v>74</v>
      </c>
      <c r="B27" s="2380" t="s">
        <v>1041</v>
      </c>
      <c r="C27" s="1686" t="s">
        <v>50</v>
      </c>
      <c r="D27" s="2381"/>
      <c r="E27" s="463"/>
      <c r="F27" s="2381"/>
      <c r="G27" s="463"/>
      <c r="H27" s="463"/>
      <c r="I27" s="1036">
        <v>0</v>
      </c>
      <c r="J27" s="2381"/>
      <c r="K27" s="463"/>
      <c r="L27" s="542"/>
      <c r="M27" s="542">
        <v>0</v>
      </c>
      <c r="N27" s="2381"/>
      <c r="O27" s="463"/>
      <c r="P27" s="542"/>
      <c r="Q27" s="542">
        <v>0</v>
      </c>
      <c r="R27" s="2381"/>
      <c r="S27" s="463"/>
      <c r="T27" s="542"/>
      <c r="U27" s="542">
        <v>0</v>
      </c>
      <c r="V27" s="2381"/>
      <c r="W27" s="463"/>
      <c r="X27" s="1416"/>
      <c r="Y27" s="1416">
        <v>0</v>
      </c>
      <c r="Z27" s="1416"/>
      <c r="AA27" s="1416">
        <v>0</v>
      </c>
      <c r="AB27" s="2381"/>
      <c r="AC27" s="463"/>
      <c r="AD27" s="542"/>
      <c r="AE27" s="542">
        <v>0</v>
      </c>
      <c r="AF27" s="2381"/>
      <c r="AG27" s="463"/>
      <c r="AH27" s="542"/>
      <c r="AI27" s="542">
        <v>0</v>
      </c>
      <c r="AJ27" s="2381"/>
      <c r="AK27" s="463"/>
      <c r="AL27" s="1416"/>
      <c r="AM27" s="1416">
        <v>0</v>
      </c>
      <c r="AN27" s="542"/>
      <c r="AO27" s="542">
        <v>0</v>
      </c>
      <c r="AP27" s="2381"/>
      <c r="AQ27" s="463"/>
      <c r="AR27" s="542"/>
      <c r="AS27" s="542">
        <v>0</v>
      </c>
      <c r="AT27" s="2381"/>
      <c r="AU27" s="463"/>
      <c r="AV27" s="542"/>
      <c r="AW27" s="542">
        <v>0</v>
      </c>
      <c r="AX27" s="2381"/>
      <c r="AY27" s="463"/>
      <c r="AZ27" s="1416"/>
      <c r="BA27" s="1416">
        <v>0</v>
      </c>
      <c r="BB27" s="1416"/>
      <c r="BC27" s="1416">
        <v>0</v>
      </c>
      <c r="BD27" s="542"/>
      <c r="BE27" s="542">
        <v>0</v>
      </c>
      <c r="BF27" s="1217"/>
      <c r="BG27" s="1217"/>
      <c r="BH27" s="1217"/>
      <c r="BI27" s="1217"/>
      <c r="BJ27" s="1217"/>
      <c r="BK27" s="1217"/>
      <c r="BL27" s="1217"/>
      <c r="BM27" s="1217"/>
    </row>
    <row r="28" spans="1:65" ht="15.75" x14ac:dyDescent="0.25">
      <c r="A28" s="2379" t="s">
        <v>74</v>
      </c>
      <c r="B28" s="2380" t="s">
        <v>981</v>
      </c>
      <c r="C28" s="1686" t="s">
        <v>50</v>
      </c>
      <c r="D28" s="2381"/>
      <c r="E28" s="463">
        <v>1227.9499999999998</v>
      </c>
      <c r="F28" s="2381"/>
      <c r="G28" s="463">
        <v>305.45</v>
      </c>
      <c r="H28" s="463"/>
      <c r="I28" s="1036">
        <v>1533.3999999999999</v>
      </c>
      <c r="J28" s="2381"/>
      <c r="K28" s="463">
        <v>861</v>
      </c>
      <c r="L28" s="542"/>
      <c r="M28" s="542">
        <v>2394.3999999999996</v>
      </c>
      <c r="N28" s="2381"/>
      <c r="O28" s="463"/>
      <c r="P28" s="542"/>
      <c r="Q28" s="542">
        <v>2394.3999999999996</v>
      </c>
      <c r="R28" s="2381"/>
      <c r="S28" s="463">
        <v>200.89999999999998</v>
      </c>
      <c r="T28" s="542"/>
      <c r="U28" s="542">
        <v>2595.2999999999997</v>
      </c>
      <c r="V28" s="2381"/>
      <c r="W28" s="463">
        <v>660.09999999999991</v>
      </c>
      <c r="X28" s="1416"/>
      <c r="Y28" s="1416">
        <v>860.99999999999989</v>
      </c>
      <c r="Z28" s="1416"/>
      <c r="AA28" s="1416">
        <v>3255.3999999999996</v>
      </c>
      <c r="AB28" s="2381"/>
      <c r="AC28" s="463">
        <v>172.2</v>
      </c>
      <c r="AD28" s="542"/>
      <c r="AE28" s="542">
        <v>3427.5999999999995</v>
      </c>
      <c r="AF28" s="2381"/>
      <c r="AG28" s="463"/>
      <c r="AH28" s="542"/>
      <c r="AI28" s="542">
        <v>3427.5999999999995</v>
      </c>
      <c r="AJ28" s="2381"/>
      <c r="AK28" s="463"/>
      <c r="AL28" s="1416"/>
      <c r="AM28" s="1416">
        <v>172.2</v>
      </c>
      <c r="AN28" s="542"/>
      <c r="AO28" s="542">
        <v>3427.5999999999995</v>
      </c>
      <c r="AP28" s="2381"/>
      <c r="AQ28" s="463"/>
      <c r="AR28" s="542"/>
      <c r="AS28" s="542">
        <v>3427.5999999999995</v>
      </c>
      <c r="AT28" s="2381"/>
      <c r="AU28" s="463">
        <v>506.35</v>
      </c>
      <c r="AV28" s="542"/>
      <c r="AW28" s="542">
        <v>3933.9499999999994</v>
      </c>
      <c r="AX28" s="2381"/>
      <c r="AY28" s="463"/>
      <c r="AZ28" s="1416"/>
      <c r="BA28" s="1416">
        <v>506.35</v>
      </c>
      <c r="BB28" s="1416"/>
      <c r="BC28" s="1416">
        <v>678.55</v>
      </c>
      <c r="BD28" s="542"/>
      <c r="BE28" s="542">
        <v>3933.9499999999994</v>
      </c>
      <c r="BF28" s="1217"/>
      <c r="BG28" s="1217"/>
      <c r="BH28" s="1217"/>
      <c r="BI28" s="1217"/>
      <c r="BJ28" s="1217"/>
      <c r="BK28" s="1217"/>
      <c r="BL28" s="1217"/>
      <c r="BM28" s="1217"/>
    </row>
    <row r="29" spans="1:65" ht="15.75" x14ac:dyDescent="0.25">
      <c r="A29" s="2379" t="s">
        <v>74</v>
      </c>
      <c r="B29" s="2380" t="s">
        <v>2010</v>
      </c>
      <c r="C29" s="1686" t="s">
        <v>50</v>
      </c>
      <c r="D29" s="2387"/>
      <c r="E29" s="2388"/>
      <c r="F29" s="2387"/>
      <c r="G29" s="2388"/>
      <c r="H29" s="2388"/>
      <c r="I29" s="1036"/>
      <c r="J29" s="2387"/>
      <c r="K29" s="2388"/>
      <c r="L29" s="2388"/>
      <c r="M29" s="2388"/>
      <c r="N29" s="2387"/>
      <c r="O29" s="2388"/>
      <c r="P29" s="2388"/>
      <c r="Q29" s="2388"/>
      <c r="R29" s="2387"/>
      <c r="S29" s="2388"/>
      <c r="T29" s="2388"/>
      <c r="U29" s="2388"/>
      <c r="V29" s="2387"/>
      <c r="W29" s="2388"/>
      <c r="X29" s="2389"/>
      <c r="Y29" s="2389"/>
      <c r="Z29" s="2389"/>
      <c r="AA29" s="2389"/>
      <c r="AB29" s="2387"/>
      <c r="AC29" s="2388">
        <v>205</v>
      </c>
      <c r="AD29" s="2388"/>
      <c r="AE29" s="542">
        <v>205</v>
      </c>
      <c r="AF29" s="2387"/>
      <c r="AG29" s="2388"/>
      <c r="AH29" s="2388"/>
      <c r="AI29" s="542">
        <v>205</v>
      </c>
      <c r="AJ29" s="2387"/>
      <c r="AK29" s="2388"/>
      <c r="AL29" s="2389"/>
      <c r="AM29" s="1416">
        <v>205</v>
      </c>
      <c r="AN29" s="2388"/>
      <c r="AO29" s="542">
        <v>205</v>
      </c>
      <c r="AP29" s="2387"/>
      <c r="AQ29" s="2388"/>
      <c r="AR29" s="2388"/>
      <c r="AS29" s="542">
        <v>205</v>
      </c>
      <c r="AT29" s="2387"/>
      <c r="AU29" s="2388"/>
      <c r="AV29" s="2388"/>
      <c r="AW29" s="542">
        <v>205</v>
      </c>
      <c r="AX29" s="2387"/>
      <c r="AY29" s="2388"/>
      <c r="AZ29" s="2389"/>
      <c r="BA29" s="1416">
        <v>0</v>
      </c>
      <c r="BB29" s="2389"/>
      <c r="BC29" s="1416">
        <v>205</v>
      </c>
      <c r="BD29" s="2388"/>
      <c r="BE29" s="542">
        <v>205</v>
      </c>
      <c r="BF29" s="1217"/>
      <c r="BG29" s="1217"/>
      <c r="BH29" s="1217"/>
      <c r="BI29" s="1217"/>
      <c r="BJ29" s="1217"/>
      <c r="BK29" s="1217"/>
      <c r="BL29" s="1217"/>
      <c r="BM29" s="1217"/>
    </row>
    <row r="30" spans="1:65" ht="15.75" x14ac:dyDescent="0.25">
      <c r="A30" s="2379" t="s">
        <v>74</v>
      </c>
      <c r="B30" s="2380" t="s">
        <v>877</v>
      </c>
      <c r="C30" s="1686" t="s">
        <v>50</v>
      </c>
      <c r="D30" s="2381"/>
      <c r="E30" s="463">
        <v>3995.45</v>
      </c>
      <c r="F30" s="2381"/>
      <c r="G30" s="463">
        <v>3564.95</v>
      </c>
      <c r="H30" s="463"/>
      <c r="I30" s="1036">
        <v>7560.4</v>
      </c>
      <c r="J30" s="2381"/>
      <c r="K30" s="463">
        <v>3427.6</v>
      </c>
      <c r="L30" s="542"/>
      <c r="M30" s="542">
        <v>10988</v>
      </c>
      <c r="N30" s="2381"/>
      <c r="O30" s="463">
        <v>5104.5000000000045</v>
      </c>
      <c r="P30" s="542"/>
      <c r="Q30" s="542">
        <v>16092.500000000004</v>
      </c>
      <c r="R30" s="2381"/>
      <c r="S30" s="463">
        <v>4280.3999999999996</v>
      </c>
      <c r="T30" s="542"/>
      <c r="U30" s="542">
        <v>20372.900000000001</v>
      </c>
      <c r="V30" s="2381"/>
      <c r="W30" s="463">
        <v>5407.9000000000005</v>
      </c>
      <c r="X30" s="1416"/>
      <c r="Y30" s="1416">
        <v>14792.800000000007</v>
      </c>
      <c r="Z30" s="1416"/>
      <c r="AA30" s="1416">
        <v>25780.800000000007</v>
      </c>
      <c r="AB30" s="2381"/>
      <c r="AC30" s="463">
        <v>5362.8000000000065</v>
      </c>
      <c r="AD30" s="542"/>
      <c r="AE30" s="542">
        <v>31143.600000000013</v>
      </c>
      <c r="AF30" s="2381"/>
      <c r="AG30" s="463">
        <v>3236.95</v>
      </c>
      <c r="AH30" s="542"/>
      <c r="AI30" s="542">
        <v>34380.55000000001</v>
      </c>
      <c r="AJ30" s="2381"/>
      <c r="AK30" s="463">
        <v>4581.75</v>
      </c>
      <c r="AL30" s="1416"/>
      <c r="AM30" s="1416">
        <v>13181.500000000007</v>
      </c>
      <c r="AN30" s="542"/>
      <c r="AO30" s="542">
        <v>38962.30000000001</v>
      </c>
      <c r="AP30" s="2381"/>
      <c r="AQ30" s="463">
        <v>5830.2</v>
      </c>
      <c r="AR30" s="542"/>
      <c r="AS30" s="542">
        <v>44792.500000000007</v>
      </c>
      <c r="AT30" s="2381"/>
      <c r="AU30" s="463">
        <v>4973.3</v>
      </c>
      <c r="AV30" s="542"/>
      <c r="AW30" s="542">
        <v>49765.80000000001</v>
      </c>
      <c r="AX30" s="2381"/>
      <c r="AY30" s="463">
        <v>4270.1500000000005</v>
      </c>
      <c r="AZ30" s="1416"/>
      <c r="BA30" s="1416">
        <v>15073.650000000001</v>
      </c>
      <c r="BB30" s="1416"/>
      <c r="BC30" s="1416">
        <v>28255.150000000009</v>
      </c>
      <c r="BD30" s="542"/>
      <c r="BE30" s="542">
        <v>54035.950000000012</v>
      </c>
      <c r="BF30" s="1217"/>
      <c r="BG30" s="1217"/>
      <c r="BH30" s="1217"/>
      <c r="BI30" s="1217"/>
      <c r="BJ30" s="1217"/>
      <c r="BK30" s="1217"/>
      <c r="BL30" s="1217"/>
      <c r="BM30" s="1217"/>
    </row>
    <row r="31" spans="1:65" ht="15.75" x14ac:dyDescent="0.25">
      <c r="A31" s="2379" t="s">
        <v>74</v>
      </c>
      <c r="B31" s="2380" t="s">
        <v>975</v>
      </c>
      <c r="C31" s="1686" t="s">
        <v>50</v>
      </c>
      <c r="D31" s="2381"/>
      <c r="E31" s="463"/>
      <c r="F31" s="2381"/>
      <c r="G31" s="463"/>
      <c r="H31" s="463"/>
      <c r="I31" s="1036"/>
      <c r="J31" s="2381"/>
      <c r="K31" s="463"/>
      <c r="L31" s="463"/>
      <c r="M31" s="542">
        <v>0</v>
      </c>
      <c r="N31" s="2381"/>
      <c r="O31" s="463"/>
      <c r="P31" s="463"/>
      <c r="Q31" s="463"/>
      <c r="R31" s="2381"/>
      <c r="S31" s="463"/>
      <c r="T31" s="463"/>
      <c r="U31" s="542">
        <v>0</v>
      </c>
      <c r="V31" s="2381"/>
      <c r="W31" s="463">
        <v>325.95</v>
      </c>
      <c r="X31" s="1415"/>
      <c r="Y31" s="1416">
        <v>325.95</v>
      </c>
      <c r="Z31" s="1416"/>
      <c r="AA31" s="1416">
        <v>325.95</v>
      </c>
      <c r="AB31" s="2381"/>
      <c r="AC31" s="463"/>
      <c r="AD31" s="463"/>
      <c r="AE31" s="542">
        <v>325.95</v>
      </c>
      <c r="AF31" s="2381"/>
      <c r="AG31" s="463"/>
      <c r="AH31" s="463"/>
      <c r="AI31" s="542">
        <v>325.95</v>
      </c>
      <c r="AJ31" s="2381"/>
      <c r="AK31" s="463"/>
      <c r="AL31" s="1415"/>
      <c r="AM31" s="1416">
        <v>0</v>
      </c>
      <c r="AN31" s="463"/>
      <c r="AO31" s="542">
        <v>325.95</v>
      </c>
      <c r="AP31" s="2381"/>
      <c r="AQ31" s="463">
        <v>157.85</v>
      </c>
      <c r="AR31" s="463"/>
      <c r="AS31" s="542">
        <v>483.79999999999995</v>
      </c>
      <c r="AT31" s="2381"/>
      <c r="AU31" s="463"/>
      <c r="AV31" s="463"/>
      <c r="AW31" s="542">
        <v>483.79999999999995</v>
      </c>
      <c r="AX31" s="2381"/>
      <c r="AY31" s="463"/>
      <c r="AZ31" s="1415"/>
      <c r="BA31" s="1416">
        <v>157.85</v>
      </c>
      <c r="BB31" s="1415"/>
      <c r="BC31" s="1416">
        <v>157.85</v>
      </c>
      <c r="BD31" s="463"/>
      <c r="BE31" s="542">
        <v>483.79999999999995</v>
      </c>
      <c r="BF31" s="1217"/>
      <c r="BG31" s="1217"/>
      <c r="BH31" s="1217"/>
      <c r="BI31" s="1217"/>
      <c r="BJ31" s="1217"/>
      <c r="BK31" s="1217"/>
      <c r="BL31" s="1217"/>
      <c r="BM31" s="1217"/>
    </row>
    <row r="32" spans="1:65" ht="15.75" x14ac:dyDescent="0.25">
      <c r="A32" s="2379" t="s">
        <v>74</v>
      </c>
      <c r="B32" s="2380" t="s">
        <v>978</v>
      </c>
      <c r="C32" s="1686" t="s">
        <v>50</v>
      </c>
      <c r="D32" s="2381"/>
      <c r="E32" s="463"/>
      <c r="F32" s="2381"/>
      <c r="G32" s="463"/>
      <c r="H32" s="463"/>
      <c r="I32" s="1036">
        <v>0</v>
      </c>
      <c r="J32" s="2381"/>
      <c r="K32" s="463"/>
      <c r="L32" s="542"/>
      <c r="M32" s="542">
        <v>0</v>
      </c>
      <c r="N32" s="2381"/>
      <c r="O32" s="463">
        <v>67.650000000000006</v>
      </c>
      <c r="P32" s="542"/>
      <c r="Q32" s="542">
        <v>67.650000000000006</v>
      </c>
      <c r="R32" s="2381"/>
      <c r="S32" s="1025">
        <v>190.65000000000003</v>
      </c>
      <c r="T32" s="542"/>
      <c r="U32" s="542">
        <v>258.30000000000007</v>
      </c>
      <c r="V32" s="2381"/>
      <c r="W32" s="463">
        <v>1080.3500000000001</v>
      </c>
      <c r="X32" s="1416"/>
      <c r="Y32" s="1416">
        <v>1338.65</v>
      </c>
      <c r="Z32" s="1416"/>
      <c r="AA32" s="1416">
        <v>1338.65</v>
      </c>
      <c r="AB32" s="2381"/>
      <c r="AC32" s="463"/>
      <c r="AD32" s="542"/>
      <c r="AE32" s="542">
        <v>1338.65</v>
      </c>
      <c r="AF32" s="2381"/>
      <c r="AG32" s="463"/>
      <c r="AH32" s="542"/>
      <c r="AI32" s="542">
        <v>1338.65</v>
      </c>
      <c r="AJ32" s="2381"/>
      <c r="AK32" s="463"/>
      <c r="AL32" s="1416"/>
      <c r="AM32" s="1416">
        <v>0</v>
      </c>
      <c r="AN32" s="542"/>
      <c r="AO32" s="542">
        <v>1338.65</v>
      </c>
      <c r="AP32" s="2381"/>
      <c r="AQ32" s="463">
        <v>172.20000000000002</v>
      </c>
      <c r="AR32" s="542"/>
      <c r="AS32" s="542">
        <v>1510.8500000000001</v>
      </c>
      <c r="AT32" s="2381"/>
      <c r="AU32" s="463">
        <v>709.29999999999984</v>
      </c>
      <c r="AV32" s="542"/>
      <c r="AW32" s="542">
        <v>2220.15</v>
      </c>
      <c r="AX32" s="2381"/>
      <c r="AY32" s="463">
        <v>442.7999999999999</v>
      </c>
      <c r="AZ32" s="1416"/>
      <c r="BA32" s="1416">
        <v>1324.2999999999997</v>
      </c>
      <c r="BB32" s="1416"/>
      <c r="BC32" s="1416">
        <v>1324.2999999999997</v>
      </c>
      <c r="BD32" s="542"/>
      <c r="BE32" s="542">
        <v>2662.95</v>
      </c>
      <c r="BF32" s="1217"/>
      <c r="BG32" s="1217"/>
      <c r="BH32" s="1217"/>
      <c r="BI32" s="1217"/>
      <c r="BJ32" s="1217"/>
      <c r="BK32" s="1217"/>
      <c r="BL32" s="1217"/>
      <c r="BM32" s="1217"/>
    </row>
    <row r="33" spans="1:65" ht="15.75" x14ac:dyDescent="0.25">
      <c r="A33" s="2379" t="s">
        <v>74</v>
      </c>
      <c r="B33" s="2380" t="s">
        <v>977</v>
      </c>
      <c r="C33" s="1686" t="s">
        <v>50</v>
      </c>
      <c r="D33" s="2381"/>
      <c r="E33" s="463"/>
      <c r="F33" s="2381"/>
      <c r="G33" s="463">
        <v>321.84999999999997</v>
      </c>
      <c r="H33" s="463"/>
      <c r="I33" s="1036">
        <v>321.84999999999997</v>
      </c>
      <c r="J33" s="2381"/>
      <c r="K33" s="463">
        <v>549.40000000000009</v>
      </c>
      <c r="L33" s="542"/>
      <c r="M33" s="542">
        <v>871.25</v>
      </c>
      <c r="N33" s="2381"/>
      <c r="O33" s="463">
        <v>483.8</v>
      </c>
      <c r="P33" s="542"/>
      <c r="Q33" s="542">
        <v>1355.05</v>
      </c>
      <c r="R33" s="2381"/>
      <c r="S33" s="1025">
        <v>869.19999999999993</v>
      </c>
      <c r="T33" s="542"/>
      <c r="U33" s="542">
        <v>2224.25</v>
      </c>
      <c r="V33" s="2381"/>
      <c r="W33" s="1025">
        <v>94.3</v>
      </c>
      <c r="X33" s="1416"/>
      <c r="Y33" s="1416">
        <v>1447.3</v>
      </c>
      <c r="Z33" s="1416"/>
      <c r="AA33" s="1416">
        <v>2318.5500000000002</v>
      </c>
      <c r="AB33" s="2381"/>
      <c r="AC33" s="463">
        <v>170.15</v>
      </c>
      <c r="AD33" s="542"/>
      <c r="AE33" s="542">
        <v>2488.7000000000003</v>
      </c>
      <c r="AF33" s="2381"/>
      <c r="AG33" s="463"/>
      <c r="AH33" s="542"/>
      <c r="AI33" s="542">
        <v>2488.7000000000003</v>
      </c>
      <c r="AJ33" s="2381"/>
      <c r="AK33" s="463"/>
      <c r="AL33" s="1416"/>
      <c r="AM33" s="1416">
        <v>170.15</v>
      </c>
      <c r="AN33" s="542"/>
      <c r="AO33" s="542">
        <v>2488.7000000000003</v>
      </c>
      <c r="AP33" s="2381"/>
      <c r="AQ33" s="463">
        <v>309.55</v>
      </c>
      <c r="AR33" s="542"/>
      <c r="AS33" s="542">
        <v>2798.2500000000005</v>
      </c>
      <c r="AT33" s="2381"/>
      <c r="AU33" s="463">
        <v>487.90000000000003</v>
      </c>
      <c r="AV33" s="542"/>
      <c r="AW33" s="542">
        <v>3286.1500000000005</v>
      </c>
      <c r="AX33" s="2381"/>
      <c r="AY33" s="463">
        <v>676.49999999999989</v>
      </c>
      <c r="AZ33" s="1416"/>
      <c r="BA33" s="1416">
        <v>1473.9499999999998</v>
      </c>
      <c r="BB33" s="1416"/>
      <c r="BC33" s="1416">
        <v>1644.1</v>
      </c>
      <c r="BD33" s="542"/>
      <c r="BE33" s="542">
        <v>3962.6500000000005</v>
      </c>
      <c r="BF33" s="1217"/>
      <c r="BG33" s="1217"/>
      <c r="BH33" s="1217"/>
      <c r="BI33" s="1217"/>
      <c r="BJ33" s="1217"/>
      <c r="BK33" s="1217"/>
      <c r="BL33" s="1217"/>
      <c r="BM33" s="1217"/>
    </row>
    <row r="34" spans="1:65" ht="15.75" x14ac:dyDescent="0.25">
      <c r="A34" s="2379" t="s">
        <v>74</v>
      </c>
      <c r="B34" s="2380" t="s">
        <v>1140</v>
      </c>
      <c r="C34" s="1686" t="s">
        <v>50</v>
      </c>
      <c r="D34" s="2381"/>
      <c r="E34" s="463"/>
      <c r="F34" s="2381"/>
      <c r="G34" s="463"/>
      <c r="H34" s="463"/>
      <c r="I34" s="1036"/>
      <c r="J34" s="2381"/>
      <c r="K34" s="463"/>
      <c r="L34" s="463"/>
      <c r="M34" s="463"/>
      <c r="N34" s="2381"/>
      <c r="O34" s="463"/>
      <c r="P34" s="463"/>
      <c r="Q34" s="463"/>
      <c r="R34" s="2381"/>
      <c r="S34" s="1025">
        <v>116.85</v>
      </c>
      <c r="T34" s="463"/>
      <c r="U34" s="542">
        <v>116.85</v>
      </c>
      <c r="V34" s="2381"/>
      <c r="W34" s="1025"/>
      <c r="X34" s="1415"/>
      <c r="Y34" s="1416">
        <v>116.85</v>
      </c>
      <c r="Z34" s="1415"/>
      <c r="AA34" s="1416">
        <v>116.85</v>
      </c>
      <c r="AB34" s="2381"/>
      <c r="AC34" s="463"/>
      <c r="AD34" s="463"/>
      <c r="AE34" s="542">
        <v>116.85</v>
      </c>
      <c r="AF34" s="2381"/>
      <c r="AG34" s="463"/>
      <c r="AH34" s="463"/>
      <c r="AI34" s="542">
        <v>116.85</v>
      </c>
      <c r="AJ34" s="2381"/>
      <c r="AK34" s="463"/>
      <c r="AL34" s="1415"/>
      <c r="AM34" s="1416">
        <v>0</v>
      </c>
      <c r="AN34" s="463"/>
      <c r="AO34" s="542">
        <v>116.85</v>
      </c>
      <c r="AP34" s="2381"/>
      <c r="AQ34" s="463"/>
      <c r="AR34" s="463"/>
      <c r="AS34" s="542">
        <v>116.85</v>
      </c>
      <c r="AT34" s="2381"/>
      <c r="AU34" s="463"/>
      <c r="AV34" s="463"/>
      <c r="AW34" s="542">
        <v>116.85</v>
      </c>
      <c r="AX34" s="2381"/>
      <c r="AY34" s="463"/>
      <c r="AZ34" s="1415"/>
      <c r="BA34" s="1416">
        <v>0</v>
      </c>
      <c r="BB34" s="1415"/>
      <c r="BC34" s="1416">
        <v>0</v>
      </c>
      <c r="BD34" s="463"/>
      <c r="BE34" s="542">
        <v>116.85</v>
      </c>
      <c r="BF34" s="1217"/>
      <c r="BG34" s="1217"/>
      <c r="BH34" s="1217"/>
      <c r="BI34" s="1217"/>
      <c r="BJ34" s="1217"/>
      <c r="BK34" s="1217"/>
      <c r="BL34" s="1217"/>
      <c r="BM34" s="1217"/>
    </row>
    <row r="35" spans="1:65" ht="15.75" x14ac:dyDescent="0.25">
      <c r="A35" s="2379" t="s">
        <v>74</v>
      </c>
      <c r="B35" s="2380" t="s">
        <v>979</v>
      </c>
      <c r="C35" s="1686" t="s">
        <v>50</v>
      </c>
      <c r="D35" s="2381"/>
      <c r="E35" s="463"/>
      <c r="F35" s="2381"/>
      <c r="G35" s="463">
        <v>135.30000000000001</v>
      </c>
      <c r="H35" s="463"/>
      <c r="I35" s="1036">
        <v>135.30000000000001</v>
      </c>
      <c r="J35" s="2381"/>
      <c r="K35" s="463">
        <v>178.35</v>
      </c>
      <c r="L35" s="542"/>
      <c r="M35" s="542">
        <v>313.64999999999998</v>
      </c>
      <c r="N35" s="2381"/>
      <c r="O35" s="463">
        <v>467.40000000000003</v>
      </c>
      <c r="P35" s="542"/>
      <c r="Q35" s="542">
        <v>781.05</v>
      </c>
      <c r="R35" s="2381"/>
      <c r="S35" s="1025">
        <v>1502.65</v>
      </c>
      <c r="T35" s="542"/>
      <c r="U35" s="542">
        <v>2283.6999999999998</v>
      </c>
      <c r="V35" s="2381"/>
      <c r="W35" s="1025">
        <v>293.15000000000003</v>
      </c>
      <c r="X35" s="1416"/>
      <c r="Y35" s="1416">
        <v>2263.2000000000003</v>
      </c>
      <c r="Z35" s="1416"/>
      <c r="AA35" s="1416">
        <v>2576.8500000000004</v>
      </c>
      <c r="AB35" s="2381"/>
      <c r="AC35" s="463">
        <v>151.70000000000002</v>
      </c>
      <c r="AD35" s="542"/>
      <c r="AE35" s="542">
        <v>2728.55</v>
      </c>
      <c r="AF35" s="2381"/>
      <c r="AG35" s="463"/>
      <c r="AH35" s="542"/>
      <c r="AI35" s="542">
        <v>2728.55</v>
      </c>
      <c r="AJ35" s="2381"/>
      <c r="AK35" s="463">
        <v>1150.05</v>
      </c>
      <c r="AL35" s="1416"/>
      <c r="AM35" s="1416">
        <v>1301.75</v>
      </c>
      <c r="AN35" s="542"/>
      <c r="AO35" s="542">
        <v>3878.6000000000004</v>
      </c>
      <c r="AP35" s="2381"/>
      <c r="AQ35" s="463">
        <v>334.15000000000003</v>
      </c>
      <c r="AR35" s="542"/>
      <c r="AS35" s="542">
        <v>4212.75</v>
      </c>
      <c r="AT35" s="2381"/>
      <c r="AU35" s="463">
        <v>908.14999999999975</v>
      </c>
      <c r="AV35" s="542"/>
      <c r="AW35" s="542">
        <v>5120.8999999999996</v>
      </c>
      <c r="AX35" s="2381"/>
      <c r="AY35" s="463">
        <v>834.35</v>
      </c>
      <c r="AZ35" s="1416"/>
      <c r="BA35" s="1416">
        <v>2076.6499999999996</v>
      </c>
      <c r="BB35" s="1416"/>
      <c r="BC35" s="1416">
        <v>3378.3999999999996</v>
      </c>
      <c r="BD35" s="542"/>
      <c r="BE35" s="542">
        <v>5955.25</v>
      </c>
      <c r="BF35" s="1217"/>
      <c r="BG35" s="1217"/>
      <c r="BH35" s="1217"/>
      <c r="BI35" s="1217"/>
      <c r="BJ35" s="1217"/>
      <c r="BK35" s="1217"/>
      <c r="BL35" s="1217"/>
      <c r="BM35" s="1217"/>
    </row>
    <row r="36" spans="1:65" ht="15.75" x14ac:dyDescent="0.25">
      <c r="A36" s="2379" t="s">
        <v>74</v>
      </c>
      <c r="B36" s="2380" t="s">
        <v>1145</v>
      </c>
      <c r="C36" s="1686" t="s">
        <v>50</v>
      </c>
      <c r="D36" s="2381"/>
      <c r="E36" s="463"/>
      <c r="F36" s="2381"/>
      <c r="G36" s="463"/>
      <c r="H36" s="463"/>
      <c r="I36" s="1036">
        <v>0</v>
      </c>
      <c r="J36" s="2381"/>
      <c r="K36" s="463"/>
      <c r="L36" s="542"/>
      <c r="M36" s="542">
        <v>0</v>
      </c>
      <c r="N36" s="2381"/>
      <c r="O36" s="463"/>
      <c r="P36" s="542"/>
      <c r="Q36" s="542">
        <v>0</v>
      </c>
      <c r="R36" s="2381"/>
      <c r="S36" s="463"/>
      <c r="T36" s="542"/>
      <c r="U36" s="542">
        <v>0</v>
      </c>
      <c r="V36" s="2381"/>
      <c r="W36" s="463">
        <v>149.65</v>
      </c>
      <c r="X36" s="1416"/>
      <c r="Y36" s="1416">
        <v>149.65</v>
      </c>
      <c r="Z36" s="1416"/>
      <c r="AA36" s="1416">
        <v>149.65</v>
      </c>
      <c r="AB36" s="2381"/>
      <c r="AC36" s="463"/>
      <c r="AD36" s="542"/>
      <c r="AE36" s="542">
        <v>149.65</v>
      </c>
      <c r="AF36" s="2381"/>
      <c r="AG36" s="463"/>
      <c r="AH36" s="542"/>
      <c r="AI36" s="542">
        <v>149.65</v>
      </c>
      <c r="AJ36" s="2381"/>
      <c r="AK36" s="463"/>
      <c r="AL36" s="1416"/>
      <c r="AM36" s="1416">
        <v>0</v>
      </c>
      <c r="AN36" s="542"/>
      <c r="AO36" s="542">
        <v>149.65</v>
      </c>
      <c r="AP36" s="2381"/>
      <c r="AQ36" s="463">
        <v>149.65</v>
      </c>
      <c r="AR36" s="542"/>
      <c r="AS36" s="542">
        <v>299.3</v>
      </c>
      <c r="AT36" s="2381"/>
      <c r="AU36" s="463">
        <v>10.25</v>
      </c>
      <c r="AV36" s="542"/>
      <c r="AW36" s="542">
        <v>309.55</v>
      </c>
      <c r="AX36" s="2381"/>
      <c r="AY36" s="463"/>
      <c r="AZ36" s="1416"/>
      <c r="BA36" s="1416">
        <v>159.9</v>
      </c>
      <c r="BB36" s="1416"/>
      <c r="BC36" s="1416">
        <v>159.9</v>
      </c>
      <c r="BD36" s="542"/>
      <c r="BE36" s="542">
        <v>309.55</v>
      </c>
      <c r="BF36" s="1217"/>
      <c r="BG36" s="1217"/>
      <c r="BH36" s="1217"/>
      <c r="BI36" s="1217"/>
      <c r="BJ36" s="1217"/>
      <c r="BK36" s="1217"/>
      <c r="BL36" s="1217"/>
      <c r="BM36" s="1217"/>
    </row>
    <row r="37" spans="1:65" ht="15.75" x14ac:dyDescent="0.25">
      <c r="A37" s="2379" t="s">
        <v>74</v>
      </c>
      <c r="B37" s="2380" t="s">
        <v>1146</v>
      </c>
      <c r="C37" s="1686" t="s">
        <v>50</v>
      </c>
      <c r="D37" s="2381"/>
      <c r="E37" s="463">
        <v>500.20000000000005</v>
      </c>
      <c r="F37" s="2381"/>
      <c r="G37" s="463">
        <v>631.4</v>
      </c>
      <c r="H37" s="463"/>
      <c r="I37" s="1036">
        <v>1131.5999999999999</v>
      </c>
      <c r="J37" s="2381"/>
      <c r="K37" s="463">
        <v>703.15000000000009</v>
      </c>
      <c r="L37" s="542"/>
      <c r="M37" s="542">
        <v>1834.75</v>
      </c>
      <c r="N37" s="2381"/>
      <c r="O37" s="463">
        <v>461.24999999999994</v>
      </c>
      <c r="P37" s="542"/>
      <c r="Q37" s="542">
        <v>2296</v>
      </c>
      <c r="R37" s="2381"/>
      <c r="S37" s="1025">
        <v>776.94999999999993</v>
      </c>
      <c r="T37" s="542"/>
      <c r="U37" s="542">
        <v>3072.95</v>
      </c>
      <c r="V37" s="2381"/>
      <c r="W37" s="1025">
        <v>897.9</v>
      </c>
      <c r="X37" s="1416"/>
      <c r="Y37" s="1416">
        <v>2136.1</v>
      </c>
      <c r="Z37" s="1416"/>
      <c r="AA37" s="1416">
        <v>3970.85</v>
      </c>
      <c r="AB37" s="2381"/>
      <c r="AC37" s="463">
        <v>1283.3</v>
      </c>
      <c r="AD37" s="542"/>
      <c r="AE37" s="542">
        <v>5254.15</v>
      </c>
      <c r="AF37" s="2381"/>
      <c r="AG37" s="463"/>
      <c r="AH37" s="542"/>
      <c r="AI37" s="542">
        <v>5254.15</v>
      </c>
      <c r="AJ37" s="2381"/>
      <c r="AK37" s="463">
        <v>844.59999999999991</v>
      </c>
      <c r="AL37" s="1416"/>
      <c r="AM37" s="1416">
        <v>2127.8999999999996</v>
      </c>
      <c r="AN37" s="542"/>
      <c r="AO37" s="542">
        <v>6098.75</v>
      </c>
      <c r="AP37" s="2381"/>
      <c r="AQ37" s="463">
        <v>629.35</v>
      </c>
      <c r="AR37" s="542"/>
      <c r="AS37" s="542">
        <v>6728.1</v>
      </c>
      <c r="AT37" s="2381"/>
      <c r="AU37" s="463">
        <v>701.1</v>
      </c>
      <c r="AV37" s="542"/>
      <c r="AW37" s="542">
        <v>7429.2000000000007</v>
      </c>
      <c r="AX37" s="2381"/>
      <c r="AY37" s="463">
        <v>908.15000000000009</v>
      </c>
      <c r="AZ37" s="1416"/>
      <c r="BA37" s="1416">
        <v>2238.6000000000004</v>
      </c>
      <c r="BB37" s="1416"/>
      <c r="BC37" s="1416">
        <v>4366.5</v>
      </c>
      <c r="BD37" s="542"/>
      <c r="BE37" s="542">
        <v>8337.35</v>
      </c>
      <c r="BF37" s="1217"/>
      <c r="BG37" s="1217"/>
      <c r="BH37" s="1217"/>
      <c r="BI37" s="1217"/>
      <c r="BJ37" s="1217"/>
      <c r="BK37" s="1217"/>
      <c r="BL37" s="1217"/>
      <c r="BM37" s="1217"/>
    </row>
    <row r="38" spans="1:65" ht="15.75" x14ac:dyDescent="0.25">
      <c r="A38" s="2379" t="s">
        <v>74</v>
      </c>
      <c r="B38" s="2380" t="s">
        <v>1618</v>
      </c>
      <c r="C38" s="1686" t="s">
        <v>50</v>
      </c>
      <c r="D38" s="2381"/>
      <c r="E38" s="463"/>
      <c r="F38" s="2381"/>
      <c r="G38" s="463"/>
      <c r="H38" s="463"/>
      <c r="I38" s="1036">
        <v>0</v>
      </c>
      <c r="J38" s="2381"/>
      <c r="K38" s="463"/>
      <c r="L38" s="542"/>
      <c r="M38" s="542">
        <v>0</v>
      </c>
      <c r="N38" s="2381"/>
      <c r="O38" s="463"/>
      <c r="P38" s="542"/>
      <c r="Q38" s="542">
        <v>0</v>
      </c>
      <c r="R38" s="2381"/>
      <c r="S38" s="463"/>
      <c r="T38" s="542"/>
      <c r="U38" s="542">
        <v>0</v>
      </c>
      <c r="V38" s="2381"/>
      <c r="W38" s="463"/>
      <c r="X38" s="1416"/>
      <c r="Y38" s="1416">
        <v>0</v>
      </c>
      <c r="Z38" s="1416"/>
      <c r="AA38" s="1416">
        <v>0</v>
      </c>
      <c r="AB38" s="2381"/>
      <c r="AC38" s="463"/>
      <c r="AD38" s="542"/>
      <c r="AE38" s="542">
        <v>0</v>
      </c>
      <c r="AF38" s="2381"/>
      <c r="AG38" s="463"/>
      <c r="AH38" s="542"/>
      <c r="AI38" s="542">
        <v>0</v>
      </c>
      <c r="AJ38" s="2381"/>
      <c r="AK38" s="463"/>
      <c r="AL38" s="1416"/>
      <c r="AM38" s="1416">
        <v>0</v>
      </c>
      <c r="AN38" s="542"/>
      <c r="AO38" s="542">
        <v>0</v>
      </c>
      <c r="AP38" s="2381"/>
      <c r="AQ38" s="463">
        <v>55.35</v>
      </c>
      <c r="AR38" s="542"/>
      <c r="AS38" s="542">
        <v>55.35</v>
      </c>
      <c r="AT38" s="2381"/>
      <c r="AU38" s="463"/>
      <c r="AV38" s="542"/>
      <c r="AW38" s="542">
        <v>55.35</v>
      </c>
      <c r="AX38" s="2381"/>
      <c r="AY38" s="463"/>
      <c r="AZ38" s="1416"/>
      <c r="BA38" s="1416">
        <v>55.35</v>
      </c>
      <c r="BB38" s="1416"/>
      <c r="BC38" s="1416">
        <v>55.35</v>
      </c>
      <c r="BD38" s="542"/>
      <c r="BE38" s="542">
        <v>55.35</v>
      </c>
      <c r="BF38" s="1217"/>
      <c r="BG38" s="1217"/>
      <c r="BH38" s="1217"/>
      <c r="BI38" s="1217"/>
      <c r="BJ38" s="1217"/>
      <c r="BK38" s="1217"/>
      <c r="BL38" s="1217"/>
      <c r="BM38" s="1217"/>
    </row>
    <row r="39" spans="1:65" ht="15.75" x14ac:dyDescent="0.25">
      <c r="A39" s="2379" t="s">
        <v>74</v>
      </c>
      <c r="B39" s="2380" t="s">
        <v>1619</v>
      </c>
      <c r="C39" s="1686" t="s">
        <v>50</v>
      </c>
      <c r="D39" s="2381"/>
      <c r="E39" s="463"/>
      <c r="F39" s="2381"/>
      <c r="G39" s="463"/>
      <c r="H39" s="463"/>
      <c r="I39" s="1036">
        <v>0</v>
      </c>
      <c r="J39" s="2381"/>
      <c r="K39" s="463"/>
      <c r="L39" s="542"/>
      <c r="M39" s="542">
        <v>0</v>
      </c>
      <c r="N39" s="2381"/>
      <c r="O39" s="463"/>
      <c r="P39" s="542"/>
      <c r="Q39" s="542">
        <v>0</v>
      </c>
      <c r="R39" s="2381"/>
      <c r="S39" s="463"/>
      <c r="T39" s="542"/>
      <c r="U39" s="542">
        <v>0</v>
      </c>
      <c r="V39" s="2381"/>
      <c r="W39" s="463"/>
      <c r="X39" s="1416"/>
      <c r="Y39" s="1416">
        <v>0</v>
      </c>
      <c r="Z39" s="1416"/>
      <c r="AA39" s="1416">
        <v>0</v>
      </c>
      <c r="AB39" s="2381"/>
      <c r="AC39" s="463"/>
      <c r="AD39" s="542"/>
      <c r="AE39" s="542">
        <v>0</v>
      </c>
      <c r="AF39" s="2381"/>
      <c r="AG39" s="463"/>
      <c r="AH39" s="542"/>
      <c r="AI39" s="542">
        <v>0</v>
      </c>
      <c r="AJ39" s="2381"/>
      <c r="AK39" s="463"/>
      <c r="AL39" s="1416"/>
      <c r="AM39" s="1416">
        <v>0</v>
      </c>
      <c r="AN39" s="542"/>
      <c r="AO39" s="542">
        <v>0</v>
      </c>
      <c r="AP39" s="2381"/>
      <c r="AQ39" s="463"/>
      <c r="AR39" s="542"/>
      <c r="AS39" s="542">
        <v>0</v>
      </c>
      <c r="AT39" s="2381"/>
      <c r="AU39" s="463"/>
      <c r="AV39" s="542"/>
      <c r="AW39" s="542">
        <v>0</v>
      </c>
      <c r="AX39" s="2381"/>
      <c r="AY39" s="463"/>
      <c r="AZ39" s="1416"/>
      <c r="BA39" s="1416">
        <v>0</v>
      </c>
      <c r="BB39" s="1416"/>
      <c r="BC39" s="1416">
        <v>0</v>
      </c>
      <c r="BD39" s="542"/>
      <c r="BE39" s="542">
        <v>0</v>
      </c>
      <c r="BF39" s="1217"/>
      <c r="BG39" s="1217"/>
      <c r="BH39" s="1217"/>
      <c r="BI39" s="1217"/>
      <c r="BJ39" s="1217"/>
      <c r="BK39" s="1217"/>
      <c r="BL39" s="1217"/>
      <c r="BM39" s="1217"/>
    </row>
    <row r="40" spans="1:65" ht="15.75" x14ac:dyDescent="0.25">
      <c r="A40" s="2379" t="s">
        <v>74</v>
      </c>
      <c r="B40" s="2380" t="s">
        <v>1529</v>
      </c>
      <c r="C40" s="1686" t="s">
        <v>50</v>
      </c>
      <c r="D40" s="2381"/>
      <c r="E40" s="463"/>
      <c r="F40" s="2381"/>
      <c r="G40" s="463"/>
      <c r="H40" s="463"/>
      <c r="I40" s="1036">
        <v>0</v>
      </c>
      <c r="J40" s="2381"/>
      <c r="K40" s="463"/>
      <c r="L40" s="542"/>
      <c r="M40" s="542">
        <v>0</v>
      </c>
      <c r="N40" s="2381"/>
      <c r="O40" s="463"/>
      <c r="P40" s="542"/>
      <c r="Q40" s="542">
        <v>0</v>
      </c>
      <c r="R40" s="2381"/>
      <c r="S40" s="463"/>
      <c r="T40" s="542"/>
      <c r="U40" s="542">
        <v>0</v>
      </c>
      <c r="V40" s="2381"/>
      <c r="W40" s="463"/>
      <c r="X40" s="1416"/>
      <c r="Y40" s="1416">
        <v>0</v>
      </c>
      <c r="Z40" s="1416"/>
      <c r="AA40" s="1416">
        <v>0</v>
      </c>
      <c r="AB40" s="2381"/>
      <c r="AC40" s="463"/>
      <c r="AD40" s="542"/>
      <c r="AE40" s="542">
        <v>0</v>
      </c>
      <c r="AF40" s="2381"/>
      <c r="AG40" s="463"/>
      <c r="AH40" s="542"/>
      <c r="AI40" s="542">
        <v>0</v>
      </c>
      <c r="AJ40" s="2381"/>
      <c r="AK40" s="463"/>
      <c r="AL40" s="1416"/>
      <c r="AM40" s="1416">
        <v>0</v>
      </c>
      <c r="AN40" s="542"/>
      <c r="AO40" s="542">
        <v>0</v>
      </c>
      <c r="AP40" s="2381"/>
      <c r="AQ40" s="463"/>
      <c r="AR40" s="542"/>
      <c r="AS40" s="542">
        <v>0</v>
      </c>
      <c r="AT40" s="2381"/>
      <c r="AU40" s="463"/>
      <c r="AV40" s="542"/>
      <c r="AW40" s="542">
        <v>0</v>
      </c>
      <c r="AX40" s="2381"/>
      <c r="AY40" s="463"/>
      <c r="AZ40" s="1416"/>
      <c r="BA40" s="1416">
        <v>0</v>
      </c>
      <c r="BB40" s="1416"/>
      <c r="BC40" s="1416">
        <v>0</v>
      </c>
      <c r="BD40" s="542"/>
      <c r="BE40" s="542">
        <v>0</v>
      </c>
      <c r="BF40" s="1217"/>
      <c r="BG40" s="1217"/>
      <c r="BH40" s="1217"/>
      <c r="BI40" s="1217"/>
      <c r="BJ40" s="1217"/>
      <c r="BK40" s="1217"/>
      <c r="BL40" s="1217"/>
      <c r="BM40" s="1217"/>
    </row>
    <row r="41" spans="1:65" ht="15.75" x14ac:dyDescent="0.25">
      <c r="A41" s="2379" t="s">
        <v>74</v>
      </c>
      <c r="B41" s="2380" t="s">
        <v>1468</v>
      </c>
      <c r="C41" s="1686" t="s">
        <v>50</v>
      </c>
      <c r="D41" s="2381"/>
      <c r="E41" s="463"/>
      <c r="F41" s="2381"/>
      <c r="G41" s="463"/>
      <c r="H41" s="463"/>
      <c r="I41" s="1036">
        <v>0</v>
      </c>
      <c r="J41" s="2381"/>
      <c r="K41" s="463"/>
      <c r="L41" s="542"/>
      <c r="M41" s="542">
        <v>0</v>
      </c>
      <c r="N41" s="2381"/>
      <c r="O41" s="463"/>
      <c r="P41" s="542"/>
      <c r="Q41" s="542">
        <v>0</v>
      </c>
      <c r="R41" s="2381"/>
      <c r="S41" s="463"/>
      <c r="T41" s="542"/>
      <c r="U41" s="542">
        <v>0</v>
      </c>
      <c r="V41" s="2381"/>
      <c r="W41" s="463"/>
      <c r="X41" s="1416"/>
      <c r="Y41" s="1416">
        <v>0</v>
      </c>
      <c r="Z41" s="1416"/>
      <c r="AA41" s="1416">
        <v>0</v>
      </c>
      <c r="AB41" s="2381"/>
      <c r="AC41" s="463"/>
      <c r="AD41" s="542"/>
      <c r="AE41" s="542">
        <v>0</v>
      </c>
      <c r="AF41" s="2381"/>
      <c r="AG41" s="463"/>
      <c r="AH41" s="542"/>
      <c r="AI41" s="542">
        <v>0</v>
      </c>
      <c r="AJ41" s="2381"/>
      <c r="AK41" s="463"/>
      <c r="AL41" s="1416"/>
      <c r="AM41" s="1416">
        <v>0</v>
      </c>
      <c r="AN41" s="542"/>
      <c r="AO41" s="542">
        <v>0</v>
      </c>
      <c r="AP41" s="2381"/>
      <c r="AQ41" s="463"/>
      <c r="AR41" s="542"/>
      <c r="AS41" s="542">
        <v>0</v>
      </c>
      <c r="AT41" s="2381"/>
      <c r="AU41" s="463"/>
      <c r="AV41" s="542"/>
      <c r="AW41" s="542">
        <v>0</v>
      </c>
      <c r="AX41" s="2381"/>
      <c r="AY41" s="463"/>
      <c r="AZ41" s="1416"/>
      <c r="BA41" s="1416">
        <v>0</v>
      </c>
      <c r="BB41" s="1416"/>
      <c r="BC41" s="1416">
        <v>0</v>
      </c>
      <c r="BD41" s="542"/>
      <c r="BE41" s="542">
        <v>0</v>
      </c>
      <c r="BF41" s="1217"/>
      <c r="BG41" s="1217"/>
      <c r="BH41" s="1217"/>
      <c r="BI41" s="1217"/>
      <c r="BJ41" s="1217"/>
      <c r="BK41" s="1217"/>
      <c r="BL41" s="1217"/>
      <c r="BM41" s="1217"/>
    </row>
    <row r="42" spans="1:65" ht="16.5" thickBot="1" x14ac:dyDescent="0.3">
      <c r="A42" s="2152" t="s">
        <v>74</v>
      </c>
      <c r="B42" s="2390" t="s">
        <v>1470</v>
      </c>
      <c r="C42" s="2391" t="s">
        <v>50</v>
      </c>
      <c r="D42" s="2392"/>
      <c r="E42" s="1049"/>
      <c r="F42" s="2392"/>
      <c r="G42" s="1049"/>
      <c r="H42" s="1049"/>
      <c r="I42" s="1050">
        <v>0</v>
      </c>
      <c r="J42" s="2392"/>
      <c r="K42" s="1049"/>
      <c r="L42" s="542"/>
      <c r="M42" s="542">
        <v>0</v>
      </c>
      <c r="N42" s="2392"/>
      <c r="O42" s="1049"/>
      <c r="P42" s="542"/>
      <c r="Q42" s="542">
        <v>0</v>
      </c>
      <c r="R42" s="2392"/>
      <c r="S42" s="1049"/>
      <c r="T42" s="542"/>
      <c r="U42" s="542">
        <v>0</v>
      </c>
      <c r="V42" s="2392"/>
      <c r="W42" s="1049"/>
      <c r="X42" s="1416"/>
      <c r="Y42" s="1416">
        <v>0</v>
      </c>
      <c r="Z42" s="1416"/>
      <c r="AA42" s="1416">
        <v>0</v>
      </c>
      <c r="AB42" s="2392"/>
      <c r="AC42" s="1049"/>
      <c r="AD42" s="542"/>
      <c r="AE42" s="542">
        <v>0</v>
      </c>
      <c r="AF42" s="2392"/>
      <c r="AG42" s="1049"/>
      <c r="AH42" s="542"/>
      <c r="AI42" s="542">
        <v>0</v>
      </c>
      <c r="AJ42" s="2392"/>
      <c r="AK42" s="1049"/>
      <c r="AL42" s="1416"/>
      <c r="AM42" s="1416">
        <v>0</v>
      </c>
      <c r="AN42" s="542"/>
      <c r="AO42" s="542">
        <v>0</v>
      </c>
      <c r="AP42" s="2392"/>
      <c r="AQ42" s="1049"/>
      <c r="AR42" s="542"/>
      <c r="AS42" s="542">
        <v>0</v>
      </c>
      <c r="AT42" s="2392"/>
      <c r="AU42" s="1049"/>
      <c r="AV42" s="542"/>
      <c r="AW42" s="542">
        <v>0</v>
      </c>
      <c r="AX42" s="2392"/>
      <c r="AY42" s="1049"/>
      <c r="AZ42" s="1416"/>
      <c r="BA42" s="1416">
        <v>0</v>
      </c>
      <c r="BB42" s="1416"/>
      <c r="BC42" s="1416">
        <v>0</v>
      </c>
      <c r="BD42" s="542"/>
      <c r="BE42" s="542">
        <v>0</v>
      </c>
      <c r="BF42" s="1217"/>
      <c r="BG42" s="1217"/>
      <c r="BH42" s="1217"/>
      <c r="BI42" s="1217"/>
      <c r="BJ42" s="1217"/>
      <c r="BK42" s="1217"/>
      <c r="BL42" s="1217"/>
      <c r="BM42" s="1217"/>
    </row>
    <row r="43" spans="1:65" ht="15.75" x14ac:dyDescent="0.25">
      <c r="A43" s="2135" t="s">
        <v>1016</v>
      </c>
      <c r="B43" s="2363" t="s">
        <v>1377</v>
      </c>
      <c r="C43" s="2364" t="s">
        <v>50</v>
      </c>
      <c r="D43" s="2365"/>
      <c r="E43" s="968">
        <v>1164.3999999999994</v>
      </c>
      <c r="F43" s="2365"/>
      <c r="G43" s="968"/>
      <c r="H43" s="968"/>
      <c r="I43" s="1073">
        <v>1164.3999999999994</v>
      </c>
      <c r="J43" s="2365"/>
      <c r="K43" s="968"/>
      <c r="L43" s="542"/>
      <c r="M43" s="542">
        <v>1164.3999999999994</v>
      </c>
      <c r="N43" s="2365"/>
      <c r="O43" s="968"/>
      <c r="P43" s="542"/>
      <c r="Q43" s="542">
        <v>1164.3999999999994</v>
      </c>
      <c r="R43" s="2365"/>
      <c r="S43" s="968"/>
      <c r="T43" s="542"/>
      <c r="U43" s="542">
        <v>1164.3999999999994</v>
      </c>
      <c r="V43" s="2365"/>
      <c r="W43" s="968"/>
      <c r="X43" s="1416"/>
      <c r="Y43" s="1416">
        <v>0</v>
      </c>
      <c r="Z43" s="1416"/>
      <c r="AA43" s="1416">
        <v>1164.3999999999994</v>
      </c>
      <c r="AB43" s="2365"/>
      <c r="AC43" s="968"/>
      <c r="AD43" s="542"/>
      <c r="AE43" s="542">
        <v>1164.3999999999994</v>
      </c>
      <c r="AF43" s="2365"/>
      <c r="AG43" s="968"/>
      <c r="AH43" s="542"/>
      <c r="AI43" s="542">
        <v>1164.3999999999994</v>
      </c>
      <c r="AJ43" s="2365"/>
      <c r="AK43" s="968"/>
      <c r="AL43" s="1416"/>
      <c r="AM43" s="1416">
        <v>0</v>
      </c>
      <c r="AN43" s="542"/>
      <c r="AO43" s="542">
        <v>1164.3999999999994</v>
      </c>
      <c r="AP43" s="2365"/>
      <c r="AQ43" s="968"/>
      <c r="AR43" s="542"/>
      <c r="AS43" s="542">
        <v>1164.3999999999994</v>
      </c>
      <c r="AT43" s="2365"/>
      <c r="AU43" s="968"/>
      <c r="AV43" s="542"/>
      <c r="AW43" s="542">
        <v>1164.3999999999994</v>
      </c>
      <c r="AX43" s="2365"/>
      <c r="AY43" s="968"/>
      <c r="AZ43" s="1416"/>
      <c r="BA43" s="1416">
        <v>0</v>
      </c>
      <c r="BB43" s="1416"/>
      <c r="BC43" s="1416">
        <v>0</v>
      </c>
      <c r="BD43" s="542"/>
      <c r="BE43" s="542">
        <v>1164.3999999999994</v>
      </c>
      <c r="BF43" s="1217"/>
      <c r="BG43" s="1217"/>
      <c r="BH43" s="1217"/>
      <c r="BI43" s="1217"/>
      <c r="BJ43" s="1217"/>
      <c r="BK43" s="1217"/>
      <c r="BL43" s="1217"/>
      <c r="BM43" s="1217"/>
    </row>
    <row r="44" spans="1:65" ht="15.75" x14ac:dyDescent="0.25">
      <c r="A44" s="2379" t="s">
        <v>1016</v>
      </c>
      <c r="B44" s="2380" t="s">
        <v>974</v>
      </c>
      <c r="C44" s="1686" t="s">
        <v>50</v>
      </c>
      <c r="D44" s="1418"/>
      <c r="E44" s="463">
        <v>1160.2999999999997</v>
      </c>
      <c r="F44" s="1418"/>
      <c r="G44" s="463"/>
      <c r="H44" s="463"/>
      <c r="I44" s="1036">
        <v>1160.2999999999997</v>
      </c>
      <c r="J44" s="1418"/>
      <c r="K44" s="463"/>
      <c r="L44" s="542"/>
      <c r="M44" s="542">
        <v>1160.2999999999997</v>
      </c>
      <c r="N44" s="1418"/>
      <c r="O44" s="463"/>
      <c r="P44" s="542"/>
      <c r="Q44" s="542">
        <v>1160.2999999999997</v>
      </c>
      <c r="R44" s="1418"/>
      <c r="S44" s="463"/>
      <c r="T44" s="542"/>
      <c r="U44" s="542">
        <v>1160.2999999999997</v>
      </c>
      <c r="V44" s="1418"/>
      <c r="W44" s="463"/>
      <c r="X44" s="1416"/>
      <c r="Y44" s="1416">
        <v>0</v>
      </c>
      <c r="Z44" s="1416"/>
      <c r="AA44" s="1416">
        <v>1160.2999999999997</v>
      </c>
      <c r="AB44" s="1418"/>
      <c r="AC44" s="463"/>
      <c r="AD44" s="542"/>
      <c r="AE44" s="542">
        <v>1160.2999999999997</v>
      </c>
      <c r="AF44" s="1418"/>
      <c r="AG44" s="463"/>
      <c r="AH44" s="542"/>
      <c r="AI44" s="542">
        <v>1160.2999999999997</v>
      </c>
      <c r="AJ44" s="1418"/>
      <c r="AK44" s="463"/>
      <c r="AL44" s="1416"/>
      <c r="AM44" s="1416">
        <v>0</v>
      </c>
      <c r="AN44" s="542"/>
      <c r="AO44" s="542">
        <v>1160.2999999999997</v>
      </c>
      <c r="AP44" s="1418"/>
      <c r="AQ44" s="463"/>
      <c r="AR44" s="542"/>
      <c r="AS44" s="542">
        <v>1160.2999999999997</v>
      </c>
      <c r="AT44" s="1418"/>
      <c r="AU44" s="463"/>
      <c r="AV44" s="542"/>
      <c r="AW44" s="542">
        <v>1160.2999999999997</v>
      </c>
      <c r="AX44" s="1418"/>
      <c r="AY44" s="463"/>
      <c r="AZ44" s="1416"/>
      <c r="BA44" s="1416">
        <v>0</v>
      </c>
      <c r="BB44" s="1416"/>
      <c r="BC44" s="1416">
        <v>0</v>
      </c>
      <c r="BD44" s="542"/>
      <c r="BE44" s="542">
        <v>1160.2999999999997</v>
      </c>
      <c r="BF44" s="1217"/>
      <c r="BG44" s="1217"/>
      <c r="BH44" s="1217"/>
      <c r="BI44" s="1217"/>
      <c r="BJ44" s="1217"/>
      <c r="BK44" s="1217"/>
      <c r="BL44" s="1217"/>
      <c r="BM44" s="1217"/>
    </row>
    <row r="45" spans="1:65" ht="15.75" x14ac:dyDescent="0.25">
      <c r="A45" s="2379" t="s">
        <v>1016</v>
      </c>
      <c r="B45" s="2380" t="s">
        <v>976</v>
      </c>
      <c r="C45" s="1686" t="s">
        <v>50</v>
      </c>
      <c r="D45" s="1418"/>
      <c r="E45" s="463">
        <v>104.55000000000001</v>
      </c>
      <c r="F45" s="1418"/>
      <c r="G45" s="463"/>
      <c r="H45" s="463"/>
      <c r="I45" s="1036">
        <v>104.55000000000001</v>
      </c>
      <c r="J45" s="1418"/>
      <c r="K45" s="463"/>
      <c r="L45" s="542"/>
      <c r="M45" s="542">
        <v>104.55000000000001</v>
      </c>
      <c r="N45" s="1418"/>
      <c r="O45" s="463"/>
      <c r="P45" s="542"/>
      <c r="Q45" s="542">
        <v>104.55000000000001</v>
      </c>
      <c r="R45" s="1418"/>
      <c r="S45" s="463"/>
      <c r="T45" s="542"/>
      <c r="U45" s="542">
        <v>104.55000000000001</v>
      </c>
      <c r="V45" s="1418"/>
      <c r="W45" s="463"/>
      <c r="X45" s="1416"/>
      <c r="Y45" s="1416">
        <v>0</v>
      </c>
      <c r="Z45" s="1416"/>
      <c r="AA45" s="1416">
        <v>104.55000000000001</v>
      </c>
      <c r="AB45" s="1418"/>
      <c r="AC45" s="463"/>
      <c r="AD45" s="542"/>
      <c r="AE45" s="542">
        <v>104.55000000000001</v>
      </c>
      <c r="AF45" s="1418"/>
      <c r="AG45" s="463"/>
      <c r="AH45" s="542"/>
      <c r="AI45" s="542">
        <v>104.55000000000001</v>
      </c>
      <c r="AJ45" s="1418"/>
      <c r="AK45" s="463"/>
      <c r="AL45" s="1416"/>
      <c r="AM45" s="1416">
        <v>0</v>
      </c>
      <c r="AN45" s="542"/>
      <c r="AO45" s="542">
        <v>104.55000000000001</v>
      </c>
      <c r="AP45" s="1418"/>
      <c r="AQ45" s="463"/>
      <c r="AR45" s="542"/>
      <c r="AS45" s="542">
        <v>104.55000000000001</v>
      </c>
      <c r="AT45" s="1418"/>
      <c r="AU45" s="463"/>
      <c r="AV45" s="542"/>
      <c r="AW45" s="542">
        <v>104.55000000000001</v>
      </c>
      <c r="AX45" s="1418"/>
      <c r="AY45" s="463"/>
      <c r="AZ45" s="1416"/>
      <c r="BA45" s="1416">
        <v>0</v>
      </c>
      <c r="BB45" s="1416"/>
      <c r="BC45" s="1416">
        <v>0</v>
      </c>
      <c r="BD45" s="542"/>
      <c r="BE45" s="542">
        <v>104.55000000000001</v>
      </c>
      <c r="BF45" s="1217"/>
      <c r="BG45" s="1217"/>
      <c r="BH45" s="1217"/>
      <c r="BI45" s="1217"/>
      <c r="BJ45" s="1217"/>
      <c r="BK45" s="1217"/>
      <c r="BL45" s="1217"/>
      <c r="BM45" s="1217"/>
    </row>
    <row r="46" spans="1:65" ht="15.75" x14ac:dyDescent="0.25">
      <c r="A46" s="2379" t="s">
        <v>1016</v>
      </c>
      <c r="B46" s="2380" t="s">
        <v>1126</v>
      </c>
      <c r="C46" s="1686" t="s">
        <v>50</v>
      </c>
      <c r="D46" s="1418"/>
      <c r="E46" s="463">
        <v>920.45</v>
      </c>
      <c r="F46" s="1418"/>
      <c r="G46" s="463"/>
      <c r="H46" s="463"/>
      <c r="I46" s="1036">
        <v>920.45</v>
      </c>
      <c r="J46" s="1418"/>
      <c r="K46" s="463"/>
      <c r="L46" s="542"/>
      <c r="M46" s="542">
        <v>920.45</v>
      </c>
      <c r="N46" s="1418"/>
      <c r="O46" s="463"/>
      <c r="P46" s="542"/>
      <c r="Q46" s="542">
        <v>920.45</v>
      </c>
      <c r="R46" s="1418"/>
      <c r="S46" s="463"/>
      <c r="T46" s="542"/>
      <c r="U46" s="542">
        <v>920.45</v>
      </c>
      <c r="V46" s="1418"/>
      <c r="W46" s="463"/>
      <c r="X46" s="1416"/>
      <c r="Y46" s="1416">
        <v>0</v>
      </c>
      <c r="Z46" s="1416"/>
      <c r="AA46" s="1416">
        <v>920.45</v>
      </c>
      <c r="AB46" s="1418"/>
      <c r="AC46" s="463"/>
      <c r="AD46" s="542"/>
      <c r="AE46" s="542">
        <v>920.45</v>
      </c>
      <c r="AF46" s="1418"/>
      <c r="AG46" s="463"/>
      <c r="AH46" s="542"/>
      <c r="AI46" s="542">
        <v>920.45</v>
      </c>
      <c r="AJ46" s="1418"/>
      <c r="AK46" s="463"/>
      <c r="AL46" s="1416"/>
      <c r="AM46" s="1416">
        <v>0</v>
      </c>
      <c r="AN46" s="542"/>
      <c r="AO46" s="542">
        <v>920.45</v>
      </c>
      <c r="AP46" s="1418"/>
      <c r="AQ46" s="463"/>
      <c r="AR46" s="542"/>
      <c r="AS46" s="542">
        <v>920.45</v>
      </c>
      <c r="AT46" s="1418"/>
      <c r="AU46" s="463"/>
      <c r="AV46" s="542"/>
      <c r="AW46" s="542">
        <v>920.45</v>
      </c>
      <c r="AX46" s="1418"/>
      <c r="AY46" s="463"/>
      <c r="AZ46" s="1416"/>
      <c r="BA46" s="1416">
        <v>0</v>
      </c>
      <c r="BB46" s="1416"/>
      <c r="BC46" s="1416">
        <v>0</v>
      </c>
      <c r="BD46" s="542"/>
      <c r="BE46" s="542">
        <v>920.45</v>
      </c>
      <c r="BF46" s="1217"/>
      <c r="BG46" s="1217"/>
      <c r="BH46" s="1217"/>
      <c r="BI46" s="1217"/>
      <c r="BJ46" s="1217"/>
      <c r="BK46" s="1217"/>
      <c r="BL46" s="1217"/>
      <c r="BM46" s="1217"/>
    </row>
    <row r="47" spans="1:65" ht="15.75" x14ac:dyDescent="0.25">
      <c r="A47" s="2379" t="s">
        <v>1016</v>
      </c>
      <c r="B47" s="2380" t="s">
        <v>1141</v>
      </c>
      <c r="C47" s="1686" t="s">
        <v>50</v>
      </c>
      <c r="D47" s="1418"/>
      <c r="E47" s="463">
        <v>596.55000000000007</v>
      </c>
      <c r="F47" s="1418"/>
      <c r="G47" s="463"/>
      <c r="H47" s="463"/>
      <c r="I47" s="1036">
        <v>596.55000000000007</v>
      </c>
      <c r="J47" s="1418"/>
      <c r="K47" s="463"/>
      <c r="L47" s="542"/>
      <c r="M47" s="542">
        <v>596.55000000000007</v>
      </c>
      <c r="N47" s="1418"/>
      <c r="O47" s="463"/>
      <c r="P47" s="542"/>
      <c r="Q47" s="542">
        <v>596.55000000000007</v>
      </c>
      <c r="R47" s="1418"/>
      <c r="S47" s="463"/>
      <c r="T47" s="542"/>
      <c r="U47" s="542">
        <v>596.55000000000007</v>
      </c>
      <c r="V47" s="1418"/>
      <c r="W47" s="463"/>
      <c r="X47" s="1416"/>
      <c r="Y47" s="1416">
        <v>0</v>
      </c>
      <c r="Z47" s="1416"/>
      <c r="AA47" s="1416">
        <v>596.55000000000007</v>
      </c>
      <c r="AB47" s="1418"/>
      <c r="AC47" s="463"/>
      <c r="AD47" s="542"/>
      <c r="AE47" s="542">
        <v>596.55000000000007</v>
      </c>
      <c r="AF47" s="1418"/>
      <c r="AG47" s="463"/>
      <c r="AH47" s="542"/>
      <c r="AI47" s="542">
        <v>596.55000000000007</v>
      </c>
      <c r="AJ47" s="1418"/>
      <c r="AK47" s="463"/>
      <c r="AL47" s="1416"/>
      <c r="AM47" s="1416">
        <v>0</v>
      </c>
      <c r="AN47" s="542"/>
      <c r="AO47" s="542">
        <v>596.55000000000007</v>
      </c>
      <c r="AP47" s="1418"/>
      <c r="AQ47" s="463"/>
      <c r="AR47" s="542"/>
      <c r="AS47" s="542">
        <v>596.55000000000007</v>
      </c>
      <c r="AT47" s="1418"/>
      <c r="AU47" s="463"/>
      <c r="AV47" s="542"/>
      <c r="AW47" s="542">
        <v>596.55000000000007</v>
      </c>
      <c r="AX47" s="1418"/>
      <c r="AY47" s="463"/>
      <c r="AZ47" s="1416"/>
      <c r="BA47" s="1416">
        <v>0</v>
      </c>
      <c r="BB47" s="1416"/>
      <c r="BC47" s="1416">
        <v>0</v>
      </c>
      <c r="BD47" s="542"/>
      <c r="BE47" s="542">
        <v>596.55000000000007</v>
      </c>
      <c r="BF47" s="1217"/>
      <c r="BG47" s="1217"/>
      <c r="BH47" s="1217"/>
      <c r="BI47" s="1217"/>
      <c r="BJ47" s="1217"/>
      <c r="BK47" s="1217"/>
      <c r="BL47" s="1217"/>
      <c r="BM47" s="1217"/>
    </row>
    <row r="48" spans="1:65" ht="15.75" x14ac:dyDescent="0.25">
      <c r="A48" s="2379" t="s">
        <v>1016</v>
      </c>
      <c r="B48" s="2380" t="s">
        <v>877</v>
      </c>
      <c r="C48" s="1686" t="s">
        <v>50</v>
      </c>
      <c r="D48" s="1418"/>
      <c r="E48" s="463"/>
      <c r="F48" s="1418"/>
      <c r="G48" s="463"/>
      <c r="H48" s="463"/>
      <c r="I48" s="1036">
        <v>0</v>
      </c>
      <c r="J48" s="1418"/>
      <c r="K48" s="463"/>
      <c r="L48" s="542"/>
      <c r="M48" s="542">
        <v>0</v>
      </c>
      <c r="N48" s="1418"/>
      <c r="O48" s="463"/>
      <c r="P48" s="542"/>
      <c r="Q48" s="542">
        <v>0</v>
      </c>
      <c r="R48" s="1418"/>
      <c r="S48" s="463"/>
      <c r="T48" s="542"/>
      <c r="U48" s="542">
        <v>0</v>
      </c>
      <c r="V48" s="1418"/>
      <c r="W48" s="463"/>
      <c r="X48" s="1416"/>
      <c r="Y48" s="1416">
        <v>0</v>
      </c>
      <c r="Z48" s="1416"/>
      <c r="AA48" s="1416">
        <v>0</v>
      </c>
      <c r="AB48" s="1418"/>
      <c r="AC48" s="463"/>
      <c r="AD48" s="542"/>
      <c r="AE48" s="542">
        <v>0</v>
      </c>
      <c r="AF48" s="1418"/>
      <c r="AG48" s="463"/>
      <c r="AH48" s="542"/>
      <c r="AI48" s="542">
        <v>0</v>
      </c>
      <c r="AJ48" s="1418"/>
      <c r="AK48" s="463"/>
      <c r="AL48" s="1416"/>
      <c r="AM48" s="1416">
        <v>0</v>
      </c>
      <c r="AN48" s="542"/>
      <c r="AO48" s="542">
        <v>0</v>
      </c>
      <c r="AP48" s="1418"/>
      <c r="AQ48" s="463"/>
      <c r="AR48" s="542"/>
      <c r="AS48" s="542">
        <v>0</v>
      </c>
      <c r="AT48" s="1418"/>
      <c r="AU48" s="463"/>
      <c r="AV48" s="542"/>
      <c r="AW48" s="542">
        <v>0</v>
      </c>
      <c r="AX48" s="1418"/>
      <c r="AY48" s="463"/>
      <c r="AZ48" s="1416"/>
      <c r="BA48" s="1416">
        <v>0</v>
      </c>
      <c r="BB48" s="1416"/>
      <c r="BC48" s="1416">
        <v>0</v>
      </c>
      <c r="BD48" s="542"/>
      <c r="BE48" s="542">
        <v>0</v>
      </c>
      <c r="BF48" s="1217"/>
      <c r="BG48" s="1217"/>
      <c r="BH48" s="1217"/>
      <c r="BI48" s="1217"/>
      <c r="BJ48" s="1217"/>
      <c r="BK48" s="1217"/>
      <c r="BL48" s="1217"/>
      <c r="BM48" s="1217"/>
    </row>
    <row r="49" spans="1:65" ht="15.75" x14ac:dyDescent="0.25">
      <c r="A49" s="2379" t="s">
        <v>1016</v>
      </c>
      <c r="B49" s="2380" t="s">
        <v>1145</v>
      </c>
      <c r="C49" s="1686" t="s">
        <v>50</v>
      </c>
      <c r="D49" s="1418"/>
      <c r="E49" s="463">
        <v>4.0999999999999996</v>
      </c>
      <c r="F49" s="1418"/>
      <c r="G49" s="463"/>
      <c r="H49" s="463"/>
      <c r="I49" s="1036">
        <v>4.0999999999999996</v>
      </c>
      <c r="J49" s="1418"/>
      <c r="K49" s="463"/>
      <c r="L49" s="463"/>
      <c r="M49" s="542">
        <v>4.0999999999999996</v>
      </c>
      <c r="N49" s="1418"/>
      <c r="O49" s="463"/>
      <c r="P49" s="463"/>
      <c r="Q49" s="542">
        <v>4.0999999999999996</v>
      </c>
      <c r="R49" s="1418"/>
      <c r="S49" s="463"/>
      <c r="T49" s="463"/>
      <c r="U49" s="542">
        <v>4.0999999999999996</v>
      </c>
      <c r="V49" s="1418"/>
      <c r="W49" s="463"/>
      <c r="X49" s="1415"/>
      <c r="Y49" s="1416">
        <v>0</v>
      </c>
      <c r="Z49" s="1416"/>
      <c r="AA49" s="1416">
        <v>4.0999999999999996</v>
      </c>
      <c r="AB49" s="1418"/>
      <c r="AC49" s="463"/>
      <c r="AD49" s="463"/>
      <c r="AE49" s="542">
        <v>4.0999999999999996</v>
      </c>
      <c r="AF49" s="1418"/>
      <c r="AG49" s="463"/>
      <c r="AH49" s="463"/>
      <c r="AI49" s="542">
        <v>4.0999999999999996</v>
      </c>
      <c r="AJ49" s="1418"/>
      <c r="AK49" s="463"/>
      <c r="AL49" s="1415"/>
      <c r="AM49" s="1416">
        <v>0</v>
      </c>
      <c r="AN49" s="542"/>
      <c r="AO49" s="542">
        <v>4.0999999999999996</v>
      </c>
      <c r="AP49" s="1418"/>
      <c r="AQ49" s="463"/>
      <c r="AR49" s="463"/>
      <c r="AS49" s="542">
        <v>4.0999999999999996</v>
      </c>
      <c r="AT49" s="1418"/>
      <c r="AU49" s="463"/>
      <c r="AV49" s="463"/>
      <c r="AW49" s="542">
        <v>4.0999999999999996</v>
      </c>
      <c r="AX49" s="1418"/>
      <c r="AY49" s="463"/>
      <c r="AZ49" s="1415"/>
      <c r="BA49" s="1416">
        <v>0</v>
      </c>
      <c r="BB49" s="1416"/>
      <c r="BC49" s="1416">
        <v>0</v>
      </c>
      <c r="BD49" s="542"/>
      <c r="BE49" s="542">
        <v>4.0999999999999996</v>
      </c>
      <c r="BF49" s="1217"/>
      <c r="BG49" s="1217"/>
      <c r="BH49" s="1217"/>
      <c r="BI49" s="1217"/>
      <c r="BJ49" s="1217"/>
      <c r="BK49" s="1217"/>
      <c r="BL49" s="1217"/>
      <c r="BM49" s="1217"/>
    </row>
    <row r="50" spans="1:65" ht="16.5" thickBot="1" x14ac:dyDescent="0.3">
      <c r="A50" s="2152" t="s">
        <v>1016</v>
      </c>
      <c r="B50" s="2390" t="s">
        <v>1146</v>
      </c>
      <c r="C50" s="2391" t="s">
        <v>50</v>
      </c>
      <c r="D50" s="2393"/>
      <c r="E50" s="1049">
        <v>498.15</v>
      </c>
      <c r="F50" s="2393"/>
      <c r="G50" s="1049"/>
      <c r="H50" s="1049"/>
      <c r="I50" s="1050">
        <v>498.15</v>
      </c>
      <c r="J50" s="2393"/>
      <c r="K50" s="1049"/>
      <c r="L50" s="542"/>
      <c r="M50" s="542">
        <v>498.15</v>
      </c>
      <c r="N50" s="2393"/>
      <c r="O50" s="1049"/>
      <c r="P50" s="542"/>
      <c r="Q50" s="542">
        <v>498.15</v>
      </c>
      <c r="R50" s="2393"/>
      <c r="S50" s="1049"/>
      <c r="T50" s="542"/>
      <c r="U50" s="542">
        <v>498.15</v>
      </c>
      <c r="V50" s="2393"/>
      <c r="W50" s="1049"/>
      <c r="X50" s="1416"/>
      <c r="Y50" s="1416">
        <v>0</v>
      </c>
      <c r="Z50" s="1416"/>
      <c r="AA50" s="1416">
        <v>498.15</v>
      </c>
      <c r="AB50" s="2393"/>
      <c r="AC50" s="1049"/>
      <c r="AD50" s="542"/>
      <c r="AE50" s="542">
        <v>498.15</v>
      </c>
      <c r="AF50" s="2393"/>
      <c r="AG50" s="1049"/>
      <c r="AH50" s="542"/>
      <c r="AI50" s="542">
        <v>498.15</v>
      </c>
      <c r="AJ50" s="2393"/>
      <c r="AK50" s="1049"/>
      <c r="AL50" s="1416"/>
      <c r="AM50" s="1416">
        <v>0</v>
      </c>
      <c r="AN50" s="542"/>
      <c r="AO50" s="542">
        <v>498.15</v>
      </c>
      <c r="AP50" s="2393"/>
      <c r="AQ50" s="1049"/>
      <c r="AR50" s="542"/>
      <c r="AS50" s="542">
        <v>498.15</v>
      </c>
      <c r="AT50" s="2393"/>
      <c r="AU50" s="1049"/>
      <c r="AV50" s="542"/>
      <c r="AW50" s="542">
        <v>498.15</v>
      </c>
      <c r="AX50" s="2393"/>
      <c r="AY50" s="1049"/>
      <c r="AZ50" s="1416"/>
      <c r="BA50" s="1416">
        <v>0</v>
      </c>
      <c r="BB50" s="1416"/>
      <c r="BC50" s="1416">
        <v>0</v>
      </c>
      <c r="BD50" s="542"/>
      <c r="BE50" s="542">
        <v>498.15</v>
      </c>
      <c r="BF50" s="1217"/>
      <c r="BG50" s="1217"/>
      <c r="BH50" s="1217"/>
      <c r="BI50" s="1217"/>
      <c r="BJ50" s="1217"/>
      <c r="BK50" s="1217"/>
      <c r="BL50" s="1217"/>
      <c r="BM50" s="1217"/>
    </row>
    <row r="51" spans="1:65" ht="15.75" x14ac:dyDescent="0.25">
      <c r="A51" s="2135" t="s">
        <v>873</v>
      </c>
      <c r="B51" s="2363" t="s">
        <v>1377</v>
      </c>
      <c r="C51" s="2364" t="s">
        <v>50</v>
      </c>
      <c r="D51" s="2394"/>
      <c r="E51" s="968"/>
      <c r="F51" s="2394"/>
      <c r="G51" s="968"/>
      <c r="H51" s="968"/>
      <c r="I51" s="1073">
        <v>0</v>
      </c>
      <c r="J51" s="2394"/>
      <c r="K51" s="968"/>
      <c r="L51" s="542"/>
      <c r="M51" s="542">
        <v>0</v>
      </c>
      <c r="N51" s="2394"/>
      <c r="O51" s="968"/>
      <c r="P51" s="542"/>
      <c r="Q51" s="542">
        <v>0</v>
      </c>
      <c r="R51" s="2394"/>
      <c r="S51" s="968"/>
      <c r="T51" s="542"/>
      <c r="U51" s="542">
        <v>0</v>
      </c>
      <c r="V51" s="2394"/>
      <c r="W51" s="968"/>
      <c r="X51" s="1416"/>
      <c r="Y51" s="1416">
        <v>0</v>
      </c>
      <c r="Z51" s="1416"/>
      <c r="AA51" s="1416">
        <v>0</v>
      </c>
      <c r="AB51" s="2394"/>
      <c r="AC51" s="968"/>
      <c r="AD51" s="542"/>
      <c r="AE51" s="542">
        <v>0</v>
      </c>
      <c r="AF51" s="2394"/>
      <c r="AG51" s="968"/>
      <c r="AH51" s="542"/>
      <c r="AI51" s="542">
        <v>0</v>
      </c>
      <c r="AJ51" s="2394"/>
      <c r="AK51" s="968"/>
      <c r="AL51" s="1416"/>
      <c r="AM51" s="1416">
        <v>0</v>
      </c>
      <c r="AN51" s="542"/>
      <c r="AO51" s="542">
        <v>0</v>
      </c>
      <c r="AP51" s="2394"/>
      <c r="AQ51" s="968"/>
      <c r="AR51" s="542"/>
      <c r="AS51" s="542">
        <v>0</v>
      </c>
      <c r="AT51" s="2394"/>
      <c r="AU51" s="968"/>
      <c r="AV51" s="542"/>
      <c r="AW51" s="542">
        <v>0</v>
      </c>
      <c r="AX51" s="2394"/>
      <c r="AY51" s="968"/>
      <c r="AZ51" s="1416"/>
      <c r="BA51" s="1416">
        <v>0</v>
      </c>
      <c r="BB51" s="1416"/>
      <c r="BC51" s="1416">
        <v>0</v>
      </c>
      <c r="BD51" s="542"/>
      <c r="BE51" s="542">
        <v>0</v>
      </c>
      <c r="BF51" s="1217"/>
      <c r="BG51" s="1217"/>
      <c r="BH51" s="1217"/>
      <c r="BI51" s="1217"/>
      <c r="BJ51" s="1217"/>
      <c r="BK51" s="1217"/>
      <c r="BL51" s="1217"/>
      <c r="BM51" s="1217"/>
    </row>
    <row r="52" spans="1:65" ht="15.75" x14ac:dyDescent="0.25">
      <c r="A52" s="2379" t="s">
        <v>873</v>
      </c>
      <c r="B52" s="2380" t="s">
        <v>974</v>
      </c>
      <c r="C52" s="1686" t="s">
        <v>50</v>
      </c>
      <c r="D52" s="2381"/>
      <c r="E52" s="463"/>
      <c r="F52" s="2381"/>
      <c r="G52" s="463">
        <v>1574.3999999999996</v>
      </c>
      <c r="H52" s="463"/>
      <c r="I52" s="1036">
        <v>1574.3999999999996</v>
      </c>
      <c r="J52" s="2381"/>
      <c r="K52" s="463"/>
      <c r="L52" s="463"/>
      <c r="M52" s="542">
        <v>1574.3999999999996</v>
      </c>
      <c r="N52" s="2381"/>
      <c r="O52" s="463"/>
      <c r="P52" s="463"/>
      <c r="Q52" s="542">
        <v>1574.3999999999996</v>
      </c>
      <c r="R52" s="2381"/>
      <c r="S52" s="463"/>
      <c r="T52" s="463"/>
      <c r="U52" s="542">
        <v>1574.3999999999996</v>
      </c>
      <c r="V52" s="2381"/>
      <c r="W52" s="463"/>
      <c r="X52" s="1415"/>
      <c r="Y52" s="1416">
        <v>0</v>
      </c>
      <c r="Z52" s="1415"/>
      <c r="AA52" s="1416">
        <v>1574.3999999999996</v>
      </c>
      <c r="AB52" s="2381"/>
      <c r="AC52" s="463"/>
      <c r="AD52" s="463"/>
      <c r="AE52" s="542">
        <v>1574.3999999999996</v>
      </c>
      <c r="AF52" s="2381"/>
      <c r="AG52" s="463"/>
      <c r="AH52" s="463"/>
      <c r="AI52" s="542">
        <v>1574.3999999999996</v>
      </c>
      <c r="AJ52" s="2381"/>
      <c r="AK52" s="463"/>
      <c r="AL52" s="1415"/>
      <c r="AM52" s="1416">
        <v>0</v>
      </c>
      <c r="AN52" s="463"/>
      <c r="AO52" s="542">
        <v>1574.3999999999996</v>
      </c>
      <c r="AP52" s="2381"/>
      <c r="AQ52" s="463"/>
      <c r="AR52" s="463"/>
      <c r="AS52" s="542">
        <v>1574.3999999999996</v>
      </c>
      <c r="AT52" s="2381"/>
      <c r="AU52" s="463"/>
      <c r="AV52" s="463"/>
      <c r="AW52" s="542">
        <v>1574.3999999999996</v>
      </c>
      <c r="AX52" s="2381"/>
      <c r="AY52" s="463"/>
      <c r="AZ52" s="1415"/>
      <c r="BA52" s="1416">
        <v>0</v>
      </c>
      <c r="BB52" s="1415"/>
      <c r="BC52" s="1416">
        <v>0</v>
      </c>
      <c r="BD52" s="463"/>
      <c r="BE52" s="542">
        <v>1574.3999999999996</v>
      </c>
      <c r="BF52" s="1217"/>
      <c r="BG52" s="1217"/>
      <c r="BH52" s="1217"/>
      <c r="BI52" s="1217"/>
      <c r="BJ52" s="1217"/>
      <c r="BK52" s="1217"/>
      <c r="BL52" s="1217"/>
      <c r="BM52" s="1217"/>
    </row>
    <row r="53" spans="1:65" ht="15.75" x14ac:dyDescent="0.25">
      <c r="A53" s="2379" t="s">
        <v>873</v>
      </c>
      <c r="B53" s="2380" t="s">
        <v>976</v>
      </c>
      <c r="C53" s="1686" t="s">
        <v>50</v>
      </c>
      <c r="D53" s="2381"/>
      <c r="E53" s="463">
        <v>4.0999999999999996</v>
      </c>
      <c r="F53" s="2381"/>
      <c r="G53" s="463">
        <v>125.05000000000001</v>
      </c>
      <c r="H53" s="463"/>
      <c r="I53" s="1036">
        <v>129.15</v>
      </c>
      <c r="J53" s="2381"/>
      <c r="K53" s="463">
        <v>92.25</v>
      </c>
      <c r="L53" s="542"/>
      <c r="M53" s="542">
        <v>221.4</v>
      </c>
      <c r="N53" s="2381"/>
      <c r="O53" s="463">
        <v>164</v>
      </c>
      <c r="P53" s="542"/>
      <c r="Q53" s="542">
        <v>385.4</v>
      </c>
      <c r="R53" s="2381"/>
      <c r="S53" s="463">
        <v>301.35000000000002</v>
      </c>
      <c r="T53" s="542"/>
      <c r="U53" s="542">
        <v>686.75</v>
      </c>
      <c r="V53" s="2381"/>
      <c r="W53" s="463"/>
      <c r="X53" s="1416"/>
      <c r="Y53" s="1416">
        <v>465.35</v>
      </c>
      <c r="Z53" s="1416"/>
      <c r="AA53" s="1416">
        <v>686.75</v>
      </c>
      <c r="AB53" s="2381"/>
      <c r="AC53" s="463">
        <v>266.5</v>
      </c>
      <c r="AD53" s="542"/>
      <c r="AE53" s="542">
        <v>953.25</v>
      </c>
      <c r="AF53" s="2381"/>
      <c r="AG53" s="463">
        <v>8.1999999999999993</v>
      </c>
      <c r="AH53" s="542"/>
      <c r="AI53" s="542">
        <v>961.45</v>
      </c>
      <c r="AJ53" s="2381"/>
      <c r="AK53" s="463">
        <v>344.4</v>
      </c>
      <c r="AL53" s="1416"/>
      <c r="AM53" s="1416">
        <v>619.09999999999991</v>
      </c>
      <c r="AN53" s="542"/>
      <c r="AO53" s="542">
        <v>1305.8499999999999</v>
      </c>
      <c r="AP53" s="2381"/>
      <c r="AQ53" s="463">
        <v>254.2</v>
      </c>
      <c r="AR53" s="542"/>
      <c r="AS53" s="542">
        <v>1560.05</v>
      </c>
      <c r="AT53" s="2381"/>
      <c r="AU53" s="463">
        <v>100.45</v>
      </c>
      <c r="AV53" s="542"/>
      <c r="AW53" s="542">
        <v>1660.5</v>
      </c>
      <c r="AX53" s="2381"/>
      <c r="AY53" s="463">
        <v>57.399999999999991</v>
      </c>
      <c r="AZ53" s="1416"/>
      <c r="BA53" s="1416">
        <v>412.04999999999995</v>
      </c>
      <c r="BB53" s="1416"/>
      <c r="BC53" s="1416">
        <v>1031.1499999999999</v>
      </c>
      <c r="BD53" s="542"/>
      <c r="BE53" s="542">
        <v>1717.9</v>
      </c>
      <c r="BF53" s="1217"/>
      <c r="BG53" s="1217"/>
      <c r="BH53" s="1217"/>
      <c r="BI53" s="1217"/>
      <c r="BJ53" s="1217"/>
      <c r="BK53" s="1217"/>
      <c r="BL53" s="1217"/>
      <c r="BM53" s="1217"/>
    </row>
    <row r="54" spans="1:65" ht="15.75" x14ac:dyDescent="0.25">
      <c r="A54" s="2379" t="s">
        <v>873</v>
      </c>
      <c r="B54" s="2380" t="s">
        <v>1126</v>
      </c>
      <c r="C54" s="1686" t="s">
        <v>50</v>
      </c>
      <c r="D54" s="2381"/>
      <c r="E54" s="463"/>
      <c r="F54" s="2381"/>
      <c r="G54" s="463">
        <v>1498.5500000000002</v>
      </c>
      <c r="H54" s="463"/>
      <c r="I54" s="1036">
        <v>1498.5500000000002</v>
      </c>
      <c r="J54" s="2381"/>
      <c r="K54" s="463">
        <v>1824.5000000000002</v>
      </c>
      <c r="L54" s="542"/>
      <c r="M54" s="542">
        <v>3323.05</v>
      </c>
      <c r="N54" s="2381"/>
      <c r="O54" s="463">
        <v>164</v>
      </c>
      <c r="P54" s="542"/>
      <c r="Q54" s="542">
        <v>3487.05</v>
      </c>
      <c r="R54" s="2381"/>
      <c r="S54" s="463">
        <v>3417.3500000000008</v>
      </c>
      <c r="T54" s="542"/>
      <c r="U54" s="542">
        <v>6904.4000000000015</v>
      </c>
      <c r="V54" s="2381"/>
      <c r="W54" s="463">
        <v>1336.5999999999997</v>
      </c>
      <c r="X54" s="1416"/>
      <c r="Y54" s="1416">
        <v>4917.9500000000007</v>
      </c>
      <c r="Z54" s="1416"/>
      <c r="AA54" s="1416">
        <v>8241</v>
      </c>
      <c r="AB54" s="2381"/>
      <c r="AC54" s="463">
        <v>4007.75</v>
      </c>
      <c r="AD54" s="542"/>
      <c r="AE54" s="542">
        <v>12248.75</v>
      </c>
      <c r="AF54" s="2381"/>
      <c r="AG54" s="463">
        <v>1394</v>
      </c>
      <c r="AH54" s="542"/>
      <c r="AI54" s="542">
        <v>13642.75</v>
      </c>
      <c r="AJ54" s="2381"/>
      <c r="AK54" s="463">
        <v>1818.3500000000006</v>
      </c>
      <c r="AL54" s="1416"/>
      <c r="AM54" s="1416">
        <v>7220.1</v>
      </c>
      <c r="AN54" s="542"/>
      <c r="AO54" s="542">
        <v>15461.1</v>
      </c>
      <c r="AP54" s="2381"/>
      <c r="AQ54" s="463"/>
      <c r="AR54" s="542"/>
      <c r="AS54" s="542">
        <v>15461.1</v>
      </c>
      <c r="AT54" s="2381"/>
      <c r="AU54" s="463">
        <v>1025</v>
      </c>
      <c r="AV54" s="542"/>
      <c r="AW54" s="542">
        <v>16486.099999999999</v>
      </c>
      <c r="AX54" s="2381"/>
      <c r="AY54" s="463">
        <v>1512.9</v>
      </c>
      <c r="AZ54" s="1416"/>
      <c r="BA54" s="1416">
        <v>2537.9</v>
      </c>
      <c r="BB54" s="1416"/>
      <c r="BC54" s="1416">
        <v>9758</v>
      </c>
      <c r="BD54" s="542"/>
      <c r="BE54" s="542">
        <v>17999</v>
      </c>
      <c r="BF54" s="1217"/>
      <c r="BG54" s="1217"/>
      <c r="BH54" s="1217"/>
      <c r="BI54" s="1217"/>
      <c r="BJ54" s="1217"/>
      <c r="BK54" s="1217"/>
      <c r="BL54" s="1217"/>
      <c r="BM54" s="1217"/>
    </row>
    <row r="55" spans="1:65" ht="15.75" x14ac:dyDescent="0.25">
      <c r="A55" s="2379" t="s">
        <v>873</v>
      </c>
      <c r="B55" s="2380" t="s">
        <v>1141</v>
      </c>
      <c r="C55" s="1686" t="s">
        <v>50</v>
      </c>
      <c r="D55" s="2381"/>
      <c r="E55" s="463">
        <v>110.7</v>
      </c>
      <c r="F55" s="2381"/>
      <c r="G55" s="463">
        <v>932.75</v>
      </c>
      <c r="H55" s="463"/>
      <c r="I55" s="1036">
        <v>1043.45</v>
      </c>
      <c r="J55" s="2381"/>
      <c r="K55" s="463">
        <v>350.54999999999995</v>
      </c>
      <c r="L55" s="542"/>
      <c r="M55" s="542">
        <v>1394</v>
      </c>
      <c r="N55" s="2381"/>
      <c r="O55" s="463"/>
      <c r="P55" s="542"/>
      <c r="Q55" s="542">
        <v>1394</v>
      </c>
      <c r="R55" s="2381"/>
      <c r="S55" s="463">
        <v>412.05</v>
      </c>
      <c r="T55" s="542"/>
      <c r="U55" s="542">
        <v>1806.05</v>
      </c>
      <c r="V55" s="2381"/>
      <c r="W55" s="463">
        <v>248.04999999999998</v>
      </c>
      <c r="X55" s="1416"/>
      <c r="Y55" s="1416">
        <v>660.1</v>
      </c>
      <c r="Z55" s="1416"/>
      <c r="AA55" s="1416">
        <v>2054.1</v>
      </c>
      <c r="AB55" s="2381"/>
      <c r="AC55" s="463"/>
      <c r="AD55" s="542"/>
      <c r="AE55" s="542">
        <v>2054.1</v>
      </c>
      <c r="AF55" s="2381"/>
      <c r="AG55" s="463"/>
      <c r="AH55" s="542"/>
      <c r="AI55" s="542">
        <v>2054.1</v>
      </c>
      <c r="AJ55" s="2381"/>
      <c r="AK55" s="463"/>
      <c r="AL55" s="1416"/>
      <c r="AM55" s="1416">
        <v>0</v>
      </c>
      <c r="AN55" s="542"/>
      <c r="AO55" s="542">
        <v>2054.1</v>
      </c>
      <c r="AP55" s="2381"/>
      <c r="AQ55" s="463"/>
      <c r="AR55" s="542"/>
      <c r="AS55" s="542">
        <v>2054.1</v>
      </c>
      <c r="AT55" s="2381"/>
      <c r="AU55" s="463">
        <v>161.95000000000002</v>
      </c>
      <c r="AV55" s="542"/>
      <c r="AW55" s="542">
        <v>2216.0499999999997</v>
      </c>
      <c r="AX55" s="2381"/>
      <c r="AY55" s="463">
        <v>276.74999999999994</v>
      </c>
      <c r="AZ55" s="1416"/>
      <c r="BA55" s="1416">
        <v>438.69999999999993</v>
      </c>
      <c r="BB55" s="1416"/>
      <c r="BC55" s="1416">
        <v>438.69999999999993</v>
      </c>
      <c r="BD55" s="542"/>
      <c r="BE55" s="542">
        <v>2492.7999999999997</v>
      </c>
      <c r="BF55" s="1217"/>
      <c r="BG55" s="1217"/>
      <c r="BH55" s="1217"/>
      <c r="BI55" s="1217"/>
      <c r="BJ55" s="1217"/>
      <c r="BK55" s="1217"/>
      <c r="BL55" s="1217"/>
      <c r="BM55" s="1217"/>
    </row>
    <row r="56" spans="1:65" ht="15.75" x14ac:dyDescent="0.25">
      <c r="A56" s="2395" t="s">
        <v>873</v>
      </c>
      <c r="B56" s="2382" t="s">
        <v>2158</v>
      </c>
      <c r="C56" s="1686" t="s">
        <v>50</v>
      </c>
      <c r="D56" s="2396"/>
      <c r="E56" s="2291"/>
      <c r="F56" s="2396"/>
      <c r="G56" s="2291"/>
      <c r="H56" s="2291"/>
      <c r="I56" s="2109"/>
      <c r="J56" s="2396"/>
      <c r="K56" s="2291"/>
      <c r="L56" s="2291"/>
      <c r="M56" s="2291"/>
      <c r="N56" s="2396"/>
      <c r="O56" s="2291"/>
      <c r="P56" s="2291"/>
      <c r="Q56" s="2291"/>
      <c r="R56" s="2396"/>
      <c r="S56" s="2291"/>
      <c r="T56" s="2291"/>
      <c r="U56" s="2291"/>
      <c r="V56" s="2396"/>
      <c r="W56" s="2291"/>
      <c r="X56" s="2293"/>
      <c r="Y56" s="2293"/>
      <c r="Z56" s="2293"/>
      <c r="AA56" s="2293"/>
      <c r="AB56" s="2396"/>
      <c r="AC56" s="2291"/>
      <c r="AD56" s="2291"/>
      <c r="AE56" s="2291"/>
      <c r="AF56" s="2396"/>
      <c r="AG56" s="2291"/>
      <c r="AH56" s="2291"/>
      <c r="AI56" s="2291"/>
      <c r="AJ56" s="2396"/>
      <c r="AK56" s="2291"/>
      <c r="AL56" s="2293"/>
      <c r="AM56" s="2293"/>
      <c r="AN56" s="2291"/>
      <c r="AO56" s="2291"/>
      <c r="AP56" s="2396"/>
      <c r="AQ56" s="2291"/>
      <c r="AR56" s="2291"/>
      <c r="AS56" s="2291"/>
      <c r="AT56" s="2396"/>
      <c r="AU56" s="2291"/>
      <c r="AV56" s="2291"/>
      <c r="AW56" s="2291"/>
      <c r="AX56" s="2396"/>
      <c r="AY56" s="2291">
        <v>145.55000000000001</v>
      </c>
      <c r="AZ56" s="2293"/>
      <c r="BA56" s="1416">
        <v>145.55000000000001</v>
      </c>
      <c r="BB56" s="2293"/>
      <c r="BC56" s="1416">
        <v>145.55000000000001</v>
      </c>
      <c r="BD56" s="2291"/>
      <c r="BE56" s="542">
        <v>145.55000000000001</v>
      </c>
      <c r="BF56" s="1217"/>
      <c r="BG56" s="1217"/>
      <c r="BH56" s="1217"/>
      <c r="BI56" s="1217"/>
      <c r="BJ56" s="1217"/>
      <c r="BK56" s="1217"/>
      <c r="BL56" s="1217"/>
      <c r="BM56" s="1217"/>
    </row>
    <row r="57" spans="1:65" ht="16.5" customHeight="1" x14ac:dyDescent="0.25">
      <c r="A57" s="2379" t="s">
        <v>873</v>
      </c>
      <c r="B57" s="2380" t="s">
        <v>981</v>
      </c>
      <c r="C57" s="1686" t="s">
        <v>50</v>
      </c>
      <c r="D57" s="2381"/>
      <c r="E57" s="463"/>
      <c r="F57" s="2381"/>
      <c r="G57" s="463"/>
      <c r="H57" s="463"/>
      <c r="I57" s="1036">
        <v>0</v>
      </c>
      <c r="J57" s="2381"/>
      <c r="K57" s="463"/>
      <c r="L57" s="542"/>
      <c r="M57" s="542">
        <v>0</v>
      </c>
      <c r="N57" s="2381"/>
      <c r="O57" s="463"/>
      <c r="P57" s="542"/>
      <c r="Q57" s="542">
        <v>0</v>
      </c>
      <c r="R57" s="2381"/>
      <c r="S57" s="463"/>
      <c r="T57" s="542"/>
      <c r="U57" s="542">
        <v>0</v>
      </c>
      <c r="V57" s="2381"/>
      <c r="W57" s="463">
        <v>330.05000000000007</v>
      </c>
      <c r="X57" s="1416"/>
      <c r="Y57" s="1416">
        <v>330.05000000000007</v>
      </c>
      <c r="Z57" s="1416"/>
      <c r="AA57" s="1416">
        <v>330.05000000000007</v>
      </c>
      <c r="AB57" s="2381"/>
      <c r="AC57" s="463"/>
      <c r="AD57" s="542"/>
      <c r="AE57" s="542">
        <v>330.05000000000007</v>
      </c>
      <c r="AF57" s="2381"/>
      <c r="AG57" s="463"/>
      <c r="AH57" s="542"/>
      <c r="AI57" s="542">
        <v>330.05000000000007</v>
      </c>
      <c r="AJ57" s="2381"/>
      <c r="AK57" s="463">
        <v>84.05</v>
      </c>
      <c r="AL57" s="1416"/>
      <c r="AM57" s="1416">
        <v>84.05</v>
      </c>
      <c r="AN57" s="542"/>
      <c r="AO57" s="542">
        <v>414.10000000000008</v>
      </c>
      <c r="AP57" s="2381"/>
      <c r="AQ57" s="463"/>
      <c r="AR57" s="542"/>
      <c r="AS57" s="542">
        <v>414.10000000000008</v>
      </c>
      <c r="AT57" s="2381"/>
      <c r="AU57" s="463"/>
      <c r="AV57" s="542"/>
      <c r="AW57" s="542">
        <v>414.10000000000008</v>
      </c>
      <c r="AX57" s="2381"/>
      <c r="AY57" s="463"/>
      <c r="AZ57" s="1416"/>
      <c r="BA57" s="1416">
        <v>0</v>
      </c>
      <c r="BB57" s="1416"/>
      <c r="BC57" s="1416">
        <v>84.05</v>
      </c>
      <c r="BD57" s="542"/>
      <c r="BE57" s="542">
        <v>414.10000000000008</v>
      </c>
      <c r="BF57" s="1217"/>
      <c r="BG57" s="1217"/>
      <c r="BH57" s="1217"/>
      <c r="BI57" s="1217"/>
      <c r="BJ57" s="1217"/>
      <c r="BK57" s="1217"/>
      <c r="BL57" s="1217"/>
      <c r="BM57" s="1217"/>
    </row>
    <row r="58" spans="1:65" ht="15.75" x14ac:dyDescent="0.25">
      <c r="A58" s="2379" t="s">
        <v>873</v>
      </c>
      <c r="B58" s="2380" t="s">
        <v>877</v>
      </c>
      <c r="C58" s="1686" t="s">
        <v>50</v>
      </c>
      <c r="D58" s="2381"/>
      <c r="E58" s="463"/>
      <c r="F58" s="2381"/>
      <c r="G58" s="463">
        <v>1221.7999999999997</v>
      </c>
      <c r="H58" s="463"/>
      <c r="I58" s="1036">
        <v>1221.7999999999997</v>
      </c>
      <c r="J58" s="2381"/>
      <c r="K58" s="463">
        <v>899.95</v>
      </c>
      <c r="L58" s="542"/>
      <c r="M58" s="542">
        <v>2121.75</v>
      </c>
      <c r="N58" s="2381"/>
      <c r="O58" s="463">
        <v>1232.0500000000002</v>
      </c>
      <c r="P58" s="542"/>
      <c r="Q58" s="542">
        <v>3353.8</v>
      </c>
      <c r="R58" s="2381"/>
      <c r="S58" s="463">
        <v>1320.2</v>
      </c>
      <c r="T58" s="542"/>
      <c r="U58" s="542">
        <v>4674</v>
      </c>
      <c r="V58" s="2381"/>
      <c r="W58" s="463">
        <v>744.15</v>
      </c>
      <c r="X58" s="1416"/>
      <c r="Y58" s="1416">
        <v>3296.4</v>
      </c>
      <c r="Z58" s="1416"/>
      <c r="AA58" s="1416">
        <v>5418.15</v>
      </c>
      <c r="AB58" s="2381"/>
      <c r="AC58" s="463">
        <v>1430.9000000000003</v>
      </c>
      <c r="AD58" s="542"/>
      <c r="AE58" s="542">
        <v>6849.05</v>
      </c>
      <c r="AF58" s="2381"/>
      <c r="AG58" s="463">
        <v>412.04999999999995</v>
      </c>
      <c r="AH58" s="542"/>
      <c r="AI58" s="542">
        <v>7261.1</v>
      </c>
      <c r="AJ58" s="2381"/>
      <c r="AK58" s="463">
        <v>1482.15</v>
      </c>
      <c r="AL58" s="1416"/>
      <c r="AM58" s="1416">
        <v>3325.1000000000004</v>
      </c>
      <c r="AN58" s="542"/>
      <c r="AO58" s="542">
        <v>8743.25</v>
      </c>
      <c r="AP58" s="2381"/>
      <c r="AQ58" s="463">
        <v>1482.15</v>
      </c>
      <c r="AR58" s="542"/>
      <c r="AS58" s="542">
        <v>10225.4</v>
      </c>
      <c r="AT58" s="2381"/>
      <c r="AU58" s="463">
        <v>1514.9500000000003</v>
      </c>
      <c r="AV58" s="542"/>
      <c r="AW58" s="542">
        <v>11740.35</v>
      </c>
      <c r="AX58" s="2381"/>
      <c r="AY58" s="463">
        <v>321.84999999999997</v>
      </c>
      <c r="AZ58" s="1416"/>
      <c r="BA58" s="1416">
        <v>3318.9500000000003</v>
      </c>
      <c r="BB58" s="1416"/>
      <c r="BC58" s="1416">
        <v>6644.0500000000011</v>
      </c>
      <c r="BD58" s="542"/>
      <c r="BE58" s="542">
        <v>12062.2</v>
      </c>
      <c r="BF58" s="1217"/>
      <c r="BG58" s="1217"/>
      <c r="BH58" s="1217"/>
      <c r="BI58" s="1217"/>
      <c r="BJ58" s="1217"/>
      <c r="BK58" s="1217"/>
      <c r="BL58" s="1217"/>
      <c r="BM58" s="1217"/>
    </row>
    <row r="59" spans="1:65" ht="15.75" x14ac:dyDescent="0.25">
      <c r="A59" s="2379" t="s">
        <v>873</v>
      </c>
      <c r="B59" s="2380" t="s">
        <v>975</v>
      </c>
      <c r="C59" s="1686" t="s">
        <v>50</v>
      </c>
      <c r="D59" s="2381"/>
      <c r="E59" s="463"/>
      <c r="F59" s="2381"/>
      <c r="G59" s="463">
        <v>100.45</v>
      </c>
      <c r="H59" s="463"/>
      <c r="I59" s="1036">
        <v>100.45</v>
      </c>
      <c r="J59" s="2381"/>
      <c r="K59" s="463"/>
      <c r="L59" s="542"/>
      <c r="M59" s="542">
        <v>100.45</v>
      </c>
      <c r="N59" s="2381"/>
      <c r="O59" s="463">
        <v>336.2</v>
      </c>
      <c r="P59" s="542"/>
      <c r="Q59" s="542">
        <v>436.65</v>
      </c>
      <c r="R59" s="2381"/>
      <c r="S59" s="1025">
        <v>381.3</v>
      </c>
      <c r="T59" s="542"/>
      <c r="U59" s="542">
        <v>817.95</v>
      </c>
      <c r="V59" s="2381"/>
      <c r="W59" s="1025"/>
      <c r="X59" s="1416"/>
      <c r="Y59" s="1416">
        <v>717.5</v>
      </c>
      <c r="Z59" s="1416"/>
      <c r="AA59" s="1416">
        <v>817.95</v>
      </c>
      <c r="AB59" s="2381"/>
      <c r="AC59" s="463"/>
      <c r="AD59" s="542"/>
      <c r="AE59" s="542">
        <v>817.95</v>
      </c>
      <c r="AF59" s="2381"/>
      <c r="AG59" s="463"/>
      <c r="AH59" s="542"/>
      <c r="AI59" s="542">
        <v>817.95</v>
      </c>
      <c r="AJ59" s="2381"/>
      <c r="AK59" s="463"/>
      <c r="AL59" s="1416"/>
      <c r="AM59" s="1416">
        <v>0</v>
      </c>
      <c r="AN59" s="542"/>
      <c r="AO59" s="542">
        <v>817.95</v>
      </c>
      <c r="AP59" s="2381"/>
      <c r="AQ59" s="463">
        <v>209.10000000000002</v>
      </c>
      <c r="AR59" s="542"/>
      <c r="AS59" s="542">
        <v>1027.0500000000002</v>
      </c>
      <c r="AT59" s="2381"/>
      <c r="AU59" s="463"/>
      <c r="AV59" s="542"/>
      <c r="AW59" s="542">
        <v>1027.0500000000002</v>
      </c>
      <c r="AX59" s="2381"/>
      <c r="AY59" s="463">
        <v>104.55</v>
      </c>
      <c r="AZ59" s="1416"/>
      <c r="BA59" s="1416">
        <v>313.65000000000003</v>
      </c>
      <c r="BB59" s="1416"/>
      <c r="BC59" s="1416">
        <v>313.65000000000003</v>
      </c>
      <c r="BD59" s="542"/>
      <c r="BE59" s="542">
        <v>1131.6000000000001</v>
      </c>
      <c r="BF59" s="1217"/>
      <c r="BG59" s="1217"/>
      <c r="BH59" s="1217"/>
      <c r="BI59" s="1217"/>
      <c r="BJ59" s="1217"/>
      <c r="BK59" s="1217"/>
      <c r="BL59" s="1217"/>
      <c r="BM59" s="1217"/>
    </row>
    <row r="60" spans="1:65" ht="15.75" x14ac:dyDescent="0.25">
      <c r="A60" s="2379" t="s">
        <v>873</v>
      </c>
      <c r="B60" s="2380" t="s">
        <v>977</v>
      </c>
      <c r="C60" s="1686" t="s">
        <v>50</v>
      </c>
      <c r="D60" s="2381"/>
      <c r="E60" s="463"/>
      <c r="F60" s="2381"/>
      <c r="G60" s="463">
        <v>647.79999999999995</v>
      </c>
      <c r="H60" s="463"/>
      <c r="I60" s="1036">
        <v>647.79999999999995</v>
      </c>
      <c r="J60" s="2381"/>
      <c r="K60" s="463"/>
      <c r="L60" s="2397"/>
      <c r="M60" s="542">
        <v>647.79999999999995</v>
      </c>
      <c r="N60" s="2381"/>
      <c r="O60" s="463">
        <v>641.65000000000009</v>
      </c>
      <c r="P60" s="2397"/>
      <c r="Q60" s="542">
        <v>1289.45</v>
      </c>
      <c r="R60" s="2381"/>
      <c r="S60" s="1025">
        <v>565.80000000000007</v>
      </c>
      <c r="T60" s="2397"/>
      <c r="U60" s="542">
        <v>1855.25</v>
      </c>
      <c r="V60" s="2381"/>
      <c r="W60" s="1025">
        <v>266.5</v>
      </c>
      <c r="X60" s="2398"/>
      <c r="Y60" s="1416">
        <v>1473.9500000000003</v>
      </c>
      <c r="Z60" s="1416"/>
      <c r="AA60" s="1416">
        <v>2121.75</v>
      </c>
      <c r="AB60" s="2381"/>
      <c r="AC60" s="463">
        <v>1703.5500000000006</v>
      </c>
      <c r="AD60" s="2397"/>
      <c r="AE60" s="542">
        <v>3825.3000000000006</v>
      </c>
      <c r="AF60" s="2381"/>
      <c r="AG60" s="463"/>
      <c r="AH60" s="2397"/>
      <c r="AI60" s="542">
        <v>3825.3000000000006</v>
      </c>
      <c r="AJ60" s="2381"/>
      <c r="AK60" s="463">
        <v>1164.4000000000001</v>
      </c>
      <c r="AL60" s="2398"/>
      <c r="AM60" s="1416">
        <v>2867.9500000000007</v>
      </c>
      <c r="AN60" s="542"/>
      <c r="AO60" s="542">
        <v>4989.7000000000007</v>
      </c>
      <c r="AP60" s="2381"/>
      <c r="AQ60" s="463">
        <v>100.45</v>
      </c>
      <c r="AR60" s="2397"/>
      <c r="AS60" s="542">
        <v>5090.1500000000005</v>
      </c>
      <c r="AT60" s="2381"/>
      <c r="AU60" s="463">
        <v>668.30000000000007</v>
      </c>
      <c r="AV60" s="2397"/>
      <c r="AW60" s="542">
        <v>5758.4500000000007</v>
      </c>
      <c r="AX60" s="2381"/>
      <c r="AY60" s="463">
        <v>1849.1</v>
      </c>
      <c r="AZ60" s="2398"/>
      <c r="BA60" s="1416">
        <v>2617.85</v>
      </c>
      <c r="BB60" s="1416"/>
      <c r="BC60" s="1416">
        <v>5485.8000000000011</v>
      </c>
      <c r="BD60" s="542"/>
      <c r="BE60" s="542">
        <v>7607.5500000000011</v>
      </c>
      <c r="BF60" s="1217"/>
      <c r="BG60" s="1217"/>
      <c r="BH60" s="1217"/>
      <c r="BI60" s="1217"/>
      <c r="BJ60" s="1217"/>
      <c r="BK60" s="1217"/>
      <c r="BL60" s="1217"/>
      <c r="BM60" s="1217"/>
    </row>
    <row r="61" spans="1:65" ht="15.75" x14ac:dyDescent="0.25">
      <c r="A61" s="2379" t="s">
        <v>873</v>
      </c>
      <c r="B61" s="2380" t="s">
        <v>979</v>
      </c>
      <c r="C61" s="1686" t="s">
        <v>50</v>
      </c>
      <c r="D61" s="2381"/>
      <c r="E61" s="463"/>
      <c r="F61" s="2381"/>
      <c r="G61" s="463">
        <v>141.44999999999999</v>
      </c>
      <c r="H61" s="463"/>
      <c r="I61" s="1036">
        <v>141.44999999999999</v>
      </c>
      <c r="J61" s="2381"/>
      <c r="K61" s="463"/>
      <c r="L61" s="463"/>
      <c r="M61" s="542">
        <v>141.44999999999999</v>
      </c>
      <c r="N61" s="2381"/>
      <c r="O61" s="463"/>
      <c r="P61" s="463"/>
      <c r="Q61" s="542">
        <v>141.44999999999999</v>
      </c>
      <c r="R61" s="2381"/>
      <c r="S61" s="463"/>
      <c r="T61" s="463"/>
      <c r="U61" s="542">
        <v>141.44999999999999</v>
      </c>
      <c r="V61" s="2381"/>
      <c r="W61" s="463"/>
      <c r="X61" s="1415"/>
      <c r="Y61" s="1416">
        <v>0</v>
      </c>
      <c r="Z61" s="1415"/>
      <c r="AA61" s="1416">
        <v>141.44999999999999</v>
      </c>
      <c r="AB61" s="2381"/>
      <c r="AC61" s="463"/>
      <c r="AD61" s="463"/>
      <c r="AE61" s="542">
        <v>141.44999999999999</v>
      </c>
      <c r="AF61" s="2381"/>
      <c r="AG61" s="463"/>
      <c r="AH61" s="463"/>
      <c r="AI61" s="542">
        <v>141.44999999999999</v>
      </c>
      <c r="AJ61" s="2381"/>
      <c r="AK61" s="463"/>
      <c r="AL61" s="1415"/>
      <c r="AM61" s="1416">
        <v>0</v>
      </c>
      <c r="AN61" s="463"/>
      <c r="AO61" s="542">
        <v>141.44999999999999</v>
      </c>
      <c r="AP61" s="2381"/>
      <c r="AQ61" s="463">
        <v>133.25</v>
      </c>
      <c r="AR61" s="463"/>
      <c r="AS61" s="542">
        <v>274.7</v>
      </c>
      <c r="AT61" s="2381"/>
      <c r="AU61" s="463"/>
      <c r="AV61" s="463"/>
      <c r="AW61" s="542">
        <v>274.7</v>
      </c>
      <c r="AX61" s="2381"/>
      <c r="AY61" s="463"/>
      <c r="AZ61" s="1415"/>
      <c r="BA61" s="1416">
        <v>133.25</v>
      </c>
      <c r="BB61" s="1415"/>
      <c r="BC61" s="1416">
        <v>133.25</v>
      </c>
      <c r="BD61" s="463"/>
      <c r="BE61" s="542">
        <v>274.7</v>
      </c>
      <c r="BF61" s="1217"/>
      <c r="BG61" s="1217"/>
      <c r="BH61" s="1217"/>
      <c r="BI61" s="1217"/>
      <c r="BJ61" s="1217"/>
      <c r="BK61" s="1217"/>
      <c r="BL61" s="1217"/>
      <c r="BM61" s="1217"/>
    </row>
    <row r="62" spans="1:65" ht="15.75" x14ac:dyDescent="0.25">
      <c r="A62" s="2379" t="s">
        <v>873</v>
      </c>
      <c r="B62" s="2380" t="s">
        <v>1145</v>
      </c>
      <c r="C62" s="1686" t="s">
        <v>50</v>
      </c>
      <c r="D62" s="2381"/>
      <c r="E62" s="463"/>
      <c r="F62" s="2381"/>
      <c r="G62" s="463">
        <v>8.1999999999999993</v>
      </c>
      <c r="H62" s="463"/>
      <c r="I62" s="1036">
        <v>8.1999999999999993</v>
      </c>
      <c r="J62" s="2381"/>
      <c r="K62" s="463">
        <v>2.0499999999999998</v>
      </c>
      <c r="L62" s="542"/>
      <c r="M62" s="542">
        <v>10.25</v>
      </c>
      <c r="N62" s="2381"/>
      <c r="O62" s="463"/>
      <c r="P62" s="542"/>
      <c r="Q62" s="542">
        <v>10.25</v>
      </c>
      <c r="R62" s="2381"/>
      <c r="S62" s="463"/>
      <c r="T62" s="542"/>
      <c r="U62" s="542">
        <v>10.25</v>
      </c>
      <c r="V62" s="2381"/>
      <c r="W62" s="463"/>
      <c r="X62" s="1416"/>
      <c r="Y62" s="1416">
        <v>0</v>
      </c>
      <c r="Z62" s="1416"/>
      <c r="AA62" s="1416">
        <v>10.25</v>
      </c>
      <c r="AB62" s="2381"/>
      <c r="AC62" s="463"/>
      <c r="AD62" s="542"/>
      <c r="AE62" s="542">
        <v>10.25</v>
      </c>
      <c r="AF62" s="2381"/>
      <c r="AG62" s="463"/>
      <c r="AH62" s="542"/>
      <c r="AI62" s="542">
        <v>10.25</v>
      </c>
      <c r="AJ62" s="2381"/>
      <c r="AK62" s="463">
        <v>4.0999999999999996</v>
      </c>
      <c r="AL62" s="1416"/>
      <c r="AM62" s="1416">
        <v>4.0999999999999996</v>
      </c>
      <c r="AN62" s="542"/>
      <c r="AO62" s="542">
        <v>14.35</v>
      </c>
      <c r="AP62" s="2381"/>
      <c r="AQ62" s="463">
        <v>24.6</v>
      </c>
      <c r="AR62" s="542"/>
      <c r="AS62" s="542">
        <v>38.950000000000003</v>
      </c>
      <c r="AT62" s="2381"/>
      <c r="AU62" s="463">
        <v>67.650000000000006</v>
      </c>
      <c r="AV62" s="542"/>
      <c r="AW62" s="542">
        <v>106.60000000000001</v>
      </c>
      <c r="AX62" s="2381"/>
      <c r="AY62" s="463"/>
      <c r="AZ62" s="1416"/>
      <c r="BA62" s="1416">
        <v>92.25</v>
      </c>
      <c r="BB62" s="1416"/>
      <c r="BC62" s="1416">
        <v>96.35</v>
      </c>
      <c r="BD62" s="542"/>
      <c r="BE62" s="542">
        <v>106.60000000000001</v>
      </c>
      <c r="BF62" s="1217"/>
      <c r="BG62" s="1217"/>
      <c r="BH62" s="1217"/>
      <c r="BI62" s="1217"/>
      <c r="BJ62" s="1217"/>
      <c r="BK62" s="1217"/>
      <c r="BL62" s="1217"/>
      <c r="BM62" s="1217"/>
    </row>
    <row r="63" spans="1:65" ht="15.75" x14ac:dyDescent="0.25">
      <c r="A63" s="2379" t="s">
        <v>873</v>
      </c>
      <c r="B63" s="2380" t="s">
        <v>978</v>
      </c>
      <c r="C63" s="1686" t="s">
        <v>50</v>
      </c>
      <c r="D63" s="2381"/>
      <c r="E63" s="463"/>
      <c r="F63" s="2381"/>
      <c r="G63" s="463"/>
      <c r="H63" s="463"/>
      <c r="I63" s="1036">
        <v>0</v>
      </c>
      <c r="J63" s="2381"/>
      <c r="K63" s="463"/>
      <c r="L63" s="542"/>
      <c r="M63" s="542">
        <v>0</v>
      </c>
      <c r="N63" s="2381"/>
      <c r="O63" s="463">
        <v>38.950000000000003</v>
      </c>
      <c r="P63" s="542"/>
      <c r="Q63" s="542">
        <v>38.950000000000003</v>
      </c>
      <c r="R63" s="2381"/>
      <c r="S63" s="463"/>
      <c r="T63" s="542"/>
      <c r="U63" s="542">
        <v>38.950000000000003</v>
      </c>
      <c r="V63" s="2381"/>
      <c r="W63" s="463"/>
      <c r="X63" s="1416"/>
      <c r="Y63" s="1416">
        <v>38.950000000000003</v>
      </c>
      <c r="Z63" s="1416"/>
      <c r="AA63" s="1416">
        <v>38.950000000000003</v>
      </c>
      <c r="AB63" s="2381"/>
      <c r="AC63" s="463"/>
      <c r="AD63" s="542"/>
      <c r="AE63" s="542">
        <v>38.950000000000003</v>
      </c>
      <c r="AF63" s="2381"/>
      <c r="AG63" s="463"/>
      <c r="AH63" s="542"/>
      <c r="AI63" s="542">
        <v>38.950000000000003</v>
      </c>
      <c r="AJ63" s="2381"/>
      <c r="AK63" s="463"/>
      <c r="AL63" s="1416"/>
      <c r="AM63" s="1416">
        <v>0</v>
      </c>
      <c r="AN63" s="542"/>
      <c r="AO63" s="542">
        <v>38.950000000000003</v>
      </c>
      <c r="AP63" s="2381"/>
      <c r="AQ63" s="463">
        <v>112.75</v>
      </c>
      <c r="AR63" s="542"/>
      <c r="AS63" s="542">
        <v>151.69999999999999</v>
      </c>
      <c r="AT63" s="2381"/>
      <c r="AU63" s="463">
        <v>71.75</v>
      </c>
      <c r="AV63" s="542"/>
      <c r="AW63" s="542">
        <v>223.45</v>
      </c>
      <c r="AX63" s="2381"/>
      <c r="AY63" s="463"/>
      <c r="AZ63" s="1416"/>
      <c r="BA63" s="1416">
        <v>184.5</v>
      </c>
      <c r="BB63" s="1416"/>
      <c r="BC63" s="1416">
        <v>184.5</v>
      </c>
      <c r="BD63" s="542"/>
      <c r="BE63" s="542">
        <v>223.45</v>
      </c>
      <c r="BF63" s="1217"/>
      <c r="BG63" s="1217"/>
      <c r="BH63" s="1217"/>
      <c r="BI63" s="1217"/>
      <c r="BJ63" s="1217"/>
      <c r="BK63" s="1217"/>
      <c r="BL63" s="1217"/>
      <c r="BM63" s="1217"/>
    </row>
    <row r="64" spans="1:65" ht="15.75" x14ac:dyDescent="0.25">
      <c r="A64" s="2379" t="s">
        <v>873</v>
      </c>
      <c r="B64" s="2380" t="s">
        <v>980</v>
      </c>
      <c r="C64" s="1686" t="s">
        <v>50</v>
      </c>
      <c r="D64" s="2381"/>
      <c r="E64" s="463"/>
      <c r="F64" s="2381"/>
      <c r="G64" s="463"/>
      <c r="H64" s="463"/>
      <c r="I64" s="1036"/>
      <c r="J64" s="2381"/>
      <c r="K64" s="463"/>
      <c r="L64" s="463"/>
      <c r="M64" s="463"/>
      <c r="N64" s="2381"/>
      <c r="O64" s="463"/>
      <c r="P64" s="463"/>
      <c r="Q64" s="463"/>
      <c r="R64" s="2381"/>
      <c r="S64" s="463"/>
      <c r="T64" s="463"/>
      <c r="U64" s="542">
        <v>0</v>
      </c>
      <c r="V64" s="2381"/>
      <c r="W64" s="463">
        <v>98.399999999999991</v>
      </c>
      <c r="X64" s="1415"/>
      <c r="Y64" s="1416">
        <v>98.399999999999991</v>
      </c>
      <c r="Z64" s="1416"/>
      <c r="AA64" s="1416">
        <v>98.399999999999991</v>
      </c>
      <c r="AB64" s="2381"/>
      <c r="AC64" s="463"/>
      <c r="AD64" s="463"/>
      <c r="AE64" s="542">
        <v>98.399999999999991</v>
      </c>
      <c r="AF64" s="2381"/>
      <c r="AG64" s="463"/>
      <c r="AH64" s="463"/>
      <c r="AI64" s="542">
        <v>98.399999999999991</v>
      </c>
      <c r="AJ64" s="2381"/>
      <c r="AK64" s="463">
        <v>104.55000000000001</v>
      </c>
      <c r="AL64" s="1415"/>
      <c r="AM64" s="1416">
        <v>104.55000000000001</v>
      </c>
      <c r="AN64" s="463"/>
      <c r="AO64" s="542">
        <v>202.95</v>
      </c>
      <c r="AP64" s="2381"/>
      <c r="AQ64" s="463"/>
      <c r="AR64" s="463"/>
      <c r="AS64" s="542">
        <v>202.95</v>
      </c>
      <c r="AT64" s="2381"/>
      <c r="AU64" s="463"/>
      <c r="AV64" s="463"/>
      <c r="AW64" s="542">
        <v>202.95</v>
      </c>
      <c r="AX64" s="2381"/>
      <c r="AY64" s="463"/>
      <c r="AZ64" s="1415"/>
      <c r="BA64" s="1416">
        <v>0</v>
      </c>
      <c r="BB64" s="1415"/>
      <c r="BC64" s="1416">
        <v>104.55000000000001</v>
      </c>
      <c r="BD64" s="463"/>
      <c r="BE64" s="542">
        <v>202.95</v>
      </c>
      <c r="BF64" s="1217"/>
      <c r="BG64" s="1217"/>
      <c r="BH64" s="1217"/>
      <c r="BI64" s="1217"/>
      <c r="BJ64" s="1217"/>
      <c r="BK64" s="1217"/>
      <c r="BL64" s="1217"/>
      <c r="BM64" s="1217"/>
    </row>
    <row r="65" spans="1:65" ht="15.75" x14ac:dyDescent="0.25">
      <c r="A65" s="2379" t="s">
        <v>873</v>
      </c>
      <c r="B65" s="2380" t="s">
        <v>1146</v>
      </c>
      <c r="C65" s="1686" t="s">
        <v>50</v>
      </c>
      <c r="D65" s="2381"/>
      <c r="E65" s="463">
        <v>4011.85</v>
      </c>
      <c r="F65" s="2381"/>
      <c r="G65" s="463">
        <v>10547.13</v>
      </c>
      <c r="H65" s="463"/>
      <c r="I65" s="1036">
        <v>14558.98</v>
      </c>
      <c r="J65" s="2381"/>
      <c r="K65" s="463">
        <v>7453.7999999999993</v>
      </c>
      <c r="L65" s="542"/>
      <c r="M65" s="542">
        <v>22012.78</v>
      </c>
      <c r="N65" s="2381"/>
      <c r="O65" s="463">
        <v>4175.8500000000004</v>
      </c>
      <c r="P65" s="542"/>
      <c r="Q65" s="542">
        <v>26188.629999999997</v>
      </c>
      <c r="R65" s="2381"/>
      <c r="S65" s="1025">
        <v>14077.35</v>
      </c>
      <c r="T65" s="542"/>
      <c r="U65" s="542">
        <v>40265.979999999996</v>
      </c>
      <c r="V65" s="2381"/>
      <c r="W65" s="1025">
        <v>7332.8499999999995</v>
      </c>
      <c r="X65" s="1416"/>
      <c r="Y65" s="1416">
        <v>25586.05</v>
      </c>
      <c r="Z65" s="1416"/>
      <c r="AA65" s="1416">
        <v>47598.83</v>
      </c>
      <c r="AB65" s="2381"/>
      <c r="AC65" s="463">
        <v>12074.5</v>
      </c>
      <c r="AD65" s="542"/>
      <c r="AE65" s="542">
        <v>59673.33</v>
      </c>
      <c r="AF65" s="2381"/>
      <c r="AG65" s="463">
        <v>7810.5000000000036</v>
      </c>
      <c r="AH65" s="542"/>
      <c r="AI65" s="542">
        <v>67483.83</v>
      </c>
      <c r="AJ65" s="2381"/>
      <c r="AK65" s="463">
        <v>8015.50000000001</v>
      </c>
      <c r="AL65" s="1416"/>
      <c r="AM65" s="1416">
        <v>27900.500000000015</v>
      </c>
      <c r="AN65" s="542"/>
      <c r="AO65" s="542">
        <v>75499.330000000016</v>
      </c>
      <c r="AP65" s="2381"/>
      <c r="AQ65" s="463">
        <v>11395.95</v>
      </c>
      <c r="AR65" s="542"/>
      <c r="AS65" s="542">
        <v>86895.280000000013</v>
      </c>
      <c r="AT65" s="2381"/>
      <c r="AU65" s="463">
        <v>5848.6500000000005</v>
      </c>
      <c r="AV65" s="542"/>
      <c r="AW65" s="542">
        <v>92743.930000000008</v>
      </c>
      <c r="AX65" s="2381"/>
      <c r="AY65" s="463">
        <v>5516.5500000000038</v>
      </c>
      <c r="AZ65" s="1416"/>
      <c r="BA65" s="1416">
        <v>22761.150000000005</v>
      </c>
      <c r="BB65" s="1416"/>
      <c r="BC65" s="1416">
        <v>50661.650000000023</v>
      </c>
      <c r="BD65" s="542"/>
      <c r="BE65" s="542">
        <v>98260.48000000001</v>
      </c>
      <c r="BF65" s="1217"/>
      <c r="BG65" s="1217"/>
      <c r="BH65" s="1217"/>
      <c r="BI65" s="1217"/>
      <c r="BJ65" s="1217"/>
      <c r="BK65" s="1217"/>
      <c r="BL65" s="1217"/>
      <c r="BM65" s="1217"/>
    </row>
    <row r="66" spans="1:65" ht="16.5" thickBot="1" x14ac:dyDescent="0.3">
      <c r="A66" s="2152" t="s">
        <v>873</v>
      </c>
      <c r="B66" s="2390" t="s">
        <v>954</v>
      </c>
      <c r="C66" s="2391" t="s">
        <v>50</v>
      </c>
      <c r="D66" s="2392"/>
      <c r="E66" s="1049"/>
      <c r="F66" s="2392"/>
      <c r="G66" s="1049"/>
      <c r="H66" s="1049"/>
      <c r="I66" s="1050">
        <v>0</v>
      </c>
      <c r="J66" s="2392"/>
      <c r="K66" s="1049"/>
      <c r="L66" s="542"/>
      <c r="M66" s="542">
        <v>0</v>
      </c>
      <c r="N66" s="2392"/>
      <c r="O66" s="1049"/>
      <c r="P66" s="542"/>
      <c r="Q66" s="542">
        <v>0</v>
      </c>
      <c r="R66" s="2392"/>
      <c r="S66" s="1049"/>
      <c r="T66" s="542"/>
      <c r="U66" s="542">
        <v>0</v>
      </c>
      <c r="V66" s="2392"/>
      <c r="W66" s="1049"/>
      <c r="X66" s="1416"/>
      <c r="Y66" s="1416">
        <v>0</v>
      </c>
      <c r="Z66" s="1416"/>
      <c r="AA66" s="1416">
        <v>0</v>
      </c>
      <c r="AB66" s="2392"/>
      <c r="AC66" s="1049"/>
      <c r="AD66" s="542"/>
      <c r="AE66" s="542">
        <v>0</v>
      </c>
      <c r="AF66" s="2392"/>
      <c r="AG66" s="1049"/>
      <c r="AH66" s="542"/>
      <c r="AI66" s="542">
        <v>0</v>
      </c>
      <c r="AJ66" s="2392"/>
      <c r="AK66" s="1049"/>
      <c r="AL66" s="1416"/>
      <c r="AM66" s="1416">
        <v>0</v>
      </c>
      <c r="AN66" s="542"/>
      <c r="AO66" s="542">
        <v>0</v>
      </c>
      <c r="AP66" s="2392"/>
      <c r="AQ66" s="1049"/>
      <c r="AR66" s="542"/>
      <c r="AS66" s="542">
        <v>0</v>
      </c>
      <c r="AT66" s="2392"/>
      <c r="AU66" s="1049"/>
      <c r="AV66" s="542"/>
      <c r="AW66" s="542">
        <v>0</v>
      </c>
      <c r="AX66" s="2392"/>
      <c r="AY66" s="1049"/>
      <c r="AZ66" s="1416"/>
      <c r="BA66" s="1416">
        <v>0</v>
      </c>
      <c r="BB66" s="1416"/>
      <c r="BC66" s="1416">
        <v>0</v>
      </c>
      <c r="BD66" s="542"/>
      <c r="BE66" s="542">
        <v>0</v>
      </c>
      <c r="BF66" s="1217"/>
      <c r="BG66" s="1217"/>
      <c r="BH66" s="1217"/>
      <c r="BI66" s="1217"/>
      <c r="BJ66" s="1217"/>
      <c r="BK66" s="1217"/>
      <c r="BL66" s="1217"/>
      <c r="BM66" s="1217"/>
    </row>
    <row r="67" spans="1:65" ht="15.75" x14ac:dyDescent="0.25">
      <c r="A67" s="2379" t="s">
        <v>52</v>
      </c>
      <c r="B67" s="2380" t="s">
        <v>974</v>
      </c>
      <c r="C67" s="1686" t="s">
        <v>50</v>
      </c>
      <c r="D67" s="1418"/>
      <c r="E67" s="463">
        <v>1482.1499999999999</v>
      </c>
      <c r="F67" s="1418"/>
      <c r="G67" s="463"/>
      <c r="H67" s="463"/>
      <c r="I67" s="1036">
        <v>1482.1499999999999</v>
      </c>
      <c r="J67" s="1418"/>
      <c r="K67" s="463"/>
      <c r="L67" s="463"/>
      <c r="M67" s="542">
        <v>1482.1499999999999</v>
      </c>
      <c r="N67" s="1418"/>
      <c r="O67" s="463"/>
      <c r="P67" s="463"/>
      <c r="Q67" s="542">
        <v>1482.1499999999999</v>
      </c>
      <c r="R67" s="1418"/>
      <c r="S67" s="463"/>
      <c r="T67" s="463"/>
      <c r="U67" s="542">
        <v>1482.1499999999999</v>
      </c>
      <c r="V67" s="1418"/>
      <c r="W67" s="463"/>
      <c r="X67" s="1415"/>
      <c r="Y67" s="1416">
        <v>0</v>
      </c>
      <c r="Z67" s="1415"/>
      <c r="AA67" s="1416">
        <v>1482.1499999999999</v>
      </c>
      <c r="AB67" s="1418"/>
      <c r="AC67" s="463"/>
      <c r="AD67" s="463"/>
      <c r="AE67" s="542">
        <v>1482.1499999999999</v>
      </c>
      <c r="AF67" s="1418"/>
      <c r="AG67" s="463"/>
      <c r="AH67" s="463"/>
      <c r="AI67" s="542">
        <v>1482.1499999999999</v>
      </c>
      <c r="AJ67" s="1418"/>
      <c r="AK67" s="463"/>
      <c r="AL67" s="1415"/>
      <c r="AM67" s="1416">
        <v>0</v>
      </c>
      <c r="AN67" s="463"/>
      <c r="AO67" s="542">
        <v>1482.1499999999999</v>
      </c>
      <c r="AP67" s="1418"/>
      <c r="AQ67" s="463"/>
      <c r="AR67" s="463"/>
      <c r="AS67" s="542">
        <v>1482.1499999999999</v>
      </c>
      <c r="AT67" s="1418"/>
      <c r="AU67" s="463"/>
      <c r="AV67" s="463"/>
      <c r="AW67" s="542">
        <v>1482.1499999999999</v>
      </c>
      <c r="AX67" s="1418"/>
      <c r="AY67" s="463"/>
      <c r="AZ67" s="1415"/>
      <c r="BA67" s="1416">
        <v>0</v>
      </c>
      <c r="BB67" s="1415"/>
      <c r="BC67" s="1416">
        <v>0</v>
      </c>
      <c r="BD67" s="463"/>
      <c r="BE67" s="542">
        <v>1482.1499999999999</v>
      </c>
      <c r="BF67" s="1217"/>
      <c r="BG67" s="1217"/>
      <c r="BH67" s="1217"/>
      <c r="BI67" s="1217"/>
      <c r="BJ67" s="1217"/>
      <c r="BK67" s="1217"/>
      <c r="BL67" s="1217"/>
      <c r="BM67" s="1217"/>
    </row>
    <row r="68" spans="1:65" ht="15.75" x14ac:dyDescent="0.25">
      <c r="A68" s="2379" t="s">
        <v>52</v>
      </c>
      <c r="B68" s="2380" t="s">
        <v>976</v>
      </c>
      <c r="C68" s="1686" t="s">
        <v>50</v>
      </c>
      <c r="D68" s="1418"/>
      <c r="E68" s="463"/>
      <c r="F68" s="1418"/>
      <c r="G68" s="463"/>
      <c r="H68" s="463"/>
      <c r="I68" s="1036">
        <v>0</v>
      </c>
      <c r="J68" s="1418"/>
      <c r="K68" s="463"/>
      <c r="L68" s="542"/>
      <c r="M68" s="542">
        <v>0</v>
      </c>
      <c r="N68" s="1418"/>
      <c r="O68" s="463"/>
      <c r="P68" s="542"/>
      <c r="Q68" s="542">
        <v>0</v>
      </c>
      <c r="R68" s="1418"/>
      <c r="S68" s="463"/>
      <c r="T68" s="542"/>
      <c r="U68" s="542">
        <v>0</v>
      </c>
      <c r="V68" s="1418"/>
      <c r="W68" s="463"/>
      <c r="X68" s="1416"/>
      <c r="Y68" s="1416">
        <v>0</v>
      </c>
      <c r="Z68" s="1416"/>
      <c r="AA68" s="1416">
        <v>0</v>
      </c>
      <c r="AB68" s="1418"/>
      <c r="AC68" s="463"/>
      <c r="AD68" s="542"/>
      <c r="AE68" s="542">
        <v>0</v>
      </c>
      <c r="AF68" s="1418"/>
      <c r="AG68" s="463"/>
      <c r="AH68" s="542"/>
      <c r="AI68" s="542">
        <v>0</v>
      </c>
      <c r="AJ68" s="1418"/>
      <c r="AK68" s="463"/>
      <c r="AL68" s="1416"/>
      <c r="AM68" s="1416">
        <v>0</v>
      </c>
      <c r="AN68" s="542"/>
      <c r="AO68" s="542">
        <v>0</v>
      </c>
      <c r="AP68" s="1418"/>
      <c r="AQ68" s="463"/>
      <c r="AR68" s="542"/>
      <c r="AS68" s="542">
        <v>0</v>
      </c>
      <c r="AT68" s="1418"/>
      <c r="AU68" s="463"/>
      <c r="AV68" s="542"/>
      <c r="AW68" s="542">
        <v>0</v>
      </c>
      <c r="AX68" s="1418"/>
      <c r="AY68" s="463"/>
      <c r="AZ68" s="1416"/>
      <c r="BA68" s="1416">
        <v>0</v>
      </c>
      <c r="BB68" s="1416"/>
      <c r="BC68" s="1416">
        <v>0</v>
      </c>
      <c r="BD68" s="542"/>
      <c r="BE68" s="542">
        <v>0</v>
      </c>
      <c r="BF68" s="1217"/>
      <c r="BG68" s="1217"/>
      <c r="BH68" s="1217"/>
      <c r="BI68" s="1217"/>
      <c r="BJ68" s="1217"/>
      <c r="BK68" s="1217"/>
      <c r="BL68" s="1217"/>
      <c r="BM68" s="1217"/>
    </row>
    <row r="69" spans="1:65" ht="15.75" x14ac:dyDescent="0.25">
      <c r="A69" s="2379" t="s">
        <v>52</v>
      </c>
      <c r="B69" s="2380" t="s">
        <v>1141</v>
      </c>
      <c r="C69" s="1686" t="s">
        <v>50</v>
      </c>
      <c r="D69" s="1418"/>
      <c r="E69" s="463"/>
      <c r="F69" s="1418"/>
      <c r="G69" s="463"/>
      <c r="H69" s="463"/>
      <c r="I69" s="1036">
        <v>0</v>
      </c>
      <c r="J69" s="1418"/>
      <c r="K69" s="463"/>
      <c r="L69" s="542"/>
      <c r="M69" s="542">
        <v>0</v>
      </c>
      <c r="N69" s="1418"/>
      <c r="O69" s="463"/>
      <c r="P69" s="542"/>
      <c r="Q69" s="542">
        <v>0</v>
      </c>
      <c r="R69" s="1418"/>
      <c r="S69" s="463"/>
      <c r="T69" s="542"/>
      <c r="U69" s="542">
        <v>0</v>
      </c>
      <c r="V69" s="1418"/>
      <c r="W69" s="463"/>
      <c r="X69" s="1416"/>
      <c r="Y69" s="1416">
        <v>0</v>
      </c>
      <c r="Z69" s="1416"/>
      <c r="AA69" s="1416">
        <v>0</v>
      </c>
      <c r="AB69" s="1418"/>
      <c r="AC69" s="463"/>
      <c r="AD69" s="542"/>
      <c r="AE69" s="542">
        <v>0</v>
      </c>
      <c r="AF69" s="1418"/>
      <c r="AG69" s="463"/>
      <c r="AH69" s="542"/>
      <c r="AI69" s="542">
        <v>0</v>
      </c>
      <c r="AJ69" s="1418"/>
      <c r="AK69" s="463"/>
      <c r="AL69" s="1416"/>
      <c r="AM69" s="1416">
        <v>0</v>
      </c>
      <c r="AN69" s="542"/>
      <c r="AO69" s="542">
        <v>0</v>
      </c>
      <c r="AP69" s="1418"/>
      <c r="AQ69" s="463"/>
      <c r="AR69" s="542"/>
      <c r="AS69" s="542">
        <v>0</v>
      </c>
      <c r="AT69" s="1418"/>
      <c r="AU69" s="463"/>
      <c r="AV69" s="542"/>
      <c r="AW69" s="542">
        <v>0</v>
      </c>
      <c r="AX69" s="1418"/>
      <c r="AY69" s="463"/>
      <c r="AZ69" s="1416"/>
      <c r="BA69" s="1416">
        <v>0</v>
      </c>
      <c r="BB69" s="1416"/>
      <c r="BC69" s="1416">
        <v>0</v>
      </c>
      <c r="BD69" s="542"/>
      <c r="BE69" s="542">
        <v>0</v>
      </c>
      <c r="BF69" s="1217"/>
      <c r="BG69" s="1217"/>
      <c r="BH69" s="1217"/>
      <c r="BI69" s="1217"/>
      <c r="BJ69" s="1217"/>
      <c r="BK69" s="1217"/>
      <c r="BL69" s="1217"/>
      <c r="BM69" s="1217"/>
    </row>
    <row r="70" spans="1:65" ht="15.75" x14ac:dyDescent="0.25">
      <c r="A70" s="2379" t="s">
        <v>52</v>
      </c>
      <c r="B70" s="2380" t="s">
        <v>981</v>
      </c>
      <c r="C70" s="1686" t="s">
        <v>50</v>
      </c>
      <c r="D70" s="1418"/>
      <c r="E70" s="463"/>
      <c r="F70" s="1418"/>
      <c r="G70" s="463"/>
      <c r="H70" s="463"/>
      <c r="I70" s="1036">
        <v>0</v>
      </c>
      <c r="J70" s="1418"/>
      <c r="K70" s="463"/>
      <c r="L70" s="542"/>
      <c r="M70" s="542">
        <v>0</v>
      </c>
      <c r="N70" s="1418"/>
      <c r="O70" s="463"/>
      <c r="P70" s="542"/>
      <c r="Q70" s="542">
        <v>0</v>
      </c>
      <c r="R70" s="1418"/>
      <c r="S70" s="463"/>
      <c r="T70" s="542"/>
      <c r="U70" s="542">
        <v>0</v>
      </c>
      <c r="V70" s="1418"/>
      <c r="W70" s="463"/>
      <c r="X70" s="1416"/>
      <c r="Y70" s="1416">
        <v>0</v>
      </c>
      <c r="Z70" s="1416"/>
      <c r="AA70" s="1416">
        <v>0</v>
      </c>
      <c r="AB70" s="1418"/>
      <c r="AC70" s="463"/>
      <c r="AD70" s="542"/>
      <c r="AE70" s="542">
        <v>0</v>
      </c>
      <c r="AF70" s="1418"/>
      <c r="AG70" s="463"/>
      <c r="AH70" s="542"/>
      <c r="AI70" s="542">
        <v>0</v>
      </c>
      <c r="AJ70" s="1418"/>
      <c r="AK70" s="463"/>
      <c r="AL70" s="1416"/>
      <c r="AM70" s="1416">
        <v>0</v>
      </c>
      <c r="AN70" s="542"/>
      <c r="AO70" s="542">
        <v>0</v>
      </c>
      <c r="AP70" s="1418"/>
      <c r="AQ70" s="463"/>
      <c r="AR70" s="542"/>
      <c r="AS70" s="542">
        <v>0</v>
      </c>
      <c r="AT70" s="1418"/>
      <c r="AU70" s="463"/>
      <c r="AV70" s="542"/>
      <c r="AW70" s="542">
        <v>0</v>
      </c>
      <c r="AX70" s="1418"/>
      <c r="AY70" s="463"/>
      <c r="AZ70" s="1416"/>
      <c r="BA70" s="1416">
        <v>0</v>
      </c>
      <c r="BB70" s="1416"/>
      <c r="BC70" s="1416">
        <v>0</v>
      </c>
      <c r="BD70" s="542"/>
      <c r="BE70" s="542">
        <v>0</v>
      </c>
      <c r="BF70" s="1217"/>
      <c r="BG70" s="1217"/>
      <c r="BH70" s="1217"/>
      <c r="BI70" s="1217"/>
      <c r="BJ70" s="1217"/>
      <c r="BK70" s="1217"/>
      <c r="BL70" s="1217"/>
      <c r="BM70" s="1217"/>
    </row>
    <row r="71" spans="1:65" ht="15.75" x14ac:dyDescent="0.25">
      <c r="A71" s="2379" t="s">
        <v>52</v>
      </c>
      <c r="B71" s="2380" t="s">
        <v>1146</v>
      </c>
      <c r="C71" s="1686" t="s">
        <v>50</v>
      </c>
      <c r="D71" s="1418"/>
      <c r="E71" s="463">
        <v>100.45</v>
      </c>
      <c r="F71" s="1418"/>
      <c r="G71" s="463"/>
      <c r="H71" s="463"/>
      <c r="I71" s="1036">
        <v>100.45</v>
      </c>
      <c r="J71" s="1418"/>
      <c r="K71" s="463"/>
      <c r="L71" s="542"/>
      <c r="M71" s="542">
        <v>100.45</v>
      </c>
      <c r="N71" s="1418"/>
      <c r="O71" s="463"/>
      <c r="P71" s="542"/>
      <c r="Q71" s="542">
        <v>100.45</v>
      </c>
      <c r="R71" s="1418"/>
      <c r="S71" s="463"/>
      <c r="T71" s="542"/>
      <c r="U71" s="542">
        <v>100.45</v>
      </c>
      <c r="V71" s="1418"/>
      <c r="W71" s="463"/>
      <c r="X71" s="1416"/>
      <c r="Y71" s="1416">
        <v>0</v>
      </c>
      <c r="Z71" s="1416"/>
      <c r="AA71" s="1416">
        <v>100.45</v>
      </c>
      <c r="AB71" s="1418"/>
      <c r="AC71" s="463"/>
      <c r="AD71" s="542"/>
      <c r="AE71" s="542">
        <v>100.45</v>
      </c>
      <c r="AF71" s="1418"/>
      <c r="AG71" s="463"/>
      <c r="AH71" s="542"/>
      <c r="AI71" s="542">
        <v>100.45</v>
      </c>
      <c r="AJ71" s="1418"/>
      <c r="AK71" s="463"/>
      <c r="AL71" s="1416"/>
      <c r="AM71" s="1416">
        <v>0</v>
      </c>
      <c r="AN71" s="542"/>
      <c r="AO71" s="542">
        <v>100.45</v>
      </c>
      <c r="AP71" s="1418"/>
      <c r="AQ71" s="463"/>
      <c r="AR71" s="542"/>
      <c r="AS71" s="542">
        <v>100.45</v>
      </c>
      <c r="AT71" s="1418"/>
      <c r="AU71" s="463"/>
      <c r="AV71" s="542"/>
      <c r="AW71" s="542">
        <v>100.45</v>
      </c>
      <c r="AX71" s="1418"/>
      <c r="AY71" s="463"/>
      <c r="AZ71" s="1416"/>
      <c r="BA71" s="1416">
        <v>0</v>
      </c>
      <c r="BB71" s="1416"/>
      <c r="BC71" s="1416">
        <v>0</v>
      </c>
      <c r="BD71" s="542"/>
      <c r="BE71" s="542">
        <v>100.45</v>
      </c>
      <c r="BF71" s="1217"/>
      <c r="BG71" s="1217"/>
      <c r="BH71" s="1217"/>
      <c r="BI71" s="1217"/>
      <c r="BJ71" s="1217"/>
      <c r="BK71" s="1217"/>
      <c r="BL71" s="1217"/>
      <c r="BM71" s="1217"/>
    </row>
    <row r="72" spans="1:65" ht="16.5" thickBot="1" x14ac:dyDescent="0.3">
      <c r="A72" s="2152" t="s">
        <v>52</v>
      </c>
      <c r="B72" s="2390" t="s">
        <v>1468</v>
      </c>
      <c r="C72" s="2391" t="s">
        <v>50</v>
      </c>
      <c r="D72" s="2399"/>
      <c r="E72" s="1049"/>
      <c r="F72" s="2399"/>
      <c r="G72" s="1049"/>
      <c r="H72" s="1049"/>
      <c r="I72" s="1050">
        <v>0</v>
      </c>
      <c r="J72" s="2399"/>
      <c r="K72" s="1049"/>
      <c r="L72" s="542"/>
      <c r="M72" s="542">
        <v>0</v>
      </c>
      <c r="N72" s="2399"/>
      <c r="O72" s="1049"/>
      <c r="P72" s="542"/>
      <c r="Q72" s="542">
        <v>0</v>
      </c>
      <c r="R72" s="2399"/>
      <c r="S72" s="1049"/>
      <c r="T72" s="542"/>
      <c r="U72" s="542">
        <v>0</v>
      </c>
      <c r="V72" s="2399"/>
      <c r="W72" s="1049"/>
      <c r="X72" s="1416"/>
      <c r="Y72" s="1416">
        <v>0</v>
      </c>
      <c r="Z72" s="1416"/>
      <c r="AA72" s="1416">
        <v>0</v>
      </c>
      <c r="AB72" s="2399"/>
      <c r="AC72" s="1049"/>
      <c r="AD72" s="542"/>
      <c r="AE72" s="542">
        <v>0</v>
      </c>
      <c r="AF72" s="2399"/>
      <c r="AG72" s="1049"/>
      <c r="AH72" s="542"/>
      <c r="AI72" s="542">
        <v>0</v>
      </c>
      <c r="AJ72" s="2399"/>
      <c r="AK72" s="1049"/>
      <c r="AL72" s="1416"/>
      <c r="AM72" s="1416">
        <v>0</v>
      </c>
      <c r="AN72" s="542"/>
      <c r="AO72" s="542">
        <v>0</v>
      </c>
      <c r="AP72" s="2399"/>
      <c r="AQ72" s="1049"/>
      <c r="AR72" s="542"/>
      <c r="AS72" s="542">
        <v>0</v>
      </c>
      <c r="AT72" s="2399"/>
      <c r="AU72" s="1049"/>
      <c r="AV72" s="542"/>
      <c r="AW72" s="542">
        <v>0</v>
      </c>
      <c r="AX72" s="2399"/>
      <c r="AY72" s="1049"/>
      <c r="AZ72" s="1416"/>
      <c r="BA72" s="1416">
        <v>0</v>
      </c>
      <c r="BB72" s="1416"/>
      <c r="BC72" s="1416">
        <v>0</v>
      </c>
      <c r="BD72" s="542"/>
      <c r="BE72" s="542">
        <v>0</v>
      </c>
      <c r="BF72" s="1217"/>
      <c r="BG72" s="1217"/>
      <c r="BH72" s="1217"/>
      <c r="BI72" s="1217"/>
      <c r="BJ72" s="1217"/>
      <c r="BK72" s="1217"/>
      <c r="BL72" s="1217"/>
      <c r="BM72" s="1217"/>
    </row>
    <row r="73" spans="1:65" ht="15.75" x14ac:dyDescent="0.25">
      <c r="A73" s="2135" t="s">
        <v>871</v>
      </c>
      <c r="B73" s="2363" t="s">
        <v>1141</v>
      </c>
      <c r="C73" s="2364" t="s">
        <v>50</v>
      </c>
      <c r="D73" s="2088"/>
      <c r="E73" s="968"/>
      <c r="F73" s="2088"/>
      <c r="G73" s="968"/>
      <c r="H73" s="2137"/>
      <c r="I73" s="1073">
        <v>0</v>
      </c>
      <c r="J73" s="2088"/>
      <c r="K73" s="968"/>
      <c r="L73" s="2090"/>
      <c r="M73" s="542">
        <v>0</v>
      </c>
      <c r="N73" s="2088"/>
      <c r="O73" s="968">
        <v>207.04999999999998</v>
      </c>
      <c r="P73" s="2090"/>
      <c r="Q73" s="542">
        <v>207.04999999999998</v>
      </c>
      <c r="R73" s="2088"/>
      <c r="S73" s="968"/>
      <c r="T73" s="2090"/>
      <c r="U73" s="542">
        <v>207.04999999999998</v>
      </c>
      <c r="V73" s="2088"/>
      <c r="W73" s="968">
        <v>307.5</v>
      </c>
      <c r="X73" s="1416"/>
      <c r="Y73" s="1416">
        <v>514.54999999999995</v>
      </c>
      <c r="Z73" s="1416"/>
      <c r="AA73" s="1416">
        <v>514.54999999999995</v>
      </c>
      <c r="AB73" s="2088"/>
      <c r="AC73" s="968"/>
      <c r="AD73" s="2090"/>
      <c r="AE73" s="542">
        <v>514.54999999999995</v>
      </c>
      <c r="AF73" s="2088"/>
      <c r="AG73" s="968"/>
      <c r="AH73" s="2090"/>
      <c r="AI73" s="542">
        <v>514.54999999999995</v>
      </c>
      <c r="AJ73" s="2088"/>
      <c r="AK73" s="968"/>
      <c r="AL73" s="1416"/>
      <c r="AM73" s="1416">
        <v>0</v>
      </c>
      <c r="AN73" s="542"/>
      <c r="AO73" s="542">
        <v>514.54999999999995</v>
      </c>
      <c r="AP73" s="2088"/>
      <c r="AQ73" s="968">
        <v>241.9</v>
      </c>
      <c r="AR73" s="2090"/>
      <c r="AS73" s="542">
        <v>756.44999999999993</v>
      </c>
      <c r="AT73" s="2088"/>
      <c r="AU73" s="968"/>
      <c r="AV73" s="2090"/>
      <c r="AW73" s="542">
        <v>756.44999999999993</v>
      </c>
      <c r="AX73" s="2088"/>
      <c r="AY73" s="968">
        <v>469.44999999999993</v>
      </c>
      <c r="AZ73" s="1416"/>
      <c r="BA73" s="1416">
        <v>711.34999999999991</v>
      </c>
      <c r="BB73" s="1416"/>
      <c r="BC73" s="1416">
        <v>711.34999999999991</v>
      </c>
      <c r="BD73" s="542"/>
      <c r="BE73" s="542">
        <v>1225.8999999999999</v>
      </c>
      <c r="BF73" s="1217"/>
      <c r="BG73" s="1217"/>
      <c r="BH73" s="1217"/>
      <c r="BI73" s="1217"/>
      <c r="BJ73" s="1217"/>
      <c r="BK73" s="1217"/>
      <c r="BL73" s="1217"/>
      <c r="BM73" s="1217"/>
    </row>
    <row r="74" spans="1:65" ht="15.75" x14ac:dyDescent="0.25">
      <c r="A74" s="2379" t="s">
        <v>871</v>
      </c>
      <c r="B74" s="2380" t="s">
        <v>981</v>
      </c>
      <c r="C74" s="1686" t="s">
        <v>50</v>
      </c>
      <c r="D74" s="2094"/>
      <c r="E74" s="463"/>
      <c r="F74" s="2094"/>
      <c r="G74" s="463"/>
      <c r="H74" s="2095"/>
      <c r="I74" s="1036">
        <v>0</v>
      </c>
      <c r="J74" s="2094"/>
      <c r="K74" s="463"/>
      <c r="L74" s="2090"/>
      <c r="M74" s="542">
        <v>0</v>
      </c>
      <c r="N74" s="2094"/>
      <c r="O74" s="463">
        <v>1465.7499999999998</v>
      </c>
      <c r="P74" s="2090"/>
      <c r="Q74" s="542">
        <v>1465.7499999999998</v>
      </c>
      <c r="R74" s="2094"/>
      <c r="S74" s="463"/>
      <c r="T74" s="2090"/>
      <c r="U74" s="542">
        <v>1465.7499999999998</v>
      </c>
      <c r="V74" s="2094"/>
      <c r="W74" s="463">
        <v>481.75</v>
      </c>
      <c r="X74" s="1416"/>
      <c r="Y74" s="1416">
        <v>1947.4999999999998</v>
      </c>
      <c r="Z74" s="1416"/>
      <c r="AA74" s="1416">
        <v>1947.4999999999998</v>
      </c>
      <c r="AB74" s="2094"/>
      <c r="AC74" s="463"/>
      <c r="AD74" s="2090"/>
      <c r="AE74" s="542">
        <v>1947.4999999999998</v>
      </c>
      <c r="AF74" s="2094"/>
      <c r="AG74" s="463"/>
      <c r="AH74" s="2090"/>
      <c r="AI74" s="542">
        <v>1947.4999999999998</v>
      </c>
      <c r="AJ74" s="2094"/>
      <c r="AK74" s="463"/>
      <c r="AL74" s="1416"/>
      <c r="AM74" s="1416">
        <v>0</v>
      </c>
      <c r="AN74" s="542"/>
      <c r="AO74" s="542">
        <v>1947.4999999999998</v>
      </c>
      <c r="AP74" s="2094"/>
      <c r="AQ74" s="463">
        <v>227.55</v>
      </c>
      <c r="AR74" s="2090"/>
      <c r="AS74" s="542">
        <v>2175.0499999999997</v>
      </c>
      <c r="AT74" s="2094"/>
      <c r="AU74" s="463"/>
      <c r="AV74" s="2090"/>
      <c r="AW74" s="542">
        <v>2175.0499999999997</v>
      </c>
      <c r="AX74" s="2094"/>
      <c r="AY74" s="463">
        <v>680.6</v>
      </c>
      <c r="AZ74" s="1416"/>
      <c r="BA74" s="1416">
        <v>908.15000000000009</v>
      </c>
      <c r="BB74" s="1416"/>
      <c r="BC74" s="1416">
        <v>908.15000000000009</v>
      </c>
      <c r="BD74" s="542"/>
      <c r="BE74" s="542">
        <v>2855.6499999999996</v>
      </c>
      <c r="BF74" s="1217"/>
      <c r="BG74" s="1217"/>
      <c r="BH74" s="1217"/>
      <c r="BI74" s="1217"/>
      <c r="BJ74" s="1217"/>
      <c r="BK74" s="1217"/>
      <c r="BL74" s="1217"/>
      <c r="BM74" s="1217"/>
    </row>
    <row r="75" spans="1:65" ht="15.75" x14ac:dyDescent="0.25">
      <c r="A75" s="2379" t="s">
        <v>871</v>
      </c>
      <c r="B75" s="2380" t="s">
        <v>1042</v>
      </c>
      <c r="C75" s="1686" t="s">
        <v>50</v>
      </c>
      <c r="D75" s="2110"/>
      <c r="E75" s="2400"/>
      <c r="F75" s="2110"/>
      <c r="G75" s="2400"/>
      <c r="H75" s="2120"/>
      <c r="I75" s="1036"/>
      <c r="J75" s="2110"/>
      <c r="K75" s="2400"/>
      <c r="L75" s="2120"/>
      <c r="M75" s="2400"/>
      <c r="N75" s="2110"/>
      <c r="O75" s="2400"/>
      <c r="P75" s="2120"/>
      <c r="Q75" s="2400"/>
      <c r="R75" s="2110"/>
      <c r="S75" s="2400"/>
      <c r="T75" s="2120"/>
      <c r="U75" s="2400"/>
      <c r="V75" s="2110"/>
      <c r="W75" s="2400"/>
      <c r="X75" s="2401"/>
      <c r="Y75" s="2401"/>
      <c r="Z75" s="2401"/>
      <c r="AA75" s="2401"/>
      <c r="AB75" s="2110"/>
      <c r="AC75" s="2400"/>
      <c r="AD75" s="2120"/>
      <c r="AE75" s="2400"/>
      <c r="AF75" s="2110"/>
      <c r="AG75" s="2400"/>
      <c r="AH75" s="2120"/>
      <c r="AI75" s="2400"/>
      <c r="AJ75" s="2110"/>
      <c r="AK75" s="2400"/>
      <c r="AL75" s="2401"/>
      <c r="AM75" s="2401"/>
      <c r="AN75" s="2400"/>
      <c r="AO75" s="2400"/>
      <c r="AP75" s="2110"/>
      <c r="AQ75" s="2400">
        <v>135.30000000000001</v>
      </c>
      <c r="AR75" s="2120"/>
      <c r="AS75" s="542">
        <v>135.30000000000001</v>
      </c>
      <c r="AT75" s="2110"/>
      <c r="AU75" s="2400"/>
      <c r="AV75" s="2120"/>
      <c r="AW75" s="542">
        <v>135.30000000000001</v>
      </c>
      <c r="AX75" s="2110"/>
      <c r="AY75" s="2400"/>
      <c r="AZ75" s="2401"/>
      <c r="BA75" s="1416">
        <v>135.30000000000001</v>
      </c>
      <c r="BB75" s="2401"/>
      <c r="BC75" s="1416">
        <v>135.30000000000001</v>
      </c>
      <c r="BD75" s="2400"/>
      <c r="BE75" s="542">
        <v>135.30000000000001</v>
      </c>
      <c r="BF75" s="1217"/>
      <c r="BG75" s="1217"/>
      <c r="BH75" s="1217"/>
      <c r="BI75" s="1217"/>
      <c r="BJ75" s="1217"/>
      <c r="BK75" s="1217"/>
      <c r="BL75" s="1217"/>
      <c r="BM75" s="1217"/>
    </row>
    <row r="76" spans="1:65" ht="15.75" x14ac:dyDescent="0.25">
      <c r="A76" s="2379" t="s">
        <v>871</v>
      </c>
      <c r="B76" s="2380" t="s">
        <v>979</v>
      </c>
      <c r="C76" s="1686" t="s">
        <v>50</v>
      </c>
      <c r="D76" s="2094"/>
      <c r="E76" s="463"/>
      <c r="F76" s="2094"/>
      <c r="G76" s="463"/>
      <c r="H76" s="2095"/>
      <c r="I76" s="1036">
        <v>0</v>
      </c>
      <c r="J76" s="2094"/>
      <c r="K76" s="463"/>
      <c r="L76" s="2090"/>
      <c r="M76" s="542">
        <v>0</v>
      </c>
      <c r="N76" s="2094"/>
      <c r="O76" s="463">
        <v>53.3</v>
      </c>
      <c r="P76" s="2090"/>
      <c r="Q76" s="542">
        <v>53.3</v>
      </c>
      <c r="R76" s="2094"/>
      <c r="S76" s="463"/>
      <c r="T76" s="2090"/>
      <c r="U76" s="542">
        <v>53.3</v>
      </c>
      <c r="V76" s="2094"/>
      <c r="W76" s="463"/>
      <c r="X76" s="1416"/>
      <c r="Y76" s="1416">
        <v>53.3</v>
      </c>
      <c r="Z76" s="1416"/>
      <c r="AA76" s="1416">
        <v>53.3</v>
      </c>
      <c r="AB76" s="2094"/>
      <c r="AC76" s="463"/>
      <c r="AD76" s="2090"/>
      <c r="AE76" s="542">
        <v>53.3</v>
      </c>
      <c r="AF76" s="2094"/>
      <c r="AG76" s="463"/>
      <c r="AH76" s="2090"/>
      <c r="AI76" s="542">
        <v>53.3</v>
      </c>
      <c r="AJ76" s="2094"/>
      <c r="AK76" s="463"/>
      <c r="AL76" s="1416"/>
      <c r="AM76" s="1416">
        <v>0</v>
      </c>
      <c r="AN76" s="542"/>
      <c r="AO76" s="542">
        <v>53.3</v>
      </c>
      <c r="AP76" s="2094"/>
      <c r="AQ76" s="463"/>
      <c r="AR76" s="2090"/>
      <c r="AS76" s="542">
        <v>53.3</v>
      </c>
      <c r="AT76" s="2094"/>
      <c r="AU76" s="463"/>
      <c r="AV76" s="2090"/>
      <c r="AW76" s="542">
        <v>53.3</v>
      </c>
      <c r="AX76" s="2094"/>
      <c r="AY76" s="463"/>
      <c r="AZ76" s="1416"/>
      <c r="BA76" s="1416">
        <v>0</v>
      </c>
      <c r="BB76" s="1416"/>
      <c r="BC76" s="1416">
        <v>0</v>
      </c>
      <c r="BD76" s="542"/>
      <c r="BE76" s="542">
        <v>53.3</v>
      </c>
      <c r="BF76" s="1217"/>
      <c r="BG76" s="1217"/>
      <c r="BH76" s="1217"/>
      <c r="BI76" s="1217"/>
      <c r="BJ76" s="1217"/>
      <c r="BK76" s="1217"/>
      <c r="BL76" s="1217"/>
      <c r="BM76" s="1217"/>
    </row>
    <row r="77" spans="1:65" ht="15.75" x14ac:dyDescent="0.25">
      <c r="A77" s="2379" t="s">
        <v>871</v>
      </c>
      <c r="B77" s="2380" t="s">
        <v>1145</v>
      </c>
      <c r="C77" s="1686" t="s">
        <v>50</v>
      </c>
      <c r="D77" s="2094"/>
      <c r="E77" s="463"/>
      <c r="F77" s="2094"/>
      <c r="G77" s="463"/>
      <c r="H77" s="2095"/>
      <c r="I77" s="1036">
        <v>0</v>
      </c>
      <c r="J77" s="2094"/>
      <c r="K77" s="463"/>
      <c r="L77" s="2090"/>
      <c r="M77" s="542">
        <v>0</v>
      </c>
      <c r="N77" s="2094"/>
      <c r="O77" s="463">
        <v>82</v>
      </c>
      <c r="P77" s="2090"/>
      <c r="Q77" s="542">
        <v>82</v>
      </c>
      <c r="R77" s="2094"/>
      <c r="S77" s="463"/>
      <c r="T77" s="2090"/>
      <c r="U77" s="542">
        <v>82</v>
      </c>
      <c r="V77" s="2094"/>
      <c r="W77" s="463"/>
      <c r="X77" s="1416"/>
      <c r="Y77" s="1416">
        <v>82</v>
      </c>
      <c r="Z77" s="1416"/>
      <c r="AA77" s="1416">
        <v>82</v>
      </c>
      <c r="AB77" s="2094"/>
      <c r="AC77" s="463"/>
      <c r="AD77" s="2090"/>
      <c r="AE77" s="542">
        <v>82</v>
      </c>
      <c r="AF77" s="2094"/>
      <c r="AG77" s="463"/>
      <c r="AH77" s="2090"/>
      <c r="AI77" s="542">
        <v>82</v>
      </c>
      <c r="AJ77" s="2094"/>
      <c r="AK77" s="463"/>
      <c r="AL77" s="1416"/>
      <c r="AM77" s="1416">
        <v>0</v>
      </c>
      <c r="AN77" s="542"/>
      <c r="AO77" s="542">
        <v>82</v>
      </c>
      <c r="AP77" s="2094"/>
      <c r="AQ77" s="463"/>
      <c r="AR77" s="2090"/>
      <c r="AS77" s="542">
        <v>82</v>
      </c>
      <c r="AT77" s="2094"/>
      <c r="AU77" s="463"/>
      <c r="AV77" s="2090"/>
      <c r="AW77" s="542">
        <v>82</v>
      </c>
      <c r="AX77" s="2094"/>
      <c r="AY77" s="463"/>
      <c r="AZ77" s="1416"/>
      <c r="BA77" s="1416">
        <v>0</v>
      </c>
      <c r="BB77" s="1416"/>
      <c r="BC77" s="1416">
        <v>0</v>
      </c>
      <c r="BD77" s="542"/>
      <c r="BE77" s="542">
        <v>82</v>
      </c>
      <c r="BF77" s="1217"/>
      <c r="BG77" s="1217"/>
      <c r="BH77" s="1217"/>
      <c r="BI77" s="1217"/>
      <c r="BJ77" s="1217"/>
      <c r="BK77" s="1217"/>
      <c r="BL77" s="1217"/>
      <c r="BM77" s="1217"/>
    </row>
    <row r="78" spans="1:65" ht="15.75" x14ac:dyDescent="0.25">
      <c r="A78" s="2379" t="s">
        <v>871</v>
      </c>
      <c r="B78" s="2380" t="s">
        <v>1468</v>
      </c>
      <c r="C78" s="1686" t="s">
        <v>50</v>
      </c>
      <c r="D78" s="2094"/>
      <c r="E78" s="463"/>
      <c r="F78" s="2094"/>
      <c r="G78" s="463"/>
      <c r="H78" s="2095"/>
      <c r="I78" s="1036"/>
      <c r="J78" s="2094"/>
      <c r="K78" s="463"/>
      <c r="L78" s="2095"/>
      <c r="M78" s="463"/>
      <c r="N78" s="2094"/>
      <c r="O78" s="463"/>
      <c r="P78" s="2095"/>
      <c r="Q78" s="463"/>
      <c r="R78" s="2094"/>
      <c r="S78" s="463"/>
      <c r="T78" s="2095"/>
      <c r="U78" s="542">
        <v>0</v>
      </c>
      <c r="V78" s="2094"/>
      <c r="W78" s="463">
        <v>264.45</v>
      </c>
      <c r="X78" s="1415"/>
      <c r="Y78" s="1416">
        <v>264.45</v>
      </c>
      <c r="Z78" s="1415"/>
      <c r="AA78" s="1416">
        <v>264.45</v>
      </c>
      <c r="AB78" s="2094"/>
      <c r="AC78" s="463"/>
      <c r="AD78" s="2095"/>
      <c r="AE78" s="542">
        <v>264.45</v>
      </c>
      <c r="AF78" s="2094"/>
      <c r="AG78" s="463"/>
      <c r="AH78" s="2095"/>
      <c r="AI78" s="542">
        <v>264.45</v>
      </c>
      <c r="AJ78" s="2094"/>
      <c r="AK78" s="463"/>
      <c r="AL78" s="1415"/>
      <c r="AM78" s="1416">
        <v>0</v>
      </c>
      <c r="AN78" s="463"/>
      <c r="AO78" s="542">
        <v>264.45</v>
      </c>
      <c r="AP78" s="2094"/>
      <c r="AQ78" s="463">
        <v>202.95</v>
      </c>
      <c r="AR78" s="2095"/>
      <c r="AS78" s="542">
        <v>467.4</v>
      </c>
      <c r="AT78" s="2094"/>
      <c r="AU78" s="463"/>
      <c r="AV78" s="2095"/>
      <c r="AW78" s="542">
        <v>467.4</v>
      </c>
      <c r="AX78" s="2094"/>
      <c r="AY78" s="463">
        <v>381.3</v>
      </c>
      <c r="AZ78" s="1415"/>
      <c r="BA78" s="1416">
        <v>584.25</v>
      </c>
      <c r="BB78" s="1415"/>
      <c r="BC78" s="1416">
        <v>584.25</v>
      </c>
      <c r="BD78" s="463"/>
      <c r="BE78" s="542">
        <v>848.7</v>
      </c>
      <c r="BF78" s="1217"/>
      <c r="BG78" s="1217"/>
      <c r="BH78" s="1217"/>
      <c r="BI78" s="1217"/>
      <c r="BJ78" s="1217"/>
      <c r="BK78" s="1217"/>
      <c r="BL78" s="1217"/>
      <c r="BM78" s="1217"/>
    </row>
    <row r="79" spans="1:65" ht="15.75" x14ac:dyDescent="0.25">
      <c r="A79" s="2379" t="s">
        <v>871</v>
      </c>
      <c r="B79" s="2380" t="s">
        <v>1988</v>
      </c>
      <c r="C79" s="1686" t="s">
        <v>50</v>
      </c>
      <c r="D79" s="2094"/>
      <c r="E79" s="463"/>
      <c r="F79" s="2094"/>
      <c r="G79" s="463"/>
      <c r="H79" s="2095"/>
      <c r="I79" s="1036"/>
      <c r="J79" s="2094"/>
      <c r="K79" s="463"/>
      <c r="L79" s="2095"/>
      <c r="M79" s="463"/>
      <c r="N79" s="2094"/>
      <c r="O79" s="463"/>
      <c r="P79" s="2095"/>
      <c r="Q79" s="463"/>
      <c r="R79" s="2094"/>
      <c r="S79" s="463"/>
      <c r="T79" s="2095"/>
      <c r="U79" s="542">
        <v>0</v>
      </c>
      <c r="V79" s="2094"/>
      <c r="W79" s="463">
        <v>582.19999999999993</v>
      </c>
      <c r="X79" s="1415"/>
      <c r="Y79" s="1416">
        <v>582.19999999999993</v>
      </c>
      <c r="Z79" s="1415"/>
      <c r="AA79" s="1416">
        <v>582.19999999999993</v>
      </c>
      <c r="AB79" s="2094"/>
      <c r="AC79" s="463"/>
      <c r="AD79" s="2095"/>
      <c r="AE79" s="542">
        <v>582.19999999999993</v>
      </c>
      <c r="AF79" s="2094"/>
      <c r="AG79" s="463"/>
      <c r="AH79" s="2095"/>
      <c r="AI79" s="542">
        <v>582.19999999999993</v>
      </c>
      <c r="AJ79" s="2094"/>
      <c r="AK79" s="463"/>
      <c r="AL79" s="1415"/>
      <c r="AM79" s="1416">
        <v>0</v>
      </c>
      <c r="AN79" s="463"/>
      <c r="AO79" s="542">
        <v>582.19999999999993</v>
      </c>
      <c r="AP79" s="2094"/>
      <c r="AQ79" s="463">
        <v>678.55000000000007</v>
      </c>
      <c r="AR79" s="2095"/>
      <c r="AS79" s="542">
        <v>1260.75</v>
      </c>
      <c r="AT79" s="2094"/>
      <c r="AU79" s="463"/>
      <c r="AV79" s="2095"/>
      <c r="AW79" s="542">
        <v>1260.75</v>
      </c>
      <c r="AX79" s="2094"/>
      <c r="AY79" s="463"/>
      <c r="AZ79" s="1415"/>
      <c r="BA79" s="1416">
        <v>678.55000000000007</v>
      </c>
      <c r="BB79" s="1415"/>
      <c r="BC79" s="1416">
        <v>678.55000000000007</v>
      </c>
      <c r="BD79" s="463"/>
      <c r="BE79" s="542">
        <v>1260.75</v>
      </c>
      <c r="BF79" s="1217"/>
      <c r="BG79" s="1217"/>
      <c r="BH79" s="1217"/>
      <c r="BI79" s="1217"/>
      <c r="BJ79" s="1217"/>
      <c r="BK79" s="1217"/>
      <c r="BL79" s="1217"/>
      <c r="BM79" s="1217"/>
    </row>
    <row r="80" spans="1:65" ht="15.75" x14ac:dyDescent="0.25">
      <c r="A80" s="2379" t="s">
        <v>871</v>
      </c>
      <c r="B80" s="2380" t="s">
        <v>1529</v>
      </c>
      <c r="C80" s="1686" t="s">
        <v>50</v>
      </c>
      <c r="D80" s="2094"/>
      <c r="E80" s="463"/>
      <c r="F80" s="2094"/>
      <c r="G80" s="463"/>
      <c r="H80" s="2095"/>
      <c r="I80" s="1036">
        <v>0</v>
      </c>
      <c r="J80" s="2094"/>
      <c r="K80" s="463"/>
      <c r="L80" s="2090"/>
      <c r="M80" s="542">
        <v>0</v>
      </c>
      <c r="N80" s="2094"/>
      <c r="O80" s="463"/>
      <c r="P80" s="2090"/>
      <c r="Q80" s="542">
        <v>0</v>
      </c>
      <c r="R80" s="2094"/>
      <c r="S80" s="463"/>
      <c r="T80" s="2090"/>
      <c r="U80" s="542">
        <v>0</v>
      </c>
      <c r="V80" s="2094"/>
      <c r="W80" s="463"/>
      <c r="X80" s="1416"/>
      <c r="Y80" s="1416">
        <v>0</v>
      </c>
      <c r="Z80" s="1416"/>
      <c r="AA80" s="1416">
        <v>0</v>
      </c>
      <c r="AB80" s="2094"/>
      <c r="AC80" s="463"/>
      <c r="AD80" s="2090"/>
      <c r="AE80" s="542">
        <v>0</v>
      </c>
      <c r="AF80" s="2094"/>
      <c r="AG80" s="463"/>
      <c r="AH80" s="2090"/>
      <c r="AI80" s="542">
        <v>0</v>
      </c>
      <c r="AJ80" s="2094"/>
      <c r="AK80" s="463"/>
      <c r="AL80" s="1416"/>
      <c r="AM80" s="1416">
        <v>0</v>
      </c>
      <c r="AN80" s="542"/>
      <c r="AO80" s="542">
        <v>0</v>
      </c>
      <c r="AP80" s="2094"/>
      <c r="AQ80" s="463"/>
      <c r="AR80" s="2090"/>
      <c r="AS80" s="542">
        <v>0</v>
      </c>
      <c r="AT80" s="2094"/>
      <c r="AU80" s="463"/>
      <c r="AV80" s="2090"/>
      <c r="AW80" s="542">
        <v>0</v>
      </c>
      <c r="AX80" s="2094"/>
      <c r="AY80" s="463"/>
      <c r="AZ80" s="1416"/>
      <c r="BA80" s="1416">
        <v>0</v>
      </c>
      <c r="BB80" s="1416"/>
      <c r="BC80" s="1416">
        <v>0</v>
      </c>
      <c r="BD80" s="542"/>
      <c r="BE80" s="542">
        <v>0</v>
      </c>
      <c r="BF80" s="1217"/>
      <c r="BG80" s="1217"/>
      <c r="BH80" s="1217"/>
      <c r="BI80" s="1217"/>
      <c r="BJ80" s="1217"/>
      <c r="BK80" s="1217"/>
      <c r="BL80" s="1217"/>
      <c r="BM80" s="1217"/>
    </row>
    <row r="81" spans="1:65" ht="16.5" thickBot="1" x14ac:dyDescent="0.3">
      <c r="A81" s="2402" t="s">
        <v>871</v>
      </c>
      <c r="B81" s="2403" t="s">
        <v>1470</v>
      </c>
      <c r="C81" s="1690" t="s">
        <v>50</v>
      </c>
      <c r="D81" s="2404"/>
      <c r="E81" s="1079"/>
      <c r="F81" s="2404"/>
      <c r="G81" s="1079"/>
      <c r="H81" s="2405"/>
      <c r="I81" s="1078">
        <v>0</v>
      </c>
      <c r="J81" s="2404"/>
      <c r="K81" s="1079"/>
      <c r="L81" s="2405"/>
      <c r="M81" s="1079">
        <v>0</v>
      </c>
      <c r="N81" s="2404"/>
      <c r="O81" s="1079"/>
      <c r="P81" s="2405"/>
      <c r="Q81" s="1079">
        <v>0</v>
      </c>
      <c r="R81" s="2404"/>
      <c r="S81" s="1079"/>
      <c r="T81" s="2405"/>
      <c r="U81" s="1079">
        <v>0</v>
      </c>
      <c r="V81" s="2404"/>
      <c r="W81" s="1079">
        <v>278.79999999999995</v>
      </c>
      <c r="X81" s="2406"/>
      <c r="Y81" s="2406">
        <v>278.79999999999995</v>
      </c>
      <c r="Z81" s="2406"/>
      <c r="AA81" s="2406">
        <v>278.79999999999995</v>
      </c>
      <c r="AB81" s="2404"/>
      <c r="AC81" s="1079"/>
      <c r="AD81" s="2405"/>
      <c r="AE81" s="1079">
        <v>278.79999999999995</v>
      </c>
      <c r="AF81" s="2404"/>
      <c r="AG81" s="1079"/>
      <c r="AH81" s="2405"/>
      <c r="AI81" s="1079">
        <v>278.79999999999995</v>
      </c>
      <c r="AJ81" s="2404"/>
      <c r="AK81" s="1079"/>
      <c r="AL81" s="1416"/>
      <c r="AM81" s="1416">
        <v>0</v>
      </c>
      <c r="AN81" s="542"/>
      <c r="AO81" s="542">
        <v>278.79999999999995</v>
      </c>
      <c r="AP81" s="2404"/>
      <c r="AQ81" s="1079">
        <v>205</v>
      </c>
      <c r="AR81" s="2090"/>
      <c r="AS81" s="542">
        <v>483.79999999999995</v>
      </c>
      <c r="AT81" s="2404"/>
      <c r="AU81" s="1079"/>
      <c r="AV81" s="2090"/>
      <c r="AW81" s="542">
        <v>483.79999999999995</v>
      </c>
      <c r="AX81" s="2404"/>
      <c r="AY81" s="1079">
        <v>397.7</v>
      </c>
      <c r="AZ81" s="1416"/>
      <c r="BA81" s="1416">
        <v>602.70000000000005</v>
      </c>
      <c r="BB81" s="1416"/>
      <c r="BC81" s="1416">
        <v>602.70000000000005</v>
      </c>
      <c r="BD81" s="542"/>
      <c r="BE81" s="542">
        <v>881.5</v>
      </c>
      <c r="BF81" s="1217"/>
      <c r="BG81" s="1217"/>
      <c r="BH81" s="1217"/>
      <c r="BI81" s="1217"/>
      <c r="BJ81" s="1217"/>
      <c r="BK81" s="1217"/>
      <c r="BL81" s="1217"/>
      <c r="BM81" s="1217"/>
    </row>
    <row r="82" spans="1:65" ht="16.5" thickBot="1" x14ac:dyDescent="0.3">
      <c r="A82" s="2135" t="s">
        <v>2011</v>
      </c>
      <c r="B82" s="2407" t="s">
        <v>1141</v>
      </c>
      <c r="C82" s="2408" t="s">
        <v>50</v>
      </c>
      <c r="D82" s="2137"/>
      <c r="E82" s="968"/>
      <c r="F82" s="2137"/>
      <c r="G82" s="968"/>
      <c r="H82" s="2137"/>
      <c r="I82" s="968"/>
      <c r="J82" s="2137"/>
      <c r="K82" s="968"/>
      <c r="L82" s="2137"/>
      <c r="M82" s="968"/>
      <c r="N82" s="2137"/>
      <c r="O82" s="968"/>
      <c r="P82" s="2137"/>
      <c r="Q82" s="968"/>
      <c r="R82" s="2137"/>
      <c r="S82" s="968"/>
      <c r="T82" s="2137"/>
      <c r="U82" s="968"/>
      <c r="V82" s="2137"/>
      <c r="W82" s="968"/>
      <c r="X82" s="2366"/>
      <c r="Y82" s="2366"/>
      <c r="Z82" s="2366"/>
      <c r="AA82" s="2366"/>
      <c r="AB82" s="2137"/>
      <c r="AC82" s="968">
        <v>1.0199999999999996</v>
      </c>
      <c r="AD82" s="2137"/>
      <c r="AE82" s="953">
        <v>1.0199999999999996</v>
      </c>
      <c r="AF82" s="2137"/>
      <c r="AG82" s="968"/>
      <c r="AH82" s="2137"/>
      <c r="AI82" s="953">
        <v>1.0199999999999996</v>
      </c>
      <c r="AJ82" s="2137"/>
      <c r="AK82" s="968"/>
      <c r="AL82" s="2389"/>
      <c r="AM82" s="1416">
        <v>1.0199999999999996</v>
      </c>
      <c r="AN82" s="2388"/>
      <c r="AO82" s="542">
        <v>1.0199999999999996</v>
      </c>
      <c r="AP82" s="2137"/>
      <c r="AQ82" s="968"/>
      <c r="AR82" s="2409"/>
      <c r="AS82" s="542">
        <v>1.0199999999999996</v>
      </c>
      <c r="AT82" s="2137"/>
      <c r="AU82" s="968"/>
      <c r="AV82" s="2409"/>
      <c r="AW82" s="542">
        <v>1.0199999999999996</v>
      </c>
      <c r="AX82" s="2137"/>
      <c r="AY82" s="968"/>
      <c r="AZ82" s="2389"/>
      <c r="BA82" s="1416">
        <v>0</v>
      </c>
      <c r="BB82" s="2389"/>
      <c r="BC82" s="1416">
        <v>1.0199999999999996</v>
      </c>
      <c r="BD82" s="2388"/>
      <c r="BE82" s="542">
        <v>1.0199999999999996</v>
      </c>
      <c r="BF82" s="1217"/>
      <c r="BG82" s="1217"/>
      <c r="BH82" s="1217"/>
      <c r="BI82" s="1217"/>
      <c r="BJ82" s="1217"/>
      <c r="BK82" s="1217"/>
      <c r="BL82" s="1217"/>
      <c r="BM82" s="1217"/>
    </row>
    <row r="83" spans="1:65" ht="15.75" x14ac:dyDescent="0.25">
      <c r="A83" s="2135" t="s">
        <v>2011</v>
      </c>
      <c r="B83" s="2380" t="s">
        <v>1042</v>
      </c>
      <c r="C83" s="2408" t="s">
        <v>50</v>
      </c>
      <c r="D83" s="2151"/>
      <c r="E83" s="953"/>
      <c r="F83" s="2151"/>
      <c r="G83" s="953"/>
      <c r="H83" s="2151"/>
      <c r="I83" s="953"/>
      <c r="J83" s="2151"/>
      <c r="K83" s="953"/>
      <c r="L83" s="2151"/>
      <c r="M83" s="953"/>
      <c r="N83" s="2151"/>
      <c r="O83" s="953"/>
      <c r="P83" s="2151"/>
      <c r="Q83" s="953"/>
      <c r="R83" s="2151"/>
      <c r="S83" s="953"/>
      <c r="T83" s="2151"/>
      <c r="U83" s="953"/>
      <c r="V83" s="2151"/>
      <c r="W83" s="953"/>
      <c r="X83" s="2378"/>
      <c r="Y83" s="2378"/>
      <c r="Z83" s="2378"/>
      <c r="AA83" s="2378"/>
      <c r="AB83" s="2151"/>
      <c r="AC83" s="953"/>
      <c r="AD83" s="2151"/>
      <c r="AE83" s="953"/>
      <c r="AF83" s="2151"/>
      <c r="AG83" s="953"/>
      <c r="AH83" s="2151"/>
      <c r="AI83" s="953"/>
      <c r="AJ83" s="2151"/>
      <c r="AK83" s="953"/>
      <c r="AL83" s="2401"/>
      <c r="AM83" s="2401"/>
      <c r="AN83" s="2400"/>
      <c r="AO83" s="2400"/>
      <c r="AP83" s="2151"/>
      <c r="AQ83" s="953">
        <v>38.950000000000003</v>
      </c>
      <c r="AR83" s="2120"/>
      <c r="AS83" s="542">
        <v>38.950000000000003</v>
      </c>
      <c r="AT83" s="2151"/>
      <c r="AU83" s="953"/>
      <c r="AV83" s="2120"/>
      <c r="AW83" s="542">
        <v>38.950000000000003</v>
      </c>
      <c r="AX83" s="2151"/>
      <c r="AY83" s="953">
        <v>6.15</v>
      </c>
      <c r="AZ83" s="2401"/>
      <c r="BA83" s="1416">
        <v>45.1</v>
      </c>
      <c r="BB83" s="2401"/>
      <c r="BC83" s="1416">
        <v>45.1</v>
      </c>
      <c r="BD83" s="2400"/>
      <c r="BE83" s="542">
        <v>45.1</v>
      </c>
      <c r="BF83" s="1217"/>
      <c r="BG83" s="1217"/>
      <c r="BH83" s="1217"/>
      <c r="BI83" s="1217"/>
      <c r="BJ83" s="1217"/>
      <c r="BK83" s="1217"/>
      <c r="BL83" s="1217"/>
      <c r="BM83" s="1217"/>
    </row>
    <row r="84" spans="1:65" ht="15.75" x14ac:dyDescent="0.25">
      <c r="A84" s="2379" t="s">
        <v>2011</v>
      </c>
      <c r="B84" s="2410" t="s">
        <v>2012</v>
      </c>
      <c r="C84" s="1690" t="s">
        <v>50</v>
      </c>
      <c r="D84" s="2409"/>
      <c r="E84" s="2388"/>
      <c r="F84" s="2409"/>
      <c r="G84" s="2388"/>
      <c r="H84" s="2409"/>
      <c r="I84" s="2388"/>
      <c r="J84" s="2409"/>
      <c r="K84" s="2388"/>
      <c r="L84" s="2409"/>
      <c r="M84" s="2388"/>
      <c r="N84" s="2409"/>
      <c r="O84" s="2388"/>
      <c r="P84" s="2409"/>
      <c r="Q84" s="2388"/>
      <c r="R84" s="2409"/>
      <c r="S84" s="2388"/>
      <c r="T84" s="2409"/>
      <c r="U84" s="2388"/>
      <c r="V84" s="2409"/>
      <c r="W84" s="2388"/>
      <c r="X84" s="2389"/>
      <c r="Y84" s="2389"/>
      <c r="Z84" s="2389"/>
      <c r="AA84" s="2389"/>
      <c r="AB84" s="2409"/>
      <c r="AC84" s="2388">
        <v>131.19999999999999</v>
      </c>
      <c r="AD84" s="2409"/>
      <c r="AE84" s="953">
        <v>131.19999999999999</v>
      </c>
      <c r="AF84" s="2409"/>
      <c r="AG84" s="2388"/>
      <c r="AH84" s="2409"/>
      <c r="AI84" s="953">
        <v>131.19999999999999</v>
      </c>
      <c r="AJ84" s="2409"/>
      <c r="AK84" s="2388"/>
      <c r="AL84" s="2389"/>
      <c r="AM84" s="1416">
        <v>131.19999999999999</v>
      </c>
      <c r="AN84" s="2388"/>
      <c r="AO84" s="542">
        <v>131.19999999999999</v>
      </c>
      <c r="AP84" s="2409"/>
      <c r="AQ84" s="2388">
        <v>403.85</v>
      </c>
      <c r="AR84" s="2409"/>
      <c r="AS84" s="542">
        <v>535.04999999999995</v>
      </c>
      <c r="AT84" s="2409"/>
      <c r="AU84" s="2388"/>
      <c r="AV84" s="2409"/>
      <c r="AW84" s="542">
        <v>535.04999999999995</v>
      </c>
      <c r="AX84" s="2409"/>
      <c r="AY84" s="2388"/>
      <c r="AZ84" s="2389"/>
      <c r="BA84" s="1416">
        <v>403.85</v>
      </c>
      <c r="BB84" s="2389"/>
      <c r="BC84" s="1416">
        <v>535.04999999999995</v>
      </c>
      <c r="BD84" s="2388"/>
      <c r="BE84" s="542">
        <v>535.04999999999995</v>
      </c>
      <c r="BF84" s="1217"/>
      <c r="BG84" s="1217"/>
      <c r="BH84" s="1217"/>
      <c r="BI84" s="1217"/>
      <c r="BJ84" s="1217"/>
      <c r="BK84" s="1217"/>
      <c r="BL84" s="1217"/>
      <c r="BM84" s="1217"/>
    </row>
    <row r="85" spans="1:65" ht="16.5" thickBot="1" x14ac:dyDescent="0.3">
      <c r="A85" s="2152" t="s">
        <v>2011</v>
      </c>
      <c r="B85" s="2411" t="s">
        <v>2013</v>
      </c>
      <c r="C85" s="2391" t="s">
        <v>50</v>
      </c>
      <c r="D85" s="2154"/>
      <c r="E85" s="1049"/>
      <c r="F85" s="2154"/>
      <c r="G85" s="1049"/>
      <c r="H85" s="2154"/>
      <c r="I85" s="1049"/>
      <c r="J85" s="2154"/>
      <c r="K85" s="1049"/>
      <c r="L85" s="2154"/>
      <c r="M85" s="1049"/>
      <c r="N85" s="2154"/>
      <c r="O85" s="1049"/>
      <c r="P85" s="2154"/>
      <c r="Q85" s="1049"/>
      <c r="R85" s="2154"/>
      <c r="S85" s="1049"/>
      <c r="T85" s="2154"/>
      <c r="U85" s="1049"/>
      <c r="V85" s="2154"/>
      <c r="W85" s="1049"/>
      <c r="X85" s="1481"/>
      <c r="Y85" s="1481"/>
      <c r="Z85" s="1481"/>
      <c r="AA85" s="1481"/>
      <c r="AB85" s="2154"/>
      <c r="AC85" s="1049">
        <v>67.650000000000006</v>
      </c>
      <c r="AD85" s="2154"/>
      <c r="AE85" s="953">
        <v>67.650000000000006</v>
      </c>
      <c r="AF85" s="2154"/>
      <c r="AG85" s="1049"/>
      <c r="AH85" s="2154"/>
      <c r="AI85" s="953">
        <v>67.650000000000006</v>
      </c>
      <c r="AJ85" s="2154"/>
      <c r="AK85" s="1049"/>
      <c r="AL85" s="2389"/>
      <c r="AM85" s="1416">
        <v>67.650000000000006</v>
      </c>
      <c r="AN85" s="2388"/>
      <c r="AO85" s="542">
        <v>67.650000000000006</v>
      </c>
      <c r="AP85" s="2154"/>
      <c r="AQ85" s="1049"/>
      <c r="AR85" s="2409"/>
      <c r="AS85" s="542">
        <v>67.650000000000006</v>
      </c>
      <c r="AT85" s="2154"/>
      <c r="AU85" s="1049"/>
      <c r="AV85" s="2409"/>
      <c r="AW85" s="542">
        <v>67.650000000000006</v>
      </c>
      <c r="AX85" s="2154"/>
      <c r="AY85" s="1049">
        <v>446.89999999999992</v>
      </c>
      <c r="AZ85" s="2389"/>
      <c r="BA85" s="1416">
        <v>446.89999999999992</v>
      </c>
      <c r="BB85" s="2389"/>
      <c r="BC85" s="1416">
        <v>514.54999999999995</v>
      </c>
      <c r="BD85" s="2388"/>
      <c r="BE85" s="542">
        <v>514.54999999999995</v>
      </c>
      <c r="BF85" s="1217"/>
      <c r="BG85" s="1217"/>
      <c r="BH85" s="1217"/>
      <c r="BI85" s="1217"/>
      <c r="BJ85" s="1217"/>
      <c r="BK85" s="1217"/>
      <c r="BL85" s="1217"/>
      <c r="BM85" s="1217"/>
    </row>
    <row r="86" spans="1:65" ht="15.75" x14ac:dyDescent="0.25">
      <c r="A86" s="2149" t="s">
        <v>1050</v>
      </c>
      <c r="B86" s="2376" t="s">
        <v>1141</v>
      </c>
      <c r="C86" s="1703" t="s">
        <v>50</v>
      </c>
      <c r="D86" s="2119"/>
      <c r="E86" s="953"/>
      <c r="F86" s="2119"/>
      <c r="G86" s="953"/>
      <c r="H86" s="2151"/>
      <c r="I86" s="955">
        <v>0</v>
      </c>
      <c r="J86" s="2119"/>
      <c r="K86" s="953"/>
      <c r="L86" s="2151"/>
      <c r="M86" s="953">
        <v>0</v>
      </c>
      <c r="N86" s="2119"/>
      <c r="O86" s="953">
        <v>1221.8</v>
      </c>
      <c r="P86" s="2151"/>
      <c r="Q86" s="953">
        <v>1221.8</v>
      </c>
      <c r="R86" s="2119"/>
      <c r="S86" s="953"/>
      <c r="T86" s="2151"/>
      <c r="U86" s="953">
        <v>1221.8</v>
      </c>
      <c r="V86" s="2119"/>
      <c r="W86" s="953"/>
      <c r="X86" s="2378"/>
      <c r="Y86" s="2378">
        <v>1221.8</v>
      </c>
      <c r="Z86" s="2378"/>
      <c r="AA86" s="2378">
        <v>1221.8</v>
      </c>
      <c r="AB86" s="2119"/>
      <c r="AC86" s="953">
        <v>305.45</v>
      </c>
      <c r="AD86" s="2151"/>
      <c r="AE86" s="953">
        <v>1527.25</v>
      </c>
      <c r="AF86" s="2119"/>
      <c r="AG86" s="953"/>
      <c r="AH86" s="2151"/>
      <c r="AI86" s="953">
        <v>1527.25</v>
      </c>
      <c r="AJ86" s="2119"/>
      <c r="AK86" s="953"/>
      <c r="AL86" s="1416"/>
      <c r="AM86" s="1416">
        <v>305.45</v>
      </c>
      <c r="AN86" s="542"/>
      <c r="AO86" s="542">
        <v>1527.25</v>
      </c>
      <c r="AP86" s="2119"/>
      <c r="AQ86" s="953">
        <v>420.25</v>
      </c>
      <c r="AR86" s="2090"/>
      <c r="AS86" s="542">
        <v>1947.5</v>
      </c>
      <c r="AT86" s="2119"/>
      <c r="AU86" s="953"/>
      <c r="AV86" s="2090"/>
      <c r="AW86" s="542">
        <v>1947.5</v>
      </c>
      <c r="AX86" s="2119"/>
      <c r="AY86" s="953"/>
      <c r="AZ86" s="1416"/>
      <c r="BA86" s="1416">
        <v>420.25</v>
      </c>
      <c r="BB86" s="1416"/>
      <c r="BC86" s="1416">
        <v>725.7</v>
      </c>
      <c r="BD86" s="542"/>
      <c r="BE86" s="542">
        <v>1947.5</v>
      </c>
      <c r="BF86" s="1217"/>
      <c r="BG86" s="1217"/>
      <c r="BH86" s="1217"/>
      <c r="BI86" s="1217"/>
      <c r="BJ86" s="1217"/>
      <c r="BK86" s="1217"/>
      <c r="BL86" s="1217"/>
      <c r="BM86" s="1217"/>
    </row>
    <row r="87" spans="1:65" ht="15.75" x14ac:dyDescent="0.25">
      <c r="A87" s="2379" t="s">
        <v>870</v>
      </c>
      <c r="B87" s="2380" t="s">
        <v>981</v>
      </c>
      <c r="C87" s="1686" t="s">
        <v>50</v>
      </c>
      <c r="D87" s="2094"/>
      <c r="E87" s="463"/>
      <c r="F87" s="2094"/>
      <c r="G87" s="463"/>
      <c r="H87" s="2095"/>
      <c r="I87" s="1036">
        <v>0</v>
      </c>
      <c r="J87" s="2094"/>
      <c r="K87" s="463"/>
      <c r="L87" s="2090"/>
      <c r="M87" s="542">
        <v>0</v>
      </c>
      <c r="N87" s="2094"/>
      <c r="O87" s="463">
        <v>3351.75</v>
      </c>
      <c r="P87" s="2090"/>
      <c r="Q87" s="542">
        <v>3351.75</v>
      </c>
      <c r="R87" s="2094"/>
      <c r="S87" s="463"/>
      <c r="T87" s="2090"/>
      <c r="U87" s="542">
        <v>3351.75</v>
      </c>
      <c r="V87" s="2094"/>
      <c r="W87" s="463"/>
      <c r="X87" s="1416"/>
      <c r="Y87" s="1416">
        <v>3351.75</v>
      </c>
      <c r="Z87" s="1416"/>
      <c r="AA87" s="1416">
        <v>3351.75</v>
      </c>
      <c r="AB87" s="2094"/>
      <c r="AC87" s="463">
        <v>1145.95</v>
      </c>
      <c r="AD87" s="2090"/>
      <c r="AE87" s="542">
        <v>4497.7</v>
      </c>
      <c r="AF87" s="2094"/>
      <c r="AG87" s="463"/>
      <c r="AH87" s="2090"/>
      <c r="AI87" s="542">
        <v>4497.7</v>
      </c>
      <c r="AJ87" s="2094"/>
      <c r="AK87" s="463"/>
      <c r="AL87" s="1416"/>
      <c r="AM87" s="1416">
        <v>1145.95</v>
      </c>
      <c r="AN87" s="542"/>
      <c r="AO87" s="542">
        <v>4497.7</v>
      </c>
      <c r="AP87" s="2094"/>
      <c r="AQ87" s="463">
        <v>1098.8000000000002</v>
      </c>
      <c r="AR87" s="2090"/>
      <c r="AS87" s="542">
        <v>5596.5</v>
      </c>
      <c r="AT87" s="2094"/>
      <c r="AU87" s="463"/>
      <c r="AV87" s="2090"/>
      <c r="AW87" s="542">
        <v>5596.5</v>
      </c>
      <c r="AX87" s="2094"/>
      <c r="AY87" s="463"/>
      <c r="AZ87" s="1416"/>
      <c r="BA87" s="1416">
        <v>1098.8000000000002</v>
      </c>
      <c r="BB87" s="1416"/>
      <c r="BC87" s="1416">
        <v>2244.75</v>
      </c>
      <c r="BD87" s="542"/>
      <c r="BE87" s="542">
        <v>5596.5</v>
      </c>
      <c r="BF87" s="1217"/>
      <c r="BG87" s="1217"/>
      <c r="BH87" s="1217"/>
      <c r="BI87" s="1217"/>
      <c r="BJ87" s="1217"/>
      <c r="BK87" s="1217"/>
      <c r="BL87" s="1217"/>
      <c r="BM87" s="1217"/>
    </row>
    <row r="88" spans="1:65" ht="15" customHeight="1" x14ac:dyDescent="0.25">
      <c r="A88" s="2379" t="s">
        <v>1050</v>
      </c>
      <c r="B88" s="2380" t="s">
        <v>1042</v>
      </c>
      <c r="C88" s="1686" t="s">
        <v>50</v>
      </c>
      <c r="D88" s="2094"/>
      <c r="E88" s="463"/>
      <c r="F88" s="2094"/>
      <c r="G88" s="463"/>
      <c r="H88" s="2095"/>
      <c r="I88" s="1036">
        <v>0</v>
      </c>
      <c r="J88" s="2094"/>
      <c r="K88" s="463"/>
      <c r="L88" s="2090"/>
      <c r="M88" s="542">
        <v>0</v>
      </c>
      <c r="N88" s="2094"/>
      <c r="O88" s="463">
        <v>133.25</v>
      </c>
      <c r="P88" s="2090"/>
      <c r="Q88" s="542">
        <v>133.25</v>
      </c>
      <c r="R88" s="2094"/>
      <c r="S88" s="463"/>
      <c r="T88" s="2090"/>
      <c r="U88" s="542">
        <v>133.25</v>
      </c>
      <c r="V88" s="2094"/>
      <c r="W88" s="463"/>
      <c r="X88" s="1416"/>
      <c r="Y88" s="1416">
        <v>133.25</v>
      </c>
      <c r="Z88" s="1416"/>
      <c r="AA88" s="1416">
        <v>133.25</v>
      </c>
      <c r="AB88" s="2094"/>
      <c r="AC88" s="463"/>
      <c r="AD88" s="2090"/>
      <c r="AE88" s="542">
        <v>133.25</v>
      </c>
      <c r="AF88" s="2094"/>
      <c r="AG88" s="463"/>
      <c r="AH88" s="2090"/>
      <c r="AI88" s="542">
        <v>133.25</v>
      </c>
      <c r="AJ88" s="2094"/>
      <c r="AK88" s="463"/>
      <c r="AL88" s="1416"/>
      <c r="AM88" s="1416">
        <v>0</v>
      </c>
      <c r="AN88" s="542"/>
      <c r="AO88" s="542">
        <v>133.25</v>
      </c>
      <c r="AP88" s="2094"/>
      <c r="AQ88" s="463"/>
      <c r="AR88" s="2090"/>
      <c r="AS88" s="542">
        <v>133.25</v>
      </c>
      <c r="AT88" s="2094"/>
      <c r="AU88" s="463"/>
      <c r="AV88" s="2090"/>
      <c r="AW88" s="542">
        <v>133.25</v>
      </c>
      <c r="AX88" s="2094"/>
      <c r="AY88" s="463"/>
      <c r="AZ88" s="1416"/>
      <c r="BA88" s="1416">
        <v>0</v>
      </c>
      <c r="BB88" s="1416"/>
      <c r="BC88" s="1416">
        <v>0</v>
      </c>
      <c r="BD88" s="542"/>
      <c r="BE88" s="542">
        <v>133.25</v>
      </c>
      <c r="BF88" s="1217"/>
      <c r="BG88" s="1217"/>
      <c r="BH88" s="1217"/>
      <c r="BI88" s="1217"/>
      <c r="BJ88" s="1217"/>
      <c r="BK88" s="1217"/>
      <c r="BL88" s="1217"/>
      <c r="BM88" s="1217"/>
    </row>
    <row r="89" spans="1:65" ht="15" customHeight="1" x14ac:dyDescent="0.25">
      <c r="A89" s="2402" t="s">
        <v>1050</v>
      </c>
      <c r="B89" s="2403" t="s">
        <v>954</v>
      </c>
      <c r="C89" s="1690" t="s">
        <v>50</v>
      </c>
      <c r="D89" s="2404"/>
      <c r="E89" s="1368"/>
      <c r="F89" s="2404"/>
      <c r="G89" s="1368"/>
      <c r="H89" s="2412"/>
      <c r="I89" s="1370"/>
      <c r="J89" s="2404"/>
      <c r="K89" s="1368"/>
      <c r="L89" s="2095"/>
      <c r="M89" s="542">
        <v>0</v>
      </c>
      <c r="N89" s="2404"/>
      <c r="O89" s="1368">
        <v>47.150000000000006</v>
      </c>
      <c r="P89" s="2095"/>
      <c r="Q89" s="542">
        <v>47.150000000000006</v>
      </c>
      <c r="R89" s="2404"/>
      <c r="S89" s="1368"/>
      <c r="T89" s="2095"/>
      <c r="U89" s="542">
        <v>47.150000000000006</v>
      </c>
      <c r="V89" s="2404"/>
      <c r="W89" s="1368"/>
      <c r="X89" s="1415"/>
      <c r="Y89" s="1416">
        <v>47.150000000000006</v>
      </c>
      <c r="Z89" s="1415"/>
      <c r="AA89" s="1416">
        <v>47.150000000000006</v>
      </c>
      <c r="AB89" s="2404"/>
      <c r="AC89" s="1368"/>
      <c r="AD89" s="2095"/>
      <c r="AE89" s="542">
        <v>47.150000000000006</v>
      </c>
      <c r="AF89" s="2404"/>
      <c r="AG89" s="1368"/>
      <c r="AH89" s="2095"/>
      <c r="AI89" s="542">
        <v>47.150000000000006</v>
      </c>
      <c r="AJ89" s="2404"/>
      <c r="AK89" s="1368"/>
      <c r="AL89" s="1415"/>
      <c r="AM89" s="1416">
        <v>0</v>
      </c>
      <c r="AN89" s="463"/>
      <c r="AO89" s="542">
        <v>47.150000000000006</v>
      </c>
      <c r="AP89" s="2404"/>
      <c r="AQ89" s="1368"/>
      <c r="AR89" s="2095"/>
      <c r="AS89" s="542">
        <v>47.150000000000006</v>
      </c>
      <c r="AT89" s="2404"/>
      <c r="AU89" s="1368"/>
      <c r="AV89" s="2095"/>
      <c r="AW89" s="542">
        <v>47.150000000000006</v>
      </c>
      <c r="AX89" s="2404"/>
      <c r="AY89" s="1368"/>
      <c r="AZ89" s="1415"/>
      <c r="BA89" s="1416">
        <v>0</v>
      </c>
      <c r="BB89" s="1415"/>
      <c r="BC89" s="1416">
        <v>0</v>
      </c>
      <c r="BD89" s="463"/>
      <c r="BE89" s="542">
        <v>47.150000000000006</v>
      </c>
      <c r="BF89" s="1217"/>
      <c r="BG89" s="1217"/>
      <c r="BH89" s="1217"/>
      <c r="BI89" s="1217"/>
      <c r="BJ89" s="1217"/>
      <c r="BK89" s="1217"/>
      <c r="BL89" s="1217"/>
      <c r="BM89" s="1217"/>
    </row>
    <row r="90" spans="1:65" ht="15" customHeight="1" x14ac:dyDescent="0.25">
      <c r="A90" s="2402" t="s">
        <v>1050</v>
      </c>
      <c r="B90" s="2403" t="s">
        <v>1946</v>
      </c>
      <c r="C90" s="1690" t="s">
        <v>50</v>
      </c>
      <c r="D90" s="2404"/>
      <c r="E90" s="1368"/>
      <c r="F90" s="2404"/>
      <c r="G90" s="1368"/>
      <c r="H90" s="2412"/>
      <c r="I90" s="1370"/>
      <c r="J90" s="2404"/>
      <c r="K90" s="1368"/>
      <c r="L90" s="2095"/>
      <c r="M90" s="542">
        <v>0</v>
      </c>
      <c r="N90" s="2404"/>
      <c r="O90" s="1368">
        <v>84.05</v>
      </c>
      <c r="P90" s="2095"/>
      <c r="Q90" s="542">
        <v>84.05</v>
      </c>
      <c r="R90" s="2404"/>
      <c r="S90" s="1368"/>
      <c r="T90" s="2095"/>
      <c r="U90" s="542">
        <v>84.05</v>
      </c>
      <c r="V90" s="2404"/>
      <c r="W90" s="1368"/>
      <c r="X90" s="1415"/>
      <c r="Y90" s="1416">
        <v>84.05</v>
      </c>
      <c r="Z90" s="1415"/>
      <c r="AA90" s="1416">
        <v>84.05</v>
      </c>
      <c r="AB90" s="2404"/>
      <c r="AC90" s="1368"/>
      <c r="AD90" s="2095"/>
      <c r="AE90" s="542">
        <v>84.05</v>
      </c>
      <c r="AF90" s="2404"/>
      <c r="AG90" s="1368"/>
      <c r="AH90" s="2095"/>
      <c r="AI90" s="542">
        <v>84.05</v>
      </c>
      <c r="AJ90" s="2404"/>
      <c r="AK90" s="1368"/>
      <c r="AL90" s="1415"/>
      <c r="AM90" s="1416">
        <v>0</v>
      </c>
      <c r="AN90" s="463"/>
      <c r="AO90" s="542">
        <v>84.05</v>
      </c>
      <c r="AP90" s="2404"/>
      <c r="AQ90" s="1368"/>
      <c r="AR90" s="2095"/>
      <c r="AS90" s="542">
        <v>84.05</v>
      </c>
      <c r="AT90" s="2404"/>
      <c r="AU90" s="1368"/>
      <c r="AV90" s="2095"/>
      <c r="AW90" s="542">
        <v>84.05</v>
      </c>
      <c r="AX90" s="2404"/>
      <c r="AY90" s="1368"/>
      <c r="AZ90" s="1415"/>
      <c r="BA90" s="1416">
        <v>0</v>
      </c>
      <c r="BB90" s="1415"/>
      <c r="BC90" s="1416">
        <v>0</v>
      </c>
      <c r="BD90" s="463"/>
      <c r="BE90" s="542">
        <v>84.05</v>
      </c>
      <c r="BF90" s="1217"/>
      <c r="BG90" s="1217"/>
      <c r="BH90" s="1217"/>
      <c r="BI90" s="1217"/>
      <c r="BJ90" s="1217"/>
      <c r="BK90" s="1217"/>
      <c r="BL90" s="1217"/>
      <c r="BM90" s="1217"/>
    </row>
    <row r="91" spans="1:65" ht="15" customHeight="1" x14ac:dyDescent="0.25">
      <c r="A91" s="2402" t="s">
        <v>1050</v>
      </c>
      <c r="B91" s="2403" t="s">
        <v>1468</v>
      </c>
      <c r="C91" s="1690" t="s">
        <v>50</v>
      </c>
      <c r="D91" s="2404"/>
      <c r="E91" s="1368"/>
      <c r="F91" s="2404"/>
      <c r="G91" s="1368"/>
      <c r="H91" s="2412"/>
      <c r="I91" s="1370"/>
      <c r="J91" s="2404"/>
      <c r="K91" s="1368"/>
      <c r="L91" s="2095"/>
      <c r="M91" s="542">
        <v>0</v>
      </c>
      <c r="N91" s="2404"/>
      <c r="O91" s="1368">
        <v>246</v>
      </c>
      <c r="P91" s="2095"/>
      <c r="Q91" s="542">
        <v>246</v>
      </c>
      <c r="R91" s="2404"/>
      <c r="S91" s="1368"/>
      <c r="T91" s="2095"/>
      <c r="U91" s="542">
        <v>246</v>
      </c>
      <c r="V91" s="2404"/>
      <c r="W91" s="1368"/>
      <c r="X91" s="1415"/>
      <c r="Y91" s="1416">
        <v>246</v>
      </c>
      <c r="Z91" s="1415"/>
      <c r="AA91" s="1416">
        <v>246</v>
      </c>
      <c r="AB91" s="2404"/>
      <c r="AC91" s="1368"/>
      <c r="AD91" s="2095"/>
      <c r="AE91" s="542">
        <v>246</v>
      </c>
      <c r="AF91" s="2404"/>
      <c r="AG91" s="1368"/>
      <c r="AH91" s="2095"/>
      <c r="AI91" s="542">
        <v>246</v>
      </c>
      <c r="AJ91" s="2404"/>
      <c r="AK91" s="1368"/>
      <c r="AL91" s="1415"/>
      <c r="AM91" s="1416">
        <v>0</v>
      </c>
      <c r="AN91" s="463"/>
      <c r="AO91" s="542">
        <v>246</v>
      </c>
      <c r="AP91" s="2404"/>
      <c r="AQ91" s="1368">
        <v>246</v>
      </c>
      <c r="AR91" s="2095"/>
      <c r="AS91" s="542">
        <v>492</v>
      </c>
      <c r="AT91" s="2404"/>
      <c r="AU91" s="1368"/>
      <c r="AV91" s="2095"/>
      <c r="AW91" s="542">
        <v>492</v>
      </c>
      <c r="AX91" s="2404"/>
      <c r="AY91" s="1368"/>
      <c r="AZ91" s="1415"/>
      <c r="BA91" s="1416">
        <v>246</v>
      </c>
      <c r="BB91" s="1415"/>
      <c r="BC91" s="1416">
        <v>246</v>
      </c>
      <c r="BD91" s="463"/>
      <c r="BE91" s="542">
        <v>492</v>
      </c>
      <c r="BF91" s="1217"/>
      <c r="BG91" s="1217"/>
      <c r="BH91" s="1217"/>
      <c r="BI91" s="1217"/>
      <c r="BJ91" s="1217"/>
      <c r="BK91" s="1217"/>
      <c r="BL91" s="1217"/>
      <c r="BM91" s="1217"/>
    </row>
    <row r="92" spans="1:65" ht="15" customHeight="1" thickBot="1" x14ac:dyDescent="0.3">
      <c r="A92" s="2152" t="s">
        <v>1050</v>
      </c>
      <c r="B92" s="2390" t="s">
        <v>1470</v>
      </c>
      <c r="C92" s="2391" t="s">
        <v>50</v>
      </c>
      <c r="D92" s="2100"/>
      <c r="E92" s="1049"/>
      <c r="F92" s="2100"/>
      <c r="G92" s="1049"/>
      <c r="H92" s="2154"/>
      <c r="I92" s="1050">
        <v>0</v>
      </c>
      <c r="J92" s="2100"/>
      <c r="K92" s="1049"/>
      <c r="L92" s="2090"/>
      <c r="M92" s="542">
        <v>0</v>
      </c>
      <c r="N92" s="2100"/>
      <c r="O92" s="1049">
        <v>401.79999999999995</v>
      </c>
      <c r="P92" s="2090"/>
      <c r="Q92" s="542">
        <v>401.79999999999995</v>
      </c>
      <c r="R92" s="2100"/>
      <c r="S92" s="1049"/>
      <c r="T92" s="2090"/>
      <c r="U92" s="542">
        <v>401.79999999999995</v>
      </c>
      <c r="V92" s="2100"/>
      <c r="W92" s="1049"/>
      <c r="X92" s="1416"/>
      <c r="Y92" s="1416">
        <v>401.79999999999995</v>
      </c>
      <c r="Z92" s="1416"/>
      <c r="AA92" s="1416">
        <v>401.79999999999995</v>
      </c>
      <c r="AB92" s="2100"/>
      <c r="AC92" s="1049">
        <v>414.1</v>
      </c>
      <c r="AD92" s="2090"/>
      <c r="AE92" s="542">
        <v>815.9</v>
      </c>
      <c r="AF92" s="2100"/>
      <c r="AG92" s="1049"/>
      <c r="AH92" s="2090"/>
      <c r="AI92" s="542">
        <v>815.9</v>
      </c>
      <c r="AJ92" s="2100"/>
      <c r="AK92" s="1049"/>
      <c r="AL92" s="1416"/>
      <c r="AM92" s="1416">
        <v>414.1</v>
      </c>
      <c r="AN92" s="542"/>
      <c r="AO92" s="542">
        <v>815.9</v>
      </c>
      <c r="AP92" s="2100"/>
      <c r="AQ92" s="1049">
        <v>223.45</v>
      </c>
      <c r="AR92" s="2090"/>
      <c r="AS92" s="542">
        <v>1039.3499999999999</v>
      </c>
      <c r="AT92" s="2100"/>
      <c r="AU92" s="1049"/>
      <c r="AV92" s="2090"/>
      <c r="AW92" s="542">
        <v>1039.3499999999999</v>
      </c>
      <c r="AX92" s="2100"/>
      <c r="AY92" s="1049"/>
      <c r="AZ92" s="1416"/>
      <c r="BA92" s="1416">
        <v>223.45</v>
      </c>
      <c r="BB92" s="1416"/>
      <c r="BC92" s="1416">
        <v>637.54999999999995</v>
      </c>
      <c r="BD92" s="542"/>
      <c r="BE92" s="542">
        <v>1039.3499999999999</v>
      </c>
      <c r="BF92" s="1217"/>
      <c r="BG92" s="1217"/>
      <c r="BH92" s="1217"/>
      <c r="BI92" s="1217"/>
      <c r="BJ92" s="1217"/>
      <c r="BK92" s="1217"/>
      <c r="BL92" s="1217"/>
      <c r="BM92" s="1217"/>
    </row>
    <row r="93" spans="1:65" ht="15" customHeight="1" x14ac:dyDescent="0.25">
      <c r="A93" s="2379" t="s">
        <v>881</v>
      </c>
      <c r="B93" s="2380" t="s">
        <v>1041</v>
      </c>
      <c r="C93" s="1686" t="s">
        <v>50</v>
      </c>
      <c r="D93" s="2094"/>
      <c r="E93" s="463"/>
      <c r="F93" s="2094"/>
      <c r="G93" s="463"/>
      <c r="H93" s="2095"/>
      <c r="I93" s="1036">
        <v>0</v>
      </c>
      <c r="J93" s="2094"/>
      <c r="K93" s="463"/>
      <c r="L93" s="2090"/>
      <c r="M93" s="542">
        <v>0</v>
      </c>
      <c r="N93" s="2094"/>
      <c r="O93" s="463"/>
      <c r="P93" s="2090"/>
      <c r="Q93" s="542">
        <v>0</v>
      </c>
      <c r="R93" s="2094"/>
      <c r="S93" s="463"/>
      <c r="T93" s="2090"/>
      <c r="U93" s="542">
        <v>0</v>
      </c>
      <c r="V93" s="2094"/>
      <c r="W93" s="463">
        <v>202.95</v>
      </c>
      <c r="X93" s="1416"/>
      <c r="Y93" s="1416">
        <v>202.95</v>
      </c>
      <c r="Z93" s="1416"/>
      <c r="AA93" s="1416">
        <v>202.95</v>
      </c>
      <c r="AB93" s="2094"/>
      <c r="AC93" s="463"/>
      <c r="AD93" s="2090"/>
      <c r="AE93" s="542">
        <v>202.95</v>
      </c>
      <c r="AF93" s="2094"/>
      <c r="AG93" s="463"/>
      <c r="AH93" s="2090"/>
      <c r="AI93" s="542">
        <v>202.95</v>
      </c>
      <c r="AJ93" s="2094"/>
      <c r="AK93" s="463"/>
      <c r="AL93" s="1416"/>
      <c r="AM93" s="1416">
        <v>0</v>
      </c>
      <c r="AN93" s="542"/>
      <c r="AO93" s="542">
        <v>202.95</v>
      </c>
      <c r="AP93" s="2094"/>
      <c r="AQ93" s="463"/>
      <c r="AR93" s="2090"/>
      <c r="AS93" s="542">
        <v>202.95</v>
      </c>
      <c r="AT93" s="2094"/>
      <c r="AU93" s="463"/>
      <c r="AV93" s="2090"/>
      <c r="AW93" s="542">
        <v>202.95</v>
      </c>
      <c r="AX93" s="2094"/>
      <c r="AY93" s="463"/>
      <c r="AZ93" s="1416"/>
      <c r="BA93" s="1416">
        <v>0</v>
      </c>
      <c r="BB93" s="1416"/>
      <c r="BC93" s="1416">
        <v>0</v>
      </c>
      <c r="BD93" s="542"/>
      <c r="BE93" s="542">
        <v>202.95</v>
      </c>
      <c r="BF93" s="1217"/>
      <c r="BG93" s="1217"/>
      <c r="BH93" s="1217"/>
      <c r="BI93" s="1217"/>
      <c r="BJ93" s="1217"/>
      <c r="BK93" s="1217"/>
      <c r="BL93" s="1217"/>
      <c r="BM93" s="1217"/>
    </row>
    <row r="94" spans="1:65" ht="15" customHeight="1" x14ac:dyDescent="0.25">
      <c r="A94" s="2379" t="s">
        <v>881</v>
      </c>
      <c r="B94" s="2380" t="s">
        <v>981</v>
      </c>
      <c r="C94" s="1686" t="s">
        <v>50</v>
      </c>
      <c r="D94" s="2094"/>
      <c r="E94" s="463"/>
      <c r="F94" s="2094"/>
      <c r="G94" s="463"/>
      <c r="H94" s="2095"/>
      <c r="I94" s="1036">
        <v>0</v>
      </c>
      <c r="J94" s="2094"/>
      <c r="K94" s="463"/>
      <c r="L94" s="2112"/>
      <c r="M94" s="542">
        <v>0</v>
      </c>
      <c r="N94" s="2094"/>
      <c r="O94" s="463"/>
      <c r="P94" s="2112"/>
      <c r="Q94" s="542">
        <v>0</v>
      </c>
      <c r="R94" s="2094"/>
      <c r="S94" s="463"/>
      <c r="T94" s="2112"/>
      <c r="U94" s="542">
        <v>0</v>
      </c>
      <c r="V94" s="2094"/>
      <c r="W94" s="463"/>
      <c r="X94" s="2398"/>
      <c r="Y94" s="1416">
        <v>0</v>
      </c>
      <c r="Z94" s="1416"/>
      <c r="AA94" s="1416">
        <v>0</v>
      </c>
      <c r="AB94" s="2094"/>
      <c r="AC94" s="463"/>
      <c r="AD94" s="2112"/>
      <c r="AE94" s="542">
        <v>0</v>
      </c>
      <c r="AF94" s="2094"/>
      <c r="AG94" s="463"/>
      <c r="AH94" s="2112"/>
      <c r="AI94" s="542">
        <v>0</v>
      </c>
      <c r="AJ94" s="2094"/>
      <c r="AK94" s="463"/>
      <c r="AL94" s="2398"/>
      <c r="AM94" s="1416">
        <v>0</v>
      </c>
      <c r="AN94" s="542"/>
      <c r="AO94" s="542">
        <v>0</v>
      </c>
      <c r="AP94" s="2094"/>
      <c r="AQ94" s="463"/>
      <c r="AR94" s="2112"/>
      <c r="AS94" s="542">
        <v>0</v>
      </c>
      <c r="AT94" s="2094"/>
      <c r="AU94" s="463"/>
      <c r="AV94" s="2112"/>
      <c r="AW94" s="542">
        <v>0</v>
      </c>
      <c r="AX94" s="2094"/>
      <c r="AY94" s="463"/>
      <c r="AZ94" s="2398"/>
      <c r="BA94" s="1416">
        <v>0</v>
      </c>
      <c r="BB94" s="1416"/>
      <c r="BC94" s="1416">
        <v>0</v>
      </c>
      <c r="BD94" s="542"/>
      <c r="BE94" s="542">
        <v>0</v>
      </c>
      <c r="BF94" s="1217"/>
      <c r="BG94" s="1217"/>
      <c r="BH94" s="1217"/>
      <c r="BI94" s="1217"/>
      <c r="BJ94" s="1217"/>
      <c r="BK94" s="1217"/>
      <c r="BL94" s="1217"/>
      <c r="BM94" s="1217"/>
    </row>
    <row r="95" spans="1:65" ht="15" customHeight="1" x14ac:dyDescent="0.25">
      <c r="A95" s="2379" t="s">
        <v>881</v>
      </c>
      <c r="B95" s="2380" t="s">
        <v>1042</v>
      </c>
      <c r="C95" s="1686" t="s">
        <v>50</v>
      </c>
      <c r="D95" s="2094"/>
      <c r="E95" s="463"/>
      <c r="F95" s="2094"/>
      <c r="G95" s="463"/>
      <c r="H95" s="2095"/>
      <c r="I95" s="1036">
        <v>0</v>
      </c>
      <c r="J95" s="2094"/>
      <c r="K95" s="463"/>
      <c r="L95" s="2090"/>
      <c r="M95" s="542">
        <v>0</v>
      </c>
      <c r="N95" s="2094"/>
      <c r="O95" s="463"/>
      <c r="P95" s="2090"/>
      <c r="Q95" s="542">
        <v>0</v>
      </c>
      <c r="R95" s="2094"/>
      <c r="S95" s="463"/>
      <c r="T95" s="2090"/>
      <c r="U95" s="542">
        <v>0</v>
      </c>
      <c r="V95" s="2094"/>
      <c r="W95" s="463">
        <v>141.44999999999999</v>
      </c>
      <c r="X95" s="1416"/>
      <c r="Y95" s="1416">
        <v>141.44999999999999</v>
      </c>
      <c r="Z95" s="1416"/>
      <c r="AA95" s="1416">
        <v>141.44999999999999</v>
      </c>
      <c r="AB95" s="2094"/>
      <c r="AC95" s="463"/>
      <c r="AD95" s="2090"/>
      <c r="AE95" s="542">
        <v>141.44999999999999</v>
      </c>
      <c r="AF95" s="2094"/>
      <c r="AG95" s="463"/>
      <c r="AH95" s="2090"/>
      <c r="AI95" s="542">
        <v>141.44999999999999</v>
      </c>
      <c r="AJ95" s="2094"/>
      <c r="AK95" s="463"/>
      <c r="AL95" s="1416"/>
      <c r="AM95" s="1416">
        <v>0</v>
      </c>
      <c r="AN95" s="542"/>
      <c r="AO95" s="542">
        <v>141.44999999999999</v>
      </c>
      <c r="AP95" s="2094"/>
      <c r="AQ95" s="463"/>
      <c r="AR95" s="2090"/>
      <c r="AS95" s="542">
        <v>141.44999999999999</v>
      </c>
      <c r="AT95" s="2094"/>
      <c r="AU95" s="463"/>
      <c r="AV95" s="2090"/>
      <c r="AW95" s="542">
        <v>141.44999999999999</v>
      </c>
      <c r="AX95" s="2094"/>
      <c r="AY95" s="463"/>
      <c r="AZ95" s="1416"/>
      <c r="BA95" s="1416">
        <v>0</v>
      </c>
      <c r="BB95" s="1416"/>
      <c r="BC95" s="1416">
        <v>0</v>
      </c>
      <c r="BD95" s="542"/>
      <c r="BE95" s="542">
        <v>141.44999999999999</v>
      </c>
      <c r="BF95" s="1217"/>
      <c r="BG95" s="1217"/>
      <c r="BH95" s="1217"/>
      <c r="BI95" s="1217"/>
      <c r="BJ95" s="1217"/>
      <c r="BK95" s="1217"/>
      <c r="BL95" s="1217"/>
      <c r="BM95" s="1217"/>
    </row>
    <row r="96" spans="1:65" ht="15" customHeight="1" x14ac:dyDescent="0.25">
      <c r="A96" s="2379" t="s">
        <v>881</v>
      </c>
      <c r="B96" s="2380" t="s">
        <v>954</v>
      </c>
      <c r="C96" s="1686" t="s">
        <v>50</v>
      </c>
      <c r="D96" s="2094"/>
      <c r="E96" s="463"/>
      <c r="F96" s="2094"/>
      <c r="G96" s="463"/>
      <c r="H96" s="2095"/>
      <c r="I96" s="1036">
        <v>0</v>
      </c>
      <c r="J96" s="2094"/>
      <c r="K96" s="463"/>
      <c r="L96" s="2090"/>
      <c r="M96" s="542">
        <v>0</v>
      </c>
      <c r="N96" s="2094"/>
      <c r="O96" s="463"/>
      <c r="P96" s="2090"/>
      <c r="Q96" s="542">
        <v>0</v>
      </c>
      <c r="R96" s="2094"/>
      <c r="S96" s="463"/>
      <c r="T96" s="2090"/>
      <c r="U96" s="542">
        <v>0</v>
      </c>
      <c r="V96" s="2094"/>
      <c r="W96" s="463"/>
      <c r="X96" s="1416"/>
      <c r="Y96" s="1416">
        <v>0</v>
      </c>
      <c r="Z96" s="1416"/>
      <c r="AA96" s="1416">
        <v>0</v>
      </c>
      <c r="AB96" s="2094"/>
      <c r="AC96" s="463"/>
      <c r="AD96" s="2090"/>
      <c r="AE96" s="542">
        <v>0</v>
      </c>
      <c r="AF96" s="2094"/>
      <c r="AG96" s="463"/>
      <c r="AH96" s="2090"/>
      <c r="AI96" s="542">
        <v>0</v>
      </c>
      <c r="AJ96" s="2094"/>
      <c r="AK96" s="463"/>
      <c r="AL96" s="1416"/>
      <c r="AM96" s="1416">
        <v>0</v>
      </c>
      <c r="AN96" s="542"/>
      <c r="AO96" s="542">
        <v>0</v>
      </c>
      <c r="AP96" s="2094"/>
      <c r="AQ96" s="463"/>
      <c r="AR96" s="2090"/>
      <c r="AS96" s="542">
        <v>0</v>
      </c>
      <c r="AT96" s="2094"/>
      <c r="AU96" s="463"/>
      <c r="AV96" s="2090"/>
      <c r="AW96" s="542">
        <v>0</v>
      </c>
      <c r="AX96" s="2094"/>
      <c r="AY96" s="463"/>
      <c r="AZ96" s="1416"/>
      <c r="BA96" s="1416">
        <v>0</v>
      </c>
      <c r="BB96" s="1416"/>
      <c r="BC96" s="1416">
        <v>0</v>
      </c>
      <c r="BD96" s="542"/>
      <c r="BE96" s="542">
        <v>0</v>
      </c>
      <c r="BF96" s="1217"/>
      <c r="BG96" s="1217"/>
      <c r="BH96" s="1217"/>
      <c r="BI96" s="1217"/>
      <c r="BJ96" s="1217"/>
      <c r="BK96" s="1217"/>
      <c r="BL96" s="1217"/>
      <c r="BM96" s="1217"/>
    </row>
    <row r="97" spans="1:65" ht="15" customHeight="1" x14ac:dyDescent="0.25">
      <c r="A97" s="2379" t="s">
        <v>881</v>
      </c>
      <c r="B97" s="2380" t="s">
        <v>1988</v>
      </c>
      <c r="C97" s="1686" t="s">
        <v>50</v>
      </c>
      <c r="D97" s="2094"/>
      <c r="E97" s="463"/>
      <c r="F97" s="2094"/>
      <c r="G97" s="463"/>
      <c r="H97" s="2095"/>
      <c r="I97" s="1036">
        <v>0</v>
      </c>
      <c r="J97" s="2094"/>
      <c r="K97" s="463"/>
      <c r="L97" s="2090"/>
      <c r="M97" s="542">
        <v>0</v>
      </c>
      <c r="N97" s="2094"/>
      <c r="O97" s="463"/>
      <c r="P97" s="2090"/>
      <c r="Q97" s="542">
        <v>0</v>
      </c>
      <c r="R97" s="2094"/>
      <c r="S97" s="463"/>
      <c r="T97" s="2090"/>
      <c r="U97" s="542">
        <v>0</v>
      </c>
      <c r="V97" s="2094"/>
      <c r="W97" s="463">
        <v>1076.25</v>
      </c>
      <c r="X97" s="1416"/>
      <c r="Y97" s="1416">
        <v>1076.25</v>
      </c>
      <c r="Z97" s="1416"/>
      <c r="AA97" s="1416">
        <v>1076.25</v>
      </c>
      <c r="AB97" s="2094"/>
      <c r="AC97" s="463"/>
      <c r="AD97" s="2090"/>
      <c r="AE97" s="542">
        <v>1076.25</v>
      </c>
      <c r="AF97" s="2094"/>
      <c r="AG97" s="463"/>
      <c r="AH97" s="2090"/>
      <c r="AI97" s="542">
        <v>1076.25</v>
      </c>
      <c r="AJ97" s="2094"/>
      <c r="AK97" s="463"/>
      <c r="AL97" s="1416"/>
      <c r="AM97" s="1416">
        <v>0</v>
      </c>
      <c r="AN97" s="542"/>
      <c r="AO97" s="542">
        <v>1076.25</v>
      </c>
      <c r="AP97" s="2094"/>
      <c r="AQ97" s="463"/>
      <c r="AR97" s="2090"/>
      <c r="AS97" s="542">
        <v>1076.25</v>
      </c>
      <c r="AT97" s="2094"/>
      <c r="AU97" s="463"/>
      <c r="AV97" s="2090"/>
      <c r="AW97" s="542">
        <v>1076.25</v>
      </c>
      <c r="AX97" s="2094"/>
      <c r="AY97" s="463"/>
      <c r="AZ97" s="1416"/>
      <c r="BA97" s="1416">
        <v>0</v>
      </c>
      <c r="BB97" s="1416"/>
      <c r="BC97" s="1416">
        <v>0</v>
      </c>
      <c r="BD97" s="542"/>
      <c r="BE97" s="542">
        <v>1076.25</v>
      </c>
      <c r="BF97" s="1217"/>
      <c r="BG97" s="1217"/>
      <c r="BH97" s="1217"/>
      <c r="BI97" s="1217"/>
      <c r="BJ97" s="1217"/>
      <c r="BK97" s="1217"/>
      <c r="BL97" s="1217"/>
      <c r="BM97" s="1217"/>
    </row>
    <row r="98" spans="1:65" ht="15" customHeight="1" x14ac:dyDescent="0.25">
      <c r="A98" s="2379" t="s">
        <v>881</v>
      </c>
      <c r="B98" s="2380" t="s">
        <v>1378</v>
      </c>
      <c r="C98" s="1686" t="s">
        <v>50</v>
      </c>
      <c r="D98" s="2094"/>
      <c r="E98" s="463"/>
      <c r="F98" s="2094"/>
      <c r="G98" s="463"/>
      <c r="H98" s="2095"/>
      <c r="I98" s="1036">
        <v>0</v>
      </c>
      <c r="J98" s="2094"/>
      <c r="K98" s="463"/>
      <c r="L98" s="2090"/>
      <c r="M98" s="542">
        <v>0</v>
      </c>
      <c r="N98" s="2094"/>
      <c r="O98" s="463"/>
      <c r="P98" s="2090"/>
      <c r="Q98" s="542">
        <v>0</v>
      </c>
      <c r="R98" s="2094"/>
      <c r="S98" s="463"/>
      <c r="T98" s="2090"/>
      <c r="U98" s="542">
        <v>0</v>
      </c>
      <c r="V98" s="2094"/>
      <c r="W98" s="463"/>
      <c r="X98" s="1416"/>
      <c r="Y98" s="1416">
        <v>0</v>
      </c>
      <c r="Z98" s="1416"/>
      <c r="AA98" s="1416">
        <v>0</v>
      </c>
      <c r="AB98" s="2094"/>
      <c r="AC98" s="463"/>
      <c r="AD98" s="2090"/>
      <c r="AE98" s="542">
        <v>0</v>
      </c>
      <c r="AF98" s="2094"/>
      <c r="AG98" s="463"/>
      <c r="AH98" s="2090"/>
      <c r="AI98" s="542">
        <v>0</v>
      </c>
      <c r="AJ98" s="2094"/>
      <c r="AK98" s="463"/>
      <c r="AL98" s="1416"/>
      <c r="AM98" s="1416">
        <v>0</v>
      </c>
      <c r="AN98" s="542"/>
      <c r="AO98" s="542">
        <v>0</v>
      </c>
      <c r="AP98" s="2094"/>
      <c r="AQ98" s="463"/>
      <c r="AR98" s="2090"/>
      <c r="AS98" s="542">
        <v>0</v>
      </c>
      <c r="AT98" s="2094"/>
      <c r="AU98" s="463"/>
      <c r="AV98" s="2090"/>
      <c r="AW98" s="542">
        <v>0</v>
      </c>
      <c r="AX98" s="2094"/>
      <c r="AY98" s="463"/>
      <c r="AZ98" s="1416"/>
      <c r="BA98" s="1416">
        <v>0</v>
      </c>
      <c r="BB98" s="1416"/>
      <c r="BC98" s="1416">
        <v>0</v>
      </c>
      <c r="BD98" s="542"/>
      <c r="BE98" s="542">
        <v>0</v>
      </c>
      <c r="BF98" s="1217"/>
      <c r="BG98" s="1217"/>
      <c r="BH98" s="1217"/>
      <c r="BI98" s="1217"/>
      <c r="BJ98" s="1217"/>
      <c r="BK98" s="1217"/>
      <c r="BL98" s="1217"/>
      <c r="BM98" s="1217"/>
    </row>
    <row r="99" spans="1:65" ht="15" customHeight="1" x14ac:dyDescent="0.25">
      <c r="A99" s="2379" t="s">
        <v>881</v>
      </c>
      <c r="B99" s="2380" t="s">
        <v>1409</v>
      </c>
      <c r="C99" s="1686" t="s">
        <v>50</v>
      </c>
      <c r="D99" s="2094"/>
      <c r="E99" s="463"/>
      <c r="F99" s="2094"/>
      <c r="G99" s="463"/>
      <c r="H99" s="2095"/>
      <c r="I99" s="1036">
        <v>0</v>
      </c>
      <c r="J99" s="2094"/>
      <c r="K99" s="463"/>
      <c r="L99" s="2090"/>
      <c r="M99" s="542">
        <v>0</v>
      </c>
      <c r="N99" s="2094"/>
      <c r="O99" s="463"/>
      <c r="P99" s="2090"/>
      <c r="Q99" s="542">
        <v>0</v>
      </c>
      <c r="R99" s="2094"/>
      <c r="S99" s="463"/>
      <c r="T99" s="2090"/>
      <c r="U99" s="542">
        <v>0</v>
      </c>
      <c r="V99" s="2094"/>
      <c r="W99" s="463"/>
      <c r="X99" s="1416"/>
      <c r="Y99" s="1416">
        <v>0</v>
      </c>
      <c r="Z99" s="1416"/>
      <c r="AA99" s="1416">
        <v>0</v>
      </c>
      <c r="AB99" s="2094"/>
      <c r="AC99" s="463"/>
      <c r="AD99" s="2090"/>
      <c r="AE99" s="542">
        <v>0</v>
      </c>
      <c r="AF99" s="2094"/>
      <c r="AG99" s="463"/>
      <c r="AH99" s="2090"/>
      <c r="AI99" s="542">
        <v>0</v>
      </c>
      <c r="AJ99" s="2094"/>
      <c r="AK99" s="463"/>
      <c r="AL99" s="1416"/>
      <c r="AM99" s="1416">
        <v>0</v>
      </c>
      <c r="AN99" s="542"/>
      <c r="AO99" s="542">
        <v>0</v>
      </c>
      <c r="AP99" s="2094"/>
      <c r="AQ99" s="463"/>
      <c r="AR99" s="2090"/>
      <c r="AS99" s="542">
        <v>0</v>
      </c>
      <c r="AT99" s="2094"/>
      <c r="AU99" s="463"/>
      <c r="AV99" s="2090"/>
      <c r="AW99" s="542">
        <v>0</v>
      </c>
      <c r="AX99" s="2094"/>
      <c r="AY99" s="463"/>
      <c r="AZ99" s="1416"/>
      <c r="BA99" s="1416">
        <v>0</v>
      </c>
      <c r="BB99" s="1416"/>
      <c r="BC99" s="1416">
        <v>0</v>
      </c>
      <c r="BD99" s="542"/>
      <c r="BE99" s="542">
        <v>0</v>
      </c>
      <c r="BF99" s="1217"/>
      <c r="BG99" s="1217"/>
      <c r="BH99" s="1217"/>
      <c r="BI99" s="1217"/>
      <c r="BJ99" s="1217"/>
      <c r="BK99" s="1217"/>
      <c r="BL99" s="1217"/>
      <c r="BM99" s="1217"/>
    </row>
    <row r="100" spans="1:65" ht="15" customHeight="1" thickBot="1" x14ac:dyDescent="0.3">
      <c r="A100" s="2379" t="s">
        <v>881</v>
      </c>
      <c r="B100" s="2380" t="s">
        <v>1468</v>
      </c>
      <c r="C100" s="1686" t="s">
        <v>50</v>
      </c>
      <c r="D100" s="2094"/>
      <c r="E100" s="463"/>
      <c r="F100" s="2094"/>
      <c r="G100" s="463"/>
      <c r="H100" s="2095"/>
      <c r="I100" s="1036">
        <v>0</v>
      </c>
      <c r="J100" s="2094"/>
      <c r="K100" s="463"/>
      <c r="L100" s="2090"/>
      <c r="M100" s="542">
        <v>0</v>
      </c>
      <c r="N100" s="2094"/>
      <c r="O100" s="463"/>
      <c r="P100" s="2090"/>
      <c r="Q100" s="542">
        <v>0</v>
      </c>
      <c r="R100" s="2094"/>
      <c r="S100" s="463"/>
      <c r="T100" s="2090"/>
      <c r="U100" s="542">
        <v>0</v>
      </c>
      <c r="V100" s="2094"/>
      <c r="W100" s="463"/>
      <c r="X100" s="1416"/>
      <c r="Y100" s="1416">
        <v>0</v>
      </c>
      <c r="Z100" s="1416"/>
      <c r="AA100" s="1416">
        <v>0</v>
      </c>
      <c r="AB100" s="2094"/>
      <c r="AC100" s="463"/>
      <c r="AD100" s="2090"/>
      <c r="AE100" s="542">
        <v>0</v>
      </c>
      <c r="AF100" s="2094"/>
      <c r="AG100" s="463"/>
      <c r="AH100" s="2090"/>
      <c r="AI100" s="542">
        <v>0</v>
      </c>
      <c r="AJ100" s="2094"/>
      <c r="AK100" s="463"/>
      <c r="AL100" s="1416"/>
      <c r="AM100" s="1416">
        <v>0</v>
      </c>
      <c r="AN100" s="542"/>
      <c r="AO100" s="542">
        <v>0</v>
      </c>
      <c r="AP100" s="2094"/>
      <c r="AQ100" s="463"/>
      <c r="AR100" s="2090"/>
      <c r="AS100" s="542">
        <v>0</v>
      </c>
      <c r="AT100" s="2094"/>
      <c r="AU100" s="463"/>
      <c r="AV100" s="2090"/>
      <c r="AW100" s="542">
        <v>0</v>
      </c>
      <c r="AX100" s="2094"/>
      <c r="AY100" s="463"/>
      <c r="AZ100" s="1416"/>
      <c r="BA100" s="1416">
        <v>0</v>
      </c>
      <c r="BB100" s="1416"/>
      <c r="BC100" s="1416">
        <v>0</v>
      </c>
      <c r="BD100" s="542"/>
      <c r="BE100" s="542">
        <v>0</v>
      </c>
      <c r="BF100" s="1217"/>
      <c r="BG100" s="1217"/>
      <c r="BH100" s="1217"/>
      <c r="BI100" s="1217"/>
      <c r="BJ100" s="1217"/>
      <c r="BK100" s="1217"/>
      <c r="BL100" s="1217"/>
      <c r="BM100" s="1217"/>
    </row>
    <row r="101" spans="1:65" ht="15.75" x14ac:dyDescent="0.25">
      <c r="A101" s="2135" t="s">
        <v>869</v>
      </c>
      <c r="B101" s="2363" t="s">
        <v>976</v>
      </c>
      <c r="C101" s="2364" t="s">
        <v>50</v>
      </c>
      <c r="D101" s="2088"/>
      <c r="E101" s="968"/>
      <c r="F101" s="2088"/>
      <c r="G101" s="968"/>
      <c r="H101" s="2137"/>
      <c r="I101" s="1073">
        <v>0</v>
      </c>
      <c r="J101" s="2088"/>
      <c r="K101" s="968"/>
      <c r="L101" s="2090"/>
      <c r="M101" s="542">
        <v>0</v>
      </c>
      <c r="N101" s="2088"/>
      <c r="O101" s="968"/>
      <c r="P101" s="2090"/>
      <c r="Q101" s="542">
        <v>0</v>
      </c>
      <c r="R101" s="2088"/>
      <c r="S101" s="968"/>
      <c r="T101" s="2090"/>
      <c r="U101" s="542">
        <v>0</v>
      </c>
      <c r="V101" s="2088"/>
      <c r="W101" s="968"/>
      <c r="X101" s="1416"/>
      <c r="Y101" s="1416">
        <v>0</v>
      </c>
      <c r="Z101" s="1416"/>
      <c r="AA101" s="1416">
        <v>0</v>
      </c>
      <c r="AB101" s="2088"/>
      <c r="AC101" s="968"/>
      <c r="AD101" s="2090"/>
      <c r="AE101" s="542">
        <v>0</v>
      </c>
      <c r="AF101" s="2088"/>
      <c r="AG101" s="968"/>
      <c r="AH101" s="2090"/>
      <c r="AI101" s="542">
        <v>0</v>
      </c>
      <c r="AJ101" s="2088"/>
      <c r="AK101" s="968"/>
      <c r="AL101" s="1416"/>
      <c r="AM101" s="1416">
        <v>0</v>
      </c>
      <c r="AN101" s="542"/>
      <c r="AO101" s="542">
        <v>0</v>
      </c>
      <c r="AP101" s="2088"/>
      <c r="AQ101" s="968"/>
      <c r="AR101" s="2090"/>
      <c r="AS101" s="542">
        <v>0</v>
      </c>
      <c r="AT101" s="2088"/>
      <c r="AU101" s="968"/>
      <c r="AV101" s="2090"/>
      <c r="AW101" s="542">
        <v>0</v>
      </c>
      <c r="AX101" s="2088"/>
      <c r="AY101" s="968"/>
      <c r="AZ101" s="1416"/>
      <c r="BA101" s="1416">
        <v>0</v>
      </c>
      <c r="BB101" s="1416"/>
      <c r="BC101" s="1416">
        <v>0</v>
      </c>
      <c r="BD101" s="542"/>
      <c r="BE101" s="542">
        <v>0</v>
      </c>
      <c r="BF101" s="1217"/>
      <c r="BG101" s="1217"/>
      <c r="BH101" s="1217"/>
      <c r="BI101" s="1217"/>
      <c r="BJ101" s="1217"/>
      <c r="BK101" s="1217"/>
      <c r="BL101" s="1217"/>
      <c r="BM101" s="1217"/>
    </row>
    <row r="102" spans="1:65" ht="15.75" x14ac:dyDescent="0.25">
      <c r="A102" s="2379" t="s">
        <v>869</v>
      </c>
      <c r="B102" s="2380" t="s">
        <v>1041</v>
      </c>
      <c r="C102" s="1686" t="s">
        <v>50</v>
      </c>
      <c r="D102" s="2094"/>
      <c r="E102" s="463">
        <v>500.20000000000005</v>
      </c>
      <c r="F102" s="2094"/>
      <c r="G102" s="463"/>
      <c r="H102" s="2095"/>
      <c r="I102" s="1036">
        <v>500.20000000000005</v>
      </c>
      <c r="J102" s="2094"/>
      <c r="K102" s="463">
        <v>1420.65</v>
      </c>
      <c r="L102" s="2090"/>
      <c r="M102" s="542">
        <v>1920.8500000000001</v>
      </c>
      <c r="N102" s="2094"/>
      <c r="O102" s="463">
        <v>403.85</v>
      </c>
      <c r="P102" s="2090"/>
      <c r="Q102" s="542">
        <v>2324.7000000000003</v>
      </c>
      <c r="R102" s="2094"/>
      <c r="S102" s="463"/>
      <c r="T102" s="2090"/>
      <c r="U102" s="542">
        <v>2324.7000000000003</v>
      </c>
      <c r="V102" s="2094"/>
      <c r="W102" s="463">
        <v>922.5</v>
      </c>
      <c r="X102" s="1416"/>
      <c r="Y102" s="1416">
        <v>1326.35</v>
      </c>
      <c r="Z102" s="1416"/>
      <c r="AA102" s="1416">
        <v>3247.2</v>
      </c>
      <c r="AB102" s="2094"/>
      <c r="AC102" s="463">
        <v>67.650000000000006</v>
      </c>
      <c r="AD102" s="2090"/>
      <c r="AE102" s="542">
        <v>3314.85</v>
      </c>
      <c r="AF102" s="2094"/>
      <c r="AG102" s="463">
        <v>471.50000000000006</v>
      </c>
      <c r="AH102" s="2090"/>
      <c r="AI102" s="542">
        <v>3786.35</v>
      </c>
      <c r="AJ102" s="2094"/>
      <c r="AK102" s="463">
        <v>840.5</v>
      </c>
      <c r="AL102" s="1416"/>
      <c r="AM102" s="1416">
        <v>1379.65</v>
      </c>
      <c r="AN102" s="542"/>
      <c r="AO102" s="542">
        <v>4626.8500000000004</v>
      </c>
      <c r="AP102" s="2094"/>
      <c r="AQ102" s="463">
        <v>672.40000000000009</v>
      </c>
      <c r="AR102" s="2090"/>
      <c r="AS102" s="542">
        <v>5299.25</v>
      </c>
      <c r="AT102" s="2094"/>
      <c r="AU102" s="463"/>
      <c r="AV102" s="2090"/>
      <c r="AW102" s="542">
        <v>5299.25</v>
      </c>
      <c r="AX102" s="2094"/>
      <c r="AY102" s="463">
        <v>610.9</v>
      </c>
      <c r="AZ102" s="1416"/>
      <c r="BA102" s="1416">
        <v>1283.3000000000002</v>
      </c>
      <c r="BB102" s="1416"/>
      <c r="BC102" s="1416">
        <v>2662.9500000000003</v>
      </c>
      <c r="BD102" s="542"/>
      <c r="BE102" s="542">
        <v>5910.15</v>
      </c>
      <c r="BF102" s="1217"/>
      <c r="BG102" s="1217"/>
      <c r="BH102" s="1217"/>
      <c r="BI102" s="1217"/>
      <c r="BJ102" s="1217"/>
      <c r="BK102" s="1217"/>
      <c r="BL102" s="1217"/>
      <c r="BM102" s="1217"/>
    </row>
    <row r="103" spans="1:65" ht="15.75" x14ac:dyDescent="0.25">
      <c r="A103" s="2379" t="s">
        <v>869</v>
      </c>
      <c r="B103" s="2380" t="s">
        <v>1042</v>
      </c>
      <c r="C103" s="1686" t="s">
        <v>50</v>
      </c>
      <c r="D103" s="2094"/>
      <c r="E103" s="463">
        <v>2999.15</v>
      </c>
      <c r="F103" s="2094"/>
      <c r="G103" s="463">
        <v>1970.05</v>
      </c>
      <c r="H103" s="2095"/>
      <c r="I103" s="1036">
        <v>4969.2</v>
      </c>
      <c r="J103" s="2094"/>
      <c r="K103" s="463">
        <v>6100.8</v>
      </c>
      <c r="L103" s="2090"/>
      <c r="M103" s="542">
        <v>11070</v>
      </c>
      <c r="N103" s="2094"/>
      <c r="O103" s="463">
        <v>2353.3999999999996</v>
      </c>
      <c r="P103" s="2090"/>
      <c r="Q103" s="542">
        <v>13423.4</v>
      </c>
      <c r="R103" s="2094"/>
      <c r="S103" s="463"/>
      <c r="T103" s="2090"/>
      <c r="U103" s="542">
        <v>13423.4</v>
      </c>
      <c r="V103" s="2094"/>
      <c r="W103" s="463">
        <v>1549.7999999999997</v>
      </c>
      <c r="X103" s="1416"/>
      <c r="Y103" s="1416">
        <v>3903.1999999999994</v>
      </c>
      <c r="Z103" s="1416"/>
      <c r="AA103" s="1416">
        <v>14973.199999999999</v>
      </c>
      <c r="AB103" s="2094"/>
      <c r="AC103" s="463">
        <v>2119.6999999999998</v>
      </c>
      <c r="AD103" s="2090"/>
      <c r="AE103" s="542">
        <v>17092.899999999998</v>
      </c>
      <c r="AF103" s="2094"/>
      <c r="AG103" s="463"/>
      <c r="AH103" s="2090"/>
      <c r="AI103" s="542">
        <v>17092.899999999998</v>
      </c>
      <c r="AJ103" s="2094"/>
      <c r="AK103" s="463">
        <v>2988.9</v>
      </c>
      <c r="AL103" s="1416"/>
      <c r="AM103" s="1416">
        <v>5108.6000000000004</v>
      </c>
      <c r="AN103" s="542"/>
      <c r="AO103" s="542">
        <v>20081.8</v>
      </c>
      <c r="AP103" s="2094"/>
      <c r="AQ103" s="463">
        <v>2255</v>
      </c>
      <c r="AR103" s="2090"/>
      <c r="AS103" s="542">
        <v>22336.799999999999</v>
      </c>
      <c r="AT103" s="2094"/>
      <c r="AU103" s="463"/>
      <c r="AV103" s="2090"/>
      <c r="AW103" s="542">
        <v>22336.799999999999</v>
      </c>
      <c r="AX103" s="2094"/>
      <c r="AY103" s="463">
        <v>1691.2499999999998</v>
      </c>
      <c r="AZ103" s="1416"/>
      <c r="BA103" s="1416">
        <v>3946.25</v>
      </c>
      <c r="BB103" s="1416"/>
      <c r="BC103" s="1416">
        <v>9054.85</v>
      </c>
      <c r="BD103" s="542"/>
      <c r="BE103" s="542">
        <v>24028.05</v>
      </c>
      <c r="BF103" s="1217"/>
      <c r="BG103" s="1217"/>
      <c r="BH103" s="1217"/>
      <c r="BI103" s="1217"/>
      <c r="BJ103" s="1217"/>
      <c r="BK103" s="1217"/>
      <c r="BL103" s="1217"/>
      <c r="BM103" s="1217"/>
    </row>
    <row r="104" spans="1:65" ht="15.75" x14ac:dyDescent="0.25">
      <c r="A104" s="2379" t="s">
        <v>869</v>
      </c>
      <c r="B104" s="2380" t="s">
        <v>1468</v>
      </c>
      <c r="C104" s="1686" t="s">
        <v>50</v>
      </c>
      <c r="D104" s="2094"/>
      <c r="E104" s="958">
        <v>254.20000000000002</v>
      </c>
      <c r="F104" s="2094"/>
      <c r="G104" s="958"/>
      <c r="H104" s="2095"/>
      <c r="I104" s="1036">
        <v>254.20000000000002</v>
      </c>
      <c r="J104" s="2094"/>
      <c r="K104" s="958">
        <v>108.64999999999999</v>
      </c>
      <c r="L104" s="2090"/>
      <c r="M104" s="542">
        <v>362.85</v>
      </c>
      <c r="N104" s="2094"/>
      <c r="O104" s="958">
        <v>215.25</v>
      </c>
      <c r="P104" s="2090"/>
      <c r="Q104" s="542">
        <v>578.1</v>
      </c>
      <c r="R104" s="2094"/>
      <c r="S104" s="958"/>
      <c r="T104" s="2090"/>
      <c r="U104" s="542">
        <v>578.1</v>
      </c>
      <c r="V104" s="2094"/>
      <c r="W104" s="958">
        <v>258.3</v>
      </c>
      <c r="X104" s="1416"/>
      <c r="Y104" s="1416">
        <v>473.55</v>
      </c>
      <c r="Z104" s="1416"/>
      <c r="AA104" s="1416">
        <v>836.40000000000009</v>
      </c>
      <c r="AB104" s="2094"/>
      <c r="AC104" s="958"/>
      <c r="AD104" s="2090"/>
      <c r="AE104" s="542">
        <v>836.40000000000009</v>
      </c>
      <c r="AF104" s="2094"/>
      <c r="AG104" s="958"/>
      <c r="AH104" s="2090"/>
      <c r="AI104" s="542">
        <v>836.40000000000009</v>
      </c>
      <c r="AJ104" s="2094"/>
      <c r="AK104" s="958"/>
      <c r="AL104" s="1416"/>
      <c r="AM104" s="1416">
        <v>0</v>
      </c>
      <c r="AN104" s="542"/>
      <c r="AO104" s="542">
        <v>836.40000000000009</v>
      </c>
      <c r="AP104" s="2094"/>
      <c r="AQ104" s="958">
        <v>202.95</v>
      </c>
      <c r="AR104" s="2090"/>
      <c r="AS104" s="542">
        <v>1039.3500000000001</v>
      </c>
      <c r="AT104" s="2094"/>
      <c r="AU104" s="958"/>
      <c r="AV104" s="2090"/>
      <c r="AW104" s="542">
        <v>1039.3500000000001</v>
      </c>
      <c r="AX104" s="2094"/>
      <c r="AY104" s="958"/>
      <c r="AZ104" s="1416"/>
      <c r="BA104" s="1416">
        <v>202.95</v>
      </c>
      <c r="BB104" s="1416"/>
      <c r="BC104" s="1416">
        <v>202.95</v>
      </c>
      <c r="BD104" s="542"/>
      <c r="BE104" s="542">
        <v>1039.3500000000001</v>
      </c>
      <c r="BF104" s="1217"/>
      <c r="BG104" s="1217"/>
      <c r="BH104" s="1217"/>
      <c r="BI104" s="1217"/>
      <c r="BJ104" s="1217"/>
      <c r="BK104" s="1217"/>
      <c r="BL104" s="1217"/>
      <c r="BM104" s="1217"/>
    </row>
    <row r="105" spans="1:65" ht="16.5" thickBot="1" x14ac:dyDescent="0.3">
      <c r="A105" s="2152" t="s">
        <v>869</v>
      </c>
      <c r="B105" s="2390" t="s">
        <v>1470</v>
      </c>
      <c r="C105" s="2391" t="s">
        <v>50</v>
      </c>
      <c r="D105" s="2100"/>
      <c r="E105" s="1524">
        <v>496.09999999999991</v>
      </c>
      <c r="F105" s="2100"/>
      <c r="G105" s="1524"/>
      <c r="H105" s="2154"/>
      <c r="I105" s="1050">
        <v>496.09999999999991</v>
      </c>
      <c r="J105" s="2100"/>
      <c r="K105" s="1524">
        <v>680.6</v>
      </c>
      <c r="L105" s="2090"/>
      <c r="M105" s="542">
        <v>1176.6999999999998</v>
      </c>
      <c r="N105" s="2100"/>
      <c r="O105" s="1524">
        <v>342.34999999999997</v>
      </c>
      <c r="P105" s="2090"/>
      <c r="Q105" s="542">
        <v>1519.0499999999997</v>
      </c>
      <c r="R105" s="2100"/>
      <c r="S105" s="1524"/>
      <c r="T105" s="2090"/>
      <c r="U105" s="542">
        <v>1519.0499999999997</v>
      </c>
      <c r="V105" s="2100"/>
      <c r="W105" s="1524">
        <v>926.6</v>
      </c>
      <c r="X105" s="1416"/>
      <c r="Y105" s="1416">
        <v>1268.95</v>
      </c>
      <c r="Z105" s="1416"/>
      <c r="AA105" s="1416">
        <v>2445.6499999999996</v>
      </c>
      <c r="AB105" s="2100"/>
      <c r="AC105" s="1524"/>
      <c r="AD105" s="2090"/>
      <c r="AE105" s="542">
        <v>2445.6499999999996</v>
      </c>
      <c r="AF105" s="2100"/>
      <c r="AG105" s="1524">
        <v>184.5</v>
      </c>
      <c r="AH105" s="2090"/>
      <c r="AI105" s="542">
        <v>2630.1499999999996</v>
      </c>
      <c r="AJ105" s="2100"/>
      <c r="AK105" s="1524"/>
      <c r="AL105" s="1416"/>
      <c r="AM105" s="1416">
        <v>184.5</v>
      </c>
      <c r="AN105" s="542"/>
      <c r="AO105" s="542">
        <v>2630.1499999999996</v>
      </c>
      <c r="AP105" s="2100"/>
      <c r="AQ105" s="1524">
        <v>328</v>
      </c>
      <c r="AR105" s="2090"/>
      <c r="AS105" s="542">
        <v>2958.1499999999996</v>
      </c>
      <c r="AT105" s="2100"/>
      <c r="AU105" s="1524"/>
      <c r="AV105" s="2090"/>
      <c r="AW105" s="542">
        <v>2958.1499999999996</v>
      </c>
      <c r="AX105" s="2100"/>
      <c r="AY105" s="1524"/>
      <c r="AZ105" s="1416"/>
      <c r="BA105" s="1416">
        <v>328</v>
      </c>
      <c r="BB105" s="1416"/>
      <c r="BC105" s="1416">
        <v>512.5</v>
      </c>
      <c r="BD105" s="542"/>
      <c r="BE105" s="542">
        <v>2958.1499999999996</v>
      </c>
      <c r="BF105" s="1217"/>
      <c r="BG105" s="1217"/>
      <c r="BH105" s="1217"/>
      <c r="BI105" s="1217"/>
      <c r="BJ105" s="1217"/>
      <c r="BK105" s="1217"/>
      <c r="BL105" s="1217"/>
      <c r="BM105" s="1217"/>
    </row>
    <row r="106" spans="1:65" ht="15.75" x14ac:dyDescent="0.25">
      <c r="A106" s="2135" t="s">
        <v>1329</v>
      </c>
      <c r="B106" s="2363" t="s">
        <v>1041</v>
      </c>
      <c r="C106" s="2364" t="s">
        <v>50</v>
      </c>
      <c r="D106" s="2088"/>
      <c r="E106" s="2088"/>
      <c r="F106" s="2088"/>
      <c r="G106" s="2088"/>
      <c r="H106" s="2137"/>
      <c r="I106" s="1073">
        <v>0</v>
      </c>
      <c r="J106" s="2088"/>
      <c r="K106" s="2088"/>
      <c r="L106" s="2090"/>
      <c r="M106" s="542">
        <v>0</v>
      </c>
      <c r="N106" s="2088"/>
      <c r="O106" s="2088"/>
      <c r="P106" s="2090"/>
      <c r="Q106" s="542">
        <v>0</v>
      </c>
      <c r="R106" s="2088"/>
      <c r="S106" s="2088"/>
      <c r="T106" s="2090"/>
      <c r="U106" s="542">
        <v>0</v>
      </c>
      <c r="V106" s="2088"/>
      <c r="W106" s="2088"/>
      <c r="X106" s="1416"/>
      <c r="Y106" s="1416">
        <v>0</v>
      </c>
      <c r="Z106" s="1416"/>
      <c r="AA106" s="1416">
        <v>0</v>
      </c>
      <c r="AB106" s="2088"/>
      <c r="AC106" s="2088"/>
      <c r="AD106" s="2090"/>
      <c r="AE106" s="542">
        <v>0</v>
      </c>
      <c r="AF106" s="2088"/>
      <c r="AG106" s="2088"/>
      <c r="AH106" s="2090"/>
      <c r="AI106" s="542">
        <v>0</v>
      </c>
      <c r="AJ106" s="2088"/>
      <c r="AK106" s="2088"/>
      <c r="AL106" s="1416"/>
      <c r="AM106" s="1416">
        <v>0</v>
      </c>
      <c r="AN106" s="542"/>
      <c r="AO106" s="542">
        <v>0</v>
      </c>
      <c r="AP106" s="2088"/>
      <c r="AQ106" s="2088"/>
      <c r="AR106" s="2090"/>
      <c r="AS106" s="542">
        <v>0</v>
      </c>
      <c r="AT106" s="2088"/>
      <c r="AU106" s="2088"/>
      <c r="AV106" s="2090"/>
      <c r="AW106" s="542">
        <v>0</v>
      </c>
      <c r="AX106" s="2088"/>
      <c r="AY106" s="2088"/>
      <c r="AZ106" s="1416"/>
      <c r="BA106" s="1416">
        <v>0</v>
      </c>
      <c r="BB106" s="1416"/>
      <c r="BC106" s="1416">
        <v>0</v>
      </c>
      <c r="BD106" s="542"/>
      <c r="BE106" s="542">
        <v>0</v>
      </c>
      <c r="BF106" s="1217"/>
      <c r="BG106" s="1217"/>
      <c r="BH106" s="1217"/>
      <c r="BI106" s="1217"/>
      <c r="BJ106" s="1217"/>
      <c r="BK106" s="1217"/>
      <c r="BL106" s="1217"/>
      <c r="BM106" s="1217"/>
    </row>
    <row r="107" spans="1:65" ht="16.5" thickBot="1" x14ac:dyDescent="0.3">
      <c r="A107" s="2152" t="s">
        <v>1329</v>
      </c>
      <c r="B107" s="2390" t="s">
        <v>1042</v>
      </c>
      <c r="C107" s="2391" t="s">
        <v>50</v>
      </c>
      <c r="D107" s="2100"/>
      <c r="E107" s="2100"/>
      <c r="F107" s="2100"/>
      <c r="G107" s="2100"/>
      <c r="H107" s="2154"/>
      <c r="I107" s="1050">
        <v>0</v>
      </c>
      <c r="J107" s="2100"/>
      <c r="K107" s="2100"/>
      <c r="L107" s="2090"/>
      <c r="M107" s="542">
        <v>0</v>
      </c>
      <c r="N107" s="2100"/>
      <c r="O107" s="2100"/>
      <c r="P107" s="2090"/>
      <c r="Q107" s="542">
        <v>0</v>
      </c>
      <c r="R107" s="2100"/>
      <c r="S107" s="2100"/>
      <c r="T107" s="2090"/>
      <c r="U107" s="542">
        <v>0</v>
      </c>
      <c r="V107" s="2100"/>
      <c r="W107" s="2100"/>
      <c r="X107" s="1416"/>
      <c r="Y107" s="1416">
        <v>0</v>
      </c>
      <c r="Z107" s="1416"/>
      <c r="AA107" s="1416">
        <v>0</v>
      </c>
      <c r="AB107" s="2100"/>
      <c r="AC107" s="2100"/>
      <c r="AD107" s="2090"/>
      <c r="AE107" s="542">
        <v>0</v>
      </c>
      <c r="AF107" s="2100"/>
      <c r="AG107" s="2100"/>
      <c r="AH107" s="2090"/>
      <c r="AI107" s="542">
        <v>0</v>
      </c>
      <c r="AJ107" s="2100"/>
      <c r="AK107" s="2100"/>
      <c r="AL107" s="1416"/>
      <c r="AM107" s="1416">
        <v>0</v>
      </c>
      <c r="AN107" s="542"/>
      <c r="AO107" s="542">
        <v>0</v>
      </c>
      <c r="AP107" s="2100"/>
      <c r="AQ107" s="2100"/>
      <c r="AR107" s="2090"/>
      <c r="AS107" s="542">
        <v>0</v>
      </c>
      <c r="AT107" s="2100"/>
      <c r="AU107" s="2100"/>
      <c r="AV107" s="2090"/>
      <c r="AW107" s="542">
        <v>0</v>
      </c>
      <c r="AX107" s="2100"/>
      <c r="AY107" s="2100"/>
      <c r="AZ107" s="1416"/>
      <c r="BA107" s="1416">
        <v>0</v>
      </c>
      <c r="BB107" s="1416"/>
      <c r="BC107" s="1416">
        <v>0</v>
      </c>
      <c r="BD107" s="542"/>
      <c r="BE107" s="542">
        <v>0</v>
      </c>
      <c r="BF107" s="1217"/>
      <c r="BG107" s="1217"/>
      <c r="BH107" s="1217"/>
      <c r="BI107" s="1217"/>
      <c r="BJ107" s="1217"/>
      <c r="BK107" s="1217"/>
      <c r="BL107" s="1217"/>
      <c r="BM107" s="1217"/>
    </row>
    <row r="108" spans="1:65" ht="15" customHeight="1" x14ac:dyDescent="0.25">
      <c r="A108" s="2135" t="s">
        <v>885</v>
      </c>
      <c r="B108" s="2363" t="s">
        <v>1041</v>
      </c>
      <c r="C108" s="2364" t="s">
        <v>50</v>
      </c>
      <c r="D108" s="2088"/>
      <c r="E108" s="968">
        <v>459.20000000000005</v>
      </c>
      <c r="F108" s="2088"/>
      <c r="G108" s="968"/>
      <c r="H108" s="2137"/>
      <c r="I108" s="1073">
        <v>459.20000000000005</v>
      </c>
      <c r="J108" s="2088"/>
      <c r="K108" s="968"/>
      <c r="L108" s="2090"/>
      <c r="M108" s="542">
        <v>459.20000000000005</v>
      </c>
      <c r="N108" s="2088"/>
      <c r="O108" s="968">
        <v>1025</v>
      </c>
      <c r="P108" s="2090"/>
      <c r="Q108" s="542">
        <v>1484.2</v>
      </c>
      <c r="R108" s="2088"/>
      <c r="S108" s="968"/>
      <c r="T108" s="2090"/>
      <c r="U108" s="542">
        <v>1484.2</v>
      </c>
      <c r="V108" s="2088"/>
      <c r="W108" s="968">
        <v>1025</v>
      </c>
      <c r="X108" s="1416"/>
      <c r="Y108" s="1416">
        <v>2050</v>
      </c>
      <c r="Z108" s="1416"/>
      <c r="AA108" s="1416">
        <v>2509.1999999999998</v>
      </c>
      <c r="AB108" s="2088"/>
      <c r="AC108" s="968"/>
      <c r="AD108" s="2090"/>
      <c r="AE108" s="542">
        <v>2509.1999999999998</v>
      </c>
      <c r="AF108" s="2088"/>
      <c r="AG108" s="968"/>
      <c r="AH108" s="2090"/>
      <c r="AI108" s="542">
        <v>2509.1999999999998</v>
      </c>
      <c r="AJ108" s="2088"/>
      <c r="AK108" s="968">
        <v>680.6</v>
      </c>
      <c r="AL108" s="1416"/>
      <c r="AM108" s="1416">
        <v>680.6</v>
      </c>
      <c r="AN108" s="542"/>
      <c r="AO108" s="542">
        <v>3189.7999999999997</v>
      </c>
      <c r="AP108" s="2088"/>
      <c r="AQ108" s="968">
        <v>250.1</v>
      </c>
      <c r="AR108" s="2090"/>
      <c r="AS108" s="542">
        <v>3439.8999999999996</v>
      </c>
      <c r="AT108" s="2088"/>
      <c r="AU108" s="968"/>
      <c r="AV108" s="2090"/>
      <c r="AW108" s="542">
        <v>3439.8999999999996</v>
      </c>
      <c r="AX108" s="2088"/>
      <c r="AY108" s="968">
        <v>717.49999999999989</v>
      </c>
      <c r="AZ108" s="1416"/>
      <c r="BA108" s="1416">
        <v>967.59999999999991</v>
      </c>
      <c r="BB108" s="1416"/>
      <c r="BC108" s="1416">
        <v>1648.1999999999998</v>
      </c>
      <c r="BD108" s="542"/>
      <c r="BE108" s="542">
        <v>4157.3999999999996</v>
      </c>
      <c r="BF108" s="1217"/>
      <c r="BG108" s="1217"/>
      <c r="BH108" s="1217"/>
      <c r="BI108" s="1217"/>
      <c r="BJ108" s="1217"/>
      <c r="BK108" s="1217"/>
      <c r="BL108" s="1217"/>
      <c r="BM108" s="1217"/>
    </row>
    <row r="109" spans="1:65" ht="15.75" x14ac:dyDescent="0.25">
      <c r="A109" s="2379" t="s">
        <v>885</v>
      </c>
      <c r="B109" s="2380" t="s">
        <v>1042</v>
      </c>
      <c r="C109" s="1686" t="s">
        <v>50</v>
      </c>
      <c r="D109" s="2094"/>
      <c r="E109" s="463">
        <v>463.2999999999999</v>
      </c>
      <c r="F109" s="2094"/>
      <c r="G109" s="463"/>
      <c r="H109" s="2095"/>
      <c r="I109" s="1036">
        <v>463.2999999999999</v>
      </c>
      <c r="J109" s="2094"/>
      <c r="K109" s="463"/>
      <c r="L109" s="2090"/>
      <c r="M109" s="542">
        <v>463.2999999999999</v>
      </c>
      <c r="N109" s="2094"/>
      <c r="O109" s="463">
        <v>1022.9499999999998</v>
      </c>
      <c r="P109" s="2090"/>
      <c r="Q109" s="542">
        <v>1486.2499999999998</v>
      </c>
      <c r="R109" s="2094"/>
      <c r="S109" s="463"/>
      <c r="T109" s="2090"/>
      <c r="U109" s="542">
        <v>1486.2499999999998</v>
      </c>
      <c r="V109" s="2094"/>
      <c r="W109" s="463">
        <v>533</v>
      </c>
      <c r="X109" s="1416"/>
      <c r="Y109" s="1416">
        <v>1555.9499999999998</v>
      </c>
      <c r="Z109" s="1416"/>
      <c r="AA109" s="1416">
        <v>2019.2499999999998</v>
      </c>
      <c r="AB109" s="2094"/>
      <c r="AC109" s="463"/>
      <c r="AD109" s="2090"/>
      <c r="AE109" s="542">
        <v>2019.2499999999998</v>
      </c>
      <c r="AF109" s="2094"/>
      <c r="AG109" s="463"/>
      <c r="AH109" s="2090"/>
      <c r="AI109" s="542">
        <v>2019.2499999999998</v>
      </c>
      <c r="AJ109" s="2094"/>
      <c r="AK109" s="463">
        <v>658.05000000000007</v>
      </c>
      <c r="AL109" s="1416"/>
      <c r="AM109" s="1416">
        <v>658.05000000000007</v>
      </c>
      <c r="AN109" s="542"/>
      <c r="AO109" s="542">
        <v>2677.2999999999997</v>
      </c>
      <c r="AP109" s="2094"/>
      <c r="AQ109" s="463"/>
      <c r="AR109" s="2090"/>
      <c r="AS109" s="542">
        <v>2677.2999999999997</v>
      </c>
      <c r="AT109" s="2094"/>
      <c r="AU109" s="463"/>
      <c r="AV109" s="2090"/>
      <c r="AW109" s="542">
        <v>2677.2999999999997</v>
      </c>
      <c r="AX109" s="2094"/>
      <c r="AY109" s="463">
        <v>280.85000000000002</v>
      </c>
      <c r="AZ109" s="1416"/>
      <c r="BA109" s="1416">
        <v>280.85000000000002</v>
      </c>
      <c r="BB109" s="1416"/>
      <c r="BC109" s="1416">
        <v>938.90000000000009</v>
      </c>
      <c r="BD109" s="542"/>
      <c r="BE109" s="542">
        <v>2958.1499999999996</v>
      </c>
      <c r="BF109" s="1217"/>
      <c r="BG109" s="1217"/>
      <c r="BH109" s="1217"/>
      <c r="BI109" s="1217"/>
      <c r="BJ109" s="1217"/>
      <c r="BK109" s="1217"/>
      <c r="BL109" s="1217"/>
      <c r="BM109" s="1217"/>
    </row>
    <row r="110" spans="1:65" ht="15.75" x14ac:dyDescent="0.25">
      <c r="A110" s="2402" t="s">
        <v>885</v>
      </c>
      <c r="B110" s="2403" t="s">
        <v>1468</v>
      </c>
      <c r="C110" s="1690" t="s">
        <v>50</v>
      </c>
      <c r="D110" s="2404"/>
      <c r="E110" s="1368"/>
      <c r="F110" s="2404"/>
      <c r="G110" s="1368"/>
      <c r="H110" s="2412"/>
      <c r="I110" s="1370"/>
      <c r="J110" s="2413"/>
      <c r="K110" s="934"/>
      <c r="L110" s="2095"/>
      <c r="M110" s="463"/>
      <c r="N110" s="2413"/>
      <c r="O110" s="934"/>
      <c r="P110" s="2095"/>
      <c r="Q110" s="463"/>
      <c r="R110" s="2413"/>
      <c r="S110" s="934"/>
      <c r="T110" s="2095"/>
      <c r="U110" s="542">
        <v>0</v>
      </c>
      <c r="V110" s="2413"/>
      <c r="W110" s="934">
        <v>157.85</v>
      </c>
      <c r="X110" s="1415"/>
      <c r="Y110" s="1416">
        <v>157.85</v>
      </c>
      <c r="Z110" s="1416"/>
      <c r="AA110" s="1416">
        <v>157.85</v>
      </c>
      <c r="AB110" s="2413"/>
      <c r="AC110" s="934"/>
      <c r="AD110" s="2095"/>
      <c r="AE110" s="542">
        <v>157.85</v>
      </c>
      <c r="AF110" s="2413"/>
      <c r="AG110" s="934"/>
      <c r="AH110" s="2095"/>
      <c r="AI110" s="542">
        <v>157.85</v>
      </c>
      <c r="AJ110" s="2413"/>
      <c r="AK110" s="934">
        <v>202.95</v>
      </c>
      <c r="AL110" s="1415"/>
      <c r="AM110" s="1416">
        <v>202.95</v>
      </c>
      <c r="AN110" s="463"/>
      <c r="AO110" s="542">
        <v>360.79999999999995</v>
      </c>
      <c r="AP110" s="2413"/>
      <c r="AQ110" s="934">
        <v>233.7</v>
      </c>
      <c r="AR110" s="2095"/>
      <c r="AS110" s="542">
        <v>594.5</v>
      </c>
      <c r="AT110" s="2413"/>
      <c r="AU110" s="934"/>
      <c r="AV110" s="2095"/>
      <c r="AW110" s="542">
        <v>594.5</v>
      </c>
      <c r="AX110" s="2413"/>
      <c r="AY110" s="934"/>
      <c r="AZ110" s="1415"/>
      <c r="BA110" s="1416">
        <v>233.7</v>
      </c>
      <c r="BB110" s="1415"/>
      <c r="BC110" s="1416">
        <v>436.65</v>
      </c>
      <c r="BD110" s="463"/>
      <c r="BE110" s="542">
        <v>594.5</v>
      </c>
      <c r="BF110" s="1217"/>
      <c r="BG110" s="1217"/>
      <c r="BH110" s="1217"/>
      <c r="BI110" s="1217"/>
      <c r="BJ110" s="1217"/>
      <c r="BK110" s="1217"/>
      <c r="BL110" s="1217"/>
      <c r="BM110" s="1217"/>
    </row>
    <row r="111" spans="1:65" ht="16.5" thickBot="1" x14ac:dyDescent="0.3">
      <c r="A111" s="2152" t="s">
        <v>885</v>
      </c>
      <c r="B111" s="2390" t="s">
        <v>1470</v>
      </c>
      <c r="C111" s="2391" t="s">
        <v>50</v>
      </c>
      <c r="D111" s="2100"/>
      <c r="E111" s="1049"/>
      <c r="F111" s="2100"/>
      <c r="G111" s="1049"/>
      <c r="H111" s="2154"/>
      <c r="I111" s="1050">
        <v>0</v>
      </c>
      <c r="J111" s="2100"/>
      <c r="K111" s="1049"/>
      <c r="L111" s="2090"/>
      <c r="M111" s="542">
        <v>0</v>
      </c>
      <c r="N111" s="2100"/>
      <c r="O111" s="1049">
        <v>502.25000000000011</v>
      </c>
      <c r="P111" s="2090"/>
      <c r="Q111" s="542">
        <v>502.25000000000011</v>
      </c>
      <c r="R111" s="2100"/>
      <c r="S111" s="1049"/>
      <c r="T111" s="2090"/>
      <c r="U111" s="542">
        <v>502.25000000000011</v>
      </c>
      <c r="V111" s="2100"/>
      <c r="W111" s="1049">
        <v>1002.45</v>
      </c>
      <c r="X111" s="1416"/>
      <c r="Y111" s="1416">
        <v>1504.7000000000003</v>
      </c>
      <c r="Z111" s="1416"/>
      <c r="AA111" s="1416">
        <v>1504.7000000000003</v>
      </c>
      <c r="AB111" s="2100"/>
      <c r="AC111" s="1049"/>
      <c r="AD111" s="2090"/>
      <c r="AE111" s="542">
        <v>1504.7000000000003</v>
      </c>
      <c r="AF111" s="2100"/>
      <c r="AG111" s="1049"/>
      <c r="AH111" s="2090"/>
      <c r="AI111" s="542">
        <v>1504.7000000000003</v>
      </c>
      <c r="AJ111" s="2100"/>
      <c r="AK111" s="1049">
        <v>280.85000000000002</v>
      </c>
      <c r="AL111" s="1416"/>
      <c r="AM111" s="1416">
        <v>280.85000000000002</v>
      </c>
      <c r="AN111" s="542"/>
      <c r="AO111" s="542">
        <v>1785.5500000000002</v>
      </c>
      <c r="AP111" s="2100"/>
      <c r="AQ111" s="1049"/>
      <c r="AR111" s="2090"/>
      <c r="AS111" s="542">
        <v>1785.5500000000002</v>
      </c>
      <c r="AT111" s="2100"/>
      <c r="AU111" s="1049"/>
      <c r="AV111" s="2090"/>
      <c r="AW111" s="542">
        <v>1785.5500000000002</v>
      </c>
      <c r="AX111" s="2100"/>
      <c r="AY111" s="1049"/>
      <c r="AZ111" s="1416"/>
      <c r="BA111" s="1416">
        <v>0</v>
      </c>
      <c r="BB111" s="1416"/>
      <c r="BC111" s="1416">
        <v>280.85000000000002</v>
      </c>
      <c r="BD111" s="542"/>
      <c r="BE111" s="542">
        <v>1785.5500000000002</v>
      </c>
      <c r="BF111" s="1217"/>
      <c r="BG111" s="1217"/>
      <c r="BH111" s="1217"/>
      <c r="BI111" s="1217"/>
      <c r="BJ111" s="1217"/>
      <c r="BK111" s="1217"/>
      <c r="BL111" s="1217"/>
      <c r="BM111" s="1217"/>
    </row>
    <row r="112" spans="1:65" ht="15.75" x14ac:dyDescent="0.25">
      <c r="A112" s="2135" t="s">
        <v>868</v>
      </c>
      <c r="B112" s="2363" t="s">
        <v>1041</v>
      </c>
      <c r="C112" s="2364" t="s">
        <v>50</v>
      </c>
      <c r="D112" s="2364"/>
      <c r="E112" s="968">
        <v>328</v>
      </c>
      <c r="F112" s="2364"/>
      <c r="G112" s="968"/>
      <c r="H112" s="2137"/>
      <c r="I112" s="1073">
        <v>328</v>
      </c>
      <c r="J112" s="2364"/>
      <c r="K112" s="968"/>
      <c r="L112" s="2090"/>
      <c r="M112" s="542">
        <v>328</v>
      </c>
      <c r="N112" s="2364"/>
      <c r="O112" s="968">
        <v>1512.9</v>
      </c>
      <c r="P112" s="2090"/>
      <c r="Q112" s="542">
        <v>1840.9</v>
      </c>
      <c r="R112" s="2364"/>
      <c r="S112" s="968"/>
      <c r="T112" s="2090"/>
      <c r="U112" s="542">
        <v>1840.9</v>
      </c>
      <c r="V112" s="2364"/>
      <c r="W112" s="968">
        <v>1361.1999999999998</v>
      </c>
      <c r="X112" s="1416"/>
      <c r="Y112" s="1416">
        <v>2874.1</v>
      </c>
      <c r="Z112" s="1416"/>
      <c r="AA112" s="1416">
        <v>3202.1</v>
      </c>
      <c r="AB112" s="2364"/>
      <c r="AC112" s="968"/>
      <c r="AD112" s="2090"/>
      <c r="AE112" s="542">
        <v>3202.1</v>
      </c>
      <c r="AF112" s="2364"/>
      <c r="AG112" s="968">
        <v>438.70000000000005</v>
      </c>
      <c r="AH112" s="2090"/>
      <c r="AI112" s="542">
        <v>3640.8</v>
      </c>
      <c r="AJ112" s="2364"/>
      <c r="AK112" s="968">
        <v>1225.9000000000001</v>
      </c>
      <c r="AL112" s="1416"/>
      <c r="AM112" s="1416">
        <v>1664.6000000000001</v>
      </c>
      <c r="AN112" s="542"/>
      <c r="AO112" s="542">
        <v>4866.7000000000007</v>
      </c>
      <c r="AP112" s="2364"/>
      <c r="AQ112" s="968"/>
      <c r="AR112" s="2090"/>
      <c r="AS112" s="542">
        <v>4866.7000000000007</v>
      </c>
      <c r="AT112" s="2364"/>
      <c r="AU112" s="968"/>
      <c r="AV112" s="2090"/>
      <c r="AW112" s="542">
        <v>4866.7000000000007</v>
      </c>
      <c r="AX112" s="2364"/>
      <c r="AY112" s="968">
        <v>912.24999999999977</v>
      </c>
      <c r="AZ112" s="1416"/>
      <c r="BA112" s="1416">
        <v>912.24999999999977</v>
      </c>
      <c r="BB112" s="1416"/>
      <c r="BC112" s="1416">
        <v>2576.85</v>
      </c>
      <c r="BD112" s="542"/>
      <c r="BE112" s="542">
        <v>5778.9500000000007</v>
      </c>
      <c r="BF112" s="1217"/>
      <c r="BG112" s="1217"/>
      <c r="BH112" s="1217"/>
      <c r="BI112" s="1217"/>
      <c r="BJ112" s="1217"/>
      <c r="BK112" s="1217"/>
      <c r="BL112" s="1217"/>
      <c r="BM112" s="1217"/>
    </row>
    <row r="113" spans="1:65" ht="15.75" x14ac:dyDescent="0.25">
      <c r="A113" s="2379" t="s">
        <v>868</v>
      </c>
      <c r="B113" s="2380" t="s">
        <v>981</v>
      </c>
      <c r="C113" s="1686" t="s">
        <v>50</v>
      </c>
      <c r="D113" s="2414"/>
      <c r="E113" s="463"/>
      <c r="F113" s="2414"/>
      <c r="G113" s="463"/>
      <c r="H113" s="2095"/>
      <c r="I113" s="1036">
        <v>0</v>
      </c>
      <c r="J113" s="2414"/>
      <c r="K113" s="463"/>
      <c r="L113" s="2090"/>
      <c r="M113" s="542">
        <v>0</v>
      </c>
      <c r="N113" s="2414"/>
      <c r="O113" s="463"/>
      <c r="P113" s="2090"/>
      <c r="Q113" s="542">
        <v>0</v>
      </c>
      <c r="R113" s="2414"/>
      <c r="S113" s="463"/>
      <c r="T113" s="2090"/>
      <c r="U113" s="542">
        <v>0</v>
      </c>
      <c r="V113" s="2414"/>
      <c r="W113" s="463"/>
      <c r="X113" s="1416"/>
      <c r="Y113" s="1416">
        <v>0</v>
      </c>
      <c r="Z113" s="1416"/>
      <c r="AA113" s="1416">
        <v>0</v>
      </c>
      <c r="AB113" s="2414"/>
      <c r="AC113" s="463"/>
      <c r="AD113" s="2090"/>
      <c r="AE113" s="542">
        <v>0</v>
      </c>
      <c r="AF113" s="2414"/>
      <c r="AG113" s="463"/>
      <c r="AH113" s="2090"/>
      <c r="AI113" s="542">
        <v>0</v>
      </c>
      <c r="AJ113" s="2414"/>
      <c r="AK113" s="463"/>
      <c r="AL113" s="1416"/>
      <c r="AM113" s="1416">
        <v>0</v>
      </c>
      <c r="AN113" s="542"/>
      <c r="AO113" s="542">
        <v>0</v>
      </c>
      <c r="AP113" s="2414"/>
      <c r="AQ113" s="463"/>
      <c r="AR113" s="2090"/>
      <c r="AS113" s="542">
        <v>0</v>
      </c>
      <c r="AT113" s="2414"/>
      <c r="AU113" s="463"/>
      <c r="AV113" s="2090"/>
      <c r="AW113" s="542">
        <v>0</v>
      </c>
      <c r="AX113" s="2414"/>
      <c r="AY113" s="463"/>
      <c r="AZ113" s="1416"/>
      <c r="BA113" s="1416">
        <v>0</v>
      </c>
      <c r="BB113" s="1416"/>
      <c r="BC113" s="1416">
        <v>0</v>
      </c>
      <c r="BD113" s="542"/>
      <c r="BE113" s="542">
        <v>0</v>
      </c>
      <c r="BF113" s="1217"/>
      <c r="BG113" s="1217"/>
      <c r="BH113" s="1217"/>
      <c r="BI113" s="1217"/>
      <c r="BJ113" s="1217"/>
      <c r="BK113" s="1217"/>
      <c r="BL113" s="1217"/>
      <c r="BM113" s="1217"/>
    </row>
    <row r="114" spans="1:65" ht="15.75" x14ac:dyDescent="0.25">
      <c r="A114" s="2379" t="s">
        <v>868</v>
      </c>
      <c r="B114" s="2380" t="s">
        <v>1042</v>
      </c>
      <c r="C114" s="1686" t="s">
        <v>50</v>
      </c>
      <c r="D114" s="2094"/>
      <c r="E114" s="463">
        <v>399.75</v>
      </c>
      <c r="F114" s="2094"/>
      <c r="G114" s="463"/>
      <c r="H114" s="2095"/>
      <c r="I114" s="1036">
        <v>399.75</v>
      </c>
      <c r="J114" s="2094"/>
      <c r="K114" s="463"/>
      <c r="L114" s="2090"/>
      <c r="M114" s="542">
        <v>399.75</v>
      </c>
      <c r="N114" s="2094"/>
      <c r="O114" s="463">
        <v>1006.55</v>
      </c>
      <c r="P114" s="2090"/>
      <c r="Q114" s="542">
        <v>1406.3</v>
      </c>
      <c r="R114" s="2094"/>
      <c r="S114" s="463"/>
      <c r="T114" s="2090"/>
      <c r="U114" s="542">
        <v>1406.3</v>
      </c>
      <c r="V114" s="2094"/>
      <c r="W114" s="463">
        <v>489.95000000000005</v>
      </c>
      <c r="X114" s="1416"/>
      <c r="Y114" s="1416">
        <v>1496.5</v>
      </c>
      <c r="Z114" s="1416"/>
      <c r="AA114" s="1416">
        <v>1896.25</v>
      </c>
      <c r="AB114" s="2094"/>
      <c r="AC114" s="463"/>
      <c r="AD114" s="2090"/>
      <c r="AE114" s="542">
        <v>1896.25</v>
      </c>
      <c r="AF114" s="2094"/>
      <c r="AG114" s="463">
        <v>627.30000000000007</v>
      </c>
      <c r="AH114" s="2090"/>
      <c r="AI114" s="542">
        <v>2523.5500000000002</v>
      </c>
      <c r="AJ114" s="2094"/>
      <c r="AK114" s="463">
        <v>528.9</v>
      </c>
      <c r="AL114" s="1416"/>
      <c r="AM114" s="1416">
        <v>1156.2</v>
      </c>
      <c r="AN114" s="542"/>
      <c r="AO114" s="542">
        <v>3052.4500000000003</v>
      </c>
      <c r="AP114" s="2094"/>
      <c r="AQ114" s="463"/>
      <c r="AR114" s="2090"/>
      <c r="AS114" s="542">
        <v>3052.4500000000003</v>
      </c>
      <c r="AT114" s="2094"/>
      <c r="AU114" s="463"/>
      <c r="AV114" s="2090"/>
      <c r="AW114" s="542">
        <v>3052.4500000000003</v>
      </c>
      <c r="AX114" s="2094"/>
      <c r="AY114" s="463">
        <v>313.65000000000003</v>
      </c>
      <c r="AZ114" s="1416"/>
      <c r="BA114" s="1416">
        <v>313.65000000000003</v>
      </c>
      <c r="BB114" s="1416"/>
      <c r="BC114" s="1416">
        <v>1469.8500000000001</v>
      </c>
      <c r="BD114" s="542"/>
      <c r="BE114" s="542">
        <v>3366.1000000000004</v>
      </c>
      <c r="BF114" s="1217"/>
      <c r="BG114" s="1217"/>
      <c r="BH114" s="1217"/>
      <c r="BI114" s="1217"/>
      <c r="BJ114" s="1217"/>
      <c r="BK114" s="1217"/>
      <c r="BL114" s="1217"/>
      <c r="BM114" s="1217"/>
    </row>
    <row r="115" spans="1:65" ht="15.75" x14ac:dyDescent="0.25">
      <c r="A115" s="2402" t="s">
        <v>868</v>
      </c>
      <c r="B115" s="2415" t="s">
        <v>1468</v>
      </c>
      <c r="C115" s="2416" t="s">
        <v>50</v>
      </c>
      <c r="D115" s="2417"/>
      <c r="E115" s="934"/>
      <c r="F115" s="2417"/>
      <c r="G115" s="934"/>
      <c r="H115" s="2418"/>
      <c r="I115" s="1370"/>
      <c r="J115" s="2417"/>
      <c r="K115" s="934"/>
      <c r="L115" s="2095"/>
      <c r="M115" s="463"/>
      <c r="N115" s="2417"/>
      <c r="O115" s="934"/>
      <c r="P115" s="2095"/>
      <c r="Q115" s="463"/>
      <c r="R115" s="2417"/>
      <c r="S115" s="934"/>
      <c r="T115" s="2095"/>
      <c r="U115" s="542">
        <v>0</v>
      </c>
      <c r="V115" s="2417"/>
      <c r="W115" s="934">
        <v>248.05</v>
      </c>
      <c r="X115" s="1415"/>
      <c r="Y115" s="1416">
        <v>248.05</v>
      </c>
      <c r="Z115" s="1416"/>
      <c r="AA115" s="1416">
        <v>248.05</v>
      </c>
      <c r="AB115" s="2417"/>
      <c r="AC115" s="934"/>
      <c r="AD115" s="2095"/>
      <c r="AE115" s="542">
        <v>248.05</v>
      </c>
      <c r="AF115" s="2417"/>
      <c r="AG115" s="934"/>
      <c r="AH115" s="2095"/>
      <c r="AI115" s="542">
        <v>248.05</v>
      </c>
      <c r="AJ115" s="2417"/>
      <c r="AK115" s="934"/>
      <c r="AL115" s="1415"/>
      <c r="AM115" s="1416">
        <v>0</v>
      </c>
      <c r="AN115" s="463"/>
      <c r="AO115" s="542">
        <v>248.05</v>
      </c>
      <c r="AP115" s="2417"/>
      <c r="AQ115" s="934"/>
      <c r="AR115" s="2095"/>
      <c r="AS115" s="542">
        <v>248.05</v>
      </c>
      <c r="AT115" s="2417"/>
      <c r="AU115" s="934"/>
      <c r="AV115" s="2095"/>
      <c r="AW115" s="542">
        <v>248.05</v>
      </c>
      <c r="AX115" s="2417"/>
      <c r="AY115" s="934"/>
      <c r="AZ115" s="1415"/>
      <c r="BA115" s="1416">
        <v>0</v>
      </c>
      <c r="BB115" s="1415"/>
      <c r="BC115" s="1416">
        <v>0</v>
      </c>
      <c r="BD115" s="463"/>
      <c r="BE115" s="542">
        <v>248.05</v>
      </c>
      <c r="BF115" s="1217"/>
      <c r="BG115" s="1217"/>
      <c r="BH115" s="1217"/>
      <c r="BI115" s="1217"/>
      <c r="BJ115" s="1217"/>
      <c r="BK115" s="1217"/>
      <c r="BL115" s="1217"/>
      <c r="BM115" s="1217"/>
    </row>
    <row r="116" spans="1:65" ht="16.5" thickBot="1" x14ac:dyDescent="0.3">
      <c r="A116" s="2152" t="s">
        <v>868</v>
      </c>
      <c r="B116" s="2390" t="s">
        <v>1470</v>
      </c>
      <c r="C116" s="2391" t="s">
        <v>50</v>
      </c>
      <c r="D116" s="2419"/>
      <c r="E116" s="1049"/>
      <c r="F116" s="2419"/>
      <c r="G116" s="1049"/>
      <c r="H116" s="2154"/>
      <c r="I116" s="1050">
        <v>0</v>
      </c>
      <c r="J116" s="2419"/>
      <c r="K116" s="1049"/>
      <c r="L116" s="2090"/>
      <c r="M116" s="542">
        <v>0</v>
      </c>
      <c r="N116" s="2419"/>
      <c r="O116" s="1049"/>
      <c r="P116" s="2090"/>
      <c r="Q116" s="542">
        <v>0</v>
      </c>
      <c r="R116" s="2419"/>
      <c r="S116" s="1049"/>
      <c r="T116" s="2090"/>
      <c r="U116" s="542">
        <v>0</v>
      </c>
      <c r="V116" s="2419"/>
      <c r="W116" s="1049">
        <v>961.45</v>
      </c>
      <c r="X116" s="1416"/>
      <c r="Y116" s="1416">
        <v>961.45</v>
      </c>
      <c r="Z116" s="1416"/>
      <c r="AA116" s="1416">
        <v>961.45</v>
      </c>
      <c r="AB116" s="2419"/>
      <c r="AC116" s="1049"/>
      <c r="AD116" s="2090"/>
      <c r="AE116" s="542">
        <v>961.45</v>
      </c>
      <c r="AF116" s="2419"/>
      <c r="AG116" s="1049"/>
      <c r="AH116" s="2090"/>
      <c r="AI116" s="542">
        <v>961.45</v>
      </c>
      <c r="AJ116" s="2419"/>
      <c r="AK116" s="1049"/>
      <c r="AL116" s="1416"/>
      <c r="AM116" s="1416">
        <v>0</v>
      </c>
      <c r="AN116" s="542"/>
      <c r="AO116" s="542">
        <v>961.45</v>
      </c>
      <c r="AP116" s="2419"/>
      <c r="AQ116" s="1049"/>
      <c r="AR116" s="2090"/>
      <c r="AS116" s="542">
        <v>961.45</v>
      </c>
      <c r="AT116" s="2419"/>
      <c r="AU116" s="1049"/>
      <c r="AV116" s="2090"/>
      <c r="AW116" s="542">
        <v>961.45</v>
      </c>
      <c r="AX116" s="2419"/>
      <c r="AY116" s="1049"/>
      <c r="AZ116" s="1416"/>
      <c r="BA116" s="1416">
        <v>0</v>
      </c>
      <c r="BB116" s="1416"/>
      <c r="BC116" s="1416">
        <v>0</v>
      </c>
      <c r="BD116" s="542"/>
      <c r="BE116" s="542">
        <v>961.45</v>
      </c>
      <c r="BF116" s="1217"/>
      <c r="BG116" s="1217"/>
      <c r="BH116" s="1217"/>
      <c r="BI116" s="1217"/>
      <c r="BJ116" s="1217"/>
      <c r="BK116" s="1217"/>
      <c r="BL116" s="1217"/>
      <c r="BM116" s="1217"/>
    </row>
    <row r="117" spans="1:65" ht="15.75" x14ac:dyDescent="0.25">
      <c r="A117" s="2135" t="s">
        <v>876</v>
      </c>
      <c r="B117" s="2363" t="s">
        <v>1276</v>
      </c>
      <c r="C117" s="2364" t="s">
        <v>50</v>
      </c>
      <c r="D117" s="2088"/>
      <c r="E117" s="968"/>
      <c r="F117" s="2088"/>
      <c r="G117" s="968"/>
      <c r="H117" s="2137"/>
      <c r="I117" s="1073">
        <v>0</v>
      </c>
      <c r="J117" s="2088"/>
      <c r="K117" s="968"/>
      <c r="L117" s="2090"/>
      <c r="M117" s="542">
        <v>0</v>
      </c>
      <c r="N117" s="2088"/>
      <c r="O117" s="968"/>
      <c r="P117" s="2090"/>
      <c r="Q117" s="542">
        <v>0</v>
      </c>
      <c r="R117" s="2088"/>
      <c r="S117" s="968"/>
      <c r="T117" s="2090"/>
      <c r="U117" s="542">
        <v>0</v>
      </c>
      <c r="V117" s="2088"/>
      <c r="W117" s="968"/>
      <c r="X117" s="1416"/>
      <c r="Y117" s="1416">
        <v>0</v>
      </c>
      <c r="Z117" s="1416"/>
      <c r="AA117" s="1416">
        <v>0</v>
      </c>
      <c r="AB117" s="2088"/>
      <c r="AC117" s="968"/>
      <c r="AD117" s="2090"/>
      <c r="AE117" s="542">
        <v>0</v>
      </c>
      <c r="AF117" s="2088"/>
      <c r="AG117" s="968"/>
      <c r="AH117" s="2090"/>
      <c r="AI117" s="542">
        <v>0</v>
      </c>
      <c r="AJ117" s="2088"/>
      <c r="AK117" s="968"/>
      <c r="AL117" s="1416"/>
      <c r="AM117" s="1416">
        <v>0</v>
      </c>
      <c r="AN117" s="542"/>
      <c r="AO117" s="542">
        <v>0</v>
      </c>
      <c r="AP117" s="2088"/>
      <c r="AQ117" s="968"/>
      <c r="AR117" s="2090"/>
      <c r="AS117" s="542">
        <v>0</v>
      </c>
      <c r="AT117" s="2088"/>
      <c r="AU117" s="968"/>
      <c r="AV117" s="2090"/>
      <c r="AW117" s="542">
        <v>0</v>
      </c>
      <c r="AX117" s="2088"/>
      <c r="AY117" s="968"/>
      <c r="AZ117" s="1416"/>
      <c r="BA117" s="1416">
        <v>0</v>
      </c>
      <c r="BB117" s="1416"/>
      <c r="BC117" s="1416">
        <v>0</v>
      </c>
      <c r="BD117" s="542"/>
      <c r="BE117" s="542">
        <v>0</v>
      </c>
      <c r="BF117" s="1217"/>
      <c r="BG117" s="1217"/>
      <c r="BH117" s="1217"/>
      <c r="BI117" s="1217"/>
      <c r="BJ117" s="1217"/>
      <c r="BK117" s="1217"/>
      <c r="BL117" s="1217"/>
      <c r="BM117" s="1217"/>
    </row>
    <row r="118" spans="1:65" ht="16.5" thickBot="1" x14ac:dyDescent="0.3">
      <c r="A118" s="2152" t="s">
        <v>876</v>
      </c>
      <c r="B118" s="2390" t="s">
        <v>880</v>
      </c>
      <c r="C118" s="2391" t="s">
        <v>50</v>
      </c>
      <c r="D118" s="2100"/>
      <c r="E118" s="1049"/>
      <c r="F118" s="2100"/>
      <c r="G118" s="1049"/>
      <c r="H118" s="2154"/>
      <c r="I118" s="1050">
        <v>0</v>
      </c>
      <c r="J118" s="2100"/>
      <c r="K118" s="1049"/>
      <c r="L118" s="2090"/>
      <c r="M118" s="542">
        <v>0</v>
      </c>
      <c r="N118" s="2100"/>
      <c r="O118" s="1049"/>
      <c r="P118" s="2090"/>
      <c r="Q118" s="542">
        <v>0</v>
      </c>
      <c r="R118" s="2100"/>
      <c r="S118" s="1049"/>
      <c r="T118" s="2090"/>
      <c r="U118" s="542">
        <v>0</v>
      </c>
      <c r="V118" s="2100"/>
      <c r="W118" s="1049"/>
      <c r="X118" s="1416"/>
      <c r="Y118" s="1416">
        <v>0</v>
      </c>
      <c r="Z118" s="1416"/>
      <c r="AA118" s="1416">
        <v>0</v>
      </c>
      <c r="AB118" s="2100"/>
      <c r="AC118" s="1049"/>
      <c r="AD118" s="2090"/>
      <c r="AE118" s="542">
        <v>0</v>
      </c>
      <c r="AF118" s="2100"/>
      <c r="AG118" s="1049"/>
      <c r="AH118" s="2090"/>
      <c r="AI118" s="542">
        <v>0</v>
      </c>
      <c r="AJ118" s="2100"/>
      <c r="AK118" s="1049"/>
      <c r="AL118" s="1416"/>
      <c r="AM118" s="1416">
        <v>0</v>
      </c>
      <c r="AN118" s="542"/>
      <c r="AO118" s="542">
        <v>0</v>
      </c>
      <c r="AP118" s="2100"/>
      <c r="AQ118" s="1049"/>
      <c r="AR118" s="2090"/>
      <c r="AS118" s="542">
        <v>0</v>
      </c>
      <c r="AT118" s="2100"/>
      <c r="AU118" s="1049"/>
      <c r="AV118" s="2090"/>
      <c r="AW118" s="542">
        <v>0</v>
      </c>
      <c r="AX118" s="2100"/>
      <c r="AY118" s="1049"/>
      <c r="AZ118" s="1416"/>
      <c r="BA118" s="1416">
        <v>0</v>
      </c>
      <c r="BB118" s="1416"/>
      <c r="BC118" s="1416">
        <v>0</v>
      </c>
      <c r="BD118" s="542"/>
      <c r="BE118" s="542">
        <v>0</v>
      </c>
      <c r="BF118" s="1217"/>
      <c r="BG118" s="1217"/>
      <c r="BH118" s="1217"/>
      <c r="BI118" s="1217"/>
      <c r="BJ118" s="1217"/>
      <c r="BK118" s="1217"/>
      <c r="BL118" s="1217"/>
      <c r="BM118" s="1217"/>
    </row>
    <row r="119" spans="1:65" ht="16.5" thickBot="1" x14ac:dyDescent="0.3">
      <c r="A119" s="2420" t="s">
        <v>1074</v>
      </c>
      <c r="D119" s="32"/>
      <c r="E119" s="32"/>
      <c r="F119" s="32"/>
      <c r="G119" s="32"/>
      <c r="H119" s="32"/>
      <c r="I119" s="32"/>
      <c r="J119" s="32"/>
      <c r="K119" s="32"/>
      <c r="L119" s="32"/>
      <c r="M119" s="542">
        <v>0</v>
      </c>
      <c r="N119" s="32"/>
      <c r="O119" s="32"/>
      <c r="P119" s="32"/>
      <c r="Q119" s="542">
        <v>0</v>
      </c>
      <c r="U119" s="542">
        <v>0</v>
      </c>
      <c r="Y119" s="1416"/>
      <c r="Z119" s="1416"/>
      <c r="AA119" s="1416"/>
      <c r="AE119" s="542"/>
      <c r="AI119" s="542"/>
      <c r="AM119" s="1416">
        <v>0</v>
      </c>
      <c r="AN119" s="542"/>
      <c r="AO119" s="542">
        <v>0</v>
      </c>
      <c r="AS119" s="542">
        <v>0</v>
      </c>
      <c r="AW119" s="542">
        <v>0</v>
      </c>
      <c r="BA119" s="1416">
        <v>0</v>
      </c>
      <c r="BB119" s="1416"/>
      <c r="BC119" s="1416">
        <v>0</v>
      </c>
      <c r="BD119" s="542"/>
      <c r="BE119" s="542">
        <v>0</v>
      </c>
      <c r="BF119" s="1217"/>
      <c r="BG119" s="1217"/>
      <c r="BH119" s="1217"/>
      <c r="BI119" s="1217"/>
      <c r="BJ119" s="1217"/>
      <c r="BK119" s="1217"/>
      <c r="BL119" s="1217"/>
      <c r="BM119" s="1217"/>
    </row>
    <row r="120" spans="1:65" ht="15.75" x14ac:dyDescent="0.25">
      <c r="A120" s="2421" t="s">
        <v>1040</v>
      </c>
      <c r="B120" s="2422" t="s">
        <v>1075</v>
      </c>
      <c r="C120" s="2423" t="s">
        <v>50</v>
      </c>
      <c r="D120" s="2088"/>
      <c r="E120" s="1014">
        <v>16.399999999999999</v>
      </c>
      <c r="F120" s="2088"/>
      <c r="G120" s="1014"/>
      <c r="H120" s="2424"/>
      <c r="I120" s="1073">
        <v>16.399999999999999</v>
      </c>
      <c r="J120" s="2088"/>
      <c r="K120" s="1014"/>
      <c r="L120" s="2090"/>
      <c r="M120" s="542">
        <v>16.399999999999999</v>
      </c>
      <c r="N120" s="2088"/>
      <c r="O120" s="1014"/>
      <c r="P120" s="922"/>
      <c r="Q120" s="542">
        <v>16.399999999999999</v>
      </c>
      <c r="R120" s="2088"/>
      <c r="S120" s="1014">
        <v>2.0499999999999998</v>
      </c>
      <c r="T120" s="922"/>
      <c r="U120" s="542">
        <v>18.45</v>
      </c>
      <c r="V120" s="2088"/>
      <c r="W120" s="1014"/>
      <c r="X120" s="1416"/>
      <c r="Y120" s="1416">
        <v>2.0499999999999998</v>
      </c>
      <c r="Z120" s="1416"/>
      <c r="AA120" s="1416">
        <v>18.45</v>
      </c>
      <c r="AB120" s="2088"/>
      <c r="AC120" s="1014">
        <v>2.0499999999999998</v>
      </c>
      <c r="AD120" s="922"/>
      <c r="AE120" s="542">
        <v>20.5</v>
      </c>
      <c r="AF120" s="2088"/>
      <c r="AG120" s="1014"/>
      <c r="AH120" s="922"/>
      <c r="AI120" s="542">
        <v>20.5</v>
      </c>
      <c r="AJ120" s="2088"/>
      <c r="AK120" s="1014">
        <v>16.399999999999999</v>
      </c>
      <c r="AL120" s="1416"/>
      <c r="AM120" s="1416">
        <v>18.45</v>
      </c>
      <c r="AN120" s="542"/>
      <c r="AO120" s="542">
        <v>36.9</v>
      </c>
      <c r="AP120" s="2088"/>
      <c r="AQ120" s="1014"/>
      <c r="AR120" s="922"/>
      <c r="AS120" s="542">
        <v>36.9</v>
      </c>
      <c r="AT120" s="2088"/>
      <c r="AU120" s="1014"/>
      <c r="AV120" s="922"/>
      <c r="AW120" s="542">
        <v>36.9</v>
      </c>
      <c r="AX120" s="2088"/>
      <c r="AY120" s="1014"/>
      <c r="AZ120" s="1416"/>
      <c r="BA120" s="1416">
        <v>0</v>
      </c>
      <c r="BB120" s="1416"/>
      <c r="BC120" s="1416">
        <v>18.45</v>
      </c>
      <c r="BD120" s="542"/>
      <c r="BE120" s="542">
        <v>36.9</v>
      </c>
      <c r="BF120" s="1217"/>
      <c r="BG120" s="1217"/>
      <c r="BH120" s="1217"/>
      <c r="BI120" s="1217"/>
      <c r="BJ120" s="1217"/>
      <c r="BK120" s="1217"/>
      <c r="BL120" s="1217"/>
      <c r="BM120" s="1217"/>
    </row>
    <row r="121" spans="1:65" ht="15.75" x14ac:dyDescent="0.25">
      <c r="A121" s="2425" t="s">
        <v>1039</v>
      </c>
      <c r="B121" s="2426" t="s">
        <v>1075</v>
      </c>
      <c r="C121" s="2427" t="s">
        <v>50</v>
      </c>
      <c r="D121" s="2094"/>
      <c r="E121" s="1025">
        <v>2.0499999999999998</v>
      </c>
      <c r="F121" s="2094"/>
      <c r="G121" s="1025">
        <v>73.8</v>
      </c>
      <c r="H121" s="2428"/>
      <c r="I121" s="1036">
        <v>75.849999999999994</v>
      </c>
      <c r="J121" s="2094"/>
      <c r="K121" s="1025">
        <v>8.1999999999999993</v>
      </c>
      <c r="L121" s="2090"/>
      <c r="M121" s="542">
        <v>84.05</v>
      </c>
      <c r="N121" s="2094"/>
      <c r="O121" s="1025"/>
      <c r="P121" s="922"/>
      <c r="Q121" s="542">
        <v>84.05</v>
      </c>
      <c r="R121" s="2094"/>
      <c r="S121" s="1025">
        <v>16.399999999999999</v>
      </c>
      <c r="T121" s="922"/>
      <c r="U121" s="542">
        <v>100.44999999999999</v>
      </c>
      <c r="V121" s="2094"/>
      <c r="W121" s="1025">
        <v>20.5</v>
      </c>
      <c r="X121" s="1416"/>
      <c r="Y121" s="1416">
        <v>36.9</v>
      </c>
      <c r="Z121" s="1416"/>
      <c r="AA121" s="1416">
        <v>120.94999999999999</v>
      </c>
      <c r="AB121" s="2094"/>
      <c r="AC121" s="1025">
        <v>6.15</v>
      </c>
      <c r="AD121" s="922"/>
      <c r="AE121" s="542">
        <v>127.1</v>
      </c>
      <c r="AF121" s="2094"/>
      <c r="AG121" s="1025">
        <v>26.65</v>
      </c>
      <c r="AH121" s="922"/>
      <c r="AI121" s="542">
        <v>153.75</v>
      </c>
      <c r="AJ121" s="2094"/>
      <c r="AK121" s="1025">
        <v>45.1</v>
      </c>
      <c r="AL121" s="1416"/>
      <c r="AM121" s="1416">
        <v>77.900000000000006</v>
      </c>
      <c r="AN121" s="542"/>
      <c r="AO121" s="542">
        <v>198.85</v>
      </c>
      <c r="AP121" s="2094"/>
      <c r="AQ121" s="1025">
        <v>71.75</v>
      </c>
      <c r="AR121" s="922"/>
      <c r="AS121" s="542">
        <v>270.60000000000002</v>
      </c>
      <c r="AT121" s="2094"/>
      <c r="AU121" s="1025">
        <v>79.95</v>
      </c>
      <c r="AV121" s="922"/>
      <c r="AW121" s="542">
        <v>350.55</v>
      </c>
      <c r="AX121" s="2094"/>
      <c r="AY121" s="1025"/>
      <c r="AZ121" s="1416"/>
      <c r="BA121" s="1416">
        <v>151.69999999999999</v>
      </c>
      <c r="BB121" s="1416"/>
      <c r="BC121" s="1416">
        <v>229.6</v>
      </c>
      <c r="BD121" s="542"/>
      <c r="BE121" s="542">
        <v>350.55</v>
      </c>
      <c r="BF121" s="1217"/>
      <c r="BG121" s="1217"/>
      <c r="BH121" s="1217"/>
      <c r="BI121" s="1217"/>
      <c r="BJ121" s="1217"/>
      <c r="BK121" s="1217"/>
      <c r="BL121" s="1217"/>
      <c r="BM121" s="1217"/>
    </row>
    <row r="122" spans="1:65" ht="15.75" x14ac:dyDescent="0.25">
      <c r="A122" s="2425" t="s">
        <v>1038</v>
      </c>
      <c r="B122" s="2426" t="s">
        <v>1075</v>
      </c>
      <c r="C122" s="2427" t="s">
        <v>50</v>
      </c>
      <c r="D122" s="2094"/>
      <c r="E122" s="1025"/>
      <c r="F122" s="2094"/>
      <c r="G122" s="1025"/>
      <c r="H122" s="2428"/>
      <c r="I122" s="1036">
        <v>0</v>
      </c>
      <c r="J122" s="2094"/>
      <c r="K122" s="1025"/>
      <c r="L122" s="2090"/>
      <c r="M122" s="542">
        <v>0</v>
      </c>
      <c r="N122" s="2094"/>
      <c r="O122" s="1025"/>
      <c r="P122" s="922"/>
      <c r="Q122" s="542">
        <v>0</v>
      </c>
      <c r="R122" s="2094"/>
      <c r="S122" s="1025"/>
      <c r="T122" s="922"/>
      <c r="U122" s="542">
        <v>0</v>
      </c>
      <c r="V122" s="2094"/>
      <c r="W122" s="1025"/>
      <c r="X122" s="1416"/>
      <c r="Y122" s="1416">
        <v>0</v>
      </c>
      <c r="Z122" s="1416"/>
      <c r="AA122" s="1416">
        <v>0</v>
      </c>
      <c r="AB122" s="2094"/>
      <c r="AC122" s="1025"/>
      <c r="AD122" s="922"/>
      <c r="AE122" s="542">
        <v>0</v>
      </c>
      <c r="AF122" s="2094"/>
      <c r="AG122" s="1025"/>
      <c r="AH122" s="922"/>
      <c r="AI122" s="542">
        <v>0</v>
      </c>
      <c r="AJ122" s="2094"/>
      <c r="AK122" s="1025"/>
      <c r="AL122" s="1416"/>
      <c r="AM122" s="1416">
        <v>0</v>
      </c>
      <c r="AN122" s="542"/>
      <c r="AO122" s="542">
        <v>0</v>
      </c>
      <c r="AP122" s="2094"/>
      <c r="AQ122" s="1025"/>
      <c r="AR122" s="922"/>
      <c r="AS122" s="542">
        <v>0</v>
      </c>
      <c r="AT122" s="2094"/>
      <c r="AU122" s="1025"/>
      <c r="AV122" s="922"/>
      <c r="AW122" s="542">
        <v>0</v>
      </c>
      <c r="AX122" s="2094"/>
      <c r="AY122" s="1025"/>
      <c r="AZ122" s="1416"/>
      <c r="BA122" s="1416">
        <v>0</v>
      </c>
      <c r="BB122" s="1416"/>
      <c r="BC122" s="1416">
        <v>0</v>
      </c>
      <c r="BD122" s="542"/>
      <c r="BE122" s="542">
        <v>0</v>
      </c>
      <c r="BF122" s="1217"/>
      <c r="BG122" s="1217"/>
      <c r="BH122" s="1217"/>
      <c r="BI122" s="1217"/>
      <c r="BJ122" s="1217"/>
      <c r="BK122" s="1217"/>
      <c r="BL122" s="1217"/>
      <c r="BM122" s="1217"/>
    </row>
    <row r="123" spans="1:65" ht="15.75" x14ac:dyDescent="0.25">
      <c r="A123" s="2425" t="s">
        <v>1036</v>
      </c>
      <c r="B123" s="2426" t="s">
        <v>1075</v>
      </c>
      <c r="C123" s="2427" t="s">
        <v>50</v>
      </c>
      <c r="D123" s="2094"/>
      <c r="E123" s="1025"/>
      <c r="F123" s="2094"/>
      <c r="G123" s="1025"/>
      <c r="H123" s="2428"/>
      <c r="I123" s="1036">
        <v>0</v>
      </c>
      <c r="J123" s="2094"/>
      <c r="K123" s="1025">
        <v>2.0499999999999998</v>
      </c>
      <c r="L123" s="2090"/>
      <c r="M123" s="542">
        <v>2.0499999999999998</v>
      </c>
      <c r="N123" s="2094"/>
      <c r="O123" s="1025"/>
      <c r="P123" s="922"/>
      <c r="Q123" s="542">
        <v>2.0499999999999998</v>
      </c>
      <c r="R123" s="2094"/>
      <c r="S123" s="1025"/>
      <c r="T123" s="922"/>
      <c r="U123" s="542">
        <v>2.0499999999999998</v>
      </c>
      <c r="V123" s="2094"/>
      <c r="W123" s="1025">
        <v>2.0499999999999998</v>
      </c>
      <c r="X123" s="1416"/>
      <c r="Y123" s="1416">
        <v>2.0499999999999998</v>
      </c>
      <c r="Z123" s="1416"/>
      <c r="AA123" s="1416">
        <v>4.0999999999999996</v>
      </c>
      <c r="AB123" s="2094"/>
      <c r="AC123" s="1025">
        <v>6.15</v>
      </c>
      <c r="AD123" s="922"/>
      <c r="AE123" s="542">
        <v>10.25</v>
      </c>
      <c r="AF123" s="2094"/>
      <c r="AG123" s="1025">
        <v>4.0999999999999996</v>
      </c>
      <c r="AH123" s="922"/>
      <c r="AI123" s="542">
        <v>14.35</v>
      </c>
      <c r="AJ123" s="2094"/>
      <c r="AK123" s="1025">
        <v>2.0499999999999998</v>
      </c>
      <c r="AL123" s="1416"/>
      <c r="AM123" s="1416">
        <v>12.3</v>
      </c>
      <c r="AN123" s="542"/>
      <c r="AO123" s="542">
        <v>16.399999999999999</v>
      </c>
      <c r="AP123" s="2094"/>
      <c r="AQ123" s="1025">
        <v>4.0999999999999996</v>
      </c>
      <c r="AR123" s="922"/>
      <c r="AS123" s="542">
        <v>20.5</v>
      </c>
      <c r="AT123" s="2094"/>
      <c r="AU123" s="1025"/>
      <c r="AV123" s="922"/>
      <c r="AW123" s="542">
        <v>20.5</v>
      </c>
      <c r="AX123" s="2094"/>
      <c r="AY123" s="1025"/>
      <c r="AZ123" s="1416"/>
      <c r="BA123" s="1416">
        <v>4.0999999999999996</v>
      </c>
      <c r="BB123" s="1416"/>
      <c r="BC123" s="1416">
        <v>16.399999999999999</v>
      </c>
      <c r="BD123" s="542"/>
      <c r="BE123" s="542">
        <v>20.5</v>
      </c>
      <c r="BF123" s="1217"/>
      <c r="BG123" s="1217"/>
      <c r="BH123" s="1217"/>
      <c r="BI123" s="1217"/>
      <c r="BJ123" s="1217"/>
      <c r="BK123" s="1217"/>
      <c r="BL123" s="1217"/>
      <c r="BM123" s="1217"/>
    </row>
    <row r="124" spans="1:65" ht="15.75" x14ac:dyDescent="0.25">
      <c r="A124" s="2425" t="s">
        <v>1037</v>
      </c>
      <c r="B124" s="2426" t="s">
        <v>1075</v>
      </c>
      <c r="C124" s="2427" t="s">
        <v>50</v>
      </c>
      <c r="D124" s="2094"/>
      <c r="E124" s="1025"/>
      <c r="F124" s="2094"/>
      <c r="G124" s="1025"/>
      <c r="H124" s="2428"/>
      <c r="I124" s="1036">
        <v>0</v>
      </c>
      <c r="J124" s="2094"/>
      <c r="K124" s="1025"/>
      <c r="L124" s="2090"/>
      <c r="M124" s="542">
        <v>0</v>
      </c>
      <c r="N124" s="2094"/>
      <c r="O124" s="1025"/>
      <c r="P124" s="922"/>
      <c r="Q124" s="542">
        <v>0</v>
      </c>
      <c r="R124" s="2094"/>
      <c r="S124" s="1025"/>
      <c r="T124" s="922"/>
      <c r="U124" s="542">
        <v>0</v>
      </c>
      <c r="V124" s="2094"/>
      <c r="W124" s="1025"/>
      <c r="X124" s="1416"/>
      <c r="Y124" s="1416">
        <v>0</v>
      </c>
      <c r="Z124" s="1416"/>
      <c r="AA124" s="1416">
        <v>0</v>
      </c>
      <c r="AB124" s="2094"/>
      <c r="AC124" s="1025"/>
      <c r="AD124" s="922"/>
      <c r="AE124" s="542">
        <v>0</v>
      </c>
      <c r="AF124" s="2094"/>
      <c r="AG124" s="1025"/>
      <c r="AH124" s="922"/>
      <c r="AI124" s="542">
        <v>0</v>
      </c>
      <c r="AJ124" s="2094"/>
      <c r="AK124" s="1025"/>
      <c r="AL124" s="1416"/>
      <c r="AM124" s="1416">
        <v>0</v>
      </c>
      <c r="AN124" s="542"/>
      <c r="AO124" s="542">
        <v>0</v>
      </c>
      <c r="AP124" s="2094"/>
      <c r="AQ124" s="1025"/>
      <c r="AR124" s="922"/>
      <c r="AS124" s="542">
        <v>0</v>
      </c>
      <c r="AT124" s="2094"/>
      <c r="AU124" s="1025"/>
      <c r="AV124" s="922"/>
      <c r="AW124" s="542">
        <v>0</v>
      </c>
      <c r="AX124" s="2094"/>
      <c r="AY124" s="1025"/>
      <c r="AZ124" s="1416"/>
      <c r="BA124" s="1416">
        <v>0</v>
      </c>
      <c r="BB124" s="1416"/>
      <c r="BC124" s="1416">
        <v>0</v>
      </c>
      <c r="BD124" s="542"/>
      <c r="BE124" s="542">
        <v>0</v>
      </c>
      <c r="BF124" s="1217"/>
      <c r="BG124" s="1217"/>
      <c r="BH124" s="1217"/>
      <c r="BI124" s="1217"/>
      <c r="BJ124" s="1217"/>
      <c r="BK124" s="1217"/>
      <c r="BL124" s="1217"/>
      <c r="BM124" s="1217"/>
    </row>
    <row r="125" spans="1:65" ht="15.75" x14ac:dyDescent="0.25">
      <c r="A125" s="2425" t="s">
        <v>1035</v>
      </c>
      <c r="B125" s="2426" t="s">
        <v>1075</v>
      </c>
      <c r="C125" s="2427" t="s">
        <v>50</v>
      </c>
      <c r="D125" s="2094"/>
      <c r="E125" s="1025"/>
      <c r="F125" s="2094"/>
      <c r="G125" s="1025"/>
      <c r="H125" s="2428"/>
      <c r="I125" s="1036">
        <v>0</v>
      </c>
      <c r="J125" s="2094"/>
      <c r="K125" s="1025"/>
      <c r="L125" s="2090"/>
      <c r="M125" s="542">
        <v>0</v>
      </c>
      <c r="N125" s="2094"/>
      <c r="O125" s="1025"/>
      <c r="P125" s="922"/>
      <c r="Q125" s="542">
        <v>0</v>
      </c>
      <c r="R125" s="2094"/>
      <c r="S125" s="1025"/>
      <c r="T125" s="922"/>
      <c r="U125" s="542">
        <v>0</v>
      </c>
      <c r="V125" s="2094"/>
      <c r="W125" s="1025">
        <v>24.6</v>
      </c>
      <c r="X125" s="1416"/>
      <c r="Y125" s="1416">
        <v>24.6</v>
      </c>
      <c r="Z125" s="1416"/>
      <c r="AA125" s="1416">
        <v>24.6</v>
      </c>
      <c r="AB125" s="2094"/>
      <c r="AC125" s="1025"/>
      <c r="AD125" s="922"/>
      <c r="AE125" s="542">
        <v>24.6</v>
      </c>
      <c r="AF125" s="2094"/>
      <c r="AG125" s="1025"/>
      <c r="AH125" s="922"/>
      <c r="AI125" s="542">
        <v>24.6</v>
      </c>
      <c r="AJ125" s="2094"/>
      <c r="AK125" s="1025"/>
      <c r="AL125" s="1416"/>
      <c r="AM125" s="1416">
        <v>0</v>
      </c>
      <c r="AN125" s="542"/>
      <c r="AO125" s="542">
        <v>24.6</v>
      </c>
      <c r="AP125" s="2094"/>
      <c r="AQ125" s="1025">
        <v>4.0999999999999996</v>
      </c>
      <c r="AR125" s="922"/>
      <c r="AS125" s="542">
        <v>28.700000000000003</v>
      </c>
      <c r="AT125" s="2094"/>
      <c r="AU125" s="1025"/>
      <c r="AV125" s="922"/>
      <c r="AW125" s="542">
        <v>28.700000000000003</v>
      </c>
      <c r="AX125" s="2094"/>
      <c r="AY125" s="1025"/>
      <c r="AZ125" s="1416"/>
      <c r="BA125" s="1416">
        <v>4.0999999999999996</v>
      </c>
      <c r="BB125" s="1416"/>
      <c r="BC125" s="1416">
        <v>4.0999999999999996</v>
      </c>
      <c r="BD125" s="542"/>
      <c r="BE125" s="542">
        <v>28.700000000000003</v>
      </c>
      <c r="BF125" s="1217"/>
      <c r="BG125" s="1217"/>
      <c r="BH125" s="1217"/>
      <c r="BI125" s="1217"/>
      <c r="BJ125" s="1217"/>
      <c r="BK125" s="1217"/>
      <c r="BL125" s="1217"/>
      <c r="BM125" s="1217"/>
    </row>
    <row r="126" spans="1:65" ht="15.75" x14ac:dyDescent="0.25">
      <c r="A126" s="2425" t="s">
        <v>2009</v>
      </c>
      <c r="B126" s="2426" t="s">
        <v>1075</v>
      </c>
      <c r="C126" s="2427"/>
      <c r="D126" s="2094"/>
      <c r="E126" s="2429"/>
      <c r="F126" s="2094"/>
      <c r="G126" s="2429"/>
      <c r="H126" s="2430"/>
      <c r="I126" s="1036"/>
      <c r="J126" s="2094"/>
      <c r="K126" s="2429"/>
      <c r="L126" s="2409"/>
      <c r="M126" s="2388"/>
      <c r="N126" s="2094"/>
      <c r="O126" s="2429"/>
      <c r="P126" s="2431"/>
      <c r="Q126" s="2388"/>
      <c r="R126" s="2094"/>
      <c r="S126" s="2429"/>
      <c r="T126" s="2431"/>
      <c r="U126" s="2388"/>
      <c r="V126" s="2094"/>
      <c r="W126" s="2429"/>
      <c r="X126" s="2389"/>
      <c r="Y126" s="2389"/>
      <c r="Z126" s="2389"/>
      <c r="AA126" s="2389"/>
      <c r="AB126" s="2094"/>
      <c r="AC126" s="2429">
        <v>6.15</v>
      </c>
      <c r="AD126" s="2431"/>
      <c r="AE126" s="542">
        <v>6.15</v>
      </c>
      <c r="AF126" s="2094"/>
      <c r="AG126" s="2429"/>
      <c r="AH126" s="2431"/>
      <c r="AI126" s="542">
        <v>6.15</v>
      </c>
      <c r="AJ126" s="2094"/>
      <c r="AK126" s="2429"/>
      <c r="AL126" s="2389"/>
      <c r="AM126" s="1416">
        <v>6.15</v>
      </c>
      <c r="AN126" s="2388"/>
      <c r="AO126" s="542">
        <v>6.15</v>
      </c>
      <c r="AP126" s="2094"/>
      <c r="AQ126" s="2429">
        <v>2.0499999999999998</v>
      </c>
      <c r="AR126" s="2431"/>
      <c r="AS126" s="542">
        <v>8.1999999999999993</v>
      </c>
      <c r="AT126" s="2094"/>
      <c r="AU126" s="2429"/>
      <c r="AV126" s="2431"/>
      <c r="AW126" s="542">
        <v>8.1999999999999993</v>
      </c>
      <c r="AX126" s="2094"/>
      <c r="AY126" s="2429"/>
      <c r="AZ126" s="2389"/>
      <c r="BA126" s="2389">
        <v>2.0499999999999998</v>
      </c>
      <c r="BB126" s="2389"/>
      <c r="BC126" s="1416">
        <v>8.1999999999999993</v>
      </c>
      <c r="BD126" s="2388"/>
      <c r="BE126" s="542">
        <v>8.1999999999999993</v>
      </c>
      <c r="BF126" s="1217"/>
      <c r="BG126" s="1217"/>
      <c r="BH126" s="1217"/>
      <c r="BI126" s="1217"/>
      <c r="BJ126" s="1217"/>
      <c r="BK126" s="1217"/>
      <c r="BL126" s="1217"/>
      <c r="BM126" s="1217"/>
    </row>
    <row r="127" spans="1:65" ht="15.75" x14ac:dyDescent="0.25">
      <c r="A127" s="2425" t="s">
        <v>1034</v>
      </c>
      <c r="B127" s="2426" t="s">
        <v>1075</v>
      </c>
      <c r="C127" s="2427" t="s">
        <v>50</v>
      </c>
      <c r="D127" s="2094"/>
      <c r="E127" s="1025"/>
      <c r="F127" s="2094"/>
      <c r="G127" s="1025"/>
      <c r="H127" s="2428"/>
      <c r="I127" s="1036">
        <v>0</v>
      </c>
      <c r="J127" s="2094"/>
      <c r="K127" s="1025"/>
      <c r="L127" s="2090"/>
      <c r="M127" s="542">
        <v>0</v>
      </c>
      <c r="N127" s="2094"/>
      <c r="O127" s="1025"/>
      <c r="P127" s="922"/>
      <c r="Q127" s="542">
        <v>0</v>
      </c>
      <c r="R127" s="2094"/>
      <c r="S127" s="1025"/>
      <c r="T127" s="922"/>
      <c r="U127" s="542">
        <v>0</v>
      </c>
      <c r="V127" s="2094"/>
      <c r="W127" s="1025"/>
      <c r="X127" s="1416"/>
      <c r="Y127" s="1416">
        <v>0</v>
      </c>
      <c r="Z127" s="1416"/>
      <c r="AA127" s="1416">
        <v>0</v>
      </c>
      <c r="AB127" s="2094"/>
      <c r="AC127" s="1025">
        <v>43.05</v>
      </c>
      <c r="AD127" s="922"/>
      <c r="AE127" s="542">
        <v>43.05</v>
      </c>
      <c r="AF127" s="2094"/>
      <c r="AG127" s="1025"/>
      <c r="AH127" s="922"/>
      <c r="AI127" s="542">
        <v>43.05</v>
      </c>
      <c r="AJ127" s="2094"/>
      <c r="AK127" s="1025"/>
      <c r="AL127" s="1416"/>
      <c r="AM127" s="1416">
        <v>43.05</v>
      </c>
      <c r="AN127" s="542"/>
      <c r="AO127" s="542">
        <v>43.05</v>
      </c>
      <c r="AP127" s="2094"/>
      <c r="AQ127" s="1025"/>
      <c r="AR127" s="922"/>
      <c r="AS127" s="542">
        <v>43.05</v>
      </c>
      <c r="AT127" s="2094"/>
      <c r="AU127" s="1025"/>
      <c r="AV127" s="922"/>
      <c r="AW127" s="542">
        <v>43.05</v>
      </c>
      <c r="AX127" s="2094"/>
      <c r="AY127" s="1025"/>
      <c r="AZ127" s="1416"/>
      <c r="BA127" s="1416">
        <v>0</v>
      </c>
      <c r="BB127" s="1416"/>
      <c r="BC127" s="1416">
        <v>43.05</v>
      </c>
      <c r="BD127" s="542"/>
      <c r="BE127" s="542">
        <v>43.05</v>
      </c>
      <c r="BF127" s="1217"/>
      <c r="BG127" s="1217"/>
      <c r="BH127" s="1217"/>
      <c r="BI127" s="1217"/>
      <c r="BJ127" s="1217"/>
      <c r="BK127" s="1217"/>
      <c r="BL127" s="1217"/>
      <c r="BM127" s="1217"/>
    </row>
    <row r="128" spans="1:65" ht="15.75" x14ac:dyDescent="0.25">
      <c r="A128" s="2425" t="s">
        <v>1356</v>
      </c>
      <c r="B128" s="2426" t="s">
        <v>1075</v>
      </c>
      <c r="C128" s="2427" t="s">
        <v>50</v>
      </c>
      <c r="D128" s="2094"/>
      <c r="E128" s="1025"/>
      <c r="F128" s="2094"/>
      <c r="G128" s="1025"/>
      <c r="H128" s="2428"/>
      <c r="I128" s="1036">
        <v>0</v>
      </c>
      <c r="J128" s="2094"/>
      <c r="K128" s="1025"/>
      <c r="L128" s="2090"/>
      <c r="M128" s="542">
        <v>0</v>
      </c>
      <c r="N128" s="2094"/>
      <c r="O128" s="1025"/>
      <c r="P128" s="922"/>
      <c r="Q128" s="542">
        <v>0</v>
      </c>
      <c r="R128" s="2094"/>
      <c r="S128" s="1025"/>
      <c r="T128" s="922"/>
      <c r="U128" s="542">
        <v>0</v>
      </c>
      <c r="V128" s="2094"/>
      <c r="W128" s="1025"/>
      <c r="X128" s="1416"/>
      <c r="Y128" s="1416">
        <v>0</v>
      </c>
      <c r="Z128" s="1416"/>
      <c r="AA128" s="1416">
        <v>0</v>
      </c>
      <c r="AB128" s="2094"/>
      <c r="AC128" s="1025"/>
      <c r="AD128" s="922"/>
      <c r="AE128" s="542">
        <v>0</v>
      </c>
      <c r="AF128" s="2094"/>
      <c r="AG128" s="1025"/>
      <c r="AH128" s="922"/>
      <c r="AI128" s="542">
        <v>0</v>
      </c>
      <c r="AJ128" s="2094"/>
      <c r="AK128" s="1025"/>
      <c r="AL128" s="1416"/>
      <c r="AM128" s="1416">
        <v>0</v>
      </c>
      <c r="AN128" s="542"/>
      <c r="AO128" s="542">
        <v>0</v>
      </c>
      <c r="AP128" s="2094"/>
      <c r="AQ128" s="1025"/>
      <c r="AR128" s="922"/>
      <c r="AS128" s="542">
        <v>0</v>
      </c>
      <c r="AT128" s="2094"/>
      <c r="AU128" s="1025"/>
      <c r="AV128" s="922"/>
      <c r="AW128" s="542">
        <v>0</v>
      </c>
      <c r="AX128" s="2094"/>
      <c r="AY128" s="1025"/>
      <c r="AZ128" s="1416"/>
      <c r="BA128" s="1416">
        <v>0</v>
      </c>
      <c r="BB128" s="1416"/>
      <c r="BC128" s="1416">
        <v>0</v>
      </c>
      <c r="BD128" s="542"/>
      <c r="BE128" s="542">
        <v>0</v>
      </c>
      <c r="BF128" s="1217"/>
      <c r="BG128" s="1217"/>
      <c r="BH128" s="1217"/>
      <c r="BI128" s="1217"/>
      <c r="BJ128" s="1217"/>
      <c r="BK128" s="1217"/>
      <c r="BL128" s="1217"/>
      <c r="BM128" s="1217"/>
    </row>
    <row r="129" spans="1:65" ht="15.75" x14ac:dyDescent="0.25">
      <c r="A129" s="2425" t="s">
        <v>1033</v>
      </c>
      <c r="B129" s="2426" t="s">
        <v>1075</v>
      </c>
      <c r="C129" s="2427" t="s">
        <v>50</v>
      </c>
      <c r="D129" s="2094"/>
      <c r="E129" s="1025"/>
      <c r="F129" s="2094"/>
      <c r="G129" s="1025">
        <v>2.0499999999999998</v>
      </c>
      <c r="H129" s="2428"/>
      <c r="I129" s="1036">
        <v>2.0499999999999998</v>
      </c>
      <c r="J129" s="2094"/>
      <c r="K129" s="1025"/>
      <c r="L129" s="2090"/>
      <c r="M129" s="542">
        <v>2.0499999999999998</v>
      </c>
      <c r="N129" s="2094"/>
      <c r="O129" s="1025"/>
      <c r="P129" s="922"/>
      <c r="Q129" s="542">
        <v>2.0499999999999998</v>
      </c>
      <c r="R129" s="2094"/>
      <c r="S129" s="1025"/>
      <c r="T129" s="922"/>
      <c r="U129" s="542">
        <v>2.0499999999999998</v>
      </c>
      <c r="V129" s="2094"/>
      <c r="W129" s="1025"/>
      <c r="X129" s="1416"/>
      <c r="Y129" s="1416">
        <v>0</v>
      </c>
      <c r="Z129" s="1416"/>
      <c r="AA129" s="1416">
        <v>2.0499999999999998</v>
      </c>
      <c r="AB129" s="2094"/>
      <c r="AC129" s="1025"/>
      <c r="AD129" s="922"/>
      <c r="AE129" s="542">
        <v>2.0499999999999998</v>
      </c>
      <c r="AF129" s="2094"/>
      <c r="AG129" s="1025"/>
      <c r="AH129" s="922"/>
      <c r="AI129" s="542">
        <v>2.0499999999999998</v>
      </c>
      <c r="AJ129" s="2094"/>
      <c r="AK129" s="1025">
        <v>98.4</v>
      </c>
      <c r="AL129" s="1416"/>
      <c r="AM129" s="1416">
        <v>98.4</v>
      </c>
      <c r="AN129" s="542"/>
      <c r="AO129" s="542">
        <v>100.45</v>
      </c>
      <c r="AP129" s="2094"/>
      <c r="AQ129" s="1025"/>
      <c r="AR129" s="922"/>
      <c r="AS129" s="542">
        <v>100.45</v>
      </c>
      <c r="AT129" s="2094"/>
      <c r="AU129" s="1025"/>
      <c r="AV129" s="922"/>
      <c r="AW129" s="542">
        <v>100.45</v>
      </c>
      <c r="AX129" s="2094"/>
      <c r="AY129" s="1025"/>
      <c r="AZ129" s="1416"/>
      <c r="BA129" s="1416">
        <v>0</v>
      </c>
      <c r="BB129" s="1416"/>
      <c r="BC129" s="1416">
        <v>98.4</v>
      </c>
      <c r="BD129" s="542"/>
      <c r="BE129" s="542">
        <v>100.45</v>
      </c>
      <c r="BF129" s="1217"/>
      <c r="BG129" s="1217"/>
      <c r="BH129" s="1217"/>
      <c r="BI129" s="1217"/>
      <c r="BJ129" s="1217"/>
      <c r="BK129" s="1217"/>
      <c r="BL129" s="1217"/>
      <c r="BM129" s="1217"/>
    </row>
    <row r="130" spans="1:65" ht="15.75" x14ac:dyDescent="0.25">
      <c r="A130" s="2425" t="s">
        <v>1335</v>
      </c>
      <c r="B130" s="2426" t="s">
        <v>1075</v>
      </c>
      <c r="C130" s="2427" t="s">
        <v>50</v>
      </c>
      <c r="D130" s="2094"/>
      <c r="E130" s="1025"/>
      <c r="F130" s="2094"/>
      <c r="G130" s="1025"/>
      <c r="H130" s="2428"/>
      <c r="I130" s="1036">
        <v>0</v>
      </c>
      <c r="J130" s="2094"/>
      <c r="K130" s="1025"/>
      <c r="L130" s="2090"/>
      <c r="M130" s="542">
        <v>0</v>
      </c>
      <c r="N130" s="2094"/>
      <c r="O130" s="1025"/>
      <c r="P130" s="922"/>
      <c r="Q130" s="542">
        <v>0</v>
      </c>
      <c r="R130" s="2094"/>
      <c r="S130" s="1025"/>
      <c r="T130" s="922"/>
      <c r="U130" s="542">
        <v>0</v>
      </c>
      <c r="V130" s="2094"/>
      <c r="W130" s="1025"/>
      <c r="X130" s="1416"/>
      <c r="Y130" s="1416">
        <v>0</v>
      </c>
      <c r="Z130" s="1416"/>
      <c r="AA130" s="1416">
        <v>0</v>
      </c>
      <c r="AB130" s="2094"/>
      <c r="AC130" s="1025"/>
      <c r="AD130" s="922"/>
      <c r="AE130" s="542">
        <v>0</v>
      </c>
      <c r="AF130" s="2094"/>
      <c r="AG130" s="1025"/>
      <c r="AH130" s="922"/>
      <c r="AI130" s="542">
        <v>0</v>
      </c>
      <c r="AJ130" s="2094"/>
      <c r="AK130" s="1025"/>
      <c r="AL130" s="1416"/>
      <c r="AM130" s="1416">
        <v>0</v>
      </c>
      <c r="AN130" s="542"/>
      <c r="AO130" s="542">
        <v>0</v>
      </c>
      <c r="AP130" s="2094"/>
      <c r="AQ130" s="1025"/>
      <c r="AR130" s="922"/>
      <c r="AS130" s="542">
        <v>0</v>
      </c>
      <c r="AT130" s="2094"/>
      <c r="AU130" s="1025"/>
      <c r="AV130" s="922"/>
      <c r="AW130" s="542">
        <v>0</v>
      </c>
      <c r="AX130" s="2094"/>
      <c r="AY130" s="1025"/>
      <c r="AZ130" s="1416"/>
      <c r="BA130" s="1416">
        <v>0</v>
      </c>
      <c r="BB130" s="1416"/>
      <c r="BC130" s="1416">
        <v>0</v>
      </c>
      <c r="BD130" s="542"/>
      <c r="BE130" s="542">
        <v>0</v>
      </c>
      <c r="BF130" s="1217"/>
      <c r="BG130" s="1217"/>
      <c r="BH130" s="1217"/>
      <c r="BI130" s="1217"/>
      <c r="BJ130" s="1217"/>
      <c r="BK130" s="1217"/>
      <c r="BL130" s="1217"/>
      <c r="BM130" s="1217"/>
    </row>
    <row r="131" spans="1:65" ht="15.75" x14ac:dyDescent="0.25">
      <c r="A131" s="2425" t="s">
        <v>1330</v>
      </c>
      <c r="B131" s="2426" t="s">
        <v>1075</v>
      </c>
      <c r="C131" s="2427" t="s">
        <v>50</v>
      </c>
      <c r="D131" s="2094"/>
      <c r="E131" s="1025"/>
      <c r="F131" s="2094"/>
      <c r="G131" s="1025"/>
      <c r="H131" s="2428"/>
      <c r="I131" s="1036">
        <v>0</v>
      </c>
      <c r="J131" s="2094"/>
      <c r="K131" s="1025"/>
      <c r="L131" s="2090"/>
      <c r="M131" s="542">
        <v>0</v>
      </c>
      <c r="N131" s="2094"/>
      <c r="O131" s="1025"/>
      <c r="P131" s="922"/>
      <c r="Q131" s="542">
        <v>0</v>
      </c>
      <c r="R131" s="2094"/>
      <c r="S131" s="1025"/>
      <c r="T131" s="922"/>
      <c r="U131" s="542">
        <v>0</v>
      </c>
      <c r="V131" s="2094"/>
      <c r="W131" s="1025">
        <v>57.4</v>
      </c>
      <c r="X131" s="1416"/>
      <c r="Y131" s="1416">
        <v>57.4</v>
      </c>
      <c r="Z131" s="1416"/>
      <c r="AA131" s="1416">
        <v>57.4</v>
      </c>
      <c r="AB131" s="2094"/>
      <c r="AC131" s="1025"/>
      <c r="AD131" s="922"/>
      <c r="AE131" s="542">
        <v>57.4</v>
      </c>
      <c r="AF131" s="2094"/>
      <c r="AG131" s="1025"/>
      <c r="AH131" s="922"/>
      <c r="AI131" s="542">
        <v>57.4</v>
      </c>
      <c r="AJ131" s="2094"/>
      <c r="AK131" s="1025"/>
      <c r="AL131" s="1416"/>
      <c r="AM131" s="1416">
        <v>0</v>
      </c>
      <c r="AN131" s="542"/>
      <c r="AO131" s="542">
        <v>57.4</v>
      </c>
      <c r="AP131" s="2094"/>
      <c r="AQ131" s="1025"/>
      <c r="AR131" s="922"/>
      <c r="AS131" s="542">
        <v>57.4</v>
      </c>
      <c r="AT131" s="2094"/>
      <c r="AU131" s="1025"/>
      <c r="AV131" s="922"/>
      <c r="AW131" s="542">
        <v>57.4</v>
      </c>
      <c r="AX131" s="2094"/>
      <c r="AY131" s="1025"/>
      <c r="AZ131" s="1416"/>
      <c r="BA131" s="1416">
        <v>0</v>
      </c>
      <c r="BB131" s="1416"/>
      <c r="BC131" s="1416">
        <v>0</v>
      </c>
      <c r="BD131" s="542"/>
      <c r="BE131" s="542">
        <v>57.4</v>
      </c>
      <c r="BF131" s="1217"/>
      <c r="BG131" s="1217"/>
      <c r="BH131" s="1217"/>
      <c r="BI131" s="1217"/>
      <c r="BJ131" s="1217"/>
      <c r="BK131" s="1217"/>
      <c r="BL131" s="1217"/>
      <c r="BM131" s="1217"/>
    </row>
    <row r="132" spans="1:65" ht="16.5" thickBot="1" x14ac:dyDescent="0.3">
      <c r="A132" s="2432" t="s">
        <v>1106</v>
      </c>
      <c r="B132" s="2433" t="s">
        <v>1075</v>
      </c>
      <c r="C132" s="2434" t="s">
        <v>50</v>
      </c>
      <c r="D132" s="2100"/>
      <c r="E132" s="2435"/>
      <c r="F132" s="2100"/>
      <c r="G132" s="2435"/>
      <c r="H132" s="2436"/>
      <c r="I132" s="1050">
        <v>0</v>
      </c>
      <c r="J132" s="2100"/>
      <c r="K132" s="2435"/>
      <c r="L132" s="2090"/>
      <c r="M132" s="542">
        <v>0</v>
      </c>
      <c r="N132" s="2100"/>
      <c r="O132" s="2435"/>
      <c r="P132" s="922"/>
      <c r="Q132" s="542">
        <v>0</v>
      </c>
      <c r="R132" s="2100"/>
      <c r="S132" s="2435"/>
      <c r="T132" s="922"/>
      <c r="U132" s="542">
        <v>0</v>
      </c>
      <c r="V132" s="2100"/>
      <c r="W132" s="2435">
        <v>2.0499999999999998</v>
      </c>
      <c r="X132" s="1416"/>
      <c r="Y132" s="1416">
        <v>2.0499999999999998</v>
      </c>
      <c r="Z132" s="1416"/>
      <c r="AA132" s="1416">
        <v>2.0499999999999998</v>
      </c>
      <c r="AB132" s="2100"/>
      <c r="AC132" s="2435"/>
      <c r="AD132" s="922"/>
      <c r="AE132" s="542">
        <v>2.0499999999999998</v>
      </c>
      <c r="AF132" s="2100"/>
      <c r="AG132" s="2435"/>
      <c r="AH132" s="922"/>
      <c r="AI132" s="542">
        <v>2.0499999999999998</v>
      </c>
      <c r="AJ132" s="2100"/>
      <c r="AK132" s="2435">
        <v>10.25</v>
      </c>
      <c r="AL132" s="1416"/>
      <c r="AM132" s="1416">
        <v>10.25</v>
      </c>
      <c r="AN132" s="542"/>
      <c r="AO132" s="542">
        <v>12.3</v>
      </c>
      <c r="AP132" s="2100"/>
      <c r="AQ132" s="2435"/>
      <c r="AR132" s="922"/>
      <c r="AS132" s="542">
        <v>12.3</v>
      </c>
      <c r="AT132" s="2100"/>
      <c r="AU132" s="2435"/>
      <c r="AV132" s="922"/>
      <c r="AW132" s="542">
        <v>12.3</v>
      </c>
      <c r="AX132" s="2100"/>
      <c r="AY132" s="2435"/>
      <c r="AZ132" s="1416"/>
      <c r="BA132" s="1416">
        <v>0</v>
      </c>
      <c r="BB132" s="1416"/>
      <c r="BC132" s="1416">
        <v>10.25</v>
      </c>
      <c r="BD132" s="542"/>
      <c r="BE132" s="542">
        <v>12.3</v>
      </c>
      <c r="BF132" s="1217"/>
      <c r="BG132" s="1217"/>
      <c r="BH132" s="1217"/>
      <c r="BI132" s="1217"/>
      <c r="BJ132" s="1217"/>
      <c r="BK132" s="1217"/>
      <c r="BL132" s="1217"/>
      <c r="BM132" s="1217"/>
    </row>
    <row r="133" spans="1:65" ht="16.5" thickBot="1" x14ac:dyDescent="0.3">
      <c r="A133" s="2420" t="s">
        <v>832</v>
      </c>
      <c r="B133" s="2437"/>
      <c r="D133" s="32"/>
      <c r="E133" s="32"/>
      <c r="F133" s="32"/>
      <c r="G133" s="32"/>
      <c r="H133" s="32"/>
      <c r="I133" s="32"/>
      <c r="J133" s="32"/>
      <c r="K133" s="32"/>
      <c r="L133" s="1293"/>
      <c r="M133" s="542">
        <v>0</v>
      </c>
      <c r="N133" s="32"/>
      <c r="O133" s="32"/>
      <c r="P133" s="32"/>
      <c r="Q133" s="542">
        <v>0</v>
      </c>
      <c r="U133" s="542">
        <v>0</v>
      </c>
      <c r="Y133" s="1416">
        <v>0</v>
      </c>
      <c r="Z133" s="1416"/>
      <c r="AA133" s="1416">
        <v>0</v>
      </c>
      <c r="AE133" s="542"/>
      <c r="AI133" s="542"/>
      <c r="AM133" s="1416">
        <v>0</v>
      </c>
      <c r="AN133" s="542"/>
      <c r="AO133" s="542">
        <v>0</v>
      </c>
      <c r="AS133" s="542">
        <v>0</v>
      </c>
      <c r="AW133" s="542">
        <v>0</v>
      </c>
      <c r="BA133" s="1416">
        <v>0</v>
      </c>
      <c r="BB133" s="1416"/>
      <c r="BC133" s="1416">
        <v>0</v>
      </c>
      <c r="BD133" s="542"/>
      <c r="BE133" s="542">
        <v>0</v>
      </c>
      <c r="BF133" s="1217"/>
      <c r="BG133" s="1217"/>
      <c r="BH133" s="1217"/>
      <c r="BI133" s="1217"/>
      <c r="BJ133" s="1217"/>
      <c r="BK133" s="1217"/>
      <c r="BL133" s="1217"/>
      <c r="BM133" s="1217"/>
    </row>
    <row r="134" spans="1:65" ht="15.75" x14ac:dyDescent="0.25">
      <c r="A134" s="2438" t="s">
        <v>1040</v>
      </c>
      <c r="B134" s="2439"/>
      <c r="C134" s="2440" t="s">
        <v>50</v>
      </c>
      <c r="D134" s="2441"/>
      <c r="E134" s="1016">
        <v>18.45</v>
      </c>
      <c r="F134" s="2441"/>
      <c r="G134" s="1016">
        <v>10.25</v>
      </c>
      <c r="H134" s="2442"/>
      <c r="I134" s="1073">
        <v>28.7</v>
      </c>
      <c r="J134" s="2441"/>
      <c r="K134" s="1016"/>
      <c r="L134" s="2443"/>
      <c r="M134" s="542">
        <v>28.7</v>
      </c>
      <c r="N134" s="2441"/>
      <c r="O134" s="1016">
        <v>6.15</v>
      </c>
      <c r="P134" s="922"/>
      <c r="Q134" s="542">
        <v>34.85</v>
      </c>
      <c r="R134" s="2441"/>
      <c r="S134" s="1014">
        <v>4.0999999999999996</v>
      </c>
      <c r="T134" s="922"/>
      <c r="U134" s="542">
        <v>38.950000000000003</v>
      </c>
      <c r="V134" s="2441"/>
      <c r="W134" s="1014">
        <v>2.0499999999999998</v>
      </c>
      <c r="X134" s="1416"/>
      <c r="Y134" s="1416">
        <v>12.3</v>
      </c>
      <c r="Z134" s="1416"/>
      <c r="AA134" s="1416">
        <v>41</v>
      </c>
      <c r="AB134" s="2441"/>
      <c r="AC134" s="1014">
        <v>14.36</v>
      </c>
      <c r="AD134" s="922"/>
      <c r="AE134" s="542">
        <v>55.36</v>
      </c>
      <c r="AF134" s="2441"/>
      <c r="AG134" s="1014">
        <v>2.0499999999999998</v>
      </c>
      <c r="AH134" s="922"/>
      <c r="AI134" s="542">
        <v>57.41</v>
      </c>
      <c r="AJ134" s="2441"/>
      <c r="AK134" s="1014">
        <v>24.6</v>
      </c>
      <c r="AL134" s="1416"/>
      <c r="AM134" s="1416">
        <v>41.010000000000005</v>
      </c>
      <c r="AN134" s="542"/>
      <c r="AO134" s="542">
        <v>82.009999999999991</v>
      </c>
      <c r="AP134" s="2441"/>
      <c r="AQ134" s="1014">
        <v>6.15</v>
      </c>
      <c r="AR134" s="922"/>
      <c r="AS134" s="542">
        <v>88.16</v>
      </c>
      <c r="AT134" s="2441"/>
      <c r="AU134" s="1014">
        <v>16.399999999999999</v>
      </c>
      <c r="AV134" s="922"/>
      <c r="AW134" s="542">
        <v>104.56</v>
      </c>
      <c r="AX134" s="2441"/>
      <c r="AY134" s="968">
        <v>4.0999999999999996</v>
      </c>
      <c r="AZ134" s="1416"/>
      <c r="BA134" s="1416">
        <v>26.65</v>
      </c>
      <c r="BB134" s="1416"/>
      <c r="BC134" s="1416">
        <v>67.66</v>
      </c>
      <c r="BD134" s="542"/>
      <c r="BE134" s="1038">
        <v>108.66</v>
      </c>
      <c r="BF134" s="1217"/>
      <c r="BG134" s="1217"/>
      <c r="BH134" s="1217"/>
      <c r="BI134" s="1217"/>
      <c r="BJ134" s="1217"/>
      <c r="BK134" s="1217"/>
      <c r="BL134" s="1217"/>
      <c r="BM134" s="1217"/>
    </row>
    <row r="135" spans="1:65" ht="15.75" x14ac:dyDescent="0.25">
      <c r="A135" s="2444" t="s">
        <v>1039</v>
      </c>
      <c r="B135" s="2445"/>
      <c r="C135" s="2446" t="s">
        <v>50</v>
      </c>
      <c r="D135" s="2447"/>
      <c r="E135" s="1026">
        <v>43.05</v>
      </c>
      <c r="F135" s="2447"/>
      <c r="G135" s="1026">
        <v>55.35</v>
      </c>
      <c r="H135" s="2448"/>
      <c r="I135" s="1036">
        <v>98.4</v>
      </c>
      <c r="J135" s="2447"/>
      <c r="K135" s="1026">
        <v>86.1</v>
      </c>
      <c r="L135" s="2443"/>
      <c r="M135" s="542">
        <v>184.5</v>
      </c>
      <c r="N135" s="2447"/>
      <c r="O135" s="1026">
        <v>65.599999999999994</v>
      </c>
      <c r="P135" s="922"/>
      <c r="Q135" s="542">
        <v>250.1</v>
      </c>
      <c r="R135" s="2447"/>
      <c r="S135" s="1025">
        <v>67.649999999999991</v>
      </c>
      <c r="T135" s="922"/>
      <c r="U135" s="542">
        <v>317.75</v>
      </c>
      <c r="V135" s="2447"/>
      <c r="W135" s="1025">
        <v>51.25</v>
      </c>
      <c r="X135" s="1416"/>
      <c r="Y135" s="1416">
        <v>184.5</v>
      </c>
      <c r="Z135" s="1416"/>
      <c r="AA135" s="1416">
        <v>369</v>
      </c>
      <c r="AB135" s="2447"/>
      <c r="AC135" s="1025">
        <v>30.75</v>
      </c>
      <c r="AD135" s="922"/>
      <c r="AE135" s="542">
        <v>399.75</v>
      </c>
      <c r="AF135" s="2447"/>
      <c r="AG135" s="1025">
        <v>36.9</v>
      </c>
      <c r="AH135" s="922"/>
      <c r="AI135" s="542">
        <v>436.65</v>
      </c>
      <c r="AJ135" s="2447"/>
      <c r="AK135" s="1025">
        <v>45.1</v>
      </c>
      <c r="AL135" s="1416"/>
      <c r="AM135" s="1416">
        <v>112.75</v>
      </c>
      <c r="AN135" s="542"/>
      <c r="AO135" s="542">
        <v>481.75</v>
      </c>
      <c r="AP135" s="2447"/>
      <c r="AQ135" s="1025">
        <v>20.5</v>
      </c>
      <c r="AR135" s="922"/>
      <c r="AS135" s="542">
        <v>502.25</v>
      </c>
      <c r="AT135" s="2447"/>
      <c r="AU135" s="1025">
        <v>30.75</v>
      </c>
      <c r="AV135" s="922"/>
      <c r="AW135" s="542">
        <v>533</v>
      </c>
      <c r="AX135" s="2447"/>
      <c r="AY135" s="463">
        <v>104.55</v>
      </c>
      <c r="AZ135" s="1416"/>
      <c r="BA135" s="1416">
        <v>155.80000000000001</v>
      </c>
      <c r="BB135" s="1416"/>
      <c r="BC135" s="1416">
        <v>268.55</v>
      </c>
      <c r="BD135" s="542"/>
      <c r="BE135" s="542">
        <v>637.54999999999995</v>
      </c>
      <c r="BF135" s="1217"/>
      <c r="BG135" s="1217"/>
      <c r="BH135" s="1217"/>
      <c r="BI135" s="1217"/>
      <c r="BJ135" s="1217"/>
      <c r="BK135" s="1217"/>
      <c r="BL135" s="1217"/>
      <c r="BM135" s="1217"/>
    </row>
    <row r="136" spans="1:65" ht="15.75" x14ac:dyDescent="0.25">
      <c r="A136" s="2444" t="s">
        <v>1038</v>
      </c>
      <c r="B136" s="2445"/>
      <c r="C136" s="2446" t="s">
        <v>50</v>
      </c>
      <c r="D136" s="2447"/>
      <c r="E136" s="463">
        <v>14.35</v>
      </c>
      <c r="F136" s="2447"/>
      <c r="G136" s="463"/>
      <c r="H136" s="2448"/>
      <c r="I136" s="1036">
        <v>14.35</v>
      </c>
      <c r="J136" s="2447"/>
      <c r="K136" s="463"/>
      <c r="L136" s="2443"/>
      <c r="M136" s="542">
        <v>14.35</v>
      </c>
      <c r="N136" s="2447"/>
      <c r="O136" s="463"/>
      <c r="P136" s="922"/>
      <c r="Q136" s="542">
        <v>14.35</v>
      </c>
      <c r="R136" s="2447"/>
      <c r="S136" s="1025"/>
      <c r="T136" s="922"/>
      <c r="U136" s="542">
        <v>14.35</v>
      </c>
      <c r="V136" s="2447"/>
      <c r="W136" s="1025"/>
      <c r="X136" s="1416"/>
      <c r="Y136" s="1416">
        <v>0</v>
      </c>
      <c r="Z136" s="1416"/>
      <c r="AA136" s="1416">
        <v>14.35</v>
      </c>
      <c r="AB136" s="2447"/>
      <c r="AC136" s="1025"/>
      <c r="AD136" s="922"/>
      <c r="AE136" s="542">
        <v>14.35</v>
      </c>
      <c r="AF136" s="2447"/>
      <c r="AG136" s="1025"/>
      <c r="AH136" s="922"/>
      <c r="AI136" s="542">
        <v>14.35</v>
      </c>
      <c r="AJ136" s="2447"/>
      <c r="AK136" s="1025"/>
      <c r="AL136" s="1416"/>
      <c r="AM136" s="1416">
        <v>0</v>
      </c>
      <c r="AN136" s="542"/>
      <c r="AO136" s="542">
        <v>14.35</v>
      </c>
      <c r="AP136" s="2447"/>
      <c r="AQ136" s="1025"/>
      <c r="AR136" s="922"/>
      <c r="AS136" s="542">
        <v>14.35</v>
      </c>
      <c r="AT136" s="2447"/>
      <c r="AU136" s="1025"/>
      <c r="AV136" s="922"/>
      <c r="AW136" s="542">
        <v>14.35</v>
      </c>
      <c r="AX136" s="2447"/>
      <c r="AY136" s="1025"/>
      <c r="AZ136" s="1416"/>
      <c r="BA136" s="1416">
        <v>0</v>
      </c>
      <c r="BB136" s="1416"/>
      <c r="BC136" s="1416">
        <v>0</v>
      </c>
      <c r="BD136" s="542"/>
      <c r="BE136" s="542">
        <v>14.35</v>
      </c>
      <c r="BF136" s="1217"/>
      <c r="BG136" s="1217"/>
      <c r="BH136" s="1217"/>
      <c r="BI136" s="1217"/>
      <c r="BJ136" s="1217"/>
      <c r="BK136" s="1217"/>
      <c r="BL136" s="1217"/>
      <c r="BM136" s="1217"/>
    </row>
    <row r="137" spans="1:65" ht="15.75" x14ac:dyDescent="0.25">
      <c r="A137" s="2444" t="s">
        <v>1036</v>
      </c>
      <c r="B137" s="2445"/>
      <c r="C137" s="2446" t="s">
        <v>50</v>
      </c>
      <c r="D137" s="2447"/>
      <c r="E137" s="1026">
        <v>24.599999999999998</v>
      </c>
      <c r="F137" s="2447"/>
      <c r="G137" s="1026">
        <v>108.65</v>
      </c>
      <c r="H137" s="2448"/>
      <c r="I137" s="1036">
        <v>133.25</v>
      </c>
      <c r="J137" s="2447"/>
      <c r="K137" s="1026">
        <v>22.55</v>
      </c>
      <c r="L137" s="2443"/>
      <c r="M137" s="542">
        <v>155.80000000000001</v>
      </c>
      <c r="N137" s="2447"/>
      <c r="O137" s="1026">
        <v>10.25</v>
      </c>
      <c r="P137" s="922"/>
      <c r="Q137" s="542">
        <v>166.05</v>
      </c>
      <c r="R137" s="2447"/>
      <c r="S137" s="1025">
        <v>55.349999999999994</v>
      </c>
      <c r="T137" s="922"/>
      <c r="U137" s="542">
        <v>221.4</v>
      </c>
      <c r="V137" s="2447"/>
      <c r="W137" s="1025">
        <v>8.1999999999999993</v>
      </c>
      <c r="X137" s="1416"/>
      <c r="Y137" s="1416">
        <v>73.8</v>
      </c>
      <c r="Z137" s="1416"/>
      <c r="AA137" s="1416">
        <v>229.60000000000002</v>
      </c>
      <c r="AB137" s="2447"/>
      <c r="AC137" s="1025">
        <v>47.150000000000006</v>
      </c>
      <c r="AD137" s="922"/>
      <c r="AE137" s="542">
        <v>276.75</v>
      </c>
      <c r="AF137" s="2447"/>
      <c r="AG137" s="1025">
        <v>34.849999999999994</v>
      </c>
      <c r="AH137" s="922"/>
      <c r="AI137" s="542">
        <v>311.60000000000002</v>
      </c>
      <c r="AJ137" s="2447"/>
      <c r="AK137" s="1025">
        <v>26.65</v>
      </c>
      <c r="AL137" s="1416"/>
      <c r="AM137" s="1416">
        <v>108.65</v>
      </c>
      <c r="AN137" s="542"/>
      <c r="AO137" s="542">
        <v>338.25</v>
      </c>
      <c r="AP137" s="2447"/>
      <c r="AQ137" s="1025">
        <v>34.85</v>
      </c>
      <c r="AR137" s="922"/>
      <c r="AS137" s="542">
        <v>373.1</v>
      </c>
      <c r="AT137" s="2447"/>
      <c r="AU137" s="1025">
        <v>38.950000000000003</v>
      </c>
      <c r="AV137" s="922"/>
      <c r="AW137" s="542">
        <v>412.05</v>
      </c>
      <c r="AX137" s="2447"/>
      <c r="AY137" s="463">
        <v>112.75</v>
      </c>
      <c r="AZ137" s="1416"/>
      <c r="BA137" s="1416">
        <v>186.55</v>
      </c>
      <c r="BB137" s="1416"/>
      <c r="BC137" s="1416">
        <v>295.20000000000005</v>
      </c>
      <c r="BD137" s="542"/>
      <c r="BE137" s="542">
        <v>524.79999999999995</v>
      </c>
      <c r="BF137" s="1217"/>
      <c r="BG137" s="1217"/>
      <c r="BH137" s="1217"/>
      <c r="BI137" s="1217"/>
      <c r="BJ137" s="1217"/>
      <c r="BK137" s="1217"/>
      <c r="BL137" s="1217"/>
      <c r="BM137" s="1217"/>
    </row>
    <row r="138" spans="1:65" ht="15.75" x14ac:dyDescent="0.25">
      <c r="A138" s="2444" t="s">
        <v>1127</v>
      </c>
      <c r="B138" s="2445"/>
      <c r="C138" s="2446" t="s">
        <v>50</v>
      </c>
      <c r="D138" s="2447"/>
      <c r="E138" s="1026">
        <v>2.0499999999999998</v>
      </c>
      <c r="F138" s="2447"/>
      <c r="G138" s="1026"/>
      <c r="H138" s="2448"/>
      <c r="I138" s="1036">
        <v>2.0499999999999998</v>
      </c>
      <c r="J138" s="2447"/>
      <c r="K138" s="1026"/>
      <c r="L138" s="2443"/>
      <c r="M138" s="542">
        <v>2.0499999999999998</v>
      </c>
      <c r="N138" s="2447"/>
      <c r="O138" s="1026"/>
      <c r="P138" s="922"/>
      <c r="Q138" s="542">
        <v>2.0499999999999998</v>
      </c>
      <c r="R138" s="2447"/>
      <c r="S138" s="1026"/>
      <c r="T138" s="922"/>
      <c r="U138" s="542">
        <v>2.0499999999999998</v>
      </c>
      <c r="V138" s="2447"/>
      <c r="W138" s="1026"/>
      <c r="X138" s="1416"/>
      <c r="Y138" s="1416">
        <v>0</v>
      </c>
      <c r="Z138" s="1416"/>
      <c r="AA138" s="1416">
        <v>2.0499999999999998</v>
      </c>
      <c r="AB138" s="2447"/>
      <c r="AC138" s="1025"/>
      <c r="AD138" s="922"/>
      <c r="AE138" s="542">
        <v>2.0499999999999998</v>
      </c>
      <c r="AF138" s="2447"/>
      <c r="AG138" s="1026"/>
      <c r="AH138" s="922"/>
      <c r="AI138" s="542">
        <v>2.0499999999999998</v>
      </c>
      <c r="AJ138" s="2447"/>
      <c r="AK138" s="1026"/>
      <c r="AL138" s="1416"/>
      <c r="AM138" s="1416">
        <v>0</v>
      </c>
      <c r="AN138" s="542"/>
      <c r="AO138" s="542">
        <v>2.0499999999999998</v>
      </c>
      <c r="AP138" s="2447"/>
      <c r="AQ138" s="1026"/>
      <c r="AR138" s="922"/>
      <c r="AS138" s="542">
        <v>2.0499999999999998</v>
      </c>
      <c r="AT138" s="2447"/>
      <c r="AU138" s="1026"/>
      <c r="AV138" s="922"/>
      <c r="AW138" s="542">
        <v>2.0499999999999998</v>
      </c>
      <c r="AX138" s="2447"/>
      <c r="AY138" s="1026"/>
      <c r="AZ138" s="1416"/>
      <c r="BA138" s="1416">
        <v>0</v>
      </c>
      <c r="BB138" s="1416"/>
      <c r="BC138" s="1416">
        <v>0</v>
      </c>
      <c r="BD138" s="542"/>
      <c r="BE138" s="542">
        <v>2.0499999999999998</v>
      </c>
      <c r="BF138" s="1217"/>
      <c r="BG138" s="1217"/>
      <c r="BH138" s="1217"/>
      <c r="BI138" s="1217"/>
      <c r="BJ138" s="1217"/>
      <c r="BK138" s="1217"/>
      <c r="BL138" s="1217"/>
      <c r="BM138" s="1217"/>
    </row>
    <row r="139" spans="1:65" ht="15.75" x14ac:dyDescent="0.25">
      <c r="A139" s="2444" t="s">
        <v>1128</v>
      </c>
      <c r="B139" s="2445"/>
      <c r="C139" s="2446" t="s">
        <v>50</v>
      </c>
      <c r="D139" s="2447"/>
      <c r="E139" s="1026"/>
      <c r="F139" s="2447"/>
      <c r="G139" s="1026"/>
      <c r="H139" s="2448"/>
      <c r="I139" s="1036">
        <v>0</v>
      </c>
      <c r="J139" s="2447"/>
      <c r="K139" s="1026"/>
      <c r="L139" s="2443"/>
      <c r="M139" s="542">
        <v>0</v>
      </c>
      <c r="N139" s="2447"/>
      <c r="O139" s="1026"/>
      <c r="P139" s="922"/>
      <c r="Q139" s="542">
        <v>0</v>
      </c>
      <c r="R139" s="2447"/>
      <c r="S139" s="1026"/>
      <c r="T139" s="922"/>
      <c r="U139" s="542">
        <v>0</v>
      </c>
      <c r="V139" s="2447"/>
      <c r="W139" s="1026"/>
      <c r="X139" s="1416"/>
      <c r="Y139" s="1416">
        <v>0</v>
      </c>
      <c r="Z139" s="1416"/>
      <c r="AA139" s="1416">
        <v>0</v>
      </c>
      <c r="AB139" s="2447"/>
      <c r="AC139" s="1026"/>
      <c r="AD139" s="922"/>
      <c r="AE139" s="542">
        <v>0</v>
      </c>
      <c r="AF139" s="2447"/>
      <c r="AG139" s="1026"/>
      <c r="AH139" s="922"/>
      <c r="AI139" s="542">
        <v>0</v>
      </c>
      <c r="AJ139" s="2447"/>
      <c r="AK139" s="1026"/>
      <c r="AL139" s="1416"/>
      <c r="AM139" s="1416">
        <v>0</v>
      </c>
      <c r="AN139" s="542"/>
      <c r="AO139" s="542">
        <v>0</v>
      </c>
      <c r="AP139" s="2447"/>
      <c r="AQ139" s="1026"/>
      <c r="AR139" s="922"/>
      <c r="AS139" s="542">
        <v>0</v>
      </c>
      <c r="AT139" s="2447"/>
      <c r="AU139" s="1026"/>
      <c r="AV139" s="922"/>
      <c r="AW139" s="542">
        <v>0</v>
      </c>
      <c r="AX139" s="2447"/>
      <c r="AY139" s="1026"/>
      <c r="AZ139" s="1416"/>
      <c r="BA139" s="1416">
        <v>0</v>
      </c>
      <c r="BB139" s="1416"/>
      <c r="BC139" s="1416">
        <v>0</v>
      </c>
      <c r="BD139" s="542"/>
      <c r="BE139" s="542">
        <v>0</v>
      </c>
      <c r="BF139" s="1217"/>
      <c r="BG139" s="1217"/>
      <c r="BH139" s="1217"/>
      <c r="BI139" s="1217"/>
      <c r="BJ139" s="1217"/>
      <c r="BK139" s="1217"/>
      <c r="BL139" s="1217"/>
      <c r="BM139" s="1217"/>
    </row>
    <row r="140" spans="1:65" ht="15.75" x14ac:dyDescent="0.25">
      <c r="A140" s="2444" t="s">
        <v>1277</v>
      </c>
      <c r="B140" s="2445"/>
      <c r="C140" s="2446" t="s">
        <v>50</v>
      </c>
      <c r="D140" s="2447"/>
      <c r="E140" s="463"/>
      <c r="F140" s="2447"/>
      <c r="G140" s="463"/>
      <c r="H140" s="2448"/>
      <c r="I140" s="1036">
        <v>0</v>
      </c>
      <c r="J140" s="2447"/>
      <c r="K140" s="463"/>
      <c r="L140" s="2443"/>
      <c r="M140" s="542">
        <v>0</v>
      </c>
      <c r="N140" s="2447"/>
      <c r="O140" s="463"/>
      <c r="P140" s="922"/>
      <c r="Q140" s="542">
        <v>0</v>
      </c>
      <c r="R140" s="2447"/>
      <c r="S140" s="463"/>
      <c r="T140" s="922"/>
      <c r="U140" s="542">
        <v>0</v>
      </c>
      <c r="V140" s="2447"/>
      <c r="W140" s="463"/>
      <c r="X140" s="1416"/>
      <c r="Y140" s="1416">
        <v>0</v>
      </c>
      <c r="Z140" s="1416"/>
      <c r="AA140" s="1416">
        <v>0</v>
      </c>
      <c r="AB140" s="2447"/>
      <c r="AC140" s="463"/>
      <c r="AD140" s="922"/>
      <c r="AE140" s="542">
        <v>0</v>
      </c>
      <c r="AF140" s="2447"/>
      <c r="AG140" s="463"/>
      <c r="AH140" s="922"/>
      <c r="AI140" s="542">
        <v>0</v>
      </c>
      <c r="AJ140" s="2447"/>
      <c r="AK140" s="463"/>
      <c r="AL140" s="1416"/>
      <c r="AM140" s="1416">
        <v>0</v>
      </c>
      <c r="AN140" s="542"/>
      <c r="AO140" s="542">
        <v>0</v>
      </c>
      <c r="AP140" s="2447"/>
      <c r="AQ140" s="463"/>
      <c r="AR140" s="922"/>
      <c r="AS140" s="542">
        <v>0</v>
      </c>
      <c r="AT140" s="2447"/>
      <c r="AU140" s="463"/>
      <c r="AV140" s="922"/>
      <c r="AW140" s="542">
        <v>0</v>
      </c>
      <c r="AX140" s="2447"/>
      <c r="AY140" s="463"/>
      <c r="AZ140" s="1416"/>
      <c r="BA140" s="1416">
        <v>0</v>
      </c>
      <c r="BB140" s="1416"/>
      <c r="BC140" s="1416">
        <v>0</v>
      </c>
      <c r="BD140" s="542"/>
      <c r="BE140" s="542">
        <v>0</v>
      </c>
      <c r="BF140" s="1217"/>
      <c r="BG140" s="1217"/>
      <c r="BH140" s="1217"/>
      <c r="BI140" s="1217"/>
      <c r="BJ140" s="1217"/>
      <c r="BK140" s="1217"/>
      <c r="BL140" s="1217"/>
      <c r="BM140" s="1217"/>
    </row>
    <row r="141" spans="1:65" ht="15.75" x14ac:dyDescent="0.25">
      <c r="A141" s="2444" t="s">
        <v>1035</v>
      </c>
      <c r="B141" s="2445"/>
      <c r="C141" s="2446" t="s">
        <v>50</v>
      </c>
      <c r="D141" s="2447"/>
      <c r="E141" s="463"/>
      <c r="F141" s="2447"/>
      <c r="G141" s="463"/>
      <c r="H141" s="2448"/>
      <c r="I141" s="1036">
        <v>0</v>
      </c>
      <c r="J141" s="2447"/>
      <c r="K141" s="463"/>
      <c r="L141" s="2443"/>
      <c r="M141" s="542">
        <v>0</v>
      </c>
      <c r="N141" s="2447"/>
      <c r="O141" s="463"/>
      <c r="P141" s="922"/>
      <c r="Q141" s="542">
        <v>0</v>
      </c>
      <c r="R141" s="2447"/>
      <c r="S141" s="463"/>
      <c r="T141" s="922"/>
      <c r="U141" s="542">
        <v>0</v>
      </c>
      <c r="V141" s="2447"/>
      <c r="W141" s="463">
        <v>32.799999999999997</v>
      </c>
      <c r="X141" s="1416"/>
      <c r="Y141" s="1416">
        <v>32.799999999999997</v>
      </c>
      <c r="Z141" s="1416"/>
      <c r="AA141" s="1416">
        <v>32.799999999999997</v>
      </c>
      <c r="AB141" s="2447"/>
      <c r="AC141" s="463"/>
      <c r="AD141" s="922"/>
      <c r="AE141" s="542">
        <v>32.799999999999997</v>
      </c>
      <c r="AF141" s="2447"/>
      <c r="AG141" s="463"/>
      <c r="AH141" s="922"/>
      <c r="AI141" s="542">
        <v>32.799999999999997</v>
      </c>
      <c r="AJ141" s="2447"/>
      <c r="AK141" s="463"/>
      <c r="AL141" s="1416"/>
      <c r="AM141" s="1416">
        <v>0</v>
      </c>
      <c r="AN141" s="542"/>
      <c r="AO141" s="542">
        <v>32.799999999999997</v>
      </c>
      <c r="AP141" s="2447"/>
      <c r="AQ141" s="463"/>
      <c r="AR141" s="922"/>
      <c r="AS141" s="542">
        <v>32.799999999999997</v>
      </c>
      <c r="AT141" s="2447"/>
      <c r="AU141" s="463"/>
      <c r="AV141" s="922"/>
      <c r="AW141" s="542">
        <v>32.799999999999997</v>
      </c>
      <c r="AX141" s="2447"/>
      <c r="AY141" s="463">
        <v>22.55</v>
      </c>
      <c r="AZ141" s="1416"/>
      <c r="BA141" s="1416">
        <v>22.55</v>
      </c>
      <c r="BB141" s="1416"/>
      <c r="BC141" s="1416">
        <v>22.55</v>
      </c>
      <c r="BD141" s="542"/>
      <c r="BE141" s="542">
        <v>55.349999999999994</v>
      </c>
      <c r="BF141" s="1217"/>
      <c r="BG141" s="1217"/>
      <c r="BH141" s="1217"/>
      <c r="BI141" s="1217"/>
      <c r="BJ141" s="1217"/>
      <c r="BK141" s="1217"/>
      <c r="BL141" s="1217"/>
      <c r="BM141" s="1217"/>
    </row>
    <row r="142" spans="1:65" ht="15.75" x14ac:dyDescent="0.25">
      <c r="A142" s="2444" t="s">
        <v>2009</v>
      </c>
      <c r="B142" s="2445"/>
      <c r="C142" s="2446" t="s">
        <v>50</v>
      </c>
      <c r="D142" s="2447"/>
      <c r="E142" s="2388"/>
      <c r="F142" s="2447"/>
      <c r="G142" s="2388"/>
      <c r="H142" s="2449"/>
      <c r="I142" s="1036"/>
      <c r="J142" s="2447"/>
      <c r="K142" s="2388"/>
      <c r="L142" s="2450"/>
      <c r="M142" s="2388"/>
      <c r="N142" s="2447"/>
      <c r="O142" s="2388"/>
      <c r="P142" s="2431"/>
      <c r="Q142" s="2388"/>
      <c r="R142" s="2447"/>
      <c r="S142" s="2388"/>
      <c r="T142" s="2431"/>
      <c r="U142" s="2388"/>
      <c r="V142" s="2447"/>
      <c r="W142" s="2388"/>
      <c r="X142" s="2389"/>
      <c r="Y142" s="2389"/>
      <c r="Z142" s="2389"/>
      <c r="AA142" s="1416">
        <v>0</v>
      </c>
      <c r="AB142" s="2447"/>
      <c r="AC142" s="2429">
        <v>9.23</v>
      </c>
      <c r="AD142" s="2431"/>
      <c r="AE142" s="542">
        <v>9.23</v>
      </c>
      <c r="AF142" s="2447"/>
      <c r="AG142" s="2429"/>
      <c r="AH142" s="2431"/>
      <c r="AI142" s="542">
        <v>9.23</v>
      </c>
      <c r="AJ142" s="2447"/>
      <c r="AK142" s="2429"/>
      <c r="AL142" s="2389"/>
      <c r="AM142" s="1416">
        <v>9.23</v>
      </c>
      <c r="AN142" s="2388"/>
      <c r="AO142" s="542">
        <v>9.23</v>
      </c>
      <c r="AP142" s="2447"/>
      <c r="AQ142" s="2429">
        <v>2.0499999999999998</v>
      </c>
      <c r="AR142" s="2431"/>
      <c r="AS142" s="542">
        <v>11.280000000000001</v>
      </c>
      <c r="AT142" s="2447"/>
      <c r="AU142" s="2429"/>
      <c r="AV142" s="2431"/>
      <c r="AW142" s="542">
        <v>11.280000000000001</v>
      </c>
      <c r="AX142" s="2447"/>
      <c r="AY142" s="2388">
        <v>10.25</v>
      </c>
      <c r="AZ142" s="2389"/>
      <c r="BA142" s="1416">
        <v>12.3</v>
      </c>
      <c r="BB142" s="2389"/>
      <c r="BC142" s="1416">
        <v>21.53</v>
      </c>
      <c r="BD142" s="2388"/>
      <c r="BE142" s="542">
        <v>21.53</v>
      </c>
      <c r="BF142" s="1217"/>
      <c r="BG142" s="1217"/>
      <c r="BH142" s="1217"/>
      <c r="BI142" s="1217"/>
      <c r="BJ142" s="1217"/>
      <c r="BK142" s="1217"/>
      <c r="BL142" s="1217"/>
      <c r="BM142" s="1217"/>
    </row>
    <row r="143" spans="1:65" ht="15.75" x14ac:dyDescent="0.25">
      <c r="A143" s="2444" t="s">
        <v>1034</v>
      </c>
      <c r="B143" s="2445"/>
      <c r="C143" s="2446" t="s">
        <v>50</v>
      </c>
      <c r="D143" s="2447"/>
      <c r="E143" s="463"/>
      <c r="F143" s="2447"/>
      <c r="G143" s="463"/>
      <c r="H143" s="2448"/>
      <c r="I143" s="1036">
        <v>0</v>
      </c>
      <c r="J143" s="2447"/>
      <c r="K143" s="463"/>
      <c r="L143" s="2443"/>
      <c r="M143" s="542">
        <v>0</v>
      </c>
      <c r="N143" s="2447"/>
      <c r="O143" s="463"/>
      <c r="P143" s="922"/>
      <c r="Q143" s="542">
        <v>0</v>
      </c>
      <c r="R143" s="2447"/>
      <c r="S143" s="463"/>
      <c r="T143" s="922"/>
      <c r="U143" s="542">
        <v>0</v>
      </c>
      <c r="V143" s="2447"/>
      <c r="W143" s="463"/>
      <c r="X143" s="1416"/>
      <c r="Y143" s="1416">
        <v>0</v>
      </c>
      <c r="Z143" s="1416"/>
      <c r="AA143" s="1416">
        <v>0</v>
      </c>
      <c r="AB143" s="2447"/>
      <c r="AC143" s="463"/>
      <c r="AD143" s="922"/>
      <c r="AE143" s="542">
        <v>0</v>
      </c>
      <c r="AF143" s="2447"/>
      <c r="AG143" s="463"/>
      <c r="AH143" s="922"/>
      <c r="AI143" s="542">
        <v>0</v>
      </c>
      <c r="AJ143" s="2447"/>
      <c r="AK143" s="463"/>
      <c r="AL143" s="1416"/>
      <c r="AM143" s="1416">
        <v>0</v>
      </c>
      <c r="AN143" s="542"/>
      <c r="AO143" s="542">
        <v>0</v>
      </c>
      <c r="AP143" s="2447"/>
      <c r="AQ143" s="463"/>
      <c r="AR143" s="922"/>
      <c r="AS143" s="542">
        <v>0</v>
      </c>
      <c r="AT143" s="2447"/>
      <c r="AU143" s="463"/>
      <c r="AV143" s="922"/>
      <c r="AW143" s="542">
        <v>0</v>
      </c>
      <c r="AX143" s="2447"/>
      <c r="AY143" s="463"/>
      <c r="AZ143" s="1416"/>
      <c r="BA143" s="1416">
        <v>0</v>
      </c>
      <c r="BB143" s="1416"/>
      <c r="BC143" s="1416">
        <v>0</v>
      </c>
      <c r="BD143" s="542"/>
      <c r="BE143" s="542">
        <v>0</v>
      </c>
      <c r="BF143" s="1217"/>
      <c r="BG143" s="1217"/>
      <c r="BH143" s="1217"/>
      <c r="BI143" s="1217"/>
      <c r="BJ143" s="1217"/>
      <c r="BK143" s="1217"/>
      <c r="BL143" s="1217"/>
      <c r="BM143" s="1217"/>
    </row>
    <row r="144" spans="1:65" ht="15.75" x14ac:dyDescent="0.25">
      <c r="A144" s="2444" t="s">
        <v>1356</v>
      </c>
      <c r="B144" s="2445"/>
      <c r="C144" s="2446" t="s">
        <v>50</v>
      </c>
      <c r="D144" s="2447"/>
      <c r="E144" s="463"/>
      <c r="F144" s="2447"/>
      <c r="G144" s="463"/>
      <c r="H144" s="2448"/>
      <c r="I144" s="1036">
        <v>0</v>
      </c>
      <c r="J144" s="2447"/>
      <c r="K144" s="463"/>
      <c r="L144" s="2443"/>
      <c r="M144" s="542">
        <v>0</v>
      </c>
      <c r="N144" s="2447"/>
      <c r="O144" s="463"/>
      <c r="P144" s="922"/>
      <c r="Q144" s="542">
        <v>0</v>
      </c>
      <c r="R144" s="2447"/>
      <c r="S144" s="463"/>
      <c r="T144" s="922"/>
      <c r="U144" s="542">
        <v>0</v>
      </c>
      <c r="V144" s="2447"/>
      <c r="W144" s="463">
        <v>2.0499999999999998</v>
      </c>
      <c r="X144" s="1416"/>
      <c r="Y144" s="1416">
        <v>2.0499999999999998</v>
      </c>
      <c r="Z144" s="1416"/>
      <c r="AA144" s="1416">
        <v>2.0499999999999998</v>
      </c>
      <c r="AB144" s="2447"/>
      <c r="AC144" s="463"/>
      <c r="AD144" s="922"/>
      <c r="AE144" s="542">
        <v>2.0499999999999998</v>
      </c>
      <c r="AF144" s="2447"/>
      <c r="AG144" s="463"/>
      <c r="AH144" s="922"/>
      <c r="AI144" s="542">
        <v>2.0499999999999998</v>
      </c>
      <c r="AJ144" s="2447"/>
      <c r="AK144" s="463"/>
      <c r="AL144" s="1416"/>
      <c r="AM144" s="1416">
        <v>0</v>
      </c>
      <c r="AN144" s="542"/>
      <c r="AO144" s="542">
        <v>2.0499999999999998</v>
      </c>
      <c r="AP144" s="2447"/>
      <c r="AQ144" s="463"/>
      <c r="AR144" s="922"/>
      <c r="AS144" s="542">
        <v>2.0499999999999998</v>
      </c>
      <c r="AT144" s="2447"/>
      <c r="AU144" s="463"/>
      <c r="AV144" s="922"/>
      <c r="AW144" s="542">
        <v>2.0499999999999998</v>
      </c>
      <c r="AX144" s="2447"/>
      <c r="AY144" s="463"/>
      <c r="AZ144" s="1416"/>
      <c r="BA144" s="1416">
        <v>0</v>
      </c>
      <c r="BB144" s="1416"/>
      <c r="BC144" s="1416">
        <v>0</v>
      </c>
      <c r="BD144" s="542"/>
      <c r="BE144" s="542">
        <v>2.0499999999999998</v>
      </c>
      <c r="BF144" s="1217"/>
      <c r="BG144" s="1217"/>
      <c r="BH144" s="1217"/>
      <c r="BI144" s="1217"/>
      <c r="BJ144" s="1217"/>
      <c r="BK144" s="1217"/>
      <c r="BL144" s="1217"/>
      <c r="BM144" s="1217"/>
    </row>
    <row r="145" spans="1:65" ht="15.75" customHeight="1" x14ac:dyDescent="0.25">
      <c r="A145" s="2444" t="s">
        <v>1033</v>
      </c>
      <c r="B145" s="2445"/>
      <c r="C145" s="2446" t="s">
        <v>50</v>
      </c>
      <c r="D145" s="2447"/>
      <c r="E145" s="463"/>
      <c r="F145" s="2447"/>
      <c r="G145" s="463"/>
      <c r="H145" s="2448"/>
      <c r="I145" s="1036">
        <v>0</v>
      </c>
      <c r="J145" s="2447"/>
      <c r="K145" s="463"/>
      <c r="L145" s="2443"/>
      <c r="M145" s="542">
        <v>0</v>
      </c>
      <c r="N145" s="2447"/>
      <c r="O145" s="463"/>
      <c r="P145" s="922"/>
      <c r="Q145" s="542">
        <v>0</v>
      </c>
      <c r="R145" s="2447"/>
      <c r="S145" s="463"/>
      <c r="T145" s="922"/>
      <c r="U145" s="542">
        <v>0</v>
      </c>
      <c r="V145" s="2447"/>
      <c r="W145" s="463"/>
      <c r="X145" s="1416"/>
      <c r="Y145" s="1416">
        <v>0</v>
      </c>
      <c r="Z145" s="1416"/>
      <c r="AA145" s="1416">
        <v>0</v>
      </c>
      <c r="AB145" s="2447"/>
      <c r="AC145" s="463"/>
      <c r="AD145" s="922"/>
      <c r="AE145" s="542">
        <v>0</v>
      </c>
      <c r="AF145" s="2447"/>
      <c r="AG145" s="463"/>
      <c r="AH145" s="922"/>
      <c r="AI145" s="542">
        <v>0</v>
      </c>
      <c r="AJ145" s="2447"/>
      <c r="AK145" s="463"/>
      <c r="AL145" s="1416"/>
      <c r="AM145" s="1416">
        <v>0</v>
      </c>
      <c r="AN145" s="542"/>
      <c r="AO145" s="542">
        <v>0</v>
      </c>
      <c r="AP145" s="2447"/>
      <c r="AQ145" s="463">
        <v>6.1499999999999995</v>
      </c>
      <c r="AR145" s="922"/>
      <c r="AS145" s="542">
        <v>6.1499999999999995</v>
      </c>
      <c r="AT145" s="2447"/>
      <c r="AU145" s="463"/>
      <c r="AV145" s="922"/>
      <c r="AW145" s="542">
        <v>6.1499999999999995</v>
      </c>
      <c r="AX145" s="2447"/>
      <c r="AY145" s="463"/>
      <c r="AZ145" s="1416"/>
      <c r="BA145" s="1416">
        <v>6.1499999999999995</v>
      </c>
      <c r="BB145" s="1416"/>
      <c r="BC145" s="1416">
        <v>6.1499999999999995</v>
      </c>
      <c r="BD145" s="542"/>
      <c r="BE145" s="542">
        <v>6.1499999999999995</v>
      </c>
      <c r="BF145" s="1217"/>
      <c r="BG145" s="1217"/>
      <c r="BH145" s="1217"/>
      <c r="BI145" s="1217"/>
      <c r="BJ145" s="1217"/>
      <c r="BK145" s="1217"/>
      <c r="BL145" s="1217"/>
      <c r="BM145" s="1217"/>
    </row>
    <row r="146" spans="1:65" ht="15.75" customHeight="1" x14ac:dyDescent="0.25">
      <c r="A146" s="2444" t="s">
        <v>1300</v>
      </c>
      <c r="B146" s="2445"/>
      <c r="C146" s="2446" t="s">
        <v>50</v>
      </c>
      <c r="D146" s="2451"/>
      <c r="E146" s="463"/>
      <c r="F146" s="2451"/>
      <c r="G146" s="463"/>
      <c r="H146" s="2452"/>
      <c r="I146" s="1036">
        <v>0</v>
      </c>
      <c r="J146" s="2451"/>
      <c r="K146" s="463"/>
      <c r="L146" s="2453"/>
      <c r="M146" s="542">
        <v>0</v>
      </c>
      <c r="N146" s="2451"/>
      <c r="O146" s="463"/>
      <c r="P146" s="2454"/>
      <c r="Q146" s="542">
        <v>0</v>
      </c>
      <c r="R146" s="2451"/>
      <c r="S146" s="463"/>
      <c r="T146" s="2454"/>
      <c r="U146" s="542">
        <v>0</v>
      </c>
      <c r="V146" s="2451"/>
      <c r="W146" s="463"/>
      <c r="X146" s="2455"/>
      <c r="Y146" s="1416">
        <v>0</v>
      </c>
      <c r="Z146" s="1416"/>
      <c r="AA146" s="1416">
        <v>0</v>
      </c>
      <c r="AB146" s="2451"/>
      <c r="AC146" s="463"/>
      <c r="AD146" s="922"/>
      <c r="AE146" s="542">
        <v>0</v>
      </c>
      <c r="AF146" s="2451"/>
      <c r="AG146" s="463"/>
      <c r="AH146" s="922"/>
      <c r="AI146" s="542">
        <v>0</v>
      </c>
      <c r="AJ146" s="2451"/>
      <c r="AK146" s="463"/>
      <c r="AL146" s="2455"/>
      <c r="AM146" s="1416">
        <v>0</v>
      </c>
      <c r="AN146" s="542"/>
      <c r="AO146" s="542">
        <v>0</v>
      </c>
      <c r="AP146" s="2451"/>
      <c r="AQ146" s="463"/>
      <c r="AR146" s="922"/>
      <c r="AS146" s="542">
        <v>0</v>
      </c>
      <c r="AT146" s="2451"/>
      <c r="AU146" s="463"/>
      <c r="AV146" s="922"/>
      <c r="AW146" s="542">
        <v>0</v>
      </c>
      <c r="AX146" s="2451"/>
      <c r="AY146" s="463"/>
      <c r="AZ146" s="2455"/>
      <c r="BA146" s="1416">
        <v>0</v>
      </c>
      <c r="BB146" s="1416"/>
      <c r="BC146" s="1416">
        <v>0</v>
      </c>
      <c r="BD146" s="542"/>
      <c r="BE146" s="542">
        <v>0</v>
      </c>
      <c r="BF146" s="1217"/>
      <c r="BG146" s="1217"/>
      <c r="BH146" s="1217"/>
      <c r="BI146" s="1217"/>
      <c r="BJ146" s="1217"/>
      <c r="BK146" s="1217"/>
      <c r="BL146" s="1217"/>
      <c r="BM146" s="1217"/>
    </row>
    <row r="147" spans="1:65" ht="15.75" customHeight="1" x14ac:dyDescent="0.25">
      <c r="A147" s="2444" t="s">
        <v>1330</v>
      </c>
      <c r="B147" s="2445"/>
      <c r="C147" s="2456" t="s">
        <v>50</v>
      </c>
      <c r="D147" s="2451"/>
      <c r="E147" s="463"/>
      <c r="F147" s="2451"/>
      <c r="G147" s="463"/>
      <c r="H147" s="2452"/>
      <c r="I147" s="1036">
        <v>0</v>
      </c>
      <c r="J147" s="2451"/>
      <c r="K147" s="463"/>
      <c r="L147" s="2453"/>
      <c r="M147" s="542">
        <v>0</v>
      </c>
      <c r="N147" s="2451"/>
      <c r="O147" s="463"/>
      <c r="P147" s="2457"/>
      <c r="Q147" s="542">
        <v>0</v>
      </c>
      <c r="R147" s="2451"/>
      <c r="S147" s="463"/>
      <c r="T147" s="2457"/>
      <c r="U147" s="542">
        <v>0</v>
      </c>
      <c r="V147" s="2451"/>
      <c r="W147" s="463">
        <v>2.0499999999999998</v>
      </c>
      <c r="X147" s="2455"/>
      <c r="Y147" s="1416">
        <v>2.0499999999999998</v>
      </c>
      <c r="Z147" s="1416"/>
      <c r="AA147" s="1416">
        <v>2.0499999999999998</v>
      </c>
      <c r="AB147" s="2451"/>
      <c r="AC147" s="463"/>
      <c r="AD147" s="932"/>
      <c r="AE147" s="542">
        <v>2.0499999999999998</v>
      </c>
      <c r="AF147" s="2451"/>
      <c r="AG147" s="463"/>
      <c r="AH147" s="932"/>
      <c r="AI147" s="542">
        <v>2.0499999999999998</v>
      </c>
      <c r="AJ147" s="2451"/>
      <c r="AK147" s="463"/>
      <c r="AL147" s="2455"/>
      <c r="AM147" s="1416">
        <v>0</v>
      </c>
      <c r="AN147" s="542"/>
      <c r="AO147" s="542">
        <v>2.0499999999999998</v>
      </c>
      <c r="AP147" s="2451"/>
      <c r="AQ147" s="463"/>
      <c r="AR147" s="932"/>
      <c r="AS147" s="542">
        <v>2.0499999999999998</v>
      </c>
      <c r="AT147" s="2451"/>
      <c r="AU147" s="463"/>
      <c r="AV147" s="932"/>
      <c r="AW147" s="542">
        <v>2.0499999999999998</v>
      </c>
      <c r="AX147" s="2451"/>
      <c r="AY147" s="463">
        <v>30.75</v>
      </c>
      <c r="AZ147" s="2455"/>
      <c r="BA147" s="1416">
        <v>30.75</v>
      </c>
      <c r="BB147" s="1416"/>
      <c r="BC147" s="1416">
        <v>30.75</v>
      </c>
      <c r="BD147" s="542"/>
      <c r="BE147" s="542">
        <v>32.799999999999997</v>
      </c>
      <c r="BF147" s="1217"/>
      <c r="BG147" s="1217"/>
      <c r="BH147" s="1217"/>
      <c r="BI147" s="1217"/>
      <c r="BJ147" s="1217"/>
      <c r="BK147" s="1217"/>
      <c r="BL147" s="1217"/>
      <c r="BM147" s="1217"/>
    </row>
    <row r="148" spans="1:65" ht="15.75" customHeight="1" thickBot="1" x14ac:dyDescent="0.3">
      <c r="A148" s="2458" t="s">
        <v>1106</v>
      </c>
      <c r="B148" s="2459"/>
      <c r="C148" s="2460" t="s">
        <v>50</v>
      </c>
      <c r="D148" s="2461"/>
      <c r="E148" s="1049"/>
      <c r="F148" s="2461"/>
      <c r="G148" s="1049"/>
      <c r="H148" s="2462"/>
      <c r="I148" s="1050">
        <v>0</v>
      </c>
      <c r="J148" s="2461"/>
      <c r="K148" s="1049"/>
      <c r="L148" s="2453"/>
      <c r="M148" s="542">
        <v>0</v>
      </c>
      <c r="N148" s="2461"/>
      <c r="O148" s="1049">
        <v>4.0999999999999996</v>
      </c>
      <c r="P148" s="2463"/>
      <c r="Q148" s="542">
        <v>4.0999999999999996</v>
      </c>
      <c r="R148" s="2461"/>
      <c r="S148" s="1049"/>
      <c r="T148" s="2463"/>
      <c r="U148" s="542">
        <v>4.0999999999999996</v>
      </c>
      <c r="V148" s="2461"/>
      <c r="W148" s="1049"/>
      <c r="X148" s="2455"/>
      <c r="Y148" s="1416">
        <v>4.0999999999999996</v>
      </c>
      <c r="Z148" s="1416"/>
      <c r="AA148" s="1416">
        <v>4.0999999999999996</v>
      </c>
      <c r="AB148" s="2461"/>
      <c r="AC148" s="1049"/>
      <c r="AD148" s="2463"/>
      <c r="AE148" s="542">
        <v>4.0999999999999996</v>
      </c>
      <c r="AF148" s="2461"/>
      <c r="AG148" s="1049">
        <v>2.0499999999999998</v>
      </c>
      <c r="AH148" s="2463"/>
      <c r="AI148" s="542">
        <v>6.1499999999999995</v>
      </c>
      <c r="AJ148" s="2461"/>
      <c r="AK148" s="1049">
        <v>2.0499999999999998</v>
      </c>
      <c r="AL148" s="2455"/>
      <c r="AM148" s="1416">
        <v>4.0999999999999996</v>
      </c>
      <c r="AN148" s="542"/>
      <c r="AO148" s="542">
        <v>8.1999999999999993</v>
      </c>
      <c r="AP148" s="2461"/>
      <c r="AQ148" s="1049"/>
      <c r="AR148" s="2463"/>
      <c r="AS148" s="542">
        <v>8.1999999999999993</v>
      </c>
      <c r="AT148" s="2461"/>
      <c r="AU148" s="1049"/>
      <c r="AV148" s="2463"/>
      <c r="AW148" s="542">
        <v>8.1999999999999993</v>
      </c>
      <c r="AX148" s="2461"/>
      <c r="AY148" s="1049"/>
      <c r="AZ148" s="2455"/>
      <c r="BA148" s="1416">
        <v>0</v>
      </c>
      <c r="BB148" s="1416"/>
      <c r="BC148" s="1416">
        <v>4.0999999999999996</v>
      </c>
      <c r="BD148" s="542"/>
      <c r="BE148" s="542">
        <v>8.1999999999999993</v>
      </c>
      <c r="BF148" s="1217"/>
      <c r="BG148" s="1217"/>
      <c r="BH148" s="1217"/>
      <c r="BI148" s="1217"/>
      <c r="BJ148" s="1217"/>
      <c r="BK148" s="1217"/>
      <c r="BL148" s="1217"/>
      <c r="BM148" s="1217"/>
    </row>
    <row r="149" spans="1:65" ht="15.75" x14ac:dyDescent="0.25">
      <c r="A149" s="2464" t="s">
        <v>298</v>
      </c>
      <c r="B149" s="2464"/>
      <c r="C149" s="1380" t="s">
        <v>50</v>
      </c>
      <c r="D149" s="1381">
        <v>43500</v>
      </c>
      <c r="E149" s="1381">
        <v>36820.049999999996</v>
      </c>
      <c r="F149" s="1381">
        <v>45500</v>
      </c>
      <c r="G149" s="1381">
        <v>38357.430000000008</v>
      </c>
      <c r="H149" s="1381">
        <v>89000</v>
      </c>
      <c r="I149" s="1381">
        <v>75177.48</v>
      </c>
      <c r="J149" s="1381">
        <v>30000</v>
      </c>
      <c r="K149" s="1381">
        <v>38419.050000000003</v>
      </c>
      <c r="L149" s="1408">
        <v>119000</v>
      </c>
      <c r="M149" s="1408">
        <v>113596.53000000003</v>
      </c>
      <c r="N149" s="1381">
        <v>25000</v>
      </c>
      <c r="O149" s="1381">
        <v>42127.500000000015</v>
      </c>
      <c r="P149" s="1408">
        <v>144000</v>
      </c>
      <c r="Q149" s="1408">
        <v>155724.02999999994</v>
      </c>
      <c r="R149" s="1381">
        <v>45500</v>
      </c>
      <c r="S149" s="1381">
        <v>41686.75</v>
      </c>
      <c r="T149" s="1408">
        <v>189500</v>
      </c>
      <c r="U149" s="1408">
        <v>197410.77999999997</v>
      </c>
      <c r="V149" s="1381">
        <v>44000</v>
      </c>
      <c r="W149" s="1381">
        <v>43045.900000000009</v>
      </c>
      <c r="X149" s="1408">
        <v>114500</v>
      </c>
      <c r="Y149" s="1408">
        <v>126860.15000000004</v>
      </c>
      <c r="Z149" s="1408">
        <v>233500</v>
      </c>
      <c r="AA149" s="1408">
        <v>240456.68</v>
      </c>
      <c r="AB149" s="1381">
        <v>45500</v>
      </c>
      <c r="AC149" s="1381">
        <v>42486.250000000007</v>
      </c>
      <c r="AD149" s="1408">
        <v>279000</v>
      </c>
      <c r="AE149" s="1408">
        <v>282942.92999999982</v>
      </c>
      <c r="AF149" s="1381">
        <v>44000</v>
      </c>
      <c r="AG149" s="1381">
        <v>20057.200000000004</v>
      </c>
      <c r="AH149" s="1408">
        <v>323000</v>
      </c>
      <c r="AI149" s="1408">
        <v>303000.12999999995</v>
      </c>
      <c r="AJ149" s="1381">
        <v>45500</v>
      </c>
      <c r="AK149" s="1381">
        <v>39298.500000000015</v>
      </c>
      <c r="AL149" s="1408">
        <v>135000</v>
      </c>
      <c r="AM149" s="1408">
        <v>101841.95000000001</v>
      </c>
      <c r="AN149" s="1408">
        <v>368500</v>
      </c>
      <c r="AO149" s="1408">
        <v>342298.63000000024</v>
      </c>
      <c r="AP149" s="1381">
        <v>45500</v>
      </c>
      <c r="AQ149" s="1381">
        <v>40366.549999999996</v>
      </c>
      <c r="AR149" s="1408">
        <v>414000</v>
      </c>
      <c r="AS149" s="1408">
        <v>382665.18000000011</v>
      </c>
      <c r="AT149" s="1381">
        <v>40500</v>
      </c>
      <c r="AU149" s="1381">
        <v>34421.449999999997</v>
      </c>
      <c r="AV149" s="1408">
        <v>454500</v>
      </c>
      <c r="AW149" s="1408">
        <v>417086.63000000012</v>
      </c>
      <c r="AX149" s="1381">
        <v>45500</v>
      </c>
      <c r="AY149" s="1381">
        <v>43357.500000000015</v>
      </c>
      <c r="AZ149" s="1408">
        <v>131500</v>
      </c>
      <c r="BA149" s="1408">
        <v>118145.50000000003</v>
      </c>
      <c r="BB149" s="1408">
        <v>266500</v>
      </c>
      <c r="BC149" s="1408">
        <v>219987.45000000004</v>
      </c>
      <c r="BD149" s="1408">
        <v>500000</v>
      </c>
      <c r="BE149" s="1408">
        <v>460444.13000000006</v>
      </c>
      <c r="BF149" s="1217"/>
      <c r="BG149" s="1217"/>
      <c r="BH149" s="1217"/>
      <c r="BI149" s="1217"/>
      <c r="BJ149" s="1217"/>
      <c r="BK149" s="1217"/>
      <c r="BL149" s="1217"/>
      <c r="BM149" s="1217"/>
    </row>
    <row r="150" spans="1:65" ht="15.75" x14ac:dyDescent="0.25">
      <c r="A150" s="2465" t="s">
        <v>827</v>
      </c>
      <c r="B150" s="2465"/>
      <c r="C150" s="2466" t="s">
        <v>50</v>
      </c>
      <c r="D150" s="1408">
        <v>43500</v>
      </c>
      <c r="E150" s="1408">
        <v>36717.549999999996</v>
      </c>
      <c r="F150" s="1408">
        <v>45500</v>
      </c>
      <c r="G150" s="1408">
        <v>38183.180000000008</v>
      </c>
      <c r="H150" s="1408">
        <v>89000</v>
      </c>
      <c r="I150" s="1408">
        <v>74900.73</v>
      </c>
      <c r="J150" s="1408">
        <v>30000</v>
      </c>
      <c r="K150" s="1408">
        <v>38310.400000000001</v>
      </c>
      <c r="L150" s="1408">
        <v>119000</v>
      </c>
      <c r="M150" s="1408">
        <v>113211.13000000002</v>
      </c>
      <c r="N150" s="1408">
        <v>25000</v>
      </c>
      <c r="O150" s="1408">
        <v>42041.400000000016</v>
      </c>
      <c r="P150" s="1408">
        <v>144000</v>
      </c>
      <c r="Q150" s="1408">
        <v>155252.52999999994</v>
      </c>
      <c r="R150" s="1408">
        <v>45500</v>
      </c>
      <c r="S150" s="1408">
        <v>41559.65</v>
      </c>
      <c r="T150" s="1408">
        <v>189500</v>
      </c>
      <c r="U150" s="1408">
        <v>196812.17999999996</v>
      </c>
      <c r="V150" s="1408">
        <v>44000</v>
      </c>
      <c r="W150" s="1408">
        <v>42947.5</v>
      </c>
      <c r="X150" s="1408">
        <v>114500</v>
      </c>
      <c r="Y150" s="1408">
        <v>126548.55000000002</v>
      </c>
      <c r="Z150" s="1408">
        <v>233500</v>
      </c>
      <c r="AA150" s="1408">
        <v>239759.68000000002</v>
      </c>
      <c r="AB150" s="1408">
        <v>45500</v>
      </c>
      <c r="AC150" s="1408">
        <v>42384.76</v>
      </c>
      <c r="AD150" s="1408">
        <v>279000</v>
      </c>
      <c r="AE150" s="1408">
        <v>282144.43999999994</v>
      </c>
      <c r="AF150" s="1408">
        <v>44000</v>
      </c>
      <c r="AG150" s="1408">
        <v>19981.350000000006</v>
      </c>
      <c r="AH150" s="1408">
        <v>323000</v>
      </c>
      <c r="AI150" s="1408">
        <v>302125.79000000004</v>
      </c>
      <c r="AJ150" s="1408">
        <v>45500</v>
      </c>
      <c r="AK150" s="1408">
        <v>39200.100000000013</v>
      </c>
      <c r="AL150" s="1408">
        <v>135000</v>
      </c>
      <c r="AM150" s="1408">
        <v>101566.21000000002</v>
      </c>
      <c r="AN150" s="1408">
        <v>368500</v>
      </c>
      <c r="AO150" s="1408">
        <v>341325.89000000031</v>
      </c>
      <c r="AP150" s="1408">
        <v>45500</v>
      </c>
      <c r="AQ150" s="1408">
        <v>40296.849999999991</v>
      </c>
      <c r="AR150" s="1408">
        <v>414000</v>
      </c>
      <c r="AS150" s="1408">
        <v>381622.74000000017</v>
      </c>
      <c r="AT150" s="1408">
        <v>40500</v>
      </c>
      <c r="AU150" s="1408">
        <v>34335.35</v>
      </c>
      <c r="AV150" s="1408">
        <v>454500</v>
      </c>
      <c r="AW150" s="1408">
        <v>415958.09000000014</v>
      </c>
      <c r="AX150" s="1408">
        <v>45500</v>
      </c>
      <c r="AY150" s="1408">
        <v>43072.55000000001</v>
      </c>
      <c r="AZ150" s="1408">
        <v>131500</v>
      </c>
      <c r="BA150" s="1408">
        <v>117704.75000000003</v>
      </c>
      <c r="BB150" s="1408">
        <v>266500</v>
      </c>
      <c r="BC150" s="1408">
        <v>219270.96000000005</v>
      </c>
      <c r="BD150" s="1408">
        <v>500000</v>
      </c>
      <c r="BE150" s="1408">
        <v>459030.64000000013</v>
      </c>
      <c r="BF150" s="1217"/>
      <c r="BG150" s="1217"/>
      <c r="BH150" s="1217"/>
      <c r="BI150" s="1217"/>
      <c r="BJ150" s="1217"/>
      <c r="BK150" s="1217"/>
      <c r="BL150" s="1217"/>
      <c r="BM150" s="1217"/>
    </row>
    <row r="151" spans="1:65" ht="15.75" x14ac:dyDescent="0.25">
      <c r="A151" s="2465" t="s">
        <v>826</v>
      </c>
      <c r="B151" s="2465"/>
      <c r="C151" s="2466" t="s">
        <v>50</v>
      </c>
      <c r="D151" s="1408"/>
      <c r="E151" s="1384">
        <v>102.49999999999999</v>
      </c>
      <c r="F151" s="1408"/>
      <c r="G151" s="1384">
        <v>174.25</v>
      </c>
      <c r="H151" s="1408"/>
      <c r="I151" s="1384">
        <v>276.75000000000006</v>
      </c>
      <c r="J151" s="1408"/>
      <c r="K151" s="1384">
        <v>108.64999999999999</v>
      </c>
      <c r="L151" s="1408"/>
      <c r="M151" s="1384">
        <v>385.40000000000003</v>
      </c>
      <c r="N151" s="1408"/>
      <c r="O151" s="1384">
        <v>86.1</v>
      </c>
      <c r="P151" s="1408"/>
      <c r="Q151" s="1384">
        <v>471.50000000000006</v>
      </c>
      <c r="R151" s="1408"/>
      <c r="S151" s="1384">
        <v>127.09999999999998</v>
      </c>
      <c r="T151" s="1408"/>
      <c r="U151" s="1384">
        <v>598.6</v>
      </c>
      <c r="V151" s="1408"/>
      <c r="W151" s="1384">
        <v>98.399999999999991</v>
      </c>
      <c r="X151" s="1408"/>
      <c r="Y151" s="1384">
        <v>311.60000000000008</v>
      </c>
      <c r="Z151" s="1408"/>
      <c r="AA151" s="1384">
        <v>696.99999999999989</v>
      </c>
      <c r="AB151" s="1408"/>
      <c r="AC151" s="1384">
        <v>101.49000000000001</v>
      </c>
      <c r="AD151" s="1408"/>
      <c r="AE151" s="1384">
        <v>798.4899999999999</v>
      </c>
      <c r="AF151" s="1408"/>
      <c r="AG151" s="1384">
        <v>75.84999999999998</v>
      </c>
      <c r="AH151" s="1408"/>
      <c r="AI151" s="1384">
        <v>874.3399999999998</v>
      </c>
      <c r="AJ151" s="1408"/>
      <c r="AK151" s="1384">
        <v>98.399999999999991</v>
      </c>
      <c r="AL151" s="1408"/>
      <c r="AM151" s="1384">
        <v>275.74</v>
      </c>
      <c r="AN151" s="1408"/>
      <c r="AO151" s="1384">
        <v>972.7399999999999</v>
      </c>
      <c r="AP151" s="1408"/>
      <c r="AQ151" s="1384">
        <v>69.7</v>
      </c>
      <c r="AR151" s="1408"/>
      <c r="AS151" s="1384">
        <v>1042.44</v>
      </c>
      <c r="AT151" s="1408"/>
      <c r="AU151" s="1384">
        <v>86.1</v>
      </c>
      <c r="AV151" s="1408"/>
      <c r="AW151" s="1384">
        <v>1128.54</v>
      </c>
      <c r="AX151" s="1408"/>
      <c r="AY151" s="1384">
        <v>284.95</v>
      </c>
      <c r="AZ151" s="1408"/>
      <c r="BA151" s="1384">
        <v>440.75</v>
      </c>
      <c r="BB151" s="1408"/>
      <c r="BC151" s="1384">
        <v>716.49</v>
      </c>
      <c r="BD151" s="1408"/>
      <c r="BE151" s="1408">
        <v>1413.4899999999998</v>
      </c>
      <c r="BF151" s="1217"/>
      <c r="BG151" s="1217"/>
      <c r="BH151" s="1217"/>
      <c r="BI151" s="1217"/>
      <c r="BJ151" s="1217"/>
      <c r="BK151" s="1217"/>
      <c r="BL151" s="1217"/>
      <c r="BM151" s="1217"/>
    </row>
    <row r="152" spans="1:65" ht="15.75" x14ac:dyDescent="0.25">
      <c r="A152" s="1400" t="s">
        <v>313</v>
      </c>
      <c r="B152" s="1400"/>
      <c r="C152" s="1425" t="s">
        <v>49</v>
      </c>
      <c r="D152" s="1384">
        <v>96</v>
      </c>
      <c r="E152" s="1384">
        <v>95.880518426504068</v>
      </c>
      <c r="F152" s="1384">
        <v>96</v>
      </c>
      <c r="G152" s="1384">
        <v>95.782523448082372</v>
      </c>
      <c r="H152" s="1384">
        <v>95.999999999999986</v>
      </c>
      <c r="I152" s="1384">
        <v>95.830537130427203</v>
      </c>
      <c r="J152" s="1384">
        <v>96</v>
      </c>
      <c r="K152" s="1384">
        <v>95.828319866939381</v>
      </c>
      <c r="L152" s="1384">
        <v>95.999999999999986</v>
      </c>
      <c r="M152" s="1384">
        <v>95.829786801802754</v>
      </c>
      <c r="N152" s="1384">
        <v>96</v>
      </c>
      <c r="O152" s="1384">
        <v>95.980373534772824</v>
      </c>
      <c r="P152" s="1384">
        <v>96</v>
      </c>
      <c r="Q152" s="1384">
        <v>95.870518060707781</v>
      </c>
      <c r="R152" s="1384">
        <v>96</v>
      </c>
      <c r="S152" s="1384">
        <v>95.889415039186275</v>
      </c>
      <c r="T152" s="1384">
        <v>96</v>
      </c>
      <c r="U152" s="1384">
        <v>95.874507802189385</v>
      </c>
      <c r="V152" s="1384">
        <v>96</v>
      </c>
      <c r="W152" s="1384">
        <v>96.019246283514676</v>
      </c>
      <c r="X152" s="1384">
        <v>95.999999999999986</v>
      </c>
      <c r="Y152" s="1384">
        <v>95.963663668491378</v>
      </c>
      <c r="Z152" s="1384">
        <v>95.999999999999986</v>
      </c>
      <c r="AA152" s="1384">
        <v>95.900402323443956</v>
      </c>
      <c r="AB152" s="1384">
        <v>96</v>
      </c>
      <c r="AC152" s="2195">
        <v>95.917021134700391</v>
      </c>
      <c r="AD152" s="1384">
        <v>96</v>
      </c>
      <c r="AE152" s="1384">
        <v>95.902898493896089</v>
      </c>
      <c r="AF152" s="1384">
        <v>96</v>
      </c>
      <c r="AG152" s="2195">
        <v>95.589763343773882</v>
      </c>
      <c r="AH152" s="1384">
        <v>96</v>
      </c>
      <c r="AI152" s="1384">
        <v>95.882125690235256</v>
      </c>
      <c r="AJ152" s="1384">
        <v>96</v>
      </c>
      <c r="AK152" s="2195">
        <v>95.504190674215039</v>
      </c>
      <c r="AL152" s="1384">
        <v>96</v>
      </c>
      <c r="AM152" s="1384">
        <v>95.69292018289876</v>
      </c>
      <c r="AN152" s="1384">
        <v>96.000000000000014</v>
      </c>
      <c r="AO152" s="1384">
        <v>95.838569190906043</v>
      </c>
      <c r="AP152" s="1384">
        <v>96</v>
      </c>
      <c r="AQ152" s="2195">
        <v>96.131407927563089</v>
      </c>
      <c r="AR152" s="1384">
        <v>96.000000000000014</v>
      </c>
      <c r="AS152" s="1384">
        <v>95.869406758532151</v>
      </c>
      <c r="AT152" s="1384">
        <v>96</v>
      </c>
      <c r="AU152" s="1384">
        <v>95.760199382221273</v>
      </c>
      <c r="AV152" s="1384">
        <v>96.000000000000014</v>
      </c>
      <c r="AW152" s="1384">
        <v>95.860382781235458</v>
      </c>
      <c r="AX152" s="1384">
        <v>96</v>
      </c>
      <c r="AY152" s="1384">
        <v>95.419404264602818</v>
      </c>
      <c r="AZ152" s="1384">
        <v>95.999999999999986</v>
      </c>
      <c r="BA152" s="1384">
        <v>95.761638869331975</v>
      </c>
      <c r="BB152" s="1384">
        <v>96</v>
      </c>
      <c r="BC152" s="1384">
        <v>95.729796138600832</v>
      </c>
      <c r="BD152" s="1384">
        <v>96.000000000000014</v>
      </c>
      <c r="BE152" s="1384">
        <v>95.818830917541447</v>
      </c>
      <c r="BF152" s="1217"/>
      <c r="BG152" s="1217"/>
      <c r="BH152" s="1217"/>
      <c r="BI152" s="1217"/>
      <c r="BJ152" s="1217"/>
      <c r="BK152" s="1217"/>
      <c r="BL152" s="1217"/>
      <c r="BM152" s="1217"/>
    </row>
    <row r="153" spans="1:65" x14ac:dyDescent="0.25">
      <c r="A153" s="2207" t="s">
        <v>820</v>
      </c>
      <c r="B153" s="2207"/>
      <c r="C153" s="1355" t="s">
        <v>50</v>
      </c>
      <c r="D153" s="1094"/>
      <c r="E153" s="1094">
        <v>34112</v>
      </c>
      <c r="F153" s="1094"/>
      <c r="G153" s="1094">
        <v>36869.130000000005</v>
      </c>
      <c r="H153" s="1094"/>
      <c r="I153" s="1094">
        <v>70981.12999999999</v>
      </c>
      <c r="J153" s="1094"/>
      <c r="K153" s="1094">
        <v>36891.800000000003</v>
      </c>
      <c r="L153" s="1094"/>
      <c r="M153" s="1094">
        <v>107872.93000000001</v>
      </c>
      <c r="N153" s="1094"/>
      <c r="O153" s="1094">
        <v>35795.05000000001</v>
      </c>
      <c r="P153" s="1094"/>
      <c r="Q153" s="1094">
        <v>143583.93000000002</v>
      </c>
      <c r="R153" s="1094"/>
      <c r="S153" s="1094">
        <v>40928.25</v>
      </c>
      <c r="T153" s="1094"/>
      <c r="U153" s="1094">
        <v>184512.18</v>
      </c>
      <c r="V153" s="1094"/>
      <c r="W153" s="1094">
        <v>40813.449999999997</v>
      </c>
      <c r="X153" s="1094"/>
      <c r="Y153" s="1094">
        <v>117536.75</v>
      </c>
      <c r="Z153" s="1094"/>
      <c r="AA153" s="1094">
        <v>225409.68000000002</v>
      </c>
      <c r="AB153" s="1094"/>
      <c r="AC153" s="1094">
        <v>40696.590000000004</v>
      </c>
      <c r="AD153" s="1094"/>
      <c r="AE153" s="1094">
        <v>266106.27</v>
      </c>
      <c r="AF153" s="1094"/>
      <c r="AG153" s="1094">
        <v>19950.600000000002</v>
      </c>
      <c r="AH153" s="1094"/>
      <c r="AI153" s="1094">
        <v>286056.87</v>
      </c>
      <c r="AJ153" s="1094"/>
      <c r="AK153" s="1094">
        <v>38943.850000000006</v>
      </c>
      <c r="AL153" s="1094"/>
      <c r="AM153" s="1094">
        <v>99591.040000000037</v>
      </c>
      <c r="AN153" s="1094"/>
      <c r="AO153" s="1094">
        <v>325000.71999999997</v>
      </c>
      <c r="AP153" s="1094"/>
      <c r="AQ153" s="1094">
        <v>38226.35</v>
      </c>
      <c r="AR153" s="1094"/>
      <c r="AS153" s="1094">
        <v>38230.449999999997</v>
      </c>
      <c r="AT153" s="1094"/>
      <c r="AU153" s="1094">
        <v>33443.600000000006</v>
      </c>
      <c r="AV153" s="1094"/>
      <c r="AW153" s="1094">
        <v>38230.449999999997</v>
      </c>
      <c r="AX153" s="1094"/>
      <c r="AY153" s="1094">
        <v>41645.750000000022</v>
      </c>
      <c r="AZ153" s="1094"/>
      <c r="BA153" s="1094">
        <v>113315.69999999998</v>
      </c>
      <c r="BB153" s="1094"/>
      <c r="BC153" s="1094">
        <v>212906.74000000005</v>
      </c>
      <c r="BD153" s="1094"/>
      <c r="BE153" s="1094">
        <v>438316.42000000004</v>
      </c>
      <c r="BF153" s="1217"/>
      <c r="BG153" s="1217"/>
      <c r="BH153" s="1217"/>
      <c r="BI153" s="1217"/>
      <c r="BJ153" s="1217"/>
      <c r="BK153" s="1217"/>
      <c r="BL153" s="1217"/>
      <c r="BM153" s="1217"/>
    </row>
    <row r="154" spans="1:65" x14ac:dyDescent="0.25">
      <c r="A154" s="2207" t="s">
        <v>821</v>
      </c>
      <c r="B154" s="2207"/>
      <c r="C154" s="1355" t="s">
        <v>49</v>
      </c>
      <c r="D154" s="2206"/>
      <c r="E154" s="2206">
        <v>0.92903802132767588</v>
      </c>
      <c r="F154" s="2206"/>
      <c r="G154" s="2206">
        <v>0.96558563220768934</v>
      </c>
      <c r="H154" s="2206"/>
      <c r="I154" s="2206">
        <v>0.94766940188700421</v>
      </c>
      <c r="J154" s="2206"/>
      <c r="K154" s="2206">
        <v>0.96297089041095896</v>
      </c>
      <c r="L154" s="2206"/>
      <c r="M154" s="2206">
        <v>0.95284739230144588</v>
      </c>
      <c r="N154" s="2206"/>
      <c r="O154" s="2206">
        <v>0.85142383460113114</v>
      </c>
      <c r="P154" s="2206"/>
      <c r="Q154" s="2467">
        <v>0.92484116039848163</v>
      </c>
      <c r="R154" s="2206"/>
      <c r="S154" s="2206">
        <v>0.9848073792729245</v>
      </c>
      <c r="T154" s="2206"/>
      <c r="U154" s="2467">
        <v>0.93750386790085871</v>
      </c>
      <c r="V154" s="2206"/>
      <c r="W154" s="2206">
        <v>0.95031026252983286</v>
      </c>
      <c r="X154" s="2206"/>
      <c r="Y154" s="2206">
        <v>0.92878780515462234</v>
      </c>
      <c r="Z154" s="2206"/>
      <c r="AA154" s="2206">
        <v>0.94014840193313576</v>
      </c>
      <c r="AB154" s="2206"/>
      <c r="AC154" s="2206">
        <v>0.96017035368372972</v>
      </c>
      <c r="AD154" s="2206"/>
      <c r="AE154" s="2206">
        <v>0.9431561720656273</v>
      </c>
      <c r="AF154" s="2206"/>
      <c r="AG154" s="2206">
        <v>0.9984610649430592</v>
      </c>
      <c r="AH154" s="2206"/>
      <c r="AI154" s="2206">
        <v>0.94681380891052025</v>
      </c>
      <c r="AJ154" s="2206"/>
      <c r="AK154" s="2206">
        <v>0.9934630268800333</v>
      </c>
      <c r="AL154" s="2206"/>
      <c r="AM154" s="2206">
        <v>0.98055288269592822</v>
      </c>
      <c r="AN154" s="2206"/>
      <c r="AO154" s="2206">
        <v>0.95217131053258131</v>
      </c>
      <c r="AP154" s="2206"/>
      <c r="AQ154" s="2206">
        <v>0.94861881263671988</v>
      </c>
      <c r="AR154" s="2206"/>
      <c r="AS154" s="2206">
        <v>0.94862403987995336</v>
      </c>
      <c r="AT154" s="2206"/>
      <c r="AU154" s="2206">
        <v>0.97402822455574234</v>
      </c>
      <c r="AV154" s="2206"/>
      <c r="AW154" s="2206">
        <v>0.94862403987995336</v>
      </c>
      <c r="AX154" s="2206"/>
      <c r="AY154" s="2206">
        <v>0.96687449431250327</v>
      </c>
      <c r="AZ154" s="2206"/>
      <c r="BA154" s="2206">
        <v>0.9627113604166353</v>
      </c>
      <c r="BB154" s="2206"/>
      <c r="BC154" s="2206">
        <v>0.97097554550771337</v>
      </c>
      <c r="BD154" s="2206"/>
      <c r="BE154" s="2206">
        <v>0.95487399272519136</v>
      </c>
      <c r="BF154" s="1217"/>
      <c r="BG154" s="1217"/>
      <c r="BH154" s="1217"/>
      <c r="BI154" s="1217"/>
      <c r="BJ154" s="1217"/>
      <c r="BK154" s="1217"/>
      <c r="BL154" s="1217"/>
      <c r="BM154" s="1217"/>
    </row>
    <row r="155" spans="1:65" ht="19.5" thickBot="1" x14ac:dyDescent="0.3">
      <c r="A155" s="2468" t="s">
        <v>53</v>
      </c>
      <c r="B155" s="2469"/>
      <c r="C155" s="1261"/>
      <c r="D155" s="2469"/>
      <c r="E155" s="2469"/>
      <c r="F155" s="2469"/>
      <c r="G155" s="2469"/>
      <c r="H155" s="2469"/>
      <c r="I155" s="2469"/>
      <c r="J155" s="2469"/>
      <c r="K155" s="2469"/>
      <c r="L155" s="2469"/>
      <c r="M155" s="2469"/>
      <c r="N155" s="2469"/>
      <c r="O155" s="2469"/>
      <c r="P155" s="2469"/>
      <c r="Q155" s="2469"/>
      <c r="R155" s="2469"/>
      <c r="S155" s="2469"/>
      <c r="T155" s="2469"/>
      <c r="U155" s="2469"/>
      <c r="V155" s="2469"/>
      <c r="W155" s="2469"/>
      <c r="X155" s="1261"/>
      <c r="Y155" s="1261"/>
      <c r="Z155" s="1261"/>
      <c r="AA155" s="1261"/>
      <c r="AB155" s="2469"/>
      <c r="AC155" s="2469"/>
      <c r="AD155" s="2469"/>
      <c r="AE155" s="2469"/>
      <c r="AF155" s="2469"/>
      <c r="AG155" s="2469"/>
      <c r="AH155" s="2469"/>
      <c r="AI155" s="2469"/>
      <c r="AJ155" s="2469"/>
      <c r="AK155" s="2469"/>
      <c r="AL155" s="1261"/>
      <c r="AM155" s="1261"/>
      <c r="AN155" s="2469"/>
      <c r="AO155" s="2469"/>
      <c r="AP155" s="2469"/>
      <c r="AQ155" s="2469"/>
      <c r="AR155" s="2469"/>
      <c r="AS155" s="2469"/>
      <c r="AT155" s="2469"/>
      <c r="AU155" s="2469"/>
      <c r="AV155" s="2469"/>
      <c r="AW155" s="2469"/>
      <c r="AX155" s="2469"/>
      <c r="AY155" s="2469"/>
      <c r="AZ155" s="1261"/>
      <c r="BA155" s="1261"/>
      <c r="BB155" s="1261"/>
      <c r="BC155" s="1261"/>
      <c r="BD155" s="2469"/>
      <c r="BE155" s="2469"/>
      <c r="BF155" s="1217"/>
      <c r="BG155" s="1217"/>
      <c r="BH155" s="1217"/>
      <c r="BI155" s="1217"/>
      <c r="BJ155" s="1217"/>
      <c r="BK155" s="1217"/>
      <c r="BL155" s="1217"/>
      <c r="BM155" s="1217"/>
    </row>
    <row r="156" spans="1:65" x14ac:dyDescent="0.25">
      <c r="A156" s="1371" t="s">
        <v>93</v>
      </c>
      <c r="B156" s="2470"/>
      <c r="C156" s="2272" t="s">
        <v>219</v>
      </c>
      <c r="D156" s="1372">
        <v>720</v>
      </c>
      <c r="E156" s="1372">
        <v>720</v>
      </c>
      <c r="F156" s="1372">
        <v>744</v>
      </c>
      <c r="G156" s="1372">
        <v>744</v>
      </c>
      <c r="H156" s="2471">
        <v>1464</v>
      </c>
      <c r="I156" s="1073">
        <v>1464</v>
      </c>
      <c r="J156" s="1372">
        <v>720</v>
      </c>
      <c r="K156" s="1372">
        <v>720</v>
      </c>
      <c r="L156" s="542">
        <v>2184</v>
      </c>
      <c r="M156" s="542">
        <v>2184</v>
      </c>
      <c r="N156" s="1372">
        <v>744</v>
      </c>
      <c r="O156" s="1372">
        <v>744</v>
      </c>
      <c r="P156" s="542">
        <v>2928</v>
      </c>
      <c r="Q156" s="542">
        <v>2928</v>
      </c>
      <c r="R156" s="1372">
        <v>744</v>
      </c>
      <c r="S156" s="1372">
        <v>744</v>
      </c>
      <c r="T156" s="542">
        <v>3672</v>
      </c>
      <c r="U156" s="542">
        <v>3672</v>
      </c>
      <c r="V156" s="1372">
        <v>720</v>
      </c>
      <c r="W156" s="1372">
        <v>720</v>
      </c>
      <c r="X156" s="542">
        <v>2208</v>
      </c>
      <c r="Y156" s="912">
        <v>2208</v>
      </c>
      <c r="Z156" s="914">
        <v>4392</v>
      </c>
      <c r="AA156" s="542">
        <v>4392</v>
      </c>
      <c r="AB156" s="1372">
        <v>744</v>
      </c>
      <c r="AC156" s="1372">
        <v>744</v>
      </c>
      <c r="AD156" s="542">
        <v>5136</v>
      </c>
      <c r="AE156" s="542">
        <v>5136</v>
      </c>
      <c r="AF156" s="1372">
        <v>720</v>
      </c>
      <c r="AG156" s="1372">
        <v>720</v>
      </c>
      <c r="AH156" s="542">
        <v>5856</v>
      </c>
      <c r="AI156" s="542">
        <v>5856</v>
      </c>
      <c r="AJ156" s="1372">
        <v>744</v>
      </c>
      <c r="AK156" s="1372">
        <v>744</v>
      </c>
      <c r="AL156" s="542">
        <v>2208</v>
      </c>
      <c r="AM156" s="912">
        <v>2208</v>
      </c>
      <c r="AN156" s="542">
        <v>6600</v>
      </c>
      <c r="AO156" s="542">
        <v>6600</v>
      </c>
      <c r="AP156" s="1372">
        <v>744</v>
      </c>
      <c r="AQ156" s="1372">
        <v>744</v>
      </c>
      <c r="AR156" s="542">
        <v>7344</v>
      </c>
      <c r="AS156" s="542">
        <v>7344</v>
      </c>
      <c r="AT156" s="1372">
        <v>672</v>
      </c>
      <c r="AU156" s="1372">
        <v>672</v>
      </c>
      <c r="AV156" s="542">
        <v>8016</v>
      </c>
      <c r="AW156" s="542">
        <v>8016</v>
      </c>
      <c r="AX156" s="1372">
        <v>744</v>
      </c>
      <c r="AY156" s="1372">
        <v>744</v>
      </c>
      <c r="AZ156" s="542">
        <v>2160</v>
      </c>
      <c r="BA156" s="912">
        <v>2160</v>
      </c>
      <c r="BB156" s="542">
        <v>4368</v>
      </c>
      <c r="BC156" s="542">
        <v>4368</v>
      </c>
      <c r="BD156" s="542">
        <v>8760</v>
      </c>
      <c r="BE156" s="542">
        <v>8760</v>
      </c>
      <c r="BF156" s="1217"/>
      <c r="BG156" s="1217"/>
      <c r="BH156" s="1217"/>
      <c r="BI156" s="1217"/>
      <c r="BJ156" s="1217"/>
      <c r="BK156" s="1217"/>
      <c r="BL156" s="1217"/>
      <c r="BM156" s="1217"/>
    </row>
    <row r="157" spans="1:65" x14ac:dyDescent="0.25">
      <c r="A157" s="1362" t="s">
        <v>302</v>
      </c>
      <c r="B157" s="919"/>
      <c r="C157" s="2277" t="s">
        <v>49</v>
      </c>
      <c r="D157" s="1026">
        <v>88.999999999999986</v>
      </c>
      <c r="E157" s="1026">
        <v>81.696759259259267</v>
      </c>
      <c r="F157" s="1026">
        <v>89.354838709677409</v>
      </c>
      <c r="G157" s="1026">
        <v>80.678763440860195</v>
      </c>
      <c r="H157" s="2472">
        <v>89.180327868852444</v>
      </c>
      <c r="I157" s="1021">
        <v>81.179417122040078</v>
      </c>
      <c r="J157" s="1026">
        <v>63.333333333333329</v>
      </c>
      <c r="K157" s="1026">
        <v>81.247685185185176</v>
      </c>
      <c r="L157" s="2472">
        <v>80.659340659340657</v>
      </c>
      <c r="M157" s="922">
        <v>81.201923076923066</v>
      </c>
      <c r="N157" s="1026">
        <v>51.612903225806448</v>
      </c>
      <c r="O157" s="1026">
        <v>81.494175627240139</v>
      </c>
      <c r="P157" s="2472">
        <v>73.278688524590166</v>
      </c>
      <c r="Q157" s="922">
        <v>81.276183970856096</v>
      </c>
      <c r="R157" s="1026">
        <v>89.354838709677409</v>
      </c>
      <c r="S157" s="1026">
        <v>85.37634408602149</v>
      </c>
      <c r="T157" s="2472">
        <v>76.535947712418292</v>
      </c>
      <c r="U157" s="922">
        <v>82.106935366739279</v>
      </c>
      <c r="V157" s="1026">
        <v>88.999999999999986</v>
      </c>
      <c r="W157" s="1026">
        <v>83.064814814814824</v>
      </c>
      <c r="X157" s="2472">
        <v>76.521739130434767</v>
      </c>
      <c r="Y157" s="2473">
        <v>83.31446256038646</v>
      </c>
      <c r="Z157" s="922">
        <v>78.579234972677597</v>
      </c>
      <c r="AA157" s="922">
        <v>82.263964784456576</v>
      </c>
      <c r="AB157" s="1026">
        <v>89.354838709677409</v>
      </c>
      <c r="AC157" s="1026">
        <v>84.209229390681003</v>
      </c>
      <c r="AD157" s="2472">
        <v>80.140186915887853</v>
      </c>
      <c r="AE157" s="922">
        <v>82.545755451713376</v>
      </c>
      <c r="AF157" s="1026">
        <v>88.999999999999986</v>
      </c>
      <c r="AG157" s="1026">
        <v>44.652777777777779</v>
      </c>
      <c r="AH157" s="2472">
        <v>81.229508196721312</v>
      </c>
      <c r="AI157" s="922">
        <v>77.886782786885234</v>
      </c>
      <c r="AJ157" s="1026">
        <v>89.354838709677409</v>
      </c>
      <c r="AK157" s="1026">
        <v>82.605286738351282</v>
      </c>
      <c r="AL157" s="2472">
        <v>89.239130434782595</v>
      </c>
      <c r="AM157" s="2473">
        <v>70.76992753623189</v>
      </c>
      <c r="AN157" s="2472">
        <v>82.145454545454555</v>
      </c>
      <c r="AO157" s="922">
        <v>78.418686868686876</v>
      </c>
      <c r="AP157" s="1026">
        <v>89.354838709677409</v>
      </c>
      <c r="AQ157" s="1026">
        <v>80.866935483870961</v>
      </c>
      <c r="AR157" s="2472">
        <v>82.875816993464056</v>
      </c>
      <c r="AS157" s="922">
        <v>78.666712055192448</v>
      </c>
      <c r="AT157" s="1026">
        <v>88.214285714285708</v>
      </c>
      <c r="AU157" s="1026">
        <v>82.353670634920618</v>
      </c>
      <c r="AV157" s="2472">
        <v>83.323353293413177</v>
      </c>
      <c r="AW157" s="922">
        <v>78.975798403193593</v>
      </c>
      <c r="AX157" s="1026">
        <v>89.354838709677409</v>
      </c>
      <c r="AY157" s="1026">
        <v>85.230734767025098</v>
      </c>
      <c r="AZ157" s="2472">
        <v>88.999999999999986</v>
      </c>
      <c r="BA157" s="2473">
        <v>82.832561728395063</v>
      </c>
      <c r="BB157" s="922">
        <v>89.12087912087911</v>
      </c>
      <c r="BC157" s="922">
        <v>76.734966422466428</v>
      </c>
      <c r="BD157" s="2472">
        <v>83.835616438356169</v>
      </c>
      <c r="BE157" s="922">
        <v>79.507039573820379</v>
      </c>
      <c r="BF157" s="1217"/>
      <c r="BG157" s="1217"/>
      <c r="BH157" s="1217"/>
      <c r="BI157" s="1217"/>
      <c r="BJ157" s="1217"/>
      <c r="BK157" s="1217"/>
      <c r="BL157" s="1217"/>
      <c r="BM157" s="1217"/>
    </row>
    <row r="158" spans="1:65" x14ac:dyDescent="0.25">
      <c r="A158" s="1362" t="s">
        <v>301</v>
      </c>
      <c r="B158" s="919"/>
      <c r="C158" s="2277" t="s">
        <v>219</v>
      </c>
      <c r="D158" s="463">
        <v>640.79999999999995</v>
      </c>
      <c r="E158" s="463">
        <v>588.2166666666667</v>
      </c>
      <c r="F158" s="463">
        <v>664.8</v>
      </c>
      <c r="G158" s="463">
        <v>600.24999999999989</v>
      </c>
      <c r="H158" s="2474">
        <v>1305.5999999999999</v>
      </c>
      <c r="I158" s="1036">
        <v>1188.4666666666667</v>
      </c>
      <c r="J158" s="463">
        <v>456</v>
      </c>
      <c r="K158" s="463">
        <v>584.98333333333323</v>
      </c>
      <c r="L158" s="542">
        <v>1761.6</v>
      </c>
      <c r="M158" s="542">
        <v>1773.4499999999998</v>
      </c>
      <c r="N158" s="463">
        <v>384</v>
      </c>
      <c r="O158" s="463">
        <v>606.31666666666661</v>
      </c>
      <c r="P158" s="542">
        <v>2145.6</v>
      </c>
      <c r="Q158" s="542">
        <v>2379.7666666666664</v>
      </c>
      <c r="R158" s="463">
        <v>664.8</v>
      </c>
      <c r="S158" s="463">
        <v>635.19999999999993</v>
      </c>
      <c r="T158" s="542">
        <v>2810.3999999999996</v>
      </c>
      <c r="U158" s="542">
        <v>3014.9666666666662</v>
      </c>
      <c r="V158" s="463">
        <v>640.79999999999995</v>
      </c>
      <c r="W158" s="463">
        <v>598.06666666666672</v>
      </c>
      <c r="X158" s="542">
        <v>1689.6</v>
      </c>
      <c r="Y158" s="912">
        <v>1839.583333333333</v>
      </c>
      <c r="Z158" s="914">
        <v>3451.2</v>
      </c>
      <c r="AA158" s="542">
        <v>3613.0333333333328</v>
      </c>
      <c r="AB158" s="463">
        <v>664.8</v>
      </c>
      <c r="AC158" s="463">
        <v>626.51666666666665</v>
      </c>
      <c r="AD158" s="542">
        <v>4116</v>
      </c>
      <c r="AE158" s="542">
        <v>4239.5499999999993</v>
      </c>
      <c r="AF158" s="463">
        <v>640.79999999999995</v>
      </c>
      <c r="AG158" s="463">
        <v>321.5</v>
      </c>
      <c r="AH158" s="542">
        <v>4756.8</v>
      </c>
      <c r="AI158" s="542">
        <v>4561.0499999999993</v>
      </c>
      <c r="AJ158" s="463">
        <v>664.8</v>
      </c>
      <c r="AK158" s="463">
        <v>614.58333333333348</v>
      </c>
      <c r="AL158" s="542">
        <v>1970.3999999999999</v>
      </c>
      <c r="AM158" s="912">
        <v>1562.6000000000001</v>
      </c>
      <c r="AN158" s="542">
        <v>5421.6</v>
      </c>
      <c r="AO158" s="542">
        <v>5175.6333333333332</v>
      </c>
      <c r="AP158" s="463">
        <v>664.8</v>
      </c>
      <c r="AQ158" s="463">
        <v>601.65</v>
      </c>
      <c r="AR158" s="542">
        <v>6086.4000000000005</v>
      </c>
      <c r="AS158" s="542">
        <v>5777.2833333333328</v>
      </c>
      <c r="AT158" s="463">
        <v>592.79999999999995</v>
      </c>
      <c r="AU158" s="463">
        <v>553.41666666666652</v>
      </c>
      <c r="AV158" s="542">
        <v>6679.2000000000007</v>
      </c>
      <c r="AW158" s="542">
        <v>6330.6999999999989</v>
      </c>
      <c r="AX158" s="463">
        <v>664.8</v>
      </c>
      <c r="AY158" s="463">
        <v>634.11666666666667</v>
      </c>
      <c r="AZ158" s="542">
        <v>1922.3999999999999</v>
      </c>
      <c r="BA158" s="912">
        <v>1789.1833333333334</v>
      </c>
      <c r="BB158" s="542">
        <v>3892.7999999999997</v>
      </c>
      <c r="BC158" s="542">
        <v>3351.7833333333338</v>
      </c>
      <c r="BD158" s="542">
        <v>7344.0000000000009</v>
      </c>
      <c r="BE158" s="542">
        <v>6964.8166666666657</v>
      </c>
      <c r="BF158" s="1217"/>
      <c r="BG158" s="1217"/>
      <c r="BH158" s="1217"/>
      <c r="BI158" s="1217"/>
      <c r="BJ158" s="1217"/>
      <c r="BK158" s="1217"/>
      <c r="BL158" s="1217"/>
      <c r="BM158" s="1217"/>
    </row>
    <row r="159" spans="1:65" x14ac:dyDescent="0.25">
      <c r="A159" s="1362" t="s">
        <v>303</v>
      </c>
      <c r="B159" s="919"/>
      <c r="C159" s="2277" t="s">
        <v>49</v>
      </c>
      <c r="D159" s="1026">
        <v>85.833333333333343</v>
      </c>
      <c r="E159" s="1026">
        <v>87.433768736009966</v>
      </c>
      <c r="F159" s="1026">
        <v>85.833333333333343</v>
      </c>
      <c r="G159" s="1026">
        <v>89.607108149382213</v>
      </c>
      <c r="H159" s="2472">
        <v>85.833333333333329</v>
      </c>
      <c r="I159" s="1021">
        <v>88.531441072530413</v>
      </c>
      <c r="J159" s="1026">
        <v>85.833333333333343</v>
      </c>
      <c r="K159" s="1026">
        <v>85.877090515399317</v>
      </c>
      <c r="L159" s="2472">
        <v>85.833333333333343</v>
      </c>
      <c r="M159" s="922">
        <v>87.655887300647521</v>
      </c>
      <c r="N159" s="1026">
        <v>85.833333333333343</v>
      </c>
      <c r="O159" s="1026">
        <v>86.060639379862053</v>
      </c>
      <c r="P159" s="2472">
        <v>85.833333333333329</v>
      </c>
      <c r="Q159" s="922">
        <v>87.249450226212673</v>
      </c>
      <c r="R159" s="1026">
        <v>85.833333333333343</v>
      </c>
      <c r="S159" s="1026">
        <v>91.136649874055408</v>
      </c>
      <c r="T159" s="2472">
        <v>85.833333333333343</v>
      </c>
      <c r="U159" s="922">
        <v>88.068414244491393</v>
      </c>
      <c r="V159" s="1026">
        <v>85.833333333333343</v>
      </c>
      <c r="W159" s="1026">
        <v>89.736372756660316</v>
      </c>
      <c r="X159" s="2472">
        <v>85.833333333333343</v>
      </c>
      <c r="Y159" s="2473">
        <v>89.00838052095132</v>
      </c>
      <c r="Z159" s="922">
        <v>85.833333333333329</v>
      </c>
      <c r="AA159" s="922">
        <v>88.344511998228654</v>
      </c>
      <c r="AB159" s="1026">
        <v>85.833333333333343</v>
      </c>
      <c r="AC159" s="1026">
        <v>88.890957942060581</v>
      </c>
      <c r="AD159" s="2472">
        <v>85.833333333333329</v>
      </c>
      <c r="AE159" s="922">
        <v>88.425265260070844</v>
      </c>
      <c r="AF159" s="1026">
        <v>85.833333333333343</v>
      </c>
      <c r="AG159" s="1026">
        <v>82.317262830482107</v>
      </c>
      <c r="AH159" s="2472">
        <v>85.833333333333314</v>
      </c>
      <c r="AI159" s="922">
        <v>87.99472343722023</v>
      </c>
      <c r="AJ159" s="1026">
        <v>85.833333333333343</v>
      </c>
      <c r="AK159" s="1026">
        <v>83.777627118644034</v>
      </c>
      <c r="AL159" s="2472">
        <v>85.833333333333329</v>
      </c>
      <c r="AM159" s="2473">
        <v>85.527326251119902</v>
      </c>
      <c r="AN159" s="2472">
        <v>85.833333333333329</v>
      </c>
      <c r="AO159" s="922">
        <v>87.493962091595876</v>
      </c>
      <c r="AP159" s="1026">
        <v>85.833333333333343</v>
      </c>
      <c r="AQ159" s="1026">
        <v>88.013518380010524</v>
      </c>
      <c r="AR159" s="2472">
        <v>85.833333333333329</v>
      </c>
      <c r="AS159" s="922">
        <v>87.54806901744476</v>
      </c>
      <c r="AT159" s="1026">
        <v>85.833333333333343</v>
      </c>
      <c r="AU159" s="1026">
        <v>89.43532600511972</v>
      </c>
      <c r="AV159" s="2472">
        <v>85.833333333333314</v>
      </c>
      <c r="AW159" s="922">
        <v>87.713049109893078</v>
      </c>
      <c r="AX159" s="1026">
        <v>85.833333333333343</v>
      </c>
      <c r="AY159" s="1026">
        <v>87.499671458984935</v>
      </c>
      <c r="AZ159" s="2472">
        <v>85.833333333333343</v>
      </c>
      <c r="BA159" s="2473">
        <v>88.271185177594973</v>
      </c>
      <c r="BB159" s="922">
        <v>85.833333333333329</v>
      </c>
      <c r="BC159" s="922">
        <v>86.991999283963239</v>
      </c>
      <c r="BD159" s="2472">
        <v>85.833333333333314</v>
      </c>
      <c r="BE159" s="922">
        <v>87.693621990528584</v>
      </c>
      <c r="BF159" s="1217"/>
      <c r="BG159" s="1217"/>
      <c r="BH159" s="1217"/>
      <c r="BI159" s="1217"/>
      <c r="BJ159" s="1217"/>
      <c r="BK159" s="1217"/>
      <c r="BL159" s="1217"/>
      <c r="BM159" s="1217"/>
    </row>
    <row r="160" spans="1:65" x14ac:dyDescent="0.25">
      <c r="A160" s="1362" t="s">
        <v>304</v>
      </c>
      <c r="B160" s="919"/>
      <c r="C160" s="2277" t="s">
        <v>219</v>
      </c>
      <c r="D160" s="463">
        <v>550.02</v>
      </c>
      <c r="E160" s="463">
        <v>514.29999999999995</v>
      </c>
      <c r="F160" s="463">
        <v>570.62</v>
      </c>
      <c r="G160" s="463">
        <v>537.86666666666667</v>
      </c>
      <c r="H160" s="2474">
        <v>1120.6399999999999</v>
      </c>
      <c r="I160" s="1036">
        <v>1052.1666666666665</v>
      </c>
      <c r="J160" s="463">
        <v>391.40000000000003</v>
      </c>
      <c r="K160" s="463">
        <v>502.36666666666667</v>
      </c>
      <c r="L160" s="542">
        <v>1512.04</v>
      </c>
      <c r="M160" s="542">
        <v>1554.5333333333333</v>
      </c>
      <c r="N160" s="463">
        <v>329.6</v>
      </c>
      <c r="O160" s="463">
        <v>521.80000000000018</v>
      </c>
      <c r="P160" s="542">
        <v>1841.6399999999999</v>
      </c>
      <c r="Q160" s="542">
        <v>2076.3333333333335</v>
      </c>
      <c r="R160" s="463">
        <v>570.62</v>
      </c>
      <c r="S160" s="463">
        <v>578.89999999999986</v>
      </c>
      <c r="T160" s="542">
        <v>2412.2599999999998</v>
      </c>
      <c r="U160" s="542">
        <v>2655.2333333333336</v>
      </c>
      <c r="V160" s="463">
        <v>550.02</v>
      </c>
      <c r="W160" s="463">
        <v>536.68333333333317</v>
      </c>
      <c r="X160" s="542">
        <v>1450.24</v>
      </c>
      <c r="Y160" s="912">
        <v>1637.3833333333332</v>
      </c>
      <c r="Z160" s="914">
        <v>2962.2799999999997</v>
      </c>
      <c r="AA160" s="542">
        <v>3191.9166666666665</v>
      </c>
      <c r="AB160" s="463">
        <v>570.62</v>
      </c>
      <c r="AC160" s="463">
        <v>556.91666666666652</v>
      </c>
      <c r="AD160" s="542">
        <v>3532.8999999999996</v>
      </c>
      <c r="AE160" s="542">
        <v>3748.833333333333</v>
      </c>
      <c r="AF160" s="463">
        <v>550.02</v>
      </c>
      <c r="AG160" s="463">
        <v>264.64999999999998</v>
      </c>
      <c r="AH160" s="542">
        <v>4082.9199999999996</v>
      </c>
      <c r="AI160" s="542">
        <v>4013.4833333333331</v>
      </c>
      <c r="AJ160" s="463">
        <v>570.62</v>
      </c>
      <c r="AK160" s="463">
        <v>514.88333333333321</v>
      </c>
      <c r="AL160" s="542">
        <v>1691.2599999999998</v>
      </c>
      <c r="AM160" s="912">
        <v>1336.4499999999998</v>
      </c>
      <c r="AN160" s="542">
        <v>4653.54</v>
      </c>
      <c r="AO160" s="542">
        <v>4528.3666666666668</v>
      </c>
      <c r="AP160" s="463">
        <v>570.62</v>
      </c>
      <c r="AQ160" s="463">
        <v>529.5333333333333</v>
      </c>
      <c r="AR160" s="542">
        <v>5224.16</v>
      </c>
      <c r="AS160" s="542">
        <v>5057.8999999999996</v>
      </c>
      <c r="AT160" s="463">
        <v>508.82</v>
      </c>
      <c r="AU160" s="463">
        <v>494.94999999999993</v>
      </c>
      <c r="AV160" s="542">
        <v>5732.98</v>
      </c>
      <c r="AW160" s="542">
        <v>5552.8499999999995</v>
      </c>
      <c r="AX160" s="463">
        <v>570.62</v>
      </c>
      <c r="AY160" s="463">
        <v>554.84999999999991</v>
      </c>
      <c r="AZ160" s="542">
        <v>1650.06</v>
      </c>
      <c r="BA160" s="912">
        <v>1579.333333333333</v>
      </c>
      <c r="BB160" s="542">
        <v>3341.3199999999997</v>
      </c>
      <c r="BC160" s="542">
        <v>2915.7833333333328</v>
      </c>
      <c r="BD160" s="542">
        <v>6303.5999999999995</v>
      </c>
      <c r="BE160" s="542">
        <v>6107.6999999999989</v>
      </c>
      <c r="BF160" s="1217"/>
      <c r="BG160" s="1217"/>
      <c r="BH160" s="1217"/>
      <c r="BI160" s="1217"/>
      <c r="BJ160" s="1217"/>
      <c r="BK160" s="1217"/>
      <c r="BL160" s="1217"/>
      <c r="BM160" s="1217"/>
    </row>
    <row r="161" spans="1:65" x14ac:dyDescent="0.25">
      <c r="A161" s="1362" t="s">
        <v>510</v>
      </c>
      <c r="B161" s="919"/>
      <c r="C161" s="2277" t="s">
        <v>509</v>
      </c>
      <c r="D161" s="1026">
        <v>20.6</v>
      </c>
      <c r="E161" s="1025">
        <v>20.984104496642392</v>
      </c>
      <c r="F161" s="1026">
        <v>20.6</v>
      </c>
      <c r="G161" s="1025">
        <v>21.505705955851735</v>
      </c>
      <c r="H161" s="2472">
        <v>20.599999999999998</v>
      </c>
      <c r="I161" s="1021">
        <v>21.2475458574073</v>
      </c>
      <c r="J161" s="1026">
        <v>20.6</v>
      </c>
      <c r="K161" s="1025">
        <v>20.610501723695837</v>
      </c>
      <c r="L161" s="2472">
        <v>20.6</v>
      </c>
      <c r="M161" s="922">
        <v>21.037412952155403</v>
      </c>
      <c r="N161" s="1026">
        <v>20.6</v>
      </c>
      <c r="O161" s="1025">
        <v>20.65455345116689</v>
      </c>
      <c r="P161" s="2472">
        <v>20.6</v>
      </c>
      <c r="Q161" s="922">
        <v>20.93986805429104</v>
      </c>
      <c r="R161" s="1026">
        <v>20.6</v>
      </c>
      <c r="S161" s="1025">
        <v>21.872795969773296</v>
      </c>
      <c r="T161" s="2472">
        <v>20.6</v>
      </c>
      <c r="U161" s="922">
        <v>21.136419418677935</v>
      </c>
      <c r="V161" s="1026">
        <v>20.6</v>
      </c>
      <c r="W161" s="1025">
        <v>21.536729461598476</v>
      </c>
      <c r="X161" s="2472">
        <v>20.6</v>
      </c>
      <c r="Y161" s="2473">
        <v>21.362011325028316</v>
      </c>
      <c r="Z161" s="922">
        <v>20.6</v>
      </c>
      <c r="AA161" s="922">
        <v>21.202682879574876</v>
      </c>
      <c r="AB161" s="1026">
        <v>20.6</v>
      </c>
      <c r="AC161" s="1025">
        <v>21.33382990609454</v>
      </c>
      <c r="AD161" s="2472">
        <v>20.599999999999998</v>
      </c>
      <c r="AE161" s="922">
        <v>21.222063662417003</v>
      </c>
      <c r="AF161" s="1026">
        <v>20.6</v>
      </c>
      <c r="AG161" s="1025">
        <v>19.756143079315706</v>
      </c>
      <c r="AH161" s="2472">
        <v>20.599999999999998</v>
      </c>
      <c r="AI161" s="922">
        <v>21.118733624932858</v>
      </c>
      <c r="AJ161" s="1026">
        <v>20.6</v>
      </c>
      <c r="AK161" s="1025">
        <v>20.106630508474566</v>
      </c>
      <c r="AL161" s="2472">
        <v>20.599999999999998</v>
      </c>
      <c r="AM161" s="2473">
        <v>20.526558300268778</v>
      </c>
      <c r="AN161" s="2472">
        <v>20.599999999999998</v>
      </c>
      <c r="AO161" s="922">
        <v>20.998550901983013</v>
      </c>
      <c r="AP161" s="1026">
        <v>20.6</v>
      </c>
      <c r="AQ161" s="1025">
        <v>21.123244411202528</v>
      </c>
      <c r="AR161" s="2472">
        <v>20.599999999999998</v>
      </c>
      <c r="AS161" s="922">
        <v>21.011536564186745</v>
      </c>
      <c r="AT161" s="1026">
        <v>20.6</v>
      </c>
      <c r="AU161" s="1026">
        <v>21.464478241228733</v>
      </c>
      <c r="AV161" s="2472">
        <v>20.599999999999998</v>
      </c>
      <c r="AW161" s="922">
        <v>21.051131786374334</v>
      </c>
      <c r="AX161" s="1026">
        <v>20.6</v>
      </c>
      <c r="AY161" s="1026">
        <v>20.999921150156382</v>
      </c>
      <c r="AZ161" s="2472">
        <v>20.6</v>
      </c>
      <c r="BA161" s="2473">
        <v>21.185084442622792</v>
      </c>
      <c r="BB161" s="922">
        <v>20.6</v>
      </c>
      <c r="BC161" s="922">
        <v>20.878079828151179</v>
      </c>
      <c r="BD161" s="2472">
        <v>20.599999999999994</v>
      </c>
      <c r="BE161" s="922">
        <v>21.046469277726857</v>
      </c>
      <c r="BF161" s="1217"/>
      <c r="BG161" s="1217"/>
      <c r="BH161" s="1217"/>
      <c r="BI161" s="1217"/>
      <c r="BJ161" s="1217"/>
      <c r="BK161" s="1217"/>
      <c r="BL161" s="1217"/>
      <c r="BM161" s="1217"/>
    </row>
    <row r="162" spans="1:65" x14ac:dyDescent="0.25">
      <c r="A162" s="1362" t="s">
        <v>305</v>
      </c>
      <c r="B162" s="919"/>
      <c r="C162" s="2277" t="s">
        <v>1099</v>
      </c>
      <c r="D162" s="1028">
        <v>0.28799999999999998</v>
      </c>
      <c r="E162" s="1028">
        <v>0.313</v>
      </c>
      <c r="F162" s="1028">
        <v>0.28799999999999992</v>
      </c>
      <c r="G162" s="1028">
        <v>0.33400000000000002</v>
      </c>
      <c r="H162" s="2475">
        <v>0.28799999999999987</v>
      </c>
      <c r="I162" s="1042">
        <v>0.32371082655988209</v>
      </c>
      <c r="J162" s="1028">
        <v>0.28799999999999998</v>
      </c>
      <c r="K162" s="1028">
        <v>0.33800000000000002</v>
      </c>
      <c r="L162" s="2475">
        <v>0.28799999999999992</v>
      </c>
      <c r="M162" s="2475">
        <v>0.32854632577358334</v>
      </c>
      <c r="N162" s="1028">
        <v>0.28799999999999992</v>
      </c>
      <c r="O162" s="1028">
        <v>0.32900000000000001</v>
      </c>
      <c r="P162" s="2475">
        <v>0.28799999999999998</v>
      </c>
      <c r="Q162" s="2475">
        <v>0.32866903726356839</v>
      </c>
      <c r="R162" s="1028">
        <v>0.28799999999999987</v>
      </c>
      <c r="S162" s="1028">
        <v>0.378</v>
      </c>
      <c r="T162" s="2475">
        <v>0.28799999999999992</v>
      </c>
      <c r="U162" s="2475">
        <v>0.33908434194210235</v>
      </c>
      <c r="V162" s="1028">
        <v>0.28799999999999992</v>
      </c>
      <c r="W162" s="1028">
        <v>0.34499999999999997</v>
      </c>
      <c r="X162" s="2475">
        <v>0.28799999999999987</v>
      </c>
      <c r="Y162" s="2475">
        <v>0.35053135620391146</v>
      </c>
      <c r="Z162" s="1035">
        <v>0.28799999999999987</v>
      </c>
      <c r="AA162" s="1035">
        <v>0.34014268614961507</v>
      </c>
      <c r="AB162" s="1028">
        <v>0.28799999999999998</v>
      </c>
      <c r="AC162" s="1028">
        <v>0.34</v>
      </c>
      <c r="AD162" s="2475">
        <v>0.28799999999999992</v>
      </c>
      <c r="AE162" s="2475">
        <v>0.3401212544752848</v>
      </c>
      <c r="AF162" s="1028">
        <v>0.28799999999999998</v>
      </c>
      <c r="AG162" s="1028">
        <v>0.36</v>
      </c>
      <c r="AH162" s="2475">
        <v>0.28799999999999992</v>
      </c>
      <c r="AI162" s="2475">
        <v>0.34143997349372729</v>
      </c>
      <c r="AJ162" s="1028">
        <v>0.28799999999999998</v>
      </c>
      <c r="AK162" s="1028">
        <v>0.29499999999999998</v>
      </c>
      <c r="AL162" s="2475">
        <v>0.28799999999999998</v>
      </c>
      <c r="AM162" s="2475">
        <v>0.32653654443786734</v>
      </c>
      <c r="AN162" s="2475">
        <v>0.28799999999999998</v>
      </c>
      <c r="AO162" s="2475">
        <v>0.33608782937214893</v>
      </c>
      <c r="AP162" s="1028">
        <v>0.28799999999999998</v>
      </c>
      <c r="AQ162" s="1028">
        <v>0.31900000000000001</v>
      </c>
      <c r="AR162" s="2475">
        <v>0.28799999999999998</v>
      </c>
      <c r="AS162" s="2475">
        <v>0.33428838473629513</v>
      </c>
      <c r="AT162" s="1028">
        <v>0.28799999999999992</v>
      </c>
      <c r="AU162" s="1028">
        <v>0.37</v>
      </c>
      <c r="AV162" s="2475">
        <v>0.28799999999999998</v>
      </c>
      <c r="AW162" s="2475">
        <v>0.33723929168282119</v>
      </c>
      <c r="AX162" s="1028">
        <v>0.28799999999999992</v>
      </c>
      <c r="AY162" s="1028">
        <v>0.37</v>
      </c>
      <c r="AZ162" s="2475">
        <v>0.28799999999999992</v>
      </c>
      <c r="BA162" s="2475">
        <v>0.35260703782054592</v>
      </c>
      <c r="BB162" s="1035">
        <v>0.28799999999999998</v>
      </c>
      <c r="BC162" s="1035">
        <v>0.34052654350522976</v>
      </c>
      <c r="BD162" s="2475">
        <v>0.28799999999999998</v>
      </c>
      <c r="BE162" s="2475">
        <v>0.34032621867624824</v>
      </c>
      <c r="BF162" s="1217"/>
      <c r="BG162" s="1217"/>
      <c r="BH162" s="1217"/>
      <c r="BI162" s="1217"/>
      <c r="BJ162" s="1217"/>
      <c r="BK162" s="1217"/>
      <c r="BL162" s="1217"/>
      <c r="BM162" s="1217"/>
    </row>
    <row r="163" spans="1:65" x14ac:dyDescent="0.25">
      <c r="A163" s="1362" t="s">
        <v>306</v>
      </c>
      <c r="B163" s="919"/>
      <c r="C163" s="2277" t="s">
        <v>211</v>
      </c>
      <c r="D163" s="463">
        <v>7119046.8750000019</v>
      </c>
      <c r="E163" s="463">
        <v>6558670.0000000075</v>
      </c>
      <c r="F163" s="463">
        <v>7446359.3750000009</v>
      </c>
      <c r="G163" s="463">
        <v>7271701.6666666623</v>
      </c>
      <c r="H163" s="2474">
        <v>14565406.250000004</v>
      </c>
      <c r="I163" s="1036">
        <v>13830371.66666667</v>
      </c>
      <c r="J163" s="463">
        <v>5197687.5000000009</v>
      </c>
      <c r="K163" s="463">
        <v>6678198.3333333302</v>
      </c>
      <c r="L163" s="542">
        <v>19763093.750000004</v>
      </c>
      <c r="M163" s="542">
        <v>20508570</v>
      </c>
      <c r="N163" s="463">
        <v>4240206.2500000009</v>
      </c>
      <c r="O163" s="463">
        <v>6986601.6666666707</v>
      </c>
      <c r="P163" s="542">
        <v>24003300.000000004</v>
      </c>
      <c r="Q163" s="542">
        <v>27495171.666666672</v>
      </c>
      <c r="R163" s="463">
        <v>7446359.3750000009</v>
      </c>
      <c r="S163" s="463">
        <v>7920856.666666666</v>
      </c>
      <c r="T163" s="542">
        <v>31449659.375000004</v>
      </c>
      <c r="U163" s="542">
        <v>35416028.333333336</v>
      </c>
      <c r="V163" s="463">
        <v>7200875.0000000009</v>
      </c>
      <c r="W163" s="463">
        <v>7163542</v>
      </c>
      <c r="X163" s="542">
        <v>18887440.625000004</v>
      </c>
      <c r="Y163" s="912">
        <v>22071000.333333336</v>
      </c>
      <c r="Z163" s="914">
        <v>38650534.375000007</v>
      </c>
      <c r="AA163" s="542">
        <v>42579570.333333336</v>
      </c>
      <c r="AB163" s="463">
        <v>7446359.3750000009</v>
      </c>
      <c r="AC163" s="463">
        <v>7646136.6666666782</v>
      </c>
      <c r="AD163" s="542">
        <v>46096893.750000007</v>
      </c>
      <c r="AE163" s="542">
        <v>50225707.000000015</v>
      </c>
      <c r="AF163" s="463">
        <v>7200875.0000000009</v>
      </c>
      <c r="AG163" s="463">
        <v>3903411.3333333209</v>
      </c>
      <c r="AH163" s="542">
        <v>53297768.750000007</v>
      </c>
      <c r="AI163" s="542">
        <v>54129118.333333336</v>
      </c>
      <c r="AJ163" s="463">
        <v>7446359.3750000009</v>
      </c>
      <c r="AK163" s="463">
        <v>6955442.6666666605</v>
      </c>
      <c r="AL163" s="542">
        <v>22093593.750000004</v>
      </c>
      <c r="AM163" s="912">
        <v>18504990.66666666</v>
      </c>
      <c r="AN163" s="542">
        <v>60744128.125000007</v>
      </c>
      <c r="AO163" s="542">
        <v>61084561</v>
      </c>
      <c r="AP163" s="463">
        <v>7446359.3750000009</v>
      </c>
      <c r="AQ163" s="463">
        <v>7131146.0000000056</v>
      </c>
      <c r="AR163" s="542">
        <v>68190487.500000015</v>
      </c>
      <c r="AS163" s="542">
        <v>68215707</v>
      </c>
      <c r="AT163" s="463">
        <v>6628078.1250000019</v>
      </c>
      <c r="AU163" s="463">
        <v>6484069.0000000009</v>
      </c>
      <c r="AV163" s="542">
        <v>74818565.625000015</v>
      </c>
      <c r="AW163" s="542">
        <v>74699776</v>
      </c>
      <c r="AX163" s="463">
        <v>7446359.3750000009</v>
      </c>
      <c r="AY163" s="463">
        <v>7313674.9999999972</v>
      </c>
      <c r="AZ163" s="542">
        <v>21520796.875000004</v>
      </c>
      <c r="BA163" s="912">
        <v>20928890.000000004</v>
      </c>
      <c r="BB163" s="542">
        <v>43614390.625000007</v>
      </c>
      <c r="BC163" s="542">
        <v>39433880.666666664</v>
      </c>
      <c r="BD163" s="542">
        <v>82264925.000000015</v>
      </c>
      <c r="BE163" s="542">
        <v>82013451</v>
      </c>
      <c r="BF163" s="1217"/>
      <c r="BG163" s="1217"/>
      <c r="BH163" s="1217"/>
      <c r="BI163" s="1217"/>
      <c r="BJ163" s="1217"/>
      <c r="BK163" s="1217"/>
      <c r="BL163" s="1217"/>
      <c r="BM163" s="1217"/>
    </row>
    <row r="164" spans="1:65" x14ac:dyDescent="0.25">
      <c r="A164" s="1362" t="s">
        <v>307</v>
      </c>
      <c r="B164" s="919"/>
      <c r="C164" s="2277" t="s">
        <v>299</v>
      </c>
      <c r="D164" s="1026">
        <v>157.11000000000004</v>
      </c>
      <c r="E164" s="1026">
        <v>171.2665141841872</v>
      </c>
      <c r="F164" s="1026">
        <v>157.11000000000001</v>
      </c>
      <c r="G164" s="1026">
        <v>182.41066757534577</v>
      </c>
      <c r="H164" s="2472">
        <v>157.11000000000001</v>
      </c>
      <c r="I164" s="1021">
        <v>176.95047104749295</v>
      </c>
      <c r="J164" s="1026">
        <v>166.32600000000002</v>
      </c>
      <c r="K164" s="1026">
        <v>167.04616136128254</v>
      </c>
      <c r="L164" s="2472">
        <v>159.43336134453784</v>
      </c>
      <c r="M164" s="922">
        <v>173.59882289928981</v>
      </c>
      <c r="N164" s="1026">
        <v>162.82392000000002</v>
      </c>
      <c r="O164" s="1026">
        <v>159.5038789634344</v>
      </c>
      <c r="P164" s="2472">
        <v>160.02200000000002</v>
      </c>
      <c r="Q164" s="922">
        <v>169.78637010626679</v>
      </c>
      <c r="R164" s="1026">
        <v>157.11000000000001</v>
      </c>
      <c r="S164" s="1026">
        <v>182.75570472222589</v>
      </c>
      <c r="T164" s="2472">
        <v>159.32281266490767</v>
      </c>
      <c r="U164" s="922">
        <v>172.52460110785461</v>
      </c>
      <c r="V164" s="1026">
        <v>157.11000000000001</v>
      </c>
      <c r="W164" s="1026">
        <v>160.15784470814395</v>
      </c>
      <c r="X164" s="2472">
        <v>158.35758078602623</v>
      </c>
      <c r="Y164" s="2473">
        <v>167.36770613453581</v>
      </c>
      <c r="Z164" s="922">
        <v>158.90583725910065</v>
      </c>
      <c r="AA164" s="922">
        <v>170.31211944085197</v>
      </c>
      <c r="AB164" s="1026">
        <v>157.11000000000001</v>
      </c>
      <c r="AC164" s="1026">
        <v>173.0326306567444</v>
      </c>
      <c r="AD164" s="2472">
        <v>158.61296774193551</v>
      </c>
      <c r="AE164" s="922">
        <v>170.72074431823532</v>
      </c>
      <c r="AF164" s="1026">
        <v>157.11000000000001</v>
      </c>
      <c r="AG164" s="1026">
        <v>186.73721524658589</v>
      </c>
      <c r="AH164" s="2472">
        <v>158.40822910216721</v>
      </c>
      <c r="AI164" s="922">
        <v>171.78324722091034</v>
      </c>
      <c r="AJ164" s="1026">
        <v>157.11000000000001</v>
      </c>
      <c r="AK164" s="1026">
        <v>169.45720104308489</v>
      </c>
      <c r="AL164" s="2472">
        <v>157.11000000000001</v>
      </c>
      <c r="AM164" s="2473">
        <v>174.34898819702133</v>
      </c>
      <c r="AN164" s="2472">
        <v>158.24793215739487</v>
      </c>
      <c r="AO164" s="922">
        <v>171.51517354557006</v>
      </c>
      <c r="AP164" s="1026">
        <v>157.11000000000001</v>
      </c>
      <c r="AQ164" s="1026">
        <v>170.11927858306805</v>
      </c>
      <c r="AR164" s="2472">
        <v>158.12286956521746</v>
      </c>
      <c r="AS164" s="922">
        <v>171.36817794725351</v>
      </c>
      <c r="AT164" s="1026">
        <v>157.11000000000004</v>
      </c>
      <c r="AU164" s="1026">
        <v>180.83862265801287</v>
      </c>
      <c r="AV164" s="2472">
        <v>158.03261386138618</v>
      </c>
      <c r="AW164" s="922">
        <v>172.1507356914862</v>
      </c>
      <c r="AX164" s="1026">
        <v>157.11000000000001</v>
      </c>
      <c r="AY164" s="1026">
        <v>162.02117392281593</v>
      </c>
      <c r="AZ164" s="2472">
        <v>157.11000000000001</v>
      </c>
      <c r="BA164" s="2473">
        <v>170.27221128424921</v>
      </c>
      <c r="BB164" s="922">
        <v>157.11000000000001</v>
      </c>
      <c r="BC164" s="922">
        <v>172.16130020928955</v>
      </c>
      <c r="BD164" s="2472">
        <v>157.94865600000006</v>
      </c>
      <c r="BE164" s="922">
        <v>171.19626250511445</v>
      </c>
      <c r="BF164" s="1217"/>
      <c r="BG164" s="1217"/>
      <c r="BH164" s="1217"/>
      <c r="BI164" s="1217"/>
      <c r="BJ164" s="1217"/>
      <c r="BK164" s="1217"/>
      <c r="BL164" s="1217"/>
      <c r="BM164" s="1217"/>
    </row>
    <row r="165" spans="1:65" ht="15" customHeight="1" x14ac:dyDescent="0.25">
      <c r="A165" s="1362" t="s">
        <v>308</v>
      </c>
      <c r="B165" s="919"/>
      <c r="C165" s="2277" t="s">
        <v>300</v>
      </c>
      <c r="D165" s="1026">
        <v>1.8133057159960049</v>
      </c>
      <c r="E165" s="1026">
        <v>2.0841085057919169</v>
      </c>
      <c r="F165" s="1026">
        <v>1.8254005103801474</v>
      </c>
      <c r="G165" s="1026">
        <v>2.1798773205694379</v>
      </c>
      <c r="H165" s="2472">
        <v>1.8194522508469626</v>
      </c>
      <c r="I165" s="1021">
        <v>2.132777903465739</v>
      </c>
      <c r="J165" s="1026">
        <v>1.8233204151125852</v>
      </c>
      <c r="K165" s="1026">
        <v>2.5606932798095201</v>
      </c>
      <c r="L165" s="2472">
        <v>1.8207274698356291</v>
      </c>
      <c r="M165" s="2472">
        <v>2.2738489066559961</v>
      </c>
      <c r="N165" s="1026">
        <v>1.5516848091962936</v>
      </c>
      <c r="O165" s="1026">
        <v>2.0310041348189491</v>
      </c>
      <c r="P165" s="2472">
        <v>1.752364170820716</v>
      </c>
      <c r="Q165" s="2472">
        <v>2.2121424482383856</v>
      </c>
      <c r="R165" s="1026">
        <v>1.7659927869282106</v>
      </c>
      <c r="S165" s="1026">
        <v>2.3045758334058508</v>
      </c>
      <c r="T165" s="2472">
        <v>1.7551255244111235</v>
      </c>
      <c r="U165" s="2472">
        <v>2.2308707811808133</v>
      </c>
      <c r="V165" s="1026">
        <v>1.7578062449480338</v>
      </c>
      <c r="W165" s="1026">
        <v>1.754584154336482</v>
      </c>
      <c r="X165" s="2472">
        <v>1.6911107916119636</v>
      </c>
      <c r="Y165" s="2472">
        <v>2.033048952663731</v>
      </c>
      <c r="Z165" s="1038">
        <v>1.7555649867942236</v>
      </c>
      <c r="AA165" s="1038">
        <v>2.1527910062883002</v>
      </c>
      <c r="AB165" s="1026">
        <v>1.7133014887068458</v>
      </c>
      <c r="AC165" s="1026">
        <v>1.8153052440638444</v>
      </c>
      <c r="AD165" s="2472">
        <v>1.7494427043610055</v>
      </c>
      <c r="AE165" s="2472">
        <v>2.1039028818539167</v>
      </c>
      <c r="AF165" s="1026">
        <v>1.7143906573882697</v>
      </c>
      <c r="AG165" s="1026">
        <v>1.7159274167408449</v>
      </c>
      <c r="AH165" s="2472">
        <v>1.7451330264545215</v>
      </c>
      <c r="AI165" s="2472">
        <v>2.0562009804055883</v>
      </c>
      <c r="AJ165" s="1026">
        <v>1.7133014887068458</v>
      </c>
      <c r="AK165" s="1026">
        <v>1.4570039749590724</v>
      </c>
      <c r="AL165" s="2472">
        <v>1.7136566524073102</v>
      </c>
      <c r="AM165" s="2472">
        <v>1.6621674814340845</v>
      </c>
      <c r="AN165" s="2472">
        <v>1.7415447440175109</v>
      </c>
      <c r="AO165" s="2472">
        <v>1.9886551361552538</v>
      </c>
      <c r="AP165" s="1026">
        <v>1.7133014887068458</v>
      </c>
      <c r="AQ165" s="1026">
        <v>1.1249193548387098</v>
      </c>
      <c r="AR165" s="2472">
        <v>1.7386834991984566</v>
      </c>
      <c r="AS165" s="2472">
        <v>1.9011524916427935</v>
      </c>
      <c r="AT165" s="1026">
        <v>1.7015268009643851</v>
      </c>
      <c r="AU165" s="1026">
        <v>1.4086205918757468</v>
      </c>
      <c r="AV165" s="2472">
        <v>1.7355685664123666</v>
      </c>
      <c r="AW165" s="2472">
        <v>1.8598623922611248</v>
      </c>
      <c r="AX165" s="1026">
        <v>1.6540788928699905</v>
      </c>
      <c r="AY165" s="1026">
        <v>1.9064298786676024</v>
      </c>
      <c r="AZ165" s="2472">
        <v>1.6892393583987191</v>
      </c>
      <c r="BA165" s="2472">
        <v>1.4823689201246288</v>
      </c>
      <c r="BB165" s="1038">
        <v>0.84846014870508824</v>
      </c>
      <c r="BC165" s="1038">
        <v>0.7844729071319243</v>
      </c>
      <c r="BD165" s="2472">
        <v>1.7286475256457539</v>
      </c>
      <c r="BE165" s="2472">
        <v>1.8638174390518119</v>
      </c>
      <c r="BF165" s="1217"/>
      <c r="BG165" s="1217"/>
      <c r="BH165" s="1217"/>
      <c r="BI165" s="1217"/>
      <c r="BJ165" s="1217"/>
      <c r="BK165" s="1217"/>
      <c r="BL165" s="1217"/>
      <c r="BM165" s="1217"/>
    </row>
    <row r="166" spans="1:65" x14ac:dyDescent="0.25">
      <c r="A166" s="1362" t="s">
        <v>309</v>
      </c>
      <c r="B166" s="919"/>
      <c r="C166" s="2277" t="s">
        <v>300</v>
      </c>
      <c r="D166" s="1025">
        <v>4.8052590437503966</v>
      </c>
      <c r="E166" s="1025">
        <v>3.434638717635111</v>
      </c>
      <c r="F166" s="1025">
        <v>4.8694063175771127</v>
      </c>
      <c r="G166" s="1025">
        <v>3.5936233144644025</v>
      </c>
      <c r="H166" s="2476">
        <v>4.8378584779902036</v>
      </c>
      <c r="I166" s="1032">
        <v>3.5154341684827837</v>
      </c>
      <c r="J166" s="1025">
        <v>3.0102938151070551</v>
      </c>
      <c r="K166" s="1025">
        <v>3.2640084252249366</v>
      </c>
      <c r="L166" s="2472">
        <v>4.2353646330836705</v>
      </c>
      <c r="M166" s="2472">
        <v>3.4325465608153616</v>
      </c>
      <c r="N166" s="1025">
        <v>2.3845698100267745</v>
      </c>
      <c r="O166" s="1025">
        <v>4.3488077105202141</v>
      </c>
      <c r="P166" s="2472">
        <v>3.765080702634787</v>
      </c>
      <c r="Q166" s="2472">
        <v>3.6653670168879064</v>
      </c>
      <c r="R166" s="1025">
        <v>4.9009040923005767</v>
      </c>
      <c r="S166" s="1025">
        <v>4.5631205214344952</v>
      </c>
      <c r="T166" s="2472">
        <v>3.9952148534821039</v>
      </c>
      <c r="U166" s="2472">
        <v>3.8472647857829667</v>
      </c>
      <c r="V166" s="1025">
        <v>4.9009682121094276</v>
      </c>
      <c r="W166" s="1025">
        <v>3.9072456355611589</v>
      </c>
      <c r="X166" s="2472">
        <v>4.0530297536459861</v>
      </c>
      <c r="Y166" s="2472">
        <v>4.2770341767112035</v>
      </c>
      <c r="Z166" s="1038">
        <v>4.1436990106341245</v>
      </c>
      <c r="AA166" s="1038">
        <v>3.8570977119761132</v>
      </c>
      <c r="AB166" s="1025">
        <v>4.9288408410064264</v>
      </c>
      <c r="AC166" s="1025">
        <v>3.2510078488659868</v>
      </c>
      <c r="AD166" s="2472">
        <v>4.2574345094263739</v>
      </c>
      <c r="AE166" s="2472">
        <v>3.769299647693805</v>
      </c>
      <c r="AF166" s="1025">
        <v>4.923987010288938</v>
      </c>
      <c r="AG166" s="1025">
        <v>0.17953476730427537</v>
      </c>
      <c r="AH166" s="2472">
        <v>4.3393876857619347</v>
      </c>
      <c r="AI166" s="2472">
        <v>3.3279351132196826</v>
      </c>
      <c r="AJ166" s="1025">
        <v>4.9288408410064264</v>
      </c>
      <c r="AK166" s="1025">
        <v>3.2671266458293875</v>
      </c>
      <c r="AL166" s="2472">
        <v>4.9272580701202884</v>
      </c>
      <c r="AM166" s="2472">
        <v>2.2548718734204876</v>
      </c>
      <c r="AN166" s="2472">
        <v>4.4058351323531326</v>
      </c>
      <c r="AO166" s="2472">
        <v>3.3210803405320495</v>
      </c>
      <c r="AP166" s="1025">
        <v>4.9288408410064264</v>
      </c>
      <c r="AQ166" s="1025">
        <v>3.354005376344086</v>
      </c>
      <c r="AR166" s="2472">
        <v>4.4588193708114723</v>
      </c>
      <c r="AS166" s="2472">
        <v>3.3244158833757522</v>
      </c>
      <c r="AT166" s="1026">
        <v>4.8503202328845321</v>
      </c>
      <c r="AU166" s="1026">
        <v>3.3426503126887104</v>
      </c>
      <c r="AV166" s="2472">
        <v>4.4916398023625073</v>
      </c>
      <c r="AW166" s="2472">
        <v>3.325944518168455</v>
      </c>
      <c r="AX166" s="1026">
        <v>4.9602404616923996</v>
      </c>
      <c r="AY166" s="1026">
        <v>3.9783913040750165</v>
      </c>
      <c r="AZ166" s="2472">
        <v>4.9152276322714501</v>
      </c>
      <c r="BA166" s="2472">
        <v>3.565538953869734</v>
      </c>
      <c r="BB166" s="1038">
        <v>2.453912957138348</v>
      </c>
      <c r="BC166" s="1038">
        <v>1.4475252553505777</v>
      </c>
      <c r="BD166" s="2472">
        <v>4.5314387624699775</v>
      </c>
      <c r="BE166" s="2472">
        <v>3.3813578068344916</v>
      </c>
      <c r="BF166" s="1217"/>
      <c r="BG166" s="1217"/>
      <c r="BH166" s="1217"/>
      <c r="BI166" s="1217"/>
      <c r="BJ166" s="1217"/>
      <c r="BK166" s="1217"/>
      <c r="BL166" s="1217"/>
      <c r="BM166" s="1217"/>
    </row>
    <row r="167" spans="1:65" x14ac:dyDescent="0.25">
      <c r="A167" s="1362" t="s">
        <v>2155</v>
      </c>
      <c r="B167" s="919"/>
      <c r="C167" s="2277" t="s">
        <v>300</v>
      </c>
      <c r="D167" s="1025">
        <v>0</v>
      </c>
      <c r="E167" s="1025">
        <v>0.14800422761896331</v>
      </c>
      <c r="F167" s="1025">
        <v>0</v>
      </c>
      <c r="G167" s="1025">
        <v>0.19869020634794859</v>
      </c>
      <c r="H167" s="2476">
        <v>0</v>
      </c>
      <c r="I167" s="1032">
        <v>0.17376267582549682</v>
      </c>
      <c r="J167" s="1025">
        <v>0</v>
      </c>
      <c r="K167" s="1025">
        <v>0.1744053931174071</v>
      </c>
      <c r="L167" s="2472">
        <v>0</v>
      </c>
      <c r="M167" s="2472">
        <v>0.1739745606470057</v>
      </c>
      <c r="N167" s="1025">
        <v>0</v>
      </c>
      <c r="O167" s="1025">
        <v>0.25369424523504164</v>
      </c>
      <c r="P167" s="2472">
        <v>0</v>
      </c>
      <c r="Q167" s="2472">
        <v>0.19423120181281811</v>
      </c>
      <c r="R167" s="1025">
        <v>0</v>
      </c>
      <c r="S167" s="1025">
        <v>0.62680636735545192</v>
      </c>
      <c r="T167" s="2472">
        <v>0</v>
      </c>
      <c r="U167" s="2472">
        <v>0.28187715038681582</v>
      </c>
      <c r="V167" s="1025">
        <v>0</v>
      </c>
      <c r="W167" s="1025">
        <v>1.9033554319391663</v>
      </c>
      <c r="X167" s="2472">
        <v>0</v>
      </c>
      <c r="Y167" s="2472">
        <v>0.91734980378782927</v>
      </c>
      <c r="Z167" s="1038">
        <v>0</v>
      </c>
      <c r="AA167" s="1038">
        <v>0.54769326211670932</v>
      </c>
      <c r="AB167" s="1025">
        <v>0</v>
      </c>
      <c r="AC167" s="1025">
        <v>1.9850359595859424</v>
      </c>
      <c r="AD167" s="2472">
        <v>0</v>
      </c>
      <c r="AE167" s="2472">
        <v>0.75590645660991607</v>
      </c>
      <c r="AF167" s="1025">
        <v>0</v>
      </c>
      <c r="AG167" s="1025">
        <v>0.10842859049519199</v>
      </c>
      <c r="AH167" s="2472">
        <v>0</v>
      </c>
      <c r="AI167" s="2472">
        <v>0.6762985222515483</v>
      </c>
      <c r="AJ167" s="1025">
        <v>0</v>
      </c>
      <c r="AK167" s="1025">
        <v>0.86059399234798206</v>
      </c>
      <c r="AL167" s="2472">
        <v>0</v>
      </c>
      <c r="AM167" s="2472">
        <v>0.9942107198348632</v>
      </c>
      <c r="AN167" s="2472">
        <v>0</v>
      </c>
      <c r="AO167" s="2472">
        <v>0.69707364797150995</v>
      </c>
      <c r="AP167" s="1025">
        <v>0</v>
      </c>
      <c r="AQ167" s="1025">
        <v>1.8096774193548388</v>
      </c>
      <c r="AR167" s="2472">
        <v>0</v>
      </c>
      <c r="AS167" s="2472">
        <v>0.80978840912472294</v>
      </c>
      <c r="AT167" s="1026">
        <v>0</v>
      </c>
      <c r="AU167" s="1026">
        <v>2.2452563625692821</v>
      </c>
      <c r="AV167" s="2472">
        <v>0</v>
      </c>
      <c r="AW167" s="2472">
        <v>0.93012703995241053</v>
      </c>
      <c r="AX167" s="1026">
        <v>0</v>
      </c>
      <c r="AY167" s="1026">
        <v>1.9286132556154405</v>
      </c>
      <c r="AZ167" s="2472">
        <v>0</v>
      </c>
      <c r="BA167" s="2472">
        <v>1.9861576564002061</v>
      </c>
      <c r="BB167" s="1038">
        <v>0</v>
      </c>
      <c r="BC167" s="1038">
        <v>1.4847339302243185</v>
      </c>
      <c r="BD167" s="2472">
        <v>0</v>
      </c>
      <c r="BE167" s="2472">
        <v>1.0149299788169419</v>
      </c>
      <c r="BF167" s="1217"/>
      <c r="BG167" s="1217"/>
      <c r="BH167" s="1217"/>
      <c r="BI167" s="1217"/>
      <c r="BJ167" s="1217"/>
      <c r="BK167" s="1217"/>
      <c r="BL167" s="1217"/>
      <c r="BM167" s="1217"/>
    </row>
    <row r="168" spans="1:65" x14ac:dyDescent="0.25">
      <c r="A168" s="1362" t="s">
        <v>624</v>
      </c>
      <c r="B168" s="919"/>
      <c r="C168" s="2277" t="s">
        <v>300</v>
      </c>
      <c r="D168" s="1025">
        <v>0.77939442392706682</v>
      </c>
      <c r="E168" s="1025">
        <v>0.78789867386819135</v>
      </c>
      <c r="F168" s="1025">
        <v>0.7936724347155506</v>
      </c>
      <c r="G168" s="1025">
        <v>0.77634362613120433</v>
      </c>
      <c r="H168" s="2476">
        <v>0.78665046219662416</v>
      </c>
      <c r="I168" s="1032">
        <v>0.78202643649365688</v>
      </c>
      <c r="J168" s="1025">
        <v>0.26842658610689035</v>
      </c>
      <c r="K168" s="1025">
        <v>0.63548301733749279</v>
      </c>
      <c r="L168" s="2472">
        <v>0.61580742612308559</v>
      </c>
      <c r="M168" s="2472">
        <v>0.73371541918942695</v>
      </c>
      <c r="N168" s="1025">
        <v>0.17829442620155245</v>
      </c>
      <c r="O168" s="1025">
        <v>0.84180942161742467</v>
      </c>
      <c r="P168" s="2472">
        <v>0.50463609007745014</v>
      </c>
      <c r="Q168" s="2472">
        <v>0.76118192800309858</v>
      </c>
      <c r="R168" s="1025">
        <v>0.82158238344402346</v>
      </c>
      <c r="S168" s="1025">
        <v>0.91399060068921834</v>
      </c>
      <c r="T168" s="2472">
        <v>0.56885396651120035</v>
      </c>
      <c r="U168" s="2472">
        <v>0.79214316233819471</v>
      </c>
      <c r="V168" s="1025">
        <v>0.8242187402214487</v>
      </c>
      <c r="W168" s="1025">
        <v>0.90915276572945425</v>
      </c>
      <c r="X168" s="2472">
        <v>0.60568199245278598</v>
      </c>
      <c r="Y168" s="2472">
        <v>0.88809112677597357</v>
      </c>
      <c r="Z168" s="1038">
        <v>0.61071704416861805</v>
      </c>
      <c r="AA168" s="1038">
        <v>0.81132506453348308</v>
      </c>
      <c r="AB168" s="1025">
        <v>0.84633693295953794</v>
      </c>
      <c r="AC168" s="1025">
        <v>0.77610504898599497</v>
      </c>
      <c r="AD168" s="2476">
        <v>0.64484889721777006</v>
      </c>
      <c r="AE168" s="2472">
        <v>0.80622309966445449</v>
      </c>
      <c r="AF168" s="1025">
        <v>0.84461552960170216</v>
      </c>
      <c r="AG168" s="1025">
        <v>0.37507023947061896</v>
      </c>
      <c r="AH168" s="2476">
        <v>0.66941036841251589</v>
      </c>
      <c r="AI168" s="2472">
        <v>0.75321250209963864</v>
      </c>
      <c r="AJ168" s="1025">
        <v>0.84633693295953794</v>
      </c>
      <c r="AK168" s="1025">
        <v>0.74012228729899621</v>
      </c>
      <c r="AL168" s="2472">
        <v>0.845775605777635</v>
      </c>
      <c r="AM168" s="2472">
        <v>0.63320820227123154</v>
      </c>
      <c r="AN168" s="2472">
        <v>0.68935481750690752</v>
      </c>
      <c r="AO168" s="2472">
        <v>0.75173687788574806</v>
      </c>
      <c r="AP168" s="1025">
        <v>0.84633693295953794</v>
      </c>
      <c r="AQ168" s="1025">
        <v>0.89453494623655916</v>
      </c>
      <c r="AR168" s="2472">
        <v>0.70525823443184721</v>
      </c>
      <c r="AS168" s="2472">
        <v>0.76620334886246411</v>
      </c>
      <c r="AT168" s="1026">
        <v>0.82789057548052813</v>
      </c>
      <c r="AU168" s="1026">
        <v>0.86446101871579173</v>
      </c>
      <c r="AV168" s="2472">
        <v>0.71553878996886233</v>
      </c>
      <c r="AW168" s="2472">
        <v>0.77444051879028797</v>
      </c>
      <c r="AX168" s="1026">
        <v>0.8741599081104211</v>
      </c>
      <c r="AY168" s="1026">
        <v>0.93345893818654824</v>
      </c>
      <c r="AZ168" s="2472">
        <v>0.85018153540692798</v>
      </c>
      <c r="BA168" s="2472">
        <v>0.89858576601287221</v>
      </c>
      <c r="BB168" s="1038">
        <v>0.42281559977579714</v>
      </c>
      <c r="BC168" s="1038">
        <v>0.38117225630167623</v>
      </c>
      <c r="BD168" s="2472">
        <v>0.72901072055074811</v>
      </c>
      <c r="BE168" s="2472">
        <v>0.78794619276640865</v>
      </c>
      <c r="BF168" s="1217"/>
      <c r="BG168" s="1217"/>
      <c r="BH168" s="1217"/>
      <c r="BI168" s="1217"/>
      <c r="BJ168" s="1217"/>
      <c r="BK168" s="1217"/>
      <c r="BL168" s="1217"/>
      <c r="BM168" s="1217"/>
    </row>
    <row r="169" spans="1:65" ht="15.75" thickBot="1" x14ac:dyDescent="0.3">
      <c r="A169" s="1741" t="s">
        <v>311</v>
      </c>
      <c r="B169" s="2477"/>
      <c r="C169" s="2282" t="s">
        <v>550</v>
      </c>
      <c r="D169" s="2435">
        <v>79.088033162430463</v>
      </c>
      <c r="E169" s="2435">
        <v>71.393252965195416</v>
      </c>
      <c r="F169" s="2435">
        <v>79.737829028074728</v>
      </c>
      <c r="G169" s="2435">
        <v>70.990047099652969</v>
      </c>
      <c r="H169" s="2478">
        <v>79.418903483723597</v>
      </c>
      <c r="I169" s="1128">
        <v>71.187134484397276</v>
      </c>
      <c r="J169" s="2435">
        <v>76.647930505876332</v>
      </c>
      <c r="K169" s="2435">
        <v>76.259836772609646</v>
      </c>
      <c r="L169" s="2476">
        <v>78.701621650220901</v>
      </c>
      <c r="M169" s="1038">
        <v>72.826440946907979</v>
      </c>
      <c r="N169" s="2435">
        <v>75.849514563106794</v>
      </c>
      <c r="O169" s="2435">
        <v>80.569950172479878</v>
      </c>
      <c r="P169" s="2476">
        <v>78.191177428813461</v>
      </c>
      <c r="Q169" s="1038">
        <v>74.772449831433576</v>
      </c>
      <c r="R169" s="2435">
        <v>79.737829028074728</v>
      </c>
      <c r="S169" s="2435">
        <v>71.79072378649164</v>
      </c>
      <c r="T169" s="2476">
        <v>78.557037798578932</v>
      </c>
      <c r="U169" s="1038">
        <v>74.12236714915197</v>
      </c>
      <c r="V169" s="2435">
        <v>79.997091014872183</v>
      </c>
      <c r="W169" s="2435">
        <v>80.023912300860246</v>
      </c>
      <c r="X169" s="2476">
        <v>78.952449249779349</v>
      </c>
      <c r="Y169" s="1038">
        <v>77.287063709373712</v>
      </c>
      <c r="Z169" s="2476">
        <v>78.824419028586092</v>
      </c>
      <c r="AA169" s="1038">
        <v>75.114642717280645</v>
      </c>
      <c r="AB169" s="2435">
        <v>79.737829028074728</v>
      </c>
      <c r="AC169" s="2435">
        <v>76.106108035313511</v>
      </c>
      <c r="AD169" s="2476">
        <v>78.971949390019532</v>
      </c>
      <c r="AE169" s="1038">
        <v>75.261932156670952</v>
      </c>
      <c r="AF169" s="2435">
        <v>79.997091014872183</v>
      </c>
      <c r="AG169" s="2435">
        <v>75.501039108256222</v>
      </c>
      <c r="AH169" s="2476">
        <v>79.110048690642984</v>
      </c>
      <c r="AI169" s="1038">
        <v>75.277698923213009</v>
      </c>
      <c r="AJ169" s="2435">
        <v>79.737829028074728</v>
      </c>
      <c r="AK169" s="2435">
        <v>76.133946201404896</v>
      </c>
      <c r="AL169" s="2476">
        <v>79.822144436692184</v>
      </c>
      <c r="AM169" s="1038">
        <v>75.997014478656169</v>
      </c>
      <c r="AN169" s="2476">
        <v>79.187027510239517</v>
      </c>
      <c r="AO169" s="1038">
        <v>75.375055759619059</v>
      </c>
      <c r="AP169" s="2435">
        <v>79.737829028074728</v>
      </c>
      <c r="AQ169" s="2435">
        <v>76.098797683494894</v>
      </c>
      <c r="AR169" s="2476">
        <v>79.247189978867425</v>
      </c>
      <c r="AS169" s="1038">
        <v>75.450827418493873</v>
      </c>
      <c r="AT169" s="2435">
        <v>79.595927833025428</v>
      </c>
      <c r="AU169" s="2435">
        <v>69.371350641478941</v>
      </c>
      <c r="AV169" s="2476">
        <v>79.278141559886834</v>
      </c>
      <c r="AW169" s="1038">
        <v>74.908936852247081</v>
      </c>
      <c r="AX169" s="2435">
        <v>79.737829028074728</v>
      </c>
      <c r="AY169" s="2435">
        <v>77.629179057402936</v>
      </c>
      <c r="AZ169" s="2476">
        <v>79.694071730724943</v>
      </c>
      <c r="BA169" s="1038">
        <v>74.528123680878039</v>
      </c>
      <c r="BB169" s="2476">
        <v>79.758897681155958</v>
      </c>
      <c r="BC169" s="1038">
        <v>75.201390135298155</v>
      </c>
      <c r="BD169" s="2476">
        <v>79.319753791484231</v>
      </c>
      <c r="BE169" s="1038">
        <v>75.156055470962912</v>
      </c>
      <c r="BF169" s="1217"/>
      <c r="BG169" s="1217"/>
      <c r="BH169" s="1217"/>
      <c r="BI169" s="1217"/>
      <c r="BJ169" s="1217"/>
      <c r="BK169" s="1217"/>
      <c r="BL169" s="1217"/>
      <c r="BM169" s="1217"/>
    </row>
    <row r="170" spans="1:65" ht="15.75" thickBot="1" x14ac:dyDescent="0.3">
      <c r="A170" s="2479"/>
      <c r="B170" s="2480"/>
      <c r="C170" s="2480"/>
      <c r="D170" s="2480"/>
      <c r="E170" s="2480"/>
      <c r="F170" s="2480"/>
      <c r="G170" s="2480"/>
      <c r="H170" s="2480"/>
      <c r="I170" s="2480"/>
      <c r="J170" s="2480"/>
      <c r="K170" s="2480"/>
      <c r="L170" s="2480"/>
      <c r="M170" s="2480"/>
      <c r="N170" s="2480"/>
      <c r="O170" s="2480"/>
      <c r="P170" s="2480"/>
      <c r="Q170" s="2480"/>
      <c r="R170" s="2480"/>
      <c r="S170" s="2480"/>
      <c r="T170" s="2480"/>
      <c r="U170" s="2480"/>
      <c r="V170" s="2480"/>
      <c r="W170" s="2480"/>
      <c r="X170" s="2481"/>
      <c r="Y170" s="2481"/>
      <c r="Z170" s="2481"/>
      <c r="AA170" s="2481"/>
      <c r="AB170" s="2480"/>
      <c r="AC170" s="2480"/>
      <c r="AD170" s="2480"/>
      <c r="AE170" s="2480"/>
      <c r="AF170" s="2480"/>
      <c r="AG170" s="2480"/>
      <c r="AH170" s="2480"/>
      <c r="AI170" s="2480"/>
      <c r="AJ170" s="2480"/>
      <c r="AK170" s="2480"/>
      <c r="AL170" s="2481"/>
      <c r="AM170" s="2481"/>
      <c r="AN170" s="2480"/>
      <c r="AO170" s="2480"/>
      <c r="AP170" s="2480"/>
      <c r="AQ170" s="2480"/>
      <c r="AR170" s="2480"/>
      <c r="AS170" s="2480"/>
      <c r="AT170" s="2480"/>
      <c r="AU170" s="2480"/>
      <c r="AV170" s="2480"/>
      <c r="AW170" s="2480"/>
      <c r="AX170" s="2480"/>
      <c r="AY170" s="2480"/>
      <c r="AZ170" s="2481"/>
      <c r="BA170" s="2481"/>
      <c r="BB170" s="2481"/>
      <c r="BC170" s="2481"/>
      <c r="BD170" s="2480"/>
      <c r="BE170" s="2480"/>
      <c r="BF170" s="1217"/>
      <c r="BG170" s="1217"/>
      <c r="BH170" s="1217"/>
      <c r="BI170" s="1217"/>
      <c r="BJ170" s="1217"/>
      <c r="BK170" s="1217"/>
      <c r="BL170" s="1217"/>
      <c r="BM170" s="1217"/>
    </row>
    <row r="171" spans="1:65" ht="15.75" thickBot="1" x14ac:dyDescent="0.3">
      <c r="A171" s="2234" t="s">
        <v>805</v>
      </c>
      <c r="B171" s="2235"/>
      <c r="C171" s="1372" t="s">
        <v>50</v>
      </c>
      <c r="D171" s="2235"/>
      <c r="E171" s="2236">
        <v>318.77999999999992</v>
      </c>
      <c r="F171" s="2235"/>
      <c r="G171" s="2236">
        <v>302.21999999999986</v>
      </c>
      <c r="H171" s="2235"/>
      <c r="I171" s="2236">
        <v>620.99999999999977</v>
      </c>
      <c r="J171" s="2235"/>
      <c r="K171" s="2236">
        <v>351.89999999999992</v>
      </c>
      <c r="L171" s="2235"/>
      <c r="M171" s="968">
        <v>972.89999999999964</v>
      </c>
      <c r="N171" s="2235"/>
      <c r="O171" s="2236">
        <v>351.89999999999986</v>
      </c>
      <c r="P171" s="2235"/>
      <c r="Q171" s="968">
        <v>1324.7999999999995</v>
      </c>
      <c r="R171" s="2235"/>
      <c r="S171" s="2236">
        <v>345.68999999999988</v>
      </c>
      <c r="T171" s="2235"/>
      <c r="U171" s="968">
        <v>1670.4899999999993</v>
      </c>
      <c r="V171" s="2235"/>
      <c r="W171" s="2236">
        <v>331.19999999999993</v>
      </c>
      <c r="X171" s="2482"/>
      <c r="Y171" s="1073">
        <v>1028.7899999999995</v>
      </c>
      <c r="Z171" s="2482"/>
      <c r="AA171" s="1073">
        <v>2001.6899999999991</v>
      </c>
      <c r="AB171" s="2235"/>
      <c r="AC171" s="2236">
        <v>368.46</v>
      </c>
      <c r="AD171" s="2235"/>
      <c r="AE171" s="968">
        <v>2370.1499999999992</v>
      </c>
      <c r="AF171" s="2235"/>
      <c r="AG171" s="2236">
        <v>215.27999999999994</v>
      </c>
      <c r="AH171" s="2235"/>
      <c r="AI171" s="968">
        <v>2585.4299999999989</v>
      </c>
      <c r="AJ171" s="2235"/>
      <c r="AK171" s="2236">
        <v>509.21999999999974</v>
      </c>
      <c r="AL171" s="2482"/>
      <c r="AM171" s="1073">
        <v>1092.9599999999996</v>
      </c>
      <c r="AN171" s="2235"/>
      <c r="AO171" s="968">
        <v>3094.6499999999987</v>
      </c>
      <c r="AP171" s="2235"/>
      <c r="AQ171" s="2236">
        <v>285.6599999999998</v>
      </c>
      <c r="AR171" s="2235"/>
      <c r="AS171" s="968">
        <v>3380.3099999999986</v>
      </c>
      <c r="AT171" s="2235"/>
      <c r="AU171" s="2236">
        <v>320.84999999999997</v>
      </c>
      <c r="AV171" s="2235"/>
      <c r="AW171" s="968">
        <v>3701.1599999999985</v>
      </c>
      <c r="AX171" s="2235"/>
      <c r="AY171" s="2236">
        <v>420.20999999999987</v>
      </c>
      <c r="AZ171" s="2482"/>
      <c r="BA171" s="1073">
        <v>1026.7199999999996</v>
      </c>
      <c r="BB171" s="2482"/>
      <c r="BC171" s="1073">
        <v>2119.6799999999994</v>
      </c>
      <c r="BD171" s="2235"/>
      <c r="BE171" s="968">
        <v>4121.3699999999981</v>
      </c>
      <c r="BF171" s="1217"/>
      <c r="BG171" s="1217"/>
      <c r="BH171" s="1217"/>
      <c r="BI171" s="1217"/>
      <c r="BJ171" s="1217"/>
      <c r="BK171" s="1217"/>
      <c r="BL171" s="1217"/>
      <c r="BM171" s="1217"/>
    </row>
    <row r="172" spans="1:65" x14ac:dyDescent="0.25">
      <c r="A172" s="1476" t="s">
        <v>806</v>
      </c>
      <c r="B172" s="1101"/>
      <c r="C172" s="914" t="s">
        <v>50</v>
      </c>
      <c r="D172" s="1101"/>
      <c r="E172" s="1437">
        <v>502.35399999999947</v>
      </c>
      <c r="F172" s="1101"/>
      <c r="G172" s="1437">
        <v>524.17299999999921</v>
      </c>
      <c r="H172" s="1101"/>
      <c r="I172" s="1437">
        <v>1026.5269999999987</v>
      </c>
      <c r="J172" s="1101"/>
      <c r="K172" s="1437">
        <v>523.43599999999935</v>
      </c>
      <c r="L172" s="1101"/>
      <c r="M172" s="542">
        <v>1549.9629999999979</v>
      </c>
      <c r="N172" s="1101"/>
      <c r="O172" s="1437">
        <v>576.52099999999973</v>
      </c>
      <c r="P172" s="1101"/>
      <c r="Q172" s="542">
        <v>2126.4839999999976</v>
      </c>
      <c r="R172" s="1101"/>
      <c r="S172" s="1437">
        <v>571.93199999999979</v>
      </c>
      <c r="T172" s="1101"/>
      <c r="U172" s="542">
        <v>2698.4159999999974</v>
      </c>
      <c r="V172" s="1101"/>
      <c r="W172" s="1437">
        <v>590.469999999999</v>
      </c>
      <c r="X172" s="2483"/>
      <c r="Y172" s="1036">
        <v>1738.9229999999984</v>
      </c>
      <c r="Z172" s="2483"/>
      <c r="AA172" s="1036">
        <v>3288.8859999999963</v>
      </c>
      <c r="AB172" s="1101"/>
      <c r="AC172" s="1437">
        <v>582.98</v>
      </c>
      <c r="AD172" s="1101"/>
      <c r="AE172" s="542">
        <v>3871.8659999999963</v>
      </c>
      <c r="AF172" s="1101"/>
      <c r="AG172" s="1437">
        <v>275.33799999999979</v>
      </c>
      <c r="AH172" s="1101"/>
      <c r="AI172" s="542">
        <v>4147.2039999999961</v>
      </c>
      <c r="AJ172" s="1101"/>
      <c r="AK172" s="1437">
        <v>539.83999999999946</v>
      </c>
      <c r="AL172" s="2483"/>
      <c r="AM172" s="1036">
        <v>1398.1579999999992</v>
      </c>
      <c r="AN172" s="1101"/>
      <c r="AO172" s="968">
        <v>4687.0439999999953</v>
      </c>
      <c r="AP172" s="1101"/>
      <c r="AQ172" s="1437">
        <v>553.60499999999934</v>
      </c>
      <c r="AR172" s="1101"/>
      <c r="AS172" s="542">
        <v>5240.6489999999949</v>
      </c>
      <c r="AT172" s="1101"/>
      <c r="AU172" s="1437">
        <v>504.07099999999929</v>
      </c>
      <c r="AV172" s="1101"/>
      <c r="AW172" s="542">
        <v>5744.7199999999939</v>
      </c>
      <c r="AX172" s="1101"/>
      <c r="AY172" s="1437">
        <v>595.05399999999952</v>
      </c>
      <c r="AZ172" s="2483"/>
      <c r="BA172" s="1036">
        <v>1652.7299999999982</v>
      </c>
      <c r="BB172" s="2483"/>
      <c r="BC172" s="1036">
        <v>3050.8879999999972</v>
      </c>
      <c r="BD172" s="1101"/>
      <c r="BE172" s="542">
        <v>6339.7739999999931</v>
      </c>
      <c r="BF172" s="1217"/>
      <c r="BG172" s="1217"/>
      <c r="BH172" s="1217"/>
      <c r="BI172" s="1217"/>
      <c r="BJ172" s="1217"/>
      <c r="BK172" s="1217"/>
      <c r="BL172" s="1217"/>
      <c r="BM172" s="1217"/>
    </row>
    <row r="173" spans="1:65" x14ac:dyDescent="0.25">
      <c r="A173" s="1476" t="s">
        <v>829</v>
      </c>
      <c r="B173" s="1101"/>
      <c r="C173" s="914" t="s">
        <v>50</v>
      </c>
      <c r="D173" s="1101"/>
      <c r="E173" s="1437">
        <v>821.13399999999933</v>
      </c>
      <c r="F173" s="1101"/>
      <c r="G173" s="1437">
        <v>826.39299999999912</v>
      </c>
      <c r="H173" s="1101"/>
      <c r="I173" s="1437">
        <v>1647.5269999999985</v>
      </c>
      <c r="J173" s="1101"/>
      <c r="K173" s="1437">
        <v>875.33599999999933</v>
      </c>
      <c r="L173" s="1101"/>
      <c r="M173" s="1437">
        <v>2522.8629999999976</v>
      </c>
      <c r="N173" s="1101"/>
      <c r="O173" s="1437">
        <v>928.42099999999959</v>
      </c>
      <c r="P173" s="1101"/>
      <c r="Q173" s="1437">
        <v>3451.2839999999969</v>
      </c>
      <c r="R173" s="1101"/>
      <c r="S173" s="1437">
        <v>917.62199999999962</v>
      </c>
      <c r="T173" s="1101"/>
      <c r="U173" s="1437">
        <v>4368.9059999999972</v>
      </c>
      <c r="V173" s="1101"/>
      <c r="W173" s="1437">
        <v>921.66999999999894</v>
      </c>
      <c r="X173" s="2483"/>
      <c r="Y173" s="1036">
        <v>2767.7129999999979</v>
      </c>
      <c r="Z173" s="2483"/>
      <c r="AA173" s="1036">
        <v>5290.5759999999955</v>
      </c>
      <c r="AB173" s="1101"/>
      <c r="AC173" s="1437">
        <v>951.44</v>
      </c>
      <c r="AD173" s="1101"/>
      <c r="AE173" s="1437">
        <v>6242.015999999996</v>
      </c>
      <c r="AF173" s="1101"/>
      <c r="AG173" s="1437">
        <v>490.61799999999971</v>
      </c>
      <c r="AH173" s="1101"/>
      <c r="AI173" s="1437">
        <v>6732.6339999999946</v>
      </c>
      <c r="AJ173" s="1101"/>
      <c r="AK173" s="1437">
        <v>1049.0599999999993</v>
      </c>
      <c r="AL173" s="2483"/>
      <c r="AM173" s="1036">
        <v>2491.1179999999986</v>
      </c>
      <c r="AN173" s="1101"/>
      <c r="AO173" s="1437">
        <v>7781.693999999994</v>
      </c>
      <c r="AP173" s="1101"/>
      <c r="AQ173" s="1437">
        <v>839.26499999999919</v>
      </c>
      <c r="AR173" s="1101"/>
      <c r="AS173" s="1437">
        <v>8620.9589999999935</v>
      </c>
      <c r="AT173" s="1101"/>
      <c r="AU173" s="1437">
        <v>824.92099999999925</v>
      </c>
      <c r="AV173" s="1101"/>
      <c r="AW173" s="1437">
        <v>9445.8799999999919</v>
      </c>
      <c r="AX173" s="1101"/>
      <c r="AY173" s="1437">
        <v>1015.2639999999994</v>
      </c>
      <c r="AZ173" s="2483"/>
      <c r="BA173" s="1036">
        <v>2679.449999999998</v>
      </c>
      <c r="BB173" s="2483"/>
      <c r="BC173" s="1036">
        <v>5170.5679999999966</v>
      </c>
      <c r="BD173" s="1101"/>
      <c r="BE173" s="1437">
        <v>10461.143999999991</v>
      </c>
      <c r="BF173" s="1217"/>
      <c r="BG173" s="1217"/>
      <c r="BH173" s="1217"/>
      <c r="BI173" s="1217"/>
      <c r="BJ173" s="1217"/>
      <c r="BK173" s="1217"/>
      <c r="BL173" s="1217"/>
      <c r="BM173" s="1217"/>
    </row>
    <row r="174" spans="1:65" x14ac:dyDescent="0.25">
      <c r="A174" s="1476" t="s">
        <v>825</v>
      </c>
      <c r="B174" s="1101"/>
      <c r="C174" s="914" t="s">
        <v>49</v>
      </c>
      <c r="D174" s="1101"/>
      <c r="E174" s="2348">
        <v>2.14422676942304E-2</v>
      </c>
      <c r="F174" s="1101"/>
      <c r="G174" s="2348">
        <v>2.0730071958341614E-2</v>
      </c>
      <c r="H174" s="1101"/>
      <c r="I174" s="2348">
        <v>2.1079019836906954E-2</v>
      </c>
      <c r="J174" s="1101"/>
      <c r="K174" s="2348">
        <v>2.1895354316072708E-2</v>
      </c>
      <c r="L174" s="1101"/>
      <c r="M174" s="2348">
        <v>2.1355269876747653E-2</v>
      </c>
      <c r="N174" s="1101"/>
      <c r="O174" s="2348">
        <v>2.1195819924533253E-2</v>
      </c>
      <c r="P174" s="1101"/>
      <c r="Q174" s="2348">
        <v>2.1312141261377936E-2</v>
      </c>
      <c r="R174" s="1101"/>
      <c r="S174" s="2348">
        <v>2.1172035088622775E-2</v>
      </c>
      <c r="T174" s="1101"/>
      <c r="U174" s="2348">
        <v>2.1282560478931324E-2</v>
      </c>
      <c r="V174" s="1101"/>
      <c r="W174" s="2348">
        <v>2.0606102502387071E-2</v>
      </c>
      <c r="X174" s="2483"/>
      <c r="Y174" s="2348">
        <v>2.0987982830535084E-2</v>
      </c>
      <c r="Z174" s="2483"/>
      <c r="AA174" s="2484">
        <v>2.1161538375541557E-2</v>
      </c>
      <c r="AB174" s="1101"/>
      <c r="AC174" s="2348">
        <v>2.1531156620539869E-2</v>
      </c>
      <c r="AD174" s="1101"/>
      <c r="AE174" s="2348">
        <v>2.1217055591996603E-2</v>
      </c>
      <c r="AF174" s="1101"/>
      <c r="AG174" s="2348">
        <v>2.3470915885160721E-2</v>
      </c>
      <c r="AH174" s="1101"/>
      <c r="AI174" s="2348">
        <v>2.1366572493342947E-2</v>
      </c>
      <c r="AJ174" s="1101"/>
      <c r="AK174" s="2348">
        <v>2.5558512929480262E-2</v>
      </c>
      <c r="AL174" s="2483"/>
      <c r="AM174" s="2348">
        <v>2.347063614367241E-2</v>
      </c>
      <c r="AN174" s="1101"/>
      <c r="AO174" s="2348">
        <v>2.1849687957788879E-2</v>
      </c>
      <c r="AP174" s="1101"/>
      <c r="AQ174" s="2348">
        <v>2.0021348089075495E-2</v>
      </c>
      <c r="AR174" s="1101"/>
      <c r="AS174" s="2348">
        <v>2.1657153476221769E-2</v>
      </c>
      <c r="AT174" s="1101"/>
      <c r="AU174" s="2348">
        <v>2.3006784388270772E-2</v>
      </c>
      <c r="AV174" s="1101"/>
      <c r="AW174" s="2348">
        <v>2.1768675601563977E-2</v>
      </c>
      <c r="AX174" s="1101"/>
      <c r="AY174" s="2348">
        <v>2.2491328247642092E-2</v>
      </c>
      <c r="AZ174" s="2483"/>
      <c r="BA174" s="2348">
        <v>2.1799334629097916E-2</v>
      </c>
      <c r="BB174" s="2483"/>
      <c r="BC174" s="2484">
        <v>2.2573779061339113E-2</v>
      </c>
      <c r="BD174" s="1101"/>
      <c r="BE174" s="2348">
        <v>2.1836768633572087E-2</v>
      </c>
      <c r="BF174" s="1217"/>
      <c r="BG174" s="1217"/>
      <c r="BH174" s="1217"/>
      <c r="BI174" s="1217"/>
      <c r="BJ174" s="1217"/>
      <c r="BK174" s="1217"/>
      <c r="BL174" s="1217"/>
      <c r="BM174" s="1217"/>
    </row>
    <row r="175" spans="1:65" ht="15.75" thickBot="1" x14ac:dyDescent="0.3">
      <c r="A175" s="1476" t="s">
        <v>828</v>
      </c>
      <c r="B175" s="1101"/>
      <c r="C175" s="914" t="s">
        <v>50</v>
      </c>
      <c r="D175" s="1101"/>
      <c r="E175" s="2349">
        <v>102.49999999999999</v>
      </c>
      <c r="F175" s="1101"/>
      <c r="G175" s="2349">
        <v>174.25</v>
      </c>
      <c r="H175" s="1101"/>
      <c r="I175" s="2349">
        <v>276.75000000000006</v>
      </c>
      <c r="J175" s="1101"/>
      <c r="K175" s="2349">
        <v>108.64999999999999</v>
      </c>
      <c r="L175" s="1101"/>
      <c r="M175" s="2349">
        <v>385.40000000000003</v>
      </c>
      <c r="N175" s="1101"/>
      <c r="O175" s="2349">
        <v>86.1</v>
      </c>
      <c r="P175" s="1101"/>
      <c r="Q175" s="2349">
        <v>471.50000000000006</v>
      </c>
      <c r="R175" s="1101"/>
      <c r="S175" s="2349">
        <v>127.09999999999998</v>
      </c>
      <c r="T175" s="1101"/>
      <c r="U175" s="2349">
        <v>598.6</v>
      </c>
      <c r="V175" s="1101"/>
      <c r="W175" s="2349">
        <v>98.399999999999991</v>
      </c>
      <c r="X175" s="2483"/>
      <c r="Y175" s="2349">
        <v>311.60000000000008</v>
      </c>
      <c r="Z175" s="2483"/>
      <c r="AA175" s="2485">
        <v>696.99999999999989</v>
      </c>
      <c r="AB175" s="1101"/>
      <c r="AC175" s="2349">
        <v>101.49000000000001</v>
      </c>
      <c r="AD175" s="1101"/>
      <c r="AE175" s="2349">
        <v>798.4899999999999</v>
      </c>
      <c r="AF175" s="1101"/>
      <c r="AG175" s="2349">
        <v>75.84999999999998</v>
      </c>
      <c r="AH175" s="1101"/>
      <c r="AI175" s="2349">
        <v>874.3399999999998</v>
      </c>
      <c r="AJ175" s="1101"/>
      <c r="AK175" s="2349">
        <v>98.399999999999991</v>
      </c>
      <c r="AL175" s="2483"/>
      <c r="AM175" s="2349">
        <v>275.74</v>
      </c>
      <c r="AN175" s="1101"/>
      <c r="AO175" s="2349">
        <v>972.7399999999999</v>
      </c>
      <c r="AP175" s="1101"/>
      <c r="AQ175" s="2349">
        <v>69.7</v>
      </c>
      <c r="AR175" s="1101"/>
      <c r="AS175" s="2349">
        <v>1042.44</v>
      </c>
      <c r="AT175" s="1101"/>
      <c r="AU175" s="2349">
        <v>86.1</v>
      </c>
      <c r="AV175" s="1101"/>
      <c r="AW175" s="2349">
        <v>1128.54</v>
      </c>
      <c r="AX175" s="1101"/>
      <c r="AY175" s="2349">
        <v>284.95</v>
      </c>
      <c r="AZ175" s="2483"/>
      <c r="BA175" s="2349">
        <v>440.75</v>
      </c>
      <c r="BB175" s="2483"/>
      <c r="BC175" s="2485">
        <v>716.49</v>
      </c>
      <c r="BD175" s="1101"/>
      <c r="BE175" s="2349">
        <v>1413.4899999999998</v>
      </c>
      <c r="BF175" s="1217"/>
      <c r="BG175" s="1217"/>
      <c r="BH175" s="1217"/>
      <c r="BI175" s="1217"/>
      <c r="BJ175" s="1217"/>
      <c r="BK175" s="1217"/>
      <c r="BL175" s="1217"/>
      <c r="BM175" s="1217"/>
    </row>
    <row r="176" spans="1:65" ht="15.75" thickBot="1" x14ac:dyDescent="0.3">
      <c r="A176" s="2486" t="s">
        <v>807</v>
      </c>
      <c r="B176" s="2487"/>
      <c r="C176" s="1543" t="s">
        <v>50</v>
      </c>
      <c r="D176" s="2488"/>
      <c r="E176" s="1065">
        <v>653.92600000000016</v>
      </c>
      <c r="F176" s="2488"/>
      <c r="G176" s="1065">
        <v>680.51099999999997</v>
      </c>
      <c r="H176" s="2488"/>
      <c r="I176" s="1065">
        <v>1334.4370000000001</v>
      </c>
      <c r="J176" s="2488"/>
      <c r="K176" s="1065">
        <v>683.77500000000032</v>
      </c>
      <c r="L176" s="2488"/>
      <c r="M176" s="1049">
        <v>2018.2120000000004</v>
      </c>
      <c r="N176" s="2488"/>
      <c r="O176" s="1065">
        <v>746.15899999999999</v>
      </c>
      <c r="P176" s="2488"/>
      <c r="Q176" s="1049">
        <v>2764.3710000000005</v>
      </c>
      <c r="R176" s="2488"/>
      <c r="S176" s="1065">
        <v>736.85600000000022</v>
      </c>
      <c r="T176" s="2488"/>
      <c r="U176" s="1049">
        <v>3501.2270000000008</v>
      </c>
      <c r="V176" s="2488"/>
      <c r="W176" s="1065">
        <v>760.44200000000023</v>
      </c>
      <c r="X176" s="2489"/>
      <c r="Y176" s="1050">
        <v>2243.4570000000003</v>
      </c>
      <c r="Z176" s="2489"/>
      <c r="AA176" s="1050">
        <v>4261.6690000000008</v>
      </c>
      <c r="AB176" s="2488"/>
      <c r="AC176" s="1065">
        <v>751.29</v>
      </c>
      <c r="AD176" s="2488"/>
      <c r="AE176" s="1049">
        <v>5012.9590000000007</v>
      </c>
      <c r="AF176" s="2488"/>
      <c r="AG176" s="1065">
        <v>355.41399999999993</v>
      </c>
      <c r="AH176" s="2488"/>
      <c r="AI176" s="1049">
        <v>5368.3730000000005</v>
      </c>
      <c r="AJ176" s="2488"/>
      <c r="AK176" s="1065">
        <v>697.86400000000026</v>
      </c>
      <c r="AL176" s="2489"/>
      <c r="AM176" s="1050">
        <v>1804.5680000000002</v>
      </c>
      <c r="AN176" s="2488"/>
      <c r="AO176" s="968">
        <v>6066.237000000001</v>
      </c>
      <c r="AP176" s="2488"/>
      <c r="AQ176" s="1065">
        <v>712.69100000000049</v>
      </c>
      <c r="AR176" s="2488"/>
      <c r="AS176" s="1049">
        <v>6778.9280000000017</v>
      </c>
      <c r="AT176" s="2488"/>
      <c r="AU176" s="1065">
        <v>609.08300000000008</v>
      </c>
      <c r="AV176" s="2488"/>
      <c r="AW176" s="1049">
        <v>7388.0110000000022</v>
      </c>
      <c r="AX176" s="2488"/>
      <c r="AY176" s="1065">
        <v>767.47800000000007</v>
      </c>
      <c r="AZ176" s="2489"/>
      <c r="BA176" s="1050">
        <v>2089.2520000000004</v>
      </c>
      <c r="BB176" s="2489"/>
      <c r="BC176" s="1050">
        <v>3893.8200000000006</v>
      </c>
      <c r="BD176" s="2488"/>
      <c r="BE176" s="1049">
        <v>8155.4890000000023</v>
      </c>
      <c r="BF176" s="1217"/>
      <c r="BG176" s="1217"/>
      <c r="BH176" s="1217"/>
      <c r="BI176" s="1217"/>
      <c r="BJ176" s="1217"/>
      <c r="BK176" s="1217"/>
      <c r="BL176" s="1217"/>
      <c r="BM176" s="1217"/>
    </row>
    <row r="177" spans="1:65" x14ac:dyDescent="0.25">
      <c r="A177" s="175"/>
      <c r="B177" s="175"/>
      <c r="C177" s="175"/>
      <c r="D177" s="175"/>
      <c r="F177" s="175"/>
      <c r="H177" s="175"/>
      <c r="J177" s="175"/>
      <c r="L177" s="175"/>
      <c r="N177" s="175"/>
      <c r="P177" s="175"/>
      <c r="R177" s="175"/>
      <c r="S177" s="175"/>
      <c r="T177" s="175"/>
      <c r="U177" s="175"/>
      <c r="V177" s="175"/>
      <c r="W177" s="175"/>
      <c r="X177" s="1774"/>
      <c r="Y177" s="1774"/>
      <c r="Z177" s="1774"/>
      <c r="AA177" s="1774"/>
      <c r="AB177" s="175"/>
      <c r="AC177" s="175"/>
      <c r="AD177" s="175"/>
      <c r="AE177" s="175"/>
      <c r="AF177" s="175"/>
      <c r="AG177" s="175"/>
      <c r="AH177" s="175"/>
      <c r="AI177" s="175"/>
      <c r="AJ177" s="175"/>
      <c r="AK177" s="175"/>
      <c r="AL177" s="1774"/>
      <c r="AM177" s="1774"/>
      <c r="AN177" s="175"/>
      <c r="AO177" s="175"/>
      <c r="AP177" s="175"/>
      <c r="AQ177" s="175"/>
      <c r="AR177" s="175"/>
      <c r="AS177" s="175"/>
      <c r="AT177" s="175"/>
      <c r="AU177" s="175"/>
      <c r="AV177" s="175"/>
      <c r="AW177" s="175"/>
      <c r="AX177" s="175"/>
      <c r="AY177" s="175"/>
      <c r="AZ177" s="1774"/>
      <c r="BA177" s="1774"/>
      <c r="BB177" s="1774"/>
      <c r="BC177" s="1774"/>
      <c r="BD177" s="175"/>
      <c r="BE177" s="175"/>
      <c r="BF177" s="1217"/>
      <c r="BG177" s="1217"/>
      <c r="BH177" s="1217"/>
      <c r="BI177" s="1217"/>
      <c r="BJ177" s="1217"/>
      <c r="BK177" s="1217"/>
      <c r="BL177" s="1217"/>
      <c r="BM177" s="1217"/>
    </row>
    <row r="178" spans="1:65" ht="19.5" thickBot="1" x14ac:dyDescent="0.35">
      <c r="A178" s="2246" t="s">
        <v>830</v>
      </c>
      <c r="B178" s="2246"/>
      <c r="C178" s="175"/>
      <c r="D178" s="175"/>
      <c r="F178" s="175"/>
      <c r="H178" s="175"/>
      <c r="J178" s="175"/>
      <c r="L178" s="175"/>
      <c r="N178" s="175"/>
      <c r="P178" s="175"/>
      <c r="R178" s="175"/>
      <c r="S178" s="175"/>
      <c r="T178" s="175"/>
      <c r="U178" s="175"/>
      <c r="V178" s="175"/>
      <c r="W178" s="175"/>
      <c r="X178" s="1774"/>
      <c r="Y178" s="1774"/>
      <c r="Z178" s="1774"/>
      <c r="AA178" s="1774"/>
      <c r="AB178" s="175"/>
      <c r="AC178" s="175"/>
      <c r="AD178" s="175"/>
      <c r="AE178" s="175"/>
      <c r="AF178" s="175"/>
      <c r="AG178" s="175"/>
      <c r="AH178" s="175"/>
      <c r="AI178" s="175"/>
      <c r="AJ178" s="175"/>
      <c r="AK178" s="175"/>
      <c r="AL178" s="1774"/>
      <c r="AM178" s="1774"/>
      <c r="AN178" s="175"/>
      <c r="AO178" s="175"/>
      <c r="AP178" s="175"/>
      <c r="AQ178" s="175"/>
      <c r="AR178" s="175"/>
      <c r="AS178" s="175"/>
      <c r="AT178" s="175"/>
      <c r="AU178" s="175"/>
      <c r="AV178" s="175"/>
      <c r="AW178" s="175"/>
      <c r="AX178" s="175"/>
      <c r="AY178" s="175"/>
      <c r="AZ178" s="1774"/>
      <c r="BA178" s="1774"/>
      <c r="BB178" s="1774"/>
      <c r="BC178" s="1774"/>
      <c r="BD178" s="175"/>
      <c r="BE178" s="175"/>
      <c r="BF178" s="1217"/>
      <c r="BG178" s="1217"/>
      <c r="BH178" s="1217"/>
      <c r="BI178" s="1217"/>
      <c r="BJ178" s="1217"/>
      <c r="BK178" s="1217"/>
      <c r="BL178" s="1217"/>
      <c r="BM178" s="1217"/>
    </row>
    <row r="179" spans="1:65" x14ac:dyDescent="0.25">
      <c r="A179" s="2234" t="s">
        <v>831</v>
      </c>
      <c r="B179" s="2235"/>
      <c r="C179" s="1372" t="s">
        <v>50</v>
      </c>
      <c r="D179" s="2247"/>
      <c r="E179" s="2236">
        <v>38295.109999999993</v>
      </c>
      <c r="F179" s="2247"/>
      <c r="G179" s="2236">
        <v>39864.453999999998</v>
      </c>
      <c r="H179" s="2247"/>
      <c r="I179" s="2236">
        <v>78159.563999999984</v>
      </c>
      <c r="J179" s="2247"/>
      <c r="K179" s="2236">
        <v>39978.160999999986</v>
      </c>
      <c r="L179" s="2247"/>
      <c r="M179" s="2236">
        <v>118137.72499999998</v>
      </c>
      <c r="N179" s="2247"/>
      <c r="O179" s="2236">
        <v>43802.080000000002</v>
      </c>
      <c r="P179" s="2247"/>
      <c r="Q179" s="2236">
        <v>161939.80499999999</v>
      </c>
      <c r="R179" s="2247"/>
      <c r="S179" s="2236">
        <v>43341.227999999988</v>
      </c>
      <c r="T179" s="2247"/>
      <c r="U179" s="2236">
        <v>205281.033</v>
      </c>
      <c r="V179" s="2247"/>
      <c r="W179" s="2236">
        <v>44728.012000000002</v>
      </c>
      <c r="X179" s="2490"/>
      <c r="Y179" s="2236">
        <v>131871.32</v>
      </c>
      <c r="Z179" s="2490"/>
      <c r="AA179" s="2236">
        <v>250009.04499999998</v>
      </c>
      <c r="AB179" s="2247"/>
      <c r="AC179" s="2236">
        <v>44188.986999999994</v>
      </c>
      <c r="AD179" s="2247"/>
      <c r="AE179" s="2236">
        <v>294198.03200000001</v>
      </c>
      <c r="AF179" s="2247"/>
      <c r="AG179" s="2236">
        <v>20903.231999999993</v>
      </c>
      <c r="AH179" s="2247"/>
      <c r="AI179" s="2236">
        <v>315101.26400000002</v>
      </c>
      <c r="AJ179" s="2247"/>
      <c r="AK179" s="2236">
        <v>41045.423999999992</v>
      </c>
      <c r="AL179" s="2490"/>
      <c r="AM179" s="2236">
        <v>106137.64299999998</v>
      </c>
      <c r="AN179" s="2247"/>
      <c r="AO179" s="2236">
        <v>356146.68800000002</v>
      </c>
      <c r="AP179" s="2247"/>
      <c r="AQ179" s="2236">
        <v>41918.505999999979</v>
      </c>
      <c r="AR179" s="2247"/>
      <c r="AS179" s="2236">
        <v>398065.19400000002</v>
      </c>
      <c r="AT179" s="2247"/>
      <c r="AU179" s="2236">
        <v>35855.553999999982</v>
      </c>
      <c r="AV179" s="2247"/>
      <c r="AW179" s="2236">
        <v>433920.74800000002</v>
      </c>
      <c r="AX179" s="2247"/>
      <c r="AY179" s="2236">
        <v>45140.241999999977</v>
      </c>
      <c r="AZ179" s="2490"/>
      <c r="BA179" s="2236">
        <v>122914.30199999994</v>
      </c>
      <c r="BB179" s="2490"/>
      <c r="BC179" s="2236">
        <v>229051.94499999992</v>
      </c>
      <c r="BD179" s="2247"/>
      <c r="BE179" s="2236">
        <v>479060.99</v>
      </c>
      <c r="BF179" s="1217"/>
      <c r="BG179" s="1217"/>
      <c r="BH179" s="1217"/>
      <c r="BI179" s="1217"/>
      <c r="BJ179" s="1217"/>
      <c r="BK179" s="1217"/>
      <c r="BL179" s="1217"/>
      <c r="BM179" s="1217"/>
    </row>
    <row r="180" spans="1:65" ht="30" x14ac:dyDescent="0.25">
      <c r="A180" s="2491" t="s">
        <v>837</v>
      </c>
      <c r="B180" s="2492"/>
      <c r="C180" s="914" t="s">
        <v>50</v>
      </c>
      <c r="D180" s="2493"/>
      <c r="E180" s="1437">
        <v>821.13399999999933</v>
      </c>
      <c r="F180" s="2493"/>
      <c r="G180" s="1437">
        <v>826.39299999999912</v>
      </c>
      <c r="H180" s="2493"/>
      <c r="I180" s="1437">
        <v>1647.5269999999985</v>
      </c>
      <c r="J180" s="2493"/>
      <c r="K180" s="1437">
        <v>875.33599999999933</v>
      </c>
      <c r="L180" s="2493"/>
      <c r="M180" s="1437">
        <v>2522.8629999999976</v>
      </c>
      <c r="N180" s="2493"/>
      <c r="O180" s="1437">
        <v>928.42099999999959</v>
      </c>
      <c r="P180" s="2493"/>
      <c r="Q180" s="1437">
        <v>3451.2839999999969</v>
      </c>
      <c r="R180" s="2493"/>
      <c r="S180" s="1437">
        <v>917.62199999999962</v>
      </c>
      <c r="T180" s="2493"/>
      <c r="U180" s="1437">
        <v>4368.9059999999972</v>
      </c>
      <c r="V180" s="2493"/>
      <c r="W180" s="1437">
        <v>921.66999999999894</v>
      </c>
      <c r="X180" s="2494"/>
      <c r="Y180" s="1437">
        <v>2767.7129999999979</v>
      </c>
      <c r="Z180" s="2494"/>
      <c r="AA180" s="1437">
        <v>5290.5759999999955</v>
      </c>
      <c r="AB180" s="2493"/>
      <c r="AC180" s="1437">
        <v>951.44</v>
      </c>
      <c r="AD180" s="2493"/>
      <c r="AE180" s="1437">
        <v>6242.015999999996</v>
      </c>
      <c r="AF180" s="2493"/>
      <c r="AG180" s="1437">
        <v>490.61799999999971</v>
      </c>
      <c r="AH180" s="2493"/>
      <c r="AI180" s="1437">
        <v>6732.6339999999946</v>
      </c>
      <c r="AJ180" s="2493"/>
      <c r="AK180" s="1437">
        <v>1049.0599999999993</v>
      </c>
      <c r="AL180" s="2494"/>
      <c r="AM180" s="1437">
        <v>2491.1179999999986</v>
      </c>
      <c r="AN180" s="2493"/>
      <c r="AO180" s="1437">
        <v>7781.693999999994</v>
      </c>
      <c r="AP180" s="2493"/>
      <c r="AQ180" s="1437">
        <v>839.26499999999919</v>
      </c>
      <c r="AR180" s="2493"/>
      <c r="AS180" s="1437">
        <v>8620.9589999999935</v>
      </c>
      <c r="AT180" s="2493"/>
      <c r="AU180" s="1437">
        <v>824.92099999999925</v>
      </c>
      <c r="AV180" s="2493"/>
      <c r="AW180" s="1437">
        <v>9445.8799999999919</v>
      </c>
      <c r="AX180" s="2493"/>
      <c r="AY180" s="1437">
        <v>1015.2639999999994</v>
      </c>
      <c r="AZ180" s="2494"/>
      <c r="BA180" s="1437">
        <v>2679.449999999998</v>
      </c>
      <c r="BB180" s="2494"/>
      <c r="BC180" s="1437">
        <v>5170.5679999999966</v>
      </c>
      <c r="BD180" s="2493"/>
      <c r="BE180" s="1437">
        <v>10461.143999999991</v>
      </c>
      <c r="BF180" s="1217"/>
      <c r="BG180" s="1217"/>
      <c r="BH180" s="1217"/>
      <c r="BI180" s="1217"/>
      <c r="BJ180" s="1217"/>
      <c r="BK180" s="1217"/>
      <c r="BL180" s="1217"/>
      <c r="BM180" s="1217"/>
    </row>
    <row r="181" spans="1:65" x14ac:dyDescent="0.25">
      <c r="A181" s="1476" t="s">
        <v>807</v>
      </c>
      <c r="B181" s="1101"/>
      <c r="C181" s="914" t="s">
        <v>50</v>
      </c>
      <c r="D181" s="2493"/>
      <c r="E181" s="1437">
        <v>653.92600000000016</v>
      </c>
      <c r="F181" s="2493"/>
      <c r="G181" s="1437">
        <v>680.51099999999997</v>
      </c>
      <c r="H181" s="2493"/>
      <c r="I181" s="1437">
        <v>1334.4370000000001</v>
      </c>
      <c r="J181" s="2493"/>
      <c r="K181" s="1437">
        <v>683.77500000000032</v>
      </c>
      <c r="L181" s="2493"/>
      <c r="M181" s="1437">
        <v>2018.2120000000004</v>
      </c>
      <c r="N181" s="2493"/>
      <c r="O181" s="1437">
        <v>746.15899999999999</v>
      </c>
      <c r="P181" s="2493"/>
      <c r="Q181" s="1437">
        <v>2764.3710000000005</v>
      </c>
      <c r="R181" s="2493"/>
      <c r="S181" s="1437">
        <v>736.85600000000022</v>
      </c>
      <c r="T181" s="2493"/>
      <c r="U181" s="1437">
        <v>3501.2270000000008</v>
      </c>
      <c r="V181" s="2493"/>
      <c r="W181" s="1437">
        <v>760.44200000000023</v>
      </c>
      <c r="X181" s="2494"/>
      <c r="Y181" s="1437">
        <v>2243.4570000000003</v>
      </c>
      <c r="Z181" s="2494"/>
      <c r="AA181" s="1437">
        <v>4261.6690000000008</v>
      </c>
      <c r="AB181" s="2493"/>
      <c r="AC181" s="1437">
        <v>751.29</v>
      </c>
      <c r="AD181" s="2493"/>
      <c r="AE181" s="1437">
        <v>5012.9590000000007</v>
      </c>
      <c r="AF181" s="2493"/>
      <c r="AG181" s="1437">
        <v>355.41399999999993</v>
      </c>
      <c r="AH181" s="2493"/>
      <c r="AI181" s="1437">
        <v>5368.3730000000005</v>
      </c>
      <c r="AJ181" s="2493"/>
      <c r="AK181" s="1437">
        <v>697.86400000000026</v>
      </c>
      <c r="AL181" s="2494"/>
      <c r="AM181" s="1437">
        <v>1804.5680000000002</v>
      </c>
      <c r="AN181" s="2493"/>
      <c r="AO181" s="1437">
        <v>6066.237000000001</v>
      </c>
      <c r="AP181" s="2493"/>
      <c r="AQ181" s="1437">
        <v>712.69100000000049</v>
      </c>
      <c r="AR181" s="2493"/>
      <c r="AS181" s="1437">
        <v>6778.9280000000017</v>
      </c>
      <c r="AT181" s="2493"/>
      <c r="AU181" s="1437">
        <v>609.08300000000008</v>
      </c>
      <c r="AV181" s="2493"/>
      <c r="AW181" s="1437">
        <v>7388.0110000000022</v>
      </c>
      <c r="AX181" s="2493"/>
      <c r="AY181" s="1437">
        <v>767.47800000000007</v>
      </c>
      <c r="AZ181" s="2494"/>
      <c r="BA181" s="1437">
        <v>2089.2520000000004</v>
      </c>
      <c r="BB181" s="2494"/>
      <c r="BC181" s="1437">
        <v>3893.8200000000006</v>
      </c>
      <c r="BD181" s="2493"/>
      <c r="BE181" s="1437">
        <v>8155.4890000000023</v>
      </c>
      <c r="BF181" s="1217"/>
      <c r="BG181" s="1217"/>
      <c r="BH181" s="1217"/>
      <c r="BI181" s="1217"/>
      <c r="BJ181" s="1217"/>
      <c r="BK181" s="1217"/>
      <c r="BL181" s="1217"/>
      <c r="BM181" s="1217"/>
    </row>
    <row r="182" spans="1:65" x14ac:dyDescent="0.25">
      <c r="A182" s="1476" t="s">
        <v>835</v>
      </c>
      <c r="B182" s="1101"/>
      <c r="C182" s="914" t="s">
        <v>50</v>
      </c>
      <c r="D182" s="2493"/>
      <c r="E182" s="1437">
        <v>36820.049999999996</v>
      </c>
      <c r="F182" s="2493"/>
      <c r="G182" s="1437">
        <v>38357.430000000008</v>
      </c>
      <c r="H182" s="2493"/>
      <c r="I182" s="1437">
        <v>75177.48</v>
      </c>
      <c r="J182" s="2493"/>
      <c r="K182" s="1437">
        <v>38419.050000000003</v>
      </c>
      <c r="L182" s="2493"/>
      <c r="M182" s="1437">
        <v>113596.53000000003</v>
      </c>
      <c r="N182" s="2493"/>
      <c r="O182" s="1437">
        <v>42127.500000000015</v>
      </c>
      <c r="P182" s="2493"/>
      <c r="Q182" s="1437">
        <v>155724.02999999994</v>
      </c>
      <c r="R182" s="2493"/>
      <c r="S182" s="1437">
        <v>41686.75</v>
      </c>
      <c r="T182" s="2493"/>
      <c r="U182" s="1437">
        <v>197410.77999999997</v>
      </c>
      <c r="V182" s="2493"/>
      <c r="W182" s="1437">
        <v>43045.900000000009</v>
      </c>
      <c r="X182" s="2494"/>
      <c r="Y182" s="1437">
        <v>126860.15000000004</v>
      </c>
      <c r="Z182" s="2494"/>
      <c r="AA182" s="1437">
        <v>240456.68</v>
      </c>
      <c r="AB182" s="2493"/>
      <c r="AC182" s="1437">
        <v>42486.250000000007</v>
      </c>
      <c r="AD182" s="2493"/>
      <c r="AE182" s="1437">
        <v>282942.92999999982</v>
      </c>
      <c r="AF182" s="2493"/>
      <c r="AG182" s="1437">
        <v>20057.200000000004</v>
      </c>
      <c r="AH182" s="2493"/>
      <c r="AI182" s="1437">
        <v>303000.12999999995</v>
      </c>
      <c r="AJ182" s="2493"/>
      <c r="AK182" s="1437">
        <v>39298.500000000015</v>
      </c>
      <c r="AL182" s="2494"/>
      <c r="AM182" s="1437">
        <v>101841.95000000001</v>
      </c>
      <c r="AN182" s="2493"/>
      <c r="AO182" s="1437">
        <v>342298.63000000024</v>
      </c>
      <c r="AP182" s="2493"/>
      <c r="AQ182" s="1437">
        <v>40366.549999999996</v>
      </c>
      <c r="AR182" s="2493"/>
      <c r="AS182" s="1437">
        <v>382665.18000000011</v>
      </c>
      <c r="AT182" s="2493"/>
      <c r="AU182" s="1437">
        <v>34421.449999999997</v>
      </c>
      <c r="AV182" s="2493"/>
      <c r="AW182" s="1437">
        <v>417086.63000000012</v>
      </c>
      <c r="AX182" s="2493"/>
      <c r="AY182" s="1437">
        <v>43357.500000000015</v>
      </c>
      <c r="AZ182" s="2494"/>
      <c r="BA182" s="1437">
        <v>118145.50000000003</v>
      </c>
      <c r="BB182" s="2494"/>
      <c r="BC182" s="1437">
        <v>219987.45000000004</v>
      </c>
      <c r="BD182" s="2493"/>
      <c r="BE182" s="1437">
        <v>460444.13000000006</v>
      </c>
      <c r="BF182" s="1217"/>
      <c r="BG182" s="1217"/>
      <c r="BH182" s="1217"/>
      <c r="BI182" s="1217"/>
      <c r="BJ182" s="1217"/>
      <c r="BK182" s="1217"/>
      <c r="BL182" s="1217"/>
      <c r="BM182" s="1217"/>
    </row>
    <row r="183" spans="1:65" x14ac:dyDescent="0.25">
      <c r="A183" s="1476" t="s">
        <v>832</v>
      </c>
      <c r="B183" s="1101"/>
      <c r="C183" s="914" t="s">
        <v>50</v>
      </c>
      <c r="D183" s="2493"/>
      <c r="E183" s="1437">
        <v>102.49999999999999</v>
      </c>
      <c r="F183" s="2493"/>
      <c r="G183" s="1437">
        <v>174.25</v>
      </c>
      <c r="H183" s="2493"/>
      <c r="I183" s="1437">
        <v>276.75000000000006</v>
      </c>
      <c r="J183" s="2493"/>
      <c r="K183" s="1437">
        <v>108.64999999999999</v>
      </c>
      <c r="L183" s="2493"/>
      <c r="M183" s="1437">
        <v>385.40000000000003</v>
      </c>
      <c r="N183" s="2493"/>
      <c r="O183" s="1437">
        <v>86.1</v>
      </c>
      <c r="P183" s="2493"/>
      <c r="Q183" s="1437">
        <v>471.50000000000006</v>
      </c>
      <c r="R183" s="2493"/>
      <c r="S183" s="1437">
        <v>127.09999999999998</v>
      </c>
      <c r="T183" s="2493"/>
      <c r="U183" s="1437">
        <v>598.6</v>
      </c>
      <c r="V183" s="2493"/>
      <c r="W183" s="1437">
        <v>98.399999999999991</v>
      </c>
      <c r="X183" s="2494"/>
      <c r="Y183" s="1437">
        <v>311.60000000000008</v>
      </c>
      <c r="Z183" s="2494"/>
      <c r="AA183" s="1437">
        <v>696.99999999999989</v>
      </c>
      <c r="AB183" s="2493"/>
      <c r="AC183" s="1437">
        <v>101.49000000000001</v>
      </c>
      <c r="AD183" s="2493"/>
      <c r="AE183" s="1437">
        <v>798.4899999999999</v>
      </c>
      <c r="AF183" s="2493"/>
      <c r="AG183" s="1437">
        <v>75.84999999999998</v>
      </c>
      <c r="AH183" s="2493"/>
      <c r="AI183" s="1437">
        <v>874.3399999999998</v>
      </c>
      <c r="AJ183" s="2493"/>
      <c r="AK183" s="1437">
        <v>98.399999999999991</v>
      </c>
      <c r="AL183" s="2494"/>
      <c r="AM183" s="1437">
        <v>275.74</v>
      </c>
      <c r="AN183" s="2493"/>
      <c r="AO183" s="1437">
        <v>972.7399999999999</v>
      </c>
      <c r="AP183" s="2493"/>
      <c r="AQ183" s="1437">
        <v>69.7</v>
      </c>
      <c r="AR183" s="2493"/>
      <c r="AS183" s="1437">
        <v>1042.44</v>
      </c>
      <c r="AT183" s="2493"/>
      <c r="AU183" s="1437">
        <v>86.1</v>
      </c>
      <c r="AV183" s="2493"/>
      <c r="AW183" s="1437">
        <v>1128.54</v>
      </c>
      <c r="AX183" s="2493"/>
      <c r="AY183" s="1437">
        <v>284.95</v>
      </c>
      <c r="AZ183" s="2494"/>
      <c r="BA183" s="1437">
        <v>440.75</v>
      </c>
      <c r="BB183" s="2494"/>
      <c r="BC183" s="1437">
        <v>716.49</v>
      </c>
      <c r="BD183" s="2493"/>
      <c r="BE183" s="1437">
        <v>1413.4899999999998</v>
      </c>
      <c r="BF183" s="1217"/>
      <c r="BG183" s="1217"/>
      <c r="BH183" s="1217"/>
      <c r="BI183" s="1217"/>
      <c r="BJ183" s="1217"/>
      <c r="BK183" s="1217"/>
      <c r="BL183" s="1217"/>
      <c r="BM183" s="1217"/>
    </row>
    <row r="184" spans="1:65" ht="15.75" thickBot="1" x14ac:dyDescent="0.3">
      <c r="A184" s="2486" t="s">
        <v>833</v>
      </c>
      <c r="B184" s="2487"/>
      <c r="C184" s="1543" t="s">
        <v>50</v>
      </c>
      <c r="D184" s="2488"/>
      <c r="E184" s="1065">
        <v>36717.549999999996</v>
      </c>
      <c r="F184" s="2488"/>
      <c r="G184" s="1065">
        <v>38183.180000000008</v>
      </c>
      <c r="H184" s="2488"/>
      <c r="I184" s="1065">
        <v>74900.73</v>
      </c>
      <c r="J184" s="2488"/>
      <c r="K184" s="1065">
        <v>38310.400000000001</v>
      </c>
      <c r="L184" s="2488"/>
      <c r="M184" s="1065">
        <v>113211.13000000003</v>
      </c>
      <c r="N184" s="2488"/>
      <c r="O184" s="1065">
        <v>42041.400000000016</v>
      </c>
      <c r="P184" s="2488"/>
      <c r="Q184" s="1065">
        <v>155252.52999999994</v>
      </c>
      <c r="R184" s="2488"/>
      <c r="S184" s="1065">
        <v>41559.65</v>
      </c>
      <c r="T184" s="2488"/>
      <c r="U184" s="1065">
        <v>196812.17999999996</v>
      </c>
      <c r="V184" s="2488"/>
      <c r="W184" s="1065">
        <v>42947.500000000007</v>
      </c>
      <c r="X184" s="2489"/>
      <c r="Y184" s="1065">
        <v>126548.55000000003</v>
      </c>
      <c r="Z184" s="2489"/>
      <c r="AA184" s="1065">
        <v>239759.68</v>
      </c>
      <c r="AB184" s="2488"/>
      <c r="AC184" s="1065">
        <v>42384.760000000009</v>
      </c>
      <c r="AD184" s="2488"/>
      <c r="AE184" s="1065">
        <v>282144.43999999983</v>
      </c>
      <c r="AF184" s="2488"/>
      <c r="AG184" s="1065">
        <v>19981.350000000006</v>
      </c>
      <c r="AH184" s="2488"/>
      <c r="AI184" s="1065">
        <v>302125.78999999992</v>
      </c>
      <c r="AJ184" s="2488"/>
      <c r="AK184" s="1065">
        <v>39200.100000000013</v>
      </c>
      <c r="AL184" s="2489"/>
      <c r="AM184" s="1065">
        <v>101566.21</v>
      </c>
      <c r="AN184" s="2488"/>
      <c r="AO184" s="1065">
        <v>341325.89000000025</v>
      </c>
      <c r="AP184" s="2488"/>
      <c r="AQ184" s="1065">
        <v>40296.85</v>
      </c>
      <c r="AR184" s="2488"/>
      <c r="AS184" s="1065">
        <v>381622.74000000011</v>
      </c>
      <c r="AT184" s="2488"/>
      <c r="AU184" s="1065">
        <v>34335.35</v>
      </c>
      <c r="AV184" s="2488"/>
      <c r="AW184" s="1065">
        <v>415958.09000000014</v>
      </c>
      <c r="AX184" s="2488"/>
      <c r="AY184" s="1065">
        <v>43072.550000000017</v>
      </c>
      <c r="AZ184" s="2489"/>
      <c r="BA184" s="1065">
        <v>117704.75000000003</v>
      </c>
      <c r="BB184" s="2489"/>
      <c r="BC184" s="1065">
        <v>219270.96000000005</v>
      </c>
      <c r="BD184" s="2488"/>
      <c r="BE184" s="1065">
        <v>459030.64000000007</v>
      </c>
      <c r="BF184" s="1217"/>
      <c r="BG184" s="1217"/>
      <c r="BH184" s="1217"/>
      <c r="BI184" s="1217"/>
      <c r="BJ184" s="1217"/>
      <c r="BK184" s="1217"/>
      <c r="BL184" s="1217"/>
      <c r="BM184" s="1217"/>
    </row>
    <row r="185" spans="1:65" ht="15.75" thickBot="1" x14ac:dyDescent="0.3">
      <c r="A185" s="175"/>
      <c r="B185" s="175"/>
      <c r="C185" s="175"/>
      <c r="D185" s="175"/>
      <c r="F185" s="175"/>
      <c r="H185" s="175"/>
      <c r="J185" s="175"/>
      <c r="L185" s="175"/>
      <c r="N185" s="175"/>
      <c r="P185" s="175"/>
      <c r="R185" s="175"/>
      <c r="S185" s="175"/>
      <c r="T185" s="175"/>
      <c r="U185" s="175"/>
      <c r="V185" s="175"/>
      <c r="W185" s="175"/>
      <c r="X185" s="1774"/>
      <c r="Y185" s="1774"/>
      <c r="Z185" s="1774"/>
      <c r="AA185" s="1774"/>
      <c r="AB185" s="175"/>
      <c r="AC185" s="175"/>
      <c r="AD185" s="175"/>
      <c r="AE185" s="175"/>
      <c r="AF185" s="175"/>
      <c r="AG185" s="175"/>
      <c r="AH185" s="175"/>
      <c r="AI185" s="175"/>
      <c r="AJ185" s="175"/>
      <c r="AK185" s="175"/>
      <c r="AL185" s="1774"/>
      <c r="AM185" s="1774"/>
      <c r="AN185" s="175"/>
      <c r="AO185" s="175"/>
      <c r="AP185" s="175"/>
      <c r="AQ185" s="175"/>
      <c r="AR185" s="175"/>
      <c r="AS185" s="175"/>
      <c r="AT185" s="175"/>
      <c r="AU185" s="175"/>
      <c r="AV185" s="175"/>
      <c r="AW185" s="175"/>
      <c r="AX185" s="175"/>
      <c r="AY185" s="175"/>
      <c r="AZ185" s="1774"/>
      <c r="BA185" s="1774"/>
      <c r="BB185" s="1774"/>
      <c r="BC185" s="1774"/>
      <c r="BD185" s="175"/>
      <c r="BE185" s="175"/>
      <c r="BF185" s="1217"/>
      <c r="BG185" s="1217"/>
      <c r="BH185" s="1217"/>
      <c r="BI185" s="1217"/>
      <c r="BJ185" s="1217"/>
      <c r="BK185" s="1217"/>
      <c r="BL185" s="1217"/>
      <c r="BM185" s="1217"/>
    </row>
    <row r="186" spans="1:65" ht="15.75" thickBot="1" x14ac:dyDescent="0.3">
      <c r="A186" s="2254" t="s">
        <v>838</v>
      </c>
      <c r="B186" s="2255"/>
      <c r="C186" s="2256" t="s">
        <v>50</v>
      </c>
      <c r="D186" s="2258"/>
      <c r="E186" s="2258">
        <v>0</v>
      </c>
      <c r="F186" s="2258"/>
      <c r="G186" s="2258">
        <v>0.11999999999534339</v>
      </c>
      <c r="H186" s="2258"/>
      <c r="I186" s="2258">
        <v>0.11999999998079147</v>
      </c>
      <c r="J186" s="2258"/>
      <c r="K186" s="2258">
        <v>0</v>
      </c>
      <c r="L186" s="2258"/>
      <c r="M186" s="2258">
        <v>0.11999999995168764</v>
      </c>
      <c r="N186" s="2258"/>
      <c r="O186" s="2258">
        <v>0</v>
      </c>
      <c r="P186" s="2258"/>
      <c r="Q186" s="2258">
        <v>0.12000000005355105</v>
      </c>
      <c r="R186" s="2258"/>
      <c r="S186" s="2258">
        <v>0</v>
      </c>
      <c r="T186" s="2258"/>
      <c r="U186" s="2258">
        <v>0.12000000002444722</v>
      </c>
      <c r="V186" s="2258"/>
      <c r="W186" s="2258">
        <v>0</v>
      </c>
      <c r="X186" s="2495"/>
      <c r="Y186" s="2258">
        <v>0</v>
      </c>
      <c r="Z186" s="2495"/>
      <c r="AA186" s="2258">
        <v>0.11999999999534339</v>
      </c>
      <c r="AB186" s="2258"/>
      <c r="AC186" s="2258">
        <v>6.9999999832361937E-3</v>
      </c>
      <c r="AD186" s="2258"/>
      <c r="AE186" s="2258">
        <v>0.12700000021141022</v>
      </c>
      <c r="AF186" s="2258"/>
      <c r="AG186" s="2258">
        <v>0</v>
      </c>
      <c r="AH186" s="2258"/>
      <c r="AI186" s="2258">
        <v>0.12700000003678724</v>
      </c>
      <c r="AJ186" s="2258"/>
      <c r="AK186" s="2258">
        <v>0</v>
      </c>
      <c r="AL186" s="2495"/>
      <c r="AM186" s="2258">
        <v>6.9999999686842784E-3</v>
      </c>
      <c r="AN186" s="2258"/>
      <c r="AO186" s="2258">
        <v>0.12699999974574894</v>
      </c>
      <c r="AP186" s="2258"/>
      <c r="AQ186" s="2258">
        <v>0</v>
      </c>
      <c r="AR186" s="2258"/>
      <c r="AS186" s="2258">
        <v>0.12699999992037192</v>
      </c>
      <c r="AT186" s="2258"/>
      <c r="AU186" s="2258">
        <v>9.9999999983992893E-2</v>
      </c>
      <c r="AV186" s="2258"/>
      <c r="AW186" s="2258">
        <v>0.22699999989708886</v>
      </c>
      <c r="AX186" s="2258"/>
      <c r="AY186" s="2258">
        <v>0</v>
      </c>
      <c r="AZ186" s="2495"/>
      <c r="BA186" s="2258">
        <v>9.9999999918509275E-2</v>
      </c>
      <c r="BB186" s="2495"/>
      <c r="BC186" s="2258">
        <v>0.10699999987264164</v>
      </c>
      <c r="BD186" s="2258"/>
      <c r="BE186" s="2258">
        <v>0.22699999995529652</v>
      </c>
      <c r="BF186" s="1217"/>
      <c r="BG186" s="1217"/>
      <c r="BH186" s="1217"/>
      <c r="BI186" s="1217"/>
      <c r="BJ186" s="1217"/>
      <c r="BK186" s="1217"/>
      <c r="BL186" s="1217"/>
      <c r="BM186" s="1217"/>
    </row>
    <row r="187" spans="1:65" ht="15.75" thickBot="1" x14ac:dyDescent="0.3">
      <c r="D187" s="32"/>
      <c r="E187" s="32"/>
      <c r="F187" s="32"/>
      <c r="G187" s="32"/>
      <c r="J187" s="32"/>
      <c r="K187" s="32"/>
      <c r="L187" s="32"/>
      <c r="M187" s="32"/>
      <c r="N187" s="32"/>
      <c r="O187" s="32"/>
      <c r="P187" s="32"/>
      <c r="Q187" s="32"/>
      <c r="V187" s="1438"/>
      <c r="W187" s="175"/>
      <c r="AB187" s="1438"/>
      <c r="AC187" s="175"/>
      <c r="AF187" s="1438"/>
      <c r="AG187" s="175"/>
      <c r="AJ187" s="1438"/>
      <c r="AK187" s="175"/>
      <c r="AN187" s="1217"/>
      <c r="AO187" s="1217"/>
      <c r="AP187" s="1438"/>
      <c r="AQ187" s="175"/>
      <c r="AR187" s="1217"/>
      <c r="AS187" s="1217"/>
      <c r="AT187" s="1438"/>
      <c r="AU187" s="175"/>
      <c r="AV187" s="1217"/>
      <c r="AW187" s="1217"/>
      <c r="AX187" s="1438"/>
      <c r="AY187" s="175"/>
      <c r="BD187" s="1217"/>
      <c r="BE187" s="1217"/>
      <c r="BF187" s="1217"/>
      <c r="BG187" s="1217"/>
      <c r="BH187" s="1217"/>
      <c r="BI187" s="1217"/>
      <c r="BJ187" s="1217"/>
      <c r="BK187" s="1217"/>
      <c r="BL187" s="1217"/>
      <c r="BM187" s="1217"/>
    </row>
    <row r="188" spans="1:65" ht="15.75" thickBot="1" x14ac:dyDescent="0.3">
      <c r="A188" s="1101" t="s">
        <v>1169</v>
      </c>
      <c r="B188" s="347"/>
      <c r="C188" s="347"/>
      <c r="D188" s="347"/>
      <c r="E188" s="2496">
        <v>36820.049999999996</v>
      </c>
      <c r="F188" s="347"/>
      <c r="G188" s="2496">
        <v>38357.430000000008</v>
      </c>
      <c r="H188" s="2497"/>
      <c r="I188" s="1437">
        <v>75177.48</v>
      </c>
      <c r="J188" s="347"/>
      <c r="K188" s="2496">
        <v>38419.050000000003</v>
      </c>
      <c r="L188" s="347"/>
      <c r="M188" s="1437">
        <v>113596.53000000003</v>
      </c>
      <c r="N188" s="347"/>
      <c r="O188" s="2496">
        <v>42127.500000000015</v>
      </c>
      <c r="P188" s="347"/>
      <c r="Q188" s="1437">
        <v>155724.02999999994</v>
      </c>
      <c r="R188" s="347"/>
      <c r="S188" s="2496">
        <v>41686.75</v>
      </c>
      <c r="T188" s="347"/>
      <c r="U188" s="1437">
        <v>197410.77999999997</v>
      </c>
      <c r="V188" s="2497"/>
      <c r="W188" s="1437">
        <v>43045.900000000009</v>
      </c>
      <c r="X188" s="2495"/>
      <c r="Y188" s="1437">
        <v>126860.15000000004</v>
      </c>
      <c r="Z188" s="2495"/>
      <c r="AA188" s="1437">
        <v>240456.68</v>
      </c>
      <c r="AB188" s="2497"/>
      <c r="AC188" s="1437">
        <v>42486.250000000007</v>
      </c>
      <c r="AD188" s="1437"/>
      <c r="AE188" s="1437">
        <v>282942.92999999982</v>
      </c>
      <c r="AF188" s="2497"/>
      <c r="AG188" s="1437">
        <v>20057.200000000004</v>
      </c>
      <c r="AH188" s="1437"/>
      <c r="AI188" s="1437">
        <v>303000.12999999995</v>
      </c>
      <c r="AJ188" s="2497"/>
      <c r="AK188" s="1437">
        <v>39298.500000000015</v>
      </c>
      <c r="AL188" s="2495"/>
      <c r="AM188" s="1437">
        <v>101841.95000000001</v>
      </c>
      <c r="AN188" s="1437"/>
      <c r="AO188" s="1437">
        <v>342298.63000000024</v>
      </c>
      <c r="AP188" s="2497"/>
      <c r="AQ188" s="1437">
        <v>40366.549999999996</v>
      </c>
      <c r="AR188" s="1437"/>
      <c r="AS188" s="1437">
        <v>382665.18000000011</v>
      </c>
      <c r="AT188" s="2497"/>
      <c r="AU188" s="1437">
        <v>34421.449999999997</v>
      </c>
      <c r="AV188" s="1437"/>
      <c r="AW188" s="1437">
        <v>417086.63000000012</v>
      </c>
      <c r="AX188" s="2497"/>
      <c r="AY188" s="1437">
        <v>43357.500000000015</v>
      </c>
      <c r="AZ188" s="2495"/>
      <c r="BA188" s="1437">
        <v>118145.50000000003</v>
      </c>
      <c r="BB188" s="2495"/>
      <c r="BC188" s="1437">
        <v>219987.45000000004</v>
      </c>
      <c r="BD188" s="1437"/>
      <c r="BE188" s="1437">
        <v>460444.13000000006</v>
      </c>
      <c r="BF188" s="1217"/>
      <c r="BG188" s="1217"/>
      <c r="BH188" s="1217"/>
      <c r="BI188" s="1217"/>
      <c r="BJ188" s="1217"/>
      <c r="BK188" s="1217"/>
      <c r="BL188" s="1217"/>
      <c r="BM188" s="1217"/>
    </row>
    <row r="189" spans="1:65" x14ac:dyDescent="0.25"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BD189" s="1217"/>
      <c r="BE189" s="1217"/>
      <c r="BF189" s="1217"/>
      <c r="BG189" s="1217"/>
      <c r="BH189" s="1217"/>
      <c r="BI189" s="1217"/>
      <c r="BJ189" s="1217"/>
      <c r="BK189" s="1217"/>
      <c r="BL189" s="1217"/>
      <c r="BM189" s="1217"/>
    </row>
    <row r="190" spans="1:65" x14ac:dyDescent="0.25">
      <c r="D190" s="32"/>
      <c r="E190" s="32"/>
      <c r="F190" s="32"/>
      <c r="G190" s="32"/>
      <c r="J190" s="32"/>
      <c r="K190" s="32"/>
      <c r="N190" s="32"/>
      <c r="O190" s="32"/>
      <c r="T190" s="1438"/>
      <c r="U190" s="175"/>
      <c r="BD190" s="1217"/>
      <c r="BE190" s="1217"/>
      <c r="BF190" s="1217"/>
      <c r="BG190" s="1217"/>
      <c r="BH190" s="1217"/>
      <c r="BI190" s="1217"/>
      <c r="BJ190" s="1217"/>
      <c r="BK190" s="1217"/>
      <c r="BL190" s="1217"/>
      <c r="BM190" s="1217"/>
    </row>
    <row r="191" spans="1:65" x14ac:dyDescent="0.25">
      <c r="A191" s="347" t="s">
        <v>1306</v>
      </c>
      <c r="B191" s="347"/>
      <c r="C191" s="347"/>
      <c r="D191" s="347"/>
      <c r="E191" s="1254">
        <v>36717.549999999988</v>
      </c>
      <c r="F191" s="347"/>
      <c r="G191" s="1254">
        <v>38183.18</v>
      </c>
      <c r="H191" s="2497"/>
      <c r="I191" s="1254">
        <v>74900.73</v>
      </c>
      <c r="J191" s="347"/>
      <c r="K191" s="1254">
        <v>38310.400000000001</v>
      </c>
      <c r="L191" s="2497"/>
      <c r="M191" s="1254">
        <v>113211.13000000002</v>
      </c>
      <c r="N191" s="347"/>
      <c r="O191" s="1254">
        <v>42041.400000000016</v>
      </c>
      <c r="P191" s="2497"/>
      <c r="Q191" s="1101"/>
      <c r="R191" s="347"/>
      <c r="S191" s="1254">
        <v>41559.649999999994</v>
      </c>
      <c r="T191" s="2497"/>
      <c r="U191" s="1254">
        <v>196812.17999999996</v>
      </c>
      <c r="V191" s="347"/>
      <c r="W191" s="1254">
        <v>42947.499999999993</v>
      </c>
      <c r="X191" s="347"/>
      <c r="Y191" s="1254">
        <v>126548.55000000002</v>
      </c>
      <c r="Z191" s="1254"/>
      <c r="AA191" s="1254">
        <v>239759.68000000002</v>
      </c>
      <c r="AB191" s="347"/>
      <c r="AC191" s="1254">
        <v>42384.759999999995</v>
      </c>
      <c r="AE191" s="1254">
        <v>282144.44</v>
      </c>
      <c r="AF191" s="347"/>
      <c r="AG191" s="1254">
        <v>19981.350000000006</v>
      </c>
      <c r="AI191" s="1254">
        <v>302125.7900000001</v>
      </c>
      <c r="AJ191" s="347"/>
      <c r="AK191" s="1254">
        <v>39200.100000000006</v>
      </c>
      <c r="AL191" s="347"/>
      <c r="AM191" s="1254">
        <v>101566.21000000004</v>
      </c>
      <c r="AO191" s="1254">
        <v>341325.89000000025</v>
      </c>
      <c r="AP191" s="347"/>
      <c r="AQ191" s="1254">
        <v>40296.849999999991</v>
      </c>
      <c r="AS191" s="1254">
        <v>381622.74000000011</v>
      </c>
      <c r="AT191" s="347"/>
      <c r="AU191" s="1254">
        <v>34335.35</v>
      </c>
      <c r="AW191" s="1254">
        <v>415958.09000000008</v>
      </c>
      <c r="AX191" s="347"/>
      <c r="AY191" s="1254">
        <v>43072.55000000001</v>
      </c>
      <c r="AZ191" s="347"/>
      <c r="BA191" s="1254">
        <v>117704.75000000001</v>
      </c>
      <c r="BB191" s="1254"/>
      <c r="BC191" s="1254">
        <v>219270.96000000005</v>
      </c>
      <c r="BD191" s="1254"/>
      <c r="BE191" s="1254">
        <v>459030.64000000007</v>
      </c>
      <c r="BF191" s="1217"/>
      <c r="BG191" s="1217"/>
      <c r="BH191" s="1217"/>
      <c r="BI191" s="1217"/>
      <c r="BJ191" s="1217"/>
      <c r="BK191" s="1217"/>
      <c r="BL191" s="1217"/>
      <c r="BM191" s="1217"/>
    </row>
    <row r="192" spans="1:65" x14ac:dyDescent="0.25">
      <c r="A192" s="347" t="s">
        <v>633</v>
      </c>
      <c r="B192" s="347"/>
      <c r="C192" s="347"/>
      <c r="D192" s="2497"/>
      <c r="E192" s="2496">
        <v>0</v>
      </c>
      <c r="F192" s="2497"/>
      <c r="G192" s="2496">
        <v>0</v>
      </c>
      <c r="H192" s="2497"/>
      <c r="I192" s="2496">
        <v>0</v>
      </c>
      <c r="J192" s="2497"/>
      <c r="K192" s="2496">
        <v>0</v>
      </c>
      <c r="L192" s="2497"/>
      <c r="M192" s="2496">
        <v>0</v>
      </c>
      <c r="N192" s="2497"/>
      <c r="O192" s="2496">
        <v>0</v>
      </c>
      <c r="P192" s="2497"/>
      <c r="Q192" s="1101"/>
      <c r="R192" s="2497"/>
      <c r="S192" s="2496">
        <v>0</v>
      </c>
      <c r="T192" s="2497"/>
      <c r="U192" s="2496">
        <v>0</v>
      </c>
      <c r="V192" s="347"/>
      <c r="W192" s="2496">
        <v>0</v>
      </c>
      <c r="X192" s="347"/>
      <c r="Y192" s="2496">
        <v>0</v>
      </c>
      <c r="Z192" s="2496"/>
      <c r="AA192" s="2496">
        <v>0</v>
      </c>
      <c r="AB192" s="347"/>
      <c r="AC192" s="2496">
        <v>0</v>
      </c>
      <c r="AE192" s="2496">
        <v>0</v>
      </c>
      <c r="AF192" s="347"/>
      <c r="AG192" s="2496">
        <v>0</v>
      </c>
      <c r="AI192" s="2496">
        <v>0</v>
      </c>
      <c r="AJ192" s="347"/>
      <c r="AK192" s="2496">
        <v>0</v>
      </c>
      <c r="AL192" s="347"/>
      <c r="AM192" s="2496">
        <v>0</v>
      </c>
      <c r="AO192" s="2496">
        <v>0</v>
      </c>
      <c r="AP192" s="347"/>
      <c r="AQ192" s="2496">
        <v>0</v>
      </c>
      <c r="AS192" s="2496">
        <v>0</v>
      </c>
      <c r="AT192" s="347"/>
      <c r="AU192" s="2496">
        <v>0</v>
      </c>
      <c r="AW192" s="2496">
        <v>0</v>
      </c>
      <c r="AX192" s="347"/>
      <c r="AY192" s="2496">
        <v>0</v>
      </c>
      <c r="AZ192" s="347"/>
      <c r="BA192" s="2496">
        <v>0</v>
      </c>
      <c r="BB192" s="2496"/>
      <c r="BC192" s="2496">
        <v>0</v>
      </c>
      <c r="BD192" s="2496"/>
      <c r="BE192" s="2496">
        <v>0</v>
      </c>
      <c r="BF192" s="1217"/>
      <c r="BG192" s="1217"/>
      <c r="BH192" s="1217"/>
      <c r="BI192" s="1217"/>
      <c r="BJ192" s="1217"/>
      <c r="BK192" s="1217"/>
      <c r="BL192" s="1217"/>
      <c r="BM192" s="1217"/>
    </row>
    <row r="194" spans="2:57" x14ac:dyDescent="0.25">
      <c r="B194" s="1558"/>
      <c r="E194" s="1498"/>
      <c r="F194" s="1498"/>
      <c r="G194" s="1498"/>
      <c r="H194" s="1498"/>
      <c r="I194" s="1498"/>
      <c r="J194" s="1498"/>
      <c r="K194" s="1498"/>
      <c r="L194" s="1498"/>
      <c r="M194" s="1498"/>
      <c r="N194" s="1498"/>
      <c r="O194" s="1498"/>
      <c r="P194" s="1498"/>
      <c r="Q194" s="1498"/>
      <c r="R194" s="1498"/>
      <c r="S194" s="1498"/>
      <c r="T194" s="1498"/>
      <c r="U194" s="1498"/>
      <c r="V194" s="1498"/>
      <c r="W194" s="1498"/>
      <c r="X194" s="1498"/>
      <c r="Y194" s="1498"/>
      <c r="Z194" s="1498"/>
      <c r="AA194" s="1498"/>
      <c r="AL194" s="1498"/>
      <c r="AM194" s="1498"/>
    </row>
    <row r="195" spans="2:57" x14ac:dyDescent="0.25">
      <c r="E195" s="1498"/>
      <c r="F195" s="1498"/>
      <c r="G195" s="1498"/>
      <c r="H195" s="1498"/>
      <c r="I195" s="1498"/>
      <c r="J195" s="1498"/>
      <c r="K195" s="1498"/>
      <c r="L195" s="1498"/>
      <c r="M195" s="1498"/>
      <c r="N195" s="1498"/>
      <c r="O195" s="1498"/>
      <c r="P195" s="1498"/>
      <c r="Q195" s="1498"/>
      <c r="R195" s="1498"/>
      <c r="S195" s="1498"/>
      <c r="T195" s="1498"/>
      <c r="U195" s="1498"/>
      <c r="V195" s="1498"/>
      <c r="W195" s="1498"/>
      <c r="X195" s="1498"/>
      <c r="Y195" s="1498"/>
      <c r="Z195" s="1498"/>
      <c r="AA195" s="1498"/>
    </row>
    <row r="196" spans="2:57" x14ac:dyDescent="0.25">
      <c r="D196" s="1217"/>
      <c r="E196" s="1217"/>
      <c r="F196" s="1217"/>
      <c r="G196" s="1217"/>
      <c r="H196" s="1217"/>
      <c r="I196" s="1217"/>
      <c r="J196" s="1217"/>
      <c r="K196" s="1217"/>
      <c r="L196" s="1217"/>
      <c r="M196" s="1217"/>
      <c r="N196" s="1217"/>
      <c r="O196" s="1217"/>
      <c r="P196" s="1217"/>
      <c r="Q196" s="1217"/>
      <c r="R196" s="1217"/>
      <c r="S196" s="1217"/>
      <c r="T196" s="1217"/>
      <c r="U196" s="1217"/>
      <c r="V196" s="1217"/>
      <c r="W196" s="1217"/>
      <c r="X196" s="1217"/>
      <c r="Y196" s="1217"/>
      <c r="Z196" s="1217"/>
      <c r="AA196" s="1217"/>
      <c r="AB196" s="1217"/>
      <c r="AC196" s="1217"/>
      <c r="AD196" s="1217"/>
      <c r="AE196" s="1217"/>
    </row>
    <row r="198" spans="2:57" x14ac:dyDescent="0.25">
      <c r="B198" s="1563"/>
    </row>
    <row r="199" spans="2:57" x14ac:dyDescent="0.25">
      <c r="B199" s="1558"/>
    </row>
    <row r="200" spans="2:57" x14ac:dyDescent="0.25">
      <c r="D200" s="2498"/>
      <c r="E200" s="2498"/>
      <c r="F200" s="2498"/>
      <c r="G200" s="2498"/>
      <c r="H200" s="2498"/>
      <c r="I200" s="2498"/>
      <c r="J200" s="2498"/>
      <c r="K200" s="2498"/>
      <c r="L200" s="2498"/>
      <c r="M200" s="2498"/>
      <c r="N200" s="2498"/>
      <c r="O200" s="2498"/>
      <c r="P200" s="2498"/>
      <c r="Q200" s="2498"/>
      <c r="R200" s="2498"/>
      <c r="S200" s="2498"/>
      <c r="T200" s="2498"/>
      <c r="U200" s="2498"/>
      <c r="V200" s="2498"/>
      <c r="W200" s="2498"/>
      <c r="X200" s="2498"/>
      <c r="Y200" s="2498"/>
      <c r="Z200" s="2498"/>
      <c r="AA200" s="2498"/>
      <c r="AB200" s="2498"/>
      <c r="AC200" s="2498"/>
      <c r="AD200" s="2498"/>
      <c r="AE200" s="2498"/>
      <c r="AF200" s="2498"/>
      <c r="AG200" s="2498"/>
      <c r="AH200" s="2498"/>
      <c r="AI200" s="2498"/>
      <c r="AJ200" s="2498"/>
      <c r="AK200" s="2498"/>
      <c r="AL200" s="2498"/>
      <c r="AM200" s="2498"/>
      <c r="AN200" s="2498"/>
      <c r="AO200" s="2498"/>
      <c r="AP200" s="2498"/>
      <c r="AQ200" s="2498"/>
      <c r="AR200" s="2498"/>
      <c r="AS200" s="2498"/>
      <c r="AT200" s="2498"/>
      <c r="AU200" s="2498"/>
      <c r="AV200" s="2498"/>
      <c r="AW200" s="2498"/>
      <c r="AX200" s="2498"/>
      <c r="AY200" s="2498"/>
      <c r="AZ200" s="2498"/>
      <c r="BA200" s="2498"/>
      <c r="BB200" s="2498"/>
      <c r="BC200" s="2498"/>
      <c r="BD200" s="2498"/>
      <c r="BE200" s="2498"/>
    </row>
    <row r="201" spans="2:57" x14ac:dyDescent="0.25">
      <c r="B201" s="1554"/>
    </row>
    <row r="202" spans="2:57" x14ac:dyDescent="0.25">
      <c r="B202" s="1860"/>
    </row>
    <row r="203" spans="2:57" x14ac:dyDescent="0.25">
      <c r="B203" s="1860"/>
    </row>
  </sheetData>
  <autoFilter ref="B3:B169"/>
  <mergeCells count="31">
    <mergeCell ref="V1:W1"/>
    <mergeCell ref="V3:W3"/>
    <mergeCell ref="X3:Y3"/>
    <mergeCell ref="Z3:AA3"/>
    <mergeCell ref="A3:A4"/>
    <mergeCell ref="D3:E3"/>
    <mergeCell ref="F3:G3"/>
    <mergeCell ref="H3:I3"/>
    <mergeCell ref="J3:K3"/>
    <mergeCell ref="B3:B5"/>
    <mergeCell ref="C3:C5"/>
    <mergeCell ref="T3:U3"/>
    <mergeCell ref="L3:M3"/>
    <mergeCell ref="P3:Q3"/>
    <mergeCell ref="R3:S3"/>
    <mergeCell ref="N3:O3"/>
    <mergeCell ref="AR3:AS3"/>
    <mergeCell ref="AJ3:AK3"/>
    <mergeCell ref="AL3:AM3"/>
    <mergeCell ref="AN3:AO3"/>
    <mergeCell ref="AB3:AC3"/>
    <mergeCell ref="AD3:AE3"/>
    <mergeCell ref="AF3:AG3"/>
    <mergeCell ref="AH3:AI3"/>
    <mergeCell ref="AP3:AQ3"/>
    <mergeCell ref="AX3:AY3"/>
    <mergeCell ref="BD3:BE3"/>
    <mergeCell ref="AZ3:BA3"/>
    <mergeCell ref="BB3:BC3"/>
    <mergeCell ref="AT3:AU3"/>
    <mergeCell ref="AV3:AW3"/>
  </mergeCells>
  <printOptions horizontalCentered="1" verticalCentered="1"/>
  <pageMargins left="0" right="0" top="0" bottom="0" header="0" footer="0"/>
  <pageSetup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M95"/>
  <sheetViews>
    <sheetView zoomScaleNormal="100" workbookViewId="0">
      <pane xSplit="3" topLeftCell="D1" activePane="topRight" state="frozen"/>
      <selection activeCell="BS12" sqref="BS12"/>
      <selection pane="topRight" activeCell="BS12" sqref="BS12"/>
    </sheetView>
  </sheetViews>
  <sheetFormatPr defaultColWidth="8.85546875" defaultRowHeight="15" x14ac:dyDescent="0.25"/>
  <cols>
    <col min="1" max="1" width="39.28515625" style="32" bestFit="1" customWidth="1"/>
    <col min="2" max="2" width="17.28515625" style="32" bestFit="1" customWidth="1"/>
    <col min="3" max="3" width="15.140625" style="32" bestFit="1" customWidth="1"/>
    <col min="4" max="4" width="10.42578125" style="32" customWidth="1"/>
    <col min="5" max="5" width="8" style="32" bestFit="1" customWidth="1"/>
    <col min="6" max="6" width="10.7109375" style="32" customWidth="1"/>
    <col min="7" max="7" width="8.7109375" style="32" bestFit="1" customWidth="1"/>
    <col min="8" max="8" width="9" style="32" customWidth="1"/>
    <col min="9" max="9" width="9.42578125" style="32" customWidth="1"/>
    <col min="10" max="10" width="8.7109375" style="32" customWidth="1"/>
    <col min="11" max="11" width="8.7109375" style="32" bestFit="1" customWidth="1"/>
    <col min="12" max="12" width="13.42578125" style="32" customWidth="1"/>
    <col min="13" max="13" width="9" style="32" customWidth="1"/>
    <col min="14" max="14" width="9.140625" style="32" customWidth="1"/>
    <col min="15" max="15" width="8" style="32" customWidth="1"/>
    <col min="16" max="16" width="12.140625" style="32" customWidth="1"/>
    <col min="17" max="17" width="9.42578125" style="32" customWidth="1"/>
    <col min="18" max="18" width="8.85546875" style="32" customWidth="1"/>
    <col min="19" max="19" width="11.28515625" style="32" customWidth="1"/>
    <col min="20" max="21" width="9" style="32" customWidth="1"/>
    <col min="22" max="22" width="8.7109375" style="32" bestFit="1" customWidth="1"/>
    <col min="23" max="23" width="9.5703125" style="32" bestFit="1" customWidth="1"/>
    <col min="24" max="24" width="9.28515625" style="32" customWidth="1"/>
    <col min="25" max="25" width="9" style="32" customWidth="1"/>
    <col min="26" max="26" width="9.28515625" style="32" customWidth="1"/>
    <col min="27" max="27" width="9" style="32" customWidth="1"/>
    <col min="28" max="28" width="8.85546875" style="32" customWidth="1"/>
    <col min="29" max="29" width="9.5703125" style="32" bestFit="1" customWidth="1"/>
    <col min="30" max="47" width="8.85546875" style="32" customWidth="1"/>
    <col min="48" max="48" width="9" style="32" customWidth="1"/>
    <col min="49" max="57" width="8.85546875" style="32" customWidth="1"/>
    <col min="58" max="16384" width="8.85546875" style="32"/>
  </cols>
  <sheetData>
    <row r="1" spans="1:65" ht="22.5" x14ac:dyDescent="0.3">
      <c r="A1" s="1499" t="s">
        <v>95</v>
      </c>
      <c r="B1" s="1499"/>
      <c r="C1" s="1500"/>
      <c r="D1" s="1500"/>
      <c r="E1" s="2261"/>
      <c r="F1" s="1500"/>
      <c r="G1" s="2262"/>
      <c r="H1" s="1500"/>
      <c r="I1" s="1500"/>
      <c r="J1" s="175"/>
      <c r="K1" s="2262"/>
      <c r="L1" s="175"/>
      <c r="M1" s="175"/>
      <c r="N1" s="175"/>
      <c r="O1" s="2262"/>
      <c r="P1" s="175"/>
      <c r="Q1" s="1498"/>
      <c r="R1" s="175"/>
      <c r="S1" s="175"/>
      <c r="T1" s="175"/>
      <c r="U1" s="175"/>
      <c r="V1" s="175"/>
      <c r="W1" s="175"/>
      <c r="X1" s="175"/>
      <c r="Y1" s="175"/>
      <c r="Z1" s="175"/>
      <c r="AA1" s="175"/>
    </row>
    <row r="2" spans="1:65" ht="15.75" thickBot="1" x14ac:dyDescent="0.3">
      <c r="A2" s="1500"/>
      <c r="B2" s="1500"/>
      <c r="C2" s="1500"/>
      <c r="D2" s="2076">
        <v>30</v>
      </c>
      <c r="E2" s="2076">
        <v>30</v>
      </c>
      <c r="F2" s="2076">
        <v>31</v>
      </c>
      <c r="G2" s="2076">
        <v>31</v>
      </c>
      <c r="H2" s="2076">
        <v>61</v>
      </c>
      <c r="I2" s="2076">
        <v>61</v>
      </c>
      <c r="J2" s="2076">
        <v>30</v>
      </c>
      <c r="K2" s="2076">
        <v>30</v>
      </c>
      <c r="L2" s="2076">
        <v>91</v>
      </c>
      <c r="M2" s="2076">
        <v>91</v>
      </c>
      <c r="N2" s="2076">
        <v>31</v>
      </c>
      <c r="O2" s="2076">
        <v>31</v>
      </c>
      <c r="P2" s="2076">
        <v>122</v>
      </c>
      <c r="Q2" s="2076">
        <v>122</v>
      </c>
      <c r="R2" s="175">
        <v>31</v>
      </c>
      <c r="S2" s="175">
        <v>31</v>
      </c>
      <c r="T2" s="175">
        <v>153</v>
      </c>
      <c r="U2" s="175">
        <v>153</v>
      </c>
      <c r="V2" s="175">
        <v>30</v>
      </c>
      <c r="W2" s="175">
        <v>30</v>
      </c>
      <c r="X2" s="175">
        <v>92</v>
      </c>
      <c r="Y2" s="175">
        <v>92</v>
      </c>
      <c r="Z2" s="175">
        <v>183</v>
      </c>
      <c r="AA2" s="175">
        <v>183</v>
      </c>
      <c r="AB2" s="175">
        <v>31</v>
      </c>
      <c r="AC2" s="175">
        <v>31</v>
      </c>
      <c r="AD2" s="175">
        <v>214</v>
      </c>
      <c r="AE2" s="175">
        <v>214</v>
      </c>
      <c r="AF2" s="175">
        <v>30</v>
      </c>
      <c r="AG2" s="175">
        <v>30</v>
      </c>
      <c r="AH2" s="175">
        <v>244</v>
      </c>
      <c r="AI2" s="175">
        <v>244</v>
      </c>
      <c r="AJ2" s="175">
        <v>31</v>
      </c>
      <c r="AK2" s="175">
        <v>31</v>
      </c>
      <c r="AL2" s="175">
        <v>92</v>
      </c>
      <c r="AM2" s="175">
        <v>92</v>
      </c>
      <c r="AN2" s="175">
        <v>275</v>
      </c>
      <c r="AO2" s="175">
        <v>275</v>
      </c>
      <c r="AP2" s="175">
        <v>31</v>
      </c>
      <c r="AQ2" s="175">
        <v>31</v>
      </c>
      <c r="AR2" s="175">
        <v>306</v>
      </c>
      <c r="AS2" s="175">
        <v>306</v>
      </c>
      <c r="AT2" s="175">
        <v>28</v>
      </c>
      <c r="AU2" s="175">
        <v>28</v>
      </c>
      <c r="AV2" s="175">
        <v>334</v>
      </c>
      <c r="AW2" s="175">
        <v>334</v>
      </c>
      <c r="AX2" s="175">
        <v>31</v>
      </c>
      <c r="AY2" s="175">
        <v>31</v>
      </c>
      <c r="AZ2" s="175">
        <v>90</v>
      </c>
      <c r="BA2" s="175">
        <v>90</v>
      </c>
      <c r="BB2" s="175">
        <v>182</v>
      </c>
      <c r="BC2" s="175">
        <v>182</v>
      </c>
      <c r="BD2" s="175">
        <v>365</v>
      </c>
      <c r="BE2" s="175">
        <v>365</v>
      </c>
    </row>
    <row r="3" spans="1:65" ht="15.75" thickBot="1" x14ac:dyDescent="0.3">
      <c r="A3" s="3759" t="s">
        <v>169</v>
      </c>
      <c r="B3" s="3909" t="s">
        <v>853</v>
      </c>
      <c r="C3" s="3761" t="s">
        <v>170</v>
      </c>
      <c r="D3" s="3735" t="s">
        <v>1742</v>
      </c>
      <c r="E3" s="3739"/>
      <c r="F3" s="3735" t="s">
        <v>1871</v>
      </c>
      <c r="G3" s="3735"/>
      <c r="H3" s="3736" t="s">
        <v>14</v>
      </c>
      <c r="I3" s="3737"/>
      <c r="J3" s="3728" t="s">
        <v>1911</v>
      </c>
      <c r="K3" s="3729"/>
      <c r="L3" s="3739" t="s">
        <v>639</v>
      </c>
      <c r="M3" s="3737"/>
      <c r="N3" s="3735" t="s">
        <v>1940</v>
      </c>
      <c r="O3" s="3735"/>
      <c r="P3" s="3736" t="s">
        <v>17</v>
      </c>
      <c r="Q3" s="3737"/>
      <c r="R3" s="3735" t="s">
        <v>1964</v>
      </c>
      <c r="S3" s="3735"/>
      <c r="T3" s="3736" t="s">
        <v>18</v>
      </c>
      <c r="U3" s="3737"/>
      <c r="V3" s="3735" t="s">
        <v>1985</v>
      </c>
      <c r="W3" s="3735"/>
      <c r="X3" s="3739" t="s">
        <v>662</v>
      </c>
      <c r="Y3" s="3737"/>
      <c r="Z3" s="3736" t="s">
        <v>659</v>
      </c>
      <c r="AA3" s="3737"/>
      <c r="AB3" s="3735" t="s">
        <v>2004</v>
      </c>
      <c r="AC3" s="3735"/>
      <c r="AD3" s="3736" t="s">
        <v>24</v>
      </c>
      <c r="AE3" s="3737"/>
      <c r="AF3" s="3735" t="s">
        <v>2020</v>
      </c>
      <c r="AG3" s="3735"/>
      <c r="AH3" s="3736" t="s">
        <v>27</v>
      </c>
      <c r="AI3" s="3737"/>
      <c r="AJ3" s="3735" t="s">
        <v>2037</v>
      </c>
      <c r="AK3" s="3735"/>
      <c r="AL3" s="3739" t="s">
        <v>664</v>
      </c>
      <c r="AM3" s="3737"/>
      <c r="AN3" s="3736" t="s">
        <v>1676</v>
      </c>
      <c r="AO3" s="3737"/>
      <c r="AP3" s="3735" t="s">
        <v>2142</v>
      </c>
      <c r="AQ3" s="3735"/>
      <c r="AR3" s="3736" t="s">
        <v>28</v>
      </c>
      <c r="AS3" s="3737"/>
      <c r="AT3" s="3735" t="s">
        <v>2156</v>
      </c>
      <c r="AU3" s="3735"/>
      <c r="AV3" s="3736" t="s">
        <v>30</v>
      </c>
      <c r="AW3" s="3737"/>
      <c r="AX3" s="3735" t="s">
        <v>2168</v>
      </c>
      <c r="AY3" s="3735"/>
      <c r="AZ3" s="3739" t="s">
        <v>665</v>
      </c>
      <c r="BA3" s="3737"/>
      <c r="BB3" s="3736" t="s">
        <v>673</v>
      </c>
      <c r="BC3" s="3737"/>
      <c r="BD3" s="3736" t="s">
        <v>1763</v>
      </c>
      <c r="BE3" s="3737"/>
    </row>
    <row r="4" spans="1:65" ht="15.75" thickBot="1" x14ac:dyDescent="0.3">
      <c r="A4" s="3896"/>
      <c r="B4" s="3910"/>
      <c r="C4" s="3908"/>
      <c r="D4" s="898" t="s">
        <v>171</v>
      </c>
      <c r="E4" s="1502" t="s">
        <v>172</v>
      </c>
      <c r="F4" s="898" t="s">
        <v>171</v>
      </c>
      <c r="G4" s="899" t="s">
        <v>172</v>
      </c>
      <c r="H4" s="898" t="s">
        <v>171</v>
      </c>
      <c r="I4" s="899" t="s">
        <v>172</v>
      </c>
      <c r="J4" s="898" t="s">
        <v>171</v>
      </c>
      <c r="K4" s="899" t="s">
        <v>172</v>
      </c>
      <c r="L4" s="898" t="s">
        <v>171</v>
      </c>
      <c r="M4" s="899" t="s">
        <v>172</v>
      </c>
      <c r="N4" s="898" t="s">
        <v>171</v>
      </c>
      <c r="O4" s="899" t="s">
        <v>172</v>
      </c>
      <c r="P4" s="898" t="s">
        <v>171</v>
      </c>
      <c r="Q4" s="899" t="s">
        <v>172</v>
      </c>
      <c r="R4" s="898" t="s">
        <v>171</v>
      </c>
      <c r="S4" s="899" t="s">
        <v>172</v>
      </c>
      <c r="T4" s="898" t="s">
        <v>171</v>
      </c>
      <c r="U4" s="899" t="s">
        <v>172</v>
      </c>
      <c r="V4" s="898" t="s">
        <v>171</v>
      </c>
      <c r="W4" s="899" t="s">
        <v>172</v>
      </c>
      <c r="X4" s="898" t="s">
        <v>171</v>
      </c>
      <c r="Y4" s="899" t="s">
        <v>172</v>
      </c>
      <c r="Z4" s="898" t="s">
        <v>171</v>
      </c>
      <c r="AA4" s="899" t="s">
        <v>172</v>
      </c>
      <c r="AB4" s="898" t="s">
        <v>171</v>
      </c>
      <c r="AC4" s="899" t="s">
        <v>172</v>
      </c>
      <c r="AD4" s="898" t="s">
        <v>171</v>
      </c>
      <c r="AE4" s="899" t="s">
        <v>172</v>
      </c>
      <c r="AF4" s="898" t="s">
        <v>171</v>
      </c>
      <c r="AG4" s="899" t="s">
        <v>172</v>
      </c>
      <c r="AH4" s="898" t="s">
        <v>171</v>
      </c>
      <c r="AI4" s="899" t="s">
        <v>172</v>
      </c>
      <c r="AJ4" s="898" t="s">
        <v>171</v>
      </c>
      <c r="AK4" s="899" t="s">
        <v>172</v>
      </c>
      <c r="AL4" s="898" t="s">
        <v>171</v>
      </c>
      <c r="AM4" s="899" t="s">
        <v>172</v>
      </c>
      <c r="AN4" s="898" t="s">
        <v>171</v>
      </c>
      <c r="AO4" s="899" t="s">
        <v>172</v>
      </c>
      <c r="AP4" s="898" t="s">
        <v>171</v>
      </c>
      <c r="AQ4" s="899" t="s">
        <v>172</v>
      </c>
      <c r="AR4" s="898" t="s">
        <v>171</v>
      </c>
      <c r="AS4" s="899" t="s">
        <v>172</v>
      </c>
      <c r="AT4" s="898" t="s">
        <v>171</v>
      </c>
      <c r="AU4" s="899" t="s">
        <v>172</v>
      </c>
      <c r="AV4" s="898" t="s">
        <v>171</v>
      </c>
      <c r="AW4" s="899" t="s">
        <v>172</v>
      </c>
      <c r="AX4" s="898" t="s">
        <v>171</v>
      </c>
      <c r="AY4" s="899" t="s">
        <v>172</v>
      </c>
      <c r="AZ4" s="898" t="s">
        <v>171</v>
      </c>
      <c r="BA4" s="899" t="s">
        <v>172</v>
      </c>
      <c r="BB4" s="898" t="s">
        <v>171</v>
      </c>
      <c r="BC4" s="899" t="s">
        <v>172</v>
      </c>
      <c r="BD4" s="898" t="s">
        <v>171</v>
      </c>
      <c r="BE4" s="899" t="s">
        <v>172</v>
      </c>
    </row>
    <row r="5" spans="1:65" ht="17.100000000000001" customHeight="1" x14ac:dyDescent="0.25">
      <c r="A5" s="2263" t="s">
        <v>850</v>
      </c>
      <c r="B5" s="2264"/>
      <c r="C5" s="2265" t="s">
        <v>50</v>
      </c>
      <c r="D5" s="1532">
        <v>79792.746113989633</v>
      </c>
      <c r="E5" s="1529">
        <v>72182.529999999941</v>
      </c>
      <c r="F5" s="1532">
        <v>82901.554404145078</v>
      </c>
      <c r="G5" s="1529">
        <v>67690.279999999926</v>
      </c>
      <c r="H5" s="1532">
        <v>162694.30051813473</v>
      </c>
      <c r="I5" s="1529">
        <v>139872.80999999988</v>
      </c>
      <c r="J5" s="1532">
        <v>49740.932642487045</v>
      </c>
      <c r="K5" s="1529">
        <v>51547.775999999991</v>
      </c>
      <c r="L5" s="1532">
        <v>212435.23316062178</v>
      </c>
      <c r="M5" s="1532">
        <v>191420.58599999986</v>
      </c>
      <c r="N5" s="1532">
        <v>38860.103626943004</v>
      </c>
      <c r="O5" s="1529">
        <v>72806.330999999962</v>
      </c>
      <c r="P5" s="1532">
        <v>251295.3367875648</v>
      </c>
      <c r="Q5" s="1532">
        <v>264226.91699999984</v>
      </c>
      <c r="R5" s="1532">
        <v>82901.554404145078</v>
      </c>
      <c r="S5" s="1529">
        <v>73856.81799999997</v>
      </c>
      <c r="T5" s="1532">
        <v>334196.8911917099</v>
      </c>
      <c r="U5" s="1532">
        <v>338083.73499999981</v>
      </c>
      <c r="V5" s="1532">
        <v>80310.880829015543</v>
      </c>
      <c r="W5" s="1529">
        <v>73231.073999999993</v>
      </c>
      <c r="X5" s="1532">
        <v>202072.53886010364</v>
      </c>
      <c r="Y5" s="1532">
        <v>219894.22299999991</v>
      </c>
      <c r="Z5" s="1532">
        <v>414507.77202072542</v>
      </c>
      <c r="AA5" s="1532">
        <v>411314.80899999978</v>
      </c>
      <c r="AB5" s="1532">
        <v>82901.554404145078</v>
      </c>
      <c r="AC5" s="1529">
        <v>69381.48</v>
      </c>
      <c r="AD5" s="1532">
        <v>497409.32642487052</v>
      </c>
      <c r="AE5" s="1532">
        <v>480696.28899999976</v>
      </c>
      <c r="AF5" s="1532">
        <v>80310.880829015543</v>
      </c>
      <c r="AG5" s="1529">
        <v>3338.0060000000003</v>
      </c>
      <c r="AH5" s="1532">
        <v>577720.20725388604</v>
      </c>
      <c r="AI5" s="1532">
        <v>484034.29499999975</v>
      </c>
      <c r="AJ5" s="1532">
        <v>82901.554404145078</v>
      </c>
      <c r="AK5" s="1529">
        <v>73347.343999999983</v>
      </c>
      <c r="AL5" s="1532">
        <v>246113.9896373057</v>
      </c>
      <c r="AM5" s="1532">
        <v>146066.82999999996</v>
      </c>
      <c r="AN5" s="1532">
        <v>660621.76165803114</v>
      </c>
      <c r="AO5" s="1532">
        <v>557381.63899999973</v>
      </c>
      <c r="AP5" s="1532">
        <v>82901.554404145078</v>
      </c>
      <c r="AQ5" s="1529">
        <v>72892.833999999901</v>
      </c>
      <c r="AR5" s="1532">
        <v>743523.31606217625</v>
      </c>
      <c r="AS5" s="1532">
        <v>630274.47299999965</v>
      </c>
      <c r="AT5" s="1532">
        <v>75129.533678756474</v>
      </c>
      <c r="AU5" s="1529">
        <v>68607.755999999979</v>
      </c>
      <c r="AV5" s="1532">
        <v>818652.8497409327</v>
      </c>
      <c r="AW5" s="1532">
        <v>698882.22899999958</v>
      </c>
      <c r="AX5" s="1532">
        <v>82901.554404145078</v>
      </c>
      <c r="AY5" s="1529">
        <v>80940.831999999951</v>
      </c>
      <c r="AZ5" s="1532">
        <v>240932.64248704663</v>
      </c>
      <c r="BA5" s="1532">
        <v>222441.42199999985</v>
      </c>
      <c r="BB5" s="1532">
        <v>487046.63212435233</v>
      </c>
      <c r="BC5" s="1532">
        <v>368508.2519999998</v>
      </c>
      <c r="BD5" s="1532">
        <v>901554.4041450778</v>
      </c>
      <c r="BE5" s="1532">
        <v>779823.06099999952</v>
      </c>
      <c r="BF5" s="1217"/>
      <c r="BG5" s="1217"/>
      <c r="BH5" s="1217"/>
      <c r="BI5" s="1217"/>
      <c r="BJ5" s="1217"/>
      <c r="BK5" s="1217"/>
      <c r="BL5" s="1217"/>
      <c r="BM5" s="1217"/>
    </row>
    <row r="6" spans="1:65" ht="24.75" customHeight="1" thickBot="1" x14ac:dyDescent="0.3">
      <c r="A6" s="1509" t="s">
        <v>312</v>
      </c>
      <c r="B6" s="1510"/>
      <c r="C6" s="1510"/>
      <c r="D6" s="2266"/>
      <c r="E6" s="2267"/>
      <c r="F6" s="2266"/>
      <c r="G6" s="2267"/>
      <c r="H6" s="2266"/>
      <c r="I6" s="2266"/>
      <c r="J6" s="2266"/>
      <c r="K6" s="2267"/>
      <c r="L6" s="2268"/>
      <c r="M6" s="2268"/>
      <c r="N6" s="2266"/>
      <c r="O6" s="2267"/>
      <c r="P6" s="2268"/>
      <c r="Q6" s="2268"/>
      <c r="R6" s="2266"/>
      <c r="S6" s="2267"/>
      <c r="T6" s="2268"/>
      <c r="U6" s="2268"/>
      <c r="V6" s="2266"/>
      <c r="W6" s="2267"/>
      <c r="X6" s="2268"/>
      <c r="Y6" s="2268"/>
      <c r="Z6" s="2268"/>
      <c r="AA6" s="2269"/>
      <c r="AB6" s="2266"/>
      <c r="AC6" s="2267"/>
      <c r="AD6" s="2268"/>
      <c r="AE6" s="2268"/>
      <c r="AF6" s="2266"/>
      <c r="AG6" s="2267"/>
      <c r="AH6" s="2268"/>
      <c r="AI6" s="2268"/>
      <c r="AJ6" s="2266"/>
      <c r="AK6" s="2267"/>
      <c r="AL6" s="2268"/>
      <c r="AM6" s="2268"/>
      <c r="AN6" s="2268"/>
      <c r="AO6" s="2268"/>
      <c r="AP6" s="2266"/>
      <c r="AQ6" s="2267"/>
      <c r="AR6" s="2268"/>
      <c r="AS6" s="2268"/>
      <c r="AT6" s="2266"/>
      <c r="AU6" s="2267"/>
      <c r="AV6" s="2268"/>
      <c r="AW6" s="2268"/>
      <c r="AX6" s="2266"/>
      <c r="AY6" s="2267"/>
      <c r="AZ6" s="2268"/>
      <c r="BA6" s="2268"/>
      <c r="BB6" s="2268"/>
      <c r="BC6" s="2269"/>
      <c r="BD6" s="2268"/>
      <c r="BE6" s="2268"/>
      <c r="BF6" s="1217"/>
      <c r="BG6" s="1217"/>
      <c r="BH6" s="1217"/>
      <c r="BI6" s="1217"/>
      <c r="BJ6" s="1217"/>
      <c r="BK6" s="1217"/>
      <c r="BL6" s="1217"/>
      <c r="BM6" s="1217"/>
    </row>
    <row r="7" spans="1:65" ht="15.75" x14ac:dyDescent="0.25">
      <c r="A7" s="2270" t="s">
        <v>861</v>
      </c>
      <c r="B7" s="2271" t="s">
        <v>1046</v>
      </c>
      <c r="C7" s="2272" t="s">
        <v>50</v>
      </c>
      <c r="D7" s="2273"/>
      <c r="E7" s="968">
        <v>2556.2499999999995</v>
      </c>
      <c r="F7" s="2273"/>
      <c r="G7" s="968"/>
      <c r="H7" s="968"/>
      <c r="I7" s="1351">
        <v>2556.2499999999995</v>
      </c>
      <c r="J7" s="2274"/>
      <c r="K7" s="968"/>
      <c r="L7" s="542"/>
      <c r="M7" s="542">
        <v>2556.2499999999995</v>
      </c>
      <c r="N7" s="2273"/>
      <c r="O7" s="968"/>
      <c r="P7" s="542"/>
      <c r="Q7" s="542">
        <v>2556.2499999999995</v>
      </c>
      <c r="R7" s="2273"/>
      <c r="S7" s="968"/>
      <c r="T7" s="542"/>
      <c r="U7" s="542">
        <v>2556.2499999999995</v>
      </c>
      <c r="V7" s="2273"/>
      <c r="W7" s="968"/>
      <c r="X7" s="1408"/>
      <c r="Y7" s="542">
        <v>0</v>
      </c>
      <c r="Z7" s="1408"/>
      <c r="AA7" s="1416">
        <v>2556.2499999999995</v>
      </c>
      <c r="AB7" s="2273"/>
      <c r="AC7" s="968"/>
      <c r="AD7" s="542"/>
      <c r="AE7" s="542">
        <v>2556.2499999999995</v>
      </c>
      <c r="AF7" s="2273"/>
      <c r="AG7" s="968"/>
      <c r="AH7" s="542"/>
      <c r="AI7" s="542">
        <v>2556.2499999999995</v>
      </c>
      <c r="AJ7" s="2273"/>
      <c r="AK7" s="968"/>
      <c r="AL7" s="1408"/>
      <c r="AM7" s="542">
        <v>0</v>
      </c>
      <c r="AN7" s="542"/>
      <c r="AO7" s="542">
        <v>2556.2499999999995</v>
      </c>
      <c r="AP7" s="2273"/>
      <c r="AQ7" s="968"/>
      <c r="AR7" s="542"/>
      <c r="AS7" s="542">
        <v>2556.2499999999995</v>
      </c>
      <c r="AT7" s="2273"/>
      <c r="AU7" s="968"/>
      <c r="AV7" s="542"/>
      <c r="AW7" s="542">
        <v>2556.2499999999995</v>
      </c>
      <c r="AX7" s="2273"/>
      <c r="AY7" s="968"/>
      <c r="AZ7" s="1408"/>
      <c r="BA7" s="542">
        <v>0</v>
      </c>
      <c r="BB7" s="1408"/>
      <c r="BC7" s="1416">
        <v>0</v>
      </c>
      <c r="BD7" s="542"/>
      <c r="BE7" s="542">
        <v>2556.2499999999995</v>
      </c>
      <c r="BF7" s="1217"/>
      <c r="BG7" s="1217"/>
      <c r="BH7" s="1217"/>
      <c r="BI7" s="1217"/>
      <c r="BJ7" s="1217"/>
      <c r="BK7" s="1217"/>
      <c r="BL7" s="1217"/>
      <c r="BM7" s="1217"/>
    </row>
    <row r="8" spans="1:65" ht="15.75" x14ac:dyDescent="0.25">
      <c r="A8" s="2275" t="s">
        <v>861</v>
      </c>
      <c r="B8" s="2276" t="s">
        <v>1047</v>
      </c>
      <c r="C8" s="2277" t="s">
        <v>50</v>
      </c>
      <c r="D8" s="2278"/>
      <c r="E8" s="463"/>
      <c r="F8" s="2278"/>
      <c r="G8" s="463"/>
      <c r="H8" s="463"/>
      <c r="I8" s="1351">
        <v>0</v>
      </c>
      <c r="J8" s="2279"/>
      <c r="K8" s="463"/>
      <c r="L8" s="542"/>
      <c r="M8" s="542">
        <v>0</v>
      </c>
      <c r="N8" s="2278"/>
      <c r="O8" s="463"/>
      <c r="P8" s="542"/>
      <c r="Q8" s="542">
        <v>0</v>
      </c>
      <c r="R8" s="2278"/>
      <c r="S8" s="463"/>
      <c r="T8" s="542"/>
      <c r="U8" s="542">
        <v>0</v>
      </c>
      <c r="V8" s="2278"/>
      <c r="W8" s="463"/>
      <c r="X8" s="1408"/>
      <c r="Y8" s="542">
        <v>0</v>
      </c>
      <c r="Z8" s="1408"/>
      <c r="AA8" s="1416">
        <v>0</v>
      </c>
      <c r="AB8" s="2278"/>
      <c r="AC8" s="463"/>
      <c r="AD8" s="542"/>
      <c r="AE8" s="542">
        <v>0</v>
      </c>
      <c r="AF8" s="2278"/>
      <c r="AG8" s="463"/>
      <c r="AH8" s="542"/>
      <c r="AI8" s="542">
        <v>0</v>
      </c>
      <c r="AJ8" s="2278"/>
      <c r="AK8" s="463"/>
      <c r="AL8" s="1408"/>
      <c r="AM8" s="542">
        <v>0</v>
      </c>
      <c r="AN8" s="542"/>
      <c r="AO8" s="542">
        <v>0</v>
      </c>
      <c r="AP8" s="2278"/>
      <c r="AQ8" s="463"/>
      <c r="AR8" s="542"/>
      <c r="AS8" s="542">
        <v>0</v>
      </c>
      <c r="AT8" s="2278"/>
      <c r="AU8" s="463"/>
      <c r="AV8" s="542"/>
      <c r="AW8" s="542">
        <v>0</v>
      </c>
      <c r="AX8" s="2278"/>
      <c r="AY8" s="463">
        <v>3802.0499999999997</v>
      </c>
      <c r="AZ8" s="1408"/>
      <c r="BA8" s="542">
        <v>3802.0499999999997</v>
      </c>
      <c r="BB8" s="1408"/>
      <c r="BC8" s="1416">
        <v>3802.0499999999997</v>
      </c>
      <c r="BD8" s="542"/>
      <c r="BE8" s="542">
        <v>3802.0499999999997</v>
      </c>
      <c r="BF8" s="1217"/>
      <c r="BG8" s="1217"/>
      <c r="BH8" s="1217"/>
      <c r="BI8" s="1217"/>
      <c r="BJ8" s="1217"/>
      <c r="BK8" s="1217"/>
      <c r="BL8" s="1217"/>
      <c r="BM8" s="1217"/>
    </row>
    <row r="9" spans="1:65" ht="16.5" thickBot="1" x14ac:dyDescent="0.3">
      <c r="A9" s="2280" t="s">
        <v>861</v>
      </c>
      <c r="B9" s="2281" t="s">
        <v>1017</v>
      </c>
      <c r="C9" s="2282" t="s">
        <v>50</v>
      </c>
      <c r="D9" s="2283"/>
      <c r="E9" s="1049"/>
      <c r="F9" s="2283"/>
      <c r="G9" s="1049"/>
      <c r="H9" s="1049"/>
      <c r="I9" s="1351">
        <v>0</v>
      </c>
      <c r="J9" s="2284"/>
      <c r="K9" s="1049"/>
      <c r="L9" s="542"/>
      <c r="M9" s="542">
        <v>0</v>
      </c>
      <c r="N9" s="2283"/>
      <c r="O9" s="1049"/>
      <c r="P9" s="542"/>
      <c r="Q9" s="542">
        <v>0</v>
      </c>
      <c r="R9" s="2283"/>
      <c r="S9" s="1049"/>
      <c r="T9" s="542"/>
      <c r="U9" s="542">
        <v>0</v>
      </c>
      <c r="V9" s="2283"/>
      <c r="W9" s="1049"/>
      <c r="X9" s="1408"/>
      <c r="Y9" s="542">
        <v>0</v>
      </c>
      <c r="Z9" s="1408"/>
      <c r="AA9" s="1416">
        <v>0</v>
      </c>
      <c r="AB9" s="2283"/>
      <c r="AC9" s="1049"/>
      <c r="AD9" s="542"/>
      <c r="AE9" s="542">
        <v>0</v>
      </c>
      <c r="AF9" s="2283"/>
      <c r="AG9" s="1049"/>
      <c r="AH9" s="542"/>
      <c r="AI9" s="542">
        <v>0</v>
      </c>
      <c r="AJ9" s="2283"/>
      <c r="AK9" s="1049"/>
      <c r="AL9" s="1408"/>
      <c r="AM9" s="542">
        <v>0</v>
      </c>
      <c r="AN9" s="542"/>
      <c r="AO9" s="542">
        <v>0</v>
      </c>
      <c r="AP9" s="2283"/>
      <c r="AQ9" s="1049"/>
      <c r="AR9" s="542"/>
      <c r="AS9" s="542">
        <v>0</v>
      </c>
      <c r="AT9" s="2283"/>
      <c r="AU9" s="1049"/>
      <c r="AV9" s="542"/>
      <c r="AW9" s="542">
        <v>0</v>
      </c>
      <c r="AX9" s="2283"/>
      <c r="AY9" s="1049"/>
      <c r="AZ9" s="1408"/>
      <c r="BA9" s="542">
        <v>0</v>
      </c>
      <c r="BB9" s="1408"/>
      <c r="BC9" s="1416">
        <v>0</v>
      </c>
      <c r="BD9" s="542"/>
      <c r="BE9" s="542">
        <v>0</v>
      </c>
      <c r="BF9" s="1217"/>
      <c r="BG9" s="1217"/>
      <c r="BH9" s="1217"/>
      <c r="BI9" s="1217"/>
      <c r="BJ9" s="1217"/>
      <c r="BK9" s="1217"/>
      <c r="BL9" s="1217"/>
      <c r="BM9" s="1217"/>
    </row>
    <row r="10" spans="1:65" ht="16.5" thickBot="1" x14ac:dyDescent="0.3">
      <c r="A10" s="2285" t="s">
        <v>2176</v>
      </c>
      <c r="B10" s="2286" t="s">
        <v>1046</v>
      </c>
      <c r="C10" s="2287" t="s">
        <v>50</v>
      </c>
      <c r="D10" s="2288"/>
      <c r="E10" s="2289"/>
      <c r="F10" s="2288"/>
      <c r="G10" s="2289"/>
      <c r="H10" s="2289"/>
      <c r="I10" s="1351">
        <v>0</v>
      </c>
      <c r="J10" s="2290"/>
      <c r="K10" s="2289"/>
      <c r="L10" s="2291"/>
      <c r="M10" s="542">
        <v>0</v>
      </c>
      <c r="N10" s="2288"/>
      <c r="O10" s="2289"/>
      <c r="P10" s="2291"/>
      <c r="Q10" s="2291"/>
      <c r="R10" s="2288"/>
      <c r="S10" s="2289"/>
      <c r="T10" s="2291"/>
      <c r="U10" s="2291"/>
      <c r="V10" s="2288"/>
      <c r="W10" s="2289"/>
      <c r="X10" s="2292"/>
      <c r="Y10" s="2291"/>
      <c r="Z10" s="2292"/>
      <c r="AA10" s="2293"/>
      <c r="AB10" s="2288"/>
      <c r="AC10" s="2289"/>
      <c r="AD10" s="2291"/>
      <c r="AE10" s="2291"/>
      <c r="AF10" s="2288"/>
      <c r="AG10" s="2289"/>
      <c r="AH10" s="2291"/>
      <c r="AI10" s="2291"/>
      <c r="AJ10" s="2288"/>
      <c r="AK10" s="2289"/>
      <c r="AL10" s="2292"/>
      <c r="AM10" s="2291"/>
      <c r="AN10" s="2291"/>
      <c r="AO10" s="2291"/>
      <c r="AP10" s="2288"/>
      <c r="AQ10" s="2289"/>
      <c r="AR10" s="2291"/>
      <c r="AS10" s="2291"/>
      <c r="AT10" s="2288"/>
      <c r="AU10" s="2289"/>
      <c r="AV10" s="2291"/>
      <c r="AW10" s="542">
        <v>0</v>
      </c>
      <c r="AX10" s="2288"/>
      <c r="AY10" s="2289">
        <v>3127.07</v>
      </c>
      <c r="AZ10" s="2292"/>
      <c r="BA10" s="542">
        <v>3127.07</v>
      </c>
      <c r="BB10" s="2292"/>
      <c r="BC10" s="1416">
        <v>3127.07</v>
      </c>
      <c r="BD10" s="2291"/>
      <c r="BE10" s="542">
        <v>3127.07</v>
      </c>
      <c r="BF10" s="1217"/>
      <c r="BG10" s="1217"/>
      <c r="BH10" s="1217"/>
      <c r="BI10" s="1217"/>
      <c r="BJ10" s="1217"/>
      <c r="BK10" s="1217"/>
      <c r="BL10" s="1217"/>
      <c r="BM10" s="1217"/>
    </row>
    <row r="11" spans="1:65" ht="15.75" x14ac:dyDescent="0.25">
      <c r="A11" s="2270" t="s">
        <v>860</v>
      </c>
      <c r="B11" s="2271" t="s">
        <v>1046</v>
      </c>
      <c r="C11" s="2272" t="s">
        <v>50</v>
      </c>
      <c r="D11" s="968"/>
      <c r="E11" s="968">
        <v>7378.3600000000142</v>
      </c>
      <c r="F11" s="968"/>
      <c r="G11" s="968">
        <v>8775.0950000000157</v>
      </c>
      <c r="H11" s="968"/>
      <c r="I11" s="1351">
        <v>16153.455000000031</v>
      </c>
      <c r="J11" s="969"/>
      <c r="K11" s="968">
        <v>7011.320000000017</v>
      </c>
      <c r="L11" s="542"/>
      <c r="M11" s="542">
        <v>23164.775000000049</v>
      </c>
      <c r="N11" s="968"/>
      <c r="O11" s="968">
        <v>7267.7049999999999</v>
      </c>
      <c r="P11" s="542"/>
      <c r="Q11" s="542">
        <v>30432.480000000047</v>
      </c>
      <c r="R11" s="968"/>
      <c r="S11" s="968">
        <v>7027.5580000000036</v>
      </c>
      <c r="T11" s="542"/>
      <c r="U11" s="542">
        <v>37460.038000000051</v>
      </c>
      <c r="V11" s="968"/>
      <c r="W11" s="968">
        <v>4685.095000000003</v>
      </c>
      <c r="X11" s="1408"/>
      <c r="Y11" s="542">
        <v>18980.358000000007</v>
      </c>
      <c r="Z11" s="1408"/>
      <c r="AA11" s="1416">
        <v>42145.13300000006</v>
      </c>
      <c r="AB11" s="968"/>
      <c r="AC11" s="968">
        <v>11458.67</v>
      </c>
      <c r="AD11" s="542"/>
      <c r="AE11" s="542">
        <v>53603.803000000058</v>
      </c>
      <c r="AF11" s="968"/>
      <c r="AG11" s="968"/>
      <c r="AH11" s="542"/>
      <c r="AI11" s="542">
        <v>53603.803000000058</v>
      </c>
      <c r="AJ11" s="968"/>
      <c r="AK11" s="968">
        <v>5603.1950000000061</v>
      </c>
      <c r="AL11" s="1408"/>
      <c r="AM11" s="542">
        <v>17061.865000000005</v>
      </c>
      <c r="AN11" s="542"/>
      <c r="AO11" s="542">
        <v>59206.998000000065</v>
      </c>
      <c r="AP11" s="968"/>
      <c r="AQ11" s="968">
        <v>5935.1350000000057</v>
      </c>
      <c r="AR11" s="542"/>
      <c r="AS11" s="542">
        <v>65142.133000000074</v>
      </c>
      <c r="AT11" s="968"/>
      <c r="AU11" s="968">
        <v>5905.9600000000064</v>
      </c>
      <c r="AV11" s="542"/>
      <c r="AW11" s="542">
        <v>71048.093000000081</v>
      </c>
      <c r="AX11" s="968"/>
      <c r="AY11" s="968">
        <v>5147.265000000004</v>
      </c>
      <c r="AZ11" s="1408"/>
      <c r="BA11" s="542">
        <v>16988.360000000015</v>
      </c>
      <c r="BB11" s="1408"/>
      <c r="BC11" s="1416">
        <v>34050.22500000002</v>
      </c>
      <c r="BD11" s="542"/>
      <c r="BE11" s="542">
        <v>76195.35800000008</v>
      </c>
      <c r="BF11" s="1217"/>
      <c r="BG11" s="1217"/>
      <c r="BH11" s="1217"/>
      <c r="BI11" s="1217"/>
      <c r="BJ11" s="1217"/>
      <c r="BK11" s="1217"/>
      <c r="BL11" s="1217"/>
      <c r="BM11" s="1217"/>
    </row>
    <row r="12" spans="1:65" ht="15" customHeight="1" x14ac:dyDescent="0.25">
      <c r="A12" s="2275" t="s">
        <v>860</v>
      </c>
      <c r="B12" s="2276" t="s">
        <v>1047</v>
      </c>
      <c r="C12" s="2277" t="s">
        <v>50</v>
      </c>
      <c r="D12" s="463"/>
      <c r="E12" s="463">
        <v>6114.2820000000092</v>
      </c>
      <c r="F12" s="463"/>
      <c r="G12" s="463">
        <v>3707.5850000000005</v>
      </c>
      <c r="H12" s="463"/>
      <c r="I12" s="1351">
        <v>9821.8670000000093</v>
      </c>
      <c r="J12" s="2294"/>
      <c r="K12" s="463">
        <v>3098.1749999999997</v>
      </c>
      <c r="L12" s="542"/>
      <c r="M12" s="542">
        <v>12920.042000000009</v>
      </c>
      <c r="N12" s="463"/>
      <c r="O12" s="463">
        <v>3728.0350000000003</v>
      </c>
      <c r="P12" s="542"/>
      <c r="Q12" s="542">
        <v>16648.077000000008</v>
      </c>
      <c r="R12" s="463"/>
      <c r="S12" s="463">
        <v>5551.8970000000018</v>
      </c>
      <c r="T12" s="542"/>
      <c r="U12" s="542">
        <v>22199.974000000009</v>
      </c>
      <c r="V12" s="463"/>
      <c r="W12" s="463">
        <v>9998.125</v>
      </c>
      <c r="X12" s="1408"/>
      <c r="Y12" s="542">
        <v>19278.057000000001</v>
      </c>
      <c r="Z12" s="1408"/>
      <c r="AA12" s="1416">
        <v>32198.099000000009</v>
      </c>
      <c r="AB12" s="463"/>
      <c r="AC12" s="463">
        <v>7562.41</v>
      </c>
      <c r="AD12" s="542"/>
      <c r="AE12" s="542">
        <v>39760.509000000005</v>
      </c>
      <c r="AF12" s="463"/>
      <c r="AG12" s="463"/>
      <c r="AH12" s="542"/>
      <c r="AI12" s="542">
        <v>39760.509000000005</v>
      </c>
      <c r="AJ12" s="463"/>
      <c r="AK12" s="463">
        <v>7036.6150000000025</v>
      </c>
      <c r="AL12" s="1408"/>
      <c r="AM12" s="542">
        <v>14599.025000000001</v>
      </c>
      <c r="AN12" s="542"/>
      <c r="AO12" s="542">
        <v>46797.124000000011</v>
      </c>
      <c r="AP12" s="463"/>
      <c r="AQ12" s="463">
        <v>3977.5249999999987</v>
      </c>
      <c r="AR12" s="542"/>
      <c r="AS12" s="542">
        <v>50774.649000000012</v>
      </c>
      <c r="AT12" s="463"/>
      <c r="AU12" s="463">
        <v>4997.0800000000027</v>
      </c>
      <c r="AV12" s="542"/>
      <c r="AW12" s="542">
        <v>55771.729000000014</v>
      </c>
      <c r="AX12" s="463"/>
      <c r="AY12" s="463">
        <v>7862.2250000000022</v>
      </c>
      <c r="AZ12" s="1408"/>
      <c r="BA12" s="542">
        <v>16836.830000000002</v>
      </c>
      <c r="BB12" s="1408"/>
      <c r="BC12" s="1416">
        <v>31435.855000000003</v>
      </c>
      <c r="BD12" s="542"/>
      <c r="BE12" s="542">
        <v>63633.954000000012</v>
      </c>
      <c r="BF12" s="1217"/>
      <c r="BG12" s="1217"/>
      <c r="BH12" s="1217"/>
      <c r="BI12" s="1217"/>
      <c r="BJ12" s="1217"/>
      <c r="BK12" s="1217"/>
      <c r="BL12" s="1217"/>
      <c r="BM12" s="1217"/>
    </row>
    <row r="13" spans="1:65" ht="15.75" x14ac:dyDescent="0.25">
      <c r="A13" s="2275" t="s">
        <v>860</v>
      </c>
      <c r="B13" s="2276" t="s">
        <v>1017</v>
      </c>
      <c r="C13" s="2277" t="s">
        <v>50</v>
      </c>
      <c r="D13" s="463"/>
      <c r="E13" s="463"/>
      <c r="F13" s="463"/>
      <c r="G13" s="463"/>
      <c r="H13" s="463"/>
      <c r="I13" s="1351">
        <v>0</v>
      </c>
      <c r="J13" s="2294"/>
      <c r="K13" s="463"/>
      <c r="L13" s="542"/>
      <c r="M13" s="542">
        <v>0</v>
      </c>
      <c r="N13" s="463"/>
      <c r="O13" s="463"/>
      <c r="P13" s="542"/>
      <c r="Q13" s="542">
        <v>0</v>
      </c>
      <c r="R13" s="463"/>
      <c r="S13" s="463"/>
      <c r="T13" s="542"/>
      <c r="U13" s="542">
        <v>0</v>
      </c>
      <c r="V13" s="463"/>
      <c r="W13" s="463">
        <v>646.2199999999998</v>
      </c>
      <c r="X13" s="1408"/>
      <c r="Y13" s="542">
        <v>646.2199999999998</v>
      </c>
      <c r="Z13" s="1408"/>
      <c r="AA13" s="1416">
        <v>646.2199999999998</v>
      </c>
      <c r="AB13" s="463"/>
      <c r="AC13" s="463"/>
      <c r="AD13" s="542"/>
      <c r="AE13" s="542">
        <v>646.2199999999998</v>
      </c>
      <c r="AF13" s="463"/>
      <c r="AG13" s="463"/>
      <c r="AH13" s="542"/>
      <c r="AI13" s="542">
        <v>646.2199999999998</v>
      </c>
      <c r="AJ13" s="463"/>
      <c r="AK13" s="463"/>
      <c r="AL13" s="1408"/>
      <c r="AM13" s="542">
        <v>0</v>
      </c>
      <c r="AN13" s="542"/>
      <c r="AO13" s="542">
        <v>646.2199999999998</v>
      </c>
      <c r="AP13" s="463"/>
      <c r="AQ13" s="463"/>
      <c r="AR13" s="542"/>
      <c r="AS13" s="542">
        <v>646.2199999999998</v>
      </c>
      <c r="AT13" s="463"/>
      <c r="AU13" s="463"/>
      <c r="AV13" s="542"/>
      <c r="AW13" s="542">
        <v>646.2199999999998</v>
      </c>
      <c r="AX13" s="463"/>
      <c r="AY13" s="463"/>
      <c r="AZ13" s="1408"/>
      <c r="BA13" s="542">
        <v>0</v>
      </c>
      <c r="BB13" s="1408"/>
      <c r="BC13" s="1416">
        <v>0</v>
      </c>
      <c r="BD13" s="542"/>
      <c r="BE13" s="542">
        <v>646.2199999999998</v>
      </c>
      <c r="BF13" s="1217"/>
      <c r="BG13" s="1217"/>
      <c r="BH13" s="1217"/>
      <c r="BI13" s="1217"/>
      <c r="BJ13" s="1217"/>
      <c r="BK13" s="1217"/>
      <c r="BL13" s="1217"/>
      <c r="BM13" s="1217"/>
    </row>
    <row r="14" spans="1:65" ht="15.75" x14ac:dyDescent="0.25">
      <c r="A14" s="2275" t="s">
        <v>860</v>
      </c>
      <c r="B14" s="2276" t="s">
        <v>1048</v>
      </c>
      <c r="C14" s="2277" t="s">
        <v>50</v>
      </c>
      <c r="D14" s="463"/>
      <c r="E14" s="463"/>
      <c r="F14" s="463"/>
      <c r="G14" s="463"/>
      <c r="H14" s="463"/>
      <c r="I14" s="1351">
        <v>0</v>
      </c>
      <c r="J14" s="2294"/>
      <c r="K14" s="463">
        <v>781.19</v>
      </c>
      <c r="L14" s="542"/>
      <c r="M14" s="542">
        <v>781.19</v>
      </c>
      <c r="N14" s="463"/>
      <c r="O14" s="463"/>
      <c r="P14" s="542"/>
      <c r="Q14" s="542">
        <v>781.19</v>
      </c>
      <c r="R14" s="463"/>
      <c r="S14" s="463"/>
      <c r="T14" s="542"/>
      <c r="U14" s="542">
        <v>781.19</v>
      </c>
      <c r="V14" s="463"/>
      <c r="W14" s="463">
        <v>1519.4350000000002</v>
      </c>
      <c r="X14" s="1408"/>
      <c r="Y14" s="542">
        <v>1519.4350000000002</v>
      </c>
      <c r="Z14" s="1408"/>
      <c r="AA14" s="1416">
        <v>2300.625</v>
      </c>
      <c r="AB14" s="463"/>
      <c r="AC14" s="463"/>
      <c r="AD14" s="542"/>
      <c r="AE14" s="542">
        <v>2300.625</v>
      </c>
      <c r="AF14" s="463"/>
      <c r="AG14" s="463"/>
      <c r="AH14" s="542"/>
      <c r="AI14" s="542">
        <v>2300.625</v>
      </c>
      <c r="AJ14" s="463"/>
      <c r="AK14" s="463">
        <v>1032.2749999999999</v>
      </c>
      <c r="AL14" s="1408"/>
      <c r="AM14" s="542">
        <v>1032.2749999999999</v>
      </c>
      <c r="AN14" s="542"/>
      <c r="AO14" s="542">
        <v>3332.8999999999996</v>
      </c>
      <c r="AP14" s="463"/>
      <c r="AQ14" s="463">
        <v>977.50999999999976</v>
      </c>
      <c r="AR14" s="542"/>
      <c r="AS14" s="542">
        <v>4310.41</v>
      </c>
      <c r="AT14" s="463"/>
      <c r="AU14" s="463"/>
      <c r="AV14" s="542"/>
      <c r="AW14" s="542">
        <v>4310.41</v>
      </c>
      <c r="AX14" s="463"/>
      <c r="AY14" s="463"/>
      <c r="AZ14" s="1408"/>
      <c r="BA14" s="542">
        <v>977.50999999999976</v>
      </c>
      <c r="BB14" s="1408"/>
      <c r="BC14" s="1416">
        <v>2009.7849999999996</v>
      </c>
      <c r="BD14" s="542"/>
      <c r="BE14" s="542">
        <v>4310.41</v>
      </c>
      <c r="BF14" s="1217"/>
      <c r="BG14" s="1217"/>
      <c r="BH14" s="1217"/>
      <c r="BI14" s="1217"/>
      <c r="BJ14" s="1217"/>
      <c r="BK14" s="1217"/>
      <c r="BL14" s="1217"/>
      <c r="BM14" s="1217"/>
    </row>
    <row r="15" spans="1:65" ht="16.5" thickBot="1" x14ac:dyDescent="0.3">
      <c r="A15" s="2280" t="s">
        <v>860</v>
      </c>
      <c r="B15" s="2281" t="s">
        <v>1150</v>
      </c>
      <c r="C15" s="2282" t="s">
        <v>50</v>
      </c>
      <c r="D15" s="1049"/>
      <c r="E15" s="1049"/>
      <c r="F15" s="1049"/>
      <c r="G15" s="1049"/>
      <c r="H15" s="1049"/>
      <c r="I15" s="1351">
        <v>0</v>
      </c>
      <c r="J15" s="2295"/>
      <c r="K15" s="1049"/>
      <c r="L15" s="542"/>
      <c r="M15" s="542">
        <v>0</v>
      </c>
      <c r="N15" s="1049"/>
      <c r="O15" s="1049"/>
      <c r="P15" s="542"/>
      <c r="Q15" s="542">
        <v>0</v>
      </c>
      <c r="R15" s="1049"/>
      <c r="S15" s="1049"/>
      <c r="T15" s="542"/>
      <c r="U15" s="542">
        <v>0</v>
      </c>
      <c r="V15" s="1049"/>
      <c r="W15" s="1049"/>
      <c r="X15" s="1408"/>
      <c r="Y15" s="542">
        <v>0</v>
      </c>
      <c r="Z15" s="1408"/>
      <c r="AA15" s="1416">
        <v>0</v>
      </c>
      <c r="AB15" s="1049"/>
      <c r="AC15" s="1049"/>
      <c r="AD15" s="542"/>
      <c r="AE15" s="542">
        <v>0</v>
      </c>
      <c r="AF15" s="1049"/>
      <c r="AG15" s="1049"/>
      <c r="AH15" s="542"/>
      <c r="AI15" s="542">
        <v>0</v>
      </c>
      <c r="AJ15" s="1049"/>
      <c r="AK15" s="1049">
        <v>3042.9599999999991</v>
      </c>
      <c r="AL15" s="1408"/>
      <c r="AM15" s="542">
        <v>3042.9599999999991</v>
      </c>
      <c r="AN15" s="542"/>
      <c r="AO15" s="542">
        <v>3042.9599999999991</v>
      </c>
      <c r="AP15" s="1049"/>
      <c r="AQ15" s="1049">
        <v>3615.5599999999995</v>
      </c>
      <c r="AR15" s="542"/>
      <c r="AS15" s="542">
        <v>6658.5199999999986</v>
      </c>
      <c r="AT15" s="1049"/>
      <c r="AU15" s="1049">
        <v>3969.3449999999993</v>
      </c>
      <c r="AV15" s="542"/>
      <c r="AW15" s="542">
        <v>10627.864999999998</v>
      </c>
      <c r="AX15" s="1049"/>
      <c r="AY15" s="1049">
        <v>5505.8849999999993</v>
      </c>
      <c r="AZ15" s="1408"/>
      <c r="BA15" s="542">
        <v>13090.789999999997</v>
      </c>
      <c r="BB15" s="1408"/>
      <c r="BC15" s="1416">
        <v>16133.749999999996</v>
      </c>
      <c r="BD15" s="542"/>
      <c r="BE15" s="542">
        <v>16133.749999999996</v>
      </c>
      <c r="BF15" s="1217"/>
      <c r="BG15" s="1217"/>
      <c r="BH15" s="1217"/>
      <c r="BI15" s="1217"/>
      <c r="BJ15" s="1217"/>
      <c r="BK15" s="1217"/>
      <c r="BL15" s="1217"/>
      <c r="BM15" s="1217"/>
    </row>
    <row r="16" spans="1:65" ht="15" customHeight="1" x14ac:dyDescent="0.25">
      <c r="A16" s="2296" t="s">
        <v>953</v>
      </c>
      <c r="B16" s="2297" t="s">
        <v>1046</v>
      </c>
      <c r="C16" s="2298" t="s">
        <v>50</v>
      </c>
      <c r="D16" s="953"/>
      <c r="E16" s="953"/>
      <c r="F16" s="953"/>
      <c r="G16" s="953"/>
      <c r="H16" s="953"/>
      <c r="I16" s="1351">
        <v>0</v>
      </c>
      <c r="J16" s="954"/>
      <c r="K16" s="953"/>
      <c r="L16" s="542"/>
      <c r="M16" s="542">
        <v>0</v>
      </c>
      <c r="N16" s="953"/>
      <c r="O16" s="953"/>
      <c r="P16" s="542"/>
      <c r="Q16" s="542">
        <v>0</v>
      </c>
      <c r="R16" s="953"/>
      <c r="S16" s="953"/>
      <c r="T16" s="542"/>
      <c r="U16" s="542">
        <v>0</v>
      </c>
      <c r="V16" s="953"/>
      <c r="W16" s="953"/>
      <c r="X16" s="1408"/>
      <c r="Y16" s="542">
        <v>0</v>
      </c>
      <c r="Z16" s="1408"/>
      <c r="AA16" s="1416">
        <v>0</v>
      </c>
      <c r="AB16" s="953"/>
      <c r="AC16" s="953"/>
      <c r="AD16" s="542"/>
      <c r="AE16" s="542">
        <v>0</v>
      </c>
      <c r="AF16" s="953"/>
      <c r="AG16" s="953"/>
      <c r="AH16" s="542"/>
      <c r="AI16" s="542">
        <v>0</v>
      </c>
      <c r="AJ16" s="953"/>
      <c r="AK16" s="953"/>
      <c r="AL16" s="1408"/>
      <c r="AM16" s="542">
        <v>0</v>
      </c>
      <c r="AN16" s="542"/>
      <c r="AO16" s="542">
        <v>0</v>
      </c>
      <c r="AP16" s="953"/>
      <c r="AQ16" s="953"/>
      <c r="AR16" s="542"/>
      <c r="AS16" s="542">
        <v>0</v>
      </c>
      <c r="AT16" s="953"/>
      <c r="AU16" s="953">
        <v>2372.199999999998</v>
      </c>
      <c r="AV16" s="542"/>
      <c r="AW16" s="542">
        <v>2372.199999999998</v>
      </c>
      <c r="AX16" s="953"/>
      <c r="AY16" s="953"/>
      <c r="AZ16" s="1408"/>
      <c r="BA16" s="542">
        <v>2372.199999999998</v>
      </c>
      <c r="BB16" s="1408"/>
      <c r="BC16" s="1416">
        <v>2372.199999999998</v>
      </c>
      <c r="BD16" s="542"/>
      <c r="BE16" s="542">
        <v>2372.199999999998</v>
      </c>
      <c r="BF16" s="1217"/>
      <c r="BG16" s="1217"/>
      <c r="BH16" s="1217"/>
      <c r="BI16" s="1217"/>
      <c r="BJ16" s="1217"/>
      <c r="BK16" s="1217"/>
      <c r="BL16" s="1217"/>
      <c r="BM16" s="1217"/>
    </row>
    <row r="17" spans="1:65" ht="15" customHeight="1" x14ac:dyDescent="0.25">
      <c r="A17" s="2275" t="s">
        <v>1571</v>
      </c>
      <c r="B17" s="2276" t="s">
        <v>1046</v>
      </c>
      <c r="C17" s="2277" t="s">
        <v>50</v>
      </c>
      <c r="D17" s="463"/>
      <c r="E17" s="463"/>
      <c r="F17" s="463"/>
      <c r="G17" s="463"/>
      <c r="H17" s="463"/>
      <c r="I17" s="1351">
        <v>0</v>
      </c>
      <c r="J17" s="2294"/>
      <c r="K17" s="463"/>
      <c r="L17" s="542"/>
      <c r="M17" s="542">
        <v>0</v>
      </c>
      <c r="N17" s="463"/>
      <c r="O17" s="463"/>
      <c r="P17" s="542"/>
      <c r="Q17" s="542">
        <v>0</v>
      </c>
      <c r="R17" s="463"/>
      <c r="S17" s="463">
        <v>3505.1300000000024</v>
      </c>
      <c r="T17" s="542"/>
      <c r="U17" s="542">
        <v>3505.1300000000024</v>
      </c>
      <c r="V17" s="463"/>
      <c r="W17" s="463"/>
      <c r="X17" s="1408"/>
      <c r="Y17" s="542">
        <v>3505.1300000000024</v>
      </c>
      <c r="Z17" s="1408"/>
      <c r="AA17" s="1416">
        <v>3505.1300000000024</v>
      </c>
      <c r="AB17" s="463"/>
      <c r="AC17" s="463">
        <v>2569.52</v>
      </c>
      <c r="AD17" s="542"/>
      <c r="AE17" s="542">
        <v>6074.6500000000024</v>
      </c>
      <c r="AF17" s="463"/>
      <c r="AG17" s="463"/>
      <c r="AH17" s="542"/>
      <c r="AI17" s="542">
        <v>6074.6500000000024</v>
      </c>
      <c r="AJ17" s="463"/>
      <c r="AK17" s="463"/>
      <c r="AL17" s="1408"/>
      <c r="AM17" s="542">
        <v>2569.52</v>
      </c>
      <c r="AN17" s="542"/>
      <c r="AO17" s="542">
        <v>6074.6500000000024</v>
      </c>
      <c r="AP17" s="463"/>
      <c r="AQ17" s="463"/>
      <c r="AR17" s="542"/>
      <c r="AS17" s="542">
        <v>6074.6500000000024</v>
      </c>
      <c r="AT17" s="463"/>
      <c r="AU17" s="463"/>
      <c r="AV17" s="542"/>
      <c r="AW17" s="542">
        <v>6074.6500000000024</v>
      </c>
      <c r="AX17" s="463"/>
      <c r="AY17" s="463"/>
      <c r="AZ17" s="1408"/>
      <c r="BA17" s="542">
        <v>0</v>
      </c>
      <c r="BB17" s="1408"/>
      <c r="BC17" s="1416">
        <v>2569.52</v>
      </c>
      <c r="BD17" s="542"/>
      <c r="BE17" s="542">
        <v>6074.6500000000024</v>
      </c>
      <c r="BF17" s="1217"/>
      <c r="BG17" s="1217"/>
      <c r="BH17" s="1217"/>
      <c r="BI17" s="1217"/>
      <c r="BJ17" s="1217"/>
      <c r="BK17" s="1217"/>
      <c r="BL17" s="1217"/>
      <c r="BM17" s="1217"/>
    </row>
    <row r="18" spans="1:65" ht="15" customHeight="1" thickBot="1" x14ac:dyDescent="0.3">
      <c r="A18" s="2299" t="s">
        <v>1571</v>
      </c>
      <c r="B18" s="2300" t="s">
        <v>1047</v>
      </c>
      <c r="C18" s="2301" t="s">
        <v>50</v>
      </c>
      <c r="D18" s="1368"/>
      <c r="E18" s="1368"/>
      <c r="F18" s="1368"/>
      <c r="G18" s="1368"/>
      <c r="H18" s="1368"/>
      <c r="I18" s="1351">
        <v>0</v>
      </c>
      <c r="J18" s="2302"/>
      <c r="K18" s="1368"/>
      <c r="L18" s="542"/>
      <c r="M18" s="542">
        <v>0</v>
      </c>
      <c r="N18" s="1368"/>
      <c r="O18" s="1368"/>
      <c r="P18" s="542"/>
      <c r="Q18" s="542">
        <v>0</v>
      </c>
      <c r="R18" s="1368"/>
      <c r="S18" s="1368">
        <v>2057.2699999999995</v>
      </c>
      <c r="T18" s="542"/>
      <c r="U18" s="542">
        <v>2057.2699999999995</v>
      </c>
      <c r="V18" s="1368"/>
      <c r="W18" s="1368">
        <v>4144.6649999999981</v>
      </c>
      <c r="X18" s="1408"/>
      <c r="Y18" s="542">
        <v>6201.9349999999977</v>
      </c>
      <c r="Z18" s="1408"/>
      <c r="AA18" s="1416">
        <v>6201.9349999999977</v>
      </c>
      <c r="AB18" s="1368"/>
      <c r="AC18" s="1368">
        <v>535.79</v>
      </c>
      <c r="AD18" s="542"/>
      <c r="AE18" s="542">
        <v>6737.7249999999976</v>
      </c>
      <c r="AF18" s="1368"/>
      <c r="AG18" s="1368"/>
      <c r="AH18" s="542"/>
      <c r="AI18" s="542">
        <v>6737.7249999999976</v>
      </c>
      <c r="AJ18" s="1368"/>
      <c r="AK18" s="1368"/>
      <c r="AL18" s="1408"/>
      <c r="AM18" s="542">
        <v>535.79</v>
      </c>
      <c r="AN18" s="542"/>
      <c r="AO18" s="542">
        <v>6737.7249999999976</v>
      </c>
      <c r="AP18" s="1368"/>
      <c r="AQ18" s="1368"/>
      <c r="AR18" s="542"/>
      <c r="AS18" s="542">
        <v>6737.7249999999976</v>
      </c>
      <c r="AT18" s="1368"/>
      <c r="AU18" s="1368"/>
      <c r="AV18" s="542"/>
      <c r="AW18" s="542">
        <v>6737.7249999999976</v>
      </c>
      <c r="AX18" s="1368"/>
      <c r="AY18" s="1368"/>
      <c r="AZ18" s="1408"/>
      <c r="BA18" s="542">
        <v>0</v>
      </c>
      <c r="BB18" s="1408"/>
      <c r="BC18" s="1416">
        <v>535.79</v>
      </c>
      <c r="BD18" s="542"/>
      <c r="BE18" s="542">
        <v>6737.7249999999976</v>
      </c>
      <c r="BF18" s="1217"/>
      <c r="BG18" s="1217"/>
      <c r="BH18" s="1217"/>
      <c r="BI18" s="1217"/>
      <c r="BJ18" s="1217"/>
      <c r="BK18" s="1217"/>
      <c r="BL18" s="1217"/>
      <c r="BM18" s="1217"/>
    </row>
    <row r="19" spans="1:65" ht="15" customHeight="1" thickBot="1" x14ac:dyDescent="0.3">
      <c r="A19" s="2303" t="s">
        <v>1578</v>
      </c>
      <c r="B19" s="2304" t="s">
        <v>1129</v>
      </c>
      <c r="C19" s="2305" t="s">
        <v>50</v>
      </c>
      <c r="D19" s="2306"/>
      <c r="E19" s="2306"/>
      <c r="F19" s="2306"/>
      <c r="G19" s="2306"/>
      <c r="H19" s="2306"/>
      <c r="I19" s="1351">
        <v>0</v>
      </c>
      <c r="J19" s="2307"/>
      <c r="K19" s="2306"/>
      <c r="L19" s="542"/>
      <c r="M19" s="542">
        <v>0</v>
      </c>
      <c r="N19" s="2306"/>
      <c r="O19" s="2306"/>
      <c r="P19" s="542"/>
      <c r="Q19" s="542">
        <v>0</v>
      </c>
      <c r="R19" s="2306"/>
      <c r="S19" s="2306"/>
      <c r="T19" s="542"/>
      <c r="U19" s="542">
        <v>0</v>
      </c>
      <c r="V19" s="2306"/>
      <c r="W19" s="2306"/>
      <c r="X19" s="1408"/>
      <c r="Y19" s="542">
        <v>0</v>
      </c>
      <c r="Z19" s="1408"/>
      <c r="AA19" s="1416">
        <v>0</v>
      </c>
      <c r="AB19" s="2306"/>
      <c r="AC19" s="2306"/>
      <c r="AD19" s="542"/>
      <c r="AE19" s="542">
        <v>0</v>
      </c>
      <c r="AF19" s="2306"/>
      <c r="AG19" s="2306"/>
      <c r="AH19" s="542"/>
      <c r="AI19" s="542">
        <v>0</v>
      </c>
      <c r="AJ19" s="2306"/>
      <c r="AK19" s="2306"/>
      <c r="AL19" s="1408"/>
      <c r="AM19" s="542">
        <v>0</v>
      </c>
      <c r="AN19" s="542"/>
      <c r="AO19" s="542">
        <v>0</v>
      </c>
      <c r="AP19" s="2306"/>
      <c r="AQ19" s="2306"/>
      <c r="AR19" s="542"/>
      <c r="AS19" s="542">
        <v>0</v>
      </c>
      <c r="AT19" s="2306"/>
      <c r="AU19" s="2306"/>
      <c r="AV19" s="542"/>
      <c r="AW19" s="542">
        <v>0</v>
      </c>
      <c r="AX19" s="2306"/>
      <c r="AY19" s="2306"/>
      <c r="AZ19" s="1408"/>
      <c r="BA19" s="542">
        <v>0</v>
      </c>
      <c r="BB19" s="1408"/>
      <c r="BC19" s="1416">
        <v>0</v>
      </c>
      <c r="BD19" s="542"/>
      <c r="BE19" s="542">
        <v>0</v>
      </c>
      <c r="BF19" s="1217"/>
      <c r="BG19" s="1217"/>
      <c r="BH19" s="1217"/>
      <c r="BI19" s="1217"/>
      <c r="BJ19" s="1217"/>
      <c r="BK19" s="1217"/>
      <c r="BL19" s="1217"/>
      <c r="BM19" s="1217"/>
    </row>
    <row r="20" spans="1:65" ht="15" customHeight="1" x14ac:dyDescent="0.25">
      <c r="A20" s="2296" t="s">
        <v>862</v>
      </c>
      <c r="B20" s="2297" t="s">
        <v>1046</v>
      </c>
      <c r="C20" s="2298" t="s">
        <v>50</v>
      </c>
      <c r="D20" s="953"/>
      <c r="E20" s="953">
        <v>3005.4650000000001</v>
      </c>
      <c r="F20" s="953"/>
      <c r="G20" s="953">
        <v>2826.190000000001</v>
      </c>
      <c r="H20" s="953"/>
      <c r="I20" s="1351">
        <v>5831.6550000000007</v>
      </c>
      <c r="J20" s="954"/>
      <c r="K20" s="953"/>
      <c r="L20" s="542"/>
      <c r="M20" s="542">
        <v>5831.6550000000007</v>
      </c>
      <c r="N20" s="953"/>
      <c r="O20" s="953">
        <v>3306.7650000000008</v>
      </c>
      <c r="P20" s="542"/>
      <c r="Q20" s="542">
        <v>9138.4200000000019</v>
      </c>
      <c r="R20" s="953"/>
      <c r="S20" s="953">
        <v>2574.6550000000002</v>
      </c>
      <c r="T20" s="542"/>
      <c r="U20" s="542">
        <v>11713.075000000003</v>
      </c>
      <c r="V20" s="953"/>
      <c r="W20" s="953"/>
      <c r="X20" s="1408"/>
      <c r="Y20" s="542">
        <v>5881.420000000001</v>
      </c>
      <c r="Z20" s="1408"/>
      <c r="AA20" s="1416">
        <v>11713.075000000001</v>
      </c>
      <c r="AB20" s="953"/>
      <c r="AC20" s="953"/>
      <c r="AD20" s="542"/>
      <c r="AE20" s="542">
        <v>11713.075000000001</v>
      </c>
      <c r="AF20" s="953"/>
      <c r="AG20" s="953"/>
      <c r="AH20" s="542"/>
      <c r="AI20" s="542">
        <v>11713.075000000001</v>
      </c>
      <c r="AJ20" s="953"/>
      <c r="AK20" s="953"/>
      <c r="AL20" s="1408"/>
      <c r="AM20" s="542">
        <v>0</v>
      </c>
      <c r="AN20" s="542"/>
      <c r="AO20" s="542">
        <v>11713.075000000001</v>
      </c>
      <c r="AP20" s="953"/>
      <c r="AQ20" s="953">
        <v>1830.1849999999999</v>
      </c>
      <c r="AR20" s="542"/>
      <c r="AS20" s="542">
        <v>13543.26</v>
      </c>
      <c r="AT20" s="953"/>
      <c r="AU20" s="953"/>
      <c r="AV20" s="542"/>
      <c r="AW20" s="542">
        <v>13543.26</v>
      </c>
      <c r="AX20" s="953"/>
      <c r="AY20" s="953"/>
      <c r="AZ20" s="1408"/>
      <c r="BA20" s="542">
        <v>1830.1849999999999</v>
      </c>
      <c r="BB20" s="1408"/>
      <c r="BC20" s="1416">
        <v>1830.1849999999999</v>
      </c>
      <c r="BD20" s="542"/>
      <c r="BE20" s="542">
        <v>13543.26</v>
      </c>
      <c r="BF20" s="1217"/>
      <c r="BG20" s="1217"/>
      <c r="BH20" s="1217"/>
      <c r="BI20" s="1217"/>
      <c r="BJ20" s="1217"/>
      <c r="BK20" s="1217"/>
      <c r="BL20" s="1217"/>
      <c r="BM20" s="1217"/>
    </row>
    <row r="21" spans="1:65" ht="15" customHeight="1" x14ac:dyDescent="0.25">
      <c r="A21" s="2275" t="s">
        <v>862</v>
      </c>
      <c r="B21" s="2276" t="s">
        <v>1047</v>
      </c>
      <c r="C21" s="2277" t="s">
        <v>50</v>
      </c>
      <c r="D21" s="463"/>
      <c r="E21" s="463">
        <v>2141.1799999999994</v>
      </c>
      <c r="F21" s="463"/>
      <c r="G21" s="463">
        <v>1922.3</v>
      </c>
      <c r="H21" s="463"/>
      <c r="I21" s="1351">
        <v>4063.4799999999996</v>
      </c>
      <c r="J21" s="2294"/>
      <c r="K21" s="463"/>
      <c r="L21" s="542"/>
      <c r="M21" s="542">
        <v>4063.4799999999996</v>
      </c>
      <c r="N21" s="463"/>
      <c r="O21" s="463">
        <v>1231.0899999999999</v>
      </c>
      <c r="P21" s="542"/>
      <c r="Q21" s="542">
        <v>5294.57</v>
      </c>
      <c r="R21" s="463"/>
      <c r="S21" s="463">
        <v>1036.8150000000001</v>
      </c>
      <c r="T21" s="542"/>
      <c r="U21" s="542">
        <v>6331.3850000000002</v>
      </c>
      <c r="V21" s="463"/>
      <c r="W21" s="463"/>
      <c r="X21" s="1408"/>
      <c r="Y21" s="542">
        <v>2267.9049999999997</v>
      </c>
      <c r="Z21" s="1408"/>
      <c r="AA21" s="1416">
        <v>6331.3849999999993</v>
      </c>
      <c r="AB21" s="463"/>
      <c r="AC21" s="463"/>
      <c r="AD21" s="542"/>
      <c r="AE21" s="542">
        <v>6331.3849999999993</v>
      </c>
      <c r="AF21" s="463"/>
      <c r="AG21" s="463"/>
      <c r="AH21" s="542"/>
      <c r="AI21" s="542">
        <v>6331.3849999999993</v>
      </c>
      <c r="AJ21" s="463"/>
      <c r="AK21" s="463"/>
      <c r="AL21" s="1408"/>
      <c r="AM21" s="542">
        <v>0</v>
      </c>
      <c r="AN21" s="542"/>
      <c r="AO21" s="542">
        <v>6331.3849999999993</v>
      </c>
      <c r="AP21" s="463"/>
      <c r="AQ21" s="463">
        <v>3836.4199999999996</v>
      </c>
      <c r="AR21" s="542"/>
      <c r="AS21" s="542">
        <v>10167.804999999998</v>
      </c>
      <c r="AT21" s="463"/>
      <c r="AU21" s="463"/>
      <c r="AV21" s="542"/>
      <c r="AW21" s="542">
        <v>10167.804999999998</v>
      </c>
      <c r="AX21" s="463"/>
      <c r="AY21" s="463"/>
      <c r="AZ21" s="1408"/>
      <c r="BA21" s="542">
        <v>3836.4199999999996</v>
      </c>
      <c r="BB21" s="1408"/>
      <c r="BC21" s="1416">
        <v>3836.4199999999996</v>
      </c>
      <c r="BD21" s="542"/>
      <c r="BE21" s="542">
        <v>10167.804999999998</v>
      </c>
      <c r="BF21" s="1217"/>
      <c r="BG21" s="1217"/>
      <c r="BH21" s="1217"/>
      <c r="BI21" s="1217"/>
      <c r="BJ21" s="1217"/>
      <c r="BK21" s="1217"/>
      <c r="BL21" s="1217"/>
      <c r="BM21" s="1217"/>
    </row>
    <row r="22" spans="1:65" ht="15" customHeight="1" x14ac:dyDescent="0.25">
      <c r="A22" s="2275" t="s">
        <v>862</v>
      </c>
      <c r="B22" s="2276" t="s">
        <v>1150</v>
      </c>
      <c r="C22" s="2277" t="s">
        <v>50</v>
      </c>
      <c r="D22" s="463"/>
      <c r="E22" s="463"/>
      <c r="F22" s="463"/>
      <c r="G22" s="463"/>
      <c r="H22" s="463"/>
      <c r="I22" s="1351">
        <v>0</v>
      </c>
      <c r="J22" s="2294"/>
      <c r="K22" s="463"/>
      <c r="L22" s="542"/>
      <c r="M22" s="542">
        <v>0</v>
      </c>
      <c r="N22" s="463"/>
      <c r="O22" s="463">
        <v>209.00499999999997</v>
      </c>
      <c r="P22" s="542"/>
      <c r="Q22" s="542">
        <v>209.00499999999997</v>
      </c>
      <c r="R22" s="463"/>
      <c r="S22" s="463"/>
      <c r="T22" s="542"/>
      <c r="U22" s="542">
        <v>209.00499999999997</v>
      </c>
      <c r="V22" s="463"/>
      <c r="W22" s="463"/>
      <c r="X22" s="1408"/>
      <c r="Y22" s="542">
        <v>209.00499999999997</v>
      </c>
      <c r="Z22" s="1408"/>
      <c r="AA22" s="1416">
        <v>209.00499999999997</v>
      </c>
      <c r="AB22" s="463"/>
      <c r="AC22" s="463"/>
      <c r="AD22" s="542"/>
      <c r="AE22" s="542">
        <v>209.00499999999997</v>
      </c>
      <c r="AF22" s="463"/>
      <c r="AG22" s="463"/>
      <c r="AH22" s="542"/>
      <c r="AI22" s="542">
        <v>209.00499999999997</v>
      </c>
      <c r="AJ22" s="463"/>
      <c r="AK22" s="463"/>
      <c r="AL22" s="1408"/>
      <c r="AM22" s="542">
        <v>0</v>
      </c>
      <c r="AN22" s="542"/>
      <c r="AO22" s="542">
        <v>209.00499999999997</v>
      </c>
      <c r="AP22" s="463"/>
      <c r="AQ22" s="463"/>
      <c r="AR22" s="542"/>
      <c r="AS22" s="542">
        <v>209.00499999999997</v>
      </c>
      <c r="AT22" s="463"/>
      <c r="AU22" s="463"/>
      <c r="AV22" s="542"/>
      <c r="AW22" s="542">
        <v>209.00499999999997</v>
      </c>
      <c r="AX22" s="463"/>
      <c r="AY22" s="463"/>
      <c r="AZ22" s="1408"/>
      <c r="BA22" s="542">
        <v>0</v>
      </c>
      <c r="BB22" s="1408"/>
      <c r="BC22" s="1416">
        <v>0</v>
      </c>
      <c r="BD22" s="542"/>
      <c r="BE22" s="542">
        <v>209.00499999999997</v>
      </c>
      <c r="BF22" s="1217"/>
      <c r="BG22" s="1217"/>
      <c r="BH22" s="1217"/>
      <c r="BI22" s="1217"/>
      <c r="BJ22" s="1217"/>
      <c r="BK22" s="1217"/>
      <c r="BL22" s="1217"/>
      <c r="BM22" s="1217"/>
    </row>
    <row r="23" spans="1:65" ht="15" customHeight="1" x14ac:dyDescent="0.25">
      <c r="A23" s="2275" t="s">
        <v>862</v>
      </c>
      <c r="B23" s="2276" t="s">
        <v>1048</v>
      </c>
      <c r="C23" s="2277" t="s">
        <v>50</v>
      </c>
      <c r="D23" s="463"/>
      <c r="E23" s="463"/>
      <c r="F23" s="463"/>
      <c r="G23" s="463"/>
      <c r="H23" s="463"/>
      <c r="I23" s="1351">
        <v>0</v>
      </c>
      <c r="J23" s="2294"/>
      <c r="K23" s="463"/>
      <c r="L23" s="542"/>
      <c r="M23" s="542">
        <v>0</v>
      </c>
      <c r="N23" s="463"/>
      <c r="O23" s="463">
        <v>721.88499999999988</v>
      </c>
      <c r="P23" s="542"/>
      <c r="Q23" s="542">
        <v>721.88499999999988</v>
      </c>
      <c r="R23" s="463"/>
      <c r="S23" s="463"/>
      <c r="T23" s="542"/>
      <c r="U23" s="542">
        <v>721.88499999999988</v>
      </c>
      <c r="V23" s="463"/>
      <c r="W23" s="463"/>
      <c r="X23" s="1408"/>
      <c r="Y23" s="542">
        <v>721.88499999999988</v>
      </c>
      <c r="Z23" s="1408"/>
      <c r="AA23" s="1416">
        <v>721.88499999999988</v>
      </c>
      <c r="AB23" s="463"/>
      <c r="AC23" s="463"/>
      <c r="AD23" s="542"/>
      <c r="AE23" s="542">
        <v>721.88499999999988</v>
      </c>
      <c r="AF23" s="463"/>
      <c r="AG23" s="463"/>
      <c r="AH23" s="542"/>
      <c r="AI23" s="542">
        <v>721.88499999999988</v>
      </c>
      <c r="AJ23" s="463"/>
      <c r="AK23" s="463"/>
      <c r="AL23" s="1408"/>
      <c r="AM23" s="542">
        <v>0</v>
      </c>
      <c r="AN23" s="542"/>
      <c r="AO23" s="542">
        <v>721.88499999999988</v>
      </c>
      <c r="AP23" s="463"/>
      <c r="AQ23" s="463">
        <v>834.36</v>
      </c>
      <c r="AR23" s="542"/>
      <c r="AS23" s="542">
        <v>1556.2449999999999</v>
      </c>
      <c r="AT23" s="463"/>
      <c r="AU23" s="463"/>
      <c r="AV23" s="542"/>
      <c r="AW23" s="542">
        <v>1556.2449999999999</v>
      </c>
      <c r="AX23" s="463"/>
      <c r="AY23" s="463"/>
      <c r="AZ23" s="1408"/>
      <c r="BA23" s="542">
        <v>834.36</v>
      </c>
      <c r="BB23" s="1408"/>
      <c r="BC23" s="1416">
        <v>834.36</v>
      </c>
      <c r="BD23" s="542"/>
      <c r="BE23" s="542">
        <v>1556.2449999999999</v>
      </c>
      <c r="BF23" s="1217"/>
      <c r="BG23" s="1217"/>
      <c r="BH23" s="1217"/>
      <c r="BI23" s="1217"/>
      <c r="BJ23" s="1217"/>
      <c r="BK23" s="1217"/>
      <c r="BL23" s="1217"/>
      <c r="BM23" s="1217"/>
    </row>
    <row r="24" spans="1:65" ht="15" customHeight="1" thickBot="1" x14ac:dyDescent="0.3">
      <c r="A24" s="2299" t="s">
        <v>862</v>
      </c>
      <c r="B24" s="2300" t="s">
        <v>1530</v>
      </c>
      <c r="C24" s="2301" t="s">
        <v>50</v>
      </c>
      <c r="D24" s="1368"/>
      <c r="E24" s="1368"/>
      <c r="F24" s="1368"/>
      <c r="G24" s="1368"/>
      <c r="H24" s="1368"/>
      <c r="I24" s="1351">
        <v>0</v>
      </c>
      <c r="J24" s="2302"/>
      <c r="K24" s="1368"/>
      <c r="L24" s="542"/>
      <c r="M24" s="542">
        <v>0</v>
      </c>
      <c r="N24" s="1368"/>
      <c r="O24" s="1368"/>
      <c r="P24" s="542"/>
      <c r="Q24" s="542">
        <v>0</v>
      </c>
      <c r="R24" s="1368"/>
      <c r="S24" s="1368"/>
      <c r="T24" s="542"/>
      <c r="U24" s="542">
        <v>0</v>
      </c>
      <c r="V24" s="1368"/>
      <c r="W24" s="1368"/>
      <c r="X24" s="1408"/>
      <c r="Y24" s="542">
        <v>0</v>
      </c>
      <c r="Z24" s="1408"/>
      <c r="AA24" s="1416">
        <v>0</v>
      </c>
      <c r="AB24" s="1368"/>
      <c r="AC24" s="1368"/>
      <c r="AD24" s="542"/>
      <c r="AE24" s="542">
        <v>0</v>
      </c>
      <c r="AF24" s="1368"/>
      <c r="AG24" s="1368"/>
      <c r="AH24" s="542"/>
      <c r="AI24" s="542">
        <v>0</v>
      </c>
      <c r="AJ24" s="1368"/>
      <c r="AK24" s="1368"/>
      <c r="AL24" s="1408"/>
      <c r="AM24" s="542">
        <v>0</v>
      </c>
      <c r="AN24" s="542"/>
      <c r="AO24" s="542">
        <v>0</v>
      </c>
      <c r="AP24" s="1368"/>
      <c r="AQ24" s="1368"/>
      <c r="AR24" s="542"/>
      <c r="AS24" s="542">
        <v>0</v>
      </c>
      <c r="AT24" s="1368"/>
      <c r="AU24" s="1368"/>
      <c r="AV24" s="542"/>
      <c r="AW24" s="542">
        <v>0</v>
      </c>
      <c r="AX24" s="1368"/>
      <c r="AY24" s="1368"/>
      <c r="AZ24" s="1408"/>
      <c r="BA24" s="542">
        <v>0</v>
      </c>
      <c r="BB24" s="1408"/>
      <c r="BC24" s="1416">
        <v>0</v>
      </c>
      <c r="BD24" s="542"/>
      <c r="BE24" s="542">
        <v>0</v>
      </c>
      <c r="BF24" s="1217"/>
      <c r="BG24" s="1217"/>
      <c r="BH24" s="1217"/>
      <c r="BI24" s="1217"/>
      <c r="BJ24" s="1217"/>
      <c r="BK24" s="1217"/>
      <c r="BL24" s="1217"/>
      <c r="BM24" s="1217"/>
    </row>
    <row r="25" spans="1:65" ht="15.75" x14ac:dyDescent="0.25">
      <c r="A25" s="2270" t="s">
        <v>863</v>
      </c>
      <c r="B25" s="2271" t="s">
        <v>1046</v>
      </c>
      <c r="C25" s="2272" t="s">
        <v>50</v>
      </c>
      <c r="D25" s="968"/>
      <c r="E25" s="968">
        <v>6464.2450000000081</v>
      </c>
      <c r="F25" s="968"/>
      <c r="G25" s="968">
        <v>4760.4029999999993</v>
      </c>
      <c r="H25" s="968"/>
      <c r="I25" s="1351">
        <v>11224.648000000008</v>
      </c>
      <c r="J25" s="969"/>
      <c r="K25" s="968">
        <v>5218.8400000000029</v>
      </c>
      <c r="L25" s="542"/>
      <c r="M25" s="542">
        <v>16443.488000000012</v>
      </c>
      <c r="N25" s="968"/>
      <c r="O25" s="968">
        <v>8777.7050000000163</v>
      </c>
      <c r="P25" s="542"/>
      <c r="Q25" s="542">
        <v>25221.193000000028</v>
      </c>
      <c r="R25" s="968"/>
      <c r="S25" s="968">
        <v>11006.190000000013</v>
      </c>
      <c r="T25" s="542"/>
      <c r="U25" s="542">
        <v>36227.383000000045</v>
      </c>
      <c r="V25" s="968"/>
      <c r="W25" s="968">
        <v>8126.0550000000085</v>
      </c>
      <c r="X25" s="1408"/>
      <c r="Y25" s="542">
        <v>27909.950000000037</v>
      </c>
      <c r="Z25" s="1408"/>
      <c r="AA25" s="1416">
        <v>44353.438000000053</v>
      </c>
      <c r="AB25" s="968"/>
      <c r="AC25" s="968">
        <v>3028.65</v>
      </c>
      <c r="AD25" s="542"/>
      <c r="AE25" s="542">
        <v>47382.088000000054</v>
      </c>
      <c r="AF25" s="968"/>
      <c r="AG25" s="968">
        <v>1674.8249999999998</v>
      </c>
      <c r="AH25" s="542"/>
      <c r="AI25" s="542">
        <v>49056.913000000051</v>
      </c>
      <c r="AJ25" s="968"/>
      <c r="AK25" s="968">
        <v>3078.6550000000002</v>
      </c>
      <c r="AL25" s="1408"/>
      <c r="AM25" s="542">
        <v>7782.130000000001</v>
      </c>
      <c r="AN25" s="542"/>
      <c r="AO25" s="542">
        <v>52135.56800000005</v>
      </c>
      <c r="AP25" s="968"/>
      <c r="AQ25" s="968">
        <v>1118.6149999999998</v>
      </c>
      <c r="AR25" s="542"/>
      <c r="AS25" s="542">
        <v>53254.183000000048</v>
      </c>
      <c r="AT25" s="968"/>
      <c r="AU25" s="968">
        <v>6324.470000000003</v>
      </c>
      <c r="AV25" s="542"/>
      <c r="AW25" s="542">
        <v>59578.653000000049</v>
      </c>
      <c r="AX25" s="968"/>
      <c r="AY25" s="968">
        <v>5320.2250000000004</v>
      </c>
      <c r="AZ25" s="1408"/>
      <c r="BA25" s="542">
        <v>12763.310000000003</v>
      </c>
      <c r="BB25" s="1408"/>
      <c r="BC25" s="1416">
        <v>20545.440000000002</v>
      </c>
      <c r="BD25" s="542"/>
      <c r="BE25" s="542">
        <v>64898.878000000048</v>
      </c>
      <c r="BF25" s="1217"/>
      <c r="BG25" s="1217"/>
      <c r="BH25" s="1217"/>
      <c r="BI25" s="1217"/>
      <c r="BJ25" s="1217"/>
      <c r="BK25" s="1217"/>
      <c r="BL25" s="1217"/>
      <c r="BM25" s="1217"/>
    </row>
    <row r="26" spans="1:65" ht="15.75" x14ac:dyDescent="0.25">
      <c r="A26" s="2275" t="s">
        <v>863</v>
      </c>
      <c r="B26" s="2276" t="s">
        <v>1047</v>
      </c>
      <c r="C26" s="2277" t="s">
        <v>50</v>
      </c>
      <c r="D26" s="463"/>
      <c r="E26" s="463">
        <v>3004.1049999999973</v>
      </c>
      <c r="F26" s="463"/>
      <c r="G26" s="463">
        <v>2100.2149999999997</v>
      </c>
      <c r="H26" s="463"/>
      <c r="I26" s="1351">
        <v>5104.319999999997</v>
      </c>
      <c r="J26" s="2294"/>
      <c r="K26" s="463">
        <v>2022.5049999999999</v>
      </c>
      <c r="L26" s="542"/>
      <c r="M26" s="542">
        <v>7126.8249999999971</v>
      </c>
      <c r="N26" s="463"/>
      <c r="O26" s="463">
        <v>4640.1050000000041</v>
      </c>
      <c r="P26" s="542"/>
      <c r="Q26" s="542">
        <v>11766.93</v>
      </c>
      <c r="R26" s="463"/>
      <c r="S26" s="463">
        <v>3946.8500000000008</v>
      </c>
      <c r="T26" s="542"/>
      <c r="U26" s="542">
        <v>15713.78</v>
      </c>
      <c r="V26" s="463"/>
      <c r="W26" s="463">
        <v>2088.15</v>
      </c>
      <c r="X26" s="1408"/>
      <c r="Y26" s="542">
        <v>10675.105000000005</v>
      </c>
      <c r="Z26" s="1408"/>
      <c r="AA26" s="1416">
        <v>17801.93</v>
      </c>
      <c r="AB26" s="463"/>
      <c r="AC26" s="463">
        <v>1443.77</v>
      </c>
      <c r="AD26" s="542"/>
      <c r="AE26" s="542">
        <v>19245.7</v>
      </c>
      <c r="AF26" s="463"/>
      <c r="AG26" s="463"/>
      <c r="AH26" s="542"/>
      <c r="AI26" s="542">
        <v>19245.7</v>
      </c>
      <c r="AJ26" s="463"/>
      <c r="AK26" s="463">
        <v>6709.5900000000147</v>
      </c>
      <c r="AL26" s="1408"/>
      <c r="AM26" s="542">
        <v>8153.3600000000151</v>
      </c>
      <c r="AN26" s="542"/>
      <c r="AO26" s="542">
        <v>25955.290000000015</v>
      </c>
      <c r="AP26" s="463"/>
      <c r="AQ26" s="463">
        <v>5290.4000000000024</v>
      </c>
      <c r="AR26" s="542"/>
      <c r="AS26" s="542">
        <v>31245.690000000017</v>
      </c>
      <c r="AT26" s="463"/>
      <c r="AU26" s="463">
        <v>5712.6700000000083</v>
      </c>
      <c r="AV26" s="542"/>
      <c r="AW26" s="542">
        <v>36958.360000000022</v>
      </c>
      <c r="AX26" s="463"/>
      <c r="AY26" s="463">
        <v>11248.450000000015</v>
      </c>
      <c r="AZ26" s="1408"/>
      <c r="BA26" s="542">
        <v>22251.520000000026</v>
      </c>
      <c r="BB26" s="1408"/>
      <c r="BC26" s="1416">
        <v>30404.880000000041</v>
      </c>
      <c r="BD26" s="542"/>
      <c r="BE26" s="542">
        <v>48206.810000000041</v>
      </c>
      <c r="BF26" s="1217"/>
      <c r="BG26" s="1217"/>
      <c r="BH26" s="1217"/>
      <c r="BI26" s="1217"/>
      <c r="BJ26" s="1217"/>
      <c r="BK26" s="1217"/>
      <c r="BL26" s="1217"/>
      <c r="BM26" s="1217"/>
    </row>
    <row r="27" spans="1:65" ht="15.75" x14ac:dyDescent="0.25">
      <c r="A27" s="2275" t="s">
        <v>863</v>
      </c>
      <c r="B27" s="2276" t="s">
        <v>1150</v>
      </c>
      <c r="C27" s="2277" t="s">
        <v>50</v>
      </c>
      <c r="D27" s="463"/>
      <c r="E27" s="463">
        <v>17002.130000000045</v>
      </c>
      <c r="F27" s="463"/>
      <c r="G27" s="463">
        <v>16370.2520000001</v>
      </c>
      <c r="H27" s="463"/>
      <c r="I27" s="1351">
        <v>33372.382000000143</v>
      </c>
      <c r="J27" s="2294"/>
      <c r="K27" s="463">
        <v>8804.9100000000108</v>
      </c>
      <c r="L27" s="542"/>
      <c r="M27" s="542">
        <v>42177.292000000154</v>
      </c>
      <c r="N27" s="463"/>
      <c r="O27" s="463">
        <v>4976.0999999999995</v>
      </c>
      <c r="P27" s="542"/>
      <c r="Q27" s="542">
        <v>47153.392000000153</v>
      </c>
      <c r="R27" s="463"/>
      <c r="S27" s="463">
        <v>7993.5050000000101</v>
      </c>
      <c r="T27" s="542"/>
      <c r="U27" s="542">
        <v>55146.897000000165</v>
      </c>
      <c r="V27" s="463"/>
      <c r="W27" s="463">
        <v>10034.310000000018</v>
      </c>
      <c r="X27" s="1408"/>
      <c r="Y27" s="542">
        <v>23003.91500000003</v>
      </c>
      <c r="Z27" s="1408"/>
      <c r="AA27" s="1416">
        <v>65181.207000000184</v>
      </c>
      <c r="AB27" s="463"/>
      <c r="AC27" s="463">
        <v>11021.86</v>
      </c>
      <c r="AD27" s="542"/>
      <c r="AE27" s="542">
        <v>76203.067000000185</v>
      </c>
      <c r="AF27" s="463"/>
      <c r="AG27" s="463"/>
      <c r="AH27" s="542"/>
      <c r="AI27" s="542">
        <v>76203.067000000185</v>
      </c>
      <c r="AJ27" s="463"/>
      <c r="AK27" s="463">
        <v>11115.110000000017</v>
      </c>
      <c r="AL27" s="1408"/>
      <c r="AM27" s="542">
        <v>22136.970000000016</v>
      </c>
      <c r="AN27" s="542"/>
      <c r="AO27" s="542">
        <v>87318.1770000002</v>
      </c>
      <c r="AP27" s="463"/>
      <c r="AQ27" s="463">
        <v>10765.540000000045</v>
      </c>
      <c r="AR27" s="542"/>
      <c r="AS27" s="542">
        <v>98083.717000000237</v>
      </c>
      <c r="AT27" s="463"/>
      <c r="AU27" s="463">
        <v>12197.285000000036</v>
      </c>
      <c r="AV27" s="542"/>
      <c r="AW27" s="542">
        <v>110281.00200000027</v>
      </c>
      <c r="AX27" s="463"/>
      <c r="AY27" s="463">
        <v>12472.825000000019</v>
      </c>
      <c r="AZ27" s="1408"/>
      <c r="BA27" s="542">
        <v>35435.650000000096</v>
      </c>
      <c r="BB27" s="1408"/>
      <c r="BC27" s="1416">
        <v>57572.620000000112</v>
      </c>
      <c r="BD27" s="542"/>
      <c r="BE27" s="542">
        <v>122753.82700000028</v>
      </c>
      <c r="BF27" s="1217"/>
      <c r="BG27" s="1217"/>
      <c r="BH27" s="1217"/>
      <c r="BI27" s="1217"/>
      <c r="BJ27" s="1217"/>
      <c r="BK27" s="1217"/>
      <c r="BL27" s="1217"/>
      <c r="BM27" s="1217"/>
    </row>
    <row r="28" spans="1:65" ht="15.75" x14ac:dyDescent="0.25">
      <c r="A28" s="2275" t="s">
        <v>863</v>
      </c>
      <c r="B28" s="2276" t="s">
        <v>1017</v>
      </c>
      <c r="C28" s="2277" t="s">
        <v>50</v>
      </c>
      <c r="D28" s="463"/>
      <c r="E28" s="463"/>
      <c r="F28" s="463"/>
      <c r="G28" s="463"/>
      <c r="H28" s="463"/>
      <c r="I28" s="1351">
        <v>0</v>
      </c>
      <c r="J28" s="2294"/>
      <c r="K28" s="463"/>
      <c r="L28" s="542"/>
      <c r="M28" s="542">
        <v>0</v>
      </c>
      <c r="N28" s="463"/>
      <c r="O28" s="463"/>
      <c r="P28" s="542"/>
      <c r="Q28" s="542">
        <v>0</v>
      </c>
      <c r="R28" s="463"/>
      <c r="S28" s="463"/>
      <c r="T28" s="542"/>
      <c r="U28" s="542">
        <v>0</v>
      </c>
      <c r="V28" s="463"/>
      <c r="W28" s="463"/>
      <c r="X28" s="1408"/>
      <c r="Y28" s="542">
        <v>0</v>
      </c>
      <c r="Z28" s="1408"/>
      <c r="AA28" s="1416">
        <v>0</v>
      </c>
      <c r="AB28" s="463"/>
      <c r="AC28" s="463">
        <v>1026.0800000000002</v>
      </c>
      <c r="AD28" s="542"/>
      <c r="AE28" s="542">
        <v>1026.0800000000002</v>
      </c>
      <c r="AF28" s="463"/>
      <c r="AG28" s="463"/>
      <c r="AH28" s="542"/>
      <c r="AI28" s="542">
        <v>1026.0800000000002</v>
      </c>
      <c r="AJ28" s="463"/>
      <c r="AK28" s="463"/>
      <c r="AL28" s="1408"/>
      <c r="AM28" s="542">
        <v>1026.0800000000002</v>
      </c>
      <c r="AN28" s="542"/>
      <c r="AO28" s="542">
        <v>1026.0800000000002</v>
      </c>
      <c r="AP28" s="463"/>
      <c r="AQ28" s="463"/>
      <c r="AR28" s="542"/>
      <c r="AS28" s="542">
        <v>1026.0800000000002</v>
      </c>
      <c r="AT28" s="463"/>
      <c r="AU28" s="463">
        <v>1224.9549999999997</v>
      </c>
      <c r="AV28" s="542"/>
      <c r="AW28" s="542">
        <v>2251.0349999999999</v>
      </c>
      <c r="AX28" s="463"/>
      <c r="AY28" s="463"/>
      <c r="AZ28" s="1408"/>
      <c r="BA28" s="542">
        <v>1224.9549999999997</v>
      </c>
      <c r="BB28" s="1408"/>
      <c r="BC28" s="1416">
        <v>2251.0349999999999</v>
      </c>
      <c r="BD28" s="542"/>
      <c r="BE28" s="542">
        <v>2251.0349999999999</v>
      </c>
      <c r="BF28" s="1217"/>
      <c r="BG28" s="1217"/>
      <c r="BH28" s="1217"/>
      <c r="BI28" s="1217"/>
      <c r="BJ28" s="1217"/>
      <c r="BK28" s="1217"/>
      <c r="BL28" s="1217"/>
      <c r="BM28" s="1217"/>
    </row>
    <row r="29" spans="1:65" ht="15.75" x14ac:dyDescent="0.25">
      <c r="A29" s="2275" t="s">
        <v>863</v>
      </c>
      <c r="B29" s="2276" t="s">
        <v>1048</v>
      </c>
      <c r="C29" s="2277" t="s">
        <v>50</v>
      </c>
      <c r="D29" s="463"/>
      <c r="E29" s="463">
        <v>687.12000000000012</v>
      </c>
      <c r="F29" s="463"/>
      <c r="G29" s="463"/>
      <c r="H29" s="463"/>
      <c r="I29" s="1351">
        <v>687.12000000000012</v>
      </c>
      <c r="J29" s="2294"/>
      <c r="K29" s="463"/>
      <c r="L29" s="542"/>
      <c r="M29" s="542">
        <v>687.12000000000012</v>
      </c>
      <c r="N29" s="463"/>
      <c r="O29" s="463">
        <v>1633.9549999999997</v>
      </c>
      <c r="P29" s="542"/>
      <c r="Q29" s="542">
        <v>2321.0749999999998</v>
      </c>
      <c r="R29" s="463"/>
      <c r="S29" s="463"/>
      <c r="T29" s="542"/>
      <c r="U29" s="542">
        <v>2321.0749999999998</v>
      </c>
      <c r="V29" s="463"/>
      <c r="W29" s="463"/>
      <c r="X29" s="1408"/>
      <c r="Y29" s="542">
        <v>1633.9549999999997</v>
      </c>
      <c r="Z29" s="1408"/>
      <c r="AA29" s="1416">
        <v>2321.0749999999998</v>
      </c>
      <c r="AB29" s="463"/>
      <c r="AC29" s="463"/>
      <c r="AD29" s="542"/>
      <c r="AE29" s="542">
        <v>2321.0749999999998</v>
      </c>
      <c r="AF29" s="463"/>
      <c r="AG29" s="463"/>
      <c r="AH29" s="542"/>
      <c r="AI29" s="542">
        <v>2321.0749999999998</v>
      </c>
      <c r="AJ29" s="463"/>
      <c r="AK29" s="463"/>
      <c r="AL29" s="1408"/>
      <c r="AM29" s="542">
        <v>0</v>
      </c>
      <c r="AN29" s="542"/>
      <c r="AO29" s="542">
        <v>2321.0749999999998</v>
      </c>
      <c r="AP29" s="463"/>
      <c r="AQ29" s="463"/>
      <c r="AR29" s="542"/>
      <c r="AS29" s="542">
        <v>2321.0749999999998</v>
      </c>
      <c r="AT29" s="463"/>
      <c r="AU29" s="463">
        <v>1799.5999999999995</v>
      </c>
      <c r="AV29" s="542"/>
      <c r="AW29" s="542">
        <v>4120.6749999999993</v>
      </c>
      <c r="AX29" s="463"/>
      <c r="AY29" s="463"/>
      <c r="AZ29" s="1408"/>
      <c r="BA29" s="542">
        <v>1799.5999999999995</v>
      </c>
      <c r="BB29" s="1408"/>
      <c r="BC29" s="1416">
        <v>1799.5999999999995</v>
      </c>
      <c r="BD29" s="542"/>
      <c r="BE29" s="542">
        <v>4120.6749999999993</v>
      </c>
      <c r="BF29" s="1217"/>
      <c r="BG29" s="1217"/>
      <c r="BH29" s="1217"/>
      <c r="BI29" s="1217"/>
      <c r="BJ29" s="1217"/>
      <c r="BK29" s="1217"/>
      <c r="BL29" s="1217"/>
      <c r="BM29" s="1217"/>
    </row>
    <row r="30" spans="1:65" ht="16.5" thickBot="1" x14ac:dyDescent="0.3">
      <c r="A30" s="2280" t="s">
        <v>863</v>
      </c>
      <c r="B30" s="2281" t="s">
        <v>1129</v>
      </c>
      <c r="C30" s="2282" t="s">
        <v>50</v>
      </c>
      <c r="D30" s="1049"/>
      <c r="E30" s="1049"/>
      <c r="F30" s="1049"/>
      <c r="G30" s="1049"/>
      <c r="H30" s="1049"/>
      <c r="I30" s="1351">
        <v>0</v>
      </c>
      <c r="J30" s="2295"/>
      <c r="K30" s="1049"/>
      <c r="L30" s="542"/>
      <c r="M30" s="542">
        <v>0</v>
      </c>
      <c r="N30" s="1049"/>
      <c r="O30" s="1049"/>
      <c r="P30" s="542"/>
      <c r="Q30" s="542">
        <v>0</v>
      </c>
      <c r="R30" s="1049"/>
      <c r="S30" s="1049"/>
      <c r="T30" s="542"/>
      <c r="U30" s="542">
        <v>0</v>
      </c>
      <c r="V30" s="1049"/>
      <c r="W30" s="1049"/>
      <c r="X30" s="1408"/>
      <c r="Y30" s="542">
        <v>0</v>
      </c>
      <c r="Z30" s="1408"/>
      <c r="AA30" s="1416">
        <v>0</v>
      </c>
      <c r="AB30" s="1049"/>
      <c r="AC30" s="1049"/>
      <c r="AD30" s="542"/>
      <c r="AE30" s="542">
        <v>0</v>
      </c>
      <c r="AF30" s="1049"/>
      <c r="AG30" s="1049"/>
      <c r="AH30" s="542"/>
      <c r="AI30" s="542">
        <v>0</v>
      </c>
      <c r="AJ30" s="1049"/>
      <c r="AK30" s="1049"/>
      <c r="AL30" s="1408"/>
      <c r="AM30" s="542">
        <v>0</v>
      </c>
      <c r="AN30" s="542"/>
      <c r="AO30" s="542">
        <v>0</v>
      </c>
      <c r="AP30" s="1049"/>
      <c r="AQ30" s="1049"/>
      <c r="AR30" s="542"/>
      <c r="AS30" s="542">
        <v>0</v>
      </c>
      <c r="AT30" s="1049"/>
      <c r="AU30" s="1049"/>
      <c r="AV30" s="542"/>
      <c r="AW30" s="542">
        <v>0</v>
      </c>
      <c r="AX30" s="1049"/>
      <c r="AY30" s="1049"/>
      <c r="AZ30" s="1408"/>
      <c r="BA30" s="542">
        <v>0</v>
      </c>
      <c r="BB30" s="1408"/>
      <c r="BC30" s="1416">
        <v>0</v>
      </c>
      <c r="BD30" s="542"/>
      <c r="BE30" s="542">
        <v>0</v>
      </c>
      <c r="BF30" s="1217"/>
      <c r="BG30" s="1217"/>
      <c r="BH30" s="1217"/>
      <c r="BI30" s="1217"/>
      <c r="BJ30" s="1217"/>
      <c r="BK30" s="1217"/>
      <c r="BL30" s="1217"/>
      <c r="BM30" s="1217"/>
    </row>
    <row r="31" spans="1:65" ht="15.75" x14ac:dyDescent="0.25">
      <c r="A31" s="2296" t="s">
        <v>864</v>
      </c>
      <c r="B31" s="2297" t="s">
        <v>1046</v>
      </c>
      <c r="C31" s="2298" t="s">
        <v>50</v>
      </c>
      <c r="D31" s="953"/>
      <c r="E31" s="953">
        <v>470.35</v>
      </c>
      <c r="F31" s="953"/>
      <c r="G31" s="953">
        <v>4940.33</v>
      </c>
      <c r="H31" s="953"/>
      <c r="I31" s="1351">
        <v>5410.68</v>
      </c>
      <c r="J31" s="954"/>
      <c r="K31" s="953">
        <v>3333.3500000000004</v>
      </c>
      <c r="L31" s="542"/>
      <c r="M31" s="542">
        <v>8744.0300000000007</v>
      </c>
      <c r="N31" s="953"/>
      <c r="O31" s="953">
        <v>7020.4850000000079</v>
      </c>
      <c r="P31" s="542"/>
      <c r="Q31" s="542">
        <v>15764.515000000009</v>
      </c>
      <c r="R31" s="953"/>
      <c r="S31" s="953">
        <v>7498.5080000000053</v>
      </c>
      <c r="T31" s="542"/>
      <c r="U31" s="542">
        <v>23263.023000000016</v>
      </c>
      <c r="V31" s="953"/>
      <c r="W31" s="953">
        <v>5789.6100000000069</v>
      </c>
      <c r="X31" s="1408"/>
      <c r="Y31" s="542">
        <v>20308.603000000021</v>
      </c>
      <c r="Z31" s="1408"/>
      <c r="AA31" s="1416">
        <v>29052.633000000023</v>
      </c>
      <c r="AB31" s="953"/>
      <c r="AC31" s="953">
        <v>1799.6</v>
      </c>
      <c r="AD31" s="542"/>
      <c r="AE31" s="542">
        <v>30852.233000000022</v>
      </c>
      <c r="AF31" s="953"/>
      <c r="AG31" s="953"/>
      <c r="AH31" s="542"/>
      <c r="AI31" s="542">
        <v>30852.233000000022</v>
      </c>
      <c r="AJ31" s="953"/>
      <c r="AK31" s="953">
        <v>3885.4999999999991</v>
      </c>
      <c r="AL31" s="1408"/>
      <c r="AM31" s="542">
        <v>5685.0999999999985</v>
      </c>
      <c r="AN31" s="542"/>
      <c r="AO31" s="542">
        <v>34737.733000000022</v>
      </c>
      <c r="AP31" s="953"/>
      <c r="AQ31" s="953">
        <v>2505.1249999999982</v>
      </c>
      <c r="AR31" s="542"/>
      <c r="AS31" s="542">
        <v>37242.858000000022</v>
      </c>
      <c r="AT31" s="953"/>
      <c r="AU31" s="953">
        <v>4476.5049999999992</v>
      </c>
      <c r="AV31" s="542"/>
      <c r="AW31" s="542">
        <v>41719.363000000019</v>
      </c>
      <c r="AX31" s="953"/>
      <c r="AY31" s="953">
        <v>2640.17</v>
      </c>
      <c r="AZ31" s="1408"/>
      <c r="BA31" s="542">
        <v>9621.7999999999975</v>
      </c>
      <c r="BB31" s="1408"/>
      <c r="BC31" s="1416">
        <v>15306.899999999996</v>
      </c>
      <c r="BD31" s="542"/>
      <c r="BE31" s="542">
        <v>44359.533000000018</v>
      </c>
      <c r="BF31" s="1217"/>
      <c r="BG31" s="1217"/>
      <c r="BH31" s="1217"/>
      <c r="BI31" s="1217"/>
      <c r="BJ31" s="1217"/>
      <c r="BK31" s="1217"/>
      <c r="BL31" s="1217"/>
      <c r="BM31" s="1217"/>
    </row>
    <row r="32" spans="1:65" ht="15.75" x14ac:dyDescent="0.25">
      <c r="A32" s="2275" t="s">
        <v>864</v>
      </c>
      <c r="B32" s="2276" t="s">
        <v>1047</v>
      </c>
      <c r="C32" s="2277" t="s">
        <v>50</v>
      </c>
      <c r="D32" s="463"/>
      <c r="E32" s="463">
        <v>5337.4500000000053</v>
      </c>
      <c r="F32" s="463"/>
      <c r="G32" s="463">
        <v>2267.9049999999993</v>
      </c>
      <c r="H32" s="463"/>
      <c r="I32" s="1351">
        <v>7605.355000000005</v>
      </c>
      <c r="J32" s="2294"/>
      <c r="K32" s="463">
        <v>1216.7749999999996</v>
      </c>
      <c r="L32" s="542"/>
      <c r="M32" s="542">
        <v>8822.1300000000047</v>
      </c>
      <c r="N32" s="463"/>
      <c r="O32" s="463">
        <v>4577.3750000000009</v>
      </c>
      <c r="P32" s="542"/>
      <c r="Q32" s="542">
        <v>13399.505000000005</v>
      </c>
      <c r="R32" s="463"/>
      <c r="S32" s="463">
        <v>3642.1450000000013</v>
      </c>
      <c r="T32" s="542"/>
      <c r="U32" s="542">
        <v>17041.650000000005</v>
      </c>
      <c r="V32" s="463"/>
      <c r="W32" s="463">
        <v>4990.085</v>
      </c>
      <c r="X32" s="1408"/>
      <c r="Y32" s="542">
        <v>13209.605000000003</v>
      </c>
      <c r="Z32" s="1408"/>
      <c r="AA32" s="1416">
        <v>22031.735000000008</v>
      </c>
      <c r="AB32" s="463"/>
      <c r="AC32" s="463">
        <v>2449.91</v>
      </c>
      <c r="AD32" s="542"/>
      <c r="AE32" s="542">
        <v>24481.645000000008</v>
      </c>
      <c r="AF32" s="463"/>
      <c r="AG32" s="463"/>
      <c r="AH32" s="542"/>
      <c r="AI32" s="542">
        <v>24481.645000000008</v>
      </c>
      <c r="AJ32" s="463"/>
      <c r="AK32" s="463">
        <v>4785.2999999999965</v>
      </c>
      <c r="AL32" s="1408"/>
      <c r="AM32" s="542">
        <v>7235.2099999999964</v>
      </c>
      <c r="AN32" s="542"/>
      <c r="AO32" s="542">
        <v>29266.945000000003</v>
      </c>
      <c r="AP32" s="463"/>
      <c r="AQ32" s="463">
        <v>4404.9299999999994</v>
      </c>
      <c r="AR32" s="542"/>
      <c r="AS32" s="542">
        <v>33671.875</v>
      </c>
      <c r="AT32" s="463"/>
      <c r="AU32" s="463">
        <v>2836.46</v>
      </c>
      <c r="AV32" s="542"/>
      <c r="AW32" s="542">
        <v>36508.334999999999</v>
      </c>
      <c r="AX32" s="463"/>
      <c r="AY32" s="463">
        <v>1729.2950000000003</v>
      </c>
      <c r="AZ32" s="1408"/>
      <c r="BA32" s="542">
        <v>8970.6849999999995</v>
      </c>
      <c r="BB32" s="1408"/>
      <c r="BC32" s="1416">
        <v>16205.894999999997</v>
      </c>
      <c r="BD32" s="542"/>
      <c r="BE32" s="542">
        <v>38237.629999999997</v>
      </c>
      <c r="BF32" s="1217"/>
      <c r="BG32" s="1217"/>
      <c r="BH32" s="1217"/>
      <c r="BI32" s="1217"/>
      <c r="BJ32" s="1217"/>
      <c r="BK32" s="1217"/>
      <c r="BL32" s="1217"/>
      <c r="BM32" s="1217"/>
    </row>
    <row r="33" spans="1:65" ht="15.75" x14ac:dyDescent="0.25">
      <c r="A33" s="2275" t="s">
        <v>864</v>
      </c>
      <c r="B33" s="2276" t="s">
        <v>1150</v>
      </c>
      <c r="C33" s="2277" t="s">
        <v>50</v>
      </c>
      <c r="D33" s="463"/>
      <c r="E33" s="463">
        <v>3378.3400000000006</v>
      </c>
      <c r="F33" s="463"/>
      <c r="G33" s="463">
        <v>14162.815000000001</v>
      </c>
      <c r="H33" s="463"/>
      <c r="I33" s="1351">
        <v>17541.155000000002</v>
      </c>
      <c r="J33" s="2294"/>
      <c r="K33" s="463">
        <v>8108.4250000000102</v>
      </c>
      <c r="L33" s="542"/>
      <c r="M33" s="542">
        <v>25649.580000000013</v>
      </c>
      <c r="N33" s="463"/>
      <c r="O33" s="463">
        <v>9221.87500000002</v>
      </c>
      <c r="P33" s="542"/>
      <c r="Q33" s="542">
        <v>34871.455000000031</v>
      </c>
      <c r="R33" s="463"/>
      <c r="S33" s="463">
        <v>6638.0700000000061</v>
      </c>
      <c r="T33" s="542"/>
      <c r="U33" s="542">
        <v>41509.525000000038</v>
      </c>
      <c r="V33" s="463"/>
      <c r="W33" s="463">
        <v>13174.49</v>
      </c>
      <c r="X33" s="1408"/>
      <c r="Y33" s="542">
        <v>29034.435000000027</v>
      </c>
      <c r="Z33" s="1408"/>
      <c r="AA33" s="1416">
        <v>54684.015000000043</v>
      </c>
      <c r="AB33" s="463"/>
      <c r="AC33" s="463">
        <v>15172.55</v>
      </c>
      <c r="AD33" s="542"/>
      <c r="AE33" s="542">
        <v>69856.565000000046</v>
      </c>
      <c r="AF33" s="463"/>
      <c r="AG33" s="463"/>
      <c r="AH33" s="542"/>
      <c r="AI33" s="542">
        <v>69856.565000000046</v>
      </c>
      <c r="AJ33" s="463"/>
      <c r="AK33" s="463">
        <v>10141.085000000015</v>
      </c>
      <c r="AL33" s="1408"/>
      <c r="AM33" s="542">
        <v>25313.635000000017</v>
      </c>
      <c r="AN33" s="542"/>
      <c r="AO33" s="542">
        <v>79997.650000000067</v>
      </c>
      <c r="AP33" s="463"/>
      <c r="AQ33" s="463">
        <v>11311.77000000003</v>
      </c>
      <c r="AR33" s="542"/>
      <c r="AS33" s="542">
        <v>91309.4200000001</v>
      </c>
      <c r="AT33" s="463"/>
      <c r="AU33" s="463">
        <v>8294.9450000000033</v>
      </c>
      <c r="AV33" s="542"/>
      <c r="AW33" s="542">
        <v>99604.365000000107</v>
      </c>
      <c r="AX33" s="463"/>
      <c r="AY33" s="463">
        <v>12979.250000000018</v>
      </c>
      <c r="AZ33" s="1408"/>
      <c r="BA33" s="542">
        <v>32585.965000000051</v>
      </c>
      <c r="BB33" s="1408"/>
      <c r="BC33" s="1416">
        <v>57899.600000000064</v>
      </c>
      <c r="BD33" s="542"/>
      <c r="BE33" s="542">
        <v>112583.61500000012</v>
      </c>
      <c r="BF33" s="1217"/>
      <c r="BG33" s="1217"/>
      <c r="BH33" s="1217"/>
      <c r="BI33" s="1217"/>
      <c r="BJ33" s="1217"/>
      <c r="BK33" s="1217"/>
      <c r="BL33" s="1217"/>
      <c r="BM33" s="1217"/>
    </row>
    <row r="34" spans="1:65" ht="15.75" x14ac:dyDescent="0.25">
      <c r="A34" s="2275" t="s">
        <v>864</v>
      </c>
      <c r="B34" s="2276" t="s">
        <v>1048</v>
      </c>
      <c r="C34" s="2277" t="s">
        <v>50</v>
      </c>
      <c r="D34" s="463"/>
      <c r="E34" s="463"/>
      <c r="F34" s="463"/>
      <c r="G34" s="463"/>
      <c r="H34" s="463"/>
      <c r="I34" s="1351">
        <v>0</v>
      </c>
      <c r="J34" s="2294"/>
      <c r="K34" s="463">
        <v>756.64999999999986</v>
      </c>
      <c r="L34" s="542"/>
      <c r="M34" s="542">
        <v>756.64999999999986</v>
      </c>
      <c r="N34" s="463"/>
      <c r="O34" s="463"/>
      <c r="P34" s="542"/>
      <c r="Q34" s="542">
        <v>756.64999999999986</v>
      </c>
      <c r="R34" s="463"/>
      <c r="S34" s="463"/>
      <c r="T34" s="542"/>
      <c r="U34" s="542">
        <v>756.64999999999986</v>
      </c>
      <c r="V34" s="463"/>
      <c r="W34" s="463"/>
      <c r="X34" s="1408"/>
      <c r="Y34" s="542">
        <v>0</v>
      </c>
      <c r="Z34" s="1408"/>
      <c r="AA34" s="1416">
        <v>756.64999999999986</v>
      </c>
      <c r="AB34" s="463"/>
      <c r="AC34" s="463"/>
      <c r="AD34" s="542"/>
      <c r="AE34" s="542">
        <v>756.64999999999986</v>
      </c>
      <c r="AF34" s="463"/>
      <c r="AG34" s="463"/>
      <c r="AH34" s="542"/>
      <c r="AI34" s="542">
        <v>756.64999999999986</v>
      </c>
      <c r="AJ34" s="463"/>
      <c r="AK34" s="463"/>
      <c r="AL34" s="1408"/>
      <c r="AM34" s="542">
        <v>0</v>
      </c>
      <c r="AN34" s="542"/>
      <c r="AO34" s="542">
        <v>756.64999999999986</v>
      </c>
      <c r="AP34" s="463"/>
      <c r="AQ34" s="463"/>
      <c r="AR34" s="542"/>
      <c r="AS34" s="542">
        <v>756.64999999999986</v>
      </c>
      <c r="AT34" s="463"/>
      <c r="AU34" s="463"/>
      <c r="AV34" s="542"/>
      <c r="AW34" s="542">
        <v>756.64999999999986</v>
      </c>
      <c r="AX34" s="463"/>
      <c r="AY34" s="463"/>
      <c r="AZ34" s="1408"/>
      <c r="BA34" s="542">
        <v>0</v>
      </c>
      <c r="BB34" s="1408"/>
      <c r="BC34" s="1416">
        <v>0</v>
      </c>
      <c r="BD34" s="542"/>
      <c r="BE34" s="542">
        <v>756.64999999999986</v>
      </c>
      <c r="BF34" s="1217"/>
      <c r="BG34" s="1217"/>
      <c r="BH34" s="1217"/>
      <c r="BI34" s="1217"/>
      <c r="BJ34" s="1217"/>
      <c r="BK34" s="1217"/>
      <c r="BL34" s="1217"/>
      <c r="BM34" s="1217"/>
    </row>
    <row r="35" spans="1:65" ht="16.5" thickBot="1" x14ac:dyDescent="0.3">
      <c r="A35" s="2299" t="s">
        <v>864</v>
      </c>
      <c r="B35" s="2300" t="s">
        <v>1017</v>
      </c>
      <c r="C35" s="2301" t="s">
        <v>50</v>
      </c>
      <c r="D35" s="1368"/>
      <c r="E35" s="1368"/>
      <c r="F35" s="1368"/>
      <c r="G35" s="1368"/>
      <c r="H35" s="1368"/>
      <c r="I35" s="1351">
        <v>0</v>
      </c>
      <c r="J35" s="2302"/>
      <c r="K35" s="1368"/>
      <c r="L35" s="542"/>
      <c r="M35" s="542">
        <v>0</v>
      </c>
      <c r="N35" s="1368"/>
      <c r="O35" s="1368"/>
      <c r="P35" s="542"/>
      <c r="Q35" s="542">
        <v>0</v>
      </c>
      <c r="R35" s="1368"/>
      <c r="S35" s="1368"/>
      <c r="T35" s="542"/>
      <c r="U35" s="542">
        <v>0</v>
      </c>
      <c r="V35" s="1368"/>
      <c r="W35" s="1368"/>
      <c r="X35" s="1408"/>
      <c r="Y35" s="542">
        <v>0</v>
      </c>
      <c r="Z35" s="1408"/>
      <c r="AA35" s="1416">
        <v>0</v>
      </c>
      <c r="AB35" s="1368"/>
      <c r="AC35" s="1368">
        <v>509.21</v>
      </c>
      <c r="AD35" s="542"/>
      <c r="AE35" s="542">
        <v>509.21</v>
      </c>
      <c r="AF35" s="1368"/>
      <c r="AG35" s="1368"/>
      <c r="AH35" s="542"/>
      <c r="AI35" s="542">
        <v>509.21</v>
      </c>
      <c r="AJ35" s="1368"/>
      <c r="AK35" s="1368"/>
      <c r="AL35" s="1408"/>
      <c r="AM35" s="542">
        <v>509.21</v>
      </c>
      <c r="AN35" s="542"/>
      <c r="AO35" s="542">
        <v>509.21</v>
      </c>
      <c r="AP35" s="1368"/>
      <c r="AQ35" s="1368">
        <v>730.06499999999994</v>
      </c>
      <c r="AR35" s="542"/>
      <c r="AS35" s="542">
        <v>1239.2749999999999</v>
      </c>
      <c r="AT35" s="1368"/>
      <c r="AU35" s="1368"/>
      <c r="AV35" s="542"/>
      <c r="AW35" s="542">
        <v>1239.2749999999999</v>
      </c>
      <c r="AX35" s="1368"/>
      <c r="AY35" s="1368"/>
      <c r="AZ35" s="1408"/>
      <c r="BA35" s="542">
        <v>730.06499999999994</v>
      </c>
      <c r="BB35" s="1408"/>
      <c r="BC35" s="1416">
        <v>1239.2749999999999</v>
      </c>
      <c r="BD35" s="542"/>
      <c r="BE35" s="542">
        <v>1239.2749999999999</v>
      </c>
      <c r="BF35" s="1217"/>
      <c r="BG35" s="1217"/>
      <c r="BH35" s="1217"/>
      <c r="BI35" s="1217"/>
      <c r="BJ35" s="1217"/>
      <c r="BK35" s="1217"/>
      <c r="BL35" s="1217"/>
      <c r="BM35" s="1217"/>
    </row>
    <row r="36" spans="1:65" ht="15.75" x14ac:dyDescent="0.25">
      <c r="A36" s="2270" t="s">
        <v>865</v>
      </c>
      <c r="B36" s="2271" t="s">
        <v>1046</v>
      </c>
      <c r="C36" s="2272" t="s">
        <v>50</v>
      </c>
      <c r="D36" s="968"/>
      <c r="E36" s="968">
        <v>2014.3249999999991</v>
      </c>
      <c r="F36" s="968"/>
      <c r="G36" s="968"/>
      <c r="H36" s="968"/>
      <c r="I36" s="1351">
        <v>2014.3249999999991</v>
      </c>
      <c r="J36" s="969"/>
      <c r="K36" s="968">
        <v>2261.7700000000004</v>
      </c>
      <c r="L36" s="542"/>
      <c r="M36" s="542">
        <v>4276.0949999999993</v>
      </c>
      <c r="N36" s="968"/>
      <c r="O36" s="968">
        <v>2204.5100000000002</v>
      </c>
      <c r="P36" s="542"/>
      <c r="Q36" s="542">
        <v>6480.6049999999996</v>
      </c>
      <c r="R36" s="968"/>
      <c r="S36" s="968">
        <v>1601.2349999999999</v>
      </c>
      <c r="T36" s="542"/>
      <c r="U36" s="542">
        <v>8081.8399999999992</v>
      </c>
      <c r="V36" s="968"/>
      <c r="W36" s="968">
        <v>1785.2850000000005</v>
      </c>
      <c r="X36" s="1408"/>
      <c r="Y36" s="542">
        <v>5591.0300000000007</v>
      </c>
      <c r="Z36" s="1408"/>
      <c r="AA36" s="1416">
        <v>9867.125</v>
      </c>
      <c r="AB36" s="968"/>
      <c r="AC36" s="968"/>
      <c r="AD36" s="542"/>
      <c r="AE36" s="542">
        <v>9867.125</v>
      </c>
      <c r="AF36" s="968"/>
      <c r="AG36" s="968"/>
      <c r="AH36" s="542"/>
      <c r="AI36" s="542">
        <v>9867.125</v>
      </c>
      <c r="AJ36" s="968"/>
      <c r="AK36" s="968">
        <v>2241.3200000000006</v>
      </c>
      <c r="AL36" s="1408"/>
      <c r="AM36" s="542">
        <v>2241.3200000000006</v>
      </c>
      <c r="AN36" s="542"/>
      <c r="AO36" s="542">
        <v>12108.445</v>
      </c>
      <c r="AP36" s="968"/>
      <c r="AQ36" s="968">
        <v>1548.0650000000001</v>
      </c>
      <c r="AR36" s="542"/>
      <c r="AS36" s="542">
        <v>13656.51</v>
      </c>
      <c r="AT36" s="968"/>
      <c r="AU36" s="968">
        <v>1419.2300000000002</v>
      </c>
      <c r="AV36" s="542"/>
      <c r="AW36" s="542">
        <v>15075.74</v>
      </c>
      <c r="AX36" s="968"/>
      <c r="AY36" s="968"/>
      <c r="AZ36" s="1408"/>
      <c r="BA36" s="542">
        <v>2967.2950000000001</v>
      </c>
      <c r="BB36" s="1408"/>
      <c r="BC36" s="1416">
        <v>5208.6150000000007</v>
      </c>
      <c r="BD36" s="542"/>
      <c r="BE36" s="542">
        <v>15075.74</v>
      </c>
      <c r="BF36" s="1217"/>
      <c r="BG36" s="1217"/>
      <c r="BH36" s="1217"/>
      <c r="BI36" s="1217"/>
      <c r="BJ36" s="1217"/>
      <c r="BK36" s="1217"/>
      <c r="BL36" s="1217"/>
      <c r="BM36" s="1217"/>
    </row>
    <row r="37" spans="1:65" ht="15" customHeight="1" x14ac:dyDescent="0.25">
      <c r="A37" s="2275" t="s">
        <v>865</v>
      </c>
      <c r="B37" s="2276" t="s">
        <v>1047</v>
      </c>
      <c r="C37" s="2277" t="s">
        <v>50</v>
      </c>
      <c r="D37" s="463"/>
      <c r="E37" s="463">
        <v>1026.5900000000001</v>
      </c>
      <c r="F37" s="463"/>
      <c r="G37" s="463"/>
      <c r="H37" s="463"/>
      <c r="I37" s="1351">
        <v>1026.5900000000001</v>
      </c>
      <c r="J37" s="2294"/>
      <c r="K37" s="463"/>
      <c r="L37" s="542"/>
      <c r="M37" s="542">
        <v>1026.5900000000001</v>
      </c>
      <c r="N37" s="463"/>
      <c r="O37" s="463">
        <v>694.78500000000008</v>
      </c>
      <c r="P37" s="542"/>
      <c r="Q37" s="542">
        <v>1721.3750000000002</v>
      </c>
      <c r="R37" s="463"/>
      <c r="S37" s="463">
        <v>98.16</v>
      </c>
      <c r="T37" s="542"/>
      <c r="U37" s="542">
        <v>1819.5350000000003</v>
      </c>
      <c r="V37" s="463"/>
      <c r="W37" s="463">
        <v>2098.17</v>
      </c>
      <c r="X37" s="1408"/>
      <c r="Y37" s="542">
        <v>2891.1150000000002</v>
      </c>
      <c r="Z37" s="1408"/>
      <c r="AA37" s="1416">
        <v>3917.7050000000004</v>
      </c>
      <c r="AB37" s="463"/>
      <c r="AC37" s="463"/>
      <c r="AD37" s="542"/>
      <c r="AE37" s="542">
        <v>3917.7050000000004</v>
      </c>
      <c r="AF37" s="463"/>
      <c r="AG37" s="463"/>
      <c r="AH37" s="542"/>
      <c r="AI37" s="542">
        <v>3917.7050000000004</v>
      </c>
      <c r="AJ37" s="463"/>
      <c r="AK37" s="463">
        <v>629.8599999999999</v>
      </c>
      <c r="AL37" s="1408"/>
      <c r="AM37" s="542">
        <v>629.8599999999999</v>
      </c>
      <c r="AN37" s="542"/>
      <c r="AO37" s="542">
        <v>4547.5650000000005</v>
      </c>
      <c r="AP37" s="463"/>
      <c r="AQ37" s="463">
        <v>1572.605</v>
      </c>
      <c r="AR37" s="542"/>
      <c r="AS37" s="542">
        <v>6120.17</v>
      </c>
      <c r="AT37" s="463"/>
      <c r="AU37" s="463"/>
      <c r="AV37" s="542"/>
      <c r="AW37" s="542">
        <v>6120.17</v>
      </c>
      <c r="AX37" s="463"/>
      <c r="AY37" s="463">
        <v>1848.6800000000003</v>
      </c>
      <c r="AZ37" s="1408"/>
      <c r="BA37" s="542">
        <v>3421.2850000000003</v>
      </c>
      <c r="BB37" s="1408"/>
      <c r="BC37" s="1416">
        <v>4051.1450000000004</v>
      </c>
      <c r="BD37" s="542"/>
      <c r="BE37" s="542">
        <v>7968.85</v>
      </c>
      <c r="BF37" s="1217"/>
      <c r="BG37" s="1217"/>
      <c r="BH37" s="1217"/>
      <c r="BI37" s="1217"/>
      <c r="BJ37" s="1217"/>
      <c r="BK37" s="1217"/>
      <c r="BL37" s="1217"/>
      <c r="BM37" s="1217"/>
    </row>
    <row r="38" spans="1:65" ht="15" customHeight="1" x14ac:dyDescent="0.25">
      <c r="A38" s="2275" t="s">
        <v>865</v>
      </c>
      <c r="B38" s="2276" t="s">
        <v>1150</v>
      </c>
      <c r="C38" s="2277" t="s">
        <v>50</v>
      </c>
      <c r="D38" s="463"/>
      <c r="E38" s="463">
        <v>8993.9100000000235</v>
      </c>
      <c r="F38" s="463"/>
      <c r="G38" s="463">
        <v>3404.9249999999988</v>
      </c>
      <c r="H38" s="463"/>
      <c r="I38" s="1351">
        <v>12398.835000000023</v>
      </c>
      <c r="J38" s="2294"/>
      <c r="K38" s="463">
        <v>7062.05800000001</v>
      </c>
      <c r="L38" s="542"/>
      <c r="M38" s="542">
        <v>19460.893000000033</v>
      </c>
      <c r="N38" s="463"/>
      <c r="O38" s="463">
        <v>9885.755000000021</v>
      </c>
      <c r="P38" s="542"/>
      <c r="Q38" s="542">
        <v>29346.648000000052</v>
      </c>
      <c r="R38" s="463"/>
      <c r="S38" s="463">
        <v>6986.1550000000079</v>
      </c>
      <c r="T38" s="542"/>
      <c r="U38" s="542">
        <v>36332.803000000058</v>
      </c>
      <c r="V38" s="463"/>
      <c r="W38" s="463">
        <v>1404.9149999999997</v>
      </c>
      <c r="X38" s="1408"/>
      <c r="Y38" s="542">
        <v>18276.82500000003</v>
      </c>
      <c r="Z38" s="1408"/>
      <c r="AA38" s="1416">
        <v>37737.718000000066</v>
      </c>
      <c r="AB38" s="463"/>
      <c r="AC38" s="463">
        <v>8169.78</v>
      </c>
      <c r="AD38" s="542"/>
      <c r="AE38" s="542">
        <v>45907.498000000065</v>
      </c>
      <c r="AF38" s="463"/>
      <c r="AG38" s="463">
        <v>1494.8950000000002</v>
      </c>
      <c r="AH38" s="542"/>
      <c r="AI38" s="542">
        <v>47402.393000000062</v>
      </c>
      <c r="AJ38" s="463"/>
      <c r="AK38" s="463">
        <v>9599.7750000000106</v>
      </c>
      <c r="AL38" s="1408"/>
      <c r="AM38" s="542">
        <v>19264.450000000012</v>
      </c>
      <c r="AN38" s="542"/>
      <c r="AO38" s="542">
        <v>57002.168000000071</v>
      </c>
      <c r="AP38" s="463"/>
      <c r="AQ38" s="463">
        <v>9831.3050000000112</v>
      </c>
      <c r="AR38" s="542"/>
      <c r="AS38" s="542">
        <v>66833.473000000085</v>
      </c>
      <c r="AT38" s="463"/>
      <c r="AU38" s="463">
        <v>4459.2950000000001</v>
      </c>
      <c r="AV38" s="542"/>
      <c r="AW38" s="542">
        <v>71292.768000000084</v>
      </c>
      <c r="AX38" s="463"/>
      <c r="AY38" s="463">
        <v>4327.2199999999993</v>
      </c>
      <c r="AZ38" s="1408"/>
      <c r="BA38" s="542">
        <v>18617.820000000011</v>
      </c>
      <c r="BB38" s="1408"/>
      <c r="BC38" s="1416">
        <v>37882.270000000019</v>
      </c>
      <c r="BD38" s="542"/>
      <c r="BE38" s="542">
        <v>75619.988000000085</v>
      </c>
      <c r="BF38" s="1217"/>
      <c r="BG38" s="1217"/>
      <c r="BH38" s="1217"/>
      <c r="BI38" s="1217"/>
      <c r="BJ38" s="1217"/>
      <c r="BK38" s="1217"/>
      <c r="BL38" s="1217"/>
      <c r="BM38" s="1217"/>
    </row>
    <row r="39" spans="1:65" ht="15" customHeight="1" thickBot="1" x14ac:dyDescent="0.3">
      <c r="A39" s="2280" t="s">
        <v>865</v>
      </c>
      <c r="B39" s="2281" t="s">
        <v>1048</v>
      </c>
      <c r="C39" s="2282" t="s">
        <v>50</v>
      </c>
      <c r="D39" s="1049"/>
      <c r="E39" s="1049"/>
      <c r="F39" s="1049"/>
      <c r="G39" s="1049"/>
      <c r="H39" s="1049"/>
      <c r="I39" s="1351">
        <v>0</v>
      </c>
      <c r="J39" s="2295"/>
      <c r="K39" s="1049"/>
      <c r="L39" s="542"/>
      <c r="M39" s="542">
        <v>0</v>
      </c>
      <c r="N39" s="1049"/>
      <c r="O39" s="1049"/>
      <c r="P39" s="542"/>
      <c r="Q39" s="542">
        <v>0</v>
      </c>
      <c r="R39" s="1049"/>
      <c r="S39" s="1049"/>
      <c r="T39" s="542"/>
      <c r="U39" s="542">
        <v>0</v>
      </c>
      <c r="V39" s="1049"/>
      <c r="W39" s="1049"/>
      <c r="X39" s="1408"/>
      <c r="Y39" s="542">
        <v>0</v>
      </c>
      <c r="Z39" s="1408"/>
      <c r="AA39" s="1416">
        <v>0</v>
      </c>
      <c r="AB39" s="1049"/>
      <c r="AC39" s="1049"/>
      <c r="AD39" s="542"/>
      <c r="AE39" s="542">
        <v>0</v>
      </c>
      <c r="AF39" s="1049"/>
      <c r="AG39" s="1049"/>
      <c r="AH39" s="542"/>
      <c r="AI39" s="542">
        <v>0</v>
      </c>
      <c r="AJ39" s="1049"/>
      <c r="AK39" s="1049"/>
      <c r="AL39" s="1408"/>
      <c r="AM39" s="542">
        <v>0</v>
      </c>
      <c r="AN39" s="542"/>
      <c r="AO39" s="542">
        <v>0</v>
      </c>
      <c r="AP39" s="1049"/>
      <c r="AQ39" s="1049"/>
      <c r="AR39" s="542"/>
      <c r="AS39" s="542">
        <v>0</v>
      </c>
      <c r="AT39" s="1049"/>
      <c r="AU39" s="1049"/>
      <c r="AV39" s="542"/>
      <c r="AW39" s="542">
        <v>0</v>
      </c>
      <c r="AX39" s="1049"/>
      <c r="AY39" s="1049"/>
      <c r="AZ39" s="1408"/>
      <c r="BA39" s="542">
        <v>0</v>
      </c>
      <c r="BB39" s="1408"/>
      <c r="BC39" s="1416">
        <v>0</v>
      </c>
      <c r="BD39" s="542"/>
      <c r="BE39" s="542">
        <v>0</v>
      </c>
      <c r="BF39" s="1217"/>
      <c r="BG39" s="1217"/>
      <c r="BH39" s="1217"/>
      <c r="BI39" s="1217"/>
      <c r="BJ39" s="1217"/>
      <c r="BK39" s="1217"/>
      <c r="BL39" s="1217"/>
      <c r="BM39" s="1217"/>
    </row>
    <row r="40" spans="1:65" ht="16.5" thickBot="1" x14ac:dyDescent="0.3">
      <c r="A40" s="2308" t="s">
        <v>866</v>
      </c>
      <c r="B40" s="2309" t="s">
        <v>1046</v>
      </c>
      <c r="C40" s="2310" t="s">
        <v>50</v>
      </c>
      <c r="D40" s="2311"/>
      <c r="E40" s="2311"/>
      <c r="F40" s="2311"/>
      <c r="G40" s="2311"/>
      <c r="H40" s="2311"/>
      <c r="I40" s="1351">
        <v>0</v>
      </c>
      <c r="J40" s="2312"/>
      <c r="K40" s="2311"/>
      <c r="L40" s="542"/>
      <c r="M40" s="542">
        <v>0</v>
      </c>
      <c r="N40" s="2311"/>
      <c r="O40" s="2311"/>
      <c r="P40" s="542"/>
      <c r="Q40" s="542">
        <v>0</v>
      </c>
      <c r="R40" s="2311"/>
      <c r="S40" s="2311"/>
      <c r="T40" s="542"/>
      <c r="U40" s="542">
        <v>0</v>
      </c>
      <c r="V40" s="2311"/>
      <c r="W40" s="2311"/>
      <c r="X40" s="1408"/>
      <c r="Y40" s="542">
        <v>0</v>
      </c>
      <c r="Z40" s="1408"/>
      <c r="AA40" s="1416">
        <v>0</v>
      </c>
      <c r="AB40" s="2311"/>
      <c r="AC40" s="2311"/>
      <c r="AD40" s="542"/>
      <c r="AE40" s="542">
        <v>0</v>
      </c>
      <c r="AF40" s="2311"/>
      <c r="AG40" s="2311"/>
      <c r="AH40" s="542"/>
      <c r="AI40" s="542">
        <v>0</v>
      </c>
      <c r="AJ40" s="2311"/>
      <c r="AK40" s="2311">
        <v>1729.39</v>
      </c>
      <c r="AL40" s="1408"/>
      <c r="AM40" s="542">
        <v>1729.39</v>
      </c>
      <c r="AN40" s="542"/>
      <c r="AO40" s="542">
        <v>1729.39</v>
      </c>
      <c r="AP40" s="2311"/>
      <c r="AQ40" s="2311"/>
      <c r="AR40" s="542"/>
      <c r="AS40" s="542">
        <v>1729.39</v>
      </c>
      <c r="AT40" s="2311"/>
      <c r="AU40" s="2311"/>
      <c r="AV40" s="542"/>
      <c r="AW40" s="542">
        <v>1729.39</v>
      </c>
      <c r="AX40" s="2311"/>
      <c r="AY40" s="2311"/>
      <c r="AZ40" s="1408"/>
      <c r="BA40" s="542">
        <v>0</v>
      </c>
      <c r="BB40" s="1408"/>
      <c r="BC40" s="1416">
        <v>1729.39</v>
      </c>
      <c r="BD40" s="542"/>
      <c r="BE40" s="542">
        <v>1729.39</v>
      </c>
      <c r="BF40" s="1217"/>
      <c r="BG40" s="1217"/>
      <c r="BH40" s="1217"/>
      <c r="BI40" s="1217"/>
      <c r="BJ40" s="1217"/>
      <c r="BK40" s="1217"/>
      <c r="BL40" s="1217"/>
      <c r="BM40" s="1217"/>
    </row>
    <row r="41" spans="1:65" ht="15.75" x14ac:dyDescent="0.25">
      <c r="A41" s="2313" t="s">
        <v>832</v>
      </c>
      <c r="B41" s="2314"/>
      <c r="C41" s="2298"/>
      <c r="D41" s="953"/>
      <c r="E41" s="953"/>
      <c r="F41" s="953"/>
      <c r="G41" s="1030"/>
      <c r="H41" s="953"/>
      <c r="I41" s="953"/>
      <c r="J41" s="953"/>
      <c r="K41" s="953"/>
      <c r="L41" s="542"/>
      <c r="M41" s="542"/>
      <c r="N41" s="953"/>
      <c r="O41" s="953"/>
      <c r="P41" s="542"/>
      <c r="Q41" s="542"/>
      <c r="R41" s="953"/>
      <c r="S41" s="953"/>
      <c r="T41" s="542"/>
      <c r="U41" s="542"/>
      <c r="V41" s="953"/>
      <c r="W41" s="953"/>
      <c r="X41" s="1408"/>
      <c r="Y41" s="542"/>
      <c r="Z41" s="1408"/>
      <c r="AA41" s="1416"/>
      <c r="AB41" s="953"/>
      <c r="AC41" s="953"/>
      <c r="AD41" s="542"/>
      <c r="AE41" s="542"/>
      <c r="AF41" s="953"/>
      <c r="AG41" s="953"/>
      <c r="AH41" s="542"/>
      <c r="AI41" s="542"/>
      <c r="AJ41" s="953"/>
      <c r="AK41" s="953"/>
      <c r="AL41" s="1408"/>
      <c r="AM41" s="542"/>
      <c r="AN41" s="542"/>
      <c r="AO41" s="542"/>
      <c r="AP41" s="953"/>
      <c r="AQ41" s="953"/>
      <c r="AR41" s="542"/>
      <c r="AS41" s="542"/>
      <c r="AT41" s="953"/>
      <c r="AU41" s="953"/>
      <c r="AV41" s="542"/>
      <c r="AW41" s="542"/>
      <c r="AX41" s="953"/>
      <c r="AY41" s="953"/>
      <c r="AZ41" s="1408"/>
      <c r="BA41" s="542"/>
      <c r="BB41" s="1408"/>
      <c r="BC41" s="1416"/>
      <c r="BD41" s="542"/>
      <c r="BE41" s="542"/>
      <c r="BF41" s="1217"/>
      <c r="BG41" s="1217"/>
      <c r="BH41" s="1217"/>
      <c r="BI41" s="1217"/>
      <c r="BJ41" s="1217"/>
      <c r="BK41" s="1217"/>
      <c r="BL41" s="1217"/>
      <c r="BM41" s="1217"/>
    </row>
    <row r="42" spans="1:65" ht="15" customHeight="1" x14ac:dyDescent="0.25">
      <c r="A42" s="2315" t="s">
        <v>1037</v>
      </c>
      <c r="B42" s="2316"/>
      <c r="C42" s="2317" t="s">
        <v>50</v>
      </c>
      <c r="D42" s="1408"/>
      <c r="E42" s="542"/>
      <c r="F42" s="1408"/>
      <c r="G42" s="542"/>
      <c r="H42" s="542"/>
      <c r="I42" s="542">
        <v>0</v>
      </c>
      <c r="J42" s="1408"/>
      <c r="K42" s="542"/>
      <c r="L42" s="542"/>
      <c r="M42" s="542">
        <v>0</v>
      </c>
      <c r="N42" s="1408"/>
      <c r="O42" s="542"/>
      <c r="P42" s="542"/>
      <c r="Q42" s="542">
        <v>0</v>
      </c>
      <c r="R42" s="1408"/>
      <c r="S42" s="542"/>
      <c r="T42" s="542"/>
      <c r="U42" s="542">
        <v>0</v>
      </c>
      <c r="V42" s="1408"/>
      <c r="W42" s="542"/>
      <c r="X42" s="1408"/>
      <c r="Y42" s="542">
        <v>0</v>
      </c>
      <c r="Z42" s="1408"/>
      <c r="AA42" s="1416">
        <v>0</v>
      </c>
      <c r="AB42" s="1408"/>
      <c r="AC42" s="542"/>
      <c r="AD42" s="542"/>
      <c r="AE42" s="542">
        <v>0</v>
      </c>
      <c r="AF42" s="1408"/>
      <c r="AG42" s="542"/>
      <c r="AH42" s="542"/>
      <c r="AI42" s="542">
        <v>0</v>
      </c>
      <c r="AJ42" s="1408"/>
      <c r="AK42" s="542">
        <v>0.68</v>
      </c>
      <c r="AL42" s="1408"/>
      <c r="AM42" s="542">
        <v>0.68</v>
      </c>
      <c r="AN42" s="542"/>
      <c r="AO42" s="542">
        <v>0.68</v>
      </c>
      <c r="AP42" s="1408"/>
      <c r="AQ42" s="542"/>
      <c r="AR42" s="542"/>
      <c r="AS42" s="542">
        <v>0.68</v>
      </c>
      <c r="AT42" s="1408"/>
      <c r="AU42" s="542"/>
      <c r="AV42" s="542"/>
      <c r="AW42" s="542">
        <v>0.68</v>
      </c>
      <c r="AX42" s="1408"/>
      <c r="AY42" s="542"/>
      <c r="AZ42" s="1408"/>
      <c r="BA42" s="542">
        <v>0</v>
      </c>
      <c r="BB42" s="1408"/>
      <c r="BC42" s="1416">
        <v>0.68</v>
      </c>
      <c r="BD42" s="542"/>
      <c r="BE42" s="542">
        <v>0.68</v>
      </c>
      <c r="BF42" s="1217"/>
      <c r="BG42" s="1217"/>
      <c r="BH42" s="1217"/>
      <c r="BI42" s="1217"/>
      <c r="BJ42" s="1217"/>
      <c r="BK42" s="1217"/>
      <c r="BL42" s="1217"/>
      <c r="BM42" s="1217"/>
    </row>
    <row r="43" spans="1:65" ht="15" customHeight="1" x14ac:dyDescent="0.25">
      <c r="A43" s="2315" t="s">
        <v>1035</v>
      </c>
      <c r="B43" s="2316"/>
      <c r="C43" s="2317" t="s">
        <v>50</v>
      </c>
      <c r="D43" s="1408"/>
      <c r="E43" s="542"/>
      <c r="F43" s="1408"/>
      <c r="G43" s="542"/>
      <c r="H43" s="542"/>
      <c r="I43" s="542">
        <v>0</v>
      </c>
      <c r="J43" s="1408"/>
      <c r="K43" s="2318">
        <v>7.51</v>
      </c>
      <c r="L43" s="542"/>
      <c r="M43" s="542">
        <v>7.51</v>
      </c>
      <c r="N43" s="1408"/>
      <c r="O43" s="542">
        <v>37.1</v>
      </c>
      <c r="P43" s="542"/>
      <c r="Q43" s="542">
        <v>44.61</v>
      </c>
      <c r="R43" s="1408"/>
      <c r="S43" s="922">
        <v>26.15</v>
      </c>
      <c r="T43" s="542"/>
      <c r="U43" s="542">
        <v>70.759999999999991</v>
      </c>
      <c r="V43" s="1408"/>
      <c r="W43" s="922"/>
      <c r="X43" s="1408"/>
      <c r="Y43" s="542">
        <v>63.25</v>
      </c>
      <c r="Z43" s="1408"/>
      <c r="AA43" s="1416">
        <v>70.760000000000005</v>
      </c>
      <c r="AB43" s="1408"/>
      <c r="AC43" s="922"/>
      <c r="AD43" s="542"/>
      <c r="AE43" s="542">
        <v>70.760000000000005</v>
      </c>
      <c r="AF43" s="1408"/>
      <c r="AG43" s="922"/>
      <c r="AH43" s="542"/>
      <c r="AI43" s="542">
        <v>70.760000000000005</v>
      </c>
      <c r="AJ43" s="1408"/>
      <c r="AK43" s="922">
        <v>1.5</v>
      </c>
      <c r="AL43" s="1408"/>
      <c r="AM43" s="542">
        <v>1.5</v>
      </c>
      <c r="AN43" s="542"/>
      <c r="AO43" s="542">
        <v>72.260000000000005</v>
      </c>
      <c r="AP43" s="1408"/>
      <c r="AQ43" s="922">
        <v>31.73</v>
      </c>
      <c r="AR43" s="542"/>
      <c r="AS43" s="542">
        <v>103.99000000000001</v>
      </c>
      <c r="AT43" s="1408"/>
      <c r="AU43" s="922">
        <v>13.12</v>
      </c>
      <c r="AV43" s="542"/>
      <c r="AW43" s="542">
        <v>117.11000000000001</v>
      </c>
      <c r="AX43" s="1408"/>
      <c r="AY43" s="922"/>
      <c r="AZ43" s="1408"/>
      <c r="BA43" s="542">
        <v>44.85</v>
      </c>
      <c r="BB43" s="1408"/>
      <c r="BC43" s="1416">
        <v>46.35</v>
      </c>
      <c r="BD43" s="542"/>
      <c r="BE43" s="542">
        <v>117.11000000000001</v>
      </c>
      <c r="BF43" s="1217"/>
      <c r="BG43" s="1217"/>
      <c r="BH43" s="1217"/>
      <c r="BI43" s="1217"/>
      <c r="BJ43" s="1217"/>
      <c r="BK43" s="1217"/>
      <c r="BL43" s="1217"/>
      <c r="BM43" s="1217"/>
    </row>
    <row r="44" spans="1:65" ht="15.75" customHeight="1" x14ac:dyDescent="0.25">
      <c r="A44" s="2319" t="s">
        <v>1034</v>
      </c>
      <c r="B44" s="2320"/>
      <c r="C44" s="2321" t="s">
        <v>50</v>
      </c>
      <c r="D44" s="2322"/>
      <c r="E44" s="542"/>
      <c r="F44" s="2322"/>
      <c r="G44" s="542">
        <v>19.650000000000002</v>
      </c>
      <c r="H44" s="934"/>
      <c r="I44" s="542">
        <v>19.650000000000002</v>
      </c>
      <c r="J44" s="2322"/>
      <c r="K44" s="542"/>
      <c r="L44" s="934"/>
      <c r="M44" s="542">
        <v>19.650000000000002</v>
      </c>
      <c r="N44" s="2322"/>
      <c r="O44" s="2318">
        <v>20.86</v>
      </c>
      <c r="P44" s="934"/>
      <c r="Q44" s="542">
        <v>40.510000000000005</v>
      </c>
      <c r="R44" s="2322"/>
      <c r="S44" s="922">
        <v>2.552</v>
      </c>
      <c r="T44" s="934"/>
      <c r="U44" s="542">
        <v>43.062000000000005</v>
      </c>
      <c r="V44" s="2322"/>
      <c r="W44" s="2323">
        <v>31.619999999999997</v>
      </c>
      <c r="X44" s="2322"/>
      <c r="Y44" s="542">
        <v>55.031999999999996</v>
      </c>
      <c r="Z44" s="1408"/>
      <c r="AA44" s="1416">
        <v>74.682000000000002</v>
      </c>
      <c r="AB44" s="2322"/>
      <c r="AC44" s="922">
        <v>32.03</v>
      </c>
      <c r="AD44" s="934"/>
      <c r="AE44" s="542">
        <v>106.712</v>
      </c>
      <c r="AF44" s="2322"/>
      <c r="AG44" s="922"/>
      <c r="AH44" s="934"/>
      <c r="AI44" s="542">
        <v>106.712</v>
      </c>
      <c r="AJ44" s="2322"/>
      <c r="AK44" s="922">
        <v>12.34</v>
      </c>
      <c r="AL44" s="2322"/>
      <c r="AM44" s="542">
        <v>44.370000000000005</v>
      </c>
      <c r="AN44" s="934"/>
      <c r="AO44" s="542">
        <v>119.05200000000001</v>
      </c>
      <c r="AP44" s="2322"/>
      <c r="AQ44" s="922">
        <v>19.579999999999998</v>
      </c>
      <c r="AR44" s="934"/>
      <c r="AS44" s="542">
        <v>138.63200000000001</v>
      </c>
      <c r="AT44" s="2322"/>
      <c r="AU44" s="922">
        <v>15.89</v>
      </c>
      <c r="AV44" s="934"/>
      <c r="AW44" s="542">
        <v>154.52199999999999</v>
      </c>
      <c r="AX44" s="2322"/>
      <c r="AY44" s="922">
        <v>19.47</v>
      </c>
      <c r="AZ44" s="2322"/>
      <c r="BA44" s="542">
        <v>54.94</v>
      </c>
      <c r="BB44" s="1408"/>
      <c r="BC44" s="1416">
        <v>99.31</v>
      </c>
      <c r="BD44" s="934"/>
      <c r="BE44" s="542">
        <v>173.99199999999999</v>
      </c>
      <c r="BF44" s="1217"/>
      <c r="BG44" s="1217"/>
      <c r="BH44" s="1217"/>
      <c r="BI44" s="1217"/>
      <c r="BJ44" s="1217"/>
      <c r="BK44" s="1217"/>
      <c r="BL44" s="1217"/>
      <c r="BM44" s="1217"/>
    </row>
    <row r="45" spans="1:65" ht="15.75" x14ac:dyDescent="0.25">
      <c r="A45" s="2315" t="s">
        <v>1033</v>
      </c>
      <c r="B45" s="2316"/>
      <c r="C45" s="2317" t="s">
        <v>50</v>
      </c>
      <c r="D45" s="1408"/>
      <c r="E45" s="542"/>
      <c r="F45" s="1408"/>
      <c r="G45" s="542">
        <v>35.1</v>
      </c>
      <c r="H45" s="542"/>
      <c r="I45" s="542">
        <v>35.1</v>
      </c>
      <c r="J45" s="1408"/>
      <c r="K45" s="542">
        <v>13.129999999999999</v>
      </c>
      <c r="L45" s="542"/>
      <c r="M45" s="542">
        <v>48.230000000000004</v>
      </c>
      <c r="N45" s="1408"/>
      <c r="O45" s="2318">
        <v>7</v>
      </c>
      <c r="P45" s="542"/>
      <c r="Q45" s="542">
        <v>55.230000000000004</v>
      </c>
      <c r="R45" s="1408"/>
      <c r="S45" s="922">
        <v>12.669999999999998</v>
      </c>
      <c r="T45" s="542"/>
      <c r="U45" s="542">
        <v>67.900000000000006</v>
      </c>
      <c r="V45" s="1408"/>
      <c r="W45" s="922">
        <v>44.02</v>
      </c>
      <c r="X45" s="1408"/>
      <c r="Y45" s="542">
        <v>63.69</v>
      </c>
      <c r="Z45" s="1408"/>
      <c r="AA45" s="1416">
        <v>111.92</v>
      </c>
      <c r="AB45" s="1408"/>
      <c r="AC45" s="2323">
        <v>83.000000000000014</v>
      </c>
      <c r="AD45" s="542"/>
      <c r="AE45" s="542">
        <v>194.92000000000002</v>
      </c>
      <c r="AF45" s="1408"/>
      <c r="AG45" s="922">
        <v>16.39</v>
      </c>
      <c r="AH45" s="542"/>
      <c r="AI45" s="542">
        <v>211.31</v>
      </c>
      <c r="AJ45" s="1408"/>
      <c r="AK45" s="2323">
        <v>76.3</v>
      </c>
      <c r="AL45" s="1408"/>
      <c r="AM45" s="542">
        <v>175.69</v>
      </c>
      <c r="AN45" s="542"/>
      <c r="AO45" s="542">
        <v>287.61</v>
      </c>
      <c r="AP45" s="1408"/>
      <c r="AQ45" s="922">
        <v>7.54</v>
      </c>
      <c r="AR45" s="542"/>
      <c r="AS45" s="542">
        <v>295.15000000000003</v>
      </c>
      <c r="AT45" s="1408"/>
      <c r="AU45" s="922">
        <v>37.68</v>
      </c>
      <c r="AV45" s="542"/>
      <c r="AW45" s="542">
        <v>332.83000000000004</v>
      </c>
      <c r="AX45" s="1408"/>
      <c r="AY45" s="922">
        <v>26.13</v>
      </c>
      <c r="AZ45" s="1408"/>
      <c r="BA45" s="542">
        <v>71.349999999999994</v>
      </c>
      <c r="BB45" s="1408"/>
      <c r="BC45" s="1416">
        <v>247.04</v>
      </c>
      <c r="BD45" s="542"/>
      <c r="BE45" s="542">
        <v>358.96000000000004</v>
      </c>
      <c r="BF45" s="1217"/>
      <c r="BG45" s="1217"/>
      <c r="BH45" s="1217"/>
      <c r="BI45" s="1217"/>
      <c r="BJ45" s="1217"/>
      <c r="BK45" s="1217"/>
      <c r="BL45" s="1217"/>
      <c r="BM45" s="1217"/>
    </row>
    <row r="46" spans="1:65" ht="15.75" x14ac:dyDescent="0.25">
      <c r="A46" s="2315" t="s">
        <v>1330</v>
      </c>
      <c r="B46" s="2316"/>
      <c r="C46" s="2317" t="s">
        <v>50</v>
      </c>
      <c r="D46" s="1408"/>
      <c r="E46" s="542">
        <v>39.475000000000001</v>
      </c>
      <c r="F46" s="1408"/>
      <c r="G46" s="542"/>
      <c r="H46" s="542"/>
      <c r="I46" s="542">
        <v>39.475000000000001</v>
      </c>
      <c r="J46" s="1408"/>
      <c r="K46" s="542"/>
      <c r="L46" s="542"/>
      <c r="M46" s="542">
        <v>39.475000000000001</v>
      </c>
      <c r="N46" s="1408"/>
      <c r="O46" s="542">
        <v>5.7200000000000006</v>
      </c>
      <c r="P46" s="542"/>
      <c r="Q46" s="542">
        <v>45.195</v>
      </c>
      <c r="R46" s="1408"/>
      <c r="S46" s="922"/>
      <c r="T46" s="542"/>
      <c r="U46" s="542">
        <v>45.195</v>
      </c>
      <c r="V46" s="1408"/>
      <c r="W46" s="922"/>
      <c r="X46" s="1408"/>
      <c r="Y46" s="542">
        <v>5.7200000000000006</v>
      </c>
      <c r="Z46" s="1408"/>
      <c r="AA46" s="1416">
        <v>45.195</v>
      </c>
      <c r="AB46" s="1408"/>
      <c r="AC46" s="922"/>
      <c r="AD46" s="542"/>
      <c r="AE46" s="542">
        <v>45.195</v>
      </c>
      <c r="AF46" s="1408"/>
      <c r="AG46" s="922"/>
      <c r="AH46" s="542"/>
      <c r="AI46" s="542">
        <v>45.195</v>
      </c>
      <c r="AJ46" s="1408"/>
      <c r="AK46" s="922"/>
      <c r="AL46" s="1408"/>
      <c r="AM46" s="542">
        <v>0</v>
      </c>
      <c r="AN46" s="542"/>
      <c r="AO46" s="542">
        <v>45.195</v>
      </c>
      <c r="AP46" s="1408"/>
      <c r="AQ46" s="922">
        <v>45.08</v>
      </c>
      <c r="AR46" s="542"/>
      <c r="AS46" s="542">
        <v>90.275000000000006</v>
      </c>
      <c r="AT46" s="1408"/>
      <c r="AU46" s="922"/>
      <c r="AV46" s="542"/>
      <c r="AW46" s="542">
        <v>90.275000000000006</v>
      </c>
      <c r="AX46" s="1408"/>
      <c r="AY46" s="922"/>
      <c r="AZ46" s="1408"/>
      <c r="BA46" s="542">
        <v>45.08</v>
      </c>
      <c r="BB46" s="1408"/>
      <c r="BC46" s="1416">
        <v>45.08</v>
      </c>
      <c r="BD46" s="542"/>
      <c r="BE46" s="542">
        <v>90.275000000000006</v>
      </c>
      <c r="BF46" s="1217"/>
      <c r="BG46" s="1217"/>
      <c r="BH46" s="1217"/>
      <c r="BI46" s="1217"/>
      <c r="BJ46" s="1217"/>
      <c r="BK46" s="1217"/>
      <c r="BL46" s="1217"/>
      <c r="BM46" s="1217"/>
    </row>
    <row r="47" spans="1:65" ht="15.75" x14ac:dyDescent="0.25">
      <c r="A47" s="2315" t="s">
        <v>1680</v>
      </c>
      <c r="B47" s="2316"/>
      <c r="C47" s="2317" t="s">
        <v>50</v>
      </c>
      <c r="D47" s="1408"/>
      <c r="E47" s="542"/>
      <c r="F47" s="1408"/>
      <c r="G47" s="542"/>
      <c r="H47" s="542"/>
      <c r="I47" s="542">
        <v>0</v>
      </c>
      <c r="J47" s="1408"/>
      <c r="K47" s="542"/>
      <c r="L47" s="542"/>
      <c r="M47" s="542">
        <v>0</v>
      </c>
      <c r="N47" s="1408"/>
      <c r="O47" s="542"/>
      <c r="P47" s="542"/>
      <c r="Q47" s="542"/>
      <c r="R47" s="1408"/>
      <c r="S47" s="922"/>
      <c r="T47" s="542"/>
      <c r="U47" s="542"/>
      <c r="V47" s="1408"/>
      <c r="W47" s="922"/>
      <c r="X47" s="1408"/>
      <c r="Y47" s="542">
        <v>0</v>
      </c>
      <c r="Z47" s="1408"/>
      <c r="AA47" s="1416">
        <v>0</v>
      </c>
      <c r="AB47" s="1408"/>
      <c r="AC47" s="922"/>
      <c r="AD47" s="542"/>
      <c r="AE47" s="542">
        <v>0</v>
      </c>
      <c r="AF47" s="1408"/>
      <c r="AG47" s="922"/>
      <c r="AH47" s="542"/>
      <c r="AI47" s="542">
        <v>0</v>
      </c>
      <c r="AJ47" s="1408"/>
      <c r="AK47" s="922"/>
      <c r="AL47" s="1408"/>
      <c r="AM47" s="542">
        <v>0</v>
      </c>
      <c r="AN47" s="542"/>
      <c r="AO47" s="542">
        <v>0</v>
      </c>
      <c r="AP47" s="1408"/>
      <c r="AQ47" s="922"/>
      <c r="AR47" s="542"/>
      <c r="AS47" s="542">
        <v>0</v>
      </c>
      <c r="AT47" s="1408"/>
      <c r="AU47" s="922"/>
      <c r="AV47" s="542"/>
      <c r="AW47" s="542">
        <v>0</v>
      </c>
      <c r="AX47" s="1408"/>
      <c r="AY47" s="922"/>
      <c r="AZ47" s="1408"/>
      <c r="BA47" s="542">
        <v>0</v>
      </c>
      <c r="BB47" s="1408"/>
      <c r="BC47" s="1416">
        <v>0</v>
      </c>
      <c r="BD47" s="542"/>
      <c r="BE47" s="542">
        <v>0</v>
      </c>
      <c r="BF47" s="1217"/>
      <c r="BG47" s="1217"/>
      <c r="BH47" s="1217"/>
      <c r="BI47" s="1217"/>
      <c r="BJ47" s="1217"/>
      <c r="BK47" s="1217"/>
      <c r="BL47" s="1217"/>
      <c r="BM47" s="1217"/>
    </row>
    <row r="48" spans="1:65" ht="15.75" x14ac:dyDescent="0.25">
      <c r="A48" s="2315" t="s">
        <v>1278</v>
      </c>
      <c r="B48" s="2316"/>
      <c r="C48" s="2317" t="s">
        <v>50</v>
      </c>
      <c r="D48" s="1408"/>
      <c r="E48" s="542"/>
      <c r="F48" s="1408"/>
      <c r="G48" s="542"/>
      <c r="H48" s="542"/>
      <c r="I48" s="542">
        <v>0</v>
      </c>
      <c r="J48" s="1408"/>
      <c r="K48" s="542"/>
      <c r="L48" s="542"/>
      <c r="M48" s="542">
        <v>0</v>
      </c>
      <c r="N48" s="1408"/>
      <c r="O48" s="542"/>
      <c r="P48" s="542"/>
      <c r="Q48" s="542">
        <v>0</v>
      </c>
      <c r="R48" s="1408"/>
      <c r="S48" s="922"/>
      <c r="T48" s="542"/>
      <c r="U48" s="542">
        <v>0</v>
      </c>
      <c r="V48" s="1408"/>
      <c r="W48" s="922">
        <v>0.55000000000000004</v>
      </c>
      <c r="X48" s="1408"/>
      <c r="Y48" s="542">
        <v>0.55000000000000004</v>
      </c>
      <c r="Z48" s="1408"/>
      <c r="AA48" s="1416">
        <v>0.55000000000000004</v>
      </c>
      <c r="AB48" s="1408"/>
      <c r="AC48" s="922">
        <v>39.9</v>
      </c>
      <c r="AD48" s="542"/>
      <c r="AE48" s="542">
        <v>40.449999999999996</v>
      </c>
      <c r="AF48" s="1408"/>
      <c r="AG48" s="922"/>
      <c r="AH48" s="542"/>
      <c r="AI48" s="542">
        <v>40.449999999999996</v>
      </c>
      <c r="AJ48" s="1408"/>
      <c r="AK48" s="922"/>
      <c r="AL48" s="1408"/>
      <c r="AM48" s="542">
        <v>39.9</v>
      </c>
      <c r="AN48" s="542"/>
      <c r="AO48" s="542">
        <v>40.449999999999996</v>
      </c>
      <c r="AP48" s="1408"/>
      <c r="AQ48" s="922"/>
      <c r="AR48" s="542"/>
      <c r="AS48" s="542">
        <v>40.449999999999996</v>
      </c>
      <c r="AT48" s="1408"/>
      <c r="AU48" s="922"/>
      <c r="AV48" s="542"/>
      <c r="AW48" s="542">
        <v>40.449999999999996</v>
      </c>
      <c r="AX48" s="1408"/>
      <c r="AY48" s="922"/>
      <c r="AZ48" s="1408"/>
      <c r="BA48" s="542">
        <v>0</v>
      </c>
      <c r="BB48" s="1408"/>
      <c r="BC48" s="1416">
        <v>39.9</v>
      </c>
      <c r="BD48" s="542"/>
      <c r="BE48" s="542">
        <v>40.449999999999996</v>
      </c>
      <c r="BF48" s="1217"/>
      <c r="BG48" s="1217"/>
      <c r="BH48" s="1217"/>
      <c r="BI48" s="1217"/>
      <c r="BJ48" s="1217"/>
      <c r="BK48" s="1217"/>
      <c r="BL48" s="1217"/>
      <c r="BM48" s="1217"/>
    </row>
    <row r="49" spans="1:65" ht="15.75" x14ac:dyDescent="0.25">
      <c r="A49" s="2315" t="s">
        <v>1379</v>
      </c>
      <c r="B49" s="2316"/>
      <c r="C49" s="2317" t="s">
        <v>50</v>
      </c>
      <c r="D49" s="1408"/>
      <c r="E49" s="542"/>
      <c r="F49" s="1408"/>
      <c r="G49" s="542"/>
      <c r="H49" s="542"/>
      <c r="I49" s="542">
        <v>0</v>
      </c>
      <c r="J49" s="1408"/>
      <c r="K49" s="542"/>
      <c r="L49" s="542"/>
      <c r="M49" s="542">
        <v>0</v>
      </c>
      <c r="N49" s="1408"/>
      <c r="O49" s="542"/>
      <c r="P49" s="542"/>
      <c r="Q49" s="542">
        <v>0</v>
      </c>
      <c r="R49" s="1408"/>
      <c r="S49" s="922"/>
      <c r="T49" s="542"/>
      <c r="U49" s="542">
        <v>0</v>
      </c>
      <c r="V49" s="1408"/>
      <c r="W49" s="922"/>
      <c r="X49" s="1408"/>
      <c r="Y49" s="542">
        <v>0</v>
      </c>
      <c r="Z49" s="1408"/>
      <c r="AA49" s="1416">
        <v>0</v>
      </c>
      <c r="AB49" s="1408"/>
      <c r="AC49" s="922"/>
      <c r="AD49" s="542"/>
      <c r="AE49" s="542">
        <v>0</v>
      </c>
      <c r="AF49" s="1408"/>
      <c r="AG49" s="922"/>
      <c r="AH49" s="542"/>
      <c r="AI49" s="542">
        <v>0</v>
      </c>
      <c r="AJ49" s="1408"/>
      <c r="AK49" s="922"/>
      <c r="AL49" s="1408"/>
      <c r="AM49" s="542">
        <v>0</v>
      </c>
      <c r="AN49" s="542"/>
      <c r="AO49" s="542">
        <v>0</v>
      </c>
      <c r="AP49" s="1408"/>
      <c r="AQ49" s="922"/>
      <c r="AR49" s="542"/>
      <c r="AS49" s="542">
        <v>0</v>
      </c>
      <c r="AT49" s="1408"/>
      <c r="AU49" s="922"/>
      <c r="AV49" s="542"/>
      <c r="AW49" s="542">
        <v>0</v>
      </c>
      <c r="AX49" s="1408"/>
      <c r="AY49" s="922"/>
      <c r="AZ49" s="1408"/>
      <c r="BA49" s="542">
        <v>0</v>
      </c>
      <c r="BB49" s="1408"/>
      <c r="BC49" s="1416">
        <v>0</v>
      </c>
      <c r="BD49" s="542"/>
      <c r="BE49" s="542">
        <v>0</v>
      </c>
      <c r="BF49" s="1217"/>
      <c r="BG49" s="1217"/>
      <c r="BH49" s="1217"/>
      <c r="BI49" s="1217"/>
      <c r="BJ49" s="1217"/>
      <c r="BK49" s="1217"/>
      <c r="BL49" s="1217"/>
      <c r="BM49" s="1217"/>
    </row>
    <row r="50" spans="1:65" ht="15.75" x14ac:dyDescent="0.25">
      <c r="A50" s="2315" t="s">
        <v>1052</v>
      </c>
      <c r="B50" s="2316"/>
      <c r="C50" s="2317" t="s">
        <v>50</v>
      </c>
      <c r="D50" s="1408"/>
      <c r="E50" s="542">
        <v>24.809000000000001</v>
      </c>
      <c r="F50" s="1408"/>
      <c r="G50" s="542"/>
      <c r="H50" s="542"/>
      <c r="I50" s="542">
        <v>24.809000000000001</v>
      </c>
      <c r="J50" s="1408"/>
      <c r="K50" s="542">
        <v>19.39</v>
      </c>
      <c r="L50" s="542"/>
      <c r="M50" s="542">
        <v>44.198999999999998</v>
      </c>
      <c r="N50" s="1408"/>
      <c r="O50" s="542">
        <v>2.27</v>
      </c>
      <c r="P50" s="542"/>
      <c r="Q50" s="542">
        <v>46.469000000000001</v>
      </c>
      <c r="R50" s="1408"/>
      <c r="S50" s="922">
        <v>7.5200000000000005</v>
      </c>
      <c r="T50" s="542"/>
      <c r="U50" s="542">
        <v>53.989000000000004</v>
      </c>
      <c r="V50" s="1408"/>
      <c r="W50" s="2323">
        <v>44.870000000000005</v>
      </c>
      <c r="X50" s="1408"/>
      <c r="Y50" s="542">
        <v>54.660000000000004</v>
      </c>
      <c r="Z50" s="1408"/>
      <c r="AA50" s="1416">
        <v>98.859000000000009</v>
      </c>
      <c r="AB50" s="1408"/>
      <c r="AC50" s="922">
        <v>1.51</v>
      </c>
      <c r="AD50" s="542"/>
      <c r="AE50" s="542">
        <v>100.36900000000001</v>
      </c>
      <c r="AF50" s="1408"/>
      <c r="AG50" s="922"/>
      <c r="AH50" s="542"/>
      <c r="AI50" s="542">
        <v>100.36900000000001</v>
      </c>
      <c r="AJ50" s="1408"/>
      <c r="AK50" s="922">
        <v>2.83</v>
      </c>
      <c r="AL50" s="1408"/>
      <c r="AM50" s="542">
        <v>4.34</v>
      </c>
      <c r="AN50" s="542"/>
      <c r="AO50" s="542">
        <v>103.19900000000001</v>
      </c>
      <c r="AP50" s="1408"/>
      <c r="AQ50" s="922">
        <v>1.5</v>
      </c>
      <c r="AR50" s="542"/>
      <c r="AS50" s="542">
        <v>104.69900000000001</v>
      </c>
      <c r="AT50" s="1408"/>
      <c r="AU50" s="922">
        <v>0.9</v>
      </c>
      <c r="AV50" s="542"/>
      <c r="AW50" s="542">
        <v>105.59900000000002</v>
      </c>
      <c r="AX50" s="1408"/>
      <c r="AY50" s="922">
        <v>2.1</v>
      </c>
      <c r="AZ50" s="1408"/>
      <c r="BA50" s="542">
        <v>4.5</v>
      </c>
      <c r="BB50" s="1408"/>
      <c r="BC50" s="1416">
        <v>8.84</v>
      </c>
      <c r="BD50" s="542"/>
      <c r="BE50" s="542">
        <v>107.69900000000001</v>
      </c>
      <c r="BF50" s="1217"/>
      <c r="BG50" s="1217"/>
      <c r="BH50" s="1217"/>
      <c r="BI50" s="1217"/>
      <c r="BJ50" s="1217"/>
      <c r="BK50" s="1217"/>
      <c r="BL50" s="1217"/>
      <c r="BM50" s="1217"/>
    </row>
    <row r="51" spans="1:65" ht="16.5" thickBot="1" x14ac:dyDescent="0.3">
      <c r="A51" s="2315" t="s">
        <v>1051</v>
      </c>
      <c r="B51" s="2316"/>
      <c r="C51" s="2317" t="s">
        <v>50</v>
      </c>
      <c r="D51" s="542"/>
      <c r="E51" s="542"/>
      <c r="F51" s="542"/>
      <c r="G51" s="542"/>
      <c r="H51" s="542"/>
      <c r="I51" s="542">
        <v>0</v>
      </c>
      <c r="J51" s="542"/>
      <c r="K51" s="542"/>
      <c r="L51" s="542"/>
      <c r="M51" s="542">
        <v>0</v>
      </c>
      <c r="N51" s="542"/>
      <c r="O51" s="542"/>
      <c r="P51" s="542"/>
      <c r="Q51" s="542">
        <v>0</v>
      </c>
      <c r="R51" s="542"/>
      <c r="S51" s="542"/>
      <c r="T51" s="542"/>
      <c r="U51" s="542">
        <v>0</v>
      </c>
      <c r="V51" s="542"/>
      <c r="W51" s="542"/>
      <c r="X51" s="1408"/>
      <c r="Y51" s="542">
        <v>0</v>
      </c>
      <c r="Z51" s="1408"/>
      <c r="AA51" s="1416">
        <v>0</v>
      </c>
      <c r="AB51" s="542"/>
      <c r="AC51" s="542"/>
      <c r="AD51" s="542"/>
      <c r="AE51" s="542">
        <v>0</v>
      </c>
      <c r="AF51" s="542"/>
      <c r="AG51" s="542"/>
      <c r="AH51" s="542"/>
      <c r="AI51" s="542">
        <v>0</v>
      </c>
      <c r="AJ51" s="542"/>
      <c r="AK51" s="542"/>
      <c r="AL51" s="1408"/>
      <c r="AM51" s="542">
        <v>0</v>
      </c>
      <c r="AN51" s="542"/>
      <c r="AO51" s="542">
        <v>0</v>
      </c>
      <c r="AP51" s="542"/>
      <c r="AQ51" s="542"/>
      <c r="AR51" s="542"/>
      <c r="AS51" s="542">
        <v>0</v>
      </c>
      <c r="AT51" s="542"/>
      <c r="AU51" s="542"/>
      <c r="AV51" s="542"/>
      <c r="AW51" s="542">
        <v>0</v>
      </c>
      <c r="AX51" s="542"/>
      <c r="AY51" s="2318">
        <v>36.15</v>
      </c>
      <c r="AZ51" s="1408"/>
      <c r="BA51" s="542">
        <v>36.15</v>
      </c>
      <c r="BB51" s="1408"/>
      <c r="BC51" s="1416">
        <v>36.15</v>
      </c>
      <c r="BD51" s="542"/>
      <c r="BE51" s="542">
        <v>36.15</v>
      </c>
      <c r="BF51" s="1217"/>
      <c r="BG51" s="1217"/>
      <c r="BH51" s="1217"/>
      <c r="BI51" s="1217"/>
      <c r="BJ51" s="1217"/>
      <c r="BK51" s="1217"/>
      <c r="BL51" s="1217"/>
      <c r="BM51" s="1217"/>
    </row>
    <row r="52" spans="1:65" ht="16.5" thickBot="1" x14ac:dyDescent="0.3">
      <c r="A52" s="2324" t="s">
        <v>298</v>
      </c>
      <c r="B52" s="2325"/>
      <c r="C52" s="2326" t="s">
        <v>50</v>
      </c>
      <c r="D52" s="2215">
        <v>77000</v>
      </c>
      <c r="E52" s="2215">
        <v>69638.386000000086</v>
      </c>
      <c r="F52" s="2215">
        <v>80000</v>
      </c>
      <c r="G52" s="2215">
        <v>65292.765000000116</v>
      </c>
      <c r="H52" s="2215">
        <v>157000</v>
      </c>
      <c r="I52" s="2215">
        <v>134931.15100000025</v>
      </c>
      <c r="J52" s="2215">
        <v>48000</v>
      </c>
      <c r="K52" s="2215">
        <v>49715.998000000058</v>
      </c>
      <c r="L52" s="1408">
        <v>205000</v>
      </c>
      <c r="M52" s="1408">
        <v>184647.14900000027</v>
      </c>
      <c r="N52" s="2215">
        <v>37500</v>
      </c>
      <c r="O52" s="2215">
        <v>70170.085000000094</v>
      </c>
      <c r="P52" s="1408">
        <v>242500</v>
      </c>
      <c r="Q52" s="1408">
        <v>254817.23400000035</v>
      </c>
      <c r="R52" s="2215">
        <v>80000</v>
      </c>
      <c r="S52" s="2327">
        <v>71213.035000000062</v>
      </c>
      <c r="T52" s="1408">
        <v>322500</v>
      </c>
      <c r="U52" s="1408">
        <v>326030.26900000044</v>
      </c>
      <c r="V52" s="2215">
        <v>77500</v>
      </c>
      <c r="W52" s="2327">
        <v>70605.670000000027</v>
      </c>
      <c r="X52" s="1408">
        <v>195000</v>
      </c>
      <c r="Y52" s="1408">
        <v>211988.79000000018</v>
      </c>
      <c r="Z52" s="1408">
        <v>400000</v>
      </c>
      <c r="AA52" s="1408">
        <v>396635.93900000042</v>
      </c>
      <c r="AB52" s="2215">
        <v>80000</v>
      </c>
      <c r="AC52" s="2215">
        <v>66904.240000000005</v>
      </c>
      <c r="AD52" s="1408">
        <v>480000</v>
      </c>
      <c r="AE52" s="1408">
        <v>463540.17900000059</v>
      </c>
      <c r="AF52" s="2215">
        <v>77500</v>
      </c>
      <c r="AG52" s="2215">
        <v>3186.11</v>
      </c>
      <c r="AH52" s="1408">
        <v>557500</v>
      </c>
      <c r="AI52" s="1408">
        <v>466726.28900000051</v>
      </c>
      <c r="AJ52" s="2215">
        <v>80000</v>
      </c>
      <c r="AK52" s="2215">
        <v>70724.280000000057</v>
      </c>
      <c r="AL52" s="1408">
        <v>237500</v>
      </c>
      <c r="AM52" s="1408">
        <v>140814.63000000006</v>
      </c>
      <c r="AN52" s="1408">
        <v>637500</v>
      </c>
      <c r="AO52" s="1408">
        <v>537450.56900000072</v>
      </c>
      <c r="AP52" s="2215">
        <v>80000</v>
      </c>
      <c r="AQ52" s="2215">
        <v>70190.5450000001</v>
      </c>
      <c r="AR52" s="1408">
        <v>717500</v>
      </c>
      <c r="AS52" s="1408">
        <v>607641.11400000076</v>
      </c>
      <c r="AT52" s="2215">
        <v>72500</v>
      </c>
      <c r="AU52" s="2215">
        <v>66057.59000000004</v>
      </c>
      <c r="AV52" s="1408">
        <v>790000</v>
      </c>
      <c r="AW52" s="1408">
        <v>673698.70400000073</v>
      </c>
      <c r="AX52" s="2215">
        <v>80000</v>
      </c>
      <c r="AY52" s="2215">
        <v>78094.460000000079</v>
      </c>
      <c r="AZ52" s="1408">
        <v>232500</v>
      </c>
      <c r="BA52" s="1408">
        <v>214342.59500000018</v>
      </c>
      <c r="BB52" s="1408">
        <v>470000</v>
      </c>
      <c r="BC52" s="1408">
        <v>355157.22500000033</v>
      </c>
      <c r="BD52" s="1408">
        <v>870000</v>
      </c>
      <c r="BE52" s="1408">
        <v>751793.16400000069</v>
      </c>
      <c r="BF52" s="1217"/>
      <c r="BG52" s="1217"/>
      <c r="BH52" s="1217"/>
      <c r="BI52" s="1217"/>
      <c r="BJ52" s="1217"/>
      <c r="BK52" s="1217"/>
      <c r="BL52" s="1217"/>
      <c r="BM52" s="1217"/>
    </row>
    <row r="53" spans="1:65" ht="16.5" thickBot="1" x14ac:dyDescent="0.3">
      <c r="A53" s="2183" t="s">
        <v>827</v>
      </c>
      <c r="B53" s="2183"/>
      <c r="C53" s="2328" t="s">
        <v>50</v>
      </c>
      <c r="D53" s="2329">
        <v>77000</v>
      </c>
      <c r="E53" s="2329">
        <v>69574.102000000086</v>
      </c>
      <c r="F53" s="2329">
        <v>80000</v>
      </c>
      <c r="G53" s="2329">
        <v>65238.015000000116</v>
      </c>
      <c r="H53" s="2329">
        <v>157000</v>
      </c>
      <c r="I53" s="1571">
        <v>134812.11700000023</v>
      </c>
      <c r="J53" s="2329">
        <v>48000</v>
      </c>
      <c r="K53" s="2329">
        <v>49675.968000000059</v>
      </c>
      <c r="L53" s="1408">
        <v>205000</v>
      </c>
      <c r="M53" s="1408">
        <v>184488.08500000025</v>
      </c>
      <c r="N53" s="2329">
        <v>37500</v>
      </c>
      <c r="O53" s="2329">
        <v>70097.135000000082</v>
      </c>
      <c r="P53" s="1408">
        <v>242500</v>
      </c>
      <c r="Q53" s="1408">
        <v>254585.22000000032</v>
      </c>
      <c r="R53" s="2329">
        <v>80000</v>
      </c>
      <c r="S53" s="2330">
        <v>71164.143000000069</v>
      </c>
      <c r="T53" s="1408">
        <v>322500</v>
      </c>
      <c r="U53" s="1408">
        <v>325749.36300000042</v>
      </c>
      <c r="V53" s="2329">
        <v>77500</v>
      </c>
      <c r="W53" s="2330">
        <v>70484.61000000003</v>
      </c>
      <c r="X53" s="1408">
        <v>195000</v>
      </c>
      <c r="Y53" s="1408">
        <v>211745.88800000018</v>
      </c>
      <c r="Z53" s="1408">
        <v>400000</v>
      </c>
      <c r="AA53" s="1408">
        <v>396233.97300000046</v>
      </c>
      <c r="AB53" s="2329">
        <v>80000</v>
      </c>
      <c r="AC53" s="2329">
        <v>66747.800000000017</v>
      </c>
      <c r="AD53" s="1408">
        <v>480000</v>
      </c>
      <c r="AE53" s="1408">
        <v>462981.77300000057</v>
      </c>
      <c r="AF53" s="2329">
        <v>77500</v>
      </c>
      <c r="AG53" s="2329">
        <v>3169.7200000000003</v>
      </c>
      <c r="AH53" s="1408">
        <v>557500</v>
      </c>
      <c r="AI53" s="1408">
        <v>466151.49300000048</v>
      </c>
      <c r="AJ53" s="2329">
        <v>80000</v>
      </c>
      <c r="AK53" s="2329">
        <v>70630.630000000063</v>
      </c>
      <c r="AL53" s="1408">
        <v>237500</v>
      </c>
      <c r="AM53" s="1408">
        <v>140548.15000000008</v>
      </c>
      <c r="AN53" s="1408">
        <v>637500</v>
      </c>
      <c r="AO53" s="1408">
        <v>536782.12300000072</v>
      </c>
      <c r="AP53" s="2329">
        <v>80000</v>
      </c>
      <c r="AQ53" s="2329">
        <v>70085.115000000107</v>
      </c>
      <c r="AR53" s="1408">
        <v>717500</v>
      </c>
      <c r="AS53" s="1408">
        <v>606867.23800000071</v>
      </c>
      <c r="AT53" s="2329">
        <v>72500</v>
      </c>
      <c r="AU53" s="2329">
        <v>65990.000000000058</v>
      </c>
      <c r="AV53" s="1408">
        <v>790000</v>
      </c>
      <c r="AW53" s="1408">
        <v>672857.23800000071</v>
      </c>
      <c r="AX53" s="2329">
        <v>80000</v>
      </c>
      <c r="AY53" s="2329">
        <v>78010.610000000073</v>
      </c>
      <c r="AZ53" s="1408">
        <v>232500</v>
      </c>
      <c r="BA53" s="1408">
        <v>214085.72500000018</v>
      </c>
      <c r="BB53" s="1408">
        <v>470000</v>
      </c>
      <c r="BC53" s="1408">
        <v>354633.87500000029</v>
      </c>
      <c r="BD53" s="1408">
        <v>870000</v>
      </c>
      <c r="BE53" s="1408">
        <v>750867.8480000007</v>
      </c>
      <c r="BF53" s="1217"/>
      <c r="BG53" s="1217"/>
      <c r="BH53" s="1217"/>
      <c r="BI53" s="1217"/>
      <c r="BJ53" s="1217"/>
      <c r="BK53" s="1217"/>
      <c r="BL53" s="1217"/>
      <c r="BM53" s="1217"/>
    </row>
    <row r="54" spans="1:65" ht="16.5" thickBot="1" x14ac:dyDescent="0.3">
      <c r="A54" s="2331" t="s">
        <v>826</v>
      </c>
      <c r="B54" s="2332"/>
      <c r="C54" s="2333" t="s">
        <v>50</v>
      </c>
      <c r="D54" s="2334"/>
      <c r="E54" s="2335">
        <v>64.284000000000006</v>
      </c>
      <c r="F54" s="2334"/>
      <c r="G54" s="2335">
        <v>54.75</v>
      </c>
      <c r="H54" s="2334"/>
      <c r="I54" s="2335">
        <v>119.03399999999999</v>
      </c>
      <c r="J54" s="2334"/>
      <c r="K54" s="2335">
        <v>40.03</v>
      </c>
      <c r="L54" s="1408"/>
      <c r="M54" s="1384">
        <v>159.06400000000002</v>
      </c>
      <c r="N54" s="2334"/>
      <c r="O54" s="2335">
        <v>72.95</v>
      </c>
      <c r="P54" s="1408"/>
      <c r="Q54" s="1384">
        <v>232.01400000000001</v>
      </c>
      <c r="R54" s="2334"/>
      <c r="S54" s="2335">
        <v>48.892000000000003</v>
      </c>
      <c r="T54" s="1408"/>
      <c r="U54" s="1384">
        <v>280.90600000000001</v>
      </c>
      <c r="V54" s="2334"/>
      <c r="W54" s="2335">
        <v>121.06</v>
      </c>
      <c r="X54" s="1408"/>
      <c r="Y54" s="1384">
        <v>242.90199999999999</v>
      </c>
      <c r="Z54" s="1408"/>
      <c r="AA54" s="1384">
        <v>401.96600000000001</v>
      </c>
      <c r="AB54" s="2334"/>
      <c r="AC54" s="2335">
        <v>156.44</v>
      </c>
      <c r="AD54" s="1408"/>
      <c r="AE54" s="1384">
        <v>558.40600000000006</v>
      </c>
      <c r="AF54" s="2334"/>
      <c r="AG54" s="2335">
        <v>16.39</v>
      </c>
      <c r="AH54" s="1408"/>
      <c r="AI54" s="1384">
        <v>574.79600000000005</v>
      </c>
      <c r="AJ54" s="2334"/>
      <c r="AK54" s="2335">
        <v>93.649999999999991</v>
      </c>
      <c r="AL54" s="1408"/>
      <c r="AM54" s="1384">
        <v>266.47999999999996</v>
      </c>
      <c r="AN54" s="1408"/>
      <c r="AO54" s="1384">
        <v>668.44600000000014</v>
      </c>
      <c r="AP54" s="2334"/>
      <c r="AQ54" s="2335">
        <v>105.43</v>
      </c>
      <c r="AR54" s="1408"/>
      <c r="AS54" s="1384">
        <v>773.87599999999998</v>
      </c>
      <c r="AT54" s="2334"/>
      <c r="AU54" s="2335">
        <v>67.59</v>
      </c>
      <c r="AV54" s="1408"/>
      <c r="AW54" s="1384">
        <v>841.46600000000012</v>
      </c>
      <c r="AX54" s="2334"/>
      <c r="AY54" s="2335">
        <v>83.85</v>
      </c>
      <c r="AZ54" s="1408"/>
      <c r="BA54" s="1384">
        <v>256.86999999999995</v>
      </c>
      <c r="BB54" s="1408"/>
      <c r="BC54" s="1384">
        <v>523.34999999999991</v>
      </c>
      <c r="BD54" s="1408"/>
      <c r="BE54" s="1384">
        <v>925.31600000000014</v>
      </c>
      <c r="BF54" s="1217"/>
      <c r="BG54" s="1217"/>
      <c r="BH54" s="1217"/>
      <c r="BI54" s="1217"/>
      <c r="BJ54" s="1217"/>
      <c r="BK54" s="1217"/>
      <c r="BL54" s="1217"/>
      <c r="BM54" s="1217"/>
    </row>
    <row r="55" spans="1:65" ht="16.5" thickBot="1" x14ac:dyDescent="0.3">
      <c r="A55" s="2336" t="s">
        <v>314</v>
      </c>
      <c r="B55" s="2337"/>
      <c r="C55" s="1569" t="s">
        <v>49</v>
      </c>
      <c r="D55" s="2330">
        <v>96.500000000000014</v>
      </c>
      <c r="E55" s="2330">
        <v>96.386344452044199</v>
      </c>
      <c r="F55" s="2330">
        <v>96.5</v>
      </c>
      <c r="G55" s="2330">
        <v>96.377227276944623</v>
      </c>
      <c r="H55" s="2330">
        <v>96.5</v>
      </c>
      <c r="I55" s="1553">
        <v>96.381932271182905</v>
      </c>
      <c r="J55" s="2330">
        <v>96.500000000000014</v>
      </c>
      <c r="K55" s="2330">
        <v>96.368789993966118</v>
      </c>
      <c r="L55" s="1384">
        <v>96.5</v>
      </c>
      <c r="M55" s="1384">
        <v>96.378393178673264</v>
      </c>
      <c r="N55" s="2330">
        <v>96.5</v>
      </c>
      <c r="O55" s="2330">
        <v>96.278900525834928</v>
      </c>
      <c r="P55" s="1384">
        <v>96.499999999999986</v>
      </c>
      <c r="Q55" s="1384">
        <v>96.35097850382914</v>
      </c>
      <c r="R55" s="2330">
        <v>96.5</v>
      </c>
      <c r="S55" s="2330">
        <v>96.354195762942425</v>
      </c>
      <c r="T55" s="1384">
        <v>96.499999999999986</v>
      </c>
      <c r="U55" s="1384">
        <v>96.351681337169509</v>
      </c>
      <c r="V55" s="2330">
        <v>96.5</v>
      </c>
      <c r="W55" s="2330">
        <v>96.249592078903603</v>
      </c>
      <c r="X55" s="1384">
        <v>96.5</v>
      </c>
      <c r="Y55" s="2195">
        <v>96.29442970859688</v>
      </c>
      <c r="Z55" s="1384">
        <v>96.5</v>
      </c>
      <c r="AA55" s="1384">
        <v>96.33350522032886</v>
      </c>
      <c r="AB55" s="2330">
        <v>96.5</v>
      </c>
      <c r="AC55" s="2330">
        <v>96.204059065906378</v>
      </c>
      <c r="AD55" s="1384">
        <v>96.499999999999986</v>
      </c>
      <c r="AE55" s="1384">
        <v>96.314821560854782</v>
      </c>
      <c r="AF55" s="2330">
        <v>96.5</v>
      </c>
      <c r="AG55" s="2330">
        <v>94.958487192653337</v>
      </c>
      <c r="AH55" s="1384">
        <v>96.5</v>
      </c>
      <c r="AI55" s="1384">
        <v>96.305467983420627</v>
      </c>
      <c r="AJ55" s="2330">
        <v>96.5</v>
      </c>
      <c r="AK55" s="2330">
        <v>96.296097647380492</v>
      </c>
      <c r="AL55" s="1384">
        <v>96.5</v>
      </c>
      <c r="AM55" s="2195">
        <v>96.22181161869544</v>
      </c>
      <c r="AN55" s="1384">
        <v>96.5</v>
      </c>
      <c r="AO55" s="1384">
        <v>96.304234915782899</v>
      </c>
      <c r="AP55" s="2330">
        <v>96.5</v>
      </c>
      <c r="AQ55" s="2338">
        <v>96.148154975014705</v>
      </c>
      <c r="AR55" s="1384">
        <v>96.499999999999986</v>
      </c>
      <c r="AS55" s="1384">
        <v>96.286183876591977</v>
      </c>
      <c r="AT55" s="2338">
        <v>96.500000000000014</v>
      </c>
      <c r="AU55" s="2338">
        <v>96.184460544082043</v>
      </c>
      <c r="AV55" s="1384">
        <v>96.5</v>
      </c>
      <c r="AW55" s="1384">
        <v>96.276197917174557</v>
      </c>
      <c r="AX55" s="2338">
        <v>96.5</v>
      </c>
      <c r="AY55" s="2338">
        <v>96.379797529138472</v>
      </c>
      <c r="AZ55" s="1384">
        <v>96.5</v>
      </c>
      <c r="BA55" s="2195">
        <v>96.243641618151642</v>
      </c>
      <c r="BB55" s="1384">
        <v>96.5</v>
      </c>
      <c r="BC55" s="1384">
        <v>96.234988789342083</v>
      </c>
      <c r="BD55" s="1384">
        <v>96.499999999999986</v>
      </c>
      <c r="BE55" s="1384">
        <v>96.28695091898561</v>
      </c>
      <c r="BF55" s="1217"/>
      <c r="BG55" s="1217"/>
      <c r="BH55" s="1217"/>
      <c r="BI55" s="1217"/>
      <c r="BJ55" s="1217"/>
      <c r="BK55" s="1217"/>
      <c r="BL55" s="1217"/>
      <c r="BM55" s="1217"/>
    </row>
    <row r="56" spans="1:65" x14ac:dyDescent="0.25">
      <c r="A56" s="1539" t="s">
        <v>820</v>
      </c>
      <c r="B56" s="2339"/>
      <c r="C56" s="2340" t="s">
        <v>50</v>
      </c>
      <c r="D56" s="2341"/>
      <c r="E56" s="2341">
        <v>69574.102000000086</v>
      </c>
      <c r="F56" s="2341"/>
      <c r="G56" s="2341">
        <v>65238.015000000116</v>
      </c>
      <c r="H56" s="2341"/>
      <c r="I56" s="2341">
        <v>134812.11700000023</v>
      </c>
      <c r="J56" s="2341"/>
      <c r="K56" s="2341">
        <v>49675.968000000059</v>
      </c>
      <c r="L56" s="1094"/>
      <c r="M56" s="1094">
        <v>184488.08500000025</v>
      </c>
      <c r="N56" s="2341"/>
      <c r="O56" s="2341">
        <v>70097.135000000082</v>
      </c>
      <c r="P56" s="1094"/>
      <c r="Q56" s="1094">
        <v>254585.22000000032</v>
      </c>
      <c r="R56" s="2341"/>
      <c r="S56" s="2341">
        <v>71164.143000000069</v>
      </c>
      <c r="T56" s="1094"/>
      <c r="U56" s="1094">
        <v>325749.36300000042</v>
      </c>
      <c r="V56" s="2341"/>
      <c r="W56" s="2341">
        <v>70484.61000000003</v>
      </c>
      <c r="X56" s="1094"/>
      <c r="Y56" s="1094">
        <v>211745.88800000018</v>
      </c>
      <c r="Z56" s="1094"/>
      <c r="AA56" s="1094">
        <v>396233.97300000046</v>
      </c>
      <c r="AB56" s="2341"/>
      <c r="AC56" s="2341">
        <v>66747.800000000017</v>
      </c>
      <c r="AD56" s="1094"/>
      <c r="AE56" s="1094">
        <v>462981.77300000057</v>
      </c>
      <c r="AF56" s="2341"/>
      <c r="AG56" s="2341">
        <v>3169.7200000000003</v>
      </c>
      <c r="AH56" s="1094"/>
      <c r="AI56" s="1094">
        <v>466151.49300000048</v>
      </c>
      <c r="AJ56" s="2341"/>
      <c r="AK56" s="2341">
        <v>70630.630000000063</v>
      </c>
      <c r="AL56" s="1094"/>
      <c r="AM56" s="1094">
        <v>140548.15000000008</v>
      </c>
      <c r="AN56" s="1094"/>
      <c r="AO56" s="1094">
        <v>536782.12300000072</v>
      </c>
      <c r="AP56" s="2341"/>
      <c r="AQ56" s="2341">
        <v>70085.115000000107</v>
      </c>
      <c r="AR56" s="1094"/>
      <c r="AS56" s="1094">
        <v>606867.23800000071</v>
      </c>
      <c r="AT56" s="2341"/>
      <c r="AU56" s="2341">
        <v>65990.000000000058</v>
      </c>
      <c r="AV56" s="1094"/>
      <c r="AW56" s="1094">
        <v>672857.23800000071</v>
      </c>
      <c r="AX56" s="2341"/>
      <c r="AY56" s="2341">
        <v>78010.610000000073</v>
      </c>
      <c r="AZ56" s="1094"/>
      <c r="BA56" s="1094">
        <v>214085.72500000018</v>
      </c>
      <c r="BB56" s="1094"/>
      <c r="BC56" s="1094">
        <v>354633.87500000029</v>
      </c>
      <c r="BD56" s="1094"/>
      <c r="BE56" s="1094">
        <v>750867.8480000007</v>
      </c>
      <c r="BF56" s="1217"/>
      <c r="BG56" s="1217"/>
      <c r="BH56" s="1217"/>
      <c r="BI56" s="1217"/>
      <c r="BJ56" s="1217"/>
      <c r="BK56" s="1217"/>
      <c r="BL56" s="1217"/>
      <c r="BM56" s="1217"/>
    </row>
    <row r="57" spans="1:65" x14ac:dyDescent="0.25">
      <c r="A57" s="2207" t="s">
        <v>819</v>
      </c>
      <c r="B57" s="2207"/>
      <c r="C57" s="1355" t="s">
        <v>49</v>
      </c>
      <c r="D57" s="2204"/>
      <c r="E57" s="2206">
        <v>1</v>
      </c>
      <c r="F57" s="2204"/>
      <c r="G57" s="2206">
        <v>1</v>
      </c>
      <c r="H57" s="2206"/>
      <c r="I57" s="2206">
        <v>1</v>
      </c>
      <c r="J57" s="2204"/>
      <c r="K57" s="2206">
        <v>1</v>
      </c>
      <c r="L57" s="2206"/>
      <c r="M57" s="2206">
        <v>1</v>
      </c>
      <c r="N57" s="2204"/>
      <c r="O57" s="2206">
        <v>1</v>
      </c>
      <c r="P57" s="2206"/>
      <c r="Q57" s="2206">
        <v>1</v>
      </c>
      <c r="R57" s="2204"/>
      <c r="S57" s="2206">
        <v>1</v>
      </c>
      <c r="T57" s="2206"/>
      <c r="U57" s="2206">
        <v>1</v>
      </c>
      <c r="V57" s="2204"/>
      <c r="W57" s="2206">
        <v>1</v>
      </c>
      <c r="X57" s="2206"/>
      <c r="Y57" s="2206">
        <v>1</v>
      </c>
      <c r="Z57" s="2206"/>
      <c r="AA57" s="2206">
        <v>1</v>
      </c>
      <c r="AB57" s="2204"/>
      <c r="AC57" s="2206">
        <v>1</v>
      </c>
      <c r="AD57" s="2206"/>
      <c r="AE57" s="2206">
        <v>1</v>
      </c>
      <c r="AF57" s="2204"/>
      <c r="AG57" s="2206">
        <v>1</v>
      </c>
      <c r="AH57" s="2206"/>
      <c r="AI57" s="2206">
        <v>1</v>
      </c>
      <c r="AJ57" s="2204"/>
      <c r="AK57" s="2206">
        <v>1</v>
      </c>
      <c r="AL57" s="2206"/>
      <c r="AM57" s="2206">
        <v>1</v>
      </c>
      <c r="AN57" s="2206"/>
      <c r="AO57" s="2206">
        <v>1</v>
      </c>
      <c r="AP57" s="2204"/>
      <c r="AQ57" s="2206">
        <v>1</v>
      </c>
      <c r="AR57" s="2206"/>
      <c r="AS57" s="2206">
        <v>1</v>
      </c>
      <c r="AT57" s="2204"/>
      <c r="AU57" s="2206">
        <v>1</v>
      </c>
      <c r="AV57" s="2206"/>
      <c r="AW57" s="2206">
        <v>1</v>
      </c>
      <c r="AX57" s="2204"/>
      <c r="AY57" s="2206">
        <v>1</v>
      </c>
      <c r="AZ57" s="2206"/>
      <c r="BA57" s="2206">
        <v>1</v>
      </c>
      <c r="BB57" s="2206"/>
      <c r="BC57" s="2206">
        <v>1</v>
      </c>
      <c r="BD57" s="2206"/>
      <c r="BE57" s="2206">
        <v>1</v>
      </c>
      <c r="BF57" s="1217"/>
      <c r="BG57" s="1217"/>
      <c r="BH57" s="1217"/>
      <c r="BI57" s="1217"/>
      <c r="BJ57" s="1217"/>
      <c r="BK57" s="1217"/>
      <c r="BL57" s="1217"/>
      <c r="BM57" s="1217"/>
    </row>
    <row r="58" spans="1:65" x14ac:dyDescent="0.25">
      <c r="A58" s="2207" t="s">
        <v>1489</v>
      </c>
      <c r="B58" s="2207"/>
      <c r="C58" s="1355" t="s">
        <v>49</v>
      </c>
      <c r="D58" s="2208"/>
      <c r="E58" s="2209">
        <v>0.4681068457159539</v>
      </c>
      <c r="F58" s="2208"/>
      <c r="G58" s="2209">
        <v>0.43202962133233763</v>
      </c>
      <c r="H58" s="2209"/>
      <c r="I58" s="2209">
        <v>0.45064313040334969</v>
      </c>
      <c r="J58" s="2208"/>
      <c r="K58" s="2209">
        <v>0.25462717058222678</v>
      </c>
      <c r="L58" s="2209"/>
      <c r="M58" s="2210">
        <v>0.39784745072577005</v>
      </c>
      <c r="N58" s="2208"/>
      <c r="O58" s="2209">
        <v>0.46993318485523383</v>
      </c>
      <c r="P58" s="2209"/>
      <c r="Q58" s="2209">
        <v>0.41771495990178725</v>
      </c>
      <c r="R58" s="2208"/>
      <c r="S58" s="2209">
        <v>0.45030391233627259</v>
      </c>
      <c r="T58" s="2209"/>
      <c r="U58" s="2209">
        <v>0.42483098108857525</v>
      </c>
      <c r="V58" s="2208"/>
      <c r="W58" s="2209">
        <v>0.41514916141653002</v>
      </c>
      <c r="X58" s="2209"/>
      <c r="Y58" s="2209">
        <v>0.44509805800128383</v>
      </c>
      <c r="Z58" s="2209"/>
      <c r="AA58" s="2211">
        <v>0.42310725955973488</v>
      </c>
      <c r="AB58" s="2208"/>
      <c r="AC58" s="2209">
        <v>0.39324545951527667</v>
      </c>
      <c r="AD58" s="2209"/>
      <c r="AE58" s="2210">
        <v>0.41879809967918941</v>
      </c>
      <c r="AF58" s="2208"/>
      <c r="AG58" s="2209">
        <v>0.29197994987468673</v>
      </c>
      <c r="AH58" s="2209"/>
      <c r="AI58" s="2210">
        <v>0.41791720343999167</v>
      </c>
      <c r="AJ58" s="2208"/>
      <c r="AK58" s="2209">
        <v>0.36963014013324147</v>
      </c>
      <c r="AL58" s="2209"/>
      <c r="AM58" s="2209">
        <v>0.3790557494303925</v>
      </c>
      <c r="AN58" s="2209"/>
      <c r="AO58" s="2210">
        <v>0.41156195198645462</v>
      </c>
      <c r="AP58" s="2208"/>
      <c r="AQ58" s="2209">
        <v>0.37997800416763139</v>
      </c>
      <c r="AR58" s="2209"/>
      <c r="AS58" s="2209">
        <v>0.40791391436899954</v>
      </c>
      <c r="AT58" s="2208"/>
      <c r="AU58" s="2209">
        <v>0.36794824625950456</v>
      </c>
      <c r="AV58" s="2209"/>
      <c r="AW58" s="2212">
        <v>0.4039848082951531</v>
      </c>
      <c r="AX58" s="2208"/>
      <c r="AY58" s="2209">
        <v>0.48070266753415747</v>
      </c>
      <c r="AZ58" s="2206"/>
      <c r="BA58" s="2206">
        <v>0.41291562887691419</v>
      </c>
      <c r="BB58" s="2206"/>
      <c r="BC58" s="2206">
        <v>0.39949353774744339</v>
      </c>
      <c r="BD58" s="2206"/>
      <c r="BE58" s="2206">
        <v>0.41194808001404704</v>
      </c>
      <c r="BF58" s="1217"/>
      <c r="BG58" s="1217"/>
      <c r="BH58" s="1217"/>
      <c r="BI58" s="1217"/>
      <c r="BJ58" s="1217"/>
      <c r="BK58" s="1217"/>
      <c r="BL58" s="1217"/>
      <c r="BM58" s="1217"/>
    </row>
    <row r="59" spans="1:65" ht="15.75" x14ac:dyDescent="0.25">
      <c r="A59" s="2213" t="s">
        <v>2051</v>
      </c>
      <c r="B59" s="2342"/>
      <c r="C59" s="2214" t="s">
        <v>353</v>
      </c>
      <c r="D59" s="2208"/>
      <c r="E59" s="2215">
        <v>16035</v>
      </c>
      <c r="F59" s="2208"/>
      <c r="G59" s="2215">
        <v>13885</v>
      </c>
      <c r="H59" s="2209"/>
      <c r="I59" s="542">
        <v>29920</v>
      </c>
      <c r="J59" s="2208"/>
      <c r="K59" s="2215">
        <v>6232</v>
      </c>
      <c r="L59" s="2209"/>
      <c r="M59" s="542">
        <v>36152</v>
      </c>
      <c r="N59" s="2208"/>
      <c r="O59" s="2215">
        <v>16247</v>
      </c>
      <c r="P59" s="2209"/>
      <c r="Q59" s="542">
        <v>52399</v>
      </c>
      <c r="R59" s="2208"/>
      <c r="S59" s="2215">
        <v>15780</v>
      </c>
      <c r="T59" s="2209"/>
      <c r="U59" s="542">
        <v>68179</v>
      </c>
      <c r="V59" s="2208"/>
      <c r="W59" s="2215">
        <v>14431</v>
      </c>
      <c r="X59" s="2209"/>
      <c r="Y59" s="542">
        <v>46458</v>
      </c>
      <c r="Z59" s="2209"/>
      <c r="AA59" s="1416">
        <v>82610</v>
      </c>
      <c r="AB59" s="2208"/>
      <c r="AC59" s="2215">
        <v>12948</v>
      </c>
      <c r="AD59" s="2209"/>
      <c r="AE59" s="542">
        <v>95558</v>
      </c>
      <c r="AF59" s="2208"/>
      <c r="AG59" s="2215">
        <v>466</v>
      </c>
      <c r="AH59" s="2209"/>
      <c r="AI59" s="542">
        <v>96024</v>
      </c>
      <c r="AJ59" s="2208"/>
      <c r="AK59" s="2215">
        <v>12872</v>
      </c>
      <c r="AL59" s="2209"/>
      <c r="AM59" s="542">
        <v>26286</v>
      </c>
      <c r="AN59" s="2209"/>
      <c r="AO59" s="542">
        <v>108896</v>
      </c>
      <c r="AP59" s="2208"/>
      <c r="AQ59" s="2215">
        <v>13129</v>
      </c>
      <c r="AR59" s="2209"/>
      <c r="AS59" s="542">
        <v>122025</v>
      </c>
      <c r="AT59" s="2208"/>
      <c r="AU59" s="2215">
        <v>12001</v>
      </c>
      <c r="AV59" s="2209"/>
      <c r="AW59" s="542">
        <v>134026</v>
      </c>
      <c r="AX59" s="2208"/>
      <c r="AY59" s="2215">
        <v>18471</v>
      </c>
      <c r="AZ59" s="2209"/>
      <c r="BA59" s="542">
        <v>43601</v>
      </c>
      <c r="BB59" s="2209"/>
      <c r="BC59" s="1416">
        <v>69887</v>
      </c>
      <c r="BD59" s="2209"/>
      <c r="BE59" s="542">
        <v>152497</v>
      </c>
      <c r="BF59" s="1217"/>
      <c r="BG59" s="1217"/>
      <c r="BH59" s="1217"/>
      <c r="BI59" s="1217"/>
      <c r="BJ59" s="1217"/>
      <c r="BK59" s="1217"/>
      <c r="BL59" s="1217"/>
      <c r="BM59" s="1217"/>
    </row>
    <row r="60" spans="1:65" ht="15.75" x14ac:dyDescent="0.25">
      <c r="A60" s="2213" t="s">
        <v>2052</v>
      </c>
      <c r="B60" s="2342"/>
      <c r="C60" s="2214" t="s">
        <v>353</v>
      </c>
      <c r="D60" s="2208"/>
      <c r="E60" s="2215">
        <v>18220</v>
      </c>
      <c r="F60" s="2208"/>
      <c r="G60" s="2215">
        <v>18254</v>
      </c>
      <c r="H60" s="2209"/>
      <c r="I60" s="542">
        <v>36474</v>
      </c>
      <c r="J60" s="2208"/>
      <c r="K60" s="2215">
        <v>18243</v>
      </c>
      <c r="L60" s="2209"/>
      <c r="M60" s="542">
        <v>54717</v>
      </c>
      <c r="N60" s="2208"/>
      <c r="O60" s="2215">
        <v>18326</v>
      </c>
      <c r="P60" s="2209"/>
      <c r="Q60" s="542">
        <v>73043</v>
      </c>
      <c r="R60" s="2208"/>
      <c r="S60" s="2215">
        <v>19263</v>
      </c>
      <c r="T60" s="2209"/>
      <c r="U60" s="542">
        <v>92306</v>
      </c>
      <c r="V60" s="2208"/>
      <c r="W60" s="2215">
        <v>20330</v>
      </c>
      <c r="X60" s="2209"/>
      <c r="Y60" s="542">
        <v>57919</v>
      </c>
      <c r="Z60" s="2209"/>
      <c r="AA60" s="1416">
        <v>112636</v>
      </c>
      <c r="AB60" s="2208"/>
      <c r="AC60" s="2215">
        <v>19978</v>
      </c>
      <c r="AD60" s="2209"/>
      <c r="AE60" s="542">
        <v>132614</v>
      </c>
      <c r="AF60" s="2208"/>
      <c r="AG60" s="2215">
        <v>1130</v>
      </c>
      <c r="AH60" s="2209"/>
      <c r="AI60" s="542">
        <v>133744</v>
      </c>
      <c r="AJ60" s="2208"/>
      <c r="AK60" s="2215">
        <v>21952</v>
      </c>
      <c r="AL60" s="2209"/>
      <c r="AM60" s="542">
        <v>43060</v>
      </c>
      <c r="AN60" s="2209"/>
      <c r="AO60" s="542">
        <v>155696</v>
      </c>
      <c r="AP60" s="2208"/>
      <c r="AQ60" s="2215">
        <v>21423</v>
      </c>
      <c r="AR60" s="2209"/>
      <c r="AS60" s="542">
        <v>177119</v>
      </c>
      <c r="AT60" s="2208"/>
      <c r="AU60" s="2215">
        <v>20615</v>
      </c>
      <c r="AV60" s="2209"/>
      <c r="AW60" s="542">
        <v>197734</v>
      </c>
      <c r="AX60" s="2208"/>
      <c r="AY60" s="2215">
        <v>19954</v>
      </c>
      <c r="AZ60" s="2209"/>
      <c r="BA60" s="542">
        <v>61992</v>
      </c>
      <c r="BB60" s="2209"/>
      <c r="BC60" s="1416">
        <v>105052</v>
      </c>
      <c r="BD60" s="2209"/>
      <c r="BE60" s="542">
        <v>217688</v>
      </c>
      <c r="BF60" s="1217"/>
      <c r="BG60" s="1217"/>
      <c r="BH60" s="1217"/>
      <c r="BI60" s="1217"/>
      <c r="BJ60" s="1217"/>
      <c r="BK60" s="1217"/>
      <c r="BL60" s="1217"/>
      <c r="BM60" s="1217"/>
    </row>
    <row r="61" spans="1:65" ht="16.5" thickBot="1" x14ac:dyDescent="0.3">
      <c r="A61" s="2213" t="s">
        <v>2053</v>
      </c>
      <c r="B61" s="2342"/>
      <c r="C61" s="2214" t="s">
        <v>353</v>
      </c>
      <c r="D61" s="2208"/>
      <c r="E61" s="2215">
        <v>34255</v>
      </c>
      <c r="F61" s="2208"/>
      <c r="G61" s="2215">
        <v>32139</v>
      </c>
      <c r="H61" s="2209"/>
      <c r="I61" s="542">
        <v>66394</v>
      </c>
      <c r="J61" s="2208"/>
      <c r="K61" s="2215">
        <v>24475</v>
      </c>
      <c r="L61" s="2209"/>
      <c r="M61" s="542">
        <v>90869</v>
      </c>
      <c r="N61" s="2208"/>
      <c r="O61" s="2215">
        <v>34573</v>
      </c>
      <c r="P61" s="2209"/>
      <c r="Q61" s="542">
        <v>125442</v>
      </c>
      <c r="R61" s="2208"/>
      <c r="S61" s="2215">
        <v>35043</v>
      </c>
      <c r="T61" s="2209"/>
      <c r="U61" s="542">
        <v>160485</v>
      </c>
      <c r="V61" s="2208"/>
      <c r="W61" s="2215">
        <v>34761</v>
      </c>
      <c r="X61" s="2209"/>
      <c r="Y61" s="542">
        <v>104377</v>
      </c>
      <c r="Z61" s="2209"/>
      <c r="AA61" s="1416">
        <v>195246</v>
      </c>
      <c r="AB61" s="2208"/>
      <c r="AC61" s="2215">
        <v>32926</v>
      </c>
      <c r="AD61" s="2209"/>
      <c r="AE61" s="542">
        <v>228172</v>
      </c>
      <c r="AF61" s="2208"/>
      <c r="AG61" s="2215">
        <v>1596</v>
      </c>
      <c r="AH61" s="2209"/>
      <c r="AI61" s="542">
        <v>229768</v>
      </c>
      <c r="AJ61" s="2208"/>
      <c r="AK61" s="2215">
        <v>34824</v>
      </c>
      <c r="AL61" s="2209"/>
      <c r="AM61" s="542">
        <v>69346</v>
      </c>
      <c r="AN61" s="2209"/>
      <c r="AO61" s="542">
        <v>264592</v>
      </c>
      <c r="AP61" s="2208"/>
      <c r="AQ61" s="2215">
        <v>34552</v>
      </c>
      <c r="AR61" s="2209"/>
      <c r="AS61" s="542">
        <v>299144</v>
      </c>
      <c r="AT61" s="2208"/>
      <c r="AU61" s="2215">
        <v>32616</v>
      </c>
      <c r="AV61" s="2209"/>
      <c r="AW61" s="542">
        <v>331760</v>
      </c>
      <c r="AX61" s="2208"/>
      <c r="AY61" s="2215">
        <v>38425</v>
      </c>
      <c r="AZ61" s="2209"/>
      <c r="BA61" s="542">
        <v>105593</v>
      </c>
      <c r="BB61" s="2209"/>
      <c r="BC61" s="1416">
        <v>174939</v>
      </c>
      <c r="BD61" s="2209"/>
      <c r="BE61" s="542">
        <v>370185</v>
      </c>
      <c r="BF61" s="1217"/>
      <c r="BG61" s="1217"/>
      <c r="BH61" s="1217"/>
      <c r="BI61" s="1217"/>
      <c r="BJ61" s="1217"/>
      <c r="BK61" s="1217"/>
      <c r="BL61" s="1217"/>
      <c r="BM61" s="1217"/>
    </row>
    <row r="62" spans="1:65" ht="18.75" x14ac:dyDescent="0.25">
      <c r="A62" s="2343" t="s">
        <v>53</v>
      </c>
      <c r="B62" s="2344"/>
      <c r="C62" s="2344"/>
      <c r="D62" s="2345"/>
      <c r="E62" s="2345"/>
      <c r="F62" s="2345"/>
      <c r="G62" s="2345"/>
      <c r="H62" s="2345"/>
      <c r="I62" s="2345"/>
      <c r="J62" s="2345"/>
      <c r="K62" s="2345"/>
      <c r="L62" s="2345"/>
      <c r="M62" s="2345"/>
      <c r="N62" s="2345"/>
      <c r="O62" s="2345"/>
      <c r="P62" s="2345"/>
      <c r="Q62" s="2345"/>
      <c r="R62" s="2345"/>
      <c r="S62" s="2345"/>
      <c r="T62" s="2345"/>
      <c r="U62" s="2345"/>
      <c r="V62" s="2345"/>
      <c r="W62" s="2345"/>
      <c r="X62" s="2345"/>
      <c r="Y62" s="2345"/>
      <c r="Z62" s="2345"/>
      <c r="AA62" s="2346"/>
      <c r="AB62" s="2345"/>
      <c r="AC62" s="2345"/>
      <c r="AD62" s="2345"/>
      <c r="AE62" s="2345"/>
      <c r="AF62" s="2345"/>
      <c r="AG62" s="2345"/>
      <c r="AH62" s="2345"/>
      <c r="AI62" s="2345"/>
      <c r="AJ62" s="2345"/>
      <c r="AK62" s="2345"/>
      <c r="AL62" s="2345"/>
      <c r="AM62" s="2345"/>
      <c r="AN62" s="2345"/>
      <c r="AO62" s="2345"/>
      <c r="AP62" s="2345"/>
      <c r="AQ62" s="2345"/>
      <c r="AR62" s="2345"/>
      <c r="AS62" s="2345"/>
      <c r="AT62" s="2345"/>
      <c r="AU62" s="2345"/>
      <c r="AV62" s="2345"/>
      <c r="AW62" s="2345"/>
      <c r="AX62" s="2345"/>
      <c r="AY62" s="2345"/>
      <c r="AZ62" s="2345"/>
      <c r="BA62" s="2345"/>
      <c r="BB62" s="2345"/>
      <c r="BC62" s="2346"/>
      <c r="BD62" s="2345"/>
      <c r="BE62" s="2345"/>
      <c r="BF62" s="1217"/>
      <c r="BG62" s="1217"/>
      <c r="BH62" s="1217"/>
      <c r="BI62" s="1217"/>
      <c r="BJ62" s="1217"/>
      <c r="BK62" s="1217"/>
      <c r="BL62" s="1217"/>
      <c r="BM62" s="1217"/>
    </row>
    <row r="63" spans="1:65" x14ac:dyDescent="0.25">
      <c r="A63" s="1362" t="s">
        <v>93</v>
      </c>
      <c r="B63" s="1422"/>
      <c r="C63" s="914" t="s">
        <v>219</v>
      </c>
      <c r="D63" s="914">
        <v>720</v>
      </c>
      <c r="E63" s="914">
        <v>720</v>
      </c>
      <c r="F63" s="914">
        <v>744</v>
      </c>
      <c r="G63" s="914">
        <v>744</v>
      </c>
      <c r="H63" s="914">
        <v>1464</v>
      </c>
      <c r="I63" s="914">
        <v>1464</v>
      </c>
      <c r="J63" s="914">
        <v>720</v>
      </c>
      <c r="K63" s="914">
        <v>720</v>
      </c>
      <c r="L63" s="914">
        <v>2184</v>
      </c>
      <c r="M63" s="914">
        <v>2184</v>
      </c>
      <c r="N63" s="914">
        <v>744</v>
      </c>
      <c r="O63" s="914">
        <v>744</v>
      </c>
      <c r="P63" s="914">
        <v>2928</v>
      </c>
      <c r="Q63" s="914">
        <v>2928</v>
      </c>
      <c r="R63" s="914">
        <v>744</v>
      </c>
      <c r="S63" s="914">
        <v>744</v>
      </c>
      <c r="T63" s="914">
        <v>3672</v>
      </c>
      <c r="U63" s="914">
        <v>3672</v>
      </c>
      <c r="V63" s="914">
        <v>720</v>
      </c>
      <c r="W63" s="914">
        <v>720</v>
      </c>
      <c r="X63" s="542">
        <v>2208</v>
      </c>
      <c r="Y63" s="542">
        <v>2208</v>
      </c>
      <c r="Z63" s="542">
        <v>4392</v>
      </c>
      <c r="AA63" s="1036">
        <v>4392</v>
      </c>
      <c r="AB63" s="914">
        <v>744</v>
      </c>
      <c r="AC63" s="914">
        <v>744</v>
      </c>
      <c r="AD63" s="914">
        <v>5136</v>
      </c>
      <c r="AE63" s="914">
        <v>5136</v>
      </c>
      <c r="AF63" s="914">
        <v>720</v>
      </c>
      <c r="AG63" s="914">
        <v>720</v>
      </c>
      <c r="AH63" s="914">
        <v>5856</v>
      </c>
      <c r="AI63" s="914">
        <v>5856</v>
      </c>
      <c r="AJ63" s="914">
        <v>744</v>
      </c>
      <c r="AK63" s="914">
        <v>744</v>
      </c>
      <c r="AL63" s="542">
        <v>2208</v>
      </c>
      <c r="AM63" s="542">
        <v>2208</v>
      </c>
      <c r="AN63" s="542">
        <v>6600</v>
      </c>
      <c r="AO63" s="542">
        <v>6600</v>
      </c>
      <c r="AP63" s="914">
        <v>744</v>
      </c>
      <c r="AQ63" s="914">
        <v>744</v>
      </c>
      <c r="AR63" s="914">
        <v>7344</v>
      </c>
      <c r="AS63" s="914">
        <v>7344</v>
      </c>
      <c r="AT63" s="914">
        <v>672</v>
      </c>
      <c r="AU63" s="914">
        <v>672</v>
      </c>
      <c r="AV63" s="914">
        <v>8016</v>
      </c>
      <c r="AW63" s="914">
        <v>8016</v>
      </c>
      <c r="AX63" s="914">
        <v>744</v>
      </c>
      <c r="AY63" s="914">
        <v>744</v>
      </c>
      <c r="AZ63" s="542">
        <v>2160</v>
      </c>
      <c r="BA63" s="542">
        <v>2160</v>
      </c>
      <c r="BB63" s="542">
        <v>4368</v>
      </c>
      <c r="BC63" s="1036">
        <v>4368</v>
      </c>
      <c r="BD63" s="914">
        <v>8760</v>
      </c>
      <c r="BE63" s="914">
        <v>8760</v>
      </c>
      <c r="BF63" s="1217"/>
      <c r="BG63" s="1217"/>
      <c r="BH63" s="1217"/>
      <c r="BI63" s="1217"/>
      <c r="BJ63" s="1217"/>
      <c r="BK63" s="1217"/>
      <c r="BL63" s="1217"/>
      <c r="BM63" s="1217"/>
    </row>
    <row r="64" spans="1:65" x14ac:dyDescent="0.25">
      <c r="A64" s="1362" t="s">
        <v>302</v>
      </c>
      <c r="B64" s="1422"/>
      <c r="C64" s="914" t="s">
        <v>49</v>
      </c>
      <c r="D64" s="922">
        <v>93.333333333333329</v>
      </c>
      <c r="E64" s="922">
        <v>88.467592592592581</v>
      </c>
      <c r="F64" s="922">
        <v>93.548387096774192</v>
      </c>
      <c r="G64" s="922">
        <v>84.023297491039429</v>
      </c>
      <c r="H64" s="922">
        <v>93.442622950819683</v>
      </c>
      <c r="I64" s="922">
        <v>86.20901639344261</v>
      </c>
      <c r="J64" s="922">
        <v>56.666666666666664</v>
      </c>
      <c r="K64" s="922">
        <v>64.442129629629633</v>
      </c>
      <c r="L64" s="922">
        <v>81.318681318681314</v>
      </c>
      <c r="M64" s="922">
        <v>79.033119658119659</v>
      </c>
      <c r="N64" s="922">
        <v>54.838709677419352</v>
      </c>
      <c r="O64" s="922">
        <v>84.932795698924707</v>
      </c>
      <c r="P64" s="922">
        <v>74.590163934426229</v>
      </c>
      <c r="Q64" s="922">
        <v>80.532217668488144</v>
      </c>
      <c r="R64" s="922">
        <v>93.548387096774192</v>
      </c>
      <c r="S64" s="922">
        <v>84.397401433691769</v>
      </c>
      <c r="T64" s="922">
        <v>78.431372549019613</v>
      </c>
      <c r="U64" s="922">
        <v>81.315359477124176</v>
      </c>
      <c r="V64" s="922">
        <v>93.333333333333329</v>
      </c>
      <c r="W64" s="922">
        <v>87.381944444444443</v>
      </c>
      <c r="X64" s="922">
        <v>80.434782608695656</v>
      </c>
      <c r="Y64" s="922">
        <v>85.551026570048307</v>
      </c>
      <c r="Z64" s="922">
        <v>80.874316939890718</v>
      </c>
      <c r="AA64" s="1021">
        <v>82.309881602914388</v>
      </c>
      <c r="AB64" s="922">
        <v>93.548387096774192</v>
      </c>
      <c r="AC64" s="922">
        <v>89.021057347670236</v>
      </c>
      <c r="AD64" s="922">
        <v>82.710280373831779</v>
      </c>
      <c r="AE64" s="922">
        <v>83.282061266874351</v>
      </c>
      <c r="AF64" s="922">
        <v>93.333333333333329</v>
      </c>
      <c r="AG64" s="922">
        <v>5.7430555555555545</v>
      </c>
      <c r="AH64" s="922">
        <v>84.016393442622956</v>
      </c>
      <c r="AI64" s="922">
        <v>73.748576958105645</v>
      </c>
      <c r="AJ64" s="922">
        <v>93.548387096774192</v>
      </c>
      <c r="AK64" s="922">
        <v>88.333333333333343</v>
      </c>
      <c r="AL64" s="922">
        <v>93.478260869565219</v>
      </c>
      <c r="AM64" s="922">
        <v>61.633454106280197</v>
      </c>
      <c r="AN64" s="922">
        <v>85.090909090909093</v>
      </c>
      <c r="AO64" s="922">
        <v>75.392676767676775</v>
      </c>
      <c r="AP64" s="922">
        <v>93.548387096774192</v>
      </c>
      <c r="AQ64" s="922">
        <v>85.763888888888886</v>
      </c>
      <c r="AR64" s="922">
        <v>85.947712418300654</v>
      </c>
      <c r="AS64" s="922">
        <v>76.443355119825711</v>
      </c>
      <c r="AT64" s="922">
        <v>92.857142857142861</v>
      </c>
      <c r="AU64" s="922">
        <v>87.976190476190467</v>
      </c>
      <c r="AV64" s="922">
        <v>86.526946107784426</v>
      </c>
      <c r="AW64" s="922">
        <v>77.410179640718553</v>
      </c>
      <c r="AX64" s="922">
        <v>93.548387096774192</v>
      </c>
      <c r="AY64" s="922">
        <v>89.3010752688172</v>
      </c>
      <c r="AZ64" s="922">
        <v>93.333333333333329</v>
      </c>
      <c r="BA64" s="922">
        <v>87.670524691358025</v>
      </c>
      <c r="BB64" s="922">
        <v>93.406593406593402</v>
      </c>
      <c r="BC64" s="1021">
        <v>74.508928571428584</v>
      </c>
      <c r="BD64" s="922">
        <v>87.123287671232873</v>
      </c>
      <c r="BE64" s="922">
        <v>78.420091324200897</v>
      </c>
      <c r="BF64" s="1217"/>
      <c r="BG64" s="1217"/>
      <c r="BH64" s="1217"/>
      <c r="BI64" s="1217"/>
      <c r="BJ64" s="1217"/>
      <c r="BK64" s="1217"/>
      <c r="BL64" s="1217"/>
      <c r="BM64" s="1217"/>
    </row>
    <row r="65" spans="1:65" x14ac:dyDescent="0.25">
      <c r="A65" s="1362" t="s">
        <v>301</v>
      </c>
      <c r="B65" s="1422"/>
      <c r="C65" s="914" t="s">
        <v>219</v>
      </c>
      <c r="D65" s="914">
        <v>672</v>
      </c>
      <c r="E65" s="542">
        <v>636.96666666666658</v>
      </c>
      <c r="F65" s="914">
        <v>696</v>
      </c>
      <c r="G65" s="542">
        <v>625.13333333333333</v>
      </c>
      <c r="H65" s="914">
        <v>1368</v>
      </c>
      <c r="I65" s="542">
        <v>1262.0999999999999</v>
      </c>
      <c r="J65" s="914">
        <v>408</v>
      </c>
      <c r="K65" s="542">
        <v>463.98333333333335</v>
      </c>
      <c r="L65" s="914">
        <v>1776</v>
      </c>
      <c r="M65" s="542">
        <v>1726.0833333333333</v>
      </c>
      <c r="N65" s="914">
        <v>408</v>
      </c>
      <c r="O65" s="542">
        <v>631.89999999999986</v>
      </c>
      <c r="P65" s="914">
        <v>2184</v>
      </c>
      <c r="Q65" s="542">
        <v>2357.9833333333331</v>
      </c>
      <c r="R65" s="914">
        <v>696</v>
      </c>
      <c r="S65" s="542">
        <v>627.91666666666674</v>
      </c>
      <c r="T65" s="914">
        <v>2880</v>
      </c>
      <c r="U65" s="542">
        <v>2985.8999999999996</v>
      </c>
      <c r="V65" s="914">
        <v>672</v>
      </c>
      <c r="W65" s="542">
        <v>629.15</v>
      </c>
      <c r="X65" s="542">
        <v>1776</v>
      </c>
      <c r="Y65" s="542">
        <v>1888.9666666666667</v>
      </c>
      <c r="Z65" s="542">
        <v>3552</v>
      </c>
      <c r="AA65" s="1036">
        <v>3615.05</v>
      </c>
      <c r="AB65" s="914">
        <v>696</v>
      </c>
      <c r="AC65" s="542">
        <v>662.31666666666661</v>
      </c>
      <c r="AD65" s="914">
        <v>4248</v>
      </c>
      <c r="AE65" s="542">
        <v>4277.3666666666668</v>
      </c>
      <c r="AF65" s="914">
        <v>672</v>
      </c>
      <c r="AG65" s="542">
        <v>41.349999999999994</v>
      </c>
      <c r="AH65" s="914">
        <v>4920</v>
      </c>
      <c r="AI65" s="542">
        <v>4318.7166666666672</v>
      </c>
      <c r="AJ65" s="914">
        <v>696</v>
      </c>
      <c r="AK65" s="542">
        <v>657.2</v>
      </c>
      <c r="AL65" s="542">
        <v>2064</v>
      </c>
      <c r="AM65" s="542">
        <v>1360.8666666666668</v>
      </c>
      <c r="AN65" s="542">
        <v>5616</v>
      </c>
      <c r="AO65" s="542">
        <v>4975.916666666667</v>
      </c>
      <c r="AP65" s="914">
        <v>696</v>
      </c>
      <c r="AQ65" s="542">
        <v>638.08333333333326</v>
      </c>
      <c r="AR65" s="914">
        <v>6312</v>
      </c>
      <c r="AS65" s="542">
        <v>5614</v>
      </c>
      <c r="AT65" s="914">
        <v>624</v>
      </c>
      <c r="AU65" s="542">
        <v>591.19999999999993</v>
      </c>
      <c r="AV65" s="914">
        <v>6936</v>
      </c>
      <c r="AW65" s="542">
        <v>6205.2</v>
      </c>
      <c r="AX65" s="914">
        <v>696</v>
      </c>
      <c r="AY65" s="542">
        <v>664.4</v>
      </c>
      <c r="AZ65" s="542">
        <v>2016</v>
      </c>
      <c r="BA65" s="542">
        <v>1893.6833333333334</v>
      </c>
      <c r="BB65" s="542">
        <v>4080</v>
      </c>
      <c r="BC65" s="1036">
        <v>3254.55</v>
      </c>
      <c r="BD65" s="914">
        <v>7632</v>
      </c>
      <c r="BE65" s="542">
        <v>6869.5999999999995</v>
      </c>
      <c r="BF65" s="1217"/>
      <c r="BG65" s="1217"/>
      <c r="BH65" s="1217"/>
      <c r="BI65" s="1217"/>
      <c r="BJ65" s="1217"/>
      <c r="BK65" s="1217"/>
      <c r="BL65" s="1217"/>
      <c r="BM65" s="1217"/>
    </row>
    <row r="66" spans="1:65" x14ac:dyDescent="0.25">
      <c r="A66" s="1362" t="s">
        <v>303</v>
      </c>
      <c r="B66" s="1422"/>
      <c r="C66" s="914" t="s">
        <v>49</v>
      </c>
      <c r="D66" s="922">
        <v>83.333333333333343</v>
      </c>
      <c r="E66" s="922">
        <v>84.439269454183886</v>
      </c>
      <c r="F66" s="922">
        <v>83.333333333333343</v>
      </c>
      <c r="G66" s="922">
        <v>78.991148554974927</v>
      </c>
      <c r="H66" s="922">
        <v>83.333333333333343</v>
      </c>
      <c r="I66" s="922">
        <v>81.740749544410107</v>
      </c>
      <c r="J66" s="922">
        <v>83.333333333333343</v>
      </c>
      <c r="K66" s="922">
        <v>83.857178777973346</v>
      </c>
      <c r="L66" s="922">
        <v>83.333333333333343</v>
      </c>
      <c r="M66" s="922">
        <v>82.309660599623413</v>
      </c>
      <c r="N66" s="922">
        <v>83.333333333333343</v>
      </c>
      <c r="O66" s="922">
        <v>87.487471646357548</v>
      </c>
      <c r="P66" s="922">
        <v>83.333333333333343</v>
      </c>
      <c r="Q66" s="922">
        <v>83.697227150319122</v>
      </c>
      <c r="R66" s="922">
        <v>83.333333333333343</v>
      </c>
      <c r="S66" s="922">
        <v>89.146648971466476</v>
      </c>
      <c r="T66" s="922">
        <v>83.333333333333343</v>
      </c>
      <c r="U66" s="922">
        <v>84.843207519787441</v>
      </c>
      <c r="V66" s="922">
        <v>83.333333333333343</v>
      </c>
      <c r="W66" s="922">
        <v>88.383798246311173</v>
      </c>
      <c r="X66" s="922">
        <v>83.333333333333343</v>
      </c>
      <c r="Y66" s="922">
        <v>88.337539042510002</v>
      </c>
      <c r="Z66" s="922">
        <v>83.333333333333343</v>
      </c>
      <c r="AA66" s="1021">
        <v>85.459398901813245</v>
      </c>
      <c r="AB66" s="922">
        <v>83.333333333333343</v>
      </c>
      <c r="AC66" s="922">
        <v>79.715141296962656</v>
      </c>
      <c r="AD66" s="922">
        <v>83.333333333333343</v>
      </c>
      <c r="AE66" s="922">
        <v>84.569945683091589</v>
      </c>
      <c r="AF66" s="922">
        <v>83.333333333333343</v>
      </c>
      <c r="AG66" s="922">
        <v>72.067714631197106</v>
      </c>
      <c r="AH66" s="922">
        <v>83.333333333333343</v>
      </c>
      <c r="AI66" s="922">
        <v>84.450241777071099</v>
      </c>
      <c r="AJ66" s="922">
        <v>83.333333333333343</v>
      </c>
      <c r="AK66" s="922">
        <v>87.548184215865277</v>
      </c>
      <c r="AL66" s="922">
        <v>83.333333333333343</v>
      </c>
      <c r="AM66" s="922">
        <v>83.265566060843568</v>
      </c>
      <c r="AN66" s="922">
        <v>83.333333333333343</v>
      </c>
      <c r="AO66" s="922">
        <v>84.859406139572258</v>
      </c>
      <c r="AP66" s="922">
        <v>83.333333333333343</v>
      </c>
      <c r="AQ66" s="922">
        <v>87.271777458534686</v>
      </c>
      <c r="AR66" s="922">
        <v>83.333333333333343</v>
      </c>
      <c r="AS66" s="922">
        <v>85.133594584966161</v>
      </c>
      <c r="AT66" s="922">
        <v>83.333333333333343</v>
      </c>
      <c r="AU66" s="922">
        <v>84.796459179070823</v>
      </c>
      <c r="AV66" s="922">
        <v>83.333333333333343</v>
      </c>
      <c r="AW66" s="922">
        <v>85.101474032531854</v>
      </c>
      <c r="AX66" s="922">
        <v>83.333333333333343</v>
      </c>
      <c r="AY66" s="922">
        <v>87.801023479831429</v>
      </c>
      <c r="AZ66" s="922">
        <v>83.333333333333343</v>
      </c>
      <c r="BA66" s="922">
        <v>86.684679768704726</v>
      </c>
      <c r="BB66" s="922">
        <v>83.333333333333343</v>
      </c>
      <c r="BC66" s="1021">
        <v>85.25500197159873</v>
      </c>
      <c r="BD66" s="922">
        <v>83.333333333333343</v>
      </c>
      <c r="BE66" s="922">
        <v>85.362563565079</v>
      </c>
      <c r="BF66" s="1217"/>
      <c r="BG66" s="1217"/>
      <c r="BH66" s="1217"/>
      <c r="BI66" s="1217"/>
      <c r="BJ66" s="1217"/>
      <c r="BK66" s="1217"/>
      <c r="BL66" s="1217"/>
      <c r="BM66" s="1217"/>
    </row>
    <row r="67" spans="1:65" x14ac:dyDescent="0.25">
      <c r="A67" s="1362" t="s">
        <v>304</v>
      </c>
      <c r="B67" s="1422"/>
      <c r="C67" s="914" t="s">
        <v>219</v>
      </c>
      <c r="D67" s="542">
        <v>560</v>
      </c>
      <c r="E67" s="542">
        <v>537.84999999999991</v>
      </c>
      <c r="F67" s="542">
        <v>580</v>
      </c>
      <c r="G67" s="542">
        <v>493.79999999999995</v>
      </c>
      <c r="H67" s="542">
        <v>1140</v>
      </c>
      <c r="I67" s="542">
        <v>1031.6499999999999</v>
      </c>
      <c r="J67" s="542">
        <v>340</v>
      </c>
      <c r="K67" s="542">
        <v>389.08333333333331</v>
      </c>
      <c r="L67" s="914">
        <v>1480</v>
      </c>
      <c r="M67" s="542">
        <v>1420.7333333333331</v>
      </c>
      <c r="N67" s="542">
        <v>340</v>
      </c>
      <c r="O67" s="542">
        <v>552.83333333333326</v>
      </c>
      <c r="P67" s="914">
        <v>1820</v>
      </c>
      <c r="Q67" s="542">
        <v>1973.5666666666664</v>
      </c>
      <c r="R67" s="542">
        <v>580</v>
      </c>
      <c r="S67" s="542">
        <v>559.76666666666665</v>
      </c>
      <c r="T67" s="914">
        <v>2400</v>
      </c>
      <c r="U67" s="542">
        <v>2533.333333333333</v>
      </c>
      <c r="V67" s="542">
        <v>560</v>
      </c>
      <c r="W67" s="542">
        <v>556.06666666666672</v>
      </c>
      <c r="X67" s="542">
        <v>1480</v>
      </c>
      <c r="Y67" s="542">
        <v>1668.6666666666665</v>
      </c>
      <c r="Z67" s="542">
        <v>2960</v>
      </c>
      <c r="AA67" s="1036">
        <v>3089.3999999999996</v>
      </c>
      <c r="AB67" s="542">
        <v>580</v>
      </c>
      <c r="AC67" s="542">
        <v>527.96666666666647</v>
      </c>
      <c r="AD67" s="914">
        <v>3540</v>
      </c>
      <c r="AE67" s="542">
        <v>3617.3666666666659</v>
      </c>
      <c r="AF67" s="542">
        <v>560</v>
      </c>
      <c r="AG67" s="542">
        <v>29.8</v>
      </c>
      <c r="AH67" s="914">
        <v>4100</v>
      </c>
      <c r="AI67" s="542">
        <v>3647.1666666666661</v>
      </c>
      <c r="AJ67" s="542">
        <v>580</v>
      </c>
      <c r="AK67" s="542">
        <v>575.36666666666667</v>
      </c>
      <c r="AL67" s="542">
        <v>1720</v>
      </c>
      <c r="AM67" s="542">
        <v>1133.1333333333332</v>
      </c>
      <c r="AN67" s="542">
        <v>4680</v>
      </c>
      <c r="AO67" s="542">
        <v>4222.5333333333328</v>
      </c>
      <c r="AP67" s="542">
        <v>580</v>
      </c>
      <c r="AQ67" s="542">
        <v>556.86666666666667</v>
      </c>
      <c r="AR67" s="914">
        <v>5260</v>
      </c>
      <c r="AS67" s="542">
        <v>4779.3999999999996</v>
      </c>
      <c r="AT67" s="542">
        <v>520</v>
      </c>
      <c r="AU67" s="542">
        <v>501.31666666666666</v>
      </c>
      <c r="AV67" s="914">
        <v>5780</v>
      </c>
      <c r="AW67" s="542">
        <v>5280.7166666666662</v>
      </c>
      <c r="AX67" s="542">
        <v>580</v>
      </c>
      <c r="AY67" s="542">
        <v>583.35</v>
      </c>
      <c r="AZ67" s="542">
        <v>1680</v>
      </c>
      <c r="BA67" s="542">
        <v>1641.5333333333333</v>
      </c>
      <c r="BB67" s="542">
        <v>3400</v>
      </c>
      <c r="BC67" s="1036">
        <v>2774.6666666666665</v>
      </c>
      <c r="BD67" s="914">
        <v>6360</v>
      </c>
      <c r="BE67" s="542">
        <v>5864.0666666666666</v>
      </c>
      <c r="BF67" s="1217"/>
      <c r="BG67" s="1217"/>
      <c r="BH67" s="1217"/>
      <c r="BI67" s="1217"/>
      <c r="BJ67" s="1217"/>
      <c r="BK67" s="1217"/>
      <c r="BL67" s="1217"/>
      <c r="BM67" s="1217"/>
    </row>
    <row r="68" spans="1:65" x14ac:dyDescent="0.25">
      <c r="A68" s="1362" t="s">
        <v>510</v>
      </c>
      <c r="B68" s="1422"/>
      <c r="C68" s="914" t="s">
        <v>509</v>
      </c>
      <c r="D68" s="922">
        <v>20</v>
      </c>
      <c r="E68" s="922">
        <v>20.265424669004133</v>
      </c>
      <c r="F68" s="922">
        <v>20</v>
      </c>
      <c r="G68" s="922">
        <v>18.957875653193984</v>
      </c>
      <c r="H68" s="922">
        <v>20</v>
      </c>
      <c r="I68" s="922">
        <v>19.617779890658426</v>
      </c>
      <c r="J68" s="922">
        <v>20</v>
      </c>
      <c r="K68" s="922">
        <v>20.125722906713602</v>
      </c>
      <c r="L68" s="922">
        <v>20</v>
      </c>
      <c r="M68" s="922">
        <v>19.754318543909619</v>
      </c>
      <c r="N68" s="922">
        <v>20</v>
      </c>
      <c r="O68" s="922">
        <v>20.99699319512581</v>
      </c>
      <c r="P68" s="922">
        <v>20</v>
      </c>
      <c r="Q68" s="922">
        <v>20.087334516076588</v>
      </c>
      <c r="R68" s="922">
        <v>20</v>
      </c>
      <c r="S68" s="922">
        <v>21.395195753151956</v>
      </c>
      <c r="T68" s="922">
        <v>20</v>
      </c>
      <c r="U68" s="922">
        <v>20.362369804748987</v>
      </c>
      <c r="V68" s="922">
        <v>20</v>
      </c>
      <c r="W68" s="922">
        <v>21.21211157911468</v>
      </c>
      <c r="X68" s="922">
        <v>20</v>
      </c>
      <c r="Y68" s="922">
        <v>21.201009370202399</v>
      </c>
      <c r="Z68" s="922">
        <v>20</v>
      </c>
      <c r="AA68" s="1021">
        <v>20.51025573643518</v>
      </c>
      <c r="AB68" s="922">
        <v>20</v>
      </c>
      <c r="AC68" s="922">
        <v>19.131633911271038</v>
      </c>
      <c r="AD68" s="922">
        <v>20</v>
      </c>
      <c r="AE68" s="922">
        <v>20.296786963941983</v>
      </c>
      <c r="AF68" s="922">
        <v>20</v>
      </c>
      <c r="AG68" s="922">
        <v>17.296251511487306</v>
      </c>
      <c r="AH68" s="922">
        <v>20</v>
      </c>
      <c r="AI68" s="922">
        <v>20.268058026497066</v>
      </c>
      <c r="AJ68" s="922">
        <v>20</v>
      </c>
      <c r="AK68" s="922">
        <v>21.011564211807666</v>
      </c>
      <c r="AL68" s="922">
        <v>20</v>
      </c>
      <c r="AM68" s="922">
        <v>19.983735854602454</v>
      </c>
      <c r="AN68" s="922">
        <v>20</v>
      </c>
      <c r="AO68" s="922">
        <v>20.366257473497342</v>
      </c>
      <c r="AP68" s="922">
        <v>20</v>
      </c>
      <c r="AQ68" s="922">
        <v>20.945226590048325</v>
      </c>
      <c r="AR68" s="922">
        <v>20</v>
      </c>
      <c r="AS68" s="922">
        <v>20.432062700391878</v>
      </c>
      <c r="AT68" s="922">
        <v>20</v>
      </c>
      <c r="AU68" s="922">
        <v>20.351150202976999</v>
      </c>
      <c r="AV68" s="922">
        <v>20</v>
      </c>
      <c r="AW68" s="922">
        <v>20.424353767807641</v>
      </c>
      <c r="AX68" s="922">
        <v>20</v>
      </c>
      <c r="AY68" s="922">
        <v>21.072245635159543</v>
      </c>
      <c r="AZ68" s="922">
        <v>20</v>
      </c>
      <c r="BA68" s="922">
        <v>20.804323144489135</v>
      </c>
      <c r="BB68" s="922">
        <v>20</v>
      </c>
      <c r="BC68" s="1021">
        <v>20.461200473183695</v>
      </c>
      <c r="BD68" s="922">
        <v>20</v>
      </c>
      <c r="BE68" s="922">
        <v>20.48701525561896</v>
      </c>
      <c r="BF68" s="1217"/>
      <c r="BG68" s="1217"/>
      <c r="BH68" s="1217"/>
      <c r="BI68" s="1217"/>
      <c r="BJ68" s="1217"/>
      <c r="BK68" s="1217"/>
      <c r="BL68" s="1217"/>
      <c r="BM68" s="1217"/>
    </row>
    <row r="69" spans="1:65" ht="14.25" customHeight="1" x14ac:dyDescent="0.25">
      <c r="A69" s="1362" t="s">
        <v>305</v>
      </c>
      <c r="B69" s="1422"/>
      <c r="C69" s="914" t="s">
        <v>1099</v>
      </c>
      <c r="D69" s="1035">
        <v>0.24600000000000008</v>
      </c>
      <c r="E69" s="1035">
        <v>0.27900000000000003</v>
      </c>
      <c r="F69" s="1035">
        <v>0.24600000000000014</v>
      </c>
      <c r="G69" s="1035">
        <v>0.31900000000000001</v>
      </c>
      <c r="H69" s="1035">
        <v>0.24600000000000008</v>
      </c>
      <c r="I69" s="1035">
        <v>0.2983576664399607</v>
      </c>
      <c r="J69" s="1035">
        <v>0.24600000000000011</v>
      </c>
      <c r="K69" s="1035">
        <v>0.32300000000000001</v>
      </c>
      <c r="L69" s="1035">
        <v>0.24600000000000008</v>
      </c>
      <c r="M69" s="1035">
        <v>0.30499361671581132</v>
      </c>
      <c r="N69" s="1035">
        <v>0.24600000000000005</v>
      </c>
      <c r="O69" s="1035">
        <v>0.28199999999999997</v>
      </c>
      <c r="P69" s="1035">
        <v>0.24600000000000008</v>
      </c>
      <c r="Q69" s="1035">
        <v>0.29865784711101179</v>
      </c>
      <c r="R69" s="1035">
        <v>0.24600000000000005</v>
      </c>
      <c r="S69" s="1035">
        <v>0.31</v>
      </c>
      <c r="T69" s="1035">
        <v>0.24600000000000005</v>
      </c>
      <c r="U69" s="1035">
        <v>0.30113562180091275</v>
      </c>
      <c r="V69" s="1035">
        <v>0.24599999999999997</v>
      </c>
      <c r="W69" s="1035">
        <v>0.314</v>
      </c>
      <c r="X69" s="1035">
        <v>0.246</v>
      </c>
      <c r="Y69" s="1035">
        <v>0.30206139684715594</v>
      </c>
      <c r="Z69" s="1035">
        <v>0.24600000000000005</v>
      </c>
      <c r="AA69" s="1035">
        <v>0.30342601400476199</v>
      </c>
      <c r="AB69" s="1035">
        <v>0.24600000000000005</v>
      </c>
      <c r="AC69" s="1035">
        <v>0.317</v>
      </c>
      <c r="AD69" s="1035">
        <v>0.24600000000000002</v>
      </c>
      <c r="AE69" s="1035">
        <v>0.30538522038808585</v>
      </c>
      <c r="AF69" s="1035">
        <v>0.24600000000000002</v>
      </c>
      <c r="AG69" s="1035">
        <v>0.57799999999999996</v>
      </c>
      <c r="AH69" s="1035">
        <v>0.24600000000000005</v>
      </c>
      <c r="AI69" s="1035">
        <v>0.30726523132828842</v>
      </c>
      <c r="AJ69" s="1035">
        <v>0.24600000000000005</v>
      </c>
      <c r="AK69" s="1035">
        <v>0.27400000000000002</v>
      </c>
      <c r="AL69" s="1035">
        <v>0.24600000000000002</v>
      </c>
      <c r="AM69" s="1035">
        <v>0.30137211086185695</v>
      </c>
      <c r="AN69" s="1035">
        <v>0.24600000000000002</v>
      </c>
      <c r="AO69" s="1035">
        <v>0.3028877703666159</v>
      </c>
      <c r="AP69" s="1035">
        <v>0.24600000000000005</v>
      </c>
      <c r="AQ69" s="1035">
        <v>0.254</v>
      </c>
      <c r="AR69" s="1035">
        <v>0.24600000000000002</v>
      </c>
      <c r="AS69" s="1035">
        <v>0.29723377630113856</v>
      </c>
      <c r="AT69" s="1035">
        <v>0.24600000000000002</v>
      </c>
      <c r="AU69" s="1035">
        <v>0.28799999999999998</v>
      </c>
      <c r="AV69" s="1035">
        <v>0.24600000000000005</v>
      </c>
      <c r="AW69" s="1035">
        <v>0.2963273164640734</v>
      </c>
      <c r="AX69" s="1035">
        <v>0.246</v>
      </c>
      <c r="AY69" s="1035">
        <v>0.254</v>
      </c>
      <c r="AZ69" s="1035">
        <v>0.24600000000000002</v>
      </c>
      <c r="BA69" s="1035">
        <v>0.26448664265417254</v>
      </c>
      <c r="BB69" s="1035">
        <v>0.24600000000000005</v>
      </c>
      <c r="BC69" s="1035">
        <v>0.27910705721726964</v>
      </c>
      <c r="BD69" s="1035">
        <v>0.24600000000000002</v>
      </c>
      <c r="BE69" s="1035">
        <v>0.29193400164399602</v>
      </c>
      <c r="BF69" s="1217"/>
      <c r="BG69" s="1217"/>
      <c r="BH69" s="1217"/>
      <c r="BI69" s="1217"/>
      <c r="BJ69" s="1217"/>
      <c r="BK69" s="1217"/>
      <c r="BL69" s="1217"/>
      <c r="BM69" s="1217"/>
    </row>
    <row r="70" spans="1:65" x14ac:dyDescent="0.25">
      <c r="A70" s="1362" t="s">
        <v>306</v>
      </c>
      <c r="B70" s="1422"/>
      <c r="C70" s="914" t="s">
        <v>211</v>
      </c>
      <c r="D70" s="542">
        <v>6088186.52849741</v>
      </c>
      <c r="E70" s="542">
        <v>5820980.0000000056</v>
      </c>
      <c r="F70" s="542">
        <v>6325388.6010362692</v>
      </c>
      <c r="G70" s="542">
        <v>5804351.6666666716</v>
      </c>
      <c r="H70" s="542">
        <v>12413575.129533678</v>
      </c>
      <c r="I70" s="542">
        <v>11625331.666666677</v>
      </c>
      <c r="J70" s="542">
        <v>4011233.1606217609</v>
      </c>
      <c r="K70" s="542">
        <v>4746618.3333333274</v>
      </c>
      <c r="L70" s="914">
        <v>16424808.290155439</v>
      </c>
      <c r="M70" s="542">
        <v>16371950.000000004</v>
      </c>
      <c r="N70" s="542">
        <v>3188225.9067357518</v>
      </c>
      <c r="O70" s="542">
        <v>6111471.6666666679</v>
      </c>
      <c r="P70" s="542">
        <v>19613034.196891189</v>
      </c>
      <c r="Q70" s="542">
        <v>22483421.666666672</v>
      </c>
      <c r="R70" s="542">
        <v>6325388.6010362692</v>
      </c>
      <c r="S70" s="542">
        <v>6034416.6666666726</v>
      </c>
      <c r="T70" s="542">
        <v>25938422.797927458</v>
      </c>
      <c r="U70" s="542">
        <v>28517838.333333343</v>
      </c>
      <c r="V70" s="542">
        <v>6127720.2072538845</v>
      </c>
      <c r="W70" s="542">
        <v>5988282</v>
      </c>
      <c r="X70" s="542">
        <v>15641334.715025906</v>
      </c>
      <c r="Y70" s="542">
        <v>18134170.33333334</v>
      </c>
      <c r="Z70" s="542">
        <v>32066143.005181342</v>
      </c>
      <c r="AA70" s="1036">
        <v>34506120.333333343</v>
      </c>
      <c r="AB70" s="542">
        <v>6325388.6010362692</v>
      </c>
      <c r="AC70" s="542">
        <v>5771476.6666666688</v>
      </c>
      <c r="AD70" s="542">
        <v>38391531.606217608</v>
      </c>
      <c r="AE70" s="542">
        <v>40277597.000000015</v>
      </c>
      <c r="AF70" s="542">
        <v>6127720.2072538845</v>
      </c>
      <c r="AG70" s="542">
        <v>1297988.3333333321</v>
      </c>
      <c r="AH70" s="542">
        <v>44519251.813471496</v>
      </c>
      <c r="AI70" s="542">
        <v>41575585.333333343</v>
      </c>
      <c r="AJ70" s="542">
        <v>6325388.6010362692</v>
      </c>
      <c r="AK70" s="542">
        <v>5964551.6666666651</v>
      </c>
      <c r="AL70" s="542">
        <v>18778497.409326423</v>
      </c>
      <c r="AM70" s="542">
        <v>13034016.666666666</v>
      </c>
      <c r="AN70" s="542">
        <v>50844640.414507762</v>
      </c>
      <c r="AO70" s="542">
        <v>47540137.000000007</v>
      </c>
      <c r="AP70" s="542">
        <v>6325388.6010362692</v>
      </c>
      <c r="AQ70" s="542">
        <v>5982429.999999987</v>
      </c>
      <c r="AR70" s="542">
        <v>57170029.015544027</v>
      </c>
      <c r="AS70" s="542">
        <v>53522566.999999993</v>
      </c>
      <c r="AT70" s="542">
        <v>5732383.4196891198</v>
      </c>
      <c r="AU70" s="542">
        <v>5421545.0000000056</v>
      </c>
      <c r="AV70" s="542">
        <v>62902412.435233146</v>
      </c>
      <c r="AW70" s="542">
        <v>58944112</v>
      </c>
      <c r="AX70" s="542">
        <v>6325388.6010362692</v>
      </c>
      <c r="AY70" s="542">
        <v>6017245.0000000037</v>
      </c>
      <c r="AZ70" s="542">
        <v>18383160.621761657</v>
      </c>
      <c r="BA70" s="542">
        <v>17421219.999999996</v>
      </c>
      <c r="BB70" s="542">
        <v>37161658.031088084</v>
      </c>
      <c r="BC70" s="1036">
        <v>30455236.666666664</v>
      </c>
      <c r="BD70" s="542">
        <v>69227801.036269411</v>
      </c>
      <c r="BE70" s="542">
        <v>64961357</v>
      </c>
      <c r="BF70" s="1217"/>
      <c r="BG70" s="1217"/>
      <c r="BH70" s="1217"/>
      <c r="BI70" s="1217"/>
      <c r="BJ70" s="1217"/>
      <c r="BK70" s="1217"/>
      <c r="BL70" s="1217"/>
      <c r="BM70" s="1217"/>
    </row>
    <row r="71" spans="1:65" x14ac:dyDescent="0.25">
      <c r="A71" s="1362" t="s">
        <v>307</v>
      </c>
      <c r="B71" s="1422"/>
      <c r="C71" s="914" t="s">
        <v>299</v>
      </c>
      <c r="D71" s="922">
        <v>76.300000000000011</v>
      </c>
      <c r="E71" s="922">
        <v>80.642504495201408</v>
      </c>
      <c r="F71" s="922">
        <v>76.3</v>
      </c>
      <c r="G71" s="922">
        <v>85.748672729181763</v>
      </c>
      <c r="H71" s="922">
        <v>76.3</v>
      </c>
      <c r="I71" s="922">
        <v>83.113592031694267</v>
      </c>
      <c r="J71" s="922">
        <v>80.642499999999984</v>
      </c>
      <c r="K71" s="922">
        <v>92.08192286187726</v>
      </c>
      <c r="L71" s="922">
        <v>77.316780487804863</v>
      </c>
      <c r="M71" s="922">
        <v>85.528679762792152</v>
      </c>
      <c r="N71" s="922">
        <v>82.043680000000009</v>
      </c>
      <c r="O71" s="922">
        <v>83.94148671860242</v>
      </c>
      <c r="P71" s="922">
        <v>78.047744329896886</v>
      </c>
      <c r="Q71" s="922">
        <v>85.091337105018283</v>
      </c>
      <c r="R71" s="922">
        <v>76.3</v>
      </c>
      <c r="S71" s="922">
        <v>81.704260081536077</v>
      </c>
      <c r="T71" s="922">
        <v>77.614195348837185</v>
      </c>
      <c r="U71" s="922">
        <v>84.35140582357019</v>
      </c>
      <c r="V71" s="922">
        <v>76.299999999999983</v>
      </c>
      <c r="W71" s="922">
        <v>81.772418085797852</v>
      </c>
      <c r="X71" s="922">
        <v>77.404553846153831</v>
      </c>
      <c r="Y71" s="922">
        <v>82.467697813659015</v>
      </c>
      <c r="Z71" s="922">
        <v>77.359569999999977</v>
      </c>
      <c r="AA71" s="1021">
        <v>83.892239176181377</v>
      </c>
      <c r="AB71" s="922">
        <v>76.3</v>
      </c>
      <c r="AC71" s="922">
        <v>83.184686557085101</v>
      </c>
      <c r="AD71" s="922">
        <v>77.182974999999971</v>
      </c>
      <c r="AE71" s="922">
        <v>83.790114302297084</v>
      </c>
      <c r="AF71" s="922">
        <v>76.299999999999983</v>
      </c>
      <c r="AG71" s="922">
        <v>388.85140809613046</v>
      </c>
      <c r="AH71" s="922">
        <v>77.06022959641254</v>
      </c>
      <c r="AI71" s="922">
        <v>85.893883476445325</v>
      </c>
      <c r="AJ71" s="922">
        <v>76.3</v>
      </c>
      <c r="AK71" s="922">
        <v>81.319259040472772</v>
      </c>
      <c r="AL71" s="922">
        <v>76.3</v>
      </c>
      <c r="AM71" s="922">
        <v>89.233241158630406</v>
      </c>
      <c r="AN71" s="922">
        <v>76.964828235294092</v>
      </c>
      <c r="AO71" s="922">
        <v>85.291896384121884</v>
      </c>
      <c r="AP71" s="922">
        <v>76.3</v>
      </c>
      <c r="AQ71" s="922">
        <v>82.071579217238209</v>
      </c>
      <c r="AR71" s="922">
        <v>76.89070104529614</v>
      </c>
      <c r="AS71" s="922">
        <v>84.919458573725265</v>
      </c>
      <c r="AT71" s="922">
        <v>76.300000000000011</v>
      </c>
      <c r="AU71" s="922">
        <v>79.022333859746226</v>
      </c>
      <c r="AV71" s="922">
        <v>76.836491139240479</v>
      </c>
      <c r="AW71" s="922">
        <v>84.340550602267541</v>
      </c>
      <c r="AX71" s="922">
        <v>76.3</v>
      </c>
      <c r="AY71" s="922">
        <v>74.341279318700444</v>
      </c>
      <c r="AZ71" s="922">
        <v>76.3</v>
      </c>
      <c r="BA71" s="922">
        <v>78.318236969371682</v>
      </c>
      <c r="BB71" s="922">
        <v>76.3</v>
      </c>
      <c r="BC71" s="1021">
        <v>82.644653142439481</v>
      </c>
      <c r="BD71" s="922">
        <v>76.787158620689624</v>
      </c>
      <c r="BE71" s="922">
        <v>83.302687813178224</v>
      </c>
      <c r="BF71" s="1217"/>
      <c r="BG71" s="1217"/>
      <c r="BH71" s="1217"/>
      <c r="BI71" s="1217"/>
      <c r="BJ71" s="1217"/>
      <c r="BK71" s="1217"/>
      <c r="BL71" s="1217"/>
      <c r="BM71" s="1217"/>
    </row>
    <row r="72" spans="1:65" ht="15" customHeight="1" x14ac:dyDescent="0.25">
      <c r="A72" s="1362" t="s">
        <v>308</v>
      </c>
      <c r="B72" s="1422"/>
      <c r="C72" s="914" t="s">
        <v>300</v>
      </c>
      <c r="D72" s="1038">
        <v>2.7274640678455779</v>
      </c>
      <c r="E72" s="1038">
        <v>3.480078073637987</v>
      </c>
      <c r="F72" s="1038">
        <v>2.7272396169432938</v>
      </c>
      <c r="G72" s="1038">
        <v>3.4838109863814144</v>
      </c>
      <c r="H72" s="1038">
        <v>2.7273500026329418</v>
      </c>
      <c r="I72" s="1038">
        <v>3.4819751276551387</v>
      </c>
      <c r="J72" s="1038">
        <v>2.4789599840701677</v>
      </c>
      <c r="K72" s="1038">
        <v>2.5581626509193138</v>
      </c>
      <c r="L72" s="1038">
        <v>2.645463183326533</v>
      </c>
      <c r="M72" s="1038">
        <v>3.1774215638960754</v>
      </c>
      <c r="N72" s="1038">
        <v>1.977795145400457</v>
      </c>
      <c r="O72" s="1038">
        <v>2.8596535242513612</v>
      </c>
      <c r="P72" s="1038">
        <v>2.4758098294272841</v>
      </c>
      <c r="Q72" s="1038">
        <v>3.0966772259535662</v>
      </c>
      <c r="R72" s="1038">
        <v>2.6384815082273101</v>
      </c>
      <c r="S72" s="1038">
        <v>3.15131794671407</v>
      </c>
      <c r="T72" s="1038">
        <v>2.5087694506220606</v>
      </c>
      <c r="U72" s="1038">
        <v>3.1077482216632109</v>
      </c>
      <c r="V72" s="1038">
        <v>2.6309134919087978</v>
      </c>
      <c r="W72" s="1038">
        <v>2.6207146888326682</v>
      </c>
      <c r="X72" s="1038">
        <v>2.4133910980404858</v>
      </c>
      <c r="Y72" s="1038">
        <v>2.880016915922917</v>
      </c>
      <c r="Z72" s="1038">
        <v>2.5287930639477549</v>
      </c>
      <c r="AA72" s="1038">
        <v>3.0279066589041053</v>
      </c>
      <c r="AB72" s="1038">
        <v>2.5597580745697002</v>
      </c>
      <c r="AC72" s="1038">
        <v>2.5658897851131868</v>
      </c>
      <c r="AD72" s="1038">
        <v>2.5332786495985977</v>
      </c>
      <c r="AE72" s="1038">
        <v>2.9609789809250473</v>
      </c>
      <c r="AF72" s="1038">
        <v>2.5659332613524386</v>
      </c>
      <c r="AG72" s="1038">
        <v>0.47004464823727815</v>
      </c>
      <c r="AH72" s="1038">
        <v>2.5372935608798075</v>
      </c>
      <c r="AI72" s="1038">
        <v>2.6547165629716329</v>
      </c>
      <c r="AJ72" s="1038">
        <v>2.5597580745697002</v>
      </c>
      <c r="AK72" s="1038">
        <v>2.3853387398182062</v>
      </c>
      <c r="AL72" s="1038">
        <v>2.5617717224336367</v>
      </c>
      <c r="AM72" s="1038">
        <v>1.8216241708694734</v>
      </c>
      <c r="AN72" s="1038">
        <v>2.5398259242412138</v>
      </c>
      <c r="AO72" s="1038">
        <v>2.6243503356343378</v>
      </c>
      <c r="AP72" s="1038">
        <v>2.5597580745697002</v>
      </c>
      <c r="AQ72" s="1038">
        <v>1.5668951612903226</v>
      </c>
      <c r="AR72" s="1038">
        <v>2.5418451943725309</v>
      </c>
      <c r="AS72" s="1038">
        <v>2.5172225238543886</v>
      </c>
      <c r="AT72" s="1038">
        <v>2.5882624785347073</v>
      </c>
      <c r="AU72" s="1038">
        <v>2.0877565975569401</v>
      </c>
      <c r="AV72" s="1038">
        <v>2.5457364637034918</v>
      </c>
      <c r="AW72" s="1038">
        <v>2.4812193923084949</v>
      </c>
      <c r="AX72" s="1038">
        <v>2.4712765557654475</v>
      </c>
      <c r="AY72" s="1038">
        <v>2.2807241016418409</v>
      </c>
      <c r="AZ72" s="1038">
        <v>2.5381491437706818</v>
      </c>
      <c r="BA72" s="1038">
        <v>1.9748153542499045</v>
      </c>
      <c r="BB72" s="1038">
        <v>2.5500902274904171</v>
      </c>
      <c r="BC72" s="1038">
        <v>1.8973780527608954</v>
      </c>
      <c r="BD72" s="1038">
        <v>2.5394124715224526</v>
      </c>
      <c r="BE72" s="1038">
        <v>2.4641910251559844</v>
      </c>
      <c r="BF72" s="1217"/>
      <c r="BG72" s="1217"/>
      <c r="BH72" s="1217"/>
      <c r="BI72" s="1217"/>
      <c r="BJ72" s="1217"/>
      <c r="BK72" s="1217"/>
      <c r="BL72" s="1217"/>
      <c r="BM72" s="1217"/>
    </row>
    <row r="73" spans="1:65" x14ac:dyDescent="0.25">
      <c r="A73" s="1362" t="s">
        <v>309</v>
      </c>
      <c r="B73" s="1422"/>
      <c r="C73" s="914" t="s">
        <v>300</v>
      </c>
      <c r="D73" s="1038">
        <v>7.2277781197641602</v>
      </c>
      <c r="E73" s="1038">
        <v>5.76075416647023</v>
      </c>
      <c r="F73" s="1038">
        <v>7.2751364671880348</v>
      </c>
      <c r="G73" s="1038">
        <v>5.9117749940399307</v>
      </c>
      <c r="H73" s="1038">
        <v>7.2518454766517024</v>
      </c>
      <c r="I73" s="1038">
        <v>5.8375024558908972</v>
      </c>
      <c r="J73" s="1038">
        <v>4.0927517983631674</v>
      </c>
      <c r="K73" s="1038">
        <v>4.9477699397780111</v>
      </c>
      <c r="L73" s="1038">
        <v>6.2103860222708667</v>
      </c>
      <c r="M73" s="1038">
        <v>5.5441840439855508</v>
      </c>
      <c r="N73" s="1038">
        <v>3.0393998614849043</v>
      </c>
      <c r="O73" s="1038">
        <v>6.221684291379022</v>
      </c>
      <c r="P73" s="1038">
        <v>5.4046436371531223</v>
      </c>
      <c r="Q73" s="1038">
        <v>5.7163357461920885</v>
      </c>
      <c r="R73" s="1038">
        <v>7.3221957172446119</v>
      </c>
      <c r="S73" s="1038">
        <v>6.4233127737750459</v>
      </c>
      <c r="T73" s="1038">
        <v>5.7931672612239469</v>
      </c>
      <c r="U73" s="1038">
        <v>5.8595794576631457</v>
      </c>
      <c r="V73" s="1038">
        <v>7.3352927432772983</v>
      </c>
      <c r="W73" s="1038">
        <v>5.8717492582968385</v>
      </c>
      <c r="X73" s="1038">
        <v>5.8833504917275423</v>
      </c>
      <c r="Y73" s="1038">
        <v>6.1755150735726208</v>
      </c>
      <c r="Z73" s="1038">
        <v>6.0459747172982663</v>
      </c>
      <c r="AA73" s="1038">
        <v>5.861574506947357</v>
      </c>
      <c r="AB73" s="1038">
        <v>7.3639346164099893</v>
      </c>
      <c r="AC73" s="1038">
        <v>4.8123354194413981</v>
      </c>
      <c r="AD73" s="1038">
        <v>6.236894141935946</v>
      </c>
      <c r="AE73" s="1038">
        <v>5.7095819288506995</v>
      </c>
      <c r="AF73" s="1038">
        <v>7.3697450424837943</v>
      </c>
      <c r="AG73" s="1038">
        <v>0.14568066163997337</v>
      </c>
      <c r="AH73" s="1038">
        <v>6.3761790887246166</v>
      </c>
      <c r="AI73" s="1038">
        <v>5.0254957074723317</v>
      </c>
      <c r="AJ73" s="1038">
        <v>7.3639346164099893</v>
      </c>
      <c r="AK73" s="1038">
        <v>5.4330271836382149</v>
      </c>
      <c r="AL73" s="1038">
        <v>7.3658293205644911</v>
      </c>
      <c r="AM73" s="1038">
        <v>3.4997463102681219</v>
      </c>
      <c r="AN73" s="1038">
        <v>6.4875260754818767</v>
      </c>
      <c r="AO73" s="1038">
        <v>5.071435619331031</v>
      </c>
      <c r="AP73" s="1038">
        <v>7.3639346164099893</v>
      </c>
      <c r="AQ73" s="1038">
        <v>4.6403091397849456</v>
      </c>
      <c r="AR73" s="1038">
        <v>6.5763125616543334</v>
      </c>
      <c r="AS73" s="1038">
        <v>5.0277594073508718</v>
      </c>
      <c r="AT73" s="1038">
        <v>7.3780218216589377</v>
      </c>
      <c r="AU73" s="1038">
        <v>4.8707748058961888</v>
      </c>
      <c r="AV73" s="1038">
        <v>6.6435217211756772</v>
      </c>
      <c r="AW73" s="1038">
        <v>5.0145990216001799</v>
      </c>
      <c r="AX73" s="1038">
        <v>7.4108472194276924</v>
      </c>
      <c r="AY73" s="1038">
        <v>4.9440903935913632</v>
      </c>
      <c r="AZ73" s="1038">
        <v>7.3844760879713149</v>
      </c>
      <c r="BA73" s="1038">
        <v>4.8166453344417652</v>
      </c>
      <c r="BB73" s="1038">
        <v>7.375050249501931</v>
      </c>
      <c r="BC73" s="1038">
        <v>4.1509601134309122</v>
      </c>
      <c r="BD73" s="1038">
        <v>6.7086918319861217</v>
      </c>
      <c r="BE73" s="1038">
        <v>5.0086106175775136</v>
      </c>
      <c r="BF73" s="1217"/>
      <c r="BG73" s="1217"/>
      <c r="BH73" s="1217"/>
      <c r="BI73" s="1217"/>
      <c r="BJ73" s="1217"/>
      <c r="BK73" s="1217"/>
      <c r="BL73" s="1217"/>
      <c r="BM73" s="1217"/>
    </row>
    <row r="74" spans="1:65" x14ac:dyDescent="0.25">
      <c r="A74" s="1362" t="s">
        <v>2155</v>
      </c>
      <c r="B74" s="1422"/>
      <c r="C74" s="914" t="s">
        <v>300</v>
      </c>
      <c r="D74" s="1038">
        <v>0</v>
      </c>
      <c r="E74" s="1038">
        <v>0.26198148554921136</v>
      </c>
      <c r="F74" s="1038">
        <v>0</v>
      </c>
      <c r="G74" s="1038">
        <v>0.33685550630185346</v>
      </c>
      <c r="H74" s="1038">
        <v>0</v>
      </c>
      <c r="I74" s="1038">
        <v>0.30003221740711139</v>
      </c>
      <c r="J74" s="1038">
        <v>0</v>
      </c>
      <c r="K74" s="1038">
        <v>0.32576691402577523</v>
      </c>
      <c r="L74" s="1038">
        <v>0</v>
      </c>
      <c r="M74" s="1038">
        <v>0.30851618332535224</v>
      </c>
      <c r="N74" s="1038">
        <v>0</v>
      </c>
      <c r="O74" s="1038">
        <v>0.41884611564263285</v>
      </c>
      <c r="P74" s="1038">
        <v>0</v>
      </c>
      <c r="Q74" s="1038">
        <v>0.33655083825843179</v>
      </c>
      <c r="R74" s="1038">
        <v>0</v>
      </c>
      <c r="S74" s="1038">
        <v>0.95732224816835332</v>
      </c>
      <c r="T74" s="1038">
        <v>0</v>
      </c>
      <c r="U74" s="1038">
        <v>0.46232805203103028</v>
      </c>
      <c r="V74" s="1038">
        <v>0</v>
      </c>
      <c r="W74" s="1038">
        <v>2.7813809860847085</v>
      </c>
      <c r="X74" s="1038">
        <v>0</v>
      </c>
      <c r="Y74" s="1038">
        <v>1.3706809658769763</v>
      </c>
      <c r="Z74" s="1038">
        <v>0</v>
      </c>
      <c r="AA74" s="1038">
        <v>0.84250066417097735</v>
      </c>
      <c r="AB74" s="1038">
        <v>0</v>
      </c>
      <c r="AC74" s="1038">
        <v>2.966433793679335</v>
      </c>
      <c r="AD74" s="1038">
        <v>0</v>
      </c>
      <c r="AE74" s="1038">
        <v>1.1501732203147115</v>
      </c>
      <c r="AF74" s="1038">
        <v>0</v>
      </c>
      <c r="AG74" s="1038">
        <v>7.8999765671547456E-2</v>
      </c>
      <c r="AH74" s="1038">
        <v>0</v>
      </c>
      <c r="AI74" s="1038">
        <v>1.0184715660553061</v>
      </c>
      <c r="AJ74" s="1038">
        <v>0</v>
      </c>
      <c r="AK74" s="1038">
        <v>1.4143515764122583</v>
      </c>
      <c r="AL74" s="1038">
        <v>0</v>
      </c>
      <c r="AM74" s="1038">
        <v>1.5018949939454982</v>
      </c>
      <c r="AN74" s="1038">
        <v>0</v>
      </c>
      <c r="AO74" s="1038">
        <v>1.0630980399500898</v>
      </c>
      <c r="AP74" s="1038">
        <v>0</v>
      </c>
      <c r="AQ74" s="1038">
        <v>2.5043010752688173</v>
      </c>
      <c r="AR74" s="1038">
        <v>0</v>
      </c>
      <c r="AS74" s="1038">
        <v>1.2091022690183268</v>
      </c>
      <c r="AT74" s="1038">
        <v>0</v>
      </c>
      <c r="AU74" s="1038">
        <v>3.4434370712431104</v>
      </c>
      <c r="AV74" s="1038">
        <v>0</v>
      </c>
      <c r="AW74" s="1038">
        <v>1.3964117733964523</v>
      </c>
      <c r="AX74" s="1038">
        <v>0</v>
      </c>
      <c r="AY74" s="1038">
        <v>2.4165564408565343</v>
      </c>
      <c r="AZ74" s="1038">
        <v>0</v>
      </c>
      <c r="BA74" s="1038">
        <v>2.7662535666076997</v>
      </c>
      <c r="BB74" s="1038">
        <v>0</v>
      </c>
      <c r="BC74" s="1038">
        <v>2.127127255152081</v>
      </c>
      <c r="BD74" s="1038">
        <v>0</v>
      </c>
      <c r="BE74" s="1038">
        <v>1.4830541972081306</v>
      </c>
      <c r="BF74" s="1217"/>
      <c r="BG74" s="1217"/>
      <c r="BH74" s="1217"/>
      <c r="BI74" s="1217"/>
      <c r="BJ74" s="1217"/>
      <c r="BK74" s="1217"/>
      <c r="BL74" s="1217"/>
      <c r="BM74" s="1217"/>
    </row>
    <row r="75" spans="1:65" x14ac:dyDescent="0.25">
      <c r="A75" s="1362" t="s">
        <v>310</v>
      </c>
      <c r="B75" s="1422"/>
      <c r="C75" s="914" t="s">
        <v>300</v>
      </c>
      <c r="D75" s="1038">
        <v>1.1723176446133035</v>
      </c>
      <c r="E75" s="1038">
        <v>1.3160720110861148</v>
      </c>
      <c r="F75" s="1038">
        <v>1.1857862943082651</v>
      </c>
      <c r="G75" s="1038">
        <v>1.283475271714132</v>
      </c>
      <c r="H75" s="1038">
        <v>1.1791623682287755</v>
      </c>
      <c r="I75" s="1038">
        <v>1.2995064550118285</v>
      </c>
      <c r="J75" s="1038">
        <v>0.36494889219921234</v>
      </c>
      <c r="K75" s="1038">
        <v>0.96495741221073783</v>
      </c>
      <c r="L75" s="1038">
        <v>0.91074034316408448</v>
      </c>
      <c r="M75" s="1038">
        <v>1.1892155617806996</v>
      </c>
      <c r="N75" s="1038">
        <v>0.22725610800819676</v>
      </c>
      <c r="O75" s="1038">
        <v>1.1871690325548669</v>
      </c>
      <c r="P75" s="1038">
        <v>0.73706811947693274</v>
      </c>
      <c r="Q75" s="1038">
        <v>1.1886955420593817</v>
      </c>
      <c r="R75" s="1038">
        <v>1.22748515296767</v>
      </c>
      <c r="S75" s="1038">
        <v>1.2593906021320571</v>
      </c>
      <c r="T75" s="1038">
        <v>0.83643366221035009</v>
      </c>
      <c r="U75" s="1038">
        <v>1.2030193777603813</v>
      </c>
      <c r="V75" s="1038">
        <v>1.2336104790643698</v>
      </c>
      <c r="W75" s="1038">
        <v>1.3305301890316319</v>
      </c>
      <c r="X75" s="1038">
        <v>0.89244884198024965</v>
      </c>
      <c r="Y75" s="1038">
        <v>1.2582527646330826</v>
      </c>
      <c r="Z75" s="1038">
        <v>0.90154461579297629</v>
      </c>
      <c r="AA75" s="1038">
        <v>1.2239227894441929</v>
      </c>
      <c r="AB75" s="1038">
        <v>1.264469687459904</v>
      </c>
      <c r="AC75" s="1038">
        <v>1.1412438484013216</v>
      </c>
      <c r="AD75" s="1038">
        <v>0.95411787383818536</v>
      </c>
      <c r="AE75" s="1038">
        <v>1.2119459334987304</v>
      </c>
      <c r="AF75" s="1038">
        <v>1.2641384104142313</v>
      </c>
      <c r="AG75" s="1038">
        <v>5.4654185085132805E-2</v>
      </c>
      <c r="AH75" s="1038">
        <v>0.9922351529254041</v>
      </c>
      <c r="AI75" s="1038">
        <v>1.0696559644314847</v>
      </c>
      <c r="AJ75" s="1038">
        <v>1.264469687459904</v>
      </c>
      <c r="AK75" s="1038">
        <v>1.2028770779834996</v>
      </c>
      <c r="AL75" s="1038">
        <v>1.2643616623363152</v>
      </c>
      <c r="AM75" s="1038">
        <v>0.80768885076612451</v>
      </c>
      <c r="AN75" s="1038">
        <v>1.022923409545657</v>
      </c>
      <c r="AO75" s="1038">
        <v>1.0846736172318936</v>
      </c>
      <c r="AP75" s="1038">
        <v>1.264469687459904</v>
      </c>
      <c r="AQ75" s="1038">
        <v>1.2119018817204301</v>
      </c>
      <c r="AR75" s="1038">
        <v>1.0473937841055971</v>
      </c>
      <c r="AS75" s="1038">
        <v>1.097562755137595</v>
      </c>
      <c r="AT75" s="1038">
        <v>1.2593384433523294</v>
      </c>
      <c r="AU75" s="1038">
        <v>1.2445854914091616</v>
      </c>
      <c r="AV75" s="1038">
        <v>1.0651615998508324</v>
      </c>
      <c r="AW75" s="1038">
        <v>1.1098880144657504</v>
      </c>
      <c r="AX75" s="1038">
        <v>1.306038603246453</v>
      </c>
      <c r="AY75" s="1038">
        <v>1.1505086594640479</v>
      </c>
      <c r="AZ75" s="1038">
        <v>1.2771914825084698</v>
      </c>
      <c r="BA75" s="1038">
        <v>1.2009235615130593</v>
      </c>
      <c r="BB75" s="1038">
        <v>1.2707060789049631</v>
      </c>
      <c r="BC75" s="1038">
        <v>1.0021455758607627</v>
      </c>
      <c r="BD75" s="1038">
        <v>1.08561964671457</v>
      </c>
      <c r="BE75" s="1038">
        <v>1.1133379870546469</v>
      </c>
      <c r="BF75" s="1217"/>
      <c r="BG75" s="1217"/>
      <c r="BH75" s="1217"/>
      <c r="BI75" s="1217"/>
      <c r="BJ75" s="1217"/>
      <c r="BK75" s="1217"/>
      <c r="BL75" s="1217"/>
      <c r="BM75" s="1217"/>
    </row>
    <row r="76" spans="1:65" ht="15.75" thickBot="1" x14ac:dyDescent="0.3">
      <c r="A76" s="1741" t="s">
        <v>311</v>
      </c>
      <c r="B76" s="2347"/>
      <c r="C76" s="1543" t="s">
        <v>550</v>
      </c>
      <c r="D76" s="922">
        <v>137.5</v>
      </c>
      <c r="E76" s="922">
        <v>129.35595798084987</v>
      </c>
      <c r="F76" s="922">
        <v>137.93103448275863</v>
      </c>
      <c r="G76" s="922">
        <v>132.11424665856646</v>
      </c>
      <c r="H76" s="922">
        <v>137.71929824561403</v>
      </c>
      <c r="I76" s="922">
        <v>130.67621480153176</v>
      </c>
      <c r="J76" s="922">
        <v>141.1764705882353</v>
      </c>
      <c r="K76" s="922">
        <v>127.67436624544887</v>
      </c>
      <c r="L76" s="922">
        <v>138.51351351351352</v>
      </c>
      <c r="M76" s="922">
        <v>129.85412580357581</v>
      </c>
      <c r="N76" s="922">
        <v>110.29411764705883</v>
      </c>
      <c r="O76" s="922">
        <v>126.79614410612015</v>
      </c>
      <c r="P76" s="922">
        <v>133.24175824175825</v>
      </c>
      <c r="Q76" s="922">
        <v>128.99752731940498</v>
      </c>
      <c r="R76" s="922">
        <v>137.93103448275863</v>
      </c>
      <c r="S76" s="922">
        <v>127.1317983683679</v>
      </c>
      <c r="T76" s="922">
        <v>134.375</v>
      </c>
      <c r="U76" s="922">
        <v>128.58527486842124</v>
      </c>
      <c r="V76" s="922">
        <v>138.39285714285714</v>
      </c>
      <c r="W76" s="922">
        <v>126.75568277184993</v>
      </c>
      <c r="X76" s="1038">
        <v>131.75675675675674</v>
      </c>
      <c r="Y76" s="1038">
        <v>126.89525848981235</v>
      </c>
      <c r="Z76" s="1038">
        <v>135.13513513513513</v>
      </c>
      <c r="AA76" s="1038">
        <v>128.25596329384362</v>
      </c>
      <c r="AB76" s="922">
        <v>137.93103448275863</v>
      </c>
      <c r="AC76" s="922">
        <v>126.42426920891478</v>
      </c>
      <c r="AD76" s="922">
        <v>135.59322033898306</v>
      </c>
      <c r="AE76" s="922">
        <v>127.98862146497009</v>
      </c>
      <c r="AF76" s="922">
        <v>138.39285714285714</v>
      </c>
      <c r="AG76" s="922">
        <v>106.36644295302014</v>
      </c>
      <c r="AH76" s="922">
        <v>135.97560975609755</v>
      </c>
      <c r="AI76" s="922">
        <v>127.8119525659189</v>
      </c>
      <c r="AJ76" s="922">
        <v>137.93103448275863</v>
      </c>
      <c r="AK76" s="922">
        <v>122.75759805341532</v>
      </c>
      <c r="AL76" s="1038">
        <v>138.08139534883722</v>
      </c>
      <c r="AM76" s="1038">
        <v>124.03496205212693</v>
      </c>
      <c r="AN76" s="922">
        <v>136.21794871794873</v>
      </c>
      <c r="AO76" s="922">
        <v>127.12324110328731</v>
      </c>
      <c r="AP76" s="922">
        <v>137.93103448275863</v>
      </c>
      <c r="AQ76" s="922">
        <v>125.85618640009596</v>
      </c>
      <c r="AR76" s="922">
        <v>136.40684410646386</v>
      </c>
      <c r="AS76" s="922">
        <v>126.97561158304406</v>
      </c>
      <c r="AT76" s="922">
        <v>139.42307692307693</v>
      </c>
      <c r="AU76" s="922">
        <v>131.63336547092669</v>
      </c>
      <c r="AV76" s="922">
        <v>136.67820069204151</v>
      </c>
      <c r="AW76" s="922">
        <v>127.41778824212638</v>
      </c>
      <c r="AX76" s="922">
        <v>137.93103448275863</v>
      </c>
      <c r="AY76" s="922">
        <v>133.72865346704393</v>
      </c>
      <c r="AZ76" s="1038">
        <v>138.39285714285714</v>
      </c>
      <c r="BA76" s="1038">
        <v>130.41814055963948</v>
      </c>
      <c r="BB76" s="1038">
        <v>138.23529411764707</v>
      </c>
      <c r="BC76" s="1038">
        <v>127.81134370494965</v>
      </c>
      <c r="BD76" s="922">
        <v>136.79245283018867</v>
      </c>
      <c r="BE76" s="922">
        <v>128.04558520253306</v>
      </c>
      <c r="BF76" s="1217"/>
      <c r="BG76" s="1217"/>
      <c r="BH76" s="1217"/>
      <c r="BI76" s="1217"/>
      <c r="BJ76" s="1217"/>
      <c r="BK76" s="1217"/>
      <c r="BL76" s="1217"/>
      <c r="BM76" s="1217"/>
    </row>
    <row r="77" spans="1:65" x14ac:dyDescent="0.25">
      <c r="A77" s="175"/>
      <c r="B77" s="175"/>
      <c r="C77" s="175"/>
      <c r="D77" s="1340"/>
      <c r="E77" s="1340"/>
      <c r="F77" s="1340"/>
      <c r="G77" s="1340"/>
      <c r="H77" s="1340"/>
      <c r="I77" s="1340"/>
      <c r="J77" s="1340"/>
      <c r="K77" s="1340"/>
      <c r="L77" s="1340"/>
      <c r="M77" s="1340"/>
      <c r="N77" s="1340"/>
      <c r="O77" s="1340"/>
      <c r="P77" s="1340"/>
      <c r="Q77" s="1340"/>
      <c r="R77" s="1340"/>
      <c r="S77" s="1340"/>
      <c r="T77" s="1340"/>
      <c r="U77" s="1340"/>
      <c r="V77" s="1340"/>
      <c r="W77" s="1340"/>
      <c r="X77" s="1340"/>
      <c r="Y77" s="1340"/>
      <c r="Z77" s="1340"/>
      <c r="AA77" s="1340"/>
      <c r="AB77" s="1340"/>
      <c r="AC77" s="1340"/>
      <c r="AD77" s="1340"/>
      <c r="AE77" s="1340"/>
      <c r="AF77" s="1340"/>
      <c r="AG77" s="1340"/>
      <c r="AH77" s="1340"/>
      <c r="AI77" s="1340"/>
      <c r="AJ77" s="1340"/>
      <c r="AK77" s="1340"/>
      <c r="AL77" s="1340"/>
      <c r="AM77" s="1340"/>
      <c r="AN77" s="1340"/>
      <c r="AO77" s="1340"/>
      <c r="AP77" s="1340"/>
      <c r="AQ77" s="1340"/>
      <c r="AR77" s="1340"/>
      <c r="AS77" s="1340"/>
      <c r="AT77" s="1340"/>
      <c r="AU77" s="1340"/>
      <c r="AV77" s="1340"/>
      <c r="AW77" s="1340"/>
      <c r="AX77" s="1340"/>
      <c r="AY77" s="1340"/>
      <c r="AZ77" s="1340"/>
      <c r="BA77" s="1340"/>
      <c r="BB77" s="1340"/>
      <c r="BC77" s="1340"/>
      <c r="BD77" s="1340"/>
      <c r="BE77" s="1340"/>
      <c r="BF77" s="1217"/>
      <c r="BG77" s="1217"/>
      <c r="BH77" s="1217"/>
      <c r="BI77" s="1217"/>
      <c r="BJ77" s="1217"/>
      <c r="BK77" s="1217"/>
      <c r="BL77" s="1217"/>
      <c r="BM77" s="1217"/>
    </row>
    <row r="78" spans="1:65" x14ac:dyDescent="0.25">
      <c r="A78" s="1101" t="s">
        <v>808</v>
      </c>
      <c r="B78" s="1782"/>
      <c r="C78" s="1519" t="s">
        <v>50</v>
      </c>
      <c r="D78" s="1436"/>
      <c r="E78" s="1437">
        <v>187.21999999999994</v>
      </c>
      <c r="F78" s="1436"/>
      <c r="G78" s="1437">
        <v>187.21999999999994</v>
      </c>
      <c r="H78" s="1436"/>
      <c r="I78" s="1036">
        <v>374.43999999999988</v>
      </c>
      <c r="J78" s="1436"/>
      <c r="K78" s="1437">
        <v>148.55500000000001</v>
      </c>
      <c r="L78" s="1436"/>
      <c r="M78" s="542">
        <v>522.99499999999989</v>
      </c>
      <c r="N78" s="1436"/>
      <c r="O78" s="1437">
        <v>258.44499999999999</v>
      </c>
      <c r="P78" s="1436"/>
      <c r="Q78" s="542">
        <v>781.43999999999983</v>
      </c>
      <c r="R78" s="1436"/>
      <c r="S78" s="1437">
        <v>231.98999999999992</v>
      </c>
      <c r="T78" s="1436"/>
      <c r="U78" s="542">
        <v>1013.4299999999997</v>
      </c>
      <c r="V78" s="1436"/>
      <c r="W78" s="1437">
        <v>234.02499999999995</v>
      </c>
      <c r="X78" s="542"/>
      <c r="Y78" s="542">
        <v>724.45999999999992</v>
      </c>
      <c r="Z78" s="542"/>
      <c r="AA78" s="1036">
        <v>1247.4549999999999</v>
      </c>
      <c r="AB78" s="1436"/>
      <c r="AC78" s="1437">
        <v>211.63999999999987</v>
      </c>
      <c r="AD78" s="1436"/>
      <c r="AE78" s="542">
        <v>1459.0949999999998</v>
      </c>
      <c r="AF78" s="1436"/>
      <c r="AG78" s="1437">
        <v>42.734999999999999</v>
      </c>
      <c r="AH78" s="1436"/>
      <c r="AI78" s="542">
        <v>1501.8299999999997</v>
      </c>
      <c r="AJ78" s="1436"/>
      <c r="AK78" s="1437">
        <v>227.92000000000002</v>
      </c>
      <c r="AL78" s="542"/>
      <c r="AM78" s="542">
        <v>482.2949999999999</v>
      </c>
      <c r="AN78" s="1436"/>
      <c r="AO78" s="542">
        <v>1729.7499999999998</v>
      </c>
      <c r="AP78" s="1436"/>
      <c r="AQ78" s="1437">
        <v>319.49499999999983</v>
      </c>
      <c r="AR78" s="1436"/>
      <c r="AS78" s="542">
        <v>2049.2449999999994</v>
      </c>
      <c r="AT78" s="1436"/>
      <c r="AU78" s="1437">
        <v>309.32</v>
      </c>
      <c r="AV78" s="1436"/>
      <c r="AW78" s="542">
        <v>2358.5649999999996</v>
      </c>
      <c r="AX78" s="1436"/>
      <c r="AY78" s="1437">
        <v>203.50000000000003</v>
      </c>
      <c r="AZ78" s="542"/>
      <c r="BA78" s="542">
        <v>832.31499999999983</v>
      </c>
      <c r="BB78" s="542"/>
      <c r="BC78" s="1036">
        <v>1314.6099999999997</v>
      </c>
      <c r="BD78" s="1436"/>
      <c r="BE78" s="542">
        <v>2562.0649999999996</v>
      </c>
      <c r="BF78" s="1217"/>
      <c r="BG78" s="1217"/>
      <c r="BH78" s="1217"/>
      <c r="BI78" s="1217"/>
      <c r="BJ78" s="1217"/>
      <c r="BK78" s="1217"/>
      <c r="BL78" s="1217"/>
      <c r="BM78" s="1217"/>
    </row>
    <row r="79" spans="1:65" x14ac:dyDescent="0.25">
      <c r="A79" s="1101" t="s">
        <v>806</v>
      </c>
      <c r="B79" s="1782"/>
      <c r="C79" s="1519" t="s">
        <v>50</v>
      </c>
      <c r="D79" s="1436"/>
      <c r="E79" s="1437">
        <v>1116.9769999999994</v>
      </c>
      <c r="F79" s="1436"/>
      <c r="G79" s="1437">
        <v>1046.6769999999992</v>
      </c>
      <c r="H79" s="1436"/>
      <c r="I79" s="1036">
        <v>2163.6539999999986</v>
      </c>
      <c r="J79" s="1436"/>
      <c r="K79" s="1437">
        <v>797.07900000000018</v>
      </c>
      <c r="L79" s="1436"/>
      <c r="M79" s="542">
        <v>2960.7329999999988</v>
      </c>
      <c r="N79" s="1436"/>
      <c r="O79" s="1437">
        <v>1125.9739999999999</v>
      </c>
      <c r="P79" s="1436"/>
      <c r="Q79" s="542">
        <v>4086.7069999999985</v>
      </c>
      <c r="R79" s="1436"/>
      <c r="S79" s="1437">
        <v>1143.0250000000001</v>
      </c>
      <c r="T79" s="1436"/>
      <c r="U79" s="542">
        <v>5229.7319999999982</v>
      </c>
      <c r="V79" s="1436"/>
      <c r="W79" s="1437">
        <v>1132.6449999999991</v>
      </c>
      <c r="X79" s="1436"/>
      <c r="Y79" s="542">
        <v>3401.6439999999989</v>
      </c>
      <c r="Z79" s="542"/>
      <c r="AA79" s="1036">
        <v>6362.3769999999977</v>
      </c>
      <c r="AB79" s="1436"/>
      <c r="AC79" s="1437">
        <v>1073.5489999999986</v>
      </c>
      <c r="AD79" s="1436"/>
      <c r="AE79" s="542">
        <v>7435.9259999999958</v>
      </c>
      <c r="AF79" s="1436"/>
      <c r="AG79" s="1437">
        <v>51.413999999999966</v>
      </c>
      <c r="AH79" s="1436"/>
      <c r="AI79" s="542">
        <v>7487.3399999999956</v>
      </c>
      <c r="AJ79" s="1436"/>
      <c r="AK79" s="1437">
        <v>1134.2779999999998</v>
      </c>
      <c r="AL79" s="1436"/>
      <c r="AM79" s="542">
        <v>2259.2409999999982</v>
      </c>
      <c r="AN79" s="1436"/>
      <c r="AO79" s="542">
        <v>8621.6179999999949</v>
      </c>
      <c r="AP79" s="1436"/>
      <c r="AQ79" s="1437">
        <v>1128.8039999999978</v>
      </c>
      <c r="AR79" s="1436"/>
      <c r="AS79" s="542">
        <v>9750.4219999999932</v>
      </c>
      <c r="AT79" s="1436"/>
      <c r="AU79" s="1437">
        <v>1065.8339999999992</v>
      </c>
      <c r="AV79" s="1436"/>
      <c r="AW79" s="542">
        <v>10816.255999999992</v>
      </c>
      <c r="AX79" s="1436"/>
      <c r="AY79" s="1437">
        <v>1261.9579999999983</v>
      </c>
      <c r="AZ79" s="1436"/>
      <c r="BA79" s="542">
        <v>3456.5959999999955</v>
      </c>
      <c r="BB79" s="542"/>
      <c r="BC79" s="1036">
        <v>5715.8369999999941</v>
      </c>
      <c r="BD79" s="1436"/>
      <c r="BE79" s="542">
        <v>12078.213999999991</v>
      </c>
      <c r="BF79" s="1217"/>
      <c r="BG79" s="1217"/>
      <c r="BH79" s="1217"/>
      <c r="BI79" s="1217"/>
      <c r="BJ79" s="1217"/>
      <c r="BK79" s="1217"/>
      <c r="BL79" s="1217"/>
      <c r="BM79" s="1217"/>
    </row>
    <row r="80" spans="1:65" x14ac:dyDescent="0.25">
      <c r="A80" s="1101" t="s">
        <v>829</v>
      </c>
      <c r="B80" s="1101"/>
      <c r="C80" s="914" t="s">
        <v>50</v>
      </c>
      <c r="D80" s="1436"/>
      <c r="E80" s="1437">
        <v>1304.1969999999994</v>
      </c>
      <c r="F80" s="1436"/>
      <c r="G80" s="1437">
        <v>1233.8969999999993</v>
      </c>
      <c r="H80" s="1436"/>
      <c r="I80" s="1437">
        <v>2538.0939999999987</v>
      </c>
      <c r="J80" s="1436"/>
      <c r="K80" s="1437">
        <v>945.63400000000024</v>
      </c>
      <c r="L80" s="1436"/>
      <c r="M80" s="1437">
        <v>3483.7279999999987</v>
      </c>
      <c r="N80" s="1436"/>
      <c r="O80" s="1437">
        <v>1384.4189999999999</v>
      </c>
      <c r="P80" s="1436"/>
      <c r="Q80" s="1437">
        <v>4868.1469999999981</v>
      </c>
      <c r="R80" s="1436"/>
      <c r="S80" s="1437">
        <v>1375.0150000000001</v>
      </c>
      <c r="T80" s="1436"/>
      <c r="U80" s="1437">
        <v>6243.1619999999975</v>
      </c>
      <c r="V80" s="1436"/>
      <c r="W80" s="1437">
        <v>1366.6699999999989</v>
      </c>
      <c r="X80" s="1436"/>
      <c r="Y80" s="1437">
        <v>4126.1039999999985</v>
      </c>
      <c r="Z80" s="1436"/>
      <c r="AA80" s="1437">
        <v>7609.8319999999976</v>
      </c>
      <c r="AB80" s="1436"/>
      <c r="AC80" s="1437">
        <v>1285.1889999999985</v>
      </c>
      <c r="AD80" s="1436"/>
      <c r="AE80" s="1437">
        <v>8895.0209999999952</v>
      </c>
      <c r="AF80" s="1436"/>
      <c r="AG80" s="1437">
        <v>94.148999999999972</v>
      </c>
      <c r="AH80" s="1436"/>
      <c r="AI80" s="1437">
        <v>8989.1699999999946</v>
      </c>
      <c r="AJ80" s="1436"/>
      <c r="AK80" s="1437">
        <v>1362.1979999999999</v>
      </c>
      <c r="AL80" s="1436"/>
      <c r="AM80" s="1437">
        <v>2741.5359999999982</v>
      </c>
      <c r="AN80" s="1436"/>
      <c r="AO80" s="1437">
        <v>10351.367999999995</v>
      </c>
      <c r="AP80" s="1436"/>
      <c r="AQ80" s="1437">
        <v>1448.2989999999977</v>
      </c>
      <c r="AR80" s="1436"/>
      <c r="AS80" s="1437">
        <v>11799.666999999992</v>
      </c>
      <c r="AT80" s="1436"/>
      <c r="AU80" s="1437">
        <v>1375.1539999999991</v>
      </c>
      <c r="AV80" s="1436"/>
      <c r="AW80" s="1437">
        <v>13174.820999999993</v>
      </c>
      <c r="AX80" s="1436"/>
      <c r="AY80" s="1437">
        <v>1465.4579999999983</v>
      </c>
      <c r="AZ80" s="1436"/>
      <c r="BA80" s="1437">
        <v>4288.9109999999955</v>
      </c>
      <c r="BB80" s="1436"/>
      <c r="BC80" s="1437">
        <v>7030.4469999999937</v>
      </c>
      <c r="BD80" s="1436"/>
      <c r="BE80" s="1437">
        <v>14640.278999999991</v>
      </c>
      <c r="BF80" s="1217"/>
      <c r="BG80" s="1217"/>
      <c r="BH80" s="1217"/>
      <c r="BI80" s="1217"/>
      <c r="BJ80" s="1217"/>
      <c r="BK80" s="1217"/>
      <c r="BL80" s="1217"/>
      <c r="BM80" s="1217"/>
    </row>
    <row r="81" spans="1:65" x14ac:dyDescent="0.25">
      <c r="A81" s="1101" t="s">
        <v>825</v>
      </c>
      <c r="B81" s="1101"/>
      <c r="C81" s="914" t="s">
        <v>49</v>
      </c>
      <c r="D81" s="1436"/>
      <c r="E81" s="2348">
        <v>1.8068042225729695E-2</v>
      </c>
      <c r="F81" s="1436"/>
      <c r="G81" s="2348">
        <v>1.8228569892161779E-2</v>
      </c>
      <c r="H81" s="1436"/>
      <c r="I81" s="2348">
        <v>1.8145728251259131E-2</v>
      </c>
      <c r="J81" s="1436"/>
      <c r="K81" s="2348">
        <v>1.8344806961215949E-2</v>
      </c>
      <c r="L81" s="1436"/>
      <c r="M81" s="2349">
        <v>1.8199338288516165E-2</v>
      </c>
      <c r="N81" s="1436"/>
      <c r="O81" s="2348">
        <v>1.9015090871699065E-2</v>
      </c>
      <c r="P81" s="1436"/>
      <c r="Q81" s="2349">
        <v>1.8424114602979685E-2</v>
      </c>
      <c r="R81" s="1436"/>
      <c r="S81" s="2348">
        <v>1.8617306258712645E-2</v>
      </c>
      <c r="T81" s="1436"/>
      <c r="U81" s="2349">
        <v>1.8466318706518079E-2</v>
      </c>
      <c r="V81" s="1436"/>
      <c r="W81" s="2348">
        <v>1.8662432835547367E-2</v>
      </c>
      <c r="X81" s="1436"/>
      <c r="Y81" s="2348">
        <v>1.8764040017549711E-2</v>
      </c>
      <c r="Z81" s="1436"/>
      <c r="AA81" s="2348">
        <v>1.8501235145170769E-2</v>
      </c>
      <c r="AB81" s="1436"/>
      <c r="AC81" s="2348">
        <v>1.8523516650264575E-2</v>
      </c>
      <c r="AD81" s="1436"/>
      <c r="AE81" s="2350">
        <v>1.8504451154604192E-2</v>
      </c>
      <c r="AF81" s="1436"/>
      <c r="AG81" s="2348">
        <v>2.8205162003902919E-2</v>
      </c>
      <c r="AH81" s="1436"/>
      <c r="AI81" s="2350">
        <v>1.8571349371019258E-2</v>
      </c>
      <c r="AJ81" s="1436"/>
      <c r="AK81" s="2348">
        <v>1.8571879030820804E-2</v>
      </c>
      <c r="AL81" s="1436"/>
      <c r="AM81" s="2348">
        <v>1.8769052494669727E-2</v>
      </c>
      <c r="AN81" s="1436"/>
      <c r="AO81" s="2350">
        <v>1.8571419070372356E-2</v>
      </c>
      <c r="AP81" s="1436"/>
      <c r="AQ81" s="2348">
        <v>1.9868880389531839E-2</v>
      </c>
      <c r="AR81" s="1436"/>
      <c r="AS81" s="2350">
        <v>1.8721473747517613E-2</v>
      </c>
      <c r="AT81" s="1436"/>
      <c r="AU81" s="2348">
        <v>2.004371050993126E-2</v>
      </c>
      <c r="AV81" s="1436"/>
      <c r="AW81" s="2350">
        <v>1.8851274869088136E-2</v>
      </c>
      <c r="AX81" s="1436"/>
      <c r="AY81" s="2348">
        <v>1.8105299436506895E-2</v>
      </c>
      <c r="AZ81" s="1436"/>
      <c r="BA81" s="2348">
        <v>1.928108066131675E-2</v>
      </c>
      <c r="BB81" s="1436"/>
      <c r="BC81" s="2348">
        <v>1.9078126369881123E-2</v>
      </c>
      <c r="BD81" s="1436"/>
      <c r="BE81" s="2350">
        <v>1.8773847212502477E-2</v>
      </c>
      <c r="BF81" s="1217"/>
      <c r="BG81" s="1217"/>
      <c r="BH81" s="1217"/>
      <c r="BI81" s="1217"/>
      <c r="BJ81" s="1217"/>
      <c r="BK81" s="1217"/>
      <c r="BL81" s="1217"/>
      <c r="BM81" s="1217"/>
    </row>
    <row r="82" spans="1:65" x14ac:dyDescent="0.25">
      <c r="A82" s="1101" t="s">
        <v>828</v>
      </c>
      <c r="B82" s="1101"/>
      <c r="C82" s="914" t="s">
        <v>50</v>
      </c>
      <c r="D82" s="1436"/>
      <c r="E82" s="1437">
        <v>64.284000000000006</v>
      </c>
      <c r="F82" s="1436"/>
      <c r="G82" s="1437">
        <v>54.75</v>
      </c>
      <c r="H82" s="1436"/>
      <c r="I82" s="1437">
        <v>119.03399999999999</v>
      </c>
      <c r="J82" s="1436"/>
      <c r="K82" s="1437">
        <v>40.03</v>
      </c>
      <c r="L82" s="1436"/>
      <c r="M82" s="1437">
        <v>159.06400000000002</v>
      </c>
      <c r="N82" s="1436"/>
      <c r="O82" s="1437">
        <v>72.95</v>
      </c>
      <c r="P82" s="1436"/>
      <c r="Q82" s="1437">
        <v>232.01400000000001</v>
      </c>
      <c r="R82" s="1436"/>
      <c r="S82" s="1437">
        <v>48.892000000000003</v>
      </c>
      <c r="T82" s="1436"/>
      <c r="U82" s="1437">
        <v>280.90600000000001</v>
      </c>
      <c r="V82" s="1436"/>
      <c r="W82" s="1437">
        <v>121.06</v>
      </c>
      <c r="X82" s="1436"/>
      <c r="Y82" s="1437">
        <v>242.90199999999999</v>
      </c>
      <c r="Z82" s="1436"/>
      <c r="AA82" s="1437">
        <v>401.96600000000001</v>
      </c>
      <c r="AB82" s="1436"/>
      <c r="AC82" s="1437">
        <v>156.44</v>
      </c>
      <c r="AD82" s="1436"/>
      <c r="AE82" s="1437">
        <v>558.40600000000006</v>
      </c>
      <c r="AF82" s="1436"/>
      <c r="AG82" s="1437">
        <v>16.39</v>
      </c>
      <c r="AH82" s="1436"/>
      <c r="AI82" s="1437">
        <v>574.79600000000005</v>
      </c>
      <c r="AJ82" s="1436"/>
      <c r="AK82" s="1437">
        <v>93.649999999999991</v>
      </c>
      <c r="AL82" s="1436"/>
      <c r="AM82" s="1437">
        <v>266.47999999999996</v>
      </c>
      <c r="AN82" s="1436"/>
      <c r="AO82" s="1437">
        <v>668.44600000000014</v>
      </c>
      <c r="AP82" s="1436"/>
      <c r="AQ82" s="1437">
        <v>105.43</v>
      </c>
      <c r="AR82" s="1436"/>
      <c r="AS82" s="1437">
        <v>773.87599999999998</v>
      </c>
      <c r="AT82" s="1436"/>
      <c r="AU82" s="1437">
        <v>67.59</v>
      </c>
      <c r="AV82" s="1436"/>
      <c r="AW82" s="1437">
        <v>841.46600000000012</v>
      </c>
      <c r="AX82" s="1436"/>
      <c r="AY82" s="1437">
        <v>83.85</v>
      </c>
      <c r="AZ82" s="1436"/>
      <c r="BA82" s="1437">
        <v>256.86999999999995</v>
      </c>
      <c r="BB82" s="1436"/>
      <c r="BC82" s="1437">
        <v>523.34999999999991</v>
      </c>
      <c r="BD82" s="1436"/>
      <c r="BE82" s="1437">
        <v>925.31600000000014</v>
      </c>
      <c r="BF82" s="1217"/>
      <c r="BG82" s="1217"/>
      <c r="BH82" s="1217"/>
      <c r="BI82" s="1217"/>
      <c r="BJ82" s="1217"/>
      <c r="BK82" s="1217"/>
      <c r="BL82" s="1217"/>
      <c r="BM82" s="1217"/>
    </row>
    <row r="83" spans="1:65" x14ac:dyDescent="0.25">
      <c r="A83" s="1101" t="s">
        <v>809</v>
      </c>
      <c r="B83" s="1782"/>
      <c r="C83" s="1519" t="s">
        <v>50</v>
      </c>
      <c r="D83" s="1436"/>
      <c r="E83" s="1437">
        <v>1239.9470000000008</v>
      </c>
      <c r="F83" s="1436"/>
      <c r="G83" s="1437">
        <v>1163.6230000000012</v>
      </c>
      <c r="H83" s="1436"/>
      <c r="I83" s="1036">
        <v>2403.570000000002</v>
      </c>
      <c r="J83" s="1436"/>
      <c r="K83" s="1437">
        <v>886.14699999999982</v>
      </c>
      <c r="L83" s="1436"/>
      <c r="M83" s="542">
        <v>3289.7170000000019</v>
      </c>
      <c r="N83" s="1436"/>
      <c r="O83" s="1437">
        <v>1251.8270000000005</v>
      </c>
      <c r="P83" s="1436"/>
      <c r="Q83" s="542">
        <v>4541.5440000000026</v>
      </c>
      <c r="R83" s="1436"/>
      <c r="S83" s="1437">
        <v>1268.7680000000005</v>
      </c>
      <c r="T83" s="1436"/>
      <c r="U83" s="542">
        <v>5810.3120000000035</v>
      </c>
      <c r="V83" s="1436"/>
      <c r="W83" s="1437">
        <v>1258.7340000000008</v>
      </c>
      <c r="X83" s="1436"/>
      <c r="Y83" s="542">
        <v>3779.329000000002</v>
      </c>
      <c r="Z83" s="542"/>
      <c r="AA83" s="1036">
        <v>7069.0460000000039</v>
      </c>
      <c r="AB83" s="1436"/>
      <c r="AC83" s="1437">
        <v>1192.071000000001</v>
      </c>
      <c r="AD83" s="1436"/>
      <c r="AE83" s="542">
        <v>8261.1170000000056</v>
      </c>
      <c r="AF83" s="1436"/>
      <c r="AG83" s="1437">
        <v>57.746999999999986</v>
      </c>
      <c r="AH83" s="1436"/>
      <c r="AI83" s="542">
        <v>8318.864000000005</v>
      </c>
      <c r="AJ83" s="1436"/>
      <c r="AK83" s="1437">
        <v>1260.8660000000002</v>
      </c>
      <c r="AL83" s="1436"/>
      <c r="AM83" s="542">
        <v>2510.6840000000011</v>
      </c>
      <c r="AN83" s="1436"/>
      <c r="AO83" s="542">
        <v>9579.730000000005</v>
      </c>
      <c r="AP83" s="1436"/>
      <c r="AQ83" s="1437">
        <v>1253.9900000000009</v>
      </c>
      <c r="AR83" s="1436"/>
      <c r="AS83" s="542">
        <v>10833.720000000007</v>
      </c>
      <c r="AT83" s="1436"/>
      <c r="AU83" s="1437">
        <v>1175.0120000000002</v>
      </c>
      <c r="AV83" s="1436"/>
      <c r="AW83" s="542">
        <v>12008.732000000007</v>
      </c>
      <c r="AX83" s="1436"/>
      <c r="AY83" s="1437">
        <v>1380.9140000000011</v>
      </c>
      <c r="AZ83" s="1436"/>
      <c r="BA83" s="542">
        <v>3809.9160000000024</v>
      </c>
      <c r="BB83" s="542"/>
      <c r="BC83" s="1036">
        <v>6320.600000000004</v>
      </c>
      <c r="BD83" s="1436"/>
      <c r="BE83" s="542">
        <v>13389.646000000008</v>
      </c>
      <c r="BF83" s="1217"/>
      <c r="BG83" s="1217"/>
      <c r="BH83" s="1217"/>
      <c r="BI83" s="1217"/>
      <c r="BJ83" s="1217"/>
      <c r="BK83" s="1217"/>
      <c r="BL83" s="1217"/>
      <c r="BM83" s="1217"/>
    </row>
    <row r="84" spans="1:65" x14ac:dyDescent="0.25">
      <c r="A84" s="175"/>
      <c r="B84" s="175"/>
      <c r="C84" s="175"/>
      <c r="D84" s="1340"/>
      <c r="E84" s="1340"/>
      <c r="F84" s="1340"/>
      <c r="G84" s="1340"/>
      <c r="H84" s="1340"/>
      <c r="I84" s="1340"/>
      <c r="J84" s="1340"/>
      <c r="K84" s="1340"/>
      <c r="L84" s="1340"/>
      <c r="M84" s="1340"/>
      <c r="N84" s="1340"/>
      <c r="O84" s="1340"/>
      <c r="P84" s="1340"/>
      <c r="Q84" s="1340"/>
      <c r="R84" s="1340"/>
      <c r="S84" s="1340"/>
      <c r="T84" s="1340"/>
      <c r="U84" s="1340"/>
      <c r="V84" s="1340"/>
      <c r="W84" s="1340"/>
      <c r="X84" s="1340"/>
      <c r="Y84" s="1340"/>
      <c r="Z84" s="1340"/>
      <c r="AA84" s="1340"/>
      <c r="AB84" s="1340"/>
      <c r="AC84" s="1340"/>
      <c r="AD84" s="1340"/>
      <c r="AE84" s="1340"/>
      <c r="AF84" s="1340"/>
      <c r="AG84" s="1340"/>
      <c r="AH84" s="1340"/>
      <c r="AI84" s="1340"/>
      <c r="AJ84" s="1340"/>
      <c r="AK84" s="1340"/>
      <c r="AL84" s="1340"/>
      <c r="AM84" s="1340"/>
      <c r="AN84" s="1340"/>
      <c r="AO84" s="1340"/>
      <c r="AP84" s="1340"/>
      <c r="AQ84" s="1340"/>
      <c r="AR84" s="1340"/>
      <c r="AS84" s="1340"/>
      <c r="AT84" s="1340"/>
      <c r="AU84" s="1340"/>
      <c r="AV84" s="1340"/>
      <c r="AW84" s="1340"/>
      <c r="AX84" s="1340"/>
      <c r="AY84" s="1340"/>
      <c r="AZ84" s="1340"/>
      <c r="BA84" s="1340"/>
      <c r="BB84" s="1340"/>
      <c r="BC84" s="1340"/>
      <c r="BD84" s="1340"/>
      <c r="BE84" s="1340"/>
      <c r="BF84" s="1217"/>
      <c r="BG84" s="1217"/>
      <c r="BH84" s="1217"/>
      <c r="BI84" s="1217"/>
      <c r="BJ84" s="1217"/>
      <c r="BK84" s="1217"/>
      <c r="BL84" s="1217"/>
      <c r="BM84" s="1217"/>
    </row>
    <row r="85" spans="1:65" ht="18.75" x14ac:dyDescent="0.3">
      <c r="A85" s="2246" t="s">
        <v>830</v>
      </c>
      <c r="B85" s="2246"/>
      <c r="C85" s="175"/>
      <c r="D85" s="1340"/>
      <c r="E85" s="1340"/>
      <c r="F85" s="1340"/>
      <c r="G85" s="1340"/>
      <c r="H85" s="1340"/>
      <c r="I85" s="1340"/>
      <c r="J85" s="1340"/>
      <c r="K85" s="1340"/>
      <c r="L85" s="1340"/>
      <c r="M85" s="1340"/>
      <c r="N85" s="1340"/>
      <c r="O85" s="1340"/>
      <c r="P85" s="1340"/>
      <c r="Q85" s="1340"/>
      <c r="R85" s="1340"/>
      <c r="S85" s="1340"/>
      <c r="T85" s="1340"/>
      <c r="U85" s="1340"/>
      <c r="V85" s="1340"/>
      <c r="W85" s="1340"/>
      <c r="X85" s="1340"/>
      <c r="Y85" s="1340"/>
      <c r="Z85" s="1340"/>
      <c r="AA85" s="1340"/>
      <c r="AB85" s="1340"/>
      <c r="AC85" s="1340"/>
      <c r="AD85" s="1340"/>
      <c r="AE85" s="1340"/>
      <c r="AF85" s="1340"/>
      <c r="AG85" s="1340"/>
      <c r="AH85" s="1340"/>
      <c r="AI85" s="1340"/>
      <c r="AJ85" s="1340"/>
      <c r="AK85" s="1340"/>
      <c r="AL85" s="1340"/>
      <c r="AM85" s="1340"/>
      <c r="AN85" s="1340"/>
      <c r="AO85" s="1340"/>
      <c r="AP85" s="1340"/>
      <c r="AQ85" s="1340"/>
      <c r="AR85" s="1340"/>
      <c r="AS85" s="1340"/>
      <c r="AT85" s="1340"/>
      <c r="AU85" s="1340"/>
      <c r="AV85" s="1340"/>
      <c r="AW85" s="1340"/>
      <c r="AX85" s="1340"/>
      <c r="AY85" s="1340"/>
      <c r="AZ85" s="1340"/>
      <c r="BA85" s="1340"/>
      <c r="BB85" s="1340"/>
      <c r="BC85" s="1340"/>
      <c r="BD85" s="1340"/>
      <c r="BE85" s="1340"/>
      <c r="BF85" s="1217"/>
      <c r="BG85" s="1217"/>
      <c r="BH85" s="1217"/>
      <c r="BI85" s="1217"/>
      <c r="BJ85" s="1217"/>
      <c r="BK85" s="1217"/>
      <c r="BL85" s="1217"/>
      <c r="BM85" s="1217"/>
    </row>
    <row r="86" spans="1:65" x14ac:dyDescent="0.25">
      <c r="A86" s="1101" t="s">
        <v>831</v>
      </c>
      <c r="B86" s="1101"/>
      <c r="C86" s="914" t="s">
        <v>50</v>
      </c>
      <c r="D86" s="2351"/>
      <c r="E86" s="1437">
        <v>72182.529999999941</v>
      </c>
      <c r="F86" s="2351"/>
      <c r="G86" s="1437">
        <v>67690.279999999926</v>
      </c>
      <c r="H86" s="2351"/>
      <c r="I86" s="1437">
        <v>139872.80999999988</v>
      </c>
      <c r="J86" s="2351"/>
      <c r="K86" s="1437">
        <v>51547.775999999991</v>
      </c>
      <c r="L86" s="2351"/>
      <c r="M86" s="1437">
        <v>191420.58599999986</v>
      </c>
      <c r="N86" s="2351"/>
      <c r="O86" s="1437">
        <v>72806.330999999962</v>
      </c>
      <c r="P86" s="2351"/>
      <c r="Q86" s="1437">
        <v>264226.91699999984</v>
      </c>
      <c r="R86" s="2351"/>
      <c r="S86" s="1437">
        <v>73856.81799999997</v>
      </c>
      <c r="T86" s="2351"/>
      <c r="U86" s="1437">
        <v>338083.73499999981</v>
      </c>
      <c r="V86" s="2351"/>
      <c r="W86" s="1437">
        <v>73231.073999999993</v>
      </c>
      <c r="X86" s="2351"/>
      <c r="Y86" s="1437">
        <v>219894.22299999991</v>
      </c>
      <c r="Z86" s="2351"/>
      <c r="AA86" s="1437">
        <v>411314.80899999978</v>
      </c>
      <c r="AB86" s="2351"/>
      <c r="AC86" s="1437">
        <v>69381.48</v>
      </c>
      <c r="AD86" s="2351"/>
      <c r="AE86" s="1437">
        <v>480696.28899999976</v>
      </c>
      <c r="AF86" s="2351"/>
      <c r="AG86" s="1437">
        <v>3338.0060000000003</v>
      </c>
      <c r="AH86" s="2351"/>
      <c r="AI86" s="1437">
        <v>484034.29499999975</v>
      </c>
      <c r="AJ86" s="2351"/>
      <c r="AK86" s="1437">
        <v>73347.343999999983</v>
      </c>
      <c r="AL86" s="2351"/>
      <c r="AM86" s="1437">
        <v>146066.82999999996</v>
      </c>
      <c r="AN86" s="2351"/>
      <c r="AO86" s="1437">
        <v>557381.63899999973</v>
      </c>
      <c r="AP86" s="2351"/>
      <c r="AQ86" s="1437">
        <v>72892.833999999901</v>
      </c>
      <c r="AR86" s="2351"/>
      <c r="AS86" s="1437">
        <v>630274.47299999965</v>
      </c>
      <c r="AT86" s="2351"/>
      <c r="AU86" s="1437">
        <v>68607.755999999979</v>
      </c>
      <c r="AV86" s="2351"/>
      <c r="AW86" s="1437">
        <v>698882.22899999958</v>
      </c>
      <c r="AX86" s="2351"/>
      <c r="AY86" s="1437">
        <v>80940.831999999951</v>
      </c>
      <c r="AZ86" s="2351"/>
      <c r="BA86" s="1437">
        <v>222441.42199999985</v>
      </c>
      <c r="BB86" s="2351"/>
      <c r="BC86" s="1437">
        <v>368508.2519999998</v>
      </c>
      <c r="BD86" s="2351"/>
      <c r="BE86" s="1437">
        <v>779823.06099999952</v>
      </c>
      <c r="BF86" s="1217"/>
      <c r="BG86" s="1217"/>
      <c r="BH86" s="1217"/>
      <c r="BI86" s="1217"/>
      <c r="BJ86" s="1217"/>
      <c r="BK86" s="1217"/>
      <c r="BL86" s="1217"/>
      <c r="BM86" s="1217"/>
    </row>
    <row r="87" spans="1:65" ht="30" x14ac:dyDescent="0.25">
      <c r="A87" s="2352" t="s">
        <v>836</v>
      </c>
      <c r="B87" s="2352"/>
      <c r="C87" s="914" t="s">
        <v>50</v>
      </c>
      <c r="D87" s="2351"/>
      <c r="E87" s="1437">
        <v>1304.1969999999994</v>
      </c>
      <c r="F87" s="2351"/>
      <c r="G87" s="1437">
        <v>1233.8969999999993</v>
      </c>
      <c r="H87" s="2351"/>
      <c r="I87" s="1437">
        <v>2538.0939999999987</v>
      </c>
      <c r="J87" s="2351"/>
      <c r="K87" s="1437">
        <v>945.63400000000024</v>
      </c>
      <c r="L87" s="2351"/>
      <c r="M87" s="1437">
        <v>3483.7279999999987</v>
      </c>
      <c r="N87" s="2351"/>
      <c r="O87" s="1437">
        <v>1384.4189999999999</v>
      </c>
      <c r="P87" s="2351"/>
      <c r="Q87" s="1437">
        <v>4868.1469999999981</v>
      </c>
      <c r="R87" s="2351"/>
      <c r="S87" s="1437">
        <v>1375.0150000000001</v>
      </c>
      <c r="T87" s="2351"/>
      <c r="U87" s="1437">
        <v>6243.1619999999975</v>
      </c>
      <c r="V87" s="2351"/>
      <c r="W87" s="1437">
        <v>1366.6699999999989</v>
      </c>
      <c r="X87" s="2351"/>
      <c r="Y87" s="1437">
        <v>4126.1039999999985</v>
      </c>
      <c r="Z87" s="2351"/>
      <c r="AA87" s="1437">
        <v>7609.8319999999976</v>
      </c>
      <c r="AB87" s="2351"/>
      <c r="AC87" s="1437">
        <v>1285.1889999999985</v>
      </c>
      <c r="AD87" s="2351"/>
      <c r="AE87" s="1437">
        <v>8895.0209999999952</v>
      </c>
      <c r="AF87" s="2351"/>
      <c r="AG87" s="1437">
        <v>94.148999999999972</v>
      </c>
      <c r="AH87" s="2351"/>
      <c r="AI87" s="1437">
        <v>8989.1699999999946</v>
      </c>
      <c r="AJ87" s="2351"/>
      <c r="AK87" s="1437">
        <v>1362.1979999999999</v>
      </c>
      <c r="AL87" s="2351"/>
      <c r="AM87" s="1437">
        <v>2741.5359999999982</v>
      </c>
      <c r="AN87" s="2351"/>
      <c r="AO87" s="1437">
        <v>10351.367999999995</v>
      </c>
      <c r="AP87" s="2351"/>
      <c r="AQ87" s="1437">
        <v>1448.2989999999977</v>
      </c>
      <c r="AR87" s="2351"/>
      <c r="AS87" s="1437">
        <v>11799.666999999992</v>
      </c>
      <c r="AT87" s="2351"/>
      <c r="AU87" s="1437">
        <v>1375.1539999999991</v>
      </c>
      <c r="AV87" s="2351"/>
      <c r="AW87" s="1437">
        <v>13174.820999999993</v>
      </c>
      <c r="AX87" s="2351"/>
      <c r="AY87" s="1437">
        <v>1465.4579999999983</v>
      </c>
      <c r="AZ87" s="2351"/>
      <c r="BA87" s="1437">
        <v>4288.9109999999955</v>
      </c>
      <c r="BB87" s="2351"/>
      <c r="BC87" s="1437">
        <v>7030.4469999999937</v>
      </c>
      <c r="BD87" s="2351"/>
      <c r="BE87" s="1437">
        <v>14640.278999999991</v>
      </c>
      <c r="BF87" s="1217"/>
      <c r="BG87" s="1217"/>
      <c r="BH87" s="1217"/>
      <c r="BI87" s="1217"/>
      <c r="BJ87" s="1217"/>
      <c r="BK87" s="1217"/>
      <c r="BL87" s="1217"/>
      <c r="BM87" s="1217"/>
    </row>
    <row r="88" spans="1:65" x14ac:dyDescent="0.25">
      <c r="A88" s="1101" t="s">
        <v>807</v>
      </c>
      <c r="B88" s="1101"/>
      <c r="C88" s="914" t="s">
        <v>50</v>
      </c>
      <c r="D88" s="2351"/>
      <c r="E88" s="1437">
        <v>1239.9470000000008</v>
      </c>
      <c r="F88" s="2351"/>
      <c r="G88" s="1437">
        <v>1163.6230000000012</v>
      </c>
      <c r="H88" s="2351"/>
      <c r="I88" s="1437">
        <v>2403.570000000002</v>
      </c>
      <c r="J88" s="2351"/>
      <c r="K88" s="1437">
        <v>886.14699999999982</v>
      </c>
      <c r="L88" s="2351"/>
      <c r="M88" s="1437">
        <v>3289.7170000000019</v>
      </c>
      <c r="N88" s="2351"/>
      <c r="O88" s="1437">
        <v>1251.8270000000005</v>
      </c>
      <c r="P88" s="2351"/>
      <c r="Q88" s="1437">
        <v>4541.5440000000026</v>
      </c>
      <c r="R88" s="2351"/>
      <c r="S88" s="1437">
        <v>1268.7680000000005</v>
      </c>
      <c r="T88" s="2351"/>
      <c r="U88" s="1437">
        <v>5810.3120000000035</v>
      </c>
      <c r="V88" s="2351"/>
      <c r="W88" s="1437">
        <v>1258.7340000000008</v>
      </c>
      <c r="X88" s="2351"/>
      <c r="Y88" s="1437">
        <v>3779.329000000002</v>
      </c>
      <c r="Z88" s="2351"/>
      <c r="AA88" s="1437">
        <v>7069.0460000000039</v>
      </c>
      <c r="AB88" s="2351"/>
      <c r="AC88" s="1437">
        <v>1192.071000000001</v>
      </c>
      <c r="AD88" s="2351"/>
      <c r="AE88" s="1437">
        <v>8261.1170000000056</v>
      </c>
      <c r="AF88" s="2351"/>
      <c r="AG88" s="1437">
        <v>57.746999999999986</v>
      </c>
      <c r="AH88" s="2351"/>
      <c r="AI88" s="1437">
        <v>8318.864000000005</v>
      </c>
      <c r="AJ88" s="2351"/>
      <c r="AK88" s="1437">
        <v>1260.8660000000002</v>
      </c>
      <c r="AL88" s="2351"/>
      <c r="AM88" s="1437">
        <v>2510.6840000000011</v>
      </c>
      <c r="AN88" s="2351"/>
      <c r="AO88" s="1437">
        <v>9579.730000000005</v>
      </c>
      <c r="AP88" s="2351"/>
      <c r="AQ88" s="1437">
        <v>1253.9900000000009</v>
      </c>
      <c r="AR88" s="2351"/>
      <c r="AS88" s="1437">
        <v>10833.720000000007</v>
      </c>
      <c r="AT88" s="2351"/>
      <c r="AU88" s="1437">
        <v>1175.0120000000002</v>
      </c>
      <c r="AV88" s="2351"/>
      <c r="AW88" s="1437">
        <v>12008.732000000007</v>
      </c>
      <c r="AX88" s="2351"/>
      <c r="AY88" s="1437">
        <v>1380.9140000000011</v>
      </c>
      <c r="AZ88" s="2351"/>
      <c r="BA88" s="1437">
        <v>3809.9160000000024</v>
      </c>
      <c r="BB88" s="2351"/>
      <c r="BC88" s="1437">
        <v>6320.600000000004</v>
      </c>
      <c r="BD88" s="2351"/>
      <c r="BE88" s="1437">
        <v>13389.646000000008</v>
      </c>
      <c r="BF88" s="1217"/>
      <c r="BG88" s="1217"/>
      <c r="BH88" s="1217"/>
      <c r="BI88" s="1217"/>
      <c r="BJ88" s="1217"/>
      <c r="BK88" s="1217"/>
      <c r="BL88" s="1217"/>
      <c r="BM88" s="1217"/>
    </row>
    <row r="89" spans="1:65" x14ac:dyDescent="0.25">
      <c r="A89" s="1101" t="s">
        <v>834</v>
      </c>
      <c r="B89" s="1101"/>
      <c r="C89" s="914" t="s">
        <v>50</v>
      </c>
      <c r="D89" s="2351"/>
      <c r="E89" s="1437">
        <v>69638.386000000086</v>
      </c>
      <c r="F89" s="2351"/>
      <c r="G89" s="1437">
        <v>65292.765000000116</v>
      </c>
      <c r="H89" s="2351"/>
      <c r="I89" s="1437">
        <v>134931.15100000025</v>
      </c>
      <c r="J89" s="2351"/>
      <c r="K89" s="1437">
        <v>49715.998000000058</v>
      </c>
      <c r="L89" s="2351"/>
      <c r="M89" s="1437">
        <v>184647.14900000027</v>
      </c>
      <c r="N89" s="2351"/>
      <c r="O89" s="1437">
        <v>70170.085000000094</v>
      </c>
      <c r="P89" s="2351"/>
      <c r="Q89" s="1437">
        <v>254817.23400000035</v>
      </c>
      <c r="R89" s="2351"/>
      <c r="S89" s="1437">
        <v>71213.035000000062</v>
      </c>
      <c r="T89" s="2351"/>
      <c r="U89" s="1437">
        <v>326030.26900000044</v>
      </c>
      <c r="V89" s="2351"/>
      <c r="W89" s="1437">
        <v>70605.670000000027</v>
      </c>
      <c r="X89" s="2351"/>
      <c r="Y89" s="1437">
        <v>211988.79000000018</v>
      </c>
      <c r="Z89" s="2351"/>
      <c r="AA89" s="1437">
        <v>396635.93900000042</v>
      </c>
      <c r="AB89" s="2351"/>
      <c r="AC89" s="1437">
        <v>66904.240000000005</v>
      </c>
      <c r="AD89" s="2351"/>
      <c r="AE89" s="1437">
        <v>463540.17900000059</v>
      </c>
      <c r="AF89" s="2351"/>
      <c r="AG89" s="1437">
        <v>3186.11</v>
      </c>
      <c r="AH89" s="2351"/>
      <c r="AI89" s="1437">
        <v>466726.28900000051</v>
      </c>
      <c r="AJ89" s="2351"/>
      <c r="AK89" s="1437">
        <v>70724.280000000057</v>
      </c>
      <c r="AL89" s="2351"/>
      <c r="AM89" s="1437">
        <v>140814.63000000006</v>
      </c>
      <c r="AN89" s="2351"/>
      <c r="AO89" s="1437">
        <v>537450.56900000072</v>
      </c>
      <c r="AP89" s="2351"/>
      <c r="AQ89" s="1437">
        <v>70190.5450000001</v>
      </c>
      <c r="AR89" s="2351"/>
      <c r="AS89" s="1437">
        <v>607641.11400000076</v>
      </c>
      <c r="AT89" s="2351"/>
      <c r="AU89" s="1437">
        <v>66057.59000000004</v>
      </c>
      <c r="AV89" s="2351"/>
      <c r="AW89" s="1437">
        <v>673698.70400000073</v>
      </c>
      <c r="AX89" s="2351"/>
      <c r="AY89" s="1437">
        <v>78094.460000000079</v>
      </c>
      <c r="AZ89" s="2351"/>
      <c r="BA89" s="1437">
        <v>214342.59500000018</v>
      </c>
      <c r="BB89" s="2351"/>
      <c r="BC89" s="1437">
        <v>355157.22500000033</v>
      </c>
      <c r="BD89" s="2351"/>
      <c r="BE89" s="1437">
        <v>751793.16400000069</v>
      </c>
      <c r="BF89" s="1217"/>
      <c r="BG89" s="1217"/>
      <c r="BH89" s="1217"/>
      <c r="BI89" s="1217"/>
      <c r="BJ89" s="1217"/>
      <c r="BK89" s="1217"/>
      <c r="BL89" s="1217"/>
      <c r="BM89" s="1217"/>
    </row>
    <row r="90" spans="1:65" x14ac:dyDescent="0.25">
      <c r="A90" s="1101" t="s">
        <v>832</v>
      </c>
      <c r="B90" s="1101"/>
      <c r="C90" s="914" t="s">
        <v>50</v>
      </c>
      <c r="D90" s="2351"/>
      <c r="E90" s="1437">
        <v>64.284000000000006</v>
      </c>
      <c r="F90" s="2351"/>
      <c r="G90" s="1437">
        <v>54.75</v>
      </c>
      <c r="H90" s="2351"/>
      <c r="I90" s="1437">
        <v>119.03399999999999</v>
      </c>
      <c r="J90" s="2351"/>
      <c r="K90" s="1437">
        <v>40.03</v>
      </c>
      <c r="L90" s="2351"/>
      <c r="M90" s="1437">
        <v>159.06400000000002</v>
      </c>
      <c r="N90" s="2351"/>
      <c r="O90" s="1437">
        <v>72.95</v>
      </c>
      <c r="P90" s="2351"/>
      <c r="Q90" s="1437">
        <v>232.01400000000001</v>
      </c>
      <c r="R90" s="2351"/>
      <c r="S90" s="1437">
        <v>48.892000000000003</v>
      </c>
      <c r="T90" s="2351"/>
      <c r="U90" s="1437">
        <v>280.90600000000001</v>
      </c>
      <c r="V90" s="2351"/>
      <c r="W90" s="1437">
        <v>121.06</v>
      </c>
      <c r="X90" s="2351"/>
      <c r="Y90" s="1437">
        <v>242.90199999999999</v>
      </c>
      <c r="Z90" s="2351"/>
      <c r="AA90" s="1437">
        <v>401.96600000000001</v>
      </c>
      <c r="AB90" s="2351"/>
      <c r="AC90" s="1437">
        <v>156.44</v>
      </c>
      <c r="AD90" s="2351"/>
      <c r="AE90" s="1437">
        <v>558.40600000000006</v>
      </c>
      <c r="AF90" s="2351"/>
      <c r="AG90" s="1437">
        <v>16.39</v>
      </c>
      <c r="AH90" s="2351"/>
      <c r="AI90" s="1437">
        <v>574.79600000000005</v>
      </c>
      <c r="AJ90" s="2351"/>
      <c r="AK90" s="1437">
        <v>93.649999999999991</v>
      </c>
      <c r="AL90" s="2351"/>
      <c r="AM90" s="1437">
        <v>266.47999999999996</v>
      </c>
      <c r="AN90" s="2351"/>
      <c r="AO90" s="1437">
        <v>668.44600000000014</v>
      </c>
      <c r="AP90" s="2351"/>
      <c r="AQ90" s="1437">
        <v>105.43</v>
      </c>
      <c r="AR90" s="2351"/>
      <c r="AS90" s="1437">
        <v>773.87599999999998</v>
      </c>
      <c r="AT90" s="2351"/>
      <c r="AU90" s="1437">
        <v>67.59</v>
      </c>
      <c r="AV90" s="2351"/>
      <c r="AW90" s="1437">
        <v>841.46600000000012</v>
      </c>
      <c r="AX90" s="2351"/>
      <c r="AY90" s="1437">
        <v>83.85</v>
      </c>
      <c r="AZ90" s="2351"/>
      <c r="BA90" s="1437">
        <v>256.86999999999995</v>
      </c>
      <c r="BB90" s="2351"/>
      <c r="BC90" s="1437">
        <v>523.34999999999991</v>
      </c>
      <c r="BD90" s="2351"/>
      <c r="BE90" s="1437">
        <v>925.31600000000014</v>
      </c>
      <c r="BF90" s="1217"/>
      <c r="BG90" s="1217"/>
      <c r="BH90" s="1217"/>
      <c r="BI90" s="1217"/>
      <c r="BJ90" s="1217"/>
      <c r="BK90" s="1217"/>
      <c r="BL90" s="1217"/>
      <c r="BM90" s="1217"/>
    </row>
    <row r="91" spans="1:65" x14ac:dyDescent="0.25">
      <c r="A91" s="1101" t="s">
        <v>833</v>
      </c>
      <c r="B91" s="1101"/>
      <c r="C91" s="914" t="s">
        <v>50</v>
      </c>
      <c r="D91" s="2351"/>
      <c r="E91" s="1437">
        <v>69574.102000000086</v>
      </c>
      <c r="F91" s="2351"/>
      <c r="G91" s="1437">
        <v>65238.015000000116</v>
      </c>
      <c r="H91" s="2351"/>
      <c r="I91" s="1437">
        <v>134812.11700000023</v>
      </c>
      <c r="J91" s="2351"/>
      <c r="K91" s="1437">
        <v>49675.968000000059</v>
      </c>
      <c r="L91" s="2351"/>
      <c r="M91" s="1437">
        <v>184488.08500000025</v>
      </c>
      <c r="N91" s="2351"/>
      <c r="O91" s="1437">
        <v>70097.135000000097</v>
      </c>
      <c r="P91" s="2351"/>
      <c r="Q91" s="1437">
        <v>254585.22000000035</v>
      </c>
      <c r="R91" s="2351"/>
      <c r="S91" s="1437">
        <v>71164.143000000055</v>
      </c>
      <c r="T91" s="2351"/>
      <c r="U91" s="1437">
        <v>325749.36300000042</v>
      </c>
      <c r="V91" s="2351"/>
      <c r="W91" s="1437">
        <v>70484.61000000003</v>
      </c>
      <c r="X91" s="2351"/>
      <c r="Y91" s="1437">
        <v>211745.88800000018</v>
      </c>
      <c r="Z91" s="2351"/>
      <c r="AA91" s="1437">
        <v>396233.97300000041</v>
      </c>
      <c r="AB91" s="2351"/>
      <c r="AC91" s="1437">
        <v>66747.8</v>
      </c>
      <c r="AD91" s="2351"/>
      <c r="AE91" s="1437">
        <v>462981.77300000057</v>
      </c>
      <c r="AF91" s="2351"/>
      <c r="AG91" s="1437">
        <v>3169.7200000000003</v>
      </c>
      <c r="AH91" s="2351"/>
      <c r="AI91" s="1437">
        <v>466151.49300000054</v>
      </c>
      <c r="AJ91" s="2351"/>
      <c r="AK91" s="1437">
        <v>70630.630000000063</v>
      </c>
      <c r="AL91" s="2351"/>
      <c r="AM91" s="1437">
        <v>140548.15000000005</v>
      </c>
      <c r="AN91" s="2351"/>
      <c r="AO91" s="1437">
        <v>536782.12300000072</v>
      </c>
      <c r="AP91" s="2351"/>
      <c r="AQ91" s="1437">
        <v>70085.115000000107</v>
      </c>
      <c r="AR91" s="2351"/>
      <c r="AS91" s="1437">
        <v>606867.23800000071</v>
      </c>
      <c r="AT91" s="2351"/>
      <c r="AU91" s="1437">
        <v>65990.000000000044</v>
      </c>
      <c r="AV91" s="2351"/>
      <c r="AW91" s="1437">
        <v>672857.23800000071</v>
      </c>
      <c r="AX91" s="2351"/>
      <c r="AY91" s="1437">
        <v>78010.610000000073</v>
      </c>
      <c r="AZ91" s="2351"/>
      <c r="BA91" s="1437">
        <v>214085.72500000018</v>
      </c>
      <c r="BB91" s="2351"/>
      <c r="BC91" s="1437">
        <v>354633.87500000035</v>
      </c>
      <c r="BD91" s="2351"/>
      <c r="BE91" s="1437">
        <v>750867.8480000007</v>
      </c>
      <c r="BF91" s="1217"/>
      <c r="BG91" s="1217"/>
      <c r="BH91" s="1217"/>
      <c r="BI91" s="1217"/>
      <c r="BJ91" s="1217"/>
      <c r="BK91" s="1217"/>
      <c r="BL91" s="1217"/>
      <c r="BM91" s="1217"/>
    </row>
    <row r="92" spans="1:65" x14ac:dyDescent="0.25">
      <c r="A92" s="175"/>
      <c r="B92" s="175"/>
      <c r="C92" s="175"/>
      <c r="D92" s="1340"/>
      <c r="E92" s="1340"/>
      <c r="F92" s="1340"/>
      <c r="G92" s="1340"/>
      <c r="H92" s="1340"/>
      <c r="I92" s="1340"/>
      <c r="J92" s="1340"/>
      <c r="K92" s="1340"/>
      <c r="L92" s="1340"/>
      <c r="M92" s="1340"/>
      <c r="N92" s="1340"/>
      <c r="O92" s="1340"/>
      <c r="P92" s="1340"/>
      <c r="Q92" s="1340"/>
      <c r="R92" s="1340"/>
      <c r="S92" s="1340"/>
      <c r="T92" s="1340"/>
      <c r="U92" s="1340"/>
      <c r="V92" s="1340"/>
      <c r="W92" s="1340"/>
      <c r="X92" s="1340"/>
      <c r="Y92" s="1340"/>
      <c r="Z92" s="1340"/>
      <c r="AA92" s="1340"/>
      <c r="AB92" s="1340"/>
      <c r="AC92" s="1340"/>
      <c r="AD92" s="1340"/>
      <c r="AE92" s="1340"/>
      <c r="AF92" s="1340"/>
      <c r="AG92" s="1340"/>
      <c r="AH92" s="1340"/>
      <c r="AI92" s="1340"/>
      <c r="AJ92" s="1340"/>
      <c r="AK92" s="1340"/>
      <c r="AL92" s="1340"/>
      <c r="AM92" s="1340"/>
      <c r="AN92" s="1340"/>
      <c r="AO92" s="1340"/>
      <c r="AP92" s="1340"/>
      <c r="AQ92" s="1340"/>
      <c r="AR92" s="1340"/>
      <c r="AS92" s="1340"/>
      <c r="AT92" s="1340"/>
      <c r="AU92" s="1340"/>
      <c r="AV92" s="1340"/>
      <c r="AW92" s="1340"/>
      <c r="AX92" s="1340"/>
      <c r="AY92" s="1340"/>
      <c r="AZ92" s="1340"/>
      <c r="BA92" s="1340"/>
      <c r="BB92" s="1340"/>
      <c r="BC92" s="1340"/>
      <c r="BD92" s="1340"/>
      <c r="BE92" s="1340"/>
      <c r="BF92" s="1217"/>
      <c r="BG92" s="1217"/>
      <c r="BH92" s="1217"/>
      <c r="BI92" s="1217"/>
      <c r="BJ92" s="1217"/>
      <c r="BK92" s="1217"/>
      <c r="BL92" s="1217"/>
      <c r="BM92" s="1217"/>
    </row>
    <row r="93" spans="1:65" x14ac:dyDescent="0.25">
      <c r="A93" s="1101" t="s">
        <v>838</v>
      </c>
      <c r="B93" s="1101"/>
      <c r="C93" s="914" t="s">
        <v>50</v>
      </c>
      <c r="D93" s="2351"/>
      <c r="E93" s="1437">
        <v>-1.4551915228366852E-10</v>
      </c>
      <c r="F93" s="2351"/>
      <c r="G93" s="1437">
        <v>-5.0000001865555532E-3</v>
      </c>
      <c r="H93" s="2351"/>
      <c r="I93" s="1437">
        <v>-5.0000003830064088E-3</v>
      </c>
      <c r="J93" s="2351"/>
      <c r="K93" s="1437">
        <v>-3.0000000624568202E-3</v>
      </c>
      <c r="L93" s="2351"/>
      <c r="M93" s="1437">
        <v>-8.0000004090834409E-3</v>
      </c>
      <c r="N93" s="2351"/>
      <c r="O93" s="1437">
        <v>-1.3096723705530167E-10</v>
      </c>
      <c r="P93" s="2351"/>
      <c r="Q93" s="1437">
        <v>-8.0000004963949323E-3</v>
      </c>
      <c r="R93" s="2351"/>
      <c r="S93" s="1437">
        <v>0</v>
      </c>
      <c r="T93" s="2351"/>
      <c r="U93" s="1437">
        <v>-8.0000006128102541E-3</v>
      </c>
      <c r="V93" s="2351"/>
      <c r="W93" s="1437">
        <v>0</v>
      </c>
      <c r="X93" s="2351"/>
      <c r="Y93" s="1437">
        <v>-2.6193447411060333E-10</v>
      </c>
      <c r="Z93" s="2351"/>
      <c r="AA93" s="1437">
        <v>-8.000000671017915E-3</v>
      </c>
      <c r="AB93" s="2351"/>
      <c r="AC93" s="1437">
        <v>-2.0000000004074536E-2</v>
      </c>
      <c r="AD93" s="2351"/>
      <c r="AE93" s="1437">
        <v>-2.8000000864267349E-2</v>
      </c>
      <c r="AF93" s="2351"/>
      <c r="AG93" s="1437">
        <v>0</v>
      </c>
      <c r="AH93" s="2351"/>
      <c r="AI93" s="1437">
        <v>-2.8000000747852027E-2</v>
      </c>
      <c r="AJ93" s="2351"/>
      <c r="AK93" s="1437">
        <v>0</v>
      </c>
      <c r="AL93" s="2351"/>
      <c r="AM93" s="1437">
        <v>-2.0000000105937943E-2</v>
      </c>
      <c r="AN93" s="2351"/>
      <c r="AO93" s="1437">
        <v>-2.8000000980682671E-2</v>
      </c>
      <c r="AP93" s="2351"/>
      <c r="AQ93" s="1437">
        <v>-2.0372681319713593E-10</v>
      </c>
      <c r="AR93" s="2351"/>
      <c r="AS93" s="1437">
        <v>-2.8000001097097993E-2</v>
      </c>
      <c r="AT93" s="2351"/>
      <c r="AU93" s="1437">
        <v>0</v>
      </c>
      <c r="AV93" s="2351"/>
      <c r="AW93" s="1437">
        <v>-2.8000001097097993E-2</v>
      </c>
      <c r="AX93" s="2351"/>
      <c r="AY93" s="1437">
        <v>-1.3096723705530167E-10</v>
      </c>
      <c r="AZ93" s="2351"/>
      <c r="BA93" s="1437">
        <v>-3.2014213502407074E-10</v>
      </c>
      <c r="BB93" s="2351"/>
      <c r="BC93" s="1437">
        <v>-2.0000000484287739E-2</v>
      </c>
      <c r="BD93" s="2351"/>
      <c r="BE93" s="1437">
        <v>-2.8000001213513315E-2</v>
      </c>
      <c r="BF93" s="1217"/>
      <c r="BG93" s="1217"/>
      <c r="BH93" s="1217"/>
      <c r="BI93" s="1217"/>
      <c r="BJ93" s="1217"/>
      <c r="BK93" s="1217"/>
      <c r="BL93" s="1217"/>
      <c r="BM93" s="1217"/>
    </row>
    <row r="94" spans="1:65" x14ac:dyDescent="0.25">
      <c r="BF94" s="1217"/>
      <c r="BG94" s="1217"/>
      <c r="BH94" s="1217"/>
      <c r="BI94" s="1217"/>
      <c r="BJ94" s="1217"/>
      <c r="BK94" s="1217"/>
      <c r="BL94" s="1217"/>
      <c r="BM94" s="1217"/>
    </row>
    <row r="95" spans="1:65" ht="15" customHeight="1" x14ac:dyDescent="0.25">
      <c r="D95" s="1217">
        <v>0</v>
      </c>
      <c r="E95" s="1217">
        <v>0</v>
      </c>
      <c r="F95" s="1217">
        <v>0</v>
      </c>
      <c r="G95" s="1217">
        <v>0</v>
      </c>
      <c r="H95" s="1217">
        <v>0</v>
      </c>
      <c r="I95" s="1217">
        <v>0</v>
      </c>
      <c r="J95" s="1217">
        <v>0</v>
      </c>
      <c r="K95" s="1217">
        <v>0</v>
      </c>
      <c r="L95" s="1217">
        <v>0</v>
      </c>
      <c r="M95" s="1217">
        <v>0</v>
      </c>
      <c r="N95" s="1217">
        <v>0</v>
      </c>
      <c r="O95" s="1217">
        <v>0</v>
      </c>
      <c r="P95" s="1217">
        <v>0</v>
      </c>
      <c r="Q95" s="1217">
        <v>0</v>
      </c>
      <c r="R95" s="1217">
        <v>0</v>
      </c>
      <c r="S95" s="1217">
        <v>0</v>
      </c>
      <c r="T95" s="1217">
        <v>0</v>
      </c>
      <c r="U95" s="1217">
        <v>0</v>
      </c>
      <c r="V95" s="1217">
        <v>0</v>
      </c>
      <c r="W95" s="1217">
        <v>0</v>
      </c>
      <c r="X95" s="1217">
        <v>0</v>
      </c>
      <c r="Y95" s="1217">
        <v>0</v>
      </c>
      <c r="Z95" s="1217">
        <v>0</v>
      </c>
      <c r="AA95" s="1217">
        <v>0</v>
      </c>
      <c r="AB95" s="1217">
        <v>0</v>
      </c>
      <c r="AC95" s="1217">
        <v>0</v>
      </c>
      <c r="AD95" s="1217">
        <v>0</v>
      </c>
      <c r="AE95" s="1217">
        <v>0</v>
      </c>
      <c r="AF95" s="1217">
        <v>0</v>
      </c>
      <c r="AG95" s="1217">
        <v>0</v>
      </c>
      <c r="AH95" s="1217">
        <v>0</v>
      </c>
      <c r="AI95" s="1217">
        <v>0</v>
      </c>
      <c r="AJ95" s="1217">
        <v>0</v>
      </c>
      <c r="AK95" s="1217">
        <v>0</v>
      </c>
      <c r="AL95" s="1217">
        <v>0</v>
      </c>
      <c r="AM95" s="1217">
        <v>0</v>
      </c>
      <c r="AN95" s="1217">
        <v>0</v>
      </c>
      <c r="AO95" s="1217">
        <v>0</v>
      </c>
      <c r="AP95" s="1217">
        <v>0</v>
      </c>
      <c r="AQ95" s="1217">
        <v>0</v>
      </c>
      <c r="AR95" s="1217">
        <v>0</v>
      </c>
      <c r="AS95" s="1217">
        <v>0</v>
      </c>
      <c r="AT95" s="1217">
        <v>0</v>
      </c>
      <c r="AU95" s="1217">
        <v>0</v>
      </c>
      <c r="AV95" s="1217">
        <v>0</v>
      </c>
      <c r="AW95" s="1217">
        <v>0</v>
      </c>
      <c r="AX95" s="1217">
        <v>0</v>
      </c>
      <c r="AY95" s="1217">
        <v>0</v>
      </c>
      <c r="AZ95" s="1217">
        <v>0</v>
      </c>
      <c r="BA95" s="1217">
        <v>0</v>
      </c>
      <c r="BB95" s="1217">
        <v>0</v>
      </c>
      <c r="BC95" s="1217">
        <v>0</v>
      </c>
      <c r="BD95" s="1217">
        <v>0</v>
      </c>
      <c r="BE95" s="1217">
        <v>0</v>
      </c>
      <c r="BF95" s="1217"/>
      <c r="BG95" s="1217"/>
      <c r="BH95" s="1217"/>
      <c r="BI95" s="1217"/>
      <c r="BJ95" s="1217"/>
      <c r="BK95" s="1217"/>
      <c r="BL95" s="1217"/>
      <c r="BM95" s="1217"/>
    </row>
  </sheetData>
  <autoFilter ref="B5:B76"/>
  <mergeCells count="30">
    <mergeCell ref="R3:S3"/>
    <mergeCell ref="T3:U3"/>
    <mergeCell ref="A3:A4"/>
    <mergeCell ref="C3:C4"/>
    <mergeCell ref="D3:E3"/>
    <mergeCell ref="F3:G3"/>
    <mergeCell ref="H3:I3"/>
    <mergeCell ref="J3:K3"/>
    <mergeCell ref="L3:M3"/>
    <mergeCell ref="N3:O3"/>
    <mergeCell ref="P3:Q3"/>
    <mergeCell ref="B3:B4"/>
    <mergeCell ref="V3:W3"/>
    <mergeCell ref="X3:Y3"/>
    <mergeCell ref="Z3:AA3"/>
    <mergeCell ref="AF3:AG3"/>
    <mergeCell ref="AH3:AI3"/>
    <mergeCell ref="AB3:AC3"/>
    <mergeCell ref="AD3:AE3"/>
    <mergeCell ref="AP3:AQ3"/>
    <mergeCell ref="AR3:AS3"/>
    <mergeCell ref="AJ3:AK3"/>
    <mergeCell ref="AL3:AM3"/>
    <mergeCell ref="AN3:AO3"/>
    <mergeCell ref="AX3:AY3"/>
    <mergeCell ref="BD3:BE3"/>
    <mergeCell ref="AZ3:BA3"/>
    <mergeCell ref="BB3:BC3"/>
    <mergeCell ref="AT3:AU3"/>
    <mergeCell ref="AV3:AW3"/>
  </mergeCells>
  <printOptions horizontalCentered="1" verticalCentered="1"/>
  <pageMargins left="0" right="0" top="0" bottom="0" header="0" footer="0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S170"/>
  <sheetViews>
    <sheetView zoomScaleNormal="100" workbookViewId="0">
      <pane xSplit="3" topLeftCell="D1" activePane="topRight" state="frozen"/>
      <selection activeCell="BS12" sqref="BS12"/>
      <selection pane="topRight" activeCell="BS12" sqref="BS12"/>
    </sheetView>
  </sheetViews>
  <sheetFormatPr defaultColWidth="9.140625" defaultRowHeight="15" x14ac:dyDescent="0.25"/>
  <cols>
    <col min="1" max="1" width="33.140625" style="32" customWidth="1"/>
    <col min="2" max="2" width="12" style="32" customWidth="1"/>
    <col min="3" max="3" width="15.140625" style="32" bestFit="1" customWidth="1"/>
    <col min="4" max="4" width="8.5703125" style="32" bestFit="1" customWidth="1"/>
    <col min="5" max="5" width="11.85546875" style="32" customWidth="1"/>
    <col min="6" max="6" width="8.7109375" style="32" customWidth="1"/>
    <col min="7" max="7" width="8.5703125" style="32" customWidth="1"/>
    <col min="8" max="8" width="10.28515625" style="32" hidden="1" customWidth="1"/>
    <col min="9" max="9" width="9.42578125" style="32" hidden="1" customWidth="1"/>
    <col min="10" max="11" width="8.5703125" style="32" customWidth="1"/>
    <col min="12" max="13" width="10.28515625" style="32" customWidth="1"/>
    <col min="14" max="15" width="8.5703125" style="32" customWidth="1"/>
    <col min="16" max="16" width="12.140625" style="32" hidden="1" customWidth="1"/>
    <col min="17" max="17" width="9.42578125" style="32" hidden="1" customWidth="1"/>
    <col min="18" max="19" width="8.5703125" style="32" customWidth="1"/>
    <col min="20" max="20" width="9.7109375" style="32" hidden="1" customWidth="1"/>
    <col min="21" max="21" width="12.85546875" style="32" hidden="1" customWidth="1"/>
    <col min="22" max="23" width="9.140625" style="32" customWidth="1"/>
    <col min="24" max="24" width="11.28515625" style="32" customWidth="1"/>
    <col min="25" max="25" width="10.28515625" style="32" customWidth="1"/>
    <col min="26" max="27" width="9.7109375" style="32" customWidth="1"/>
    <col min="28" max="29" width="9.140625" style="32" customWidth="1"/>
    <col min="30" max="31" width="9.140625" style="32" hidden="1" customWidth="1"/>
    <col min="32" max="32" width="9.140625" style="32" customWidth="1"/>
    <col min="33" max="33" width="9.5703125" style="32" customWidth="1"/>
    <col min="34" max="35" width="9.140625" style="32" hidden="1" customWidth="1"/>
    <col min="36" max="39" width="9.140625" style="32" customWidth="1"/>
    <col min="40" max="41" width="9.140625" style="32" hidden="1" customWidth="1"/>
    <col min="42" max="42" width="9.140625" style="32" customWidth="1"/>
    <col min="43" max="43" width="13.28515625" style="32" customWidth="1"/>
    <col min="44" max="45" width="9.140625" style="32" hidden="1" customWidth="1"/>
    <col min="46" max="47" width="9.140625" style="32" customWidth="1"/>
    <col min="48" max="49" width="9.140625" style="32" hidden="1" customWidth="1"/>
    <col min="50" max="57" width="9.140625" style="32" customWidth="1"/>
    <col min="58" max="59" width="9.5703125" style="32" hidden="1" customWidth="1"/>
    <col min="60" max="63" width="0" style="32" hidden="1" customWidth="1"/>
    <col min="64" max="64" width="9.5703125" style="32" bestFit="1" customWidth="1"/>
    <col min="65" max="65" width="9.140625" style="32"/>
    <col min="66" max="66" width="9.5703125" style="32" bestFit="1" customWidth="1"/>
    <col min="67" max="67" width="9.28515625" style="32" bestFit="1" customWidth="1"/>
    <col min="68" max="68" width="9.5703125" style="32" bestFit="1" customWidth="1"/>
    <col min="69" max="16384" width="9.140625" style="32"/>
  </cols>
  <sheetData>
    <row r="1" spans="1:70" ht="22.5" x14ac:dyDescent="0.3">
      <c r="A1" s="1499" t="s">
        <v>115</v>
      </c>
      <c r="B1" s="1499"/>
      <c r="C1" s="1500"/>
      <c r="D1" s="1500"/>
      <c r="E1" s="1500"/>
      <c r="F1" s="1500"/>
      <c r="G1" s="1500"/>
      <c r="H1" s="1500"/>
      <c r="I1" s="1500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</row>
    <row r="2" spans="1:70" ht="15.75" thickBot="1" x14ac:dyDescent="0.3">
      <c r="A2" s="1500"/>
      <c r="B2" s="1500"/>
      <c r="C2" s="1500"/>
      <c r="D2" s="2076">
        <v>30</v>
      </c>
      <c r="E2" s="2076">
        <v>30</v>
      </c>
      <c r="F2" s="2076">
        <v>31</v>
      </c>
      <c r="G2" s="2076">
        <v>31</v>
      </c>
      <c r="H2" s="2076">
        <v>61</v>
      </c>
      <c r="I2" s="2076">
        <v>61</v>
      </c>
      <c r="J2" s="2076">
        <v>30</v>
      </c>
      <c r="K2" s="2076">
        <v>30</v>
      </c>
      <c r="L2" s="2076">
        <v>91</v>
      </c>
      <c r="M2" s="2076">
        <v>91</v>
      </c>
      <c r="N2" s="2076">
        <v>31</v>
      </c>
      <c r="O2" s="2076">
        <v>31</v>
      </c>
      <c r="P2" s="2076">
        <v>122</v>
      </c>
      <c r="Q2" s="2076">
        <v>122</v>
      </c>
      <c r="R2" s="2076">
        <v>31</v>
      </c>
      <c r="S2" s="2076">
        <v>31</v>
      </c>
      <c r="T2" s="2076">
        <v>153</v>
      </c>
      <c r="U2" s="2076">
        <v>153</v>
      </c>
      <c r="V2" s="2076">
        <v>30</v>
      </c>
      <c r="W2" s="2076">
        <v>30</v>
      </c>
      <c r="X2" s="2076">
        <v>92</v>
      </c>
      <c r="Y2" s="2076">
        <v>92</v>
      </c>
      <c r="Z2" s="2076">
        <v>183</v>
      </c>
      <c r="AA2" s="2076">
        <v>183</v>
      </c>
      <c r="AB2" s="2076">
        <v>31</v>
      </c>
      <c r="AC2" s="2076">
        <v>31</v>
      </c>
      <c r="AD2" s="2076">
        <v>214</v>
      </c>
      <c r="AE2" s="2076">
        <v>214</v>
      </c>
      <c r="AF2" s="2076">
        <v>30</v>
      </c>
      <c r="AG2" s="2076">
        <v>30</v>
      </c>
      <c r="AH2" s="2076">
        <v>244</v>
      </c>
      <c r="AI2" s="2076">
        <v>244</v>
      </c>
      <c r="AJ2" s="2076">
        <v>31</v>
      </c>
      <c r="AK2" s="2076">
        <v>31</v>
      </c>
      <c r="AL2" s="2076">
        <v>92</v>
      </c>
      <c r="AM2" s="2076">
        <v>92</v>
      </c>
      <c r="AN2" s="2076">
        <v>275</v>
      </c>
      <c r="AO2" s="2076">
        <v>275</v>
      </c>
      <c r="AP2" s="2076">
        <v>31</v>
      </c>
      <c r="AQ2" s="2076">
        <v>31</v>
      </c>
      <c r="AR2" s="2076">
        <v>306</v>
      </c>
      <c r="AS2" s="2076">
        <v>306</v>
      </c>
      <c r="AT2" s="2076">
        <v>28</v>
      </c>
      <c r="AU2" s="2076">
        <v>28</v>
      </c>
      <c r="AV2" s="2076">
        <v>334</v>
      </c>
      <c r="AW2" s="2076">
        <v>334</v>
      </c>
      <c r="AX2" s="2076">
        <v>31</v>
      </c>
      <c r="AY2" s="2076">
        <v>31</v>
      </c>
      <c r="AZ2" s="2076">
        <v>90</v>
      </c>
      <c r="BA2" s="2076">
        <v>90</v>
      </c>
      <c r="BB2" s="2076">
        <v>182</v>
      </c>
      <c r="BC2" s="2076">
        <v>182</v>
      </c>
      <c r="BD2" s="2076">
        <v>365</v>
      </c>
      <c r="BE2" s="2076">
        <v>365</v>
      </c>
    </row>
    <row r="3" spans="1:70" ht="15.75" thickBot="1" x14ac:dyDescent="0.3">
      <c r="A3" s="3913" t="s">
        <v>169</v>
      </c>
      <c r="B3" s="3911" t="s">
        <v>854</v>
      </c>
      <c r="C3" s="3915" t="s">
        <v>170</v>
      </c>
      <c r="D3" s="3728" t="s">
        <v>1742</v>
      </c>
      <c r="E3" s="3729"/>
      <c r="F3" s="3728" t="s">
        <v>1871</v>
      </c>
      <c r="G3" s="3729"/>
      <c r="H3" s="3739" t="s">
        <v>14</v>
      </c>
      <c r="I3" s="3917"/>
      <c r="J3" s="3728" t="s">
        <v>1911</v>
      </c>
      <c r="K3" s="3729"/>
      <c r="L3" s="3736" t="s">
        <v>639</v>
      </c>
      <c r="M3" s="3737"/>
      <c r="N3" s="3728" t="s">
        <v>1940</v>
      </c>
      <c r="O3" s="3729"/>
      <c r="P3" s="3736" t="s">
        <v>17</v>
      </c>
      <c r="Q3" s="3737"/>
      <c r="R3" s="3728" t="s">
        <v>1964</v>
      </c>
      <c r="S3" s="3729"/>
      <c r="T3" s="3736" t="s">
        <v>18</v>
      </c>
      <c r="U3" s="3737"/>
      <c r="V3" s="3735" t="s">
        <v>1985</v>
      </c>
      <c r="W3" s="3735"/>
      <c r="X3" s="3739" t="s">
        <v>662</v>
      </c>
      <c r="Y3" s="3737"/>
      <c r="Z3" s="3736" t="s">
        <v>659</v>
      </c>
      <c r="AA3" s="3737"/>
      <c r="AB3" s="3735" t="s">
        <v>2004</v>
      </c>
      <c r="AC3" s="3735"/>
      <c r="AD3" s="3736" t="s">
        <v>24</v>
      </c>
      <c r="AE3" s="3737"/>
      <c r="AF3" s="3728" t="s">
        <v>2020</v>
      </c>
      <c r="AG3" s="3729"/>
      <c r="AH3" s="3736" t="s">
        <v>27</v>
      </c>
      <c r="AI3" s="3737"/>
      <c r="AJ3" s="3728" t="s">
        <v>2037</v>
      </c>
      <c r="AK3" s="3729"/>
      <c r="AL3" s="3739" t="s">
        <v>664</v>
      </c>
      <c r="AM3" s="3737"/>
      <c r="AN3" s="3736" t="s">
        <v>1676</v>
      </c>
      <c r="AO3" s="3737"/>
      <c r="AP3" s="3728" t="s">
        <v>2142</v>
      </c>
      <c r="AQ3" s="3729"/>
      <c r="AR3" s="3736" t="s">
        <v>28</v>
      </c>
      <c r="AS3" s="3737"/>
      <c r="AT3" s="3728" t="s">
        <v>2156</v>
      </c>
      <c r="AU3" s="3729"/>
      <c r="AV3" s="3736" t="s">
        <v>30</v>
      </c>
      <c r="AW3" s="3737"/>
      <c r="AX3" s="3728" t="s">
        <v>2168</v>
      </c>
      <c r="AY3" s="3729"/>
      <c r="AZ3" s="3739" t="s">
        <v>665</v>
      </c>
      <c r="BA3" s="3737"/>
      <c r="BB3" s="3736" t="s">
        <v>673</v>
      </c>
      <c r="BC3" s="3737"/>
      <c r="BD3" s="3736" t="s">
        <v>1763</v>
      </c>
      <c r="BE3" s="3737"/>
    </row>
    <row r="4" spans="1:70" ht="15.75" thickBot="1" x14ac:dyDescent="0.3">
      <c r="A4" s="3914"/>
      <c r="B4" s="3912"/>
      <c r="C4" s="3916"/>
      <c r="D4" s="2077" t="s">
        <v>171</v>
      </c>
      <c r="E4" s="899" t="s">
        <v>172</v>
      </c>
      <c r="F4" s="2077" t="s">
        <v>171</v>
      </c>
      <c r="G4" s="899" t="s">
        <v>172</v>
      </c>
      <c r="H4" s="898" t="s">
        <v>171</v>
      </c>
      <c r="I4" s="1505" t="s">
        <v>172</v>
      </c>
      <c r="J4" s="2077" t="s">
        <v>171</v>
      </c>
      <c r="K4" s="899" t="s">
        <v>172</v>
      </c>
      <c r="L4" s="2077" t="s">
        <v>171</v>
      </c>
      <c r="M4" s="899" t="s">
        <v>172</v>
      </c>
      <c r="N4" s="2077" t="s">
        <v>171</v>
      </c>
      <c r="O4" s="899" t="s">
        <v>172</v>
      </c>
      <c r="P4" s="2077" t="s">
        <v>171</v>
      </c>
      <c r="Q4" s="899" t="s">
        <v>172</v>
      </c>
      <c r="R4" s="2077" t="s">
        <v>171</v>
      </c>
      <c r="S4" s="899" t="s">
        <v>172</v>
      </c>
      <c r="T4" s="2077" t="s">
        <v>171</v>
      </c>
      <c r="U4" s="899" t="s">
        <v>172</v>
      </c>
      <c r="V4" s="898" t="s">
        <v>171</v>
      </c>
      <c r="W4" s="899" t="s">
        <v>172</v>
      </c>
      <c r="X4" s="898" t="s">
        <v>171</v>
      </c>
      <c r="Y4" s="899" t="s">
        <v>172</v>
      </c>
      <c r="Z4" s="898" t="s">
        <v>171</v>
      </c>
      <c r="AA4" s="899" t="s">
        <v>172</v>
      </c>
      <c r="AB4" s="898" t="s">
        <v>171</v>
      </c>
      <c r="AC4" s="899" t="s">
        <v>172</v>
      </c>
      <c r="AD4" s="2077" t="s">
        <v>171</v>
      </c>
      <c r="AE4" s="899" t="s">
        <v>172</v>
      </c>
      <c r="AF4" s="2077" t="s">
        <v>171</v>
      </c>
      <c r="AG4" s="899" t="s">
        <v>172</v>
      </c>
      <c r="AH4" s="2077" t="s">
        <v>171</v>
      </c>
      <c r="AI4" s="899" t="s">
        <v>172</v>
      </c>
      <c r="AJ4" s="2077" t="s">
        <v>171</v>
      </c>
      <c r="AK4" s="899" t="s">
        <v>172</v>
      </c>
      <c r="AL4" s="898" t="s">
        <v>171</v>
      </c>
      <c r="AM4" s="899" t="s">
        <v>172</v>
      </c>
      <c r="AN4" s="2077" t="s">
        <v>171</v>
      </c>
      <c r="AO4" s="899" t="s">
        <v>172</v>
      </c>
      <c r="AP4" s="2077" t="s">
        <v>171</v>
      </c>
      <c r="AQ4" s="899" t="s">
        <v>172</v>
      </c>
      <c r="AR4" s="2077" t="s">
        <v>171</v>
      </c>
      <c r="AS4" s="899" t="s">
        <v>172</v>
      </c>
      <c r="AT4" s="2077" t="s">
        <v>171</v>
      </c>
      <c r="AU4" s="899" t="s">
        <v>172</v>
      </c>
      <c r="AV4" s="2077" t="s">
        <v>171</v>
      </c>
      <c r="AW4" s="899" t="s">
        <v>172</v>
      </c>
      <c r="AX4" s="2077" t="s">
        <v>171</v>
      </c>
      <c r="AY4" s="899" t="s">
        <v>172</v>
      </c>
      <c r="AZ4" s="898" t="s">
        <v>171</v>
      </c>
      <c r="BA4" s="899" t="s">
        <v>172</v>
      </c>
      <c r="BB4" s="898" t="s">
        <v>171</v>
      </c>
      <c r="BC4" s="899" t="s">
        <v>172</v>
      </c>
      <c r="BD4" s="2077" t="s">
        <v>171</v>
      </c>
      <c r="BE4" s="899" t="s">
        <v>172</v>
      </c>
    </row>
    <row r="5" spans="1:70" ht="17.100000000000001" customHeight="1" thickBot="1" x14ac:dyDescent="0.3">
      <c r="A5" s="2078" t="s">
        <v>850</v>
      </c>
      <c r="B5" s="2079"/>
      <c r="C5" s="2080" t="s">
        <v>50</v>
      </c>
      <c r="D5" s="1528">
        <v>48548.812664907651</v>
      </c>
      <c r="E5" s="1529">
        <v>49809.387999999999</v>
      </c>
      <c r="F5" s="1528">
        <v>50131.926121372031</v>
      </c>
      <c r="G5" s="1529">
        <v>47154.578000000001</v>
      </c>
      <c r="H5" s="1532">
        <v>98680.73878627969</v>
      </c>
      <c r="I5" s="1531">
        <v>96963.966</v>
      </c>
      <c r="J5" s="1528">
        <v>36939.313984168868</v>
      </c>
      <c r="K5" s="1529">
        <v>29641</v>
      </c>
      <c r="L5" s="1666">
        <v>135620.05277044856</v>
      </c>
      <c r="M5" s="2081">
        <v>126604.966</v>
      </c>
      <c r="N5" s="1528">
        <v>13192.612137203167</v>
      </c>
      <c r="O5" s="1529">
        <v>47572.771000000008</v>
      </c>
      <c r="P5" s="1666">
        <v>148812.66490765172</v>
      </c>
      <c r="Q5" s="2082">
        <v>174177.73700000002</v>
      </c>
      <c r="R5" s="1528">
        <v>51715.039577836411</v>
      </c>
      <c r="S5" s="1529">
        <v>37196.487000000001</v>
      </c>
      <c r="T5" s="1666">
        <v>200527.70448548812</v>
      </c>
      <c r="U5" s="2082">
        <v>211374.22400000002</v>
      </c>
      <c r="V5" s="1528">
        <v>50659.630606860155</v>
      </c>
      <c r="W5" s="1529">
        <v>46283.548999999992</v>
      </c>
      <c r="X5" s="2083">
        <v>115567.28232189974</v>
      </c>
      <c r="Y5" s="2082">
        <v>131052.807</v>
      </c>
      <c r="Z5" s="2083">
        <v>251187.33509234828</v>
      </c>
      <c r="AA5" s="2082">
        <v>257657.77299999999</v>
      </c>
      <c r="AB5" s="1528">
        <v>56992.084432717675</v>
      </c>
      <c r="AC5" s="1529">
        <v>47718.038999999997</v>
      </c>
      <c r="AD5" s="1666">
        <v>308179.41952506592</v>
      </c>
      <c r="AE5" s="2082">
        <v>305375.81199999998</v>
      </c>
      <c r="AF5" s="1528">
        <v>54881.266490765171</v>
      </c>
      <c r="AG5" s="1529">
        <v>9162.5960000000014</v>
      </c>
      <c r="AH5" s="1666">
        <v>363060.68601583107</v>
      </c>
      <c r="AI5" s="2082">
        <v>314538.408</v>
      </c>
      <c r="AJ5" s="1666">
        <v>56992.084432717675</v>
      </c>
      <c r="AK5" s="2082">
        <v>43999</v>
      </c>
      <c r="AL5" s="2083">
        <v>168865.43535620053</v>
      </c>
      <c r="AM5" s="2082">
        <v>100879.63499999999</v>
      </c>
      <c r="AN5" s="1666">
        <v>420052.77044854872</v>
      </c>
      <c r="AO5" s="1666">
        <v>358537.408</v>
      </c>
      <c r="AP5" s="1666">
        <v>56992.084432717675</v>
      </c>
      <c r="AQ5" s="2082">
        <v>54570.189000000006</v>
      </c>
      <c r="AR5" s="1666">
        <v>477044.85488126636</v>
      </c>
      <c r="AS5" s="2082">
        <v>413107.59700000001</v>
      </c>
      <c r="AT5" s="1666">
        <v>50659.630606860155</v>
      </c>
      <c r="AU5" s="2082">
        <v>54216.333000000006</v>
      </c>
      <c r="AV5" s="1666">
        <v>527704.48548812652</v>
      </c>
      <c r="AW5" s="2082">
        <v>467323.93</v>
      </c>
      <c r="AX5" s="1666">
        <v>63324.538258575194</v>
      </c>
      <c r="AY5" s="2082">
        <v>65968.552000000011</v>
      </c>
      <c r="AZ5" s="2083">
        <v>170976.25329815302</v>
      </c>
      <c r="BA5" s="2082">
        <v>174755.07400000002</v>
      </c>
      <c r="BB5" s="2083">
        <v>339841.68865435355</v>
      </c>
      <c r="BC5" s="2083">
        <v>275634.70900000003</v>
      </c>
      <c r="BD5" s="1666">
        <v>591029.02374670166</v>
      </c>
      <c r="BE5" s="2082">
        <v>533292.48199999996</v>
      </c>
      <c r="BF5" s="1365">
        <v>591029.02374670166</v>
      </c>
      <c r="BG5" s="1365">
        <v>533292.48200000008</v>
      </c>
      <c r="BH5" s="1217">
        <v>0</v>
      </c>
      <c r="BI5" s="1217">
        <v>0</v>
      </c>
      <c r="BJ5" s="1217"/>
      <c r="BK5" s="1217"/>
      <c r="BL5" s="1217"/>
    </row>
    <row r="6" spans="1:70" x14ac:dyDescent="0.25">
      <c r="A6" s="2084" t="s">
        <v>855</v>
      </c>
      <c r="B6" s="2085">
        <v>42.24</v>
      </c>
      <c r="C6" s="2086" t="s">
        <v>50</v>
      </c>
      <c r="D6" s="2087"/>
      <c r="E6" s="1073">
        <v>745.30799999999999</v>
      </c>
      <c r="F6" s="2087"/>
      <c r="G6" s="1073">
        <v>2028.73</v>
      </c>
      <c r="H6" s="2088"/>
      <c r="I6" s="1351">
        <v>2774.038</v>
      </c>
      <c r="J6" s="2088"/>
      <c r="K6" s="1073">
        <v>1045</v>
      </c>
      <c r="L6" s="2089"/>
      <c r="M6" s="1036">
        <v>3819.038</v>
      </c>
      <c r="N6" s="2087"/>
      <c r="O6" s="1073"/>
      <c r="P6" s="2089"/>
      <c r="Q6" s="1036">
        <v>3819.038</v>
      </c>
      <c r="R6" s="2087"/>
      <c r="S6" s="1073"/>
      <c r="T6" s="2089"/>
      <c r="U6" s="1036">
        <v>3819.038</v>
      </c>
      <c r="V6" s="2087"/>
      <c r="W6" s="1073"/>
      <c r="X6" s="2090"/>
      <c r="Y6" s="542">
        <v>0</v>
      </c>
      <c r="Z6" s="2090"/>
      <c r="AA6" s="542">
        <v>3819.038</v>
      </c>
      <c r="AB6" s="2087"/>
      <c r="AC6" s="1073"/>
      <c r="AD6" s="2089"/>
      <c r="AE6" s="1036">
        <v>3819.038</v>
      </c>
      <c r="AF6" s="2087"/>
      <c r="AG6" s="1073"/>
      <c r="AH6" s="2089"/>
      <c r="AI6" s="1036">
        <v>3819.038</v>
      </c>
      <c r="AJ6" s="2087"/>
      <c r="AK6" s="1073">
        <v>2026.1429999999996</v>
      </c>
      <c r="AL6" s="2090"/>
      <c r="AM6" s="542">
        <v>2026.1429999999996</v>
      </c>
      <c r="AN6" s="2089"/>
      <c r="AO6" s="1036">
        <v>5845.1809999999996</v>
      </c>
      <c r="AP6" s="2087"/>
      <c r="AQ6" s="1073">
        <v>472.02799999999996</v>
      </c>
      <c r="AR6" s="2089"/>
      <c r="AS6" s="1036">
        <v>6317.2089999999998</v>
      </c>
      <c r="AT6" s="2087"/>
      <c r="AU6" s="1073">
        <v>995.15700000000004</v>
      </c>
      <c r="AV6" s="2089"/>
      <c r="AW6" s="1036">
        <v>7312.366</v>
      </c>
      <c r="AX6" s="2087"/>
      <c r="AY6" s="1073">
        <v>818.29199999999992</v>
      </c>
      <c r="AZ6" s="2090"/>
      <c r="BA6" s="542">
        <v>2285.4769999999999</v>
      </c>
      <c r="BB6" s="2090"/>
      <c r="BC6" s="542">
        <v>4311.619999999999</v>
      </c>
      <c r="BD6" s="2089"/>
      <c r="BE6" s="1036">
        <v>8130.6579999999994</v>
      </c>
      <c r="BF6" s="1365">
        <v>0</v>
      </c>
      <c r="BG6" s="1365">
        <v>8130.6579999999994</v>
      </c>
      <c r="BH6" s="1217">
        <v>0</v>
      </c>
      <c r="BI6" s="1217">
        <v>0</v>
      </c>
      <c r="BJ6" s="1217"/>
      <c r="BK6" s="1217"/>
      <c r="BL6" s="1365"/>
    </row>
    <row r="7" spans="1:70" x14ac:dyDescent="0.25">
      <c r="A7" s="2091" t="s">
        <v>855</v>
      </c>
      <c r="B7" s="2092">
        <v>42.24</v>
      </c>
      <c r="C7" s="2093" t="s">
        <v>50</v>
      </c>
      <c r="D7" s="2089"/>
      <c r="E7" s="1036">
        <v>5237.0420000000004</v>
      </c>
      <c r="F7" s="2089"/>
      <c r="G7" s="1036">
        <v>4671.6419999999998</v>
      </c>
      <c r="H7" s="2094"/>
      <c r="I7" s="1351">
        <v>9908.6840000000011</v>
      </c>
      <c r="J7" s="2089"/>
      <c r="K7" s="1036">
        <v>3625.1619999999998</v>
      </c>
      <c r="L7" s="2089"/>
      <c r="M7" s="1036">
        <v>13533.846000000001</v>
      </c>
      <c r="N7" s="2089"/>
      <c r="O7" s="1036">
        <v>1969.5139999999999</v>
      </c>
      <c r="P7" s="2089"/>
      <c r="Q7" s="1036">
        <v>15503.36</v>
      </c>
      <c r="R7" s="2089"/>
      <c r="S7" s="1036"/>
      <c r="T7" s="2089"/>
      <c r="U7" s="1036">
        <v>15503.36</v>
      </c>
      <c r="V7" s="2089"/>
      <c r="W7" s="1036">
        <v>3886.6</v>
      </c>
      <c r="X7" s="2090"/>
      <c r="Y7" s="542">
        <v>5856.1139999999996</v>
      </c>
      <c r="Z7" s="2090"/>
      <c r="AA7" s="542">
        <v>19389.96</v>
      </c>
      <c r="AB7" s="2089"/>
      <c r="AC7" s="1036">
        <v>2577.018</v>
      </c>
      <c r="AD7" s="2089"/>
      <c r="AE7" s="1036">
        <v>21966.977999999999</v>
      </c>
      <c r="AF7" s="2089"/>
      <c r="AG7" s="1036"/>
      <c r="AH7" s="2089"/>
      <c r="AI7" s="1036">
        <v>21966.977999999999</v>
      </c>
      <c r="AJ7" s="2089"/>
      <c r="AK7" s="1036">
        <v>5141.098</v>
      </c>
      <c r="AL7" s="2090"/>
      <c r="AM7" s="542">
        <v>7718.116</v>
      </c>
      <c r="AN7" s="2089"/>
      <c r="AO7" s="1036">
        <v>27108.076000000001</v>
      </c>
      <c r="AP7" s="2089"/>
      <c r="AQ7" s="1036">
        <v>2347.7169999999996</v>
      </c>
      <c r="AR7" s="2089"/>
      <c r="AS7" s="1036">
        <v>29455.793000000001</v>
      </c>
      <c r="AT7" s="2089"/>
      <c r="AU7" s="1036">
        <v>3193.2939999999999</v>
      </c>
      <c r="AV7" s="2089"/>
      <c r="AW7" s="1036">
        <v>32649.087</v>
      </c>
      <c r="AX7" s="2089"/>
      <c r="AY7" s="1036">
        <v>2870.5039999999999</v>
      </c>
      <c r="AZ7" s="2090"/>
      <c r="BA7" s="542">
        <v>8411.5149999999994</v>
      </c>
      <c r="BB7" s="2090"/>
      <c r="BC7" s="542">
        <v>16129.630999999999</v>
      </c>
      <c r="BD7" s="2089"/>
      <c r="BE7" s="1036">
        <v>35519.591</v>
      </c>
      <c r="BF7" s="1365">
        <v>0</v>
      </c>
      <c r="BG7" s="1365">
        <v>35519.591</v>
      </c>
      <c r="BH7" s="1217">
        <v>0</v>
      </c>
      <c r="BI7" s="1217">
        <v>0</v>
      </c>
      <c r="BJ7" s="1217"/>
      <c r="BK7" s="1217"/>
      <c r="BL7" s="1365"/>
    </row>
    <row r="8" spans="1:70" x14ac:dyDescent="0.25">
      <c r="A8" s="2091" t="s">
        <v>914</v>
      </c>
      <c r="B8" s="2092">
        <v>49.32</v>
      </c>
      <c r="C8" s="2093" t="s">
        <v>50</v>
      </c>
      <c r="D8" s="2089"/>
      <c r="E8" s="1036">
        <v>559.62300000000005</v>
      </c>
      <c r="F8" s="2089"/>
      <c r="G8" s="1036">
        <v>261.56099999999998</v>
      </c>
      <c r="H8" s="2094"/>
      <c r="I8" s="1351">
        <v>821.18399999999997</v>
      </c>
      <c r="J8" s="2089"/>
      <c r="K8" s="1036">
        <v>261.56200000000001</v>
      </c>
      <c r="L8" s="2089"/>
      <c r="M8" s="1036">
        <v>1082.7460000000001</v>
      </c>
      <c r="N8" s="2089"/>
      <c r="O8" s="1036">
        <v>1021.9180000000001</v>
      </c>
      <c r="P8" s="2089"/>
      <c r="Q8" s="1036">
        <v>2104.6640000000002</v>
      </c>
      <c r="R8" s="2089"/>
      <c r="S8" s="1036"/>
      <c r="T8" s="2089"/>
      <c r="U8" s="1036">
        <v>2104.6640000000002</v>
      </c>
      <c r="V8" s="2089"/>
      <c r="W8" s="1036"/>
      <c r="X8" s="2090"/>
      <c r="Y8" s="542">
        <v>1021.9180000000001</v>
      </c>
      <c r="Z8" s="2090"/>
      <c r="AA8" s="542">
        <v>2104.6640000000002</v>
      </c>
      <c r="AB8" s="2089"/>
      <c r="AC8" s="1036"/>
      <c r="AD8" s="2089"/>
      <c r="AE8" s="1036">
        <v>2104.6640000000002</v>
      </c>
      <c r="AF8" s="2089"/>
      <c r="AG8" s="1036"/>
      <c r="AH8" s="2089"/>
      <c r="AI8" s="1036">
        <v>2104.6640000000002</v>
      </c>
      <c r="AJ8" s="2089"/>
      <c r="AK8" s="1036">
        <v>273.72800000000001</v>
      </c>
      <c r="AL8" s="2090"/>
      <c r="AM8" s="542">
        <v>273.72800000000001</v>
      </c>
      <c r="AN8" s="2089"/>
      <c r="AO8" s="1036">
        <v>2378.3920000000003</v>
      </c>
      <c r="AP8" s="2089"/>
      <c r="AQ8" s="1036">
        <v>310.22500000000002</v>
      </c>
      <c r="AR8" s="2089"/>
      <c r="AS8" s="1036">
        <v>2688.6170000000002</v>
      </c>
      <c r="AT8" s="2089"/>
      <c r="AU8" s="1036">
        <v>592.18499999999995</v>
      </c>
      <c r="AV8" s="2089"/>
      <c r="AW8" s="1036">
        <v>3280.8020000000001</v>
      </c>
      <c r="AX8" s="2089"/>
      <c r="AY8" s="1036">
        <v>377.97300000000001</v>
      </c>
      <c r="AZ8" s="2090"/>
      <c r="BA8" s="542">
        <v>1280.383</v>
      </c>
      <c r="BB8" s="2090"/>
      <c r="BC8" s="542">
        <v>1554.1110000000001</v>
      </c>
      <c r="BD8" s="2089"/>
      <c r="BE8" s="1036">
        <v>3658.7750000000001</v>
      </c>
      <c r="BF8" s="1365">
        <v>0</v>
      </c>
      <c r="BG8" s="1365">
        <v>3658.7750000000001</v>
      </c>
      <c r="BH8" s="1217">
        <v>0</v>
      </c>
      <c r="BI8" s="1217">
        <v>0</v>
      </c>
      <c r="BJ8" s="1217"/>
      <c r="BK8" s="1217"/>
      <c r="BL8" s="1365"/>
    </row>
    <row r="9" spans="1:70" x14ac:dyDescent="0.25">
      <c r="A9" s="2091" t="s">
        <v>914</v>
      </c>
      <c r="B9" s="2092">
        <v>49.32</v>
      </c>
      <c r="C9" s="2093" t="s">
        <v>50</v>
      </c>
      <c r="D9" s="2089"/>
      <c r="E9" s="1036">
        <v>1246.9539999999997</v>
      </c>
      <c r="F9" s="2089"/>
      <c r="G9" s="1036">
        <v>510.96900000000005</v>
      </c>
      <c r="H9" s="2094"/>
      <c r="I9" s="1351">
        <v>1757.9229999999998</v>
      </c>
      <c r="J9" s="2089"/>
      <c r="K9" s="1036">
        <v>279.81</v>
      </c>
      <c r="L9" s="2089"/>
      <c r="M9" s="1036">
        <v>2037.7329999999997</v>
      </c>
      <c r="N9" s="2089"/>
      <c r="O9" s="1036">
        <v>456.21300000000002</v>
      </c>
      <c r="P9" s="2089"/>
      <c r="Q9" s="1036">
        <v>2493.9459999999999</v>
      </c>
      <c r="R9" s="2089"/>
      <c r="S9" s="1036"/>
      <c r="T9" s="2089"/>
      <c r="U9" s="1036">
        <v>2493.9459999999999</v>
      </c>
      <c r="V9" s="2089"/>
      <c r="W9" s="1036">
        <v>613.18100000000004</v>
      </c>
      <c r="X9" s="2090"/>
      <c r="Y9" s="542">
        <v>1069.394</v>
      </c>
      <c r="Z9" s="2090"/>
      <c r="AA9" s="542">
        <v>3107.1269999999995</v>
      </c>
      <c r="AB9" s="2089"/>
      <c r="AC9" s="1036"/>
      <c r="AD9" s="2089"/>
      <c r="AE9" s="1036">
        <v>3107.1269999999995</v>
      </c>
      <c r="AF9" s="2089"/>
      <c r="AG9" s="1036"/>
      <c r="AH9" s="2089"/>
      <c r="AI9" s="1036">
        <v>3107.1269999999995</v>
      </c>
      <c r="AJ9" s="2089"/>
      <c r="AK9" s="1036">
        <v>985.42200000000003</v>
      </c>
      <c r="AL9" s="2090"/>
      <c r="AM9" s="542">
        <v>985.42200000000003</v>
      </c>
      <c r="AN9" s="2089"/>
      <c r="AO9" s="1036">
        <v>4092.5489999999995</v>
      </c>
      <c r="AP9" s="2089"/>
      <c r="AQ9" s="1036">
        <v>736.2170000000001</v>
      </c>
      <c r="AR9" s="2089"/>
      <c r="AS9" s="1036">
        <v>4828.7659999999996</v>
      </c>
      <c r="AT9" s="2089"/>
      <c r="AU9" s="1036">
        <v>604.52</v>
      </c>
      <c r="AV9" s="2089"/>
      <c r="AW9" s="1036">
        <v>5433.2860000000001</v>
      </c>
      <c r="AX9" s="2089"/>
      <c r="AY9" s="1036">
        <v>570.822</v>
      </c>
      <c r="AZ9" s="2090"/>
      <c r="BA9" s="542">
        <v>1911.5590000000002</v>
      </c>
      <c r="BB9" s="2090"/>
      <c r="BC9" s="542">
        <v>2896.9810000000002</v>
      </c>
      <c r="BD9" s="2089"/>
      <c r="BE9" s="1036">
        <v>6004.1080000000002</v>
      </c>
      <c r="BF9" s="1365">
        <v>0</v>
      </c>
      <c r="BG9" s="1365">
        <v>6004.1080000000002</v>
      </c>
      <c r="BH9" s="1217">
        <v>0</v>
      </c>
      <c r="BI9" s="1217">
        <v>0</v>
      </c>
      <c r="BJ9" s="1217"/>
      <c r="BK9" s="1217"/>
      <c r="BL9" s="1365"/>
    </row>
    <row r="10" spans="1:70" x14ac:dyDescent="0.25">
      <c r="A10" s="2091" t="s">
        <v>914</v>
      </c>
      <c r="B10" s="2092">
        <v>36.53</v>
      </c>
      <c r="C10" s="2093" t="s">
        <v>50</v>
      </c>
      <c r="D10" s="2089"/>
      <c r="E10" s="1036"/>
      <c r="F10" s="2089"/>
      <c r="G10" s="1036"/>
      <c r="H10" s="2094"/>
      <c r="I10" s="1351">
        <v>0</v>
      </c>
      <c r="J10" s="2089"/>
      <c r="K10" s="1036">
        <v>350.75600000000003</v>
      </c>
      <c r="L10" s="2089"/>
      <c r="M10" s="1036">
        <v>350.75600000000003</v>
      </c>
      <c r="N10" s="2089"/>
      <c r="O10" s="1036"/>
      <c r="P10" s="2089"/>
      <c r="Q10" s="1036">
        <v>350.75600000000003</v>
      </c>
      <c r="R10" s="2089"/>
      <c r="S10" s="1036"/>
      <c r="T10" s="2089"/>
      <c r="U10" s="1036">
        <v>350.75600000000003</v>
      </c>
      <c r="V10" s="2089"/>
      <c r="W10" s="1036"/>
      <c r="X10" s="2095"/>
      <c r="Y10" s="542">
        <v>0</v>
      </c>
      <c r="Z10" s="2095"/>
      <c r="AA10" s="542">
        <v>350.75600000000003</v>
      </c>
      <c r="AB10" s="2089"/>
      <c r="AC10" s="1036"/>
      <c r="AD10" s="2089"/>
      <c r="AE10" s="1036">
        <v>350.75600000000003</v>
      </c>
      <c r="AF10" s="2089"/>
      <c r="AG10" s="1036"/>
      <c r="AH10" s="2089"/>
      <c r="AI10" s="1036">
        <v>350.75600000000003</v>
      </c>
      <c r="AJ10" s="2089"/>
      <c r="AK10" s="1036">
        <v>220.51899999999998</v>
      </c>
      <c r="AL10" s="2095"/>
      <c r="AM10" s="542">
        <v>220.51899999999998</v>
      </c>
      <c r="AN10" s="2089"/>
      <c r="AO10" s="1036">
        <v>571.27499999999998</v>
      </c>
      <c r="AP10" s="2089"/>
      <c r="AQ10" s="1036"/>
      <c r="AR10" s="2089"/>
      <c r="AS10" s="1036">
        <v>571.27499999999998</v>
      </c>
      <c r="AT10" s="2089"/>
      <c r="AU10" s="1036"/>
      <c r="AV10" s="2089"/>
      <c r="AW10" s="1036">
        <v>571.27499999999998</v>
      </c>
      <c r="AX10" s="2089"/>
      <c r="AY10" s="1036"/>
      <c r="AZ10" s="2095"/>
      <c r="BA10" s="542">
        <v>0</v>
      </c>
      <c r="BB10" s="2095"/>
      <c r="BC10" s="542">
        <v>220.51899999999998</v>
      </c>
      <c r="BD10" s="2089"/>
      <c r="BE10" s="1036">
        <v>571.27499999999998</v>
      </c>
      <c r="BF10" s="1365">
        <v>0</v>
      </c>
      <c r="BG10" s="1365">
        <v>571.27499999999998</v>
      </c>
      <c r="BH10" s="1217">
        <v>0</v>
      </c>
      <c r="BI10" s="1217">
        <v>0</v>
      </c>
      <c r="BJ10" s="1217"/>
      <c r="BK10" s="1217"/>
      <c r="BL10" s="1365"/>
    </row>
    <row r="11" spans="1:70" x14ac:dyDescent="0.25">
      <c r="A11" s="2091" t="s">
        <v>855</v>
      </c>
      <c r="B11" s="2092">
        <v>36.520000000000003</v>
      </c>
      <c r="C11" s="2093" t="s">
        <v>50</v>
      </c>
      <c r="D11" s="2089"/>
      <c r="E11" s="1036"/>
      <c r="F11" s="2089"/>
      <c r="G11" s="1036"/>
      <c r="H11" s="2094"/>
      <c r="I11" s="1351">
        <v>0</v>
      </c>
      <c r="J11" s="2089"/>
      <c r="K11" s="1036"/>
      <c r="L11" s="2089"/>
      <c r="M11" s="1036">
        <v>0</v>
      </c>
      <c r="N11" s="2089"/>
      <c r="O11" s="1036"/>
      <c r="P11" s="2089"/>
      <c r="Q11" s="1036">
        <v>0</v>
      </c>
      <c r="R11" s="2089"/>
      <c r="S11" s="1036"/>
      <c r="T11" s="2089"/>
      <c r="U11" s="1036">
        <v>0</v>
      </c>
      <c r="V11" s="2089"/>
      <c r="W11" s="1036"/>
      <c r="X11" s="2090"/>
      <c r="Y11" s="542">
        <v>0</v>
      </c>
      <c r="Z11" s="2090"/>
      <c r="AA11" s="542">
        <v>0</v>
      </c>
      <c r="AB11" s="2089"/>
      <c r="AC11" s="1036"/>
      <c r="AD11" s="2089"/>
      <c r="AE11" s="1036">
        <v>0</v>
      </c>
      <c r="AF11" s="2089"/>
      <c r="AG11" s="1036"/>
      <c r="AH11" s="2089"/>
      <c r="AI11" s="1036">
        <v>0</v>
      </c>
      <c r="AJ11" s="2089"/>
      <c r="AK11" s="1036"/>
      <c r="AL11" s="2090"/>
      <c r="AM11" s="542">
        <v>0</v>
      </c>
      <c r="AN11" s="2089"/>
      <c r="AO11" s="1036">
        <v>0</v>
      </c>
      <c r="AP11" s="2089"/>
      <c r="AQ11" s="1036"/>
      <c r="AR11" s="2089"/>
      <c r="AS11" s="1036">
        <v>0</v>
      </c>
      <c r="AT11" s="2089"/>
      <c r="AU11" s="1036"/>
      <c r="AV11" s="2089"/>
      <c r="AW11" s="1036">
        <v>0</v>
      </c>
      <c r="AX11" s="2089"/>
      <c r="AY11" s="1036"/>
      <c r="AZ11" s="2090"/>
      <c r="BA11" s="542">
        <v>0</v>
      </c>
      <c r="BB11" s="2090"/>
      <c r="BC11" s="542">
        <v>0</v>
      </c>
      <c r="BD11" s="2089"/>
      <c r="BE11" s="1036">
        <v>0</v>
      </c>
      <c r="BF11" s="1365">
        <v>0</v>
      </c>
      <c r="BG11" s="1365">
        <v>0</v>
      </c>
      <c r="BH11" s="1217">
        <v>0</v>
      </c>
      <c r="BI11" s="1217">
        <v>0</v>
      </c>
      <c r="BJ11" s="1217"/>
      <c r="BK11" s="1217"/>
      <c r="BL11" s="1365"/>
    </row>
    <row r="12" spans="1:70" ht="15.75" thickBot="1" x14ac:dyDescent="0.3">
      <c r="A12" s="2096" t="s">
        <v>855</v>
      </c>
      <c r="B12" s="2097">
        <v>36.53</v>
      </c>
      <c r="C12" s="2098" t="s">
        <v>50</v>
      </c>
      <c r="D12" s="2099"/>
      <c r="E12" s="1050"/>
      <c r="F12" s="2099"/>
      <c r="G12" s="1050"/>
      <c r="H12" s="2100"/>
      <c r="I12" s="1351">
        <v>0</v>
      </c>
      <c r="J12" s="2099"/>
      <c r="K12" s="1050"/>
      <c r="L12" s="2089"/>
      <c r="M12" s="1036">
        <v>0</v>
      </c>
      <c r="N12" s="2099"/>
      <c r="O12" s="1050"/>
      <c r="P12" s="2089"/>
      <c r="Q12" s="1036">
        <v>0</v>
      </c>
      <c r="R12" s="2099"/>
      <c r="S12" s="1050"/>
      <c r="T12" s="2089"/>
      <c r="U12" s="1036">
        <v>0</v>
      </c>
      <c r="V12" s="2099"/>
      <c r="W12" s="1050"/>
      <c r="X12" s="2090"/>
      <c r="Y12" s="542">
        <v>0</v>
      </c>
      <c r="Z12" s="2090"/>
      <c r="AA12" s="542">
        <v>0</v>
      </c>
      <c r="AB12" s="2099"/>
      <c r="AC12" s="1050"/>
      <c r="AD12" s="2089"/>
      <c r="AE12" s="1036">
        <v>0</v>
      </c>
      <c r="AF12" s="2099"/>
      <c r="AG12" s="1050"/>
      <c r="AH12" s="2089"/>
      <c r="AI12" s="1036">
        <v>0</v>
      </c>
      <c r="AJ12" s="2099"/>
      <c r="AK12" s="1050">
        <v>1018.143</v>
      </c>
      <c r="AL12" s="2090"/>
      <c r="AM12" s="542">
        <v>1018.143</v>
      </c>
      <c r="AN12" s="2089"/>
      <c r="AO12" s="1036">
        <v>1018.143</v>
      </c>
      <c r="AP12" s="2099"/>
      <c r="AQ12" s="1050">
        <v>510.96000000000004</v>
      </c>
      <c r="AR12" s="2089"/>
      <c r="AS12" s="1036">
        <v>1529.1030000000001</v>
      </c>
      <c r="AT12" s="2099"/>
      <c r="AU12" s="1050"/>
      <c r="AV12" s="2089"/>
      <c r="AW12" s="1036">
        <v>1529.1030000000001</v>
      </c>
      <c r="AX12" s="2099"/>
      <c r="AY12" s="1050"/>
      <c r="AZ12" s="2090"/>
      <c r="BA12" s="542">
        <v>510.96000000000004</v>
      </c>
      <c r="BB12" s="2090"/>
      <c r="BC12" s="542">
        <v>1529.1030000000001</v>
      </c>
      <c r="BD12" s="2089"/>
      <c r="BE12" s="1036">
        <v>1529.1030000000001</v>
      </c>
      <c r="BF12" s="1365">
        <v>0</v>
      </c>
      <c r="BG12" s="1365">
        <v>1529.1030000000001</v>
      </c>
      <c r="BH12" s="1217">
        <v>0</v>
      </c>
      <c r="BI12" s="1217">
        <v>0</v>
      </c>
      <c r="BJ12" s="1217"/>
      <c r="BK12" s="1217"/>
      <c r="BL12" s="1365"/>
      <c r="BN12" s="1217"/>
      <c r="BO12" s="1217"/>
      <c r="BP12" s="1217"/>
      <c r="BQ12" s="1558"/>
      <c r="BR12" s="1217"/>
    </row>
    <row r="13" spans="1:70" x14ac:dyDescent="0.25">
      <c r="A13" s="2101" t="s">
        <v>1947</v>
      </c>
      <c r="B13" s="2102">
        <v>57.1</v>
      </c>
      <c r="C13" s="2103" t="s">
        <v>50</v>
      </c>
      <c r="D13" s="2104"/>
      <c r="E13" s="961"/>
      <c r="F13" s="2104"/>
      <c r="G13" s="961"/>
      <c r="H13" s="2105"/>
      <c r="I13" s="1351">
        <v>0</v>
      </c>
      <c r="J13" s="2104"/>
      <c r="K13" s="961"/>
      <c r="L13" s="2089"/>
      <c r="M13" s="1036">
        <v>0</v>
      </c>
      <c r="N13" s="2104"/>
      <c r="O13" s="1036">
        <v>653.61599999999999</v>
      </c>
      <c r="P13" s="2089"/>
      <c r="Q13" s="1036">
        <v>653.61599999999999</v>
      </c>
      <c r="R13" s="2104"/>
      <c r="S13" s="961">
        <v>528.57400000000007</v>
      </c>
      <c r="T13" s="2089"/>
      <c r="U13" s="1036">
        <v>1182.19</v>
      </c>
      <c r="V13" s="2104"/>
      <c r="W13" s="961"/>
      <c r="X13" s="2095"/>
      <c r="Y13" s="542">
        <v>1182.19</v>
      </c>
      <c r="Z13" s="2095"/>
      <c r="AA13" s="542">
        <v>1182.19</v>
      </c>
      <c r="AB13" s="2104"/>
      <c r="AC13" s="961">
        <v>634.21799999999996</v>
      </c>
      <c r="AD13" s="2089"/>
      <c r="AE13" s="1036">
        <v>1816.4079999999999</v>
      </c>
      <c r="AF13" s="2104"/>
      <c r="AG13" s="961"/>
      <c r="AH13" s="2089"/>
      <c r="AI13" s="1036">
        <v>1816.4079999999999</v>
      </c>
      <c r="AJ13" s="2104"/>
      <c r="AK13" s="961"/>
      <c r="AL13" s="2095"/>
      <c r="AM13" s="542">
        <v>634.21799999999996</v>
      </c>
      <c r="AN13" s="2089"/>
      <c r="AO13" s="1036">
        <v>1816.4079999999999</v>
      </c>
      <c r="AP13" s="2104"/>
      <c r="AQ13" s="961">
        <v>462.03999999999996</v>
      </c>
      <c r="AR13" s="2089"/>
      <c r="AS13" s="1036">
        <v>2278.4479999999999</v>
      </c>
      <c r="AT13" s="2104"/>
      <c r="AU13" s="961"/>
      <c r="AV13" s="2089"/>
      <c r="AW13" s="1036">
        <v>2278.4479999999999</v>
      </c>
      <c r="AX13" s="2104"/>
      <c r="AY13" s="961">
        <v>1009.7049999999999</v>
      </c>
      <c r="AZ13" s="2095"/>
      <c r="BA13" s="542">
        <v>1471.7449999999999</v>
      </c>
      <c r="BB13" s="2095"/>
      <c r="BC13" s="542">
        <v>2105.9629999999997</v>
      </c>
      <c r="BD13" s="2089"/>
      <c r="BE13" s="1036">
        <v>3288.1529999999998</v>
      </c>
      <c r="BF13" s="1365">
        <v>0</v>
      </c>
      <c r="BG13" s="1365">
        <v>3288.1529999999998</v>
      </c>
      <c r="BH13" s="1217">
        <v>0</v>
      </c>
      <c r="BI13" s="1217">
        <v>0</v>
      </c>
      <c r="BJ13" s="1217"/>
      <c r="BK13" s="1217"/>
      <c r="BL13" s="1365"/>
      <c r="BN13" s="1217"/>
      <c r="BO13" s="1217"/>
      <c r="BP13" s="1217"/>
      <c r="BR13" s="1217"/>
    </row>
    <row r="14" spans="1:70" x14ac:dyDescent="0.25">
      <c r="A14" s="2101" t="s">
        <v>1947</v>
      </c>
      <c r="B14" s="2102">
        <v>57.1</v>
      </c>
      <c r="C14" s="2103" t="s">
        <v>50</v>
      </c>
      <c r="D14" s="2104"/>
      <c r="E14" s="961"/>
      <c r="F14" s="2104"/>
      <c r="G14" s="961"/>
      <c r="H14" s="2105"/>
      <c r="I14" s="1351">
        <v>0</v>
      </c>
      <c r="J14" s="2104"/>
      <c r="K14" s="961"/>
      <c r="L14" s="2089"/>
      <c r="M14" s="1036">
        <v>0</v>
      </c>
      <c r="N14" s="2104"/>
      <c r="O14" s="1036"/>
      <c r="P14" s="2089"/>
      <c r="Q14" s="1036">
        <v>0</v>
      </c>
      <c r="R14" s="2104"/>
      <c r="S14" s="961"/>
      <c r="T14" s="2089"/>
      <c r="U14" s="1036">
        <v>0</v>
      </c>
      <c r="V14" s="2104"/>
      <c r="W14" s="961"/>
      <c r="X14" s="2106"/>
      <c r="Y14" s="542">
        <v>0</v>
      </c>
      <c r="Z14" s="2106"/>
      <c r="AA14" s="542">
        <v>0</v>
      </c>
      <c r="AB14" s="2104"/>
      <c r="AC14" s="961">
        <v>253.55799999999999</v>
      </c>
      <c r="AD14" s="2089"/>
      <c r="AE14" s="1036">
        <v>253.55799999999999</v>
      </c>
      <c r="AF14" s="2104"/>
      <c r="AG14" s="961"/>
      <c r="AH14" s="2089"/>
      <c r="AI14" s="1036">
        <v>253.55799999999999</v>
      </c>
      <c r="AJ14" s="2104"/>
      <c r="AK14" s="961"/>
      <c r="AL14" s="2106"/>
      <c r="AM14" s="542">
        <v>253.55799999999999</v>
      </c>
      <c r="AN14" s="2089"/>
      <c r="AO14" s="1036">
        <v>253.55799999999999</v>
      </c>
      <c r="AP14" s="2104"/>
      <c r="AQ14" s="961"/>
      <c r="AR14" s="2089"/>
      <c r="AS14" s="1036">
        <v>253.55799999999999</v>
      </c>
      <c r="AT14" s="2104"/>
      <c r="AU14" s="961"/>
      <c r="AV14" s="2089"/>
      <c r="AW14" s="1036">
        <v>253.55799999999999</v>
      </c>
      <c r="AX14" s="2104"/>
      <c r="AY14" s="961"/>
      <c r="AZ14" s="2106"/>
      <c r="BA14" s="542">
        <v>0</v>
      </c>
      <c r="BB14" s="2106"/>
      <c r="BC14" s="542">
        <v>253.55799999999999</v>
      </c>
      <c r="BD14" s="2089"/>
      <c r="BE14" s="1036">
        <v>253.55799999999999</v>
      </c>
      <c r="BF14" s="1365">
        <v>0</v>
      </c>
      <c r="BG14" s="1365">
        <v>253.55799999999999</v>
      </c>
      <c r="BH14" s="1217">
        <v>0</v>
      </c>
      <c r="BI14" s="1217">
        <v>0</v>
      </c>
      <c r="BJ14" s="1217"/>
      <c r="BK14" s="1217"/>
      <c r="BL14" s="1365"/>
      <c r="BN14" s="1217"/>
      <c r="BO14" s="1217"/>
      <c r="BP14" s="1217"/>
      <c r="BQ14" s="1558"/>
      <c r="BR14" s="1217"/>
    </row>
    <row r="15" spans="1:70" x14ac:dyDescent="0.25">
      <c r="A15" s="2101" t="s">
        <v>1947</v>
      </c>
      <c r="B15" s="2102">
        <v>50.22</v>
      </c>
      <c r="C15" s="2103" t="s">
        <v>50</v>
      </c>
      <c r="D15" s="2104"/>
      <c r="E15" s="961"/>
      <c r="F15" s="2104"/>
      <c r="G15" s="961"/>
      <c r="H15" s="2105"/>
      <c r="I15" s="1351">
        <v>0</v>
      </c>
      <c r="J15" s="2104"/>
      <c r="K15" s="961"/>
      <c r="L15" s="2089"/>
      <c r="M15" s="1036">
        <v>0</v>
      </c>
      <c r="N15" s="2104"/>
      <c r="O15" s="1036">
        <v>3644.5369999999994</v>
      </c>
      <c r="P15" s="2089"/>
      <c r="Q15" s="1036">
        <v>3644.5369999999994</v>
      </c>
      <c r="R15" s="2104"/>
      <c r="S15" s="961">
        <v>3425.1109999999999</v>
      </c>
      <c r="T15" s="2089"/>
      <c r="U15" s="1036">
        <v>7069.6479999999992</v>
      </c>
      <c r="V15" s="2104"/>
      <c r="W15" s="961"/>
      <c r="X15" s="2095"/>
      <c r="Y15" s="542">
        <v>7069.6479999999992</v>
      </c>
      <c r="Z15" s="2095"/>
      <c r="AA15" s="542">
        <v>7069.6479999999992</v>
      </c>
      <c r="AB15" s="2104"/>
      <c r="AC15" s="961">
        <v>2977.6329999999998</v>
      </c>
      <c r="AD15" s="2089"/>
      <c r="AE15" s="1036">
        <v>10047.280999999999</v>
      </c>
      <c r="AF15" s="2104"/>
      <c r="AG15" s="961"/>
      <c r="AH15" s="2089"/>
      <c r="AI15" s="1036">
        <v>10047.280999999999</v>
      </c>
      <c r="AJ15" s="2104"/>
      <c r="AK15" s="961"/>
      <c r="AL15" s="2095"/>
      <c r="AM15" s="542">
        <v>2977.6329999999998</v>
      </c>
      <c r="AN15" s="2089"/>
      <c r="AO15" s="1036">
        <v>10047.280999999999</v>
      </c>
      <c r="AP15" s="2104"/>
      <c r="AQ15" s="961">
        <v>3646.2919999999999</v>
      </c>
      <c r="AR15" s="2089"/>
      <c r="AS15" s="1036">
        <v>13693.572999999999</v>
      </c>
      <c r="AT15" s="2104"/>
      <c r="AU15" s="961"/>
      <c r="AV15" s="2089"/>
      <c r="AW15" s="1036">
        <v>13693.572999999999</v>
      </c>
      <c r="AX15" s="2104"/>
      <c r="AY15" s="961">
        <v>2542.3900000000003</v>
      </c>
      <c r="AZ15" s="2095"/>
      <c r="BA15" s="542">
        <v>6188.6820000000007</v>
      </c>
      <c r="BB15" s="2095"/>
      <c r="BC15" s="542">
        <v>9166.3150000000005</v>
      </c>
      <c r="BD15" s="2089"/>
      <c r="BE15" s="1036">
        <v>16235.963</v>
      </c>
      <c r="BF15" s="1365">
        <v>0</v>
      </c>
      <c r="BG15" s="1365">
        <v>16235.963</v>
      </c>
      <c r="BH15" s="1217">
        <v>0</v>
      </c>
      <c r="BI15" s="1217">
        <v>0</v>
      </c>
      <c r="BJ15" s="1217"/>
      <c r="BK15" s="1217"/>
      <c r="BL15" s="1365"/>
      <c r="BN15" s="1217"/>
      <c r="BO15" s="1217"/>
      <c r="BP15" s="1217"/>
      <c r="BR15" s="1217"/>
    </row>
    <row r="16" spans="1:70" ht="15.75" thickBot="1" x14ac:dyDescent="0.3">
      <c r="A16" s="2101" t="s">
        <v>1947</v>
      </c>
      <c r="B16" s="2102">
        <v>50.22</v>
      </c>
      <c r="C16" s="2103" t="s">
        <v>50</v>
      </c>
      <c r="D16" s="2104"/>
      <c r="E16" s="961"/>
      <c r="F16" s="2104"/>
      <c r="G16" s="961"/>
      <c r="H16" s="2105"/>
      <c r="I16" s="1351">
        <v>0</v>
      </c>
      <c r="J16" s="2104"/>
      <c r="K16" s="961"/>
      <c r="L16" s="2089"/>
      <c r="M16" s="1036">
        <v>0</v>
      </c>
      <c r="N16" s="2104"/>
      <c r="O16" s="1036">
        <v>660.27800000000002</v>
      </c>
      <c r="P16" s="2089"/>
      <c r="Q16" s="1036">
        <v>660.27800000000002</v>
      </c>
      <c r="R16" s="2104"/>
      <c r="S16" s="961">
        <v>255.416</v>
      </c>
      <c r="T16" s="2089"/>
      <c r="U16" s="1036">
        <v>915.69399999999996</v>
      </c>
      <c r="V16" s="2104"/>
      <c r="W16" s="961"/>
      <c r="X16" s="2095"/>
      <c r="Y16" s="542">
        <v>915.69399999999996</v>
      </c>
      <c r="Z16" s="2095"/>
      <c r="AA16" s="542">
        <v>915.69399999999996</v>
      </c>
      <c r="AB16" s="2104"/>
      <c r="AC16" s="961">
        <v>406.78300000000002</v>
      </c>
      <c r="AD16" s="2089"/>
      <c r="AE16" s="1036">
        <v>1322.4769999999999</v>
      </c>
      <c r="AF16" s="2104"/>
      <c r="AG16" s="961"/>
      <c r="AH16" s="2089"/>
      <c r="AI16" s="1036">
        <v>1322.4769999999999</v>
      </c>
      <c r="AJ16" s="2104"/>
      <c r="AK16" s="961"/>
      <c r="AL16" s="2095"/>
      <c r="AM16" s="542">
        <v>406.78300000000002</v>
      </c>
      <c r="AN16" s="2089"/>
      <c r="AO16" s="1036">
        <v>1322.4769999999999</v>
      </c>
      <c r="AP16" s="2104"/>
      <c r="AQ16" s="961">
        <v>1128.9750000000001</v>
      </c>
      <c r="AR16" s="2089"/>
      <c r="AS16" s="1036">
        <v>2451.4520000000002</v>
      </c>
      <c r="AT16" s="2104"/>
      <c r="AU16" s="961"/>
      <c r="AV16" s="2089"/>
      <c r="AW16" s="1036">
        <v>2451.4520000000002</v>
      </c>
      <c r="AX16" s="2104"/>
      <c r="AY16" s="961">
        <v>722.17400000000009</v>
      </c>
      <c r="AZ16" s="2095"/>
      <c r="BA16" s="542">
        <v>1851.1490000000003</v>
      </c>
      <c r="BB16" s="2095"/>
      <c r="BC16" s="542">
        <v>2257.9320000000002</v>
      </c>
      <c r="BD16" s="2089"/>
      <c r="BE16" s="1036">
        <v>3173.6260000000002</v>
      </c>
      <c r="BF16" s="1365">
        <v>0</v>
      </c>
      <c r="BG16" s="1365">
        <v>3173.6260000000002</v>
      </c>
      <c r="BH16" s="1217">
        <v>0</v>
      </c>
      <c r="BI16" s="1217">
        <v>0</v>
      </c>
      <c r="BJ16" s="1217"/>
      <c r="BK16" s="1217"/>
      <c r="BL16" s="1365"/>
    </row>
    <row r="17" spans="1:71" x14ac:dyDescent="0.25">
      <c r="A17" s="2084" t="s">
        <v>856</v>
      </c>
      <c r="B17" s="2085">
        <v>66.3</v>
      </c>
      <c r="C17" s="2086" t="s">
        <v>50</v>
      </c>
      <c r="D17" s="2087"/>
      <c r="E17" s="1073">
        <v>4254.4779999999992</v>
      </c>
      <c r="F17" s="2087"/>
      <c r="G17" s="1073"/>
      <c r="H17" s="2088"/>
      <c r="I17" s="1351">
        <v>4254.4779999999992</v>
      </c>
      <c r="J17" s="2087"/>
      <c r="K17" s="1073"/>
      <c r="L17" s="2089"/>
      <c r="M17" s="1036">
        <v>4254.4779999999992</v>
      </c>
      <c r="N17" s="2087"/>
      <c r="O17" s="1073"/>
      <c r="P17" s="2089"/>
      <c r="Q17" s="1036">
        <v>4254.4779999999992</v>
      </c>
      <c r="R17" s="2087"/>
      <c r="S17" s="1073"/>
      <c r="T17" s="2089"/>
      <c r="U17" s="1036">
        <v>4254.4779999999992</v>
      </c>
      <c r="V17" s="2087"/>
      <c r="W17" s="1073"/>
      <c r="X17" s="2090"/>
      <c r="Y17" s="542">
        <v>0</v>
      </c>
      <c r="Z17" s="2090"/>
      <c r="AA17" s="542">
        <v>4254.4779999999992</v>
      </c>
      <c r="AB17" s="2087"/>
      <c r="AC17" s="1073"/>
      <c r="AD17" s="2089"/>
      <c r="AE17" s="1036">
        <v>4254.4779999999992</v>
      </c>
      <c r="AF17" s="2087"/>
      <c r="AG17" s="1073"/>
      <c r="AH17" s="2089"/>
      <c r="AI17" s="1036">
        <v>4254.4779999999992</v>
      </c>
      <c r="AJ17" s="2087"/>
      <c r="AK17" s="1073"/>
      <c r="AL17" s="2090"/>
      <c r="AM17" s="542">
        <v>0</v>
      </c>
      <c r="AN17" s="2089"/>
      <c r="AO17" s="1036">
        <v>4254.4779999999992</v>
      </c>
      <c r="AP17" s="2087"/>
      <c r="AQ17" s="1073"/>
      <c r="AR17" s="2089"/>
      <c r="AS17" s="1036">
        <v>4254.4779999999992</v>
      </c>
      <c r="AT17" s="2087"/>
      <c r="AU17" s="1073"/>
      <c r="AV17" s="2089"/>
      <c r="AW17" s="1036">
        <v>4254.4779999999992</v>
      </c>
      <c r="AX17" s="2087"/>
      <c r="AY17" s="1073"/>
      <c r="AZ17" s="2090"/>
      <c r="BA17" s="542">
        <v>0</v>
      </c>
      <c r="BB17" s="2090"/>
      <c r="BC17" s="542">
        <v>0</v>
      </c>
      <c r="BD17" s="2089"/>
      <c r="BE17" s="1036">
        <v>4254.4779999999992</v>
      </c>
      <c r="BF17" s="1365">
        <v>0</v>
      </c>
      <c r="BG17" s="1365">
        <v>4254.4779999999992</v>
      </c>
      <c r="BH17" s="1217">
        <v>0</v>
      </c>
      <c r="BI17" s="1217">
        <v>0</v>
      </c>
      <c r="BJ17" s="1217"/>
      <c r="BK17" s="1217"/>
      <c r="BL17" s="1365"/>
    </row>
    <row r="18" spans="1:71" x14ac:dyDescent="0.25">
      <c r="A18" s="2091" t="s">
        <v>856</v>
      </c>
      <c r="B18" s="2092">
        <v>66.3</v>
      </c>
      <c r="C18" s="2093" t="s">
        <v>50</v>
      </c>
      <c r="D18" s="2089"/>
      <c r="E18" s="1036">
        <v>2015.1560000000004</v>
      </c>
      <c r="F18" s="2089"/>
      <c r="G18" s="1036"/>
      <c r="H18" s="2094"/>
      <c r="I18" s="1351">
        <v>2015.1560000000004</v>
      </c>
      <c r="J18" s="2089"/>
      <c r="K18" s="1036"/>
      <c r="L18" s="2089"/>
      <c r="M18" s="1036">
        <v>2015.1560000000004</v>
      </c>
      <c r="N18" s="2089"/>
      <c r="O18" s="1036"/>
      <c r="P18" s="2089"/>
      <c r="Q18" s="1036">
        <v>2015.1560000000004</v>
      </c>
      <c r="R18" s="2089"/>
      <c r="S18" s="1036"/>
      <c r="T18" s="2089"/>
      <c r="U18" s="1036">
        <v>2015.1560000000004</v>
      </c>
      <c r="V18" s="2089"/>
      <c r="W18" s="1036"/>
      <c r="X18" s="2090"/>
      <c r="Y18" s="542">
        <v>0</v>
      </c>
      <c r="Z18" s="2090"/>
      <c r="AA18" s="542">
        <v>2015.1560000000004</v>
      </c>
      <c r="AB18" s="2089"/>
      <c r="AC18" s="1036"/>
      <c r="AD18" s="2089"/>
      <c r="AE18" s="1036">
        <v>2015.1560000000004</v>
      </c>
      <c r="AF18" s="2089"/>
      <c r="AG18" s="1036"/>
      <c r="AH18" s="2089"/>
      <c r="AI18" s="1036">
        <v>2015.1560000000004</v>
      </c>
      <c r="AJ18" s="2089"/>
      <c r="AK18" s="1036"/>
      <c r="AL18" s="2090"/>
      <c r="AM18" s="542">
        <v>0</v>
      </c>
      <c r="AN18" s="2089"/>
      <c r="AO18" s="1036">
        <v>2015.1560000000004</v>
      </c>
      <c r="AP18" s="2089"/>
      <c r="AQ18" s="1036"/>
      <c r="AR18" s="2089"/>
      <c r="AS18" s="1036">
        <v>2015.1560000000004</v>
      </c>
      <c r="AT18" s="2089"/>
      <c r="AU18" s="1036"/>
      <c r="AV18" s="2089"/>
      <c r="AW18" s="1036">
        <v>2015.1560000000004</v>
      </c>
      <c r="AX18" s="2089"/>
      <c r="AY18" s="1036"/>
      <c r="AZ18" s="2090"/>
      <c r="BA18" s="542">
        <v>0</v>
      </c>
      <c r="BB18" s="2090"/>
      <c r="BC18" s="542">
        <v>0</v>
      </c>
      <c r="BD18" s="2089"/>
      <c r="BE18" s="1036">
        <v>2015.1560000000004</v>
      </c>
      <c r="BF18" s="1365">
        <v>0</v>
      </c>
      <c r="BG18" s="1365">
        <v>2015.1560000000004</v>
      </c>
      <c r="BH18" s="1217">
        <v>0</v>
      </c>
      <c r="BI18" s="1217">
        <v>0</v>
      </c>
      <c r="BJ18" s="1217"/>
      <c r="BK18" s="1217"/>
      <c r="BL18" s="1365"/>
    </row>
    <row r="19" spans="1:71" x14ac:dyDescent="0.25">
      <c r="A19" s="2091" t="s">
        <v>856</v>
      </c>
      <c r="B19" s="2092">
        <v>66.31</v>
      </c>
      <c r="C19" s="2093" t="s">
        <v>50</v>
      </c>
      <c r="D19" s="2089"/>
      <c r="E19" s="1036">
        <v>272.51299999999998</v>
      </c>
      <c r="F19" s="2089"/>
      <c r="G19" s="1036">
        <v>4582.5109999999986</v>
      </c>
      <c r="H19" s="2094"/>
      <c r="I19" s="1351">
        <v>4855.0239999999985</v>
      </c>
      <c r="J19" s="2089"/>
      <c r="K19" s="1036">
        <v>1204.7939999999999</v>
      </c>
      <c r="L19" s="2089"/>
      <c r="M19" s="1036">
        <v>6059.8179999999984</v>
      </c>
      <c r="N19" s="2089"/>
      <c r="O19" s="1036">
        <v>3723.3050000000003</v>
      </c>
      <c r="P19" s="2089"/>
      <c r="Q19" s="1036">
        <v>9783.1229999999996</v>
      </c>
      <c r="R19" s="2089"/>
      <c r="S19" s="1036">
        <v>1986.4750000000004</v>
      </c>
      <c r="T19" s="2089"/>
      <c r="U19" s="1036">
        <v>11769.598</v>
      </c>
      <c r="V19" s="2089"/>
      <c r="W19" s="1036">
        <v>6134.8349999999991</v>
      </c>
      <c r="X19" s="2090"/>
      <c r="Y19" s="542">
        <v>11844.615</v>
      </c>
      <c r="Z19" s="2090"/>
      <c r="AA19" s="542">
        <v>17904.432999999997</v>
      </c>
      <c r="AB19" s="2089"/>
      <c r="AC19" s="1036">
        <v>6294.9840000000004</v>
      </c>
      <c r="AD19" s="2089"/>
      <c r="AE19" s="1036">
        <v>24199.416999999998</v>
      </c>
      <c r="AF19" s="2089"/>
      <c r="AG19" s="1036"/>
      <c r="AH19" s="2089"/>
      <c r="AI19" s="1036">
        <v>24199.416999999998</v>
      </c>
      <c r="AJ19" s="2089"/>
      <c r="AK19" s="1036">
        <v>2451.4859999999999</v>
      </c>
      <c r="AL19" s="2090"/>
      <c r="AM19" s="542">
        <v>8746.4700000000012</v>
      </c>
      <c r="AN19" s="2089"/>
      <c r="AO19" s="1036">
        <v>26650.902999999998</v>
      </c>
      <c r="AP19" s="2089"/>
      <c r="AQ19" s="1036">
        <v>5247.85</v>
      </c>
      <c r="AR19" s="2089"/>
      <c r="AS19" s="1036">
        <v>31898.752999999997</v>
      </c>
      <c r="AT19" s="2089"/>
      <c r="AU19" s="1036">
        <v>5502.1159999999991</v>
      </c>
      <c r="AV19" s="2089"/>
      <c r="AW19" s="1036">
        <v>37400.868999999999</v>
      </c>
      <c r="AX19" s="2089"/>
      <c r="AY19" s="1036">
        <v>6913.7199999999957</v>
      </c>
      <c r="AZ19" s="2090"/>
      <c r="BA19" s="542">
        <v>17663.685999999994</v>
      </c>
      <c r="BB19" s="2090"/>
      <c r="BC19" s="542">
        <v>26410.155999999995</v>
      </c>
      <c r="BD19" s="2089"/>
      <c r="BE19" s="1036">
        <v>44314.588999999993</v>
      </c>
      <c r="BF19" s="1365">
        <v>0</v>
      </c>
      <c r="BG19" s="1365">
        <v>44314.588999999993</v>
      </c>
      <c r="BH19" s="1217">
        <v>0</v>
      </c>
      <c r="BI19" s="1217">
        <v>0</v>
      </c>
      <c r="BJ19" s="1217"/>
      <c r="BK19" s="1217"/>
      <c r="BL19" s="1365"/>
    </row>
    <row r="20" spans="1:71" x14ac:dyDescent="0.25">
      <c r="A20" s="2091" t="s">
        <v>856</v>
      </c>
      <c r="B20" s="2107">
        <v>66.31</v>
      </c>
      <c r="C20" s="2093" t="s">
        <v>50</v>
      </c>
      <c r="D20" s="2108"/>
      <c r="E20" s="2109"/>
      <c r="F20" s="2108"/>
      <c r="G20" s="2109"/>
      <c r="H20" s="2110"/>
      <c r="I20" s="1351">
        <v>0</v>
      </c>
      <c r="J20" s="2108"/>
      <c r="K20" s="2109"/>
      <c r="L20" s="2108"/>
      <c r="M20" s="1036">
        <v>0</v>
      </c>
      <c r="N20" s="2108"/>
      <c r="O20" s="2109"/>
      <c r="P20" s="2108"/>
      <c r="Q20" s="1036">
        <v>0</v>
      </c>
      <c r="R20" s="2108"/>
      <c r="S20" s="2109"/>
      <c r="T20" s="2108"/>
      <c r="U20" s="1036">
        <v>0</v>
      </c>
      <c r="V20" s="2108"/>
      <c r="W20" s="2109"/>
      <c r="X20" s="2111"/>
      <c r="Y20" s="542">
        <v>0</v>
      </c>
      <c r="Z20" s="2111"/>
      <c r="AA20" s="542">
        <v>0</v>
      </c>
      <c r="AB20" s="2108"/>
      <c r="AC20" s="2109"/>
      <c r="AD20" s="2108"/>
      <c r="AE20" s="2109"/>
      <c r="AF20" s="2108"/>
      <c r="AG20" s="2109"/>
      <c r="AH20" s="2108"/>
      <c r="AI20" s="2109"/>
      <c r="AJ20" s="2108"/>
      <c r="AK20" s="2109"/>
      <c r="AL20" s="2111"/>
      <c r="AM20" s="542">
        <v>0</v>
      </c>
      <c r="AN20" s="2108"/>
      <c r="AO20" s="2109"/>
      <c r="AP20" s="2108"/>
      <c r="AQ20" s="2109"/>
      <c r="AR20" s="2108"/>
      <c r="AS20" s="2109"/>
      <c r="AT20" s="2108"/>
      <c r="AU20" s="2109"/>
      <c r="AV20" s="2108"/>
      <c r="AW20" s="2109"/>
      <c r="AX20" s="2108"/>
      <c r="AY20" s="2109">
        <v>234.27600000000001</v>
      </c>
      <c r="AZ20" s="2111"/>
      <c r="BA20" s="542">
        <v>234.27600000000001</v>
      </c>
      <c r="BB20" s="2111"/>
      <c r="BC20" s="542">
        <v>234.27600000000001</v>
      </c>
      <c r="BD20" s="2108"/>
      <c r="BE20" s="1036">
        <v>234.27600000000001</v>
      </c>
      <c r="BF20" s="1365">
        <v>0</v>
      </c>
      <c r="BG20" s="1365">
        <v>234.27600000000001</v>
      </c>
      <c r="BH20" s="1217">
        <v>0</v>
      </c>
      <c r="BI20" s="1217">
        <v>0</v>
      </c>
      <c r="BJ20" s="1217"/>
      <c r="BK20" s="1217"/>
      <c r="BL20" s="1365"/>
    </row>
    <row r="21" spans="1:71" ht="15" customHeight="1" x14ac:dyDescent="0.25">
      <c r="A21" s="2091" t="s">
        <v>856</v>
      </c>
      <c r="B21" s="2092">
        <v>66.31</v>
      </c>
      <c r="C21" s="2093" t="s">
        <v>50</v>
      </c>
      <c r="D21" s="2089"/>
      <c r="E21" s="1036"/>
      <c r="F21" s="2089"/>
      <c r="G21" s="1036">
        <v>1864.8130000000001</v>
      </c>
      <c r="H21" s="2094"/>
      <c r="I21" s="1351">
        <v>1864.8130000000001</v>
      </c>
      <c r="J21" s="2089"/>
      <c r="K21" s="1036">
        <v>898.66099999999994</v>
      </c>
      <c r="L21" s="2089"/>
      <c r="M21" s="1036">
        <v>2763.4740000000002</v>
      </c>
      <c r="N21" s="2089"/>
      <c r="O21" s="1036">
        <v>1700.386</v>
      </c>
      <c r="P21" s="2089"/>
      <c r="Q21" s="1036">
        <v>4463.8600000000006</v>
      </c>
      <c r="R21" s="2089"/>
      <c r="S21" s="1036">
        <v>1893.539</v>
      </c>
      <c r="T21" s="2089"/>
      <c r="U21" s="1036">
        <v>6357.3990000000003</v>
      </c>
      <c r="V21" s="2089"/>
      <c r="W21" s="1036">
        <v>415.93700000000007</v>
      </c>
      <c r="X21" s="2095"/>
      <c r="Y21" s="542">
        <v>4009.8620000000001</v>
      </c>
      <c r="Z21" s="2095"/>
      <c r="AA21" s="542">
        <v>6773.3360000000002</v>
      </c>
      <c r="AB21" s="2089"/>
      <c r="AC21" s="1036">
        <v>444.226</v>
      </c>
      <c r="AD21" s="2089"/>
      <c r="AE21" s="1036">
        <v>7217.5619999999999</v>
      </c>
      <c r="AF21" s="2089"/>
      <c r="AG21" s="1036"/>
      <c r="AH21" s="2089"/>
      <c r="AI21" s="1036">
        <v>7217.5619999999999</v>
      </c>
      <c r="AJ21" s="2089"/>
      <c r="AK21" s="1036">
        <v>888.11800000000005</v>
      </c>
      <c r="AL21" s="2095"/>
      <c r="AM21" s="542">
        <v>1332.3440000000001</v>
      </c>
      <c r="AN21" s="2089"/>
      <c r="AO21" s="1036">
        <v>8105.68</v>
      </c>
      <c r="AP21" s="2089"/>
      <c r="AQ21" s="1036">
        <v>1880.7190000000003</v>
      </c>
      <c r="AR21" s="2089"/>
      <c r="AS21" s="1036">
        <v>9986.3990000000013</v>
      </c>
      <c r="AT21" s="2089"/>
      <c r="AU21" s="1036">
        <v>1296.7910000000004</v>
      </c>
      <c r="AV21" s="2089"/>
      <c r="AW21" s="1036">
        <v>11283.190000000002</v>
      </c>
      <c r="AX21" s="2089"/>
      <c r="AY21" s="1036">
        <v>153.28</v>
      </c>
      <c r="AZ21" s="2095"/>
      <c r="BA21" s="542">
        <v>3330.7900000000009</v>
      </c>
      <c r="BB21" s="2095"/>
      <c r="BC21" s="542">
        <v>4663.1340000000009</v>
      </c>
      <c r="BD21" s="2089"/>
      <c r="BE21" s="1036">
        <v>11436.470000000003</v>
      </c>
      <c r="BF21" s="1365">
        <v>0</v>
      </c>
      <c r="BG21" s="1365">
        <v>11436.470000000003</v>
      </c>
      <c r="BH21" s="1217">
        <v>0</v>
      </c>
      <c r="BI21" s="1217">
        <v>0</v>
      </c>
      <c r="BJ21" s="1217"/>
      <c r="BK21" s="1217"/>
      <c r="BL21" s="1365"/>
    </row>
    <row r="22" spans="1:71" ht="15" customHeight="1" x14ac:dyDescent="0.25">
      <c r="A22" s="2091" t="s">
        <v>857</v>
      </c>
      <c r="B22" s="2092">
        <v>57.38</v>
      </c>
      <c r="C22" s="2093" t="s">
        <v>50</v>
      </c>
      <c r="D22" s="924"/>
      <c r="E22" s="1036">
        <v>3153.8790000000004</v>
      </c>
      <c r="F22" s="924"/>
      <c r="G22" s="1036">
        <v>2611.9009999999998</v>
      </c>
      <c r="H22" s="958"/>
      <c r="I22" s="1351">
        <v>5765.7800000000007</v>
      </c>
      <c r="J22" s="924"/>
      <c r="K22" s="1036">
        <v>1023.951</v>
      </c>
      <c r="L22" s="924"/>
      <c r="M22" s="1036">
        <v>6789.7310000000007</v>
      </c>
      <c r="N22" s="924"/>
      <c r="O22" s="1036">
        <v>2168.7799999999997</v>
      </c>
      <c r="P22" s="924"/>
      <c r="Q22" s="1036">
        <v>8958.5110000000004</v>
      </c>
      <c r="R22" s="924"/>
      <c r="S22" s="1036">
        <v>938.93500000000006</v>
      </c>
      <c r="T22" s="924"/>
      <c r="U22" s="1036">
        <v>9897.4459999999999</v>
      </c>
      <c r="V22" s="924"/>
      <c r="W22" s="1036">
        <v>2693.4780000000001</v>
      </c>
      <c r="X22" s="542"/>
      <c r="Y22" s="542">
        <v>5801.1929999999993</v>
      </c>
      <c r="Z22" s="542"/>
      <c r="AA22" s="542">
        <v>12590.923999999999</v>
      </c>
      <c r="AB22" s="924"/>
      <c r="AC22" s="1036">
        <v>2932.777</v>
      </c>
      <c r="AD22" s="2089"/>
      <c r="AE22" s="1036">
        <v>15523.700999999999</v>
      </c>
      <c r="AF22" s="924"/>
      <c r="AG22" s="1036"/>
      <c r="AH22" s="2089"/>
      <c r="AI22" s="1036">
        <v>15523.700999999999</v>
      </c>
      <c r="AJ22" s="924"/>
      <c r="AK22" s="1036">
        <v>1410.8320000000001</v>
      </c>
      <c r="AL22" s="542"/>
      <c r="AM22" s="542">
        <v>4343.6090000000004</v>
      </c>
      <c r="AN22" s="2089"/>
      <c r="AO22" s="1036">
        <v>16934.532999999999</v>
      </c>
      <c r="AP22" s="924"/>
      <c r="AQ22" s="1036">
        <v>3891.4189999999985</v>
      </c>
      <c r="AR22" s="2089"/>
      <c r="AS22" s="1036">
        <v>20825.951999999997</v>
      </c>
      <c r="AT22" s="924"/>
      <c r="AU22" s="1036">
        <v>2656.7739999999999</v>
      </c>
      <c r="AV22" s="2089"/>
      <c r="AW22" s="1036">
        <v>23482.725999999999</v>
      </c>
      <c r="AX22" s="924"/>
      <c r="AY22" s="1036">
        <v>5398.3130000000001</v>
      </c>
      <c r="AZ22" s="542"/>
      <c r="BA22" s="542">
        <v>11946.505999999998</v>
      </c>
      <c r="BB22" s="542"/>
      <c r="BC22" s="542">
        <v>16290.114999999998</v>
      </c>
      <c r="BD22" s="2089"/>
      <c r="BE22" s="1036">
        <v>28881.038999999997</v>
      </c>
      <c r="BF22" s="1365">
        <v>0</v>
      </c>
      <c r="BG22" s="1365">
        <v>28881.038999999997</v>
      </c>
      <c r="BH22" s="1217">
        <v>0</v>
      </c>
      <c r="BI22" s="1217">
        <v>0</v>
      </c>
      <c r="BJ22" s="1217"/>
      <c r="BK22" s="1217"/>
      <c r="BL22" s="1365"/>
    </row>
    <row r="23" spans="1:71" ht="15" customHeight="1" thickBot="1" x14ac:dyDescent="0.3">
      <c r="A23" s="2096" t="s">
        <v>857</v>
      </c>
      <c r="B23" s="2097">
        <v>57.38</v>
      </c>
      <c r="C23" s="2098" t="s">
        <v>50</v>
      </c>
      <c r="D23" s="2099"/>
      <c r="E23" s="1050">
        <v>4082.4089999999992</v>
      </c>
      <c r="F23" s="2099"/>
      <c r="G23" s="1050">
        <v>3559.1489999999994</v>
      </c>
      <c r="H23" s="2100"/>
      <c r="I23" s="1351">
        <v>7641.5579999999991</v>
      </c>
      <c r="J23" s="2099"/>
      <c r="K23" s="1050">
        <v>1390.4740000000002</v>
      </c>
      <c r="L23" s="2089"/>
      <c r="M23" s="1036">
        <v>9032.0319999999992</v>
      </c>
      <c r="N23" s="2099"/>
      <c r="O23" s="1050">
        <v>1608.691</v>
      </c>
      <c r="P23" s="2089"/>
      <c r="Q23" s="1036">
        <v>10640.723</v>
      </c>
      <c r="R23" s="2099"/>
      <c r="S23" s="1050">
        <v>950.90200000000004</v>
      </c>
      <c r="T23" s="2089"/>
      <c r="U23" s="1036">
        <v>11591.625</v>
      </c>
      <c r="V23" s="2099"/>
      <c r="W23" s="1050">
        <v>1012.471</v>
      </c>
      <c r="X23" s="2090"/>
      <c r="Y23" s="542">
        <v>3572.0639999999999</v>
      </c>
      <c r="Z23" s="2090"/>
      <c r="AA23" s="542">
        <v>12604.096</v>
      </c>
      <c r="AB23" s="2099"/>
      <c r="AC23" s="1050">
        <v>1355.385</v>
      </c>
      <c r="AD23" s="2089"/>
      <c r="AE23" s="1036">
        <v>13959.481</v>
      </c>
      <c r="AF23" s="2099"/>
      <c r="AG23" s="1050"/>
      <c r="AH23" s="2089"/>
      <c r="AI23" s="1036">
        <v>13959.481</v>
      </c>
      <c r="AJ23" s="2099"/>
      <c r="AK23" s="1050">
        <v>1326.625</v>
      </c>
      <c r="AL23" s="2090"/>
      <c r="AM23" s="542">
        <v>2682.01</v>
      </c>
      <c r="AN23" s="2089"/>
      <c r="AO23" s="1036">
        <v>15286.106</v>
      </c>
      <c r="AP23" s="2099"/>
      <c r="AQ23" s="1050">
        <v>1677.864</v>
      </c>
      <c r="AR23" s="2089"/>
      <c r="AS23" s="1036">
        <v>16963.97</v>
      </c>
      <c r="AT23" s="2099"/>
      <c r="AU23" s="1050">
        <v>3401.8390000000009</v>
      </c>
      <c r="AV23" s="2089"/>
      <c r="AW23" s="1036">
        <v>20365.809000000001</v>
      </c>
      <c r="AX23" s="2099"/>
      <c r="AY23" s="1050">
        <v>978.53</v>
      </c>
      <c r="AZ23" s="2090"/>
      <c r="BA23" s="542">
        <v>6058.2330000000011</v>
      </c>
      <c r="BB23" s="2090"/>
      <c r="BC23" s="542">
        <v>8740.2430000000022</v>
      </c>
      <c r="BD23" s="2089"/>
      <c r="BE23" s="1036">
        <v>21344.339</v>
      </c>
      <c r="BF23" s="1365">
        <v>0</v>
      </c>
      <c r="BG23" s="1365">
        <v>21344.339</v>
      </c>
      <c r="BH23" s="1217">
        <v>0</v>
      </c>
      <c r="BI23" s="1217">
        <v>0</v>
      </c>
      <c r="BJ23" s="1217"/>
      <c r="BK23" s="1217"/>
      <c r="BL23" s="1365"/>
    </row>
    <row r="24" spans="1:71" ht="15" customHeight="1" x14ac:dyDescent="0.25">
      <c r="A24" s="2084" t="s">
        <v>923</v>
      </c>
      <c r="B24" s="2085">
        <v>77.58</v>
      </c>
      <c r="C24" s="2086" t="s">
        <v>50</v>
      </c>
      <c r="D24" s="2087"/>
      <c r="E24" s="1073">
        <v>643.37400000000002</v>
      </c>
      <c r="F24" s="2087"/>
      <c r="G24" s="1073">
        <v>892.59899999999993</v>
      </c>
      <c r="H24" s="2088"/>
      <c r="I24" s="1351">
        <v>1535.973</v>
      </c>
      <c r="J24" s="2087"/>
      <c r="K24" s="1073"/>
      <c r="L24" s="2089"/>
      <c r="M24" s="1036">
        <v>1535.973</v>
      </c>
      <c r="N24" s="2087"/>
      <c r="O24" s="1073">
        <v>551.55500000000006</v>
      </c>
      <c r="P24" s="2089"/>
      <c r="Q24" s="1036">
        <v>2087.5280000000002</v>
      </c>
      <c r="R24" s="2087"/>
      <c r="S24" s="1073">
        <v>861.33100000000002</v>
      </c>
      <c r="T24" s="2089"/>
      <c r="U24" s="1036">
        <v>2948.8590000000004</v>
      </c>
      <c r="V24" s="2087"/>
      <c r="W24" s="1073">
        <v>202.13899999999998</v>
      </c>
      <c r="X24" s="2090"/>
      <c r="Y24" s="542">
        <v>1615.0249999999999</v>
      </c>
      <c r="Z24" s="2090"/>
      <c r="AA24" s="542">
        <v>3150.9979999999996</v>
      </c>
      <c r="AB24" s="2087"/>
      <c r="AC24" s="1073">
        <v>423.42999999999995</v>
      </c>
      <c r="AD24" s="2089"/>
      <c r="AE24" s="1036">
        <v>3574.4279999999994</v>
      </c>
      <c r="AF24" s="2087"/>
      <c r="AG24" s="1073">
        <v>148.166</v>
      </c>
      <c r="AH24" s="2089"/>
      <c r="AI24" s="1036">
        <v>3722.5939999999996</v>
      </c>
      <c r="AJ24" s="2087"/>
      <c r="AK24" s="1073">
        <v>528.88900000000001</v>
      </c>
      <c r="AL24" s="2090"/>
      <c r="AM24" s="542">
        <v>1100.4850000000001</v>
      </c>
      <c r="AN24" s="2089"/>
      <c r="AO24" s="1036">
        <v>4251.4829999999993</v>
      </c>
      <c r="AP24" s="2087"/>
      <c r="AQ24" s="1073">
        <v>224.92599999999999</v>
      </c>
      <c r="AR24" s="2089"/>
      <c r="AS24" s="1036">
        <v>4476.4089999999997</v>
      </c>
      <c r="AT24" s="2087"/>
      <c r="AU24" s="1073">
        <v>337.13100000000003</v>
      </c>
      <c r="AV24" s="2089"/>
      <c r="AW24" s="1036">
        <v>4813.54</v>
      </c>
      <c r="AX24" s="2087"/>
      <c r="AY24" s="1073">
        <v>1462.5219999999999</v>
      </c>
      <c r="AZ24" s="2090"/>
      <c r="BA24" s="542">
        <v>2024.579</v>
      </c>
      <c r="BB24" s="2090"/>
      <c r="BC24" s="542">
        <v>3125.0640000000003</v>
      </c>
      <c r="BD24" s="2089"/>
      <c r="BE24" s="1036">
        <v>6276.0619999999999</v>
      </c>
      <c r="BF24" s="1365">
        <v>0</v>
      </c>
      <c r="BG24" s="1365">
        <v>6276.0620000000008</v>
      </c>
      <c r="BH24" s="1217">
        <v>0</v>
      </c>
      <c r="BI24" s="1217">
        <v>0</v>
      </c>
      <c r="BJ24" s="1217"/>
      <c r="BK24" s="1217"/>
      <c r="BL24" s="1365"/>
    </row>
    <row r="25" spans="1:71" ht="15" customHeight="1" x14ac:dyDescent="0.25">
      <c r="A25" s="2091" t="s">
        <v>923</v>
      </c>
      <c r="B25" s="2092">
        <v>77.58</v>
      </c>
      <c r="C25" s="2093" t="s">
        <v>50</v>
      </c>
      <c r="D25" s="2089"/>
      <c r="E25" s="1036">
        <v>1760.4390000000003</v>
      </c>
      <c r="F25" s="2089"/>
      <c r="G25" s="1036">
        <v>1586.6650000000002</v>
      </c>
      <c r="H25" s="2094"/>
      <c r="I25" s="1351">
        <v>3347.1040000000003</v>
      </c>
      <c r="J25" s="2089"/>
      <c r="K25" s="1036"/>
      <c r="L25" s="2089"/>
      <c r="M25" s="1036">
        <v>3347.1040000000003</v>
      </c>
      <c r="N25" s="2089"/>
      <c r="O25" s="1036">
        <v>2756.5770000000002</v>
      </c>
      <c r="P25" s="2089"/>
      <c r="Q25" s="1036">
        <v>6103.6810000000005</v>
      </c>
      <c r="R25" s="2089"/>
      <c r="S25" s="1036">
        <v>2119.154</v>
      </c>
      <c r="T25" s="2089"/>
      <c r="U25" s="1036">
        <v>8222.8350000000009</v>
      </c>
      <c r="V25" s="2089"/>
      <c r="W25" s="1036">
        <v>2508.4379999999996</v>
      </c>
      <c r="X25" s="2090"/>
      <c r="Y25" s="542">
        <v>7384.1689999999999</v>
      </c>
      <c r="Z25" s="2090"/>
      <c r="AA25" s="542">
        <v>10731.273000000001</v>
      </c>
      <c r="AB25" s="2089"/>
      <c r="AC25" s="1036">
        <v>3554.6419999999998</v>
      </c>
      <c r="AD25" s="2089"/>
      <c r="AE25" s="1036">
        <v>14285.915000000001</v>
      </c>
      <c r="AF25" s="2089"/>
      <c r="AG25" s="1036">
        <v>1881.767000000001</v>
      </c>
      <c r="AH25" s="2089"/>
      <c r="AI25" s="1036">
        <v>16167.682000000003</v>
      </c>
      <c r="AJ25" s="2089"/>
      <c r="AK25" s="1036">
        <v>3587.078</v>
      </c>
      <c r="AL25" s="2090"/>
      <c r="AM25" s="542">
        <v>9023.487000000001</v>
      </c>
      <c r="AN25" s="2089"/>
      <c r="AO25" s="1036">
        <v>19754.760000000002</v>
      </c>
      <c r="AP25" s="2089"/>
      <c r="AQ25" s="1036">
        <v>1117.4050000000002</v>
      </c>
      <c r="AR25" s="2089"/>
      <c r="AS25" s="1036">
        <v>20872.165000000001</v>
      </c>
      <c r="AT25" s="2089"/>
      <c r="AU25" s="1036">
        <v>3242.7780000000007</v>
      </c>
      <c r="AV25" s="2089"/>
      <c r="AW25" s="1036">
        <v>24114.943000000003</v>
      </c>
      <c r="AX25" s="2089"/>
      <c r="AY25" s="1036">
        <v>3123.219000000001</v>
      </c>
      <c r="AZ25" s="2090"/>
      <c r="BA25" s="542">
        <v>7483.4020000000019</v>
      </c>
      <c r="BB25" s="2090"/>
      <c r="BC25" s="542">
        <v>16506.889000000003</v>
      </c>
      <c r="BD25" s="2089"/>
      <c r="BE25" s="1036">
        <v>27238.162000000004</v>
      </c>
      <c r="BF25" s="1365">
        <v>0</v>
      </c>
      <c r="BG25" s="1365">
        <v>27238.162000000004</v>
      </c>
      <c r="BH25" s="1217">
        <v>0</v>
      </c>
      <c r="BI25" s="1217">
        <v>0</v>
      </c>
      <c r="BJ25" s="1217"/>
      <c r="BK25" s="1217"/>
      <c r="BL25" s="1365"/>
    </row>
    <row r="26" spans="1:71" ht="15" customHeight="1" x14ac:dyDescent="0.25">
      <c r="A26" s="2091" t="s">
        <v>1078</v>
      </c>
      <c r="B26" s="2092">
        <v>67.16</v>
      </c>
      <c r="C26" s="2093" t="s">
        <v>50</v>
      </c>
      <c r="D26" s="2089"/>
      <c r="E26" s="1036">
        <v>1180.5820000000003</v>
      </c>
      <c r="F26" s="2089"/>
      <c r="G26" s="1036">
        <v>1288.155</v>
      </c>
      <c r="H26" s="2094"/>
      <c r="I26" s="1351">
        <v>2468.7370000000001</v>
      </c>
      <c r="J26" s="2089"/>
      <c r="K26" s="1036"/>
      <c r="L26" s="2089"/>
      <c r="M26" s="1036">
        <v>2468.7370000000001</v>
      </c>
      <c r="N26" s="2089"/>
      <c r="O26" s="1036">
        <v>500.714</v>
      </c>
      <c r="P26" s="2089"/>
      <c r="Q26" s="1036">
        <v>2969.451</v>
      </c>
      <c r="R26" s="2089"/>
      <c r="S26" s="1036">
        <v>266.75599999999997</v>
      </c>
      <c r="T26" s="2089"/>
      <c r="U26" s="1036">
        <v>3236.2069999999999</v>
      </c>
      <c r="V26" s="2089"/>
      <c r="W26" s="1036">
        <v>342.76100000000002</v>
      </c>
      <c r="X26" s="2090"/>
      <c r="Y26" s="542">
        <v>1110.231</v>
      </c>
      <c r="Z26" s="2090"/>
      <c r="AA26" s="542">
        <v>3578.9679999999998</v>
      </c>
      <c r="AB26" s="2089"/>
      <c r="AC26" s="1036">
        <v>412.39399999999995</v>
      </c>
      <c r="AD26" s="2089"/>
      <c r="AE26" s="1036">
        <v>3991.3619999999996</v>
      </c>
      <c r="AF26" s="2089"/>
      <c r="AG26" s="1036"/>
      <c r="AH26" s="2089"/>
      <c r="AI26" s="1036">
        <v>3991.3619999999996</v>
      </c>
      <c r="AJ26" s="2089"/>
      <c r="AK26" s="1036">
        <v>618.529</v>
      </c>
      <c r="AL26" s="2090"/>
      <c r="AM26" s="542">
        <v>1030.923</v>
      </c>
      <c r="AN26" s="2089"/>
      <c r="AO26" s="1036">
        <v>4609.8909999999996</v>
      </c>
      <c r="AP26" s="2089"/>
      <c r="AQ26" s="1036">
        <v>434.44400000000002</v>
      </c>
      <c r="AR26" s="2089"/>
      <c r="AS26" s="1036">
        <v>5044.335</v>
      </c>
      <c r="AT26" s="2089"/>
      <c r="AU26" s="1036">
        <v>530.173</v>
      </c>
      <c r="AV26" s="2089"/>
      <c r="AW26" s="1036">
        <v>5574.5079999999998</v>
      </c>
      <c r="AX26" s="2089"/>
      <c r="AY26" s="1036">
        <v>261.35300000000001</v>
      </c>
      <c r="AZ26" s="2090"/>
      <c r="BA26" s="542">
        <v>1225.97</v>
      </c>
      <c r="BB26" s="2090"/>
      <c r="BC26" s="542">
        <v>2256.893</v>
      </c>
      <c r="BD26" s="2089"/>
      <c r="BE26" s="1036">
        <v>5835.8609999999999</v>
      </c>
      <c r="BF26" s="1365">
        <v>0</v>
      </c>
      <c r="BG26" s="1365">
        <v>5835.8609999999999</v>
      </c>
      <c r="BH26" s="1217">
        <v>0</v>
      </c>
      <c r="BI26" s="1217">
        <v>0</v>
      </c>
      <c r="BJ26" s="1217"/>
      <c r="BK26" s="1217"/>
      <c r="BL26" s="1365"/>
    </row>
    <row r="27" spans="1:71" ht="15" customHeight="1" x14ac:dyDescent="0.25">
      <c r="A27" s="2091" t="s">
        <v>1078</v>
      </c>
      <c r="B27" s="2092">
        <v>67.16</v>
      </c>
      <c r="C27" s="2093" t="s">
        <v>50</v>
      </c>
      <c r="D27" s="2089"/>
      <c r="E27" s="1036"/>
      <c r="F27" s="2089"/>
      <c r="G27" s="1036">
        <v>809.96399999999994</v>
      </c>
      <c r="H27" s="2094"/>
      <c r="I27" s="1351">
        <v>809.96399999999994</v>
      </c>
      <c r="J27" s="2089"/>
      <c r="K27" s="1036"/>
      <c r="L27" s="2089"/>
      <c r="M27" s="1036">
        <v>809.96399999999994</v>
      </c>
      <c r="N27" s="2089"/>
      <c r="O27" s="1036">
        <v>796.29200000000003</v>
      </c>
      <c r="P27" s="2089"/>
      <c r="Q27" s="1036">
        <v>1606.2559999999999</v>
      </c>
      <c r="R27" s="2089"/>
      <c r="S27" s="1036">
        <v>13.851999999999999</v>
      </c>
      <c r="T27" s="2089"/>
      <c r="U27" s="1036">
        <v>1620.1079999999999</v>
      </c>
      <c r="V27" s="2089"/>
      <c r="W27" s="1036">
        <v>1024.78</v>
      </c>
      <c r="X27" s="2090"/>
      <c r="Y27" s="542">
        <v>1834.924</v>
      </c>
      <c r="Z27" s="2090"/>
      <c r="AA27" s="542">
        <v>2644.8879999999999</v>
      </c>
      <c r="AB27" s="2089"/>
      <c r="AC27" s="1036">
        <v>1126.606</v>
      </c>
      <c r="AD27" s="2089"/>
      <c r="AE27" s="1036">
        <v>3771.4939999999997</v>
      </c>
      <c r="AF27" s="2089"/>
      <c r="AG27" s="1036"/>
      <c r="AH27" s="2089"/>
      <c r="AI27" s="1036">
        <v>3771.4939999999997</v>
      </c>
      <c r="AJ27" s="2089"/>
      <c r="AK27" s="1036">
        <v>1183.0869999999998</v>
      </c>
      <c r="AL27" s="2090"/>
      <c r="AM27" s="542">
        <v>2309.6929999999998</v>
      </c>
      <c r="AN27" s="2089"/>
      <c r="AO27" s="1036">
        <v>4954.5809999999992</v>
      </c>
      <c r="AP27" s="2089"/>
      <c r="AQ27" s="1036">
        <v>1501.9960000000001</v>
      </c>
      <c r="AR27" s="2089"/>
      <c r="AS27" s="1036">
        <v>6456.5769999999993</v>
      </c>
      <c r="AT27" s="2089"/>
      <c r="AU27" s="1036">
        <v>787.7170000000001</v>
      </c>
      <c r="AV27" s="2089"/>
      <c r="AW27" s="1036">
        <v>7244.2939999999999</v>
      </c>
      <c r="AX27" s="2089"/>
      <c r="AY27" s="1036">
        <v>1635.325</v>
      </c>
      <c r="AZ27" s="2090"/>
      <c r="BA27" s="542">
        <v>3925.0380000000005</v>
      </c>
      <c r="BB27" s="2090"/>
      <c r="BC27" s="542">
        <v>6234.7309999999998</v>
      </c>
      <c r="BD27" s="2089"/>
      <c r="BE27" s="1036">
        <v>8879.6190000000006</v>
      </c>
      <c r="BF27" s="1365">
        <v>0</v>
      </c>
      <c r="BG27" s="1365">
        <v>8879.6190000000006</v>
      </c>
      <c r="BH27" s="1217">
        <v>0</v>
      </c>
      <c r="BI27" s="1217">
        <v>0</v>
      </c>
      <c r="BJ27" s="1217"/>
      <c r="BK27" s="1217"/>
      <c r="BL27" s="1365"/>
      <c r="BQ27" s="32">
        <v>260000</v>
      </c>
    </row>
    <row r="28" spans="1:71" ht="15" customHeight="1" x14ac:dyDescent="0.25">
      <c r="A28" s="2091" t="s">
        <v>923</v>
      </c>
      <c r="B28" s="2092">
        <v>92.37</v>
      </c>
      <c r="C28" s="2093" t="s">
        <v>50</v>
      </c>
      <c r="D28" s="2089"/>
      <c r="E28" s="1036"/>
      <c r="F28" s="2089"/>
      <c r="G28" s="1036">
        <v>226.99499999999998</v>
      </c>
      <c r="H28" s="2094"/>
      <c r="I28" s="1351">
        <v>226.99499999999998</v>
      </c>
      <c r="J28" s="2089"/>
      <c r="K28" s="1036"/>
      <c r="L28" s="2089"/>
      <c r="M28" s="1036">
        <v>226.99499999999998</v>
      </c>
      <c r="N28" s="2089"/>
      <c r="O28" s="1036">
        <v>256.47000000000003</v>
      </c>
      <c r="P28" s="2089"/>
      <c r="Q28" s="1036">
        <v>483.46500000000003</v>
      </c>
      <c r="R28" s="2089"/>
      <c r="S28" s="1036">
        <v>661.04499999999996</v>
      </c>
      <c r="T28" s="2089"/>
      <c r="U28" s="1036">
        <v>1144.51</v>
      </c>
      <c r="V28" s="2089"/>
      <c r="W28" s="1036">
        <v>273.53499999999997</v>
      </c>
      <c r="X28" s="2090"/>
      <c r="Y28" s="542">
        <v>1191.05</v>
      </c>
      <c r="Z28" s="2090"/>
      <c r="AA28" s="542">
        <v>1418.0449999999998</v>
      </c>
      <c r="AB28" s="2089"/>
      <c r="AC28" s="1036"/>
      <c r="AD28" s="2089"/>
      <c r="AE28" s="1036">
        <v>1418.0449999999998</v>
      </c>
      <c r="AF28" s="2089"/>
      <c r="AG28" s="1036"/>
      <c r="AH28" s="2089"/>
      <c r="AI28" s="1036">
        <v>1418.0449999999998</v>
      </c>
      <c r="AJ28" s="2089"/>
      <c r="AK28" s="1036">
        <v>39.823999999999984</v>
      </c>
      <c r="AL28" s="2090"/>
      <c r="AM28" s="542">
        <v>39.823999999999984</v>
      </c>
      <c r="AN28" s="2089"/>
      <c r="AO28" s="1036">
        <v>1457.8689999999999</v>
      </c>
      <c r="AP28" s="2089"/>
      <c r="AQ28" s="1036"/>
      <c r="AR28" s="2089"/>
      <c r="AS28" s="1036">
        <v>1457.8689999999999</v>
      </c>
      <c r="AT28" s="2089"/>
      <c r="AU28" s="1036">
        <v>434.76400000000001</v>
      </c>
      <c r="AV28" s="2089"/>
      <c r="AW28" s="1036">
        <v>1892.6329999999998</v>
      </c>
      <c r="AX28" s="2089"/>
      <c r="AY28" s="1036">
        <v>113.502</v>
      </c>
      <c r="AZ28" s="2090"/>
      <c r="BA28" s="542">
        <v>548.26599999999996</v>
      </c>
      <c r="BB28" s="2090"/>
      <c r="BC28" s="542">
        <v>588.08999999999992</v>
      </c>
      <c r="BD28" s="2089"/>
      <c r="BE28" s="1036">
        <v>2006.1349999999998</v>
      </c>
      <c r="BF28" s="1365">
        <v>0</v>
      </c>
      <c r="BG28" s="1365">
        <v>2006.1350000000002</v>
      </c>
      <c r="BH28" s="1217">
        <v>0</v>
      </c>
      <c r="BI28" s="1217">
        <v>0</v>
      </c>
      <c r="BJ28" s="1217"/>
      <c r="BK28" s="1217"/>
      <c r="BL28" s="1365"/>
      <c r="BQ28" s="1554">
        <v>8666.6666666666661</v>
      </c>
      <c r="BS28" s="32">
        <v>270000</v>
      </c>
    </row>
    <row r="29" spans="1:71" ht="15" customHeight="1" thickBot="1" x14ac:dyDescent="0.3">
      <c r="A29" s="2096" t="s">
        <v>923</v>
      </c>
      <c r="B29" s="2097">
        <v>92.37</v>
      </c>
      <c r="C29" s="2098" t="s">
        <v>50</v>
      </c>
      <c r="D29" s="2099"/>
      <c r="E29" s="1050"/>
      <c r="F29" s="2099"/>
      <c r="G29" s="1050">
        <v>377.274</v>
      </c>
      <c r="H29" s="2100"/>
      <c r="I29" s="1351">
        <v>377.274</v>
      </c>
      <c r="J29" s="2099"/>
      <c r="K29" s="1050"/>
      <c r="L29" s="2089"/>
      <c r="M29" s="1036">
        <v>377.274</v>
      </c>
      <c r="N29" s="2099"/>
      <c r="O29" s="1050"/>
      <c r="P29" s="2089"/>
      <c r="Q29" s="1036">
        <v>377.274</v>
      </c>
      <c r="R29" s="2099"/>
      <c r="S29" s="1050">
        <v>255.32899999999995</v>
      </c>
      <c r="T29" s="2089"/>
      <c r="U29" s="1036">
        <v>632.60299999999995</v>
      </c>
      <c r="V29" s="2099"/>
      <c r="W29" s="1050"/>
      <c r="X29" s="2095"/>
      <c r="Y29" s="542">
        <v>255.32899999999995</v>
      </c>
      <c r="Z29" s="2095"/>
      <c r="AA29" s="542">
        <v>632.60299999999995</v>
      </c>
      <c r="AB29" s="2099"/>
      <c r="AC29" s="1050"/>
      <c r="AD29" s="2089"/>
      <c r="AE29" s="1036">
        <v>632.60299999999995</v>
      </c>
      <c r="AF29" s="2099"/>
      <c r="AG29" s="1050"/>
      <c r="AH29" s="2089"/>
      <c r="AI29" s="1036">
        <v>632.60299999999995</v>
      </c>
      <c r="AJ29" s="2099"/>
      <c r="AK29" s="1050"/>
      <c r="AL29" s="2095"/>
      <c r="AM29" s="542">
        <v>0</v>
      </c>
      <c r="AN29" s="2089"/>
      <c r="AO29" s="1036">
        <v>632.60299999999995</v>
      </c>
      <c r="AP29" s="2099"/>
      <c r="AQ29" s="1050"/>
      <c r="AR29" s="2089"/>
      <c r="AS29" s="1036">
        <v>632.60299999999995</v>
      </c>
      <c r="AT29" s="2099"/>
      <c r="AU29" s="1050">
        <v>138.61500000000001</v>
      </c>
      <c r="AV29" s="2089"/>
      <c r="AW29" s="1036">
        <v>771.21799999999996</v>
      </c>
      <c r="AX29" s="2099"/>
      <c r="AY29" s="1050"/>
      <c r="AZ29" s="2095"/>
      <c r="BA29" s="542">
        <v>138.61500000000001</v>
      </c>
      <c r="BB29" s="2095"/>
      <c r="BC29" s="542">
        <v>138.61500000000001</v>
      </c>
      <c r="BD29" s="2089"/>
      <c r="BE29" s="1036">
        <v>771.21799999999996</v>
      </c>
      <c r="BF29" s="1365">
        <v>0</v>
      </c>
      <c r="BG29" s="1365">
        <v>771.21799999999996</v>
      </c>
      <c r="BH29" s="1217">
        <v>0</v>
      </c>
      <c r="BI29" s="1217">
        <v>0</v>
      </c>
      <c r="BJ29" s="1217"/>
      <c r="BK29" s="1217"/>
      <c r="BL29" s="1365"/>
    </row>
    <row r="30" spans="1:71" ht="15" customHeight="1" x14ac:dyDescent="0.25">
      <c r="A30" s="2084" t="s">
        <v>1293</v>
      </c>
      <c r="B30" s="2085">
        <v>79.36</v>
      </c>
      <c r="C30" s="2086" t="s">
        <v>50</v>
      </c>
      <c r="D30" s="2087"/>
      <c r="E30" s="1073">
        <v>594.31500000000005</v>
      </c>
      <c r="F30" s="2087"/>
      <c r="G30" s="1073">
        <v>384.56400000000002</v>
      </c>
      <c r="H30" s="2088"/>
      <c r="I30" s="1351">
        <v>978.87900000000013</v>
      </c>
      <c r="J30" s="2087"/>
      <c r="K30" s="1073"/>
      <c r="L30" s="2089"/>
      <c r="M30" s="1036">
        <v>978.87900000000013</v>
      </c>
      <c r="N30" s="2087"/>
      <c r="O30" s="1073">
        <v>460.31300000000005</v>
      </c>
      <c r="P30" s="2089"/>
      <c r="Q30" s="1036">
        <v>1439.1920000000002</v>
      </c>
      <c r="R30" s="2087"/>
      <c r="S30" s="1073">
        <v>314.64400000000001</v>
      </c>
      <c r="T30" s="2089"/>
      <c r="U30" s="1036">
        <v>1753.8360000000002</v>
      </c>
      <c r="V30" s="2087"/>
      <c r="W30" s="1073">
        <v>821.56999999999994</v>
      </c>
      <c r="X30" s="2090"/>
      <c r="Y30" s="542">
        <v>1596.527</v>
      </c>
      <c r="Z30" s="2090"/>
      <c r="AA30" s="542">
        <v>2575.4059999999999</v>
      </c>
      <c r="AB30" s="2087"/>
      <c r="AC30" s="1073">
        <v>600.15200000000004</v>
      </c>
      <c r="AD30" s="2089"/>
      <c r="AE30" s="1036">
        <v>3175.558</v>
      </c>
      <c r="AF30" s="2087"/>
      <c r="AG30" s="1073"/>
      <c r="AH30" s="2089"/>
      <c r="AI30" s="1036">
        <v>3175.558</v>
      </c>
      <c r="AJ30" s="2087"/>
      <c r="AK30" s="1073">
        <v>1083.771</v>
      </c>
      <c r="AL30" s="2090"/>
      <c r="AM30" s="542">
        <v>1683.923</v>
      </c>
      <c r="AN30" s="2089"/>
      <c r="AO30" s="1036">
        <v>4259.3289999999997</v>
      </c>
      <c r="AP30" s="2087"/>
      <c r="AQ30" s="1073">
        <v>413.697</v>
      </c>
      <c r="AR30" s="2089"/>
      <c r="AS30" s="1036">
        <v>4673.0259999999998</v>
      </c>
      <c r="AT30" s="2087"/>
      <c r="AU30" s="1073">
        <v>206.81</v>
      </c>
      <c r="AV30" s="2089"/>
      <c r="AW30" s="1036">
        <v>4879.8360000000002</v>
      </c>
      <c r="AX30" s="2087"/>
      <c r="AY30" s="1073">
        <v>1622.2330000000002</v>
      </c>
      <c r="AZ30" s="2090"/>
      <c r="BA30" s="542">
        <v>2242.7400000000002</v>
      </c>
      <c r="BB30" s="2090"/>
      <c r="BC30" s="542">
        <v>3926.6630000000005</v>
      </c>
      <c r="BD30" s="2089"/>
      <c r="BE30" s="1036">
        <v>6502.0690000000004</v>
      </c>
      <c r="BF30" s="1365">
        <v>0</v>
      </c>
      <c r="BG30" s="1365">
        <v>6502.0690000000004</v>
      </c>
      <c r="BH30" s="1217">
        <v>0</v>
      </c>
      <c r="BI30" s="1217">
        <v>0</v>
      </c>
      <c r="BJ30" s="1217"/>
      <c r="BK30" s="1217"/>
      <c r="BL30" s="1365"/>
    </row>
    <row r="31" spans="1:71" ht="15" customHeight="1" x14ac:dyDescent="0.25">
      <c r="A31" s="2091" t="s">
        <v>1293</v>
      </c>
      <c r="B31" s="2092">
        <v>79.36</v>
      </c>
      <c r="C31" s="2093" t="s">
        <v>50</v>
      </c>
      <c r="D31" s="2089"/>
      <c r="E31" s="1036"/>
      <c r="F31" s="2089"/>
      <c r="G31" s="1036"/>
      <c r="H31" s="2094"/>
      <c r="I31" s="1351">
        <v>0</v>
      </c>
      <c r="J31" s="2089"/>
      <c r="K31" s="1036"/>
      <c r="L31" s="2089"/>
      <c r="M31" s="1036">
        <v>0</v>
      </c>
      <c r="N31" s="2089"/>
      <c r="O31" s="1036"/>
      <c r="P31" s="2089"/>
      <c r="Q31" s="1036">
        <v>0</v>
      </c>
      <c r="R31" s="2089"/>
      <c r="S31" s="1036"/>
      <c r="T31" s="2089"/>
      <c r="U31" s="1036">
        <v>0</v>
      </c>
      <c r="V31" s="2089"/>
      <c r="W31" s="1036"/>
      <c r="X31" s="2112"/>
      <c r="Y31" s="542">
        <v>0</v>
      </c>
      <c r="Z31" s="2112"/>
      <c r="AA31" s="542">
        <v>0</v>
      </c>
      <c r="AB31" s="2089"/>
      <c r="AC31" s="1036"/>
      <c r="AD31" s="2089"/>
      <c r="AE31" s="1036">
        <v>0</v>
      </c>
      <c r="AF31" s="2089"/>
      <c r="AG31" s="1036"/>
      <c r="AH31" s="2089"/>
      <c r="AI31" s="1036">
        <v>0</v>
      </c>
      <c r="AJ31" s="2089"/>
      <c r="AK31" s="1036"/>
      <c r="AL31" s="2112"/>
      <c r="AM31" s="542">
        <v>0</v>
      </c>
      <c r="AN31" s="2089"/>
      <c r="AO31" s="1036">
        <v>0</v>
      </c>
      <c r="AP31" s="2089"/>
      <c r="AQ31" s="1036"/>
      <c r="AR31" s="2089"/>
      <c r="AS31" s="1036">
        <v>0</v>
      </c>
      <c r="AT31" s="2089"/>
      <c r="AU31" s="1036"/>
      <c r="AV31" s="2089"/>
      <c r="AW31" s="1036">
        <v>0</v>
      </c>
      <c r="AX31" s="2089"/>
      <c r="AY31" s="1036"/>
      <c r="AZ31" s="2112"/>
      <c r="BA31" s="542">
        <v>0</v>
      </c>
      <c r="BB31" s="2112"/>
      <c r="BC31" s="542">
        <v>0</v>
      </c>
      <c r="BD31" s="2089"/>
      <c r="BE31" s="1036">
        <v>0</v>
      </c>
      <c r="BF31" s="1365">
        <v>0</v>
      </c>
      <c r="BG31" s="1365">
        <v>0</v>
      </c>
      <c r="BH31" s="1217">
        <v>0</v>
      </c>
      <c r="BI31" s="1217">
        <v>0</v>
      </c>
      <c r="BJ31" s="1217"/>
      <c r="BK31" s="1217"/>
      <c r="BL31" s="1365"/>
    </row>
    <row r="32" spans="1:71" ht="15" customHeight="1" x14ac:dyDescent="0.25">
      <c r="A32" s="2091" t="s">
        <v>1293</v>
      </c>
      <c r="B32" s="2092">
        <v>79.36</v>
      </c>
      <c r="C32" s="2093" t="s">
        <v>50</v>
      </c>
      <c r="D32" s="2089"/>
      <c r="E32" s="1036">
        <v>238.89500000000001</v>
      </c>
      <c r="F32" s="2089"/>
      <c r="G32" s="1036">
        <v>285.51</v>
      </c>
      <c r="H32" s="2094"/>
      <c r="I32" s="1351">
        <v>524.40499999999997</v>
      </c>
      <c r="J32" s="2089"/>
      <c r="K32" s="1036"/>
      <c r="L32" s="2089"/>
      <c r="M32" s="1036">
        <v>524.40499999999997</v>
      </c>
      <c r="N32" s="2089"/>
      <c r="O32" s="1036"/>
      <c r="P32" s="2089"/>
      <c r="Q32" s="1036">
        <v>524.40499999999997</v>
      </c>
      <c r="R32" s="2089"/>
      <c r="S32" s="1036">
        <v>588.5</v>
      </c>
      <c r="T32" s="2089"/>
      <c r="U32" s="1036">
        <v>1112.905</v>
      </c>
      <c r="V32" s="2089"/>
      <c r="W32" s="1036">
        <v>460.31399999999996</v>
      </c>
      <c r="X32" s="2090"/>
      <c r="Y32" s="542">
        <v>1048.8139999999999</v>
      </c>
      <c r="Z32" s="2090"/>
      <c r="AA32" s="542">
        <v>1573.2189999999998</v>
      </c>
      <c r="AB32" s="2089"/>
      <c r="AC32" s="1036">
        <v>290.38600000000002</v>
      </c>
      <c r="AD32" s="2089"/>
      <c r="AE32" s="1036">
        <v>1863.6049999999998</v>
      </c>
      <c r="AF32" s="2089"/>
      <c r="AG32" s="1036"/>
      <c r="AH32" s="2089"/>
      <c r="AI32" s="1036">
        <v>1863.6049999999998</v>
      </c>
      <c r="AJ32" s="2089"/>
      <c r="AK32" s="1036">
        <v>547.82899999999995</v>
      </c>
      <c r="AL32" s="2090"/>
      <c r="AM32" s="542">
        <v>838.21499999999992</v>
      </c>
      <c r="AN32" s="2089"/>
      <c r="AO32" s="1036">
        <v>2411.4339999999997</v>
      </c>
      <c r="AP32" s="2089"/>
      <c r="AQ32" s="1036"/>
      <c r="AR32" s="2089"/>
      <c r="AS32" s="1036">
        <v>2411.4339999999997</v>
      </c>
      <c r="AT32" s="2089"/>
      <c r="AU32" s="1036">
        <v>259.99099999999999</v>
      </c>
      <c r="AV32" s="2089"/>
      <c r="AW32" s="1036">
        <v>2671.4249999999997</v>
      </c>
      <c r="AX32" s="2089"/>
      <c r="AY32" s="1036">
        <v>871.15899999999988</v>
      </c>
      <c r="AZ32" s="2090"/>
      <c r="BA32" s="542">
        <v>1131.1499999999999</v>
      </c>
      <c r="BB32" s="2090"/>
      <c r="BC32" s="542">
        <v>1969.3649999999998</v>
      </c>
      <c r="BD32" s="2089"/>
      <c r="BE32" s="1036">
        <v>3542.5839999999998</v>
      </c>
      <c r="BF32" s="1365">
        <v>0</v>
      </c>
      <c r="BG32" s="1365">
        <v>3542.5839999999998</v>
      </c>
      <c r="BH32" s="1217">
        <v>0</v>
      </c>
      <c r="BI32" s="1217">
        <v>0</v>
      </c>
      <c r="BJ32" s="1217"/>
      <c r="BK32" s="1217"/>
      <c r="BL32" s="1365"/>
    </row>
    <row r="33" spans="1:64" ht="15" customHeight="1" x14ac:dyDescent="0.25">
      <c r="A33" s="2091" t="s">
        <v>1293</v>
      </c>
      <c r="B33" s="2092">
        <v>90.68</v>
      </c>
      <c r="C33" s="2093" t="s">
        <v>50</v>
      </c>
      <c r="D33" s="2089"/>
      <c r="E33" s="1036"/>
      <c r="F33" s="2089"/>
      <c r="G33" s="1036"/>
      <c r="H33" s="2094"/>
      <c r="I33" s="1351">
        <v>0</v>
      </c>
      <c r="J33" s="2089"/>
      <c r="K33" s="1036"/>
      <c r="L33" s="2089"/>
      <c r="M33" s="1036">
        <v>0</v>
      </c>
      <c r="N33" s="2089"/>
      <c r="O33" s="1036"/>
      <c r="P33" s="2089"/>
      <c r="Q33" s="1036">
        <v>0</v>
      </c>
      <c r="R33" s="2089"/>
      <c r="S33" s="1036"/>
      <c r="T33" s="2089"/>
      <c r="U33" s="1036">
        <v>0</v>
      </c>
      <c r="V33" s="2089"/>
      <c r="W33" s="1036"/>
      <c r="X33" s="2090"/>
      <c r="Y33" s="542">
        <v>0</v>
      </c>
      <c r="Z33" s="2090"/>
      <c r="AA33" s="542">
        <v>0</v>
      </c>
      <c r="AB33" s="2089"/>
      <c r="AC33" s="1036"/>
      <c r="AD33" s="2089"/>
      <c r="AE33" s="1036">
        <v>0</v>
      </c>
      <c r="AF33" s="2089"/>
      <c r="AG33" s="1036"/>
      <c r="AH33" s="2089"/>
      <c r="AI33" s="1036">
        <v>0</v>
      </c>
      <c r="AJ33" s="2089"/>
      <c r="AK33" s="1036"/>
      <c r="AL33" s="2090"/>
      <c r="AM33" s="542">
        <v>0</v>
      </c>
      <c r="AN33" s="2089"/>
      <c r="AO33" s="1036">
        <v>0</v>
      </c>
      <c r="AP33" s="2089"/>
      <c r="AQ33" s="1036"/>
      <c r="AR33" s="2089"/>
      <c r="AS33" s="1036">
        <v>0</v>
      </c>
      <c r="AT33" s="2089"/>
      <c r="AU33" s="1036">
        <v>329.46699999999998</v>
      </c>
      <c r="AV33" s="2089"/>
      <c r="AW33" s="1036">
        <v>329.46699999999998</v>
      </c>
      <c r="AX33" s="2089"/>
      <c r="AY33" s="1036"/>
      <c r="AZ33" s="2090"/>
      <c r="BA33" s="542">
        <v>329.46699999999998</v>
      </c>
      <c r="BB33" s="2090"/>
      <c r="BC33" s="542">
        <v>329.46699999999998</v>
      </c>
      <c r="BD33" s="2089"/>
      <c r="BE33" s="1036">
        <v>329.46699999999998</v>
      </c>
      <c r="BF33" s="1365">
        <v>0</v>
      </c>
      <c r="BG33" s="1365">
        <v>329.46699999999998</v>
      </c>
      <c r="BH33" s="1217">
        <v>0</v>
      </c>
      <c r="BI33" s="1217">
        <v>0</v>
      </c>
      <c r="BJ33" s="1217"/>
      <c r="BK33" s="1217"/>
      <c r="BL33" s="1365"/>
    </row>
    <row r="34" spans="1:64" ht="15" customHeight="1" x14ac:dyDescent="0.25">
      <c r="A34" s="2091" t="s">
        <v>1293</v>
      </c>
      <c r="B34" s="2092">
        <v>90.68</v>
      </c>
      <c r="C34" s="2093" t="s">
        <v>50</v>
      </c>
      <c r="D34" s="2089"/>
      <c r="E34" s="1036">
        <v>1340.7169999999999</v>
      </c>
      <c r="F34" s="2089"/>
      <c r="G34" s="1036"/>
      <c r="H34" s="2094"/>
      <c r="I34" s="1351">
        <v>1340.7169999999999</v>
      </c>
      <c r="J34" s="2089"/>
      <c r="K34" s="1036"/>
      <c r="L34" s="2089"/>
      <c r="M34" s="1036">
        <v>1340.7169999999999</v>
      </c>
      <c r="N34" s="2089"/>
      <c r="O34" s="1036"/>
      <c r="P34" s="2089"/>
      <c r="Q34" s="1036">
        <v>1340.7169999999999</v>
      </c>
      <c r="R34" s="2089"/>
      <c r="S34" s="1036"/>
      <c r="T34" s="2089"/>
      <c r="U34" s="1036">
        <v>1340.7169999999999</v>
      </c>
      <c r="V34" s="2089"/>
      <c r="W34" s="1036"/>
      <c r="X34" s="2095"/>
      <c r="Y34" s="542">
        <v>0</v>
      </c>
      <c r="Z34" s="2095"/>
      <c r="AA34" s="542">
        <v>1340.7169999999999</v>
      </c>
      <c r="AB34" s="2089"/>
      <c r="AC34" s="1036"/>
      <c r="AD34" s="2089"/>
      <c r="AE34" s="1036">
        <v>1340.7169999999999</v>
      </c>
      <c r="AF34" s="2089"/>
      <c r="AG34" s="1036"/>
      <c r="AH34" s="2089"/>
      <c r="AI34" s="1036">
        <v>1340.7169999999999</v>
      </c>
      <c r="AJ34" s="2089"/>
      <c r="AK34" s="1036"/>
      <c r="AL34" s="2095"/>
      <c r="AM34" s="542">
        <v>0</v>
      </c>
      <c r="AN34" s="2089"/>
      <c r="AO34" s="1036">
        <v>1340.7169999999999</v>
      </c>
      <c r="AP34" s="2089"/>
      <c r="AQ34" s="1036"/>
      <c r="AR34" s="2089"/>
      <c r="AS34" s="1036">
        <v>1340.7169999999999</v>
      </c>
      <c r="AT34" s="2089"/>
      <c r="AU34" s="1036"/>
      <c r="AV34" s="2089"/>
      <c r="AW34" s="1036">
        <v>1340.7169999999999</v>
      </c>
      <c r="AX34" s="2089"/>
      <c r="AY34" s="1036"/>
      <c r="AZ34" s="2095"/>
      <c r="BA34" s="542">
        <v>0</v>
      </c>
      <c r="BB34" s="2095"/>
      <c r="BC34" s="542">
        <v>0</v>
      </c>
      <c r="BD34" s="2089"/>
      <c r="BE34" s="1036">
        <v>1340.7169999999999</v>
      </c>
      <c r="BF34" s="1365">
        <v>0</v>
      </c>
      <c r="BG34" s="1365">
        <v>1340.7169999999999</v>
      </c>
      <c r="BH34" s="1217">
        <v>0</v>
      </c>
      <c r="BI34" s="1217">
        <v>0</v>
      </c>
      <c r="BJ34" s="1217"/>
      <c r="BK34" s="1217"/>
      <c r="BL34" s="1365"/>
    </row>
    <row r="35" spans="1:64" x14ac:dyDescent="0.25">
      <c r="A35" s="2091" t="s">
        <v>1293</v>
      </c>
      <c r="B35" s="2092">
        <v>90.68</v>
      </c>
      <c r="C35" s="2093" t="s">
        <v>50</v>
      </c>
      <c r="D35" s="2089"/>
      <c r="E35" s="1036">
        <v>2250.9670000000001</v>
      </c>
      <c r="F35" s="2089"/>
      <c r="G35" s="1036"/>
      <c r="H35" s="2094"/>
      <c r="I35" s="1351">
        <v>2250.9670000000001</v>
      </c>
      <c r="J35" s="2089"/>
      <c r="K35" s="1036"/>
      <c r="L35" s="2089"/>
      <c r="M35" s="1036">
        <v>2250.9670000000001</v>
      </c>
      <c r="N35" s="2089"/>
      <c r="O35" s="1036"/>
      <c r="P35" s="2089"/>
      <c r="Q35" s="1036">
        <v>2250.9670000000001</v>
      </c>
      <c r="R35" s="2089"/>
      <c r="S35" s="1036"/>
      <c r="T35" s="2089"/>
      <c r="U35" s="1036">
        <v>2250.9670000000001</v>
      </c>
      <c r="V35" s="2089"/>
      <c r="W35" s="1036"/>
      <c r="X35" s="2095"/>
      <c r="Y35" s="542">
        <v>0</v>
      </c>
      <c r="Z35" s="2095"/>
      <c r="AA35" s="542">
        <v>2250.9670000000001</v>
      </c>
      <c r="AB35" s="2089"/>
      <c r="AC35" s="1036"/>
      <c r="AD35" s="2089"/>
      <c r="AE35" s="1036">
        <v>2250.9670000000001</v>
      </c>
      <c r="AF35" s="2089"/>
      <c r="AG35" s="1036"/>
      <c r="AH35" s="2089"/>
      <c r="AI35" s="1036">
        <v>2250.9670000000001</v>
      </c>
      <c r="AJ35" s="2089"/>
      <c r="AK35" s="1036"/>
      <c r="AL35" s="2095"/>
      <c r="AM35" s="542">
        <v>0</v>
      </c>
      <c r="AN35" s="2089"/>
      <c r="AO35" s="1036">
        <v>2250.9670000000001</v>
      </c>
      <c r="AP35" s="2089"/>
      <c r="AQ35" s="1036"/>
      <c r="AR35" s="2089"/>
      <c r="AS35" s="1036">
        <v>2250.9670000000001</v>
      </c>
      <c r="AT35" s="2089"/>
      <c r="AU35" s="1036"/>
      <c r="AV35" s="2089"/>
      <c r="AW35" s="1036">
        <v>2250.9670000000001</v>
      </c>
      <c r="AX35" s="2089"/>
      <c r="AY35" s="1036"/>
      <c r="AZ35" s="2095"/>
      <c r="BA35" s="542">
        <v>0</v>
      </c>
      <c r="BB35" s="2095"/>
      <c r="BC35" s="542">
        <v>0</v>
      </c>
      <c r="BD35" s="2089"/>
      <c r="BE35" s="1036">
        <v>2250.9670000000001</v>
      </c>
      <c r="BF35" s="1365">
        <v>0</v>
      </c>
      <c r="BG35" s="1365">
        <v>2250.9670000000001</v>
      </c>
      <c r="BH35" s="1217">
        <v>0</v>
      </c>
      <c r="BI35" s="1217">
        <v>0</v>
      </c>
      <c r="BJ35" s="1217"/>
      <c r="BK35" s="1217"/>
      <c r="BL35" s="1365"/>
    </row>
    <row r="36" spans="1:64" ht="15" customHeight="1" x14ac:dyDescent="0.25">
      <c r="A36" s="2091" t="s">
        <v>858</v>
      </c>
      <c r="B36" s="2092">
        <v>90.69</v>
      </c>
      <c r="C36" s="2093" t="s">
        <v>50</v>
      </c>
      <c r="D36" s="2089"/>
      <c r="E36" s="1036"/>
      <c r="F36" s="2089"/>
      <c r="G36" s="1036">
        <v>3072.4110000000001</v>
      </c>
      <c r="H36" s="2094"/>
      <c r="I36" s="1351">
        <v>3072.4110000000001</v>
      </c>
      <c r="J36" s="2089"/>
      <c r="K36" s="1036"/>
      <c r="L36" s="2089"/>
      <c r="M36" s="1036">
        <v>3072.4110000000001</v>
      </c>
      <c r="N36" s="2089"/>
      <c r="O36" s="1036">
        <v>2356.3689999999997</v>
      </c>
      <c r="P36" s="2089"/>
      <c r="Q36" s="1036">
        <v>5428.78</v>
      </c>
      <c r="R36" s="2089"/>
      <c r="S36" s="1036">
        <v>2931.0140000000001</v>
      </c>
      <c r="T36" s="2089"/>
      <c r="U36" s="1036">
        <v>8359.7939999999999</v>
      </c>
      <c r="V36" s="2089"/>
      <c r="W36" s="1036">
        <v>4189.0800000000008</v>
      </c>
      <c r="X36" s="2090"/>
      <c r="Y36" s="542">
        <v>9476.4629999999997</v>
      </c>
      <c r="Z36" s="2090"/>
      <c r="AA36" s="542">
        <v>12548.874</v>
      </c>
      <c r="AB36" s="2089"/>
      <c r="AC36" s="1036">
        <v>3727.65</v>
      </c>
      <c r="AD36" s="2089"/>
      <c r="AE36" s="1036">
        <v>16276.523999999999</v>
      </c>
      <c r="AF36" s="2089"/>
      <c r="AG36" s="1036"/>
      <c r="AH36" s="2089"/>
      <c r="AI36" s="1036">
        <v>16276.523999999999</v>
      </c>
      <c r="AJ36" s="2089"/>
      <c r="AK36" s="1036">
        <v>3846.3369999999986</v>
      </c>
      <c r="AL36" s="2090"/>
      <c r="AM36" s="542">
        <v>7573.9869999999992</v>
      </c>
      <c r="AN36" s="2089"/>
      <c r="AO36" s="1036">
        <v>20122.860999999997</v>
      </c>
      <c r="AP36" s="2089"/>
      <c r="AQ36" s="1036">
        <v>5069.7729999999992</v>
      </c>
      <c r="AR36" s="2089"/>
      <c r="AS36" s="1036">
        <v>25192.633999999998</v>
      </c>
      <c r="AT36" s="2089"/>
      <c r="AU36" s="1036">
        <v>3607.8050000000007</v>
      </c>
      <c r="AV36" s="2089"/>
      <c r="AW36" s="1036">
        <v>28800.438999999998</v>
      </c>
      <c r="AX36" s="2089"/>
      <c r="AY36" s="1036">
        <v>4405.8440000000001</v>
      </c>
      <c r="AZ36" s="2090"/>
      <c r="BA36" s="542">
        <v>13083.421999999999</v>
      </c>
      <c r="BB36" s="2090"/>
      <c r="BC36" s="542">
        <v>20657.409</v>
      </c>
      <c r="BD36" s="2089"/>
      <c r="BE36" s="1036">
        <v>33206.282999999996</v>
      </c>
      <c r="BF36" s="1365">
        <v>0</v>
      </c>
      <c r="BG36" s="1365">
        <v>33206.282999999996</v>
      </c>
      <c r="BH36" s="1217">
        <v>0</v>
      </c>
      <c r="BI36" s="1217">
        <v>0</v>
      </c>
      <c r="BJ36" s="1217"/>
      <c r="BK36" s="1217"/>
      <c r="BL36" s="1365"/>
    </row>
    <row r="37" spans="1:64" x14ac:dyDescent="0.25">
      <c r="A37" s="2091" t="s">
        <v>858</v>
      </c>
      <c r="B37" s="2092">
        <v>90.69</v>
      </c>
      <c r="C37" s="2093" t="s">
        <v>50</v>
      </c>
      <c r="D37" s="2089"/>
      <c r="E37" s="1036"/>
      <c r="F37" s="2089"/>
      <c r="G37" s="1036">
        <v>914.22100000000012</v>
      </c>
      <c r="H37" s="2094"/>
      <c r="I37" s="1351">
        <v>914.22100000000012</v>
      </c>
      <c r="J37" s="2089"/>
      <c r="K37" s="1036"/>
      <c r="L37" s="2089"/>
      <c r="M37" s="1036">
        <v>914.22100000000012</v>
      </c>
      <c r="N37" s="2089"/>
      <c r="O37" s="1036">
        <v>1711.8329999999996</v>
      </c>
      <c r="P37" s="2089"/>
      <c r="Q37" s="1036">
        <v>2626.0539999999996</v>
      </c>
      <c r="R37" s="2089"/>
      <c r="S37" s="1036">
        <v>1125.4939999999999</v>
      </c>
      <c r="T37" s="2089"/>
      <c r="U37" s="1036">
        <v>3751.5479999999998</v>
      </c>
      <c r="V37" s="2089"/>
      <c r="W37" s="1036">
        <v>442.38000000000005</v>
      </c>
      <c r="X37" s="2090"/>
      <c r="Y37" s="542">
        <v>3279.7069999999994</v>
      </c>
      <c r="Z37" s="2090"/>
      <c r="AA37" s="542">
        <v>4193.9279999999999</v>
      </c>
      <c r="AB37" s="2089"/>
      <c r="AC37" s="1036">
        <v>608.40599999999995</v>
      </c>
      <c r="AD37" s="2089"/>
      <c r="AE37" s="1036">
        <v>4802.3339999999998</v>
      </c>
      <c r="AF37" s="2089"/>
      <c r="AG37" s="1036"/>
      <c r="AH37" s="2089"/>
      <c r="AI37" s="1036">
        <v>4802.3339999999998</v>
      </c>
      <c r="AJ37" s="2089"/>
      <c r="AK37" s="1036">
        <v>601.62699999999995</v>
      </c>
      <c r="AL37" s="2090"/>
      <c r="AM37" s="542">
        <v>1210.0329999999999</v>
      </c>
      <c r="AN37" s="2089"/>
      <c r="AO37" s="1036">
        <v>5403.9609999999993</v>
      </c>
      <c r="AP37" s="2089"/>
      <c r="AQ37" s="1036">
        <v>535.35199999999998</v>
      </c>
      <c r="AR37" s="2089"/>
      <c r="AS37" s="1036">
        <v>5939.3129999999992</v>
      </c>
      <c r="AT37" s="2089"/>
      <c r="AU37" s="1036">
        <v>1164.6319999999998</v>
      </c>
      <c r="AV37" s="2089"/>
      <c r="AW37" s="1036">
        <v>7103.9449999999988</v>
      </c>
      <c r="AX37" s="2089"/>
      <c r="AY37" s="1036">
        <v>206.875</v>
      </c>
      <c r="AZ37" s="2090"/>
      <c r="BA37" s="542">
        <v>1906.8589999999999</v>
      </c>
      <c r="BB37" s="2090"/>
      <c r="BC37" s="542">
        <v>3116.8919999999998</v>
      </c>
      <c r="BD37" s="2089"/>
      <c r="BE37" s="1036">
        <v>7310.8199999999988</v>
      </c>
      <c r="BF37" s="1365">
        <v>0</v>
      </c>
      <c r="BG37" s="1365">
        <v>7310.8199999999988</v>
      </c>
      <c r="BH37" s="1217">
        <v>0</v>
      </c>
      <c r="BI37" s="1217">
        <v>0</v>
      </c>
      <c r="BJ37" s="1217"/>
      <c r="BK37" s="1217"/>
      <c r="BL37" s="1365"/>
    </row>
    <row r="38" spans="1:64" x14ac:dyDescent="0.25">
      <c r="A38" s="2091" t="s">
        <v>858</v>
      </c>
      <c r="B38" s="2092">
        <v>107.32</v>
      </c>
      <c r="C38" s="2093" t="s">
        <v>50</v>
      </c>
      <c r="D38" s="2089"/>
      <c r="E38" s="1036"/>
      <c r="F38" s="2089"/>
      <c r="G38" s="1036"/>
      <c r="H38" s="2094"/>
      <c r="I38" s="1351">
        <v>0</v>
      </c>
      <c r="J38" s="2089"/>
      <c r="K38" s="1036"/>
      <c r="L38" s="2089"/>
      <c r="M38" s="1036">
        <v>0</v>
      </c>
      <c r="N38" s="2089"/>
      <c r="O38" s="1036"/>
      <c r="P38" s="2089"/>
      <c r="Q38" s="1036">
        <v>0</v>
      </c>
      <c r="R38" s="2089"/>
      <c r="S38" s="1036">
        <v>209.762</v>
      </c>
      <c r="T38" s="2089"/>
      <c r="U38" s="1036">
        <v>209.762</v>
      </c>
      <c r="V38" s="2089"/>
      <c r="W38" s="1036">
        <v>328.089</v>
      </c>
      <c r="X38" s="2090"/>
      <c r="Y38" s="542">
        <v>537.851</v>
      </c>
      <c r="Z38" s="2090"/>
      <c r="AA38" s="542">
        <v>537.851</v>
      </c>
      <c r="AB38" s="2089"/>
      <c r="AC38" s="1036">
        <v>166.73399999999998</v>
      </c>
      <c r="AD38" s="2089"/>
      <c r="AE38" s="1036">
        <v>704.58500000000004</v>
      </c>
      <c r="AF38" s="2089"/>
      <c r="AG38" s="1036"/>
      <c r="AH38" s="2089"/>
      <c r="AI38" s="1036">
        <v>704.58500000000004</v>
      </c>
      <c r="AJ38" s="2089"/>
      <c r="AK38" s="1036">
        <v>258.16899999999998</v>
      </c>
      <c r="AL38" s="2090"/>
      <c r="AM38" s="542">
        <v>424.90299999999996</v>
      </c>
      <c r="AN38" s="2089"/>
      <c r="AO38" s="1036">
        <v>962.75400000000002</v>
      </c>
      <c r="AP38" s="2089"/>
      <c r="AQ38" s="1036">
        <v>295.81799999999998</v>
      </c>
      <c r="AR38" s="2089"/>
      <c r="AS38" s="1036">
        <v>1258.5720000000001</v>
      </c>
      <c r="AT38" s="2089"/>
      <c r="AU38" s="1036"/>
      <c r="AV38" s="2089"/>
      <c r="AW38" s="1036">
        <v>1258.5720000000001</v>
      </c>
      <c r="AX38" s="2089"/>
      <c r="AY38" s="1036"/>
      <c r="AZ38" s="2090"/>
      <c r="BA38" s="542">
        <v>295.81799999999998</v>
      </c>
      <c r="BB38" s="2090"/>
      <c r="BC38" s="542">
        <v>720.721</v>
      </c>
      <c r="BD38" s="2089"/>
      <c r="BE38" s="1036">
        <v>1258.5720000000001</v>
      </c>
      <c r="BF38" s="1365">
        <v>0</v>
      </c>
      <c r="BG38" s="1365">
        <v>1258.5720000000001</v>
      </c>
      <c r="BH38" s="1217">
        <v>0</v>
      </c>
      <c r="BI38" s="1217">
        <v>0</v>
      </c>
      <c r="BJ38" s="1217"/>
      <c r="BK38" s="1217"/>
      <c r="BL38" s="1365"/>
    </row>
    <row r="39" spans="1:64" ht="15" customHeight="1" x14ac:dyDescent="0.25">
      <c r="A39" s="2091" t="s">
        <v>858</v>
      </c>
      <c r="B39" s="2092">
        <v>107.31</v>
      </c>
      <c r="C39" s="2093" t="s">
        <v>50</v>
      </c>
      <c r="D39" s="2089"/>
      <c r="E39" s="1036"/>
      <c r="F39" s="2089"/>
      <c r="G39" s="1036"/>
      <c r="H39" s="2094"/>
      <c r="I39" s="1351">
        <v>0</v>
      </c>
      <c r="J39" s="2089"/>
      <c r="K39" s="1036"/>
      <c r="L39" s="2089"/>
      <c r="M39" s="1036">
        <v>0</v>
      </c>
      <c r="N39" s="2089"/>
      <c r="O39" s="1036"/>
      <c r="P39" s="2089"/>
      <c r="Q39" s="1036">
        <v>0</v>
      </c>
      <c r="R39" s="2089"/>
      <c r="S39" s="1036"/>
      <c r="T39" s="2089"/>
      <c r="U39" s="1036">
        <v>0</v>
      </c>
      <c r="V39" s="2089"/>
      <c r="W39" s="1036"/>
      <c r="X39" s="2090"/>
      <c r="Y39" s="542">
        <v>0</v>
      </c>
      <c r="Z39" s="2090"/>
      <c r="AA39" s="542">
        <v>0</v>
      </c>
      <c r="AB39" s="2089"/>
      <c r="AC39" s="1036"/>
      <c r="AD39" s="2089"/>
      <c r="AE39" s="1036">
        <v>0</v>
      </c>
      <c r="AF39" s="2089"/>
      <c r="AG39" s="1036"/>
      <c r="AH39" s="2089"/>
      <c r="AI39" s="1036">
        <v>0</v>
      </c>
      <c r="AJ39" s="2089"/>
      <c r="AK39" s="1036"/>
      <c r="AL39" s="2090"/>
      <c r="AM39" s="542">
        <v>0</v>
      </c>
      <c r="AN39" s="2089"/>
      <c r="AO39" s="1036">
        <v>0</v>
      </c>
      <c r="AP39" s="2089"/>
      <c r="AQ39" s="1036"/>
      <c r="AR39" s="2089"/>
      <c r="AS39" s="1036">
        <v>0</v>
      </c>
      <c r="AT39" s="2089"/>
      <c r="AU39" s="1036"/>
      <c r="AV39" s="2089"/>
      <c r="AW39" s="1036">
        <v>0</v>
      </c>
      <c r="AX39" s="2089"/>
      <c r="AY39" s="1036"/>
      <c r="AZ39" s="2090"/>
      <c r="BA39" s="542">
        <v>0</v>
      </c>
      <c r="BB39" s="2090"/>
      <c r="BC39" s="542">
        <v>0</v>
      </c>
      <c r="BD39" s="2089"/>
      <c r="BE39" s="1036">
        <v>0</v>
      </c>
      <c r="BF39" s="1365">
        <v>0</v>
      </c>
      <c r="BG39" s="1365">
        <v>0</v>
      </c>
      <c r="BH39" s="1217">
        <v>0</v>
      </c>
      <c r="BI39" s="1217">
        <v>0</v>
      </c>
      <c r="BJ39" s="1217"/>
      <c r="BK39" s="1217"/>
      <c r="BL39" s="1365"/>
    </row>
    <row r="40" spans="1:64" ht="15" customHeight="1" thickBot="1" x14ac:dyDescent="0.3">
      <c r="A40" s="2091" t="s">
        <v>858</v>
      </c>
      <c r="B40" s="2092">
        <v>107.32</v>
      </c>
      <c r="C40" s="2093" t="s">
        <v>50</v>
      </c>
      <c r="D40" s="2089"/>
      <c r="E40" s="1036"/>
      <c r="F40" s="2089"/>
      <c r="G40" s="1036">
        <v>150.59899999999999</v>
      </c>
      <c r="H40" s="2094"/>
      <c r="I40" s="1351">
        <v>150.59899999999999</v>
      </c>
      <c r="J40" s="2089"/>
      <c r="K40" s="1036"/>
      <c r="L40" s="2089"/>
      <c r="M40" s="1036">
        <v>150.59899999999999</v>
      </c>
      <c r="N40" s="2089"/>
      <c r="O40" s="1036"/>
      <c r="P40" s="2089"/>
      <c r="Q40" s="1036">
        <v>150.59899999999999</v>
      </c>
      <c r="R40" s="2089"/>
      <c r="S40" s="1036"/>
      <c r="T40" s="2089"/>
      <c r="U40" s="1036">
        <v>150.59899999999999</v>
      </c>
      <c r="V40" s="2089"/>
      <c r="W40" s="1036">
        <v>215.14000000000001</v>
      </c>
      <c r="X40" s="2095"/>
      <c r="Y40" s="542">
        <v>215.14000000000001</v>
      </c>
      <c r="Z40" s="2095"/>
      <c r="AA40" s="542">
        <v>365.73900000000003</v>
      </c>
      <c r="AB40" s="2089"/>
      <c r="AC40" s="1036">
        <v>247.393</v>
      </c>
      <c r="AD40" s="2089"/>
      <c r="AE40" s="1036">
        <v>613.13200000000006</v>
      </c>
      <c r="AF40" s="2089"/>
      <c r="AG40" s="1036"/>
      <c r="AH40" s="2089"/>
      <c r="AI40" s="1036">
        <v>613.13200000000006</v>
      </c>
      <c r="AJ40" s="2089"/>
      <c r="AK40" s="1036"/>
      <c r="AL40" s="2095"/>
      <c r="AM40" s="542">
        <v>247.393</v>
      </c>
      <c r="AN40" s="2089"/>
      <c r="AO40" s="1036">
        <v>613.13200000000006</v>
      </c>
      <c r="AP40" s="2089"/>
      <c r="AQ40" s="1036">
        <v>156.20599999999999</v>
      </c>
      <c r="AR40" s="2089"/>
      <c r="AS40" s="1036">
        <v>769.33800000000008</v>
      </c>
      <c r="AT40" s="2089"/>
      <c r="AU40" s="1036">
        <v>173.249</v>
      </c>
      <c r="AV40" s="2089"/>
      <c r="AW40" s="1036">
        <v>942.5870000000001</v>
      </c>
      <c r="AX40" s="2089"/>
      <c r="AY40" s="1036">
        <v>702.66700000000003</v>
      </c>
      <c r="AZ40" s="2095"/>
      <c r="BA40" s="542">
        <v>1032.1220000000001</v>
      </c>
      <c r="BB40" s="2095"/>
      <c r="BC40" s="542">
        <v>1279.5150000000001</v>
      </c>
      <c r="BD40" s="2089"/>
      <c r="BE40" s="1036">
        <v>1645.2540000000001</v>
      </c>
      <c r="BF40" s="1365">
        <v>0</v>
      </c>
      <c r="BG40" s="1365">
        <v>1645.2540000000001</v>
      </c>
      <c r="BH40" s="1217">
        <v>0</v>
      </c>
      <c r="BI40" s="1217">
        <v>0</v>
      </c>
      <c r="BJ40" s="1217"/>
      <c r="BK40" s="1217"/>
      <c r="BL40" s="1365"/>
    </row>
    <row r="41" spans="1:64" ht="15" customHeight="1" x14ac:dyDescent="0.25">
      <c r="A41" s="2084" t="s">
        <v>859</v>
      </c>
      <c r="B41" s="2113">
        <v>107.57</v>
      </c>
      <c r="C41" s="2086" t="s">
        <v>50</v>
      </c>
      <c r="D41" s="2087"/>
      <c r="E41" s="1073"/>
      <c r="F41" s="2087"/>
      <c r="G41" s="1073">
        <v>201.94400000000002</v>
      </c>
      <c r="H41" s="2088"/>
      <c r="I41" s="1351">
        <v>201.94400000000002</v>
      </c>
      <c r="J41" s="2087"/>
      <c r="K41" s="1073">
        <v>220.57</v>
      </c>
      <c r="L41" s="2089"/>
      <c r="M41" s="1036">
        <v>422.51400000000001</v>
      </c>
      <c r="N41" s="2087"/>
      <c r="O41" s="1073"/>
      <c r="P41" s="2089"/>
      <c r="Q41" s="1036">
        <v>422.51400000000001</v>
      </c>
      <c r="R41" s="2087"/>
      <c r="S41" s="1073">
        <v>200.44900000000001</v>
      </c>
      <c r="T41" s="2089"/>
      <c r="U41" s="1036">
        <v>622.96299999999997</v>
      </c>
      <c r="V41" s="2087"/>
      <c r="W41" s="1073">
        <v>360.81000000000006</v>
      </c>
      <c r="X41" s="2112"/>
      <c r="Y41" s="542">
        <v>561.25900000000001</v>
      </c>
      <c r="Z41" s="2112"/>
      <c r="AA41" s="542">
        <v>983.77300000000002</v>
      </c>
      <c r="AB41" s="2087"/>
      <c r="AC41" s="1073">
        <v>440.02799999999996</v>
      </c>
      <c r="AD41" s="2089"/>
      <c r="AE41" s="1036">
        <v>1423.8009999999999</v>
      </c>
      <c r="AF41" s="2087"/>
      <c r="AG41" s="1073"/>
      <c r="AH41" s="2089"/>
      <c r="AI41" s="1036">
        <v>1423.8009999999999</v>
      </c>
      <c r="AJ41" s="2087"/>
      <c r="AK41" s="1073"/>
      <c r="AL41" s="2112"/>
      <c r="AM41" s="542">
        <v>440.02799999999996</v>
      </c>
      <c r="AN41" s="2089"/>
      <c r="AO41" s="1036">
        <v>1423.8009999999999</v>
      </c>
      <c r="AP41" s="2087"/>
      <c r="AQ41" s="1073"/>
      <c r="AR41" s="2089"/>
      <c r="AS41" s="1036">
        <v>1423.8009999999999</v>
      </c>
      <c r="AT41" s="2087"/>
      <c r="AU41" s="1073">
        <v>147.53100000000001</v>
      </c>
      <c r="AV41" s="2089"/>
      <c r="AW41" s="1036">
        <v>1571.3319999999999</v>
      </c>
      <c r="AX41" s="2087"/>
      <c r="AY41" s="1073">
        <v>954.34500000000003</v>
      </c>
      <c r="AZ41" s="2112"/>
      <c r="BA41" s="542">
        <v>1101.876</v>
      </c>
      <c r="BB41" s="2112"/>
      <c r="BC41" s="542">
        <v>1541.904</v>
      </c>
      <c r="BD41" s="2089"/>
      <c r="BE41" s="1036">
        <v>2525.6769999999997</v>
      </c>
      <c r="BF41" s="1365">
        <v>0</v>
      </c>
      <c r="BG41" s="1365">
        <v>2525.6769999999997</v>
      </c>
      <c r="BH41" s="1217">
        <v>0</v>
      </c>
      <c r="BI41" s="1217">
        <v>0</v>
      </c>
      <c r="BJ41" s="1217"/>
      <c r="BK41" s="1217"/>
      <c r="BL41" s="1365"/>
    </row>
    <row r="42" spans="1:64" ht="15" customHeight="1" x14ac:dyDescent="0.25">
      <c r="A42" s="2091" t="s">
        <v>859</v>
      </c>
      <c r="B42" s="2114">
        <v>107.57</v>
      </c>
      <c r="C42" s="2093" t="s">
        <v>50</v>
      </c>
      <c r="D42" s="2089"/>
      <c r="E42" s="1036"/>
      <c r="F42" s="2089"/>
      <c r="G42" s="1036">
        <v>565.74700000000007</v>
      </c>
      <c r="H42" s="2094"/>
      <c r="I42" s="1351">
        <v>565.74700000000007</v>
      </c>
      <c r="J42" s="2089"/>
      <c r="K42" s="1036">
        <v>86.433999999999997</v>
      </c>
      <c r="L42" s="2089"/>
      <c r="M42" s="1036">
        <v>652.18100000000004</v>
      </c>
      <c r="N42" s="2089"/>
      <c r="O42" s="1036"/>
      <c r="P42" s="2089"/>
      <c r="Q42" s="1036">
        <v>652.18100000000004</v>
      </c>
      <c r="R42" s="2089"/>
      <c r="S42" s="1036">
        <v>122.19200000000001</v>
      </c>
      <c r="T42" s="2089"/>
      <c r="U42" s="1036">
        <v>774.37300000000005</v>
      </c>
      <c r="V42" s="2089"/>
      <c r="W42" s="1036">
        <v>240.54000000000002</v>
      </c>
      <c r="X42" s="2090"/>
      <c r="Y42" s="542">
        <v>362.73200000000003</v>
      </c>
      <c r="Z42" s="2090"/>
      <c r="AA42" s="542">
        <v>1014.913</v>
      </c>
      <c r="AB42" s="2089"/>
      <c r="AC42" s="1036"/>
      <c r="AD42" s="2089"/>
      <c r="AE42" s="1036">
        <v>1014.913</v>
      </c>
      <c r="AF42" s="2089"/>
      <c r="AG42" s="1036"/>
      <c r="AH42" s="2089"/>
      <c r="AI42" s="1036">
        <v>1014.913</v>
      </c>
      <c r="AJ42" s="2089"/>
      <c r="AK42" s="1036"/>
      <c r="AL42" s="2090"/>
      <c r="AM42" s="542">
        <v>0</v>
      </c>
      <c r="AN42" s="2089"/>
      <c r="AO42" s="1036">
        <v>1014.913</v>
      </c>
      <c r="AP42" s="2089"/>
      <c r="AQ42" s="1036"/>
      <c r="AR42" s="2089"/>
      <c r="AS42" s="1036">
        <v>1014.913</v>
      </c>
      <c r="AT42" s="2089"/>
      <c r="AU42" s="1036"/>
      <c r="AV42" s="2089"/>
      <c r="AW42" s="1036">
        <v>1014.913</v>
      </c>
      <c r="AX42" s="2089"/>
      <c r="AY42" s="1036">
        <v>322.72399999999999</v>
      </c>
      <c r="AZ42" s="2090"/>
      <c r="BA42" s="542">
        <v>322.72399999999999</v>
      </c>
      <c r="BB42" s="2090"/>
      <c r="BC42" s="542">
        <v>322.72399999999999</v>
      </c>
      <c r="BD42" s="2089"/>
      <c r="BE42" s="1036">
        <v>1337.6369999999999</v>
      </c>
      <c r="BF42" s="1365">
        <v>0</v>
      </c>
      <c r="BG42" s="1365">
        <v>1337.6369999999999</v>
      </c>
      <c r="BH42" s="1217">
        <v>0</v>
      </c>
      <c r="BI42" s="1217">
        <v>0</v>
      </c>
      <c r="BJ42" s="1217"/>
      <c r="BK42" s="1217"/>
      <c r="BL42" s="1365"/>
    </row>
    <row r="43" spans="1:64" x14ac:dyDescent="0.25">
      <c r="A43" s="2091" t="s">
        <v>859</v>
      </c>
      <c r="B43" s="2114">
        <v>122.45</v>
      </c>
      <c r="C43" s="2093" t="s">
        <v>50</v>
      </c>
      <c r="D43" s="2089"/>
      <c r="E43" s="1036">
        <v>3178.9810000000002</v>
      </c>
      <c r="F43" s="2089"/>
      <c r="G43" s="1036">
        <v>3910.9930000000008</v>
      </c>
      <c r="H43" s="2094"/>
      <c r="I43" s="1351">
        <v>7089.9740000000011</v>
      </c>
      <c r="J43" s="2089"/>
      <c r="K43" s="1036">
        <v>3865.47</v>
      </c>
      <c r="L43" s="2089"/>
      <c r="M43" s="1036">
        <v>10955.444000000001</v>
      </c>
      <c r="N43" s="2089"/>
      <c r="O43" s="1036">
        <v>4091.0160000000005</v>
      </c>
      <c r="P43" s="2089"/>
      <c r="Q43" s="1036">
        <v>15046.460000000003</v>
      </c>
      <c r="R43" s="2089"/>
      <c r="S43" s="1036">
        <v>2952.7070000000008</v>
      </c>
      <c r="T43" s="2089"/>
      <c r="U43" s="1036">
        <v>17999.167000000005</v>
      </c>
      <c r="V43" s="2089"/>
      <c r="W43" s="1036">
        <v>2963.2310000000002</v>
      </c>
      <c r="X43" s="2090"/>
      <c r="Y43" s="542">
        <v>10006.954000000002</v>
      </c>
      <c r="Z43" s="2090"/>
      <c r="AA43" s="542">
        <v>20962.398000000001</v>
      </c>
      <c r="AB43" s="2089"/>
      <c r="AC43" s="1036">
        <v>4099.7290000000003</v>
      </c>
      <c r="AD43" s="2089"/>
      <c r="AE43" s="1036">
        <v>25062.127</v>
      </c>
      <c r="AF43" s="2089"/>
      <c r="AG43" s="1036"/>
      <c r="AH43" s="2089"/>
      <c r="AI43" s="1036">
        <v>25062.127</v>
      </c>
      <c r="AJ43" s="2089"/>
      <c r="AK43" s="1036">
        <v>830.62299999999993</v>
      </c>
      <c r="AL43" s="2090"/>
      <c r="AM43" s="542">
        <v>4930.3519999999999</v>
      </c>
      <c r="AN43" s="2089"/>
      <c r="AO43" s="1036">
        <v>25892.75</v>
      </c>
      <c r="AP43" s="2089"/>
      <c r="AQ43" s="1036">
        <v>2668.3220000000001</v>
      </c>
      <c r="AR43" s="2089"/>
      <c r="AS43" s="1036">
        <v>28561.072</v>
      </c>
      <c r="AT43" s="2089"/>
      <c r="AU43" s="1036">
        <v>3614.6940000000009</v>
      </c>
      <c r="AV43" s="2089"/>
      <c r="AW43" s="1036">
        <v>32175.766</v>
      </c>
      <c r="AX43" s="2089"/>
      <c r="AY43" s="1036">
        <v>6732.1870000000008</v>
      </c>
      <c r="AZ43" s="2090"/>
      <c r="BA43" s="542">
        <v>13015.203000000001</v>
      </c>
      <c r="BB43" s="2090"/>
      <c r="BC43" s="542">
        <v>17945.555</v>
      </c>
      <c r="BD43" s="2089"/>
      <c r="BE43" s="1036">
        <v>38907.953000000001</v>
      </c>
      <c r="BF43" s="1365">
        <v>0</v>
      </c>
      <c r="BG43" s="1365">
        <v>38907.953000000001</v>
      </c>
      <c r="BH43" s="1217">
        <v>0</v>
      </c>
      <c r="BI43" s="1217">
        <v>0</v>
      </c>
      <c r="BJ43" s="1217"/>
      <c r="BK43" s="1217"/>
      <c r="BL43" s="1365"/>
    </row>
    <row r="44" spans="1:64" ht="15" customHeight="1" x14ac:dyDescent="0.25">
      <c r="A44" s="2091" t="s">
        <v>1653</v>
      </c>
      <c r="B44" s="2092">
        <v>122.45</v>
      </c>
      <c r="C44" s="2093" t="s">
        <v>50</v>
      </c>
      <c r="D44" s="2089"/>
      <c r="E44" s="1036">
        <v>234.52600000000001</v>
      </c>
      <c r="F44" s="2089"/>
      <c r="G44" s="1036">
        <v>337.71400000000006</v>
      </c>
      <c r="H44" s="2094"/>
      <c r="I44" s="1351">
        <v>572.24</v>
      </c>
      <c r="J44" s="2089"/>
      <c r="K44" s="1036"/>
      <c r="L44" s="2089"/>
      <c r="M44" s="1036">
        <v>572.24</v>
      </c>
      <c r="N44" s="2089"/>
      <c r="O44" s="1036"/>
      <c r="P44" s="2089"/>
      <c r="Q44" s="1036">
        <v>572.24</v>
      </c>
      <c r="R44" s="2089"/>
      <c r="S44" s="1036"/>
      <c r="T44" s="2089"/>
      <c r="U44" s="1036">
        <v>572.24</v>
      </c>
      <c r="V44" s="2089"/>
      <c r="W44" s="1036">
        <v>65.072999999999993</v>
      </c>
      <c r="X44" s="2090"/>
      <c r="Y44" s="542">
        <v>65.072999999999993</v>
      </c>
      <c r="Z44" s="2090"/>
      <c r="AA44" s="542">
        <v>637.31299999999999</v>
      </c>
      <c r="AB44" s="2089"/>
      <c r="AC44" s="1036">
        <v>71.840999999999994</v>
      </c>
      <c r="AD44" s="2089"/>
      <c r="AE44" s="1036">
        <v>709.154</v>
      </c>
      <c r="AF44" s="2089"/>
      <c r="AG44" s="1036"/>
      <c r="AH44" s="2089"/>
      <c r="AI44" s="1036">
        <v>709.154</v>
      </c>
      <c r="AJ44" s="2089"/>
      <c r="AK44" s="1036">
        <v>732.44699999999989</v>
      </c>
      <c r="AL44" s="2090"/>
      <c r="AM44" s="542">
        <v>804.2879999999999</v>
      </c>
      <c r="AN44" s="2089"/>
      <c r="AO44" s="1036">
        <v>1441.6009999999999</v>
      </c>
      <c r="AP44" s="2089"/>
      <c r="AQ44" s="1036"/>
      <c r="AR44" s="2089"/>
      <c r="AS44" s="1036">
        <v>1441.6009999999999</v>
      </c>
      <c r="AT44" s="2089"/>
      <c r="AU44" s="1036">
        <v>1029.7370000000001</v>
      </c>
      <c r="AV44" s="2089"/>
      <c r="AW44" s="1036">
        <v>2471.3379999999997</v>
      </c>
      <c r="AX44" s="2089"/>
      <c r="AY44" s="1036"/>
      <c r="AZ44" s="2090"/>
      <c r="BA44" s="542">
        <v>1029.7370000000001</v>
      </c>
      <c r="BB44" s="2090"/>
      <c r="BC44" s="542">
        <v>1834.0250000000001</v>
      </c>
      <c r="BD44" s="2089"/>
      <c r="BE44" s="1036">
        <v>2471.3379999999997</v>
      </c>
      <c r="BF44" s="1365">
        <v>0</v>
      </c>
      <c r="BG44" s="1365">
        <v>2471.3379999999997</v>
      </c>
      <c r="BH44" s="1217">
        <v>0</v>
      </c>
      <c r="BI44" s="1217">
        <v>0</v>
      </c>
      <c r="BJ44" s="1217"/>
      <c r="BK44" s="1217"/>
      <c r="BL44" s="1365"/>
    </row>
    <row r="45" spans="1:64" ht="15" customHeight="1" x14ac:dyDescent="0.25">
      <c r="A45" s="2091" t="s">
        <v>859</v>
      </c>
      <c r="B45" s="2092">
        <v>122.45</v>
      </c>
      <c r="C45" s="2093" t="s">
        <v>50</v>
      </c>
      <c r="D45" s="2089"/>
      <c r="E45" s="1036">
        <v>1382.8840000000012</v>
      </c>
      <c r="F45" s="2089"/>
      <c r="G45" s="1036">
        <v>1808.8219999999997</v>
      </c>
      <c r="H45" s="2094"/>
      <c r="I45" s="1351">
        <v>3191.706000000001</v>
      </c>
      <c r="J45" s="2089"/>
      <c r="K45" s="1036">
        <v>1203.3420000000001</v>
      </c>
      <c r="L45" s="2089"/>
      <c r="M45" s="1036">
        <v>4395.0480000000007</v>
      </c>
      <c r="N45" s="2089"/>
      <c r="O45" s="1036">
        <v>2540.3229999999999</v>
      </c>
      <c r="P45" s="2089"/>
      <c r="Q45" s="1036">
        <v>6935.371000000001</v>
      </c>
      <c r="R45" s="2089"/>
      <c r="S45" s="1036">
        <v>960.87800000000004</v>
      </c>
      <c r="T45" s="2089"/>
      <c r="U45" s="1036">
        <v>7896.2490000000007</v>
      </c>
      <c r="V45" s="2089"/>
      <c r="W45" s="1036">
        <v>1258.8520000000001</v>
      </c>
      <c r="X45" s="2090"/>
      <c r="Y45" s="542">
        <v>4760.0529999999999</v>
      </c>
      <c r="Z45" s="2090"/>
      <c r="AA45" s="542">
        <v>9155.1010000000006</v>
      </c>
      <c r="AB45" s="2089"/>
      <c r="AC45" s="1036">
        <v>584.92999999999995</v>
      </c>
      <c r="AD45" s="2089"/>
      <c r="AE45" s="1036">
        <v>9740.0310000000009</v>
      </c>
      <c r="AF45" s="2089"/>
      <c r="AG45" s="1036"/>
      <c r="AH45" s="2089"/>
      <c r="AI45" s="1036">
        <v>9740.0310000000009</v>
      </c>
      <c r="AJ45" s="2089"/>
      <c r="AK45" s="1036">
        <v>30</v>
      </c>
      <c r="AL45" s="2090"/>
      <c r="AM45" s="542">
        <v>614.92999999999995</v>
      </c>
      <c r="AN45" s="2089"/>
      <c r="AO45" s="1036">
        <v>9770.0310000000009</v>
      </c>
      <c r="AP45" s="2089"/>
      <c r="AQ45" s="1036">
        <v>1568.482</v>
      </c>
      <c r="AR45" s="2089"/>
      <c r="AS45" s="1036">
        <v>11338.513000000001</v>
      </c>
      <c r="AT45" s="2089"/>
      <c r="AU45" s="1036">
        <v>2525.058</v>
      </c>
      <c r="AV45" s="2089"/>
      <c r="AW45" s="1036">
        <v>13863.571</v>
      </c>
      <c r="AX45" s="2089"/>
      <c r="AY45" s="1036">
        <v>2483.623</v>
      </c>
      <c r="AZ45" s="2090"/>
      <c r="BA45" s="542">
        <v>6577.1630000000005</v>
      </c>
      <c r="BB45" s="2090"/>
      <c r="BC45" s="542">
        <v>7192.0930000000008</v>
      </c>
      <c r="BD45" s="2089"/>
      <c r="BE45" s="1036">
        <v>16347.194</v>
      </c>
      <c r="BF45" s="1365">
        <v>0</v>
      </c>
      <c r="BG45" s="1365">
        <v>16347.194</v>
      </c>
      <c r="BH45" s="1217">
        <v>0</v>
      </c>
      <c r="BI45" s="1217">
        <v>0</v>
      </c>
      <c r="BJ45" s="1217"/>
      <c r="BK45" s="1217"/>
      <c r="BL45" s="1365"/>
    </row>
    <row r="46" spans="1:64" x14ac:dyDescent="0.25">
      <c r="A46" s="2091" t="s">
        <v>859</v>
      </c>
      <c r="B46" s="2092">
        <v>122.45</v>
      </c>
      <c r="C46" s="2093" t="s">
        <v>50</v>
      </c>
      <c r="D46" s="2089"/>
      <c r="E46" s="1036"/>
      <c r="F46" s="2089"/>
      <c r="G46" s="1036">
        <v>300.19299999999998</v>
      </c>
      <c r="H46" s="2094"/>
      <c r="I46" s="1351">
        <v>300.19299999999998</v>
      </c>
      <c r="J46" s="2089"/>
      <c r="K46" s="1036">
        <v>715.04700000000003</v>
      </c>
      <c r="L46" s="2089"/>
      <c r="M46" s="1036">
        <v>1015.24</v>
      </c>
      <c r="N46" s="2089"/>
      <c r="O46" s="1036"/>
      <c r="P46" s="2089"/>
      <c r="Q46" s="1036">
        <v>1015.24</v>
      </c>
      <c r="R46" s="2089"/>
      <c r="S46" s="1036"/>
      <c r="T46" s="2089"/>
      <c r="U46" s="1036">
        <v>1015.24</v>
      </c>
      <c r="V46" s="2089"/>
      <c r="W46" s="1036"/>
      <c r="X46" s="2090"/>
      <c r="Y46" s="542">
        <v>0</v>
      </c>
      <c r="Z46" s="2090"/>
      <c r="AA46" s="542">
        <v>1015.24</v>
      </c>
      <c r="AB46" s="2089"/>
      <c r="AC46" s="1036"/>
      <c r="AD46" s="2089"/>
      <c r="AE46" s="1036">
        <v>1015.24</v>
      </c>
      <c r="AF46" s="2089"/>
      <c r="AG46" s="1036"/>
      <c r="AH46" s="2089"/>
      <c r="AI46" s="1036">
        <v>1015.24</v>
      </c>
      <c r="AJ46" s="2089"/>
      <c r="AK46" s="1036"/>
      <c r="AL46" s="2090"/>
      <c r="AM46" s="542">
        <v>0</v>
      </c>
      <c r="AN46" s="2089"/>
      <c r="AO46" s="1036">
        <v>1015.24</v>
      </c>
      <c r="AP46" s="2089"/>
      <c r="AQ46" s="1036"/>
      <c r="AR46" s="2089"/>
      <c r="AS46" s="1036">
        <v>1015.24</v>
      </c>
      <c r="AT46" s="2089"/>
      <c r="AU46" s="1036"/>
      <c r="AV46" s="2089"/>
      <c r="AW46" s="1036">
        <v>1015.24</v>
      </c>
      <c r="AX46" s="2089"/>
      <c r="AY46" s="1036"/>
      <c r="AZ46" s="2090"/>
      <c r="BA46" s="542">
        <v>0</v>
      </c>
      <c r="BB46" s="2090"/>
      <c r="BC46" s="542">
        <v>0</v>
      </c>
      <c r="BD46" s="2089"/>
      <c r="BE46" s="1036">
        <v>1015.24</v>
      </c>
      <c r="BF46" s="1365">
        <v>0</v>
      </c>
      <c r="BG46" s="1365">
        <v>1015.24</v>
      </c>
      <c r="BH46" s="1217">
        <v>0</v>
      </c>
      <c r="BI46" s="1217">
        <v>0</v>
      </c>
      <c r="BJ46" s="1217"/>
      <c r="BK46" s="1217"/>
      <c r="BL46" s="1365"/>
    </row>
    <row r="47" spans="1:64" ht="15" customHeight="1" x14ac:dyDescent="0.25">
      <c r="A47" s="2115" t="s">
        <v>1653</v>
      </c>
      <c r="B47" s="2116">
        <v>122.45</v>
      </c>
      <c r="C47" s="2117" t="s">
        <v>50</v>
      </c>
      <c r="D47" s="2118"/>
      <c r="E47" s="955"/>
      <c r="F47" s="2118"/>
      <c r="G47" s="955">
        <v>399.18700000000001</v>
      </c>
      <c r="H47" s="2119"/>
      <c r="I47" s="1351">
        <v>399.18700000000001</v>
      </c>
      <c r="J47" s="2118"/>
      <c r="K47" s="955"/>
      <c r="L47" s="2089"/>
      <c r="M47" s="1036">
        <v>399.18700000000001</v>
      </c>
      <c r="N47" s="2118"/>
      <c r="O47" s="955"/>
      <c r="P47" s="2089"/>
      <c r="Q47" s="1036">
        <v>399.18700000000001</v>
      </c>
      <c r="R47" s="2118"/>
      <c r="S47" s="955"/>
      <c r="T47" s="2089"/>
      <c r="U47" s="1036">
        <v>399.18700000000001</v>
      </c>
      <c r="V47" s="2118"/>
      <c r="W47" s="955"/>
      <c r="X47" s="2090"/>
      <c r="Y47" s="542">
        <v>0</v>
      </c>
      <c r="Z47" s="2090"/>
      <c r="AA47" s="542">
        <v>399.18700000000001</v>
      </c>
      <c r="AB47" s="2118"/>
      <c r="AC47" s="955"/>
      <c r="AD47" s="2089"/>
      <c r="AE47" s="1036">
        <v>399.18700000000001</v>
      </c>
      <c r="AF47" s="2118"/>
      <c r="AG47" s="955"/>
      <c r="AH47" s="2089"/>
      <c r="AI47" s="1036">
        <v>399.18700000000001</v>
      </c>
      <c r="AJ47" s="2118"/>
      <c r="AK47" s="955"/>
      <c r="AL47" s="2090"/>
      <c r="AM47" s="542">
        <v>0</v>
      </c>
      <c r="AN47" s="2089"/>
      <c r="AO47" s="1036">
        <v>399.18700000000001</v>
      </c>
      <c r="AP47" s="2118"/>
      <c r="AQ47" s="955"/>
      <c r="AR47" s="2089"/>
      <c r="AS47" s="1036">
        <v>399.18700000000001</v>
      </c>
      <c r="AT47" s="2118"/>
      <c r="AU47" s="955"/>
      <c r="AV47" s="2089"/>
      <c r="AW47" s="1036">
        <v>399.18700000000001</v>
      </c>
      <c r="AX47" s="2118"/>
      <c r="AY47" s="955"/>
      <c r="AZ47" s="2090"/>
      <c r="BA47" s="542">
        <v>0</v>
      </c>
      <c r="BB47" s="2090"/>
      <c r="BC47" s="542">
        <v>0</v>
      </c>
      <c r="BD47" s="2089"/>
      <c r="BE47" s="1036">
        <v>399.18700000000001</v>
      </c>
      <c r="BF47" s="1365">
        <v>0</v>
      </c>
      <c r="BG47" s="1365">
        <v>399.18700000000001</v>
      </c>
      <c r="BH47" s="1217">
        <v>0</v>
      </c>
      <c r="BI47" s="1217">
        <v>0</v>
      </c>
      <c r="BJ47" s="1217"/>
      <c r="BK47" s="1217"/>
      <c r="BL47" s="1365"/>
    </row>
    <row r="48" spans="1:64" ht="15" customHeight="1" x14ac:dyDescent="0.25">
      <c r="A48" s="2091" t="s">
        <v>859</v>
      </c>
      <c r="B48" s="2114">
        <v>154.47</v>
      </c>
      <c r="C48" s="2093" t="s">
        <v>50</v>
      </c>
      <c r="D48" s="2089"/>
      <c r="E48" s="1036">
        <v>112.572</v>
      </c>
      <c r="F48" s="2089"/>
      <c r="G48" s="1036">
        <v>206.38300000000001</v>
      </c>
      <c r="H48" s="2094"/>
      <c r="I48" s="1351">
        <v>318.95500000000004</v>
      </c>
      <c r="J48" s="2089"/>
      <c r="K48" s="1036"/>
      <c r="L48" s="2089"/>
      <c r="M48" s="1036">
        <v>318.95500000000004</v>
      </c>
      <c r="N48" s="2089"/>
      <c r="O48" s="1036">
        <v>178.24</v>
      </c>
      <c r="P48" s="2089"/>
      <c r="Q48" s="1036">
        <v>497.19500000000005</v>
      </c>
      <c r="R48" s="2089"/>
      <c r="S48" s="1036">
        <v>1142.5590000000002</v>
      </c>
      <c r="T48" s="2089"/>
      <c r="U48" s="1036">
        <v>1639.7540000000004</v>
      </c>
      <c r="V48" s="2089"/>
      <c r="W48" s="1036">
        <v>506.57600000000002</v>
      </c>
      <c r="X48" s="2090"/>
      <c r="Y48" s="542">
        <v>1827.3750000000002</v>
      </c>
      <c r="Z48" s="2090"/>
      <c r="AA48" s="542">
        <v>2146.3300000000004</v>
      </c>
      <c r="AB48" s="2089"/>
      <c r="AC48" s="1036">
        <v>290.81200000000001</v>
      </c>
      <c r="AD48" s="2089"/>
      <c r="AE48" s="1036">
        <v>2437.1420000000003</v>
      </c>
      <c r="AF48" s="2089"/>
      <c r="AG48" s="1036"/>
      <c r="AH48" s="2089"/>
      <c r="AI48" s="1036">
        <v>2437.1420000000003</v>
      </c>
      <c r="AJ48" s="2089"/>
      <c r="AK48" s="1036"/>
      <c r="AL48" s="2090"/>
      <c r="AM48" s="542">
        <v>290.81200000000001</v>
      </c>
      <c r="AN48" s="2089"/>
      <c r="AO48" s="1036">
        <v>2437.1420000000003</v>
      </c>
      <c r="AP48" s="2089"/>
      <c r="AQ48" s="1036">
        <v>1627.2850000000001</v>
      </c>
      <c r="AR48" s="2089"/>
      <c r="AS48" s="1036">
        <v>4064.4270000000006</v>
      </c>
      <c r="AT48" s="2089"/>
      <c r="AU48" s="1036"/>
      <c r="AV48" s="2089"/>
      <c r="AW48" s="1036">
        <v>4064.4270000000006</v>
      </c>
      <c r="AX48" s="2089"/>
      <c r="AY48" s="1036">
        <v>403.38599999999997</v>
      </c>
      <c r="AZ48" s="2090"/>
      <c r="BA48" s="542">
        <v>2030.671</v>
      </c>
      <c r="BB48" s="2090"/>
      <c r="BC48" s="542">
        <v>2321.4830000000002</v>
      </c>
      <c r="BD48" s="2089"/>
      <c r="BE48" s="1036">
        <v>4467.8130000000001</v>
      </c>
      <c r="BF48" s="1365">
        <v>0</v>
      </c>
      <c r="BG48" s="1365">
        <v>4467.8130000000001</v>
      </c>
      <c r="BH48" s="1217">
        <v>0</v>
      </c>
      <c r="BI48" s="1217">
        <v>0</v>
      </c>
      <c r="BJ48" s="1217"/>
      <c r="BK48" s="1217"/>
      <c r="BL48" s="1365"/>
    </row>
    <row r="49" spans="1:64" ht="15" customHeight="1" thickBot="1" x14ac:dyDescent="0.3">
      <c r="A49" s="2096" t="s">
        <v>859</v>
      </c>
      <c r="B49" s="2097">
        <v>154.47</v>
      </c>
      <c r="C49" s="2098" t="s">
        <v>50</v>
      </c>
      <c r="D49" s="2099"/>
      <c r="E49" s="1050">
        <v>318.95600000000002</v>
      </c>
      <c r="F49" s="2099"/>
      <c r="G49" s="1050">
        <v>140.715</v>
      </c>
      <c r="H49" s="2100"/>
      <c r="I49" s="1351">
        <v>459.67100000000005</v>
      </c>
      <c r="J49" s="2099"/>
      <c r="K49" s="1050"/>
      <c r="L49" s="2089"/>
      <c r="M49" s="1036">
        <v>459.67100000000005</v>
      </c>
      <c r="N49" s="2099"/>
      <c r="O49" s="1050"/>
      <c r="P49" s="2089"/>
      <c r="Q49" s="1036">
        <v>459.67100000000005</v>
      </c>
      <c r="R49" s="2099"/>
      <c r="S49" s="1050">
        <v>318.95699999999999</v>
      </c>
      <c r="T49" s="2089"/>
      <c r="U49" s="1036">
        <v>778.62800000000004</v>
      </c>
      <c r="V49" s="2099"/>
      <c r="W49" s="1050">
        <v>637.91000000000008</v>
      </c>
      <c r="X49" s="2090"/>
      <c r="Y49" s="542">
        <v>956.86700000000008</v>
      </c>
      <c r="Z49" s="2090"/>
      <c r="AA49" s="542">
        <v>1416.538</v>
      </c>
      <c r="AB49" s="2099"/>
      <c r="AC49" s="1050">
        <v>272.05</v>
      </c>
      <c r="AD49" s="2089"/>
      <c r="AE49" s="1036">
        <v>1688.588</v>
      </c>
      <c r="AF49" s="2099"/>
      <c r="AG49" s="1050"/>
      <c r="AH49" s="2089"/>
      <c r="AI49" s="1036">
        <v>1688.588</v>
      </c>
      <c r="AJ49" s="2099"/>
      <c r="AK49" s="1050"/>
      <c r="AL49" s="2090"/>
      <c r="AM49" s="542">
        <v>272.05</v>
      </c>
      <c r="AN49" s="2089"/>
      <c r="AO49" s="1036">
        <v>1688.588</v>
      </c>
      <c r="AP49" s="2099"/>
      <c r="AQ49" s="1050">
        <v>384.48099999999999</v>
      </c>
      <c r="AR49" s="2089"/>
      <c r="AS49" s="1036">
        <v>2073.069</v>
      </c>
      <c r="AT49" s="2099"/>
      <c r="AU49" s="1050"/>
      <c r="AV49" s="2089"/>
      <c r="AW49" s="1036">
        <v>2073.069</v>
      </c>
      <c r="AX49" s="2099"/>
      <c r="AY49" s="1050">
        <v>729.87400000000002</v>
      </c>
      <c r="AZ49" s="2090"/>
      <c r="BA49" s="542">
        <v>1114.355</v>
      </c>
      <c r="BB49" s="2090"/>
      <c r="BC49" s="542">
        <v>1386.405</v>
      </c>
      <c r="BD49" s="2089"/>
      <c r="BE49" s="1036">
        <v>2802.9430000000002</v>
      </c>
      <c r="BF49" s="1365">
        <v>0</v>
      </c>
      <c r="BG49" s="1365">
        <v>2802.9430000000002</v>
      </c>
      <c r="BH49" s="1217">
        <v>0</v>
      </c>
      <c r="BI49" s="1217">
        <v>0</v>
      </c>
      <c r="BJ49" s="1217"/>
      <c r="BK49" s="1217"/>
      <c r="BL49" s="1365"/>
    </row>
    <row r="50" spans="1:64" ht="15" customHeight="1" x14ac:dyDescent="0.25">
      <c r="A50" s="2084" t="s">
        <v>1643</v>
      </c>
      <c r="B50" s="2113">
        <v>202.48</v>
      </c>
      <c r="C50" s="2086" t="s">
        <v>50</v>
      </c>
      <c r="D50" s="2087"/>
      <c r="E50" s="1073"/>
      <c r="F50" s="2087"/>
      <c r="G50" s="1073"/>
      <c r="H50" s="2088"/>
      <c r="I50" s="1351">
        <v>0</v>
      </c>
      <c r="J50" s="2087"/>
      <c r="K50" s="1073"/>
      <c r="L50" s="2089"/>
      <c r="M50" s="1036">
        <v>0</v>
      </c>
      <c r="N50" s="2087"/>
      <c r="O50" s="1073"/>
      <c r="P50" s="2089"/>
      <c r="Q50" s="1036">
        <v>0</v>
      </c>
      <c r="R50" s="2087"/>
      <c r="S50" s="1073"/>
      <c r="T50" s="2089"/>
      <c r="U50" s="1036">
        <v>0</v>
      </c>
      <c r="V50" s="2087"/>
      <c r="W50" s="1073"/>
      <c r="X50" s="2090"/>
      <c r="Y50" s="542">
        <v>0</v>
      </c>
      <c r="Z50" s="2090"/>
      <c r="AA50" s="542">
        <v>0</v>
      </c>
      <c r="AB50" s="2087"/>
      <c r="AC50" s="1073"/>
      <c r="AD50" s="2089"/>
      <c r="AE50" s="1036">
        <v>0</v>
      </c>
      <c r="AF50" s="2087"/>
      <c r="AG50" s="1073"/>
      <c r="AH50" s="2089"/>
      <c r="AI50" s="1036">
        <v>0</v>
      </c>
      <c r="AJ50" s="2087"/>
      <c r="AK50" s="1073"/>
      <c r="AL50" s="2090"/>
      <c r="AM50" s="542">
        <v>0</v>
      </c>
      <c r="AN50" s="2089"/>
      <c r="AO50" s="1036">
        <v>0</v>
      </c>
      <c r="AP50" s="2087"/>
      <c r="AQ50" s="1073"/>
      <c r="AR50" s="2089"/>
      <c r="AS50" s="1036">
        <v>0</v>
      </c>
      <c r="AT50" s="2087"/>
      <c r="AU50" s="1073"/>
      <c r="AV50" s="2089"/>
      <c r="AW50" s="1036">
        <v>0</v>
      </c>
      <c r="AX50" s="2087"/>
      <c r="AY50" s="1073"/>
      <c r="AZ50" s="2090"/>
      <c r="BA50" s="542">
        <v>0</v>
      </c>
      <c r="BB50" s="2090"/>
      <c r="BC50" s="542">
        <v>0</v>
      </c>
      <c r="BD50" s="2089"/>
      <c r="BE50" s="1036">
        <v>0</v>
      </c>
      <c r="BF50" s="1365">
        <v>0</v>
      </c>
      <c r="BG50" s="1365">
        <v>0</v>
      </c>
      <c r="BH50" s="1217">
        <v>0</v>
      </c>
      <c r="BI50" s="1217">
        <v>0</v>
      </c>
      <c r="BJ50" s="1217"/>
      <c r="BK50" s="1217"/>
      <c r="BL50" s="1365"/>
    </row>
    <row r="51" spans="1:64" ht="15" customHeight="1" x14ac:dyDescent="0.25">
      <c r="A51" s="2091" t="s">
        <v>1643</v>
      </c>
      <c r="B51" s="2114">
        <v>174.54</v>
      </c>
      <c r="C51" s="2093" t="s">
        <v>50</v>
      </c>
      <c r="D51" s="2089"/>
      <c r="E51" s="1036"/>
      <c r="F51" s="2089"/>
      <c r="G51" s="1036"/>
      <c r="H51" s="2094"/>
      <c r="I51" s="1351">
        <v>0</v>
      </c>
      <c r="J51" s="2089"/>
      <c r="K51" s="1036"/>
      <c r="L51" s="2089"/>
      <c r="M51" s="1036">
        <v>0</v>
      </c>
      <c r="N51" s="2089"/>
      <c r="O51" s="1036"/>
      <c r="P51" s="2089"/>
      <c r="Q51" s="1036">
        <v>0</v>
      </c>
      <c r="R51" s="2089"/>
      <c r="S51" s="1036"/>
      <c r="T51" s="2089"/>
      <c r="U51" s="1036">
        <v>0</v>
      </c>
      <c r="V51" s="2089"/>
      <c r="W51" s="1036"/>
      <c r="X51" s="2090"/>
      <c r="Y51" s="542">
        <v>0</v>
      </c>
      <c r="Z51" s="2090"/>
      <c r="AA51" s="542">
        <v>0</v>
      </c>
      <c r="AB51" s="2089"/>
      <c r="AC51" s="1036"/>
      <c r="AD51" s="2089"/>
      <c r="AE51" s="1036">
        <v>0</v>
      </c>
      <c r="AF51" s="2089"/>
      <c r="AG51" s="1036"/>
      <c r="AH51" s="2089"/>
      <c r="AI51" s="1036">
        <v>0</v>
      </c>
      <c r="AJ51" s="2089"/>
      <c r="AK51" s="1036"/>
      <c r="AL51" s="2090"/>
      <c r="AM51" s="542">
        <v>0</v>
      </c>
      <c r="AN51" s="2089"/>
      <c r="AO51" s="1036">
        <v>0</v>
      </c>
      <c r="AP51" s="2089"/>
      <c r="AQ51" s="1036"/>
      <c r="AR51" s="2089"/>
      <c r="AS51" s="1036">
        <v>0</v>
      </c>
      <c r="AT51" s="2089"/>
      <c r="AU51" s="1036"/>
      <c r="AV51" s="2089"/>
      <c r="AW51" s="1036">
        <v>0</v>
      </c>
      <c r="AX51" s="2089"/>
      <c r="AY51" s="1036"/>
      <c r="AZ51" s="2090"/>
      <c r="BA51" s="542">
        <v>0</v>
      </c>
      <c r="BB51" s="2090"/>
      <c r="BC51" s="542">
        <v>0</v>
      </c>
      <c r="BD51" s="2089"/>
      <c r="BE51" s="1036">
        <v>0</v>
      </c>
      <c r="BF51" s="1365">
        <v>0</v>
      </c>
      <c r="BG51" s="1365">
        <v>0</v>
      </c>
      <c r="BH51" s="1217">
        <v>0</v>
      </c>
      <c r="BI51" s="1217">
        <v>0</v>
      </c>
      <c r="BJ51" s="1217"/>
      <c r="BK51" s="1217"/>
      <c r="BL51" s="1365"/>
    </row>
    <row r="52" spans="1:64" ht="15" customHeight="1" thickBot="1" x14ac:dyDescent="0.3">
      <c r="A52" s="2096" t="s">
        <v>1643</v>
      </c>
      <c r="B52" s="2097">
        <v>145.29</v>
      </c>
      <c r="C52" s="2098" t="s">
        <v>50</v>
      </c>
      <c r="D52" s="2099"/>
      <c r="E52" s="1050"/>
      <c r="F52" s="2099"/>
      <c r="G52" s="1050"/>
      <c r="H52" s="2100"/>
      <c r="I52" s="1351">
        <v>0</v>
      </c>
      <c r="J52" s="2099"/>
      <c r="K52" s="1050"/>
      <c r="L52" s="2089"/>
      <c r="M52" s="1036">
        <v>0</v>
      </c>
      <c r="N52" s="2099"/>
      <c r="O52" s="1050"/>
      <c r="P52" s="2089"/>
      <c r="Q52" s="1036">
        <v>0</v>
      </c>
      <c r="R52" s="2099"/>
      <c r="S52" s="1050"/>
      <c r="T52" s="2089"/>
      <c r="U52" s="1036">
        <v>0</v>
      </c>
      <c r="V52" s="2099"/>
      <c r="W52" s="1050"/>
      <c r="X52" s="2090"/>
      <c r="Y52" s="542">
        <v>0</v>
      </c>
      <c r="Z52" s="2090"/>
      <c r="AA52" s="542">
        <v>0</v>
      </c>
      <c r="AB52" s="2099"/>
      <c r="AC52" s="1050"/>
      <c r="AD52" s="2089"/>
      <c r="AE52" s="1036">
        <v>0</v>
      </c>
      <c r="AF52" s="2099"/>
      <c r="AG52" s="1050"/>
      <c r="AH52" s="2089"/>
      <c r="AI52" s="1036">
        <v>0</v>
      </c>
      <c r="AJ52" s="2099"/>
      <c r="AK52" s="1050"/>
      <c r="AL52" s="2090"/>
      <c r="AM52" s="542">
        <v>0</v>
      </c>
      <c r="AN52" s="2089"/>
      <c r="AO52" s="1036">
        <v>0</v>
      </c>
      <c r="AP52" s="2099"/>
      <c r="AQ52" s="1050"/>
      <c r="AR52" s="2089"/>
      <c r="AS52" s="1036">
        <v>0</v>
      </c>
      <c r="AT52" s="2099"/>
      <c r="AU52" s="1050"/>
      <c r="AV52" s="2089"/>
      <c r="AW52" s="1036">
        <v>0</v>
      </c>
      <c r="AX52" s="2099"/>
      <c r="AY52" s="1050"/>
      <c r="AZ52" s="2090"/>
      <c r="BA52" s="542">
        <v>0</v>
      </c>
      <c r="BB52" s="2090"/>
      <c r="BC52" s="542">
        <v>0</v>
      </c>
      <c r="BD52" s="2089"/>
      <c r="BE52" s="1036">
        <v>0</v>
      </c>
      <c r="BF52" s="1365">
        <v>0</v>
      </c>
      <c r="BG52" s="1365">
        <v>0</v>
      </c>
      <c r="BH52" s="1217">
        <v>0</v>
      </c>
      <c r="BI52" s="1217">
        <v>0</v>
      </c>
      <c r="BJ52" s="1217"/>
      <c r="BK52" s="1217"/>
      <c r="BL52" s="1365"/>
    </row>
    <row r="53" spans="1:64" ht="15" customHeight="1" x14ac:dyDescent="0.25">
      <c r="A53" s="2084" t="s">
        <v>1110</v>
      </c>
      <c r="B53" s="2113">
        <v>37.340000000000003</v>
      </c>
      <c r="C53" s="2086" t="s">
        <v>50</v>
      </c>
      <c r="D53" s="2087"/>
      <c r="E53" s="1073">
        <v>150.405</v>
      </c>
      <c r="F53" s="2087"/>
      <c r="G53" s="1073"/>
      <c r="H53" s="2088"/>
      <c r="I53" s="1351">
        <v>150.405</v>
      </c>
      <c r="J53" s="2087"/>
      <c r="K53" s="1073"/>
      <c r="L53" s="2089"/>
      <c r="M53" s="1036">
        <v>150.405</v>
      </c>
      <c r="N53" s="2087"/>
      <c r="O53" s="1073"/>
      <c r="P53" s="2089"/>
      <c r="Q53" s="1036">
        <v>150.405</v>
      </c>
      <c r="R53" s="2087"/>
      <c r="S53" s="1073"/>
      <c r="T53" s="2089"/>
      <c r="U53" s="1036">
        <v>150.405</v>
      </c>
      <c r="V53" s="2087"/>
      <c r="W53" s="1073"/>
      <c r="X53" s="2090"/>
      <c r="Y53" s="542">
        <v>0</v>
      </c>
      <c r="Z53" s="2090"/>
      <c r="AA53" s="542">
        <v>150.405</v>
      </c>
      <c r="AB53" s="2087"/>
      <c r="AC53" s="1073"/>
      <c r="AD53" s="2089"/>
      <c r="AE53" s="1036">
        <v>150.405</v>
      </c>
      <c r="AF53" s="2087"/>
      <c r="AG53" s="1073"/>
      <c r="AH53" s="2089"/>
      <c r="AI53" s="1036">
        <v>150.405</v>
      </c>
      <c r="AJ53" s="2087"/>
      <c r="AK53" s="1073"/>
      <c r="AL53" s="2090"/>
      <c r="AM53" s="542">
        <v>0</v>
      </c>
      <c r="AN53" s="2089"/>
      <c r="AO53" s="1036">
        <v>150.405</v>
      </c>
      <c r="AP53" s="2087"/>
      <c r="AQ53" s="1073">
        <v>2151.3669999999997</v>
      </c>
      <c r="AR53" s="2089"/>
      <c r="AS53" s="1036">
        <v>2301.7719999999999</v>
      </c>
      <c r="AT53" s="2087"/>
      <c r="AU53" s="1073"/>
      <c r="AV53" s="2089"/>
      <c r="AW53" s="1036">
        <v>2301.7719999999999</v>
      </c>
      <c r="AX53" s="2087"/>
      <c r="AY53" s="1073"/>
      <c r="AZ53" s="2090"/>
      <c r="BA53" s="542">
        <v>2151.3669999999997</v>
      </c>
      <c r="BB53" s="2090"/>
      <c r="BC53" s="542">
        <v>2151.3669999999997</v>
      </c>
      <c r="BD53" s="2089"/>
      <c r="BE53" s="1036">
        <v>2301.7719999999999</v>
      </c>
      <c r="BF53" s="1365">
        <v>0</v>
      </c>
      <c r="BG53" s="1365">
        <v>2301.7719999999999</v>
      </c>
      <c r="BH53" s="1217">
        <v>0</v>
      </c>
      <c r="BI53" s="1217">
        <v>0</v>
      </c>
      <c r="BJ53" s="1217"/>
      <c r="BK53" s="1217"/>
      <c r="BL53" s="1365"/>
    </row>
    <row r="54" spans="1:64" ht="15" customHeight="1" x14ac:dyDescent="0.25">
      <c r="A54" s="2091" t="s">
        <v>1110</v>
      </c>
      <c r="B54" s="2114">
        <v>37.340000000000003</v>
      </c>
      <c r="C54" s="2093" t="s">
        <v>50</v>
      </c>
      <c r="D54" s="2089"/>
      <c r="E54" s="1036">
        <v>3331.4269999999992</v>
      </c>
      <c r="F54" s="2089"/>
      <c r="G54" s="1036">
        <v>2942.2040000000002</v>
      </c>
      <c r="H54" s="2094"/>
      <c r="I54" s="1351">
        <v>6273.6309999999994</v>
      </c>
      <c r="J54" s="2089"/>
      <c r="K54" s="1036">
        <v>2329.701</v>
      </c>
      <c r="L54" s="2089"/>
      <c r="M54" s="1036">
        <v>8603.3319999999985</v>
      </c>
      <c r="N54" s="2089"/>
      <c r="O54" s="1036"/>
      <c r="P54" s="2089"/>
      <c r="Q54" s="1036">
        <v>8603.3319999999985</v>
      </c>
      <c r="R54" s="2089"/>
      <c r="S54" s="1036"/>
      <c r="T54" s="2089"/>
      <c r="U54" s="1036">
        <v>8603.3319999999985</v>
      </c>
      <c r="V54" s="2089"/>
      <c r="W54" s="1036">
        <v>1979.182</v>
      </c>
      <c r="X54" s="2090"/>
      <c r="Y54" s="542">
        <v>1979.182</v>
      </c>
      <c r="Z54" s="2090"/>
      <c r="AA54" s="542">
        <v>10582.513999999999</v>
      </c>
      <c r="AB54" s="2089"/>
      <c r="AC54" s="1036"/>
      <c r="AD54" s="2089"/>
      <c r="AE54" s="1036">
        <v>10582.513999999999</v>
      </c>
      <c r="AF54" s="2089"/>
      <c r="AG54" s="1036"/>
      <c r="AH54" s="2089"/>
      <c r="AI54" s="1036">
        <v>10582.513999999999</v>
      </c>
      <c r="AJ54" s="2089"/>
      <c r="AK54" s="1036">
        <v>3098.4830000000002</v>
      </c>
      <c r="AL54" s="2090"/>
      <c r="AM54" s="542">
        <v>3098.4830000000002</v>
      </c>
      <c r="AN54" s="2089"/>
      <c r="AO54" s="1036">
        <v>13680.996999999999</v>
      </c>
      <c r="AP54" s="2089"/>
      <c r="AQ54" s="1036"/>
      <c r="AR54" s="2089"/>
      <c r="AS54" s="1036">
        <v>13680.996999999999</v>
      </c>
      <c r="AT54" s="2089"/>
      <c r="AU54" s="1036">
        <v>3037.2159999999999</v>
      </c>
      <c r="AV54" s="2089"/>
      <c r="AW54" s="1036">
        <v>16718.213</v>
      </c>
      <c r="AX54" s="2089"/>
      <c r="AY54" s="1036">
        <v>2640.1519999999991</v>
      </c>
      <c r="AZ54" s="2090"/>
      <c r="BA54" s="542">
        <v>5677.3679999999986</v>
      </c>
      <c r="BB54" s="2090"/>
      <c r="BC54" s="542">
        <v>8775.8509999999987</v>
      </c>
      <c r="BD54" s="2089"/>
      <c r="BE54" s="1036">
        <v>19358.364999999998</v>
      </c>
      <c r="BF54" s="1365">
        <v>0</v>
      </c>
      <c r="BG54" s="1365">
        <v>19358.364999999998</v>
      </c>
      <c r="BH54" s="1217">
        <v>0</v>
      </c>
      <c r="BI54" s="1217">
        <v>0</v>
      </c>
      <c r="BJ54" s="1217"/>
      <c r="BK54" s="1217"/>
      <c r="BL54" s="1365"/>
    </row>
    <row r="55" spans="1:64" ht="15" customHeight="1" x14ac:dyDescent="0.25">
      <c r="A55" s="2091" t="s">
        <v>1724</v>
      </c>
      <c r="B55" s="2114">
        <v>42.26</v>
      </c>
      <c r="C55" s="2093" t="s">
        <v>50</v>
      </c>
      <c r="D55" s="2089"/>
      <c r="E55" s="1036">
        <v>664.30599999999993</v>
      </c>
      <c r="F55" s="2089"/>
      <c r="G55" s="1036"/>
      <c r="H55" s="2094"/>
      <c r="I55" s="1351">
        <v>664.30599999999993</v>
      </c>
      <c r="J55" s="2089"/>
      <c r="K55" s="1036"/>
      <c r="L55" s="2089"/>
      <c r="M55" s="1036">
        <v>664.30599999999993</v>
      </c>
      <c r="N55" s="2089"/>
      <c r="O55" s="1036"/>
      <c r="P55" s="2089"/>
      <c r="Q55" s="1036">
        <v>664.30599999999993</v>
      </c>
      <c r="R55" s="2089"/>
      <c r="S55" s="1036"/>
      <c r="T55" s="2089"/>
      <c r="U55" s="1036">
        <v>664.30599999999993</v>
      </c>
      <c r="V55" s="2089"/>
      <c r="W55" s="1036"/>
      <c r="X55" s="2112"/>
      <c r="Y55" s="542">
        <v>0</v>
      </c>
      <c r="Z55" s="2112"/>
      <c r="AA55" s="542">
        <v>664.30599999999993</v>
      </c>
      <c r="AB55" s="2089"/>
      <c r="AC55" s="1036"/>
      <c r="AD55" s="2089"/>
      <c r="AE55" s="1036">
        <v>664.30599999999993</v>
      </c>
      <c r="AF55" s="2089"/>
      <c r="AG55" s="1036"/>
      <c r="AH55" s="2089"/>
      <c r="AI55" s="1036">
        <v>664.30599999999993</v>
      </c>
      <c r="AJ55" s="2089"/>
      <c r="AK55" s="1036"/>
      <c r="AL55" s="2112"/>
      <c r="AM55" s="542">
        <v>0</v>
      </c>
      <c r="AN55" s="2089"/>
      <c r="AO55" s="1036">
        <v>664.30599999999993</v>
      </c>
      <c r="AP55" s="2089"/>
      <c r="AQ55" s="1036"/>
      <c r="AR55" s="2089"/>
      <c r="AS55" s="1036">
        <v>664.30599999999993</v>
      </c>
      <c r="AT55" s="2089"/>
      <c r="AU55" s="1036"/>
      <c r="AV55" s="2089"/>
      <c r="AW55" s="1036">
        <v>664.30599999999993</v>
      </c>
      <c r="AX55" s="2089"/>
      <c r="AY55" s="1036">
        <v>1471.2839999999999</v>
      </c>
      <c r="AZ55" s="2112"/>
      <c r="BA55" s="542">
        <v>1471.2839999999999</v>
      </c>
      <c r="BB55" s="2112"/>
      <c r="BC55" s="542">
        <v>1471.2839999999999</v>
      </c>
      <c r="BD55" s="2089"/>
      <c r="BE55" s="1036">
        <v>2135.5899999999997</v>
      </c>
      <c r="BF55" s="1365">
        <v>0</v>
      </c>
      <c r="BG55" s="1365">
        <v>2135.5899999999997</v>
      </c>
      <c r="BH55" s="1217">
        <v>0</v>
      </c>
      <c r="BI55" s="1217">
        <v>0</v>
      </c>
      <c r="BJ55" s="1217"/>
      <c r="BK55" s="1217"/>
      <c r="BL55" s="1365"/>
    </row>
    <row r="56" spans="1:64" ht="15" customHeight="1" x14ac:dyDescent="0.25">
      <c r="A56" s="2091" t="s">
        <v>1111</v>
      </c>
      <c r="B56" s="2114">
        <v>61.3</v>
      </c>
      <c r="C56" s="2093" t="s">
        <v>50</v>
      </c>
      <c r="D56" s="2089"/>
      <c r="E56" s="1036">
        <v>748.125</v>
      </c>
      <c r="F56" s="2089"/>
      <c r="G56" s="1036"/>
      <c r="H56" s="2094"/>
      <c r="I56" s="1351">
        <v>748.125</v>
      </c>
      <c r="J56" s="2089"/>
      <c r="K56" s="1036"/>
      <c r="L56" s="2089"/>
      <c r="M56" s="1036">
        <v>748.125</v>
      </c>
      <c r="N56" s="2089"/>
      <c r="O56" s="1036"/>
      <c r="P56" s="2089"/>
      <c r="Q56" s="1036">
        <v>748.125</v>
      </c>
      <c r="R56" s="2089"/>
      <c r="S56" s="1036"/>
      <c r="T56" s="2089"/>
      <c r="U56" s="1036">
        <v>748.125</v>
      </c>
      <c r="V56" s="2089"/>
      <c r="W56" s="1036"/>
      <c r="X56" s="2090"/>
      <c r="Y56" s="542">
        <v>0</v>
      </c>
      <c r="Z56" s="2090"/>
      <c r="AA56" s="542">
        <v>748.125</v>
      </c>
      <c r="AB56" s="2089"/>
      <c r="AC56" s="1036"/>
      <c r="AD56" s="2089"/>
      <c r="AE56" s="1036">
        <v>748.125</v>
      </c>
      <c r="AF56" s="2089"/>
      <c r="AG56" s="1036"/>
      <c r="AH56" s="2089"/>
      <c r="AI56" s="1036">
        <v>748.125</v>
      </c>
      <c r="AJ56" s="2089"/>
      <c r="AK56" s="1036"/>
      <c r="AL56" s="2090"/>
      <c r="AM56" s="542">
        <v>0</v>
      </c>
      <c r="AN56" s="2089"/>
      <c r="AO56" s="1036">
        <v>748.125</v>
      </c>
      <c r="AP56" s="2089"/>
      <c r="AQ56" s="1036"/>
      <c r="AR56" s="2089"/>
      <c r="AS56" s="1036">
        <v>748.125</v>
      </c>
      <c r="AT56" s="2089"/>
      <c r="AU56" s="1036"/>
      <c r="AV56" s="2089"/>
      <c r="AW56" s="1036">
        <v>748.125</v>
      </c>
      <c r="AX56" s="2089"/>
      <c r="AY56" s="1036">
        <v>1338.423</v>
      </c>
      <c r="AZ56" s="2090"/>
      <c r="BA56" s="542">
        <v>1338.423</v>
      </c>
      <c r="BB56" s="2090"/>
      <c r="BC56" s="542">
        <v>1338.423</v>
      </c>
      <c r="BD56" s="2089"/>
      <c r="BE56" s="1036">
        <v>2086.5479999999998</v>
      </c>
      <c r="BF56" s="1365">
        <v>0</v>
      </c>
      <c r="BG56" s="1365">
        <v>2086.5479999999998</v>
      </c>
      <c r="BH56" s="1217">
        <v>0</v>
      </c>
      <c r="BI56" s="1217">
        <v>0</v>
      </c>
      <c r="BJ56" s="1217"/>
      <c r="BK56" s="1217"/>
      <c r="BL56" s="1365"/>
    </row>
    <row r="57" spans="1:64" ht="15" customHeight="1" thickBot="1" x14ac:dyDescent="0.3">
      <c r="A57" s="2096" t="s">
        <v>1111</v>
      </c>
      <c r="B57" s="2097">
        <v>61.3</v>
      </c>
      <c r="C57" s="2098" t="s">
        <v>50</v>
      </c>
      <c r="D57" s="2099"/>
      <c r="E57" s="1050"/>
      <c r="F57" s="2099"/>
      <c r="G57" s="1050"/>
      <c r="H57" s="2100"/>
      <c r="I57" s="1351">
        <v>0</v>
      </c>
      <c r="J57" s="2099"/>
      <c r="K57" s="1050"/>
      <c r="L57" s="2089"/>
      <c r="M57" s="1036">
        <v>0</v>
      </c>
      <c r="N57" s="2099"/>
      <c r="O57" s="1050"/>
      <c r="P57" s="2089"/>
      <c r="Q57" s="1036">
        <v>0</v>
      </c>
      <c r="R57" s="2099"/>
      <c r="S57" s="1050"/>
      <c r="T57" s="2089"/>
      <c r="U57" s="1036">
        <v>0</v>
      </c>
      <c r="V57" s="2099"/>
      <c r="W57" s="1050"/>
      <c r="X57" s="2090"/>
      <c r="Y57" s="542">
        <v>0</v>
      </c>
      <c r="Z57" s="2090"/>
      <c r="AA57" s="542">
        <v>0</v>
      </c>
      <c r="AB57" s="2099"/>
      <c r="AC57" s="1050"/>
      <c r="AD57" s="2089"/>
      <c r="AE57" s="1036">
        <v>0</v>
      </c>
      <c r="AF57" s="2099"/>
      <c r="AG57" s="1050"/>
      <c r="AH57" s="2089"/>
      <c r="AI57" s="1036">
        <v>0</v>
      </c>
      <c r="AJ57" s="2099"/>
      <c r="AK57" s="1050"/>
      <c r="AL57" s="2090"/>
      <c r="AM57" s="542">
        <v>0</v>
      </c>
      <c r="AN57" s="2089"/>
      <c r="AO57" s="1036">
        <v>0</v>
      </c>
      <c r="AP57" s="2099"/>
      <c r="AQ57" s="1050"/>
      <c r="AR57" s="2089"/>
      <c r="AS57" s="1036">
        <v>0</v>
      </c>
      <c r="AT57" s="2099"/>
      <c r="AU57" s="1050"/>
      <c r="AV57" s="2089"/>
      <c r="AW57" s="1036">
        <v>0</v>
      </c>
      <c r="AX57" s="2099"/>
      <c r="AY57" s="1050"/>
      <c r="AZ57" s="2090"/>
      <c r="BA57" s="542">
        <v>0</v>
      </c>
      <c r="BB57" s="2090"/>
      <c r="BC57" s="542">
        <v>0</v>
      </c>
      <c r="BD57" s="2089"/>
      <c r="BE57" s="1036">
        <v>0</v>
      </c>
      <c r="BF57" s="1365">
        <v>0</v>
      </c>
      <c r="BG57" s="1365">
        <v>0</v>
      </c>
      <c r="BH57" s="1217">
        <v>0</v>
      </c>
      <c r="BI57" s="1217">
        <v>0</v>
      </c>
      <c r="BJ57" s="1217"/>
      <c r="BK57" s="1217"/>
      <c r="BL57" s="1365"/>
    </row>
    <row r="58" spans="1:64" ht="15" customHeight="1" thickBot="1" x14ac:dyDescent="0.3">
      <c r="A58" s="2084" t="s">
        <v>1267</v>
      </c>
      <c r="B58" s="2113">
        <v>83.2</v>
      </c>
      <c r="C58" s="2086" t="s">
        <v>50</v>
      </c>
      <c r="D58" s="2087"/>
      <c r="E58" s="1073"/>
      <c r="F58" s="2087"/>
      <c r="G58" s="1073"/>
      <c r="H58" s="2088"/>
      <c r="I58" s="1351">
        <v>0</v>
      </c>
      <c r="J58" s="2087"/>
      <c r="K58" s="1073"/>
      <c r="L58" s="2089"/>
      <c r="M58" s="1036">
        <v>0</v>
      </c>
      <c r="N58" s="2087"/>
      <c r="O58" s="1073">
        <v>1818.769</v>
      </c>
      <c r="P58" s="2089"/>
      <c r="Q58" s="1036">
        <v>1818.769</v>
      </c>
      <c r="R58" s="2087"/>
      <c r="S58" s="1073"/>
      <c r="T58" s="2089"/>
      <c r="U58" s="1036">
        <v>1818.769</v>
      </c>
      <c r="V58" s="2087"/>
      <c r="W58" s="1073"/>
      <c r="X58" s="2090"/>
      <c r="Y58" s="542">
        <v>1818.769</v>
      </c>
      <c r="Z58" s="2090"/>
      <c r="AA58" s="542">
        <v>1818.769</v>
      </c>
      <c r="AB58" s="2087"/>
      <c r="AC58" s="1073"/>
      <c r="AD58" s="2089"/>
      <c r="AE58" s="1036">
        <v>1818.769</v>
      </c>
      <c r="AF58" s="2087"/>
      <c r="AG58" s="1073"/>
      <c r="AH58" s="2089"/>
      <c r="AI58" s="1036">
        <v>1818.769</v>
      </c>
      <c r="AJ58" s="2087"/>
      <c r="AK58" s="1073"/>
      <c r="AL58" s="2090"/>
      <c r="AM58" s="542">
        <v>0</v>
      </c>
      <c r="AN58" s="2089"/>
      <c r="AO58" s="1036">
        <v>1818.769</v>
      </c>
      <c r="AP58" s="2087"/>
      <c r="AQ58" s="1073">
        <v>1884.9050000000002</v>
      </c>
      <c r="AR58" s="2089"/>
      <c r="AS58" s="1036">
        <v>3703.674</v>
      </c>
      <c r="AT58" s="2087"/>
      <c r="AU58" s="1073">
        <v>1529.8110000000001</v>
      </c>
      <c r="AV58" s="2089"/>
      <c r="AW58" s="1036">
        <v>5233.4850000000006</v>
      </c>
      <c r="AX58" s="2087"/>
      <c r="AY58" s="1073"/>
      <c r="AZ58" s="2090"/>
      <c r="BA58" s="542">
        <v>3414.7160000000003</v>
      </c>
      <c r="BB58" s="2090"/>
      <c r="BC58" s="542">
        <v>3414.7160000000003</v>
      </c>
      <c r="BD58" s="2089"/>
      <c r="BE58" s="1036">
        <v>5233.4850000000006</v>
      </c>
      <c r="BF58" s="1365">
        <v>0</v>
      </c>
      <c r="BG58" s="1365">
        <v>5233.4850000000006</v>
      </c>
      <c r="BH58" s="1217">
        <v>0</v>
      </c>
      <c r="BI58" s="1217">
        <v>0</v>
      </c>
      <c r="BJ58" s="1217"/>
      <c r="BK58" s="1217"/>
      <c r="BL58" s="1365"/>
    </row>
    <row r="59" spans="1:64" ht="15" customHeight="1" x14ac:dyDescent="0.25">
      <c r="A59" s="2084" t="s">
        <v>1267</v>
      </c>
      <c r="B59" s="2102">
        <v>47.39</v>
      </c>
      <c r="C59" s="2086" t="s">
        <v>50</v>
      </c>
      <c r="D59" s="2104"/>
      <c r="E59" s="961"/>
      <c r="F59" s="2104"/>
      <c r="G59" s="961"/>
      <c r="H59" s="2105"/>
      <c r="I59" s="1351">
        <v>0</v>
      </c>
      <c r="J59" s="2104"/>
      <c r="K59" s="961"/>
      <c r="L59" s="2089"/>
      <c r="M59" s="1036">
        <v>0</v>
      </c>
      <c r="N59" s="2104"/>
      <c r="O59" s="961"/>
      <c r="P59" s="2089"/>
      <c r="Q59" s="1036">
        <v>0</v>
      </c>
      <c r="R59" s="2104"/>
      <c r="S59" s="961"/>
      <c r="T59" s="2089"/>
      <c r="U59" s="1036">
        <v>0</v>
      </c>
      <c r="V59" s="2104"/>
      <c r="W59" s="961"/>
      <c r="X59" s="2120"/>
      <c r="Y59" s="542">
        <v>0</v>
      </c>
      <c r="Z59" s="2120"/>
      <c r="AA59" s="542">
        <v>0</v>
      </c>
      <c r="AB59" s="2104"/>
      <c r="AC59" s="961"/>
      <c r="AD59" s="2089"/>
      <c r="AE59" s="1036"/>
      <c r="AF59" s="2104"/>
      <c r="AG59" s="961"/>
      <c r="AH59" s="2089"/>
      <c r="AI59" s="1036"/>
      <c r="AJ59" s="2104"/>
      <c r="AK59" s="961"/>
      <c r="AL59" s="2120"/>
      <c r="AM59" s="542">
        <v>0</v>
      </c>
      <c r="AN59" s="2089"/>
      <c r="AO59" s="1036"/>
      <c r="AP59" s="2104"/>
      <c r="AQ59" s="961">
        <v>291.97699999999998</v>
      </c>
      <c r="AR59" s="2089"/>
      <c r="AS59" s="1036">
        <v>291.97699999999998</v>
      </c>
      <c r="AT59" s="2104"/>
      <c r="AU59" s="961"/>
      <c r="AV59" s="2089"/>
      <c r="AW59" s="1036">
        <v>291.97699999999998</v>
      </c>
      <c r="AX59" s="2104"/>
      <c r="AY59" s="961"/>
      <c r="AZ59" s="2120"/>
      <c r="BA59" s="542">
        <v>291.97699999999998</v>
      </c>
      <c r="BB59" s="2120"/>
      <c r="BC59" s="542">
        <v>291.97699999999998</v>
      </c>
      <c r="BD59" s="2089"/>
      <c r="BE59" s="1036">
        <v>291.97699999999998</v>
      </c>
      <c r="BF59" s="1365">
        <v>0</v>
      </c>
      <c r="BG59" s="1365">
        <v>291.97699999999998</v>
      </c>
      <c r="BH59" s="1217">
        <v>0</v>
      </c>
      <c r="BI59" s="1217">
        <v>0</v>
      </c>
      <c r="BJ59" s="1217"/>
      <c r="BK59" s="1217"/>
      <c r="BL59" s="1365"/>
    </row>
    <row r="60" spans="1:64" ht="15" customHeight="1" thickBot="1" x14ac:dyDescent="0.3">
      <c r="A60" s="2096" t="s">
        <v>1267</v>
      </c>
      <c r="B60" s="2097">
        <v>60.32</v>
      </c>
      <c r="C60" s="2098" t="s">
        <v>50</v>
      </c>
      <c r="D60" s="2099"/>
      <c r="E60" s="1050"/>
      <c r="F60" s="2099"/>
      <c r="G60" s="1050"/>
      <c r="H60" s="2100"/>
      <c r="I60" s="1351">
        <v>0</v>
      </c>
      <c r="J60" s="2099"/>
      <c r="K60" s="1050"/>
      <c r="L60" s="2089"/>
      <c r="M60" s="1036">
        <v>0</v>
      </c>
      <c r="N60" s="2099"/>
      <c r="O60" s="1050">
        <v>247.90600000000001</v>
      </c>
      <c r="P60" s="2089"/>
      <c r="Q60" s="1036">
        <v>247.90600000000001</v>
      </c>
      <c r="R60" s="2099"/>
      <c r="S60" s="1050"/>
      <c r="T60" s="2089"/>
      <c r="U60" s="1036">
        <v>247.90600000000001</v>
      </c>
      <c r="V60" s="2099"/>
      <c r="W60" s="1050"/>
      <c r="X60" s="2090"/>
      <c r="Y60" s="542">
        <v>247.90600000000001</v>
      </c>
      <c r="Z60" s="2090"/>
      <c r="AA60" s="542">
        <v>247.90600000000001</v>
      </c>
      <c r="AB60" s="2099"/>
      <c r="AC60" s="1050"/>
      <c r="AD60" s="2089"/>
      <c r="AE60" s="1036">
        <v>247.90600000000001</v>
      </c>
      <c r="AF60" s="2099"/>
      <c r="AG60" s="1050"/>
      <c r="AH60" s="2089"/>
      <c r="AI60" s="1036">
        <v>247.90600000000001</v>
      </c>
      <c r="AJ60" s="2099"/>
      <c r="AK60" s="1050"/>
      <c r="AL60" s="2090"/>
      <c r="AM60" s="542">
        <v>0</v>
      </c>
      <c r="AN60" s="2089"/>
      <c r="AO60" s="1036">
        <v>247.90600000000001</v>
      </c>
      <c r="AP60" s="2099"/>
      <c r="AQ60" s="1050">
        <v>972.32800000000009</v>
      </c>
      <c r="AR60" s="2089"/>
      <c r="AS60" s="1036">
        <v>1220.2340000000002</v>
      </c>
      <c r="AT60" s="2099"/>
      <c r="AU60" s="1050">
        <v>302.16199999999998</v>
      </c>
      <c r="AV60" s="2089"/>
      <c r="AW60" s="1036">
        <v>1522.3960000000002</v>
      </c>
      <c r="AX60" s="2099"/>
      <c r="AY60" s="1050"/>
      <c r="AZ60" s="2090"/>
      <c r="BA60" s="542">
        <v>1274.49</v>
      </c>
      <c r="BB60" s="2090"/>
      <c r="BC60" s="542">
        <v>1274.49</v>
      </c>
      <c r="BD60" s="2089"/>
      <c r="BE60" s="1036">
        <v>1522.3960000000002</v>
      </c>
      <c r="BF60" s="1365">
        <v>0</v>
      </c>
      <c r="BG60" s="1365">
        <v>1522.3960000000002</v>
      </c>
      <c r="BH60" s="1217">
        <v>0</v>
      </c>
      <c r="BI60" s="1217">
        <v>0</v>
      </c>
      <c r="BJ60" s="1217"/>
      <c r="BK60" s="1217"/>
      <c r="BL60" s="1365"/>
    </row>
    <row r="61" spans="1:64" ht="15" customHeight="1" x14ac:dyDescent="0.25">
      <c r="A61" s="2084" t="s">
        <v>1205</v>
      </c>
      <c r="B61" s="2113">
        <v>100.85</v>
      </c>
      <c r="C61" s="2086" t="s">
        <v>50</v>
      </c>
      <c r="D61" s="2087"/>
      <c r="E61" s="1073"/>
      <c r="F61" s="2087"/>
      <c r="G61" s="1073"/>
      <c r="H61" s="2088"/>
      <c r="I61" s="1351">
        <v>0</v>
      </c>
      <c r="J61" s="2087"/>
      <c r="K61" s="1073">
        <v>1341.4479999999999</v>
      </c>
      <c r="L61" s="2089"/>
      <c r="M61" s="1036">
        <v>1341.4479999999999</v>
      </c>
      <c r="N61" s="2087"/>
      <c r="O61" s="1073">
        <v>1617.2030000000004</v>
      </c>
      <c r="P61" s="2089"/>
      <c r="Q61" s="1036">
        <v>2958.6510000000003</v>
      </c>
      <c r="R61" s="2087"/>
      <c r="S61" s="1073"/>
      <c r="T61" s="2089"/>
      <c r="U61" s="1036">
        <v>2958.6510000000003</v>
      </c>
      <c r="V61" s="2087"/>
      <c r="W61" s="1073"/>
      <c r="X61" s="2090"/>
      <c r="Y61" s="542">
        <v>1617.2030000000004</v>
      </c>
      <c r="Z61" s="2090"/>
      <c r="AA61" s="542">
        <v>2958.6510000000003</v>
      </c>
      <c r="AB61" s="2087"/>
      <c r="AC61" s="1073">
        <v>857.10300000000007</v>
      </c>
      <c r="AD61" s="2089"/>
      <c r="AE61" s="1036">
        <v>3815.7540000000004</v>
      </c>
      <c r="AF61" s="2087"/>
      <c r="AG61" s="1073"/>
      <c r="AH61" s="2089"/>
      <c r="AI61" s="1036">
        <v>3815.7540000000004</v>
      </c>
      <c r="AJ61" s="2087"/>
      <c r="AK61" s="1073">
        <v>155.27199999999999</v>
      </c>
      <c r="AL61" s="2090"/>
      <c r="AM61" s="542">
        <v>1012.375</v>
      </c>
      <c r="AN61" s="2089"/>
      <c r="AO61" s="1036">
        <v>3971.0260000000003</v>
      </c>
      <c r="AP61" s="2087"/>
      <c r="AQ61" s="1073">
        <v>354.02200000000005</v>
      </c>
      <c r="AR61" s="2089"/>
      <c r="AS61" s="1036">
        <v>4325.0480000000007</v>
      </c>
      <c r="AT61" s="2087"/>
      <c r="AU61" s="1073">
        <v>1277.0250000000001</v>
      </c>
      <c r="AV61" s="2089"/>
      <c r="AW61" s="1036">
        <v>5602.0730000000003</v>
      </c>
      <c r="AX61" s="2087"/>
      <c r="AY61" s="1073">
        <v>1763.2449999999997</v>
      </c>
      <c r="AZ61" s="2090"/>
      <c r="BA61" s="542">
        <v>3394.2919999999995</v>
      </c>
      <c r="BB61" s="2090"/>
      <c r="BC61" s="542">
        <v>4406.6669999999995</v>
      </c>
      <c r="BD61" s="2089"/>
      <c r="BE61" s="1036">
        <v>7365.3180000000002</v>
      </c>
      <c r="BF61" s="1365">
        <v>0</v>
      </c>
      <c r="BG61" s="1365">
        <v>7365.3180000000002</v>
      </c>
      <c r="BH61" s="1217">
        <v>0</v>
      </c>
      <c r="BI61" s="1217">
        <v>0</v>
      </c>
      <c r="BJ61" s="1217"/>
      <c r="BK61" s="1217"/>
      <c r="BL61" s="1365"/>
    </row>
    <row r="62" spans="1:64" ht="15" customHeight="1" x14ac:dyDescent="0.25">
      <c r="A62" s="2091" t="s">
        <v>1205</v>
      </c>
      <c r="B62" s="2114">
        <v>117.03</v>
      </c>
      <c r="C62" s="2093" t="s">
        <v>50</v>
      </c>
      <c r="D62" s="2089"/>
      <c r="E62" s="1036"/>
      <c r="F62" s="2089"/>
      <c r="G62" s="1036"/>
      <c r="H62" s="2094"/>
      <c r="I62" s="1351">
        <v>0</v>
      </c>
      <c r="J62" s="2089"/>
      <c r="K62" s="1036">
        <v>904.99799999999993</v>
      </c>
      <c r="L62" s="2089"/>
      <c r="M62" s="1036">
        <v>904.99799999999993</v>
      </c>
      <c r="N62" s="2089"/>
      <c r="O62" s="1036">
        <v>1068.537</v>
      </c>
      <c r="P62" s="2089"/>
      <c r="Q62" s="1036">
        <v>1973.5349999999999</v>
      </c>
      <c r="R62" s="2089"/>
      <c r="S62" s="1036"/>
      <c r="T62" s="2089"/>
      <c r="U62" s="1036">
        <v>1973.5349999999999</v>
      </c>
      <c r="V62" s="2089"/>
      <c r="W62" s="1036"/>
      <c r="X62" s="2090"/>
      <c r="Y62" s="542">
        <v>1068.537</v>
      </c>
      <c r="Z62" s="2090"/>
      <c r="AA62" s="542">
        <v>1973.5349999999999</v>
      </c>
      <c r="AB62" s="2089"/>
      <c r="AC62" s="1036">
        <v>1525.2620000000002</v>
      </c>
      <c r="AD62" s="2089"/>
      <c r="AE62" s="1036">
        <v>3498.797</v>
      </c>
      <c r="AF62" s="2089"/>
      <c r="AG62" s="1036"/>
      <c r="AH62" s="2089"/>
      <c r="AI62" s="1036">
        <v>3498.797</v>
      </c>
      <c r="AJ62" s="2089"/>
      <c r="AK62" s="1036">
        <v>1669.2649999999999</v>
      </c>
      <c r="AL62" s="2090"/>
      <c r="AM62" s="542">
        <v>3194.527</v>
      </c>
      <c r="AN62" s="2089"/>
      <c r="AO62" s="1036">
        <v>5168.0619999999999</v>
      </c>
      <c r="AP62" s="2089"/>
      <c r="AQ62" s="1036"/>
      <c r="AR62" s="2089"/>
      <c r="AS62" s="1036">
        <v>5168.0619999999999</v>
      </c>
      <c r="AT62" s="2089"/>
      <c r="AU62" s="1036">
        <v>1500.6679999999997</v>
      </c>
      <c r="AV62" s="2089"/>
      <c r="AW62" s="1036">
        <v>6668.73</v>
      </c>
      <c r="AX62" s="2089"/>
      <c r="AY62" s="1036">
        <v>533.61400000000003</v>
      </c>
      <c r="AZ62" s="2090"/>
      <c r="BA62" s="542">
        <v>2034.2819999999997</v>
      </c>
      <c r="BB62" s="2090"/>
      <c r="BC62" s="542">
        <v>5228.8089999999993</v>
      </c>
      <c r="BD62" s="2089"/>
      <c r="BE62" s="1036">
        <v>7202.3439999999991</v>
      </c>
      <c r="BF62" s="1365">
        <v>0</v>
      </c>
      <c r="BG62" s="1365">
        <v>7202.3439999999991</v>
      </c>
      <c r="BH62" s="1217">
        <v>0</v>
      </c>
      <c r="BI62" s="1217">
        <v>0</v>
      </c>
      <c r="BJ62" s="1217"/>
      <c r="BK62" s="1217"/>
      <c r="BL62" s="1365"/>
    </row>
    <row r="63" spans="1:64" ht="15" customHeight="1" thickBot="1" x14ac:dyDescent="0.3">
      <c r="A63" s="2096" t="s">
        <v>1205</v>
      </c>
      <c r="B63" s="2097">
        <v>237.92</v>
      </c>
      <c r="C63" s="2098" t="s">
        <v>50</v>
      </c>
      <c r="D63" s="2099"/>
      <c r="E63" s="1050"/>
      <c r="F63" s="2099"/>
      <c r="G63" s="1050"/>
      <c r="H63" s="2100"/>
      <c r="I63" s="1351">
        <v>0</v>
      </c>
      <c r="J63" s="2099"/>
      <c r="K63" s="1050"/>
      <c r="L63" s="2089"/>
      <c r="M63" s="1036">
        <v>0</v>
      </c>
      <c r="N63" s="2099"/>
      <c r="O63" s="1050"/>
      <c r="P63" s="2089"/>
      <c r="Q63" s="1036">
        <v>0</v>
      </c>
      <c r="R63" s="2099"/>
      <c r="S63" s="1050"/>
      <c r="T63" s="2089"/>
      <c r="U63" s="1036">
        <v>0</v>
      </c>
      <c r="V63" s="2099"/>
      <c r="W63" s="1050"/>
      <c r="X63" s="2090"/>
      <c r="Y63" s="542">
        <v>0</v>
      </c>
      <c r="Z63" s="2090"/>
      <c r="AA63" s="542">
        <v>0</v>
      </c>
      <c r="AB63" s="2099"/>
      <c r="AC63" s="1050">
        <v>130.96299999999997</v>
      </c>
      <c r="AD63" s="2089"/>
      <c r="AE63" s="1036">
        <v>130.96299999999997</v>
      </c>
      <c r="AF63" s="2099"/>
      <c r="AG63" s="1050"/>
      <c r="AH63" s="2089"/>
      <c r="AI63" s="1036">
        <v>130.96299999999997</v>
      </c>
      <c r="AJ63" s="2099"/>
      <c r="AK63" s="1050"/>
      <c r="AL63" s="2090"/>
      <c r="AM63" s="542">
        <v>130.96299999999997</v>
      </c>
      <c r="AN63" s="2089"/>
      <c r="AO63" s="1036">
        <v>130.96299999999997</v>
      </c>
      <c r="AP63" s="2099"/>
      <c r="AQ63" s="1050"/>
      <c r="AR63" s="2089"/>
      <c r="AS63" s="1036">
        <v>130.96299999999997</v>
      </c>
      <c r="AT63" s="2099"/>
      <c r="AU63" s="1050"/>
      <c r="AV63" s="2089"/>
      <c r="AW63" s="1036">
        <v>130.96299999999997</v>
      </c>
      <c r="AX63" s="2099"/>
      <c r="AY63" s="1050"/>
      <c r="AZ63" s="2090"/>
      <c r="BA63" s="542">
        <v>0</v>
      </c>
      <c r="BB63" s="2090"/>
      <c r="BC63" s="542">
        <v>130.96299999999997</v>
      </c>
      <c r="BD63" s="2089"/>
      <c r="BE63" s="1036">
        <v>130.96299999999997</v>
      </c>
      <c r="BF63" s="1365">
        <v>0</v>
      </c>
      <c r="BG63" s="1365">
        <v>130.96299999999997</v>
      </c>
      <c r="BH63" s="1217">
        <v>0</v>
      </c>
      <c r="BI63" s="1217">
        <v>0</v>
      </c>
      <c r="BJ63" s="1217"/>
      <c r="BK63" s="1217"/>
      <c r="BL63" s="1365"/>
    </row>
    <row r="64" spans="1:64" ht="15" customHeight="1" thickBot="1" x14ac:dyDescent="0.3">
      <c r="A64" s="2121" t="s">
        <v>1308</v>
      </c>
      <c r="B64" s="2122">
        <v>27.3</v>
      </c>
      <c r="C64" s="2123" t="s">
        <v>50</v>
      </c>
      <c r="D64" s="2124"/>
      <c r="E64" s="970"/>
      <c r="F64" s="2124"/>
      <c r="G64" s="970"/>
      <c r="H64" s="2125"/>
      <c r="I64" s="1351">
        <v>0</v>
      </c>
      <c r="J64" s="2124"/>
      <c r="K64" s="970"/>
      <c r="L64" s="2089"/>
      <c r="M64" s="1036">
        <v>0</v>
      </c>
      <c r="N64" s="2124"/>
      <c r="O64" s="970"/>
      <c r="P64" s="2089"/>
      <c r="Q64" s="1036">
        <v>0</v>
      </c>
      <c r="R64" s="2124"/>
      <c r="S64" s="970"/>
      <c r="T64" s="2089"/>
      <c r="U64" s="1036">
        <v>0</v>
      </c>
      <c r="V64" s="2124"/>
      <c r="W64" s="970"/>
      <c r="X64" s="2090"/>
      <c r="Y64" s="542">
        <v>0</v>
      </c>
      <c r="Z64" s="2090"/>
      <c r="AA64" s="542">
        <v>0</v>
      </c>
      <c r="AB64" s="2124"/>
      <c r="AC64" s="970"/>
      <c r="AD64" s="2089"/>
      <c r="AE64" s="1036">
        <v>0</v>
      </c>
      <c r="AF64" s="2124"/>
      <c r="AG64" s="970"/>
      <c r="AH64" s="2089"/>
      <c r="AI64" s="1036">
        <v>0</v>
      </c>
      <c r="AJ64" s="2124"/>
      <c r="AK64" s="970"/>
      <c r="AL64" s="2090"/>
      <c r="AM64" s="542">
        <v>0</v>
      </c>
      <c r="AN64" s="2089"/>
      <c r="AO64" s="1036">
        <v>0</v>
      </c>
      <c r="AP64" s="2124"/>
      <c r="AQ64" s="970"/>
      <c r="AR64" s="2089"/>
      <c r="AS64" s="1036">
        <v>0</v>
      </c>
      <c r="AT64" s="2124"/>
      <c r="AU64" s="970"/>
      <c r="AV64" s="2089"/>
      <c r="AW64" s="1036">
        <v>0</v>
      </c>
      <c r="AX64" s="2124"/>
      <c r="AY64" s="970"/>
      <c r="AZ64" s="2090"/>
      <c r="BA64" s="542">
        <v>0</v>
      </c>
      <c r="BB64" s="2090"/>
      <c r="BC64" s="542">
        <v>0</v>
      </c>
      <c r="BD64" s="2089"/>
      <c r="BE64" s="1036">
        <v>0</v>
      </c>
      <c r="BF64" s="1365">
        <v>0</v>
      </c>
      <c r="BG64" s="1365">
        <v>0</v>
      </c>
      <c r="BH64" s="1217">
        <v>0</v>
      </c>
      <c r="BI64" s="1217">
        <v>0</v>
      </c>
      <c r="BJ64" s="1217"/>
      <c r="BK64" s="1217"/>
      <c r="BL64" s="1365"/>
    </row>
    <row r="65" spans="1:64" ht="15" customHeight="1" thickBot="1" x14ac:dyDescent="0.3">
      <c r="A65" s="2126" t="s">
        <v>2014</v>
      </c>
      <c r="B65" s="2113"/>
      <c r="C65" s="2127"/>
      <c r="D65" s="2128"/>
      <c r="E65" s="2129"/>
      <c r="F65" s="2128"/>
      <c r="G65" s="2129"/>
      <c r="H65" s="2130"/>
      <c r="I65" s="2131">
        <v>0</v>
      </c>
      <c r="J65" s="2128"/>
      <c r="K65" s="2129"/>
      <c r="L65" s="2132"/>
      <c r="M65" s="2133">
        <v>0</v>
      </c>
      <c r="N65" s="2128"/>
      <c r="O65" s="2129"/>
      <c r="P65" s="2132"/>
      <c r="Q65" s="2133">
        <v>0</v>
      </c>
      <c r="R65" s="2128"/>
      <c r="S65" s="2129"/>
      <c r="T65" s="2132"/>
      <c r="U65" s="2133">
        <v>0</v>
      </c>
      <c r="V65" s="2128"/>
      <c r="W65" s="2129"/>
      <c r="X65" s="2134"/>
      <c r="Y65" s="2131">
        <v>0</v>
      </c>
      <c r="Z65" s="2134"/>
      <c r="AA65" s="2131">
        <v>0</v>
      </c>
      <c r="AB65" s="2128"/>
      <c r="AC65" s="2129">
        <v>1529.8440000000001</v>
      </c>
      <c r="AD65" s="2132"/>
      <c r="AE65" s="2133">
        <v>1529.8440000000001</v>
      </c>
      <c r="AF65" s="2128"/>
      <c r="AG65" s="2129"/>
      <c r="AH65" s="2132"/>
      <c r="AI65" s="2133">
        <v>1529.8440000000001</v>
      </c>
      <c r="AJ65" s="2128"/>
      <c r="AK65" s="2129"/>
      <c r="AL65" s="2134"/>
      <c r="AM65" s="2131">
        <v>1529.8440000000001</v>
      </c>
      <c r="AN65" s="2132"/>
      <c r="AO65" s="2133">
        <v>1529.8440000000001</v>
      </c>
      <c r="AP65" s="2128"/>
      <c r="AQ65" s="2129"/>
      <c r="AR65" s="2132"/>
      <c r="AS65" s="2133">
        <v>1529.8440000000001</v>
      </c>
      <c r="AT65" s="2128"/>
      <c r="AU65" s="2129"/>
      <c r="AV65" s="2132"/>
      <c r="AW65" s="2133">
        <v>1529.8440000000001</v>
      </c>
      <c r="AX65" s="2128"/>
      <c r="AY65" s="2129"/>
      <c r="AZ65" s="2134"/>
      <c r="BA65" s="2131">
        <v>0</v>
      </c>
      <c r="BB65" s="2134"/>
      <c r="BC65" s="2131">
        <v>1529.8440000000001</v>
      </c>
      <c r="BD65" s="2132"/>
      <c r="BE65" s="2133">
        <v>1529.8440000000001</v>
      </c>
      <c r="BF65" s="1365">
        <v>0</v>
      </c>
      <c r="BG65" s="1365">
        <v>1529.8440000000001</v>
      </c>
      <c r="BH65" s="1217">
        <v>0</v>
      </c>
      <c r="BI65" s="1217">
        <v>0</v>
      </c>
      <c r="BJ65" s="1217"/>
      <c r="BK65" s="1217"/>
      <c r="BL65" s="1365"/>
    </row>
    <row r="66" spans="1:64" ht="15" customHeight="1" x14ac:dyDescent="0.25">
      <c r="A66" s="2135" t="s">
        <v>1077</v>
      </c>
      <c r="B66" s="2136">
        <v>34.200000000000003</v>
      </c>
      <c r="C66" s="1372" t="s">
        <v>50</v>
      </c>
      <c r="D66" s="2137"/>
      <c r="E66" s="968">
        <v>5111.7100000000037</v>
      </c>
      <c r="F66" s="2137"/>
      <c r="G66" s="968">
        <v>1256.6569999999999</v>
      </c>
      <c r="H66" s="2137"/>
      <c r="I66" s="968">
        <v>6368.3670000000038</v>
      </c>
      <c r="J66" s="2137"/>
      <c r="K66" s="968">
        <v>4519.7040000000006</v>
      </c>
      <c r="L66" s="2137"/>
      <c r="M66" s="968">
        <v>10888.071000000004</v>
      </c>
      <c r="N66" s="2137"/>
      <c r="O66" s="968">
        <v>3652.11</v>
      </c>
      <c r="P66" s="2137"/>
      <c r="Q66" s="968">
        <v>14540.181000000004</v>
      </c>
      <c r="R66" s="2137"/>
      <c r="S66" s="968">
        <v>1586.5210000000002</v>
      </c>
      <c r="T66" s="2137"/>
      <c r="U66" s="968">
        <v>16126.702000000005</v>
      </c>
      <c r="V66" s="2137"/>
      <c r="W66" s="968">
        <v>5207.601999999999</v>
      </c>
      <c r="X66" s="2137"/>
      <c r="Y66" s="968">
        <v>10446.233</v>
      </c>
      <c r="Z66" s="2137"/>
      <c r="AA66" s="968">
        <v>21334.304000000004</v>
      </c>
      <c r="AB66" s="2137"/>
      <c r="AC66" s="968">
        <v>2622.0320000000002</v>
      </c>
      <c r="AD66" s="2137"/>
      <c r="AE66" s="968">
        <v>23956.336000000003</v>
      </c>
      <c r="AF66" s="2137"/>
      <c r="AG66" s="968">
        <v>6555.0509999999995</v>
      </c>
      <c r="AH66" s="2137"/>
      <c r="AI66" s="968">
        <v>30511.387000000002</v>
      </c>
      <c r="AJ66" s="2137"/>
      <c r="AK66" s="968"/>
      <c r="AL66" s="2137"/>
      <c r="AM66" s="968">
        <v>9177.0829999999987</v>
      </c>
      <c r="AN66" s="2137"/>
      <c r="AO66" s="968">
        <v>30511.387000000002</v>
      </c>
      <c r="AP66" s="2137"/>
      <c r="AQ66" s="968">
        <v>4221.7860000000001</v>
      </c>
      <c r="AR66" s="2137"/>
      <c r="AS66" s="968">
        <v>34733.173000000003</v>
      </c>
      <c r="AT66" s="2137"/>
      <c r="AU66" s="968">
        <v>3393.0929999999998</v>
      </c>
      <c r="AV66" s="2137"/>
      <c r="AW66" s="968">
        <v>38126.266000000003</v>
      </c>
      <c r="AX66" s="2137"/>
      <c r="AY66" s="968"/>
      <c r="AZ66" s="2137"/>
      <c r="BA66" s="968">
        <v>7614.8789999999999</v>
      </c>
      <c r="BB66" s="2137"/>
      <c r="BC66" s="968">
        <v>16791.962</v>
      </c>
      <c r="BD66" s="2137"/>
      <c r="BE66" s="1073">
        <v>38126.266000000003</v>
      </c>
      <c r="BF66" s="1365">
        <v>0</v>
      </c>
      <c r="BG66" s="1365">
        <v>38126.266000000003</v>
      </c>
      <c r="BH66" s="1217">
        <v>0</v>
      </c>
      <c r="BI66" s="1217">
        <v>0</v>
      </c>
      <c r="BJ66" s="1217"/>
      <c r="BK66" s="1217"/>
      <c r="BL66" s="1365"/>
    </row>
    <row r="67" spans="1:64" ht="15" customHeight="1" x14ac:dyDescent="0.25">
      <c r="A67" s="2138" t="s">
        <v>1077</v>
      </c>
      <c r="B67" s="2139">
        <v>34.200000000000003</v>
      </c>
      <c r="C67" s="2140" t="s">
        <v>50</v>
      </c>
      <c r="D67" s="2141"/>
      <c r="E67" s="1351"/>
      <c r="F67" s="2141"/>
      <c r="G67" s="1351"/>
      <c r="H67" s="2141"/>
      <c r="I67" s="1351">
        <v>0</v>
      </c>
      <c r="J67" s="2141"/>
      <c r="K67" s="1351"/>
      <c r="L67" s="2141"/>
      <c r="M67" s="1351">
        <v>0</v>
      </c>
      <c r="N67" s="2141"/>
      <c r="O67" s="1351">
        <v>268.32400000000001</v>
      </c>
      <c r="P67" s="2141"/>
      <c r="Q67" s="1351">
        <v>268.32400000000001</v>
      </c>
      <c r="R67" s="2141"/>
      <c r="S67" s="1351">
        <v>1062.982</v>
      </c>
      <c r="T67" s="2141"/>
      <c r="U67" s="1351">
        <v>1331.306</v>
      </c>
      <c r="V67" s="2141"/>
      <c r="W67" s="1351">
        <v>404.58</v>
      </c>
      <c r="X67" s="2141"/>
      <c r="Y67" s="1351">
        <v>1735.886</v>
      </c>
      <c r="Z67" s="2141"/>
      <c r="AA67" s="1351">
        <v>1735.886</v>
      </c>
      <c r="AB67" s="2141"/>
      <c r="AC67" s="1351"/>
      <c r="AD67" s="2141"/>
      <c r="AE67" s="1351">
        <v>1735.886</v>
      </c>
      <c r="AF67" s="2141"/>
      <c r="AG67" s="1351"/>
      <c r="AH67" s="2141"/>
      <c r="AI67" s="1351">
        <v>1735.886</v>
      </c>
      <c r="AJ67" s="2141"/>
      <c r="AK67" s="1351"/>
      <c r="AL67" s="2141"/>
      <c r="AM67" s="1351">
        <v>0</v>
      </c>
      <c r="AN67" s="2141"/>
      <c r="AO67" s="1351">
        <v>1735.886</v>
      </c>
      <c r="AP67" s="2141"/>
      <c r="AQ67" s="1351">
        <v>558.58299999999997</v>
      </c>
      <c r="AR67" s="2141"/>
      <c r="AS67" s="1351">
        <v>2294.4690000000001</v>
      </c>
      <c r="AT67" s="2141"/>
      <c r="AU67" s="1351"/>
      <c r="AV67" s="2141"/>
      <c r="AW67" s="1351">
        <v>2294.4690000000001</v>
      </c>
      <c r="AX67" s="2141"/>
      <c r="AY67" s="1351"/>
      <c r="AZ67" s="2141"/>
      <c r="BA67" s="1351">
        <v>558.58299999999997</v>
      </c>
      <c r="BB67" s="2141"/>
      <c r="BC67" s="1351">
        <v>558.58299999999997</v>
      </c>
      <c r="BD67" s="2141"/>
      <c r="BE67" s="2142">
        <v>2294.4690000000001</v>
      </c>
      <c r="BF67" s="1365">
        <v>0</v>
      </c>
      <c r="BG67" s="1365">
        <v>2294.4690000000001</v>
      </c>
      <c r="BH67" s="1217">
        <v>0</v>
      </c>
      <c r="BI67" s="1217">
        <v>0</v>
      </c>
      <c r="BJ67" s="1217"/>
      <c r="BK67" s="1217"/>
      <c r="BL67" s="1365"/>
    </row>
    <row r="68" spans="1:64" ht="15" customHeight="1" thickBot="1" x14ac:dyDescent="0.3">
      <c r="A68" s="2143" t="s">
        <v>1077</v>
      </c>
      <c r="B68" s="2144">
        <v>34.200000000000003</v>
      </c>
      <c r="C68" s="2145" t="s">
        <v>50</v>
      </c>
      <c r="D68" s="2146"/>
      <c r="E68" s="2147"/>
      <c r="F68" s="2146"/>
      <c r="G68" s="2147"/>
      <c r="H68" s="2146"/>
      <c r="I68" s="2147">
        <v>0</v>
      </c>
      <c r="J68" s="2146"/>
      <c r="K68" s="2147"/>
      <c r="L68" s="2146"/>
      <c r="M68" s="2147">
        <v>0</v>
      </c>
      <c r="N68" s="2146"/>
      <c r="O68" s="2147">
        <v>112.08499999999999</v>
      </c>
      <c r="P68" s="2146"/>
      <c r="Q68" s="2147">
        <v>112.08499999999999</v>
      </c>
      <c r="R68" s="2146"/>
      <c r="S68" s="2147"/>
      <c r="T68" s="2146"/>
      <c r="U68" s="2147">
        <v>112.08499999999999</v>
      </c>
      <c r="V68" s="2146"/>
      <c r="W68" s="2147"/>
      <c r="X68" s="2146"/>
      <c r="Y68" s="2147">
        <v>112.08499999999999</v>
      </c>
      <c r="Z68" s="2146"/>
      <c r="AA68" s="2147">
        <v>112.08499999999999</v>
      </c>
      <c r="AB68" s="2146"/>
      <c r="AC68" s="2147"/>
      <c r="AD68" s="2146"/>
      <c r="AE68" s="2147">
        <v>112.08499999999999</v>
      </c>
      <c r="AF68" s="2146"/>
      <c r="AG68" s="2147"/>
      <c r="AH68" s="2146"/>
      <c r="AI68" s="2147">
        <v>112.08499999999999</v>
      </c>
      <c r="AJ68" s="2146"/>
      <c r="AK68" s="2147"/>
      <c r="AL68" s="2146"/>
      <c r="AM68" s="2147">
        <v>0</v>
      </c>
      <c r="AN68" s="2146"/>
      <c r="AO68" s="2147">
        <v>112.08499999999999</v>
      </c>
      <c r="AP68" s="2146"/>
      <c r="AQ68" s="2147"/>
      <c r="AR68" s="2146"/>
      <c r="AS68" s="2147">
        <v>112.08499999999999</v>
      </c>
      <c r="AT68" s="2146"/>
      <c r="AU68" s="2147">
        <v>241.15000000000003</v>
      </c>
      <c r="AV68" s="2146"/>
      <c r="AW68" s="2147">
        <v>353.23500000000001</v>
      </c>
      <c r="AX68" s="2146"/>
      <c r="AY68" s="2147"/>
      <c r="AZ68" s="2146"/>
      <c r="BA68" s="2147">
        <v>241.15000000000003</v>
      </c>
      <c r="BB68" s="2146"/>
      <c r="BC68" s="2147">
        <v>241.15000000000003</v>
      </c>
      <c r="BD68" s="2146"/>
      <c r="BE68" s="2148">
        <v>353.23500000000001</v>
      </c>
      <c r="BF68" s="1365">
        <v>0</v>
      </c>
      <c r="BG68" s="1365">
        <v>353.23500000000001</v>
      </c>
      <c r="BH68" s="1217">
        <v>0</v>
      </c>
      <c r="BI68" s="1217">
        <v>0</v>
      </c>
      <c r="BJ68" s="1217"/>
      <c r="BK68" s="1217"/>
      <c r="BL68" s="1365"/>
    </row>
    <row r="69" spans="1:64" ht="15" customHeight="1" x14ac:dyDescent="0.25">
      <c r="A69" s="2149" t="s">
        <v>944</v>
      </c>
      <c r="B69" s="2150">
        <v>36.299999999999997</v>
      </c>
      <c r="C69" s="2103" t="s">
        <v>50</v>
      </c>
      <c r="D69" s="2151"/>
      <c r="E69" s="953"/>
      <c r="F69" s="2151"/>
      <c r="G69" s="953"/>
      <c r="H69" s="2151"/>
      <c r="I69" s="953">
        <v>0</v>
      </c>
      <c r="J69" s="2151"/>
      <c r="K69" s="953"/>
      <c r="L69" s="2151"/>
      <c r="M69" s="955">
        <v>0</v>
      </c>
      <c r="N69" s="2151"/>
      <c r="O69" s="953"/>
      <c r="P69" s="2151"/>
      <c r="Q69" s="955">
        <v>0</v>
      </c>
      <c r="R69" s="2151"/>
      <c r="S69" s="953">
        <v>40.499000000000002</v>
      </c>
      <c r="T69" s="2151"/>
      <c r="U69" s="955">
        <v>40.499000000000002</v>
      </c>
      <c r="V69" s="2151"/>
      <c r="W69" s="953"/>
      <c r="X69" s="2151"/>
      <c r="Y69" s="953">
        <v>40.499000000000002</v>
      </c>
      <c r="Z69" s="2151"/>
      <c r="AA69" s="953">
        <v>40.499000000000002</v>
      </c>
      <c r="AB69" s="2151"/>
      <c r="AC69" s="953">
        <v>198.97399999999999</v>
      </c>
      <c r="AD69" s="2118"/>
      <c r="AE69" s="955">
        <v>239.47299999999998</v>
      </c>
      <c r="AF69" s="2151"/>
      <c r="AG69" s="953"/>
      <c r="AH69" s="2118"/>
      <c r="AI69" s="955">
        <v>239.47299999999998</v>
      </c>
      <c r="AJ69" s="2151"/>
      <c r="AK69" s="953"/>
      <c r="AL69" s="2151"/>
      <c r="AM69" s="953">
        <v>198.97399999999999</v>
      </c>
      <c r="AN69" s="2118"/>
      <c r="AO69" s="955">
        <v>239.47299999999998</v>
      </c>
      <c r="AP69" s="2151"/>
      <c r="AQ69" s="953"/>
      <c r="AR69" s="2118"/>
      <c r="AS69" s="955">
        <v>239.47299999999998</v>
      </c>
      <c r="AT69" s="2151"/>
      <c r="AU69" s="953"/>
      <c r="AV69" s="2118"/>
      <c r="AW69" s="955">
        <v>239.47299999999998</v>
      </c>
      <c r="AX69" s="2151"/>
      <c r="AY69" s="953"/>
      <c r="AZ69" s="2151"/>
      <c r="BA69" s="953">
        <v>0</v>
      </c>
      <c r="BB69" s="2151"/>
      <c r="BC69" s="953">
        <v>198.97399999999999</v>
      </c>
      <c r="BD69" s="2118"/>
      <c r="BE69" s="955">
        <v>239.47299999999998</v>
      </c>
      <c r="BF69" s="1365">
        <v>0</v>
      </c>
      <c r="BG69" s="1365">
        <v>239.47299999999998</v>
      </c>
      <c r="BH69" s="1217">
        <v>0</v>
      </c>
      <c r="BI69" s="1217">
        <v>0</v>
      </c>
      <c r="BJ69" s="1217"/>
      <c r="BK69" s="1217"/>
      <c r="BL69" s="1365"/>
    </row>
    <row r="70" spans="1:64" ht="15" customHeight="1" thickBot="1" x14ac:dyDescent="0.3">
      <c r="A70" s="2152" t="s">
        <v>944</v>
      </c>
      <c r="B70" s="2153">
        <v>36.299999999999997</v>
      </c>
      <c r="C70" s="1543" t="s">
        <v>50</v>
      </c>
      <c r="D70" s="2154"/>
      <c r="E70" s="1049"/>
      <c r="F70" s="2154"/>
      <c r="G70" s="1049"/>
      <c r="H70" s="2154"/>
      <c r="I70" s="1351">
        <v>0</v>
      </c>
      <c r="J70" s="2154"/>
      <c r="K70" s="1049"/>
      <c r="L70" s="2154"/>
      <c r="M70" s="1036">
        <v>0</v>
      </c>
      <c r="N70" s="2154"/>
      <c r="O70" s="1049">
        <v>2116.1190000000001</v>
      </c>
      <c r="P70" s="2154"/>
      <c r="Q70" s="1036">
        <v>2116.1190000000001</v>
      </c>
      <c r="R70" s="2154"/>
      <c r="S70" s="1049">
        <v>4812.0040000000026</v>
      </c>
      <c r="T70" s="2154"/>
      <c r="U70" s="1036">
        <v>6928.1230000000032</v>
      </c>
      <c r="V70" s="2154"/>
      <c r="W70" s="1049">
        <v>4481.7110000000002</v>
      </c>
      <c r="X70" s="2090"/>
      <c r="Y70" s="542">
        <v>11409.834000000003</v>
      </c>
      <c r="Z70" s="2090"/>
      <c r="AA70" s="542">
        <v>11409.834000000003</v>
      </c>
      <c r="AB70" s="2154"/>
      <c r="AC70" s="1049">
        <v>845.67</v>
      </c>
      <c r="AD70" s="2089"/>
      <c r="AE70" s="1036">
        <v>12255.504000000003</v>
      </c>
      <c r="AF70" s="2154"/>
      <c r="AG70" s="1049"/>
      <c r="AH70" s="2089"/>
      <c r="AI70" s="1036">
        <v>12255.504000000003</v>
      </c>
      <c r="AJ70" s="2154"/>
      <c r="AK70" s="1049">
        <v>2455.7039999999997</v>
      </c>
      <c r="AL70" s="2090"/>
      <c r="AM70" s="542">
        <v>3301.3739999999998</v>
      </c>
      <c r="AN70" s="2089"/>
      <c r="AO70" s="1036">
        <v>14711.208000000002</v>
      </c>
      <c r="AP70" s="2154"/>
      <c r="AQ70" s="1049">
        <v>2293.7179999999998</v>
      </c>
      <c r="AR70" s="2089"/>
      <c r="AS70" s="1036">
        <v>17004.926000000003</v>
      </c>
      <c r="AT70" s="2154"/>
      <c r="AU70" s="1049"/>
      <c r="AV70" s="2089"/>
      <c r="AW70" s="1036">
        <v>17004.926000000003</v>
      </c>
      <c r="AX70" s="2154"/>
      <c r="AY70" s="1049"/>
      <c r="AZ70" s="2090"/>
      <c r="BA70" s="542">
        <v>2293.7179999999998</v>
      </c>
      <c r="BB70" s="2090"/>
      <c r="BC70" s="542">
        <v>5595.0919999999996</v>
      </c>
      <c r="BD70" s="2089"/>
      <c r="BE70" s="1036">
        <v>17004.926000000003</v>
      </c>
      <c r="BF70" s="1365">
        <v>0</v>
      </c>
      <c r="BG70" s="1365">
        <v>17004.926000000003</v>
      </c>
      <c r="BH70" s="1217">
        <v>0</v>
      </c>
      <c r="BI70" s="1217">
        <v>0</v>
      </c>
      <c r="BJ70" s="1217"/>
      <c r="BK70" s="1217"/>
      <c r="BL70" s="1365"/>
    </row>
    <row r="71" spans="1:64" ht="15" customHeight="1" thickBot="1" x14ac:dyDescent="0.3">
      <c r="A71" s="2101" t="s">
        <v>1380</v>
      </c>
      <c r="B71" s="2102">
        <v>50.01</v>
      </c>
      <c r="C71" s="2103" t="s">
        <v>50</v>
      </c>
      <c r="D71" s="2104"/>
      <c r="E71" s="961"/>
      <c r="F71" s="2104"/>
      <c r="G71" s="961"/>
      <c r="H71" s="2105"/>
      <c r="I71" s="1351">
        <v>0</v>
      </c>
      <c r="J71" s="2104"/>
      <c r="K71" s="961">
        <v>220.26299999999998</v>
      </c>
      <c r="L71" s="2118"/>
      <c r="M71" s="1036">
        <v>220.26299999999998</v>
      </c>
      <c r="N71" s="2104"/>
      <c r="O71" s="961"/>
      <c r="P71" s="2118"/>
      <c r="Q71" s="1036">
        <v>220.26299999999998</v>
      </c>
      <c r="R71" s="2104"/>
      <c r="S71" s="961"/>
      <c r="T71" s="2118"/>
      <c r="U71" s="1036">
        <v>220.26299999999998</v>
      </c>
      <c r="V71" s="2104"/>
      <c r="W71" s="961"/>
      <c r="X71" s="2095"/>
      <c r="Y71" s="542">
        <v>0</v>
      </c>
      <c r="Z71" s="2095"/>
      <c r="AA71" s="542">
        <v>220.26299999999998</v>
      </c>
      <c r="AB71" s="2104"/>
      <c r="AC71" s="961"/>
      <c r="AD71" s="2089"/>
      <c r="AE71" s="1036">
        <v>220.26299999999998</v>
      </c>
      <c r="AF71" s="2104"/>
      <c r="AG71" s="961"/>
      <c r="AH71" s="2089"/>
      <c r="AI71" s="1036">
        <v>220.26299999999998</v>
      </c>
      <c r="AJ71" s="2104"/>
      <c r="AK71" s="961"/>
      <c r="AL71" s="2095"/>
      <c r="AM71" s="542">
        <v>0</v>
      </c>
      <c r="AN71" s="2089"/>
      <c r="AO71" s="1036">
        <v>220.26299999999998</v>
      </c>
      <c r="AP71" s="2104"/>
      <c r="AQ71" s="961"/>
      <c r="AR71" s="2089"/>
      <c r="AS71" s="1036">
        <v>220.26299999999998</v>
      </c>
      <c r="AT71" s="2104"/>
      <c r="AU71" s="961">
        <v>100.143</v>
      </c>
      <c r="AV71" s="2089"/>
      <c r="AW71" s="1036">
        <v>320.40599999999995</v>
      </c>
      <c r="AX71" s="2104"/>
      <c r="AY71" s="961">
        <v>203.56399999999999</v>
      </c>
      <c r="AZ71" s="2095"/>
      <c r="BA71" s="542">
        <v>303.70699999999999</v>
      </c>
      <c r="BB71" s="2095"/>
      <c r="BC71" s="542">
        <v>303.70699999999999</v>
      </c>
      <c r="BD71" s="2089"/>
      <c r="BE71" s="1036">
        <v>523.96999999999991</v>
      </c>
      <c r="BF71" s="1365">
        <v>0</v>
      </c>
      <c r="BG71" s="1365">
        <v>523.96999999999991</v>
      </c>
      <c r="BH71" s="1217">
        <v>0</v>
      </c>
      <c r="BI71" s="1217">
        <v>0</v>
      </c>
      <c r="BJ71" s="1217"/>
      <c r="BK71" s="1217"/>
      <c r="BL71" s="1365"/>
    </row>
    <row r="72" spans="1:64" ht="15" customHeight="1" x14ac:dyDescent="0.25">
      <c r="A72" s="2084" t="s">
        <v>1380</v>
      </c>
      <c r="B72" s="2085">
        <v>50.01</v>
      </c>
      <c r="C72" s="2086" t="s">
        <v>50</v>
      </c>
      <c r="D72" s="2087"/>
      <c r="E72" s="1073"/>
      <c r="F72" s="2087"/>
      <c r="G72" s="1073"/>
      <c r="H72" s="2088"/>
      <c r="I72" s="1351">
        <v>0</v>
      </c>
      <c r="J72" s="2087"/>
      <c r="K72" s="1073">
        <v>112.714</v>
      </c>
      <c r="L72" s="2089"/>
      <c r="M72" s="1036">
        <v>112.714</v>
      </c>
      <c r="N72" s="2087"/>
      <c r="O72" s="1073"/>
      <c r="P72" s="2089"/>
      <c r="Q72" s="1036">
        <v>112.714</v>
      </c>
      <c r="R72" s="2087"/>
      <c r="S72" s="1073"/>
      <c r="T72" s="2089"/>
      <c r="U72" s="1036">
        <v>112.714</v>
      </c>
      <c r="V72" s="2087"/>
      <c r="W72" s="1073"/>
      <c r="X72" s="2112"/>
      <c r="Y72" s="542">
        <v>0</v>
      </c>
      <c r="Z72" s="2112"/>
      <c r="AA72" s="542">
        <v>112.714</v>
      </c>
      <c r="AB72" s="2087"/>
      <c r="AC72" s="1073"/>
      <c r="AD72" s="2089"/>
      <c r="AE72" s="1036">
        <v>112.714</v>
      </c>
      <c r="AF72" s="2087"/>
      <c r="AG72" s="1073"/>
      <c r="AH72" s="2089"/>
      <c r="AI72" s="1036">
        <v>112.714</v>
      </c>
      <c r="AJ72" s="2087"/>
      <c r="AK72" s="1073"/>
      <c r="AL72" s="2112"/>
      <c r="AM72" s="542">
        <v>0</v>
      </c>
      <c r="AN72" s="2089"/>
      <c r="AO72" s="1036">
        <v>112.714</v>
      </c>
      <c r="AP72" s="2087"/>
      <c r="AQ72" s="1073"/>
      <c r="AR72" s="2089"/>
      <c r="AS72" s="1036">
        <v>112.714</v>
      </c>
      <c r="AT72" s="2087"/>
      <c r="AU72" s="1073">
        <v>247.41200000000001</v>
      </c>
      <c r="AV72" s="2089"/>
      <c r="AW72" s="1036">
        <v>360.12599999999998</v>
      </c>
      <c r="AX72" s="2087"/>
      <c r="AY72" s="1073">
        <v>141.87699999999998</v>
      </c>
      <c r="AZ72" s="2112"/>
      <c r="BA72" s="542">
        <v>389.28899999999999</v>
      </c>
      <c r="BB72" s="2112"/>
      <c r="BC72" s="542">
        <v>389.28899999999999</v>
      </c>
      <c r="BD72" s="2089"/>
      <c r="BE72" s="1036">
        <v>502.00299999999993</v>
      </c>
      <c r="BF72" s="1365">
        <v>0</v>
      </c>
      <c r="BG72" s="1365">
        <v>502.00299999999993</v>
      </c>
      <c r="BH72" s="1217">
        <v>0</v>
      </c>
      <c r="BI72" s="1217">
        <v>0</v>
      </c>
      <c r="BJ72" s="1217"/>
      <c r="BK72" s="1217"/>
      <c r="BL72" s="1365"/>
    </row>
    <row r="73" spans="1:64" ht="15" customHeight="1" thickBot="1" x14ac:dyDescent="0.3">
      <c r="A73" s="2096" t="s">
        <v>1380</v>
      </c>
      <c r="B73" s="2097">
        <v>50.01</v>
      </c>
      <c r="C73" s="2098" t="s">
        <v>50</v>
      </c>
      <c r="D73" s="2099"/>
      <c r="E73" s="1050">
        <v>2207.7539999999995</v>
      </c>
      <c r="F73" s="2099"/>
      <c r="G73" s="1050">
        <v>2397.2839999999997</v>
      </c>
      <c r="H73" s="2100"/>
      <c r="I73" s="1351">
        <v>4605.0379999999986</v>
      </c>
      <c r="J73" s="2099"/>
      <c r="K73" s="1050">
        <v>2279.4720000000002</v>
      </c>
      <c r="L73" s="2089"/>
      <c r="M73" s="1036">
        <v>6884.5099999999984</v>
      </c>
      <c r="N73" s="2099"/>
      <c r="O73" s="1050"/>
      <c r="P73" s="2089"/>
      <c r="Q73" s="1036">
        <v>6884.5099999999984</v>
      </c>
      <c r="R73" s="2099"/>
      <c r="S73" s="1050">
        <v>1864.5509999999999</v>
      </c>
      <c r="T73" s="2089"/>
      <c r="U73" s="1036">
        <v>8749.0609999999979</v>
      </c>
      <c r="V73" s="2099"/>
      <c r="W73" s="1050"/>
      <c r="X73" s="2090"/>
      <c r="Y73" s="542">
        <v>1864.5509999999999</v>
      </c>
      <c r="Z73" s="2090"/>
      <c r="AA73" s="542">
        <v>8749.0609999999979</v>
      </c>
      <c r="AB73" s="2099"/>
      <c r="AC73" s="1050">
        <v>2396.6880000000001</v>
      </c>
      <c r="AD73" s="2089"/>
      <c r="AE73" s="1036">
        <v>11145.748999999998</v>
      </c>
      <c r="AF73" s="2099"/>
      <c r="AG73" s="1050"/>
      <c r="AH73" s="2089"/>
      <c r="AI73" s="1036">
        <v>11145.748999999998</v>
      </c>
      <c r="AJ73" s="2099"/>
      <c r="AK73" s="1050">
        <v>3057.7200000000007</v>
      </c>
      <c r="AL73" s="2090"/>
      <c r="AM73" s="542">
        <v>5454.4080000000013</v>
      </c>
      <c r="AN73" s="2089"/>
      <c r="AO73" s="1036">
        <v>14203.468999999999</v>
      </c>
      <c r="AP73" s="2099"/>
      <c r="AQ73" s="1050"/>
      <c r="AR73" s="2089"/>
      <c r="AS73" s="1036">
        <v>14203.468999999999</v>
      </c>
      <c r="AT73" s="2099"/>
      <c r="AU73" s="1050">
        <v>2607.9720000000002</v>
      </c>
      <c r="AV73" s="2089"/>
      <c r="AW73" s="1036">
        <v>16811.440999999999</v>
      </c>
      <c r="AX73" s="2099"/>
      <c r="AY73" s="1050">
        <v>5358.9139999999998</v>
      </c>
      <c r="AZ73" s="2090"/>
      <c r="BA73" s="542">
        <v>7966.8860000000004</v>
      </c>
      <c r="BB73" s="2090"/>
      <c r="BC73" s="542">
        <v>13421.294000000002</v>
      </c>
      <c r="BD73" s="2089"/>
      <c r="BE73" s="1036">
        <v>22170.355</v>
      </c>
      <c r="BF73" s="1365">
        <v>0</v>
      </c>
      <c r="BG73" s="1365">
        <v>22170.355</v>
      </c>
      <c r="BH73" s="1217">
        <v>0</v>
      </c>
      <c r="BI73" s="1217">
        <v>0</v>
      </c>
      <c r="BJ73" s="1217"/>
      <c r="BK73" s="1217"/>
      <c r="BL73" s="1365"/>
    </row>
    <row r="74" spans="1:64" ht="15" customHeight="1" thickBot="1" x14ac:dyDescent="0.3">
      <c r="A74" s="2155" t="s">
        <v>915</v>
      </c>
      <c r="B74" s="2156"/>
      <c r="C74" s="2157" t="s">
        <v>50</v>
      </c>
      <c r="D74" s="2158"/>
      <c r="E74" s="1073"/>
      <c r="F74" s="2158"/>
      <c r="G74" s="1073">
        <v>27.82</v>
      </c>
      <c r="H74" s="2159"/>
      <c r="I74" s="1351">
        <v>27.82</v>
      </c>
      <c r="J74" s="2158"/>
      <c r="K74" s="1073"/>
      <c r="L74" s="2160"/>
      <c r="M74" s="1036">
        <v>27.82</v>
      </c>
      <c r="N74" s="2158"/>
      <c r="O74" s="1073">
        <v>30.4</v>
      </c>
      <c r="P74" s="2160"/>
      <c r="Q74" s="1036">
        <v>58.22</v>
      </c>
      <c r="R74" s="2158"/>
      <c r="S74" s="1073"/>
      <c r="T74" s="2160"/>
      <c r="U74" s="1036">
        <v>58.22</v>
      </c>
      <c r="V74" s="2158"/>
      <c r="W74" s="1073">
        <v>8.7899999999999991</v>
      </c>
      <c r="X74" s="2161"/>
      <c r="Y74" s="542">
        <v>39.19</v>
      </c>
      <c r="Z74" s="2161"/>
      <c r="AA74" s="542">
        <v>67.009999999999991</v>
      </c>
      <c r="AB74" s="2158"/>
      <c r="AC74" s="1073">
        <v>0.51</v>
      </c>
      <c r="AD74" s="2160"/>
      <c r="AE74" s="1036">
        <v>67.52</v>
      </c>
      <c r="AF74" s="2158"/>
      <c r="AG74" s="1073"/>
      <c r="AH74" s="2160"/>
      <c r="AI74" s="1036">
        <v>67.52</v>
      </c>
      <c r="AJ74" s="2158"/>
      <c r="AK74" s="1073">
        <v>6.1</v>
      </c>
      <c r="AL74" s="2161"/>
      <c r="AM74" s="542">
        <v>6.6099999999999994</v>
      </c>
      <c r="AN74" s="2160"/>
      <c r="AO74" s="1036">
        <v>73.61999999999999</v>
      </c>
      <c r="AP74" s="2158"/>
      <c r="AQ74" s="1073"/>
      <c r="AR74" s="2160"/>
      <c r="AS74" s="1036">
        <v>73.61999999999999</v>
      </c>
      <c r="AT74" s="2158"/>
      <c r="AU74" s="1073">
        <v>1.02</v>
      </c>
      <c r="AV74" s="2160"/>
      <c r="AW74" s="1036">
        <v>74.639999999999986</v>
      </c>
      <c r="AX74" s="2158"/>
      <c r="AY74" s="1073">
        <v>2.04</v>
      </c>
      <c r="AZ74" s="2161"/>
      <c r="BA74" s="542">
        <v>3.06</v>
      </c>
      <c r="BB74" s="2161"/>
      <c r="BC74" s="542">
        <v>9.67</v>
      </c>
      <c r="BD74" s="2160"/>
      <c r="BE74" s="1036">
        <v>76.679999999999993</v>
      </c>
      <c r="BF74" s="1365">
        <v>0</v>
      </c>
      <c r="BG74" s="1365">
        <v>76.679999999999993</v>
      </c>
      <c r="BH74" s="1217">
        <v>0</v>
      </c>
      <c r="BI74" s="1217">
        <v>0</v>
      </c>
      <c r="BJ74" s="1217"/>
      <c r="BK74" s="1217"/>
      <c r="BL74" s="1365"/>
    </row>
    <row r="75" spans="1:64" ht="15" customHeight="1" x14ac:dyDescent="0.25">
      <c r="A75" s="2155" t="s">
        <v>1948</v>
      </c>
      <c r="B75" s="2162"/>
      <c r="C75" s="2157" t="s">
        <v>50</v>
      </c>
      <c r="D75" s="2163"/>
      <c r="E75" s="955"/>
      <c r="F75" s="2163"/>
      <c r="G75" s="955"/>
      <c r="H75" s="2164"/>
      <c r="I75" s="1351">
        <v>0</v>
      </c>
      <c r="J75" s="2163"/>
      <c r="K75" s="955"/>
      <c r="L75" s="2160"/>
      <c r="M75" s="1036">
        <v>0</v>
      </c>
      <c r="N75" s="2163"/>
      <c r="O75" s="955">
        <v>62.67</v>
      </c>
      <c r="P75" s="2160"/>
      <c r="Q75" s="1036">
        <v>62.67</v>
      </c>
      <c r="R75" s="2163"/>
      <c r="S75" s="955">
        <v>40.33</v>
      </c>
      <c r="T75" s="2160"/>
      <c r="U75" s="1036">
        <v>103</v>
      </c>
      <c r="V75" s="2163"/>
      <c r="W75" s="955"/>
      <c r="X75" s="2165"/>
      <c r="Y75" s="542">
        <v>103</v>
      </c>
      <c r="Z75" s="2165"/>
      <c r="AA75" s="542">
        <v>103</v>
      </c>
      <c r="AB75" s="2163"/>
      <c r="AC75" s="955">
        <v>30.42</v>
      </c>
      <c r="AD75" s="2160"/>
      <c r="AE75" s="1036">
        <v>133.42000000000002</v>
      </c>
      <c r="AF75" s="2163"/>
      <c r="AG75" s="955"/>
      <c r="AH75" s="2160"/>
      <c r="AI75" s="1036">
        <v>133.42000000000002</v>
      </c>
      <c r="AJ75" s="2163"/>
      <c r="AK75" s="955"/>
      <c r="AL75" s="2165"/>
      <c r="AM75" s="542">
        <v>30.42</v>
      </c>
      <c r="AN75" s="2160"/>
      <c r="AO75" s="1036">
        <v>133.42000000000002</v>
      </c>
      <c r="AP75" s="2163"/>
      <c r="AQ75" s="955">
        <v>0.6</v>
      </c>
      <c r="AR75" s="2160"/>
      <c r="AS75" s="1036">
        <v>134.02000000000001</v>
      </c>
      <c r="AT75" s="2163"/>
      <c r="AU75" s="955"/>
      <c r="AV75" s="2160"/>
      <c r="AW75" s="1036">
        <v>134.02000000000001</v>
      </c>
      <c r="AX75" s="2163"/>
      <c r="AY75" s="955">
        <v>29.64</v>
      </c>
      <c r="AZ75" s="2165"/>
      <c r="BA75" s="542">
        <v>30.240000000000002</v>
      </c>
      <c r="BB75" s="2165"/>
      <c r="BC75" s="542">
        <v>60.660000000000004</v>
      </c>
      <c r="BD75" s="2160"/>
      <c r="BE75" s="1036">
        <v>163.66000000000003</v>
      </c>
      <c r="BF75" s="1365">
        <v>0</v>
      </c>
      <c r="BG75" s="1365">
        <v>163.66000000000003</v>
      </c>
      <c r="BH75" s="1217">
        <v>0</v>
      </c>
      <c r="BI75" s="1217">
        <v>0</v>
      </c>
      <c r="BJ75" s="1217"/>
      <c r="BK75" s="1217"/>
      <c r="BL75" s="1365"/>
    </row>
    <row r="76" spans="1:64" ht="15" customHeight="1" x14ac:dyDescent="0.25">
      <c r="A76" s="2166" t="s">
        <v>916</v>
      </c>
      <c r="B76" s="2167"/>
      <c r="C76" s="2168" t="s">
        <v>50</v>
      </c>
      <c r="D76" s="2160"/>
      <c r="E76" s="1036">
        <v>3.95</v>
      </c>
      <c r="F76" s="2160"/>
      <c r="G76" s="1036">
        <v>32.03</v>
      </c>
      <c r="H76" s="2169"/>
      <c r="I76" s="1351">
        <v>35.980000000000004</v>
      </c>
      <c r="J76" s="2160"/>
      <c r="K76" s="1036">
        <v>21.02</v>
      </c>
      <c r="L76" s="2160"/>
      <c r="M76" s="1036">
        <v>57</v>
      </c>
      <c r="N76" s="2160"/>
      <c r="O76" s="1036">
        <v>51.78</v>
      </c>
      <c r="P76" s="2160"/>
      <c r="Q76" s="1036">
        <v>108.78</v>
      </c>
      <c r="R76" s="2160"/>
      <c r="S76" s="1036">
        <v>278.57999999999987</v>
      </c>
      <c r="T76" s="2160"/>
      <c r="U76" s="1036">
        <v>387.3599999999999</v>
      </c>
      <c r="V76" s="2160"/>
      <c r="W76" s="1036">
        <v>98.839999999999989</v>
      </c>
      <c r="X76" s="2161"/>
      <c r="Y76" s="542">
        <v>429.19999999999987</v>
      </c>
      <c r="Z76" s="2161"/>
      <c r="AA76" s="542">
        <v>486.19999999999987</v>
      </c>
      <c r="AB76" s="2160"/>
      <c r="AC76" s="1036">
        <v>34.71</v>
      </c>
      <c r="AD76" s="2160"/>
      <c r="AE76" s="1036">
        <v>520.90999999999985</v>
      </c>
      <c r="AF76" s="2160"/>
      <c r="AG76" s="1036"/>
      <c r="AH76" s="2160"/>
      <c r="AI76" s="1036">
        <v>520.90999999999985</v>
      </c>
      <c r="AJ76" s="2160"/>
      <c r="AK76" s="1036">
        <v>157.19</v>
      </c>
      <c r="AL76" s="2161"/>
      <c r="AM76" s="542">
        <v>191.9</v>
      </c>
      <c r="AN76" s="2160"/>
      <c r="AO76" s="1036">
        <v>678.09999999999991</v>
      </c>
      <c r="AP76" s="2160"/>
      <c r="AQ76" s="1036">
        <v>5.97</v>
      </c>
      <c r="AR76" s="2160"/>
      <c r="AS76" s="1036">
        <v>684.06999999999994</v>
      </c>
      <c r="AT76" s="2160"/>
      <c r="AU76" s="1036">
        <v>16.98</v>
      </c>
      <c r="AV76" s="2160"/>
      <c r="AW76" s="1036">
        <v>701.05</v>
      </c>
      <c r="AX76" s="2160"/>
      <c r="AY76" s="1036">
        <v>52.79</v>
      </c>
      <c r="AZ76" s="2161"/>
      <c r="BA76" s="542">
        <v>75.739999999999995</v>
      </c>
      <c r="BB76" s="2161"/>
      <c r="BC76" s="542">
        <v>267.64</v>
      </c>
      <c r="BD76" s="2160"/>
      <c r="BE76" s="1036">
        <v>753.83999999999992</v>
      </c>
      <c r="BF76" s="1365">
        <v>0</v>
      </c>
      <c r="BG76" s="1365">
        <v>753.83999999999992</v>
      </c>
      <c r="BH76" s="1217">
        <v>0</v>
      </c>
      <c r="BI76" s="1217">
        <v>0</v>
      </c>
      <c r="BJ76" s="1217"/>
      <c r="BK76" s="1217"/>
      <c r="BL76" s="1365"/>
    </row>
    <row r="77" spans="1:64" ht="15" customHeight="1" x14ac:dyDescent="0.25">
      <c r="A77" s="2166" t="s">
        <v>1019</v>
      </c>
      <c r="B77" s="2167"/>
      <c r="C77" s="2168" t="s">
        <v>50</v>
      </c>
      <c r="D77" s="2160"/>
      <c r="E77" s="1036"/>
      <c r="F77" s="2160"/>
      <c r="G77" s="1036">
        <v>46.19</v>
      </c>
      <c r="H77" s="2169"/>
      <c r="I77" s="1351">
        <v>46.19</v>
      </c>
      <c r="J77" s="2160"/>
      <c r="K77" s="1036"/>
      <c r="L77" s="2160"/>
      <c r="M77" s="1036">
        <v>46.19</v>
      </c>
      <c r="N77" s="2160"/>
      <c r="O77" s="1036">
        <v>65.23</v>
      </c>
      <c r="P77" s="2160"/>
      <c r="Q77" s="1036">
        <v>111.42</v>
      </c>
      <c r="R77" s="2160"/>
      <c r="S77" s="1036">
        <v>530.95999999999992</v>
      </c>
      <c r="T77" s="2160"/>
      <c r="U77" s="1036">
        <v>642.37999999999988</v>
      </c>
      <c r="V77" s="2160"/>
      <c r="W77" s="1036">
        <v>11.280000000000001</v>
      </c>
      <c r="X77" s="2161"/>
      <c r="Y77" s="542">
        <v>607.46999999999991</v>
      </c>
      <c r="Z77" s="2161"/>
      <c r="AA77" s="542">
        <v>653.65999999999985</v>
      </c>
      <c r="AB77" s="2160"/>
      <c r="AC77" s="1036"/>
      <c r="AD77" s="2160"/>
      <c r="AE77" s="1036">
        <v>653.65999999999985</v>
      </c>
      <c r="AF77" s="2160"/>
      <c r="AG77" s="1036"/>
      <c r="AH77" s="2160"/>
      <c r="AI77" s="1036">
        <v>653.65999999999985</v>
      </c>
      <c r="AJ77" s="2160"/>
      <c r="AK77" s="1036">
        <v>201.95</v>
      </c>
      <c r="AL77" s="2161"/>
      <c r="AM77" s="542">
        <v>201.95</v>
      </c>
      <c r="AN77" s="2160"/>
      <c r="AO77" s="1036">
        <v>855.6099999999999</v>
      </c>
      <c r="AP77" s="2160"/>
      <c r="AQ77" s="1036">
        <v>10.11</v>
      </c>
      <c r="AR77" s="2160"/>
      <c r="AS77" s="1036">
        <v>865.71999999999991</v>
      </c>
      <c r="AT77" s="2160"/>
      <c r="AU77" s="1036">
        <v>6.18</v>
      </c>
      <c r="AV77" s="2160"/>
      <c r="AW77" s="1036">
        <v>871.89999999999986</v>
      </c>
      <c r="AX77" s="2160"/>
      <c r="AY77" s="1036">
        <v>52.63</v>
      </c>
      <c r="AZ77" s="2161"/>
      <c r="BA77" s="542">
        <v>68.92</v>
      </c>
      <c r="BB77" s="2161"/>
      <c r="BC77" s="542">
        <v>270.87</v>
      </c>
      <c r="BD77" s="2160"/>
      <c r="BE77" s="1036">
        <v>924.52999999999986</v>
      </c>
      <c r="BF77" s="1365">
        <v>0</v>
      </c>
      <c r="BG77" s="1365">
        <v>924.52999999999986</v>
      </c>
      <c r="BH77" s="1217">
        <v>0</v>
      </c>
      <c r="BI77" s="1217">
        <v>0</v>
      </c>
      <c r="BJ77" s="1217"/>
      <c r="BK77" s="1217"/>
      <c r="BL77" s="1365"/>
    </row>
    <row r="78" spans="1:64" ht="15" customHeight="1" x14ac:dyDescent="0.25">
      <c r="A78" s="2166" t="s">
        <v>1279</v>
      </c>
      <c r="B78" s="2167"/>
      <c r="C78" s="2168" t="s">
        <v>50</v>
      </c>
      <c r="D78" s="2160"/>
      <c r="E78" s="1036"/>
      <c r="F78" s="2160"/>
      <c r="G78" s="1036"/>
      <c r="H78" s="2169"/>
      <c r="I78" s="1351">
        <v>0</v>
      </c>
      <c r="J78" s="2160"/>
      <c r="K78" s="1036"/>
      <c r="L78" s="2160"/>
      <c r="M78" s="1036">
        <v>0</v>
      </c>
      <c r="N78" s="2160"/>
      <c r="O78" s="1036">
        <v>70.738</v>
      </c>
      <c r="P78" s="2160"/>
      <c r="Q78" s="1036">
        <v>70.738</v>
      </c>
      <c r="R78" s="2160"/>
      <c r="S78" s="1036">
        <v>10.91</v>
      </c>
      <c r="T78" s="2160"/>
      <c r="U78" s="1036">
        <v>81.647999999999996</v>
      </c>
      <c r="V78" s="2160"/>
      <c r="W78" s="1036">
        <v>3.27</v>
      </c>
      <c r="X78" s="2161"/>
      <c r="Y78" s="542">
        <v>84.917999999999992</v>
      </c>
      <c r="Z78" s="2161"/>
      <c r="AA78" s="542">
        <v>84.917999999999992</v>
      </c>
      <c r="AB78" s="2160"/>
      <c r="AC78" s="1036">
        <v>8.58</v>
      </c>
      <c r="AD78" s="2160"/>
      <c r="AE78" s="1036">
        <v>93.49799999999999</v>
      </c>
      <c r="AF78" s="2160"/>
      <c r="AG78" s="1036"/>
      <c r="AH78" s="2160"/>
      <c r="AI78" s="1036">
        <v>93.49799999999999</v>
      </c>
      <c r="AJ78" s="2160"/>
      <c r="AK78" s="1036">
        <v>5.71</v>
      </c>
      <c r="AL78" s="2161"/>
      <c r="AM78" s="542">
        <v>14.29</v>
      </c>
      <c r="AN78" s="2160"/>
      <c r="AO78" s="1036">
        <v>99.207999999999984</v>
      </c>
      <c r="AP78" s="2160"/>
      <c r="AQ78" s="1036">
        <v>6.24</v>
      </c>
      <c r="AR78" s="2160"/>
      <c r="AS78" s="1036">
        <v>105.44799999999998</v>
      </c>
      <c r="AT78" s="2160"/>
      <c r="AU78" s="1036">
        <v>17.63</v>
      </c>
      <c r="AV78" s="2160"/>
      <c r="AW78" s="1036">
        <v>123.07799999999997</v>
      </c>
      <c r="AX78" s="2160"/>
      <c r="AY78" s="1036">
        <v>7.75</v>
      </c>
      <c r="AZ78" s="2161"/>
      <c r="BA78" s="542">
        <v>31.619999999999997</v>
      </c>
      <c r="BB78" s="2161"/>
      <c r="BC78" s="542">
        <v>45.91</v>
      </c>
      <c r="BD78" s="2160"/>
      <c r="BE78" s="1036">
        <v>130.82799999999997</v>
      </c>
      <c r="BF78" s="1365">
        <v>0</v>
      </c>
      <c r="BG78" s="1365">
        <v>130.82799999999997</v>
      </c>
      <c r="BH78" s="1217">
        <v>0</v>
      </c>
      <c r="BI78" s="1217">
        <v>0</v>
      </c>
      <c r="BJ78" s="1217"/>
      <c r="BK78" s="1217"/>
      <c r="BL78" s="1365"/>
    </row>
    <row r="79" spans="1:64" ht="15" customHeight="1" x14ac:dyDescent="0.25">
      <c r="A79" s="2166" t="s">
        <v>1309</v>
      </c>
      <c r="B79" s="2167"/>
      <c r="C79" s="2168" t="s">
        <v>50</v>
      </c>
      <c r="D79" s="2160"/>
      <c r="E79" s="1036"/>
      <c r="F79" s="2160"/>
      <c r="G79" s="1036">
        <v>18.07</v>
      </c>
      <c r="H79" s="2169"/>
      <c r="I79" s="1351">
        <v>18.07</v>
      </c>
      <c r="J79" s="2160"/>
      <c r="K79" s="1036">
        <v>5.88</v>
      </c>
      <c r="L79" s="2160"/>
      <c r="M79" s="1036">
        <v>23.95</v>
      </c>
      <c r="N79" s="2160"/>
      <c r="O79" s="1036">
        <v>11.059999999999999</v>
      </c>
      <c r="P79" s="2160"/>
      <c r="Q79" s="1036">
        <v>35.01</v>
      </c>
      <c r="R79" s="2160"/>
      <c r="S79" s="1036"/>
      <c r="T79" s="2160"/>
      <c r="U79" s="1036">
        <v>35.01</v>
      </c>
      <c r="V79" s="2160"/>
      <c r="W79" s="1036">
        <v>13.3</v>
      </c>
      <c r="X79" s="2161"/>
      <c r="Y79" s="542">
        <v>24.36</v>
      </c>
      <c r="Z79" s="2161"/>
      <c r="AA79" s="542">
        <v>48.31</v>
      </c>
      <c r="AB79" s="2160"/>
      <c r="AC79" s="1036">
        <v>1.47</v>
      </c>
      <c r="AD79" s="2160"/>
      <c r="AE79" s="1036">
        <v>49.78</v>
      </c>
      <c r="AF79" s="2160"/>
      <c r="AG79" s="1036"/>
      <c r="AH79" s="2160"/>
      <c r="AI79" s="1036">
        <v>49.78</v>
      </c>
      <c r="AJ79" s="2160"/>
      <c r="AK79" s="1036">
        <v>1173.1600000000001</v>
      </c>
      <c r="AL79" s="2161"/>
      <c r="AM79" s="542">
        <v>1174.6300000000001</v>
      </c>
      <c r="AN79" s="2160"/>
      <c r="AO79" s="1036">
        <v>1222.94</v>
      </c>
      <c r="AP79" s="2160"/>
      <c r="AQ79" s="1036">
        <v>896.82</v>
      </c>
      <c r="AR79" s="2160"/>
      <c r="AS79" s="1036">
        <v>2119.7600000000002</v>
      </c>
      <c r="AT79" s="2160"/>
      <c r="AU79" s="1036">
        <v>22.12</v>
      </c>
      <c r="AV79" s="2160"/>
      <c r="AW79" s="1036">
        <v>2141.88</v>
      </c>
      <c r="AX79" s="2160"/>
      <c r="AY79" s="1036">
        <v>70.86</v>
      </c>
      <c r="AZ79" s="2161"/>
      <c r="BA79" s="542">
        <v>989.80000000000007</v>
      </c>
      <c r="BB79" s="2161"/>
      <c r="BC79" s="542">
        <v>2164.4300000000003</v>
      </c>
      <c r="BD79" s="2160"/>
      <c r="BE79" s="1036">
        <v>2212.7400000000002</v>
      </c>
      <c r="BF79" s="1365">
        <v>0</v>
      </c>
      <c r="BG79" s="1365">
        <v>2212.7400000000002</v>
      </c>
      <c r="BH79" s="1217">
        <v>0</v>
      </c>
      <c r="BI79" s="1217">
        <v>0</v>
      </c>
      <c r="BJ79" s="1217"/>
      <c r="BK79" s="1217"/>
      <c r="BL79" s="1365"/>
    </row>
    <row r="80" spans="1:64" ht="15" customHeight="1" x14ac:dyDescent="0.25">
      <c r="A80" s="2166" t="s">
        <v>1665</v>
      </c>
      <c r="B80" s="2167"/>
      <c r="C80" s="2168" t="s">
        <v>50</v>
      </c>
      <c r="D80" s="2160"/>
      <c r="E80" s="1036"/>
      <c r="F80" s="2160"/>
      <c r="G80" s="1036"/>
      <c r="H80" s="2169"/>
      <c r="I80" s="1351">
        <v>0</v>
      </c>
      <c r="J80" s="2160"/>
      <c r="K80" s="1036"/>
      <c r="L80" s="2160"/>
      <c r="M80" s="1036">
        <v>0</v>
      </c>
      <c r="N80" s="2160"/>
      <c r="O80" s="1036"/>
      <c r="P80" s="2160"/>
      <c r="Q80" s="1036">
        <v>0</v>
      </c>
      <c r="R80" s="2160"/>
      <c r="S80" s="1036"/>
      <c r="T80" s="2160"/>
      <c r="U80" s="1036">
        <v>0</v>
      </c>
      <c r="V80" s="2160"/>
      <c r="W80" s="1036"/>
      <c r="X80" s="2161"/>
      <c r="Y80" s="542">
        <v>0</v>
      </c>
      <c r="Z80" s="2161"/>
      <c r="AA80" s="542">
        <v>0</v>
      </c>
      <c r="AB80" s="2160"/>
      <c r="AC80" s="1036"/>
      <c r="AD80" s="2160"/>
      <c r="AE80" s="1036">
        <v>0</v>
      </c>
      <c r="AF80" s="2160"/>
      <c r="AG80" s="1036"/>
      <c r="AH80" s="2160"/>
      <c r="AI80" s="1036">
        <v>0</v>
      </c>
      <c r="AJ80" s="2160"/>
      <c r="AK80" s="1036"/>
      <c r="AL80" s="2161"/>
      <c r="AM80" s="542">
        <v>0</v>
      </c>
      <c r="AN80" s="2160"/>
      <c r="AO80" s="1036">
        <v>0</v>
      </c>
      <c r="AP80" s="2160"/>
      <c r="AQ80" s="1036"/>
      <c r="AR80" s="2160"/>
      <c r="AS80" s="1036">
        <v>0</v>
      </c>
      <c r="AT80" s="2160"/>
      <c r="AU80" s="1036"/>
      <c r="AV80" s="2160"/>
      <c r="AW80" s="1036">
        <v>0</v>
      </c>
      <c r="AX80" s="2160"/>
      <c r="AY80" s="1036"/>
      <c r="AZ80" s="2161"/>
      <c r="BA80" s="542">
        <v>0</v>
      </c>
      <c r="BB80" s="2161"/>
      <c r="BC80" s="542">
        <v>0</v>
      </c>
      <c r="BD80" s="2160"/>
      <c r="BE80" s="1036">
        <v>0</v>
      </c>
      <c r="BF80" s="1365">
        <v>0</v>
      </c>
      <c r="BG80" s="1365">
        <v>0</v>
      </c>
      <c r="BH80" s="1217">
        <v>0</v>
      </c>
      <c r="BI80" s="1217">
        <v>0</v>
      </c>
      <c r="BJ80" s="1217"/>
      <c r="BK80" s="1217"/>
      <c r="BL80" s="1365"/>
    </row>
    <row r="81" spans="1:64" ht="15" customHeight="1" x14ac:dyDescent="0.25">
      <c r="A81" s="2166" t="s">
        <v>1471</v>
      </c>
      <c r="B81" s="2167"/>
      <c r="C81" s="2168" t="s">
        <v>50</v>
      </c>
      <c r="D81" s="2160"/>
      <c r="E81" s="1036"/>
      <c r="F81" s="2160"/>
      <c r="G81" s="1036"/>
      <c r="H81" s="2169"/>
      <c r="I81" s="1351">
        <v>0</v>
      </c>
      <c r="J81" s="2160"/>
      <c r="K81" s="1036"/>
      <c r="L81" s="2160"/>
      <c r="M81" s="1036">
        <v>0</v>
      </c>
      <c r="N81" s="2160"/>
      <c r="O81" s="1036"/>
      <c r="P81" s="2160"/>
      <c r="Q81" s="1036">
        <v>0</v>
      </c>
      <c r="R81" s="2160"/>
      <c r="S81" s="1036"/>
      <c r="T81" s="2160"/>
      <c r="U81" s="1036">
        <v>0</v>
      </c>
      <c r="V81" s="2160"/>
      <c r="W81" s="1036"/>
      <c r="X81" s="2161"/>
      <c r="Y81" s="542">
        <v>0</v>
      </c>
      <c r="Z81" s="2161"/>
      <c r="AA81" s="542">
        <v>0</v>
      </c>
      <c r="AB81" s="2160"/>
      <c r="AC81" s="1036">
        <v>0.6</v>
      </c>
      <c r="AD81" s="2160"/>
      <c r="AE81" s="1036">
        <v>0.6</v>
      </c>
      <c r="AF81" s="2160"/>
      <c r="AG81" s="1036"/>
      <c r="AH81" s="2160"/>
      <c r="AI81" s="1036">
        <v>0.6</v>
      </c>
      <c r="AJ81" s="2160"/>
      <c r="AK81" s="1036">
        <v>13.829999999999998</v>
      </c>
      <c r="AL81" s="2161"/>
      <c r="AM81" s="542">
        <v>14.429999999999998</v>
      </c>
      <c r="AN81" s="2160"/>
      <c r="AO81" s="1036">
        <v>14.429999999999998</v>
      </c>
      <c r="AP81" s="2160"/>
      <c r="AQ81" s="1036"/>
      <c r="AR81" s="2160"/>
      <c r="AS81" s="1036">
        <v>14.429999999999998</v>
      </c>
      <c r="AT81" s="2160"/>
      <c r="AU81" s="1036"/>
      <c r="AV81" s="2160"/>
      <c r="AW81" s="1036">
        <v>14.429999999999998</v>
      </c>
      <c r="AX81" s="2160"/>
      <c r="AY81" s="1036">
        <v>15.030000000000001</v>
      </c>
      <c r="AZ81" s="2161"/>
      <c r="BA81" s="542">
        <v>15.030000000000001</v>
      </c>
      <c r="BB81" s="2161"/>
      <c r="BC81" s="542">
        <v>29.46</v>
      </c>
      <c r="BD81" s="2160"/>
      <c r="BE81" s="1036">
        <v>29.46</v>
      </c>
      <c r="BF81" s="1365">
        <v>0</v>
      </c>
      <c r="BG81" s="1365">
        <v>29.46</v>
      </c>
      <c r="BH81" s="1217">
        <v>0</v>
      </c>
      <c r="BI81" s="1217">
        <v>0</v>
      </c>
      <c r="BJ81" s="1217"/>
      <c r="BK81" s="1217"/>
      <c r="BL81" s="1365"/>
    </row>
    <row r="82" spans="1:64" ht="15" customHeight="1" x14ac:dyDescent="0.25">
      <c r="A82" s="2166" t="s">
        <v>945</v>
      </c>
      <c r="B82" s="2167"/>
      <c r="C82" s="2168" t="s">
        <v>50</v>
      </c>
      <c r="D82" s="2160"/>
      <c r="E82" s="1036"/>
      <c r="F82" s="2160"/>
      <c r="G82" s="1036"/>
      <c r="H82" s="2169"/>
      <c r="I82" s="1351">
        <v>0</v>
      </c>
      <c r="J82" s="2160"/>
      <c r="K82" s="1036"/>
      <c r="L82" s="2160"/>
      <c r="M82" s="1036">
        <v>0</v>
      </c>
      <c r="N82" s="2160"/>
      <c r="O82" s="1036">
        <v>11.92</v>
      </c>
      <c r="P82" s="2160"/>
      <c r="Q82" s="1036">
        <v>11.92</v>
      </c>
      <c r="R82" s="2160"/>
      <c r="S82" s="1036">
        <v>0.88</v>
      </c>
      <c r="T82" s="2160"/>
      <c r="U82" s="1036">
        <v>12.8</v>
      </c>
      <c r="V82" s="2160"/>
      <c r="W82" s="1036">
        <v>1.74</v>
      </c>
      <c r="X82" s="2161"/>
      <c r="Y82" s="542">
        <v>14.540000000000001</v>
      </c>
      <c r="Z82" s="2161"/>
      <c r="AA82" s="542">
        <v>14.540000000000001</v>
      </c>
      <c r="AB82" s="2160"/>
      <c r="AC82" s="1036"/>
      <c r="AD82" s="2160"/>
      <c r="AE82" s="1036">
        <v>14.540000000000001</v>
      </c>
      <c r="AF82" s="2160"/>
      <c r="AG82" s="1036"/>
      <c r="AH82" s="2160"/>
      <c r="AI82" s="1036">
        <v>14.540000000000001</v>
      </c>
      <c r="AJ82" s="2160"/>
      <c r="AK82" s="1036"/>
      <c r="AL82" s="2161"/>
      <c r="AM82" s="542">
        <v>0</v>
      </c>
      <c r="AN82" s="2160"/>
      <c r="AO82" s="1036">
        <v>14.540000000000001</v>
      </c>
      <c r="AP82" s="2160"/>
      <c r="AQ82" s="1036"/>
      <c r="AR82" s="2160"/>
      <c r="AS82" s="1036">
        <v>14.540000000000001</v>
      </c>
      <c r="AT82" s="2160"/>
      <c r="AU82" s="1036"/>
      <c r="AV82" s="2160"/>
      <c r="AW82" s="1036">
        <v>14.540000000000001</v>
      </c>
      <c r="AX82" s="2160"/>
      <c r="AY82" s="1036"/>
      <c r="AZ82" s="2161"/>
      <c r="BA82" s="542">
        <v>0</v>
      </c>
      <c r="BB82" s="2161"/>
      <c r="BC82" s="542">
        <v>0</v>
      </c>
      <c r="BD82" s="2160"/>
      <c r="BE82" s="1036">
        <v>14.540000000000001</v>
      </c>
      <c r="BF82" s="1365">
        <v>0</v>
      </c>
      <c r="BG82" s="1365">
        <v>14.540000000000001</v>
      </c>
      <c r="BH82" s="1217">
        <v>0</v>
      </c>
      <c r="BI82" s="1217">
        <v>0</v>
      </c>
      <c r="BJ82" s="1217"/>
      <c r="BK82" s="1217"/>
      <c r="BL82" s="1365"/>
    </row>
    <row r="83" spans="1:64" ht="15" customHeight="1" x14ac:dyDescent="0.25">
      <c r="A83" s="2166" t="s">
        <v>1301</v>
      </c>
      <c r="B83" s="2167"/>
      <c r="C83" s="2168" t="s">
        <v>50</v>
      </c>
      <c r="D83" s="2160"/>
      <c r="E83" s="1036"/>
      <c r="F83" s="2160"/>
      <c r="G83" s="1036"/>
      <c r="H83" s="2169"/>
      <c r="I83" s="1351">
        <v>0</v>
      </c>
      <c r="J83" s="2160"/>
      <c r="K83" s="1036"/>
      <c r="L83" s="2160"/>
      <c r="M83" s="1036">
        <v>0</v>
      </c>
      <c r="N83" s="2160"/>
      <c r="O83" s="1036">
        <v>104.41999999999999</v>
      </c>
      <c r="P83" s="2160"/>
      <c r="Q83" s="1036">
        <v>104.41999999999999</v>
      </c>
      <c r="R83" s="2160"/>
      <c r="S83" s="1036">
        <v>16.62</v>
      </c>
      <c r="T83" s="2160"/>
      <c r="U83" s="1036">
        <v>121.03999999999999</v>
      </c>
      <c r="V83" s="2160"/>
      <c r="W83" s="1021">
        <v>0.28999999999999998</v>
      </c>
      <c r="X83" s="2161"/>
      <c r="Y83" s="542">
        <v>121.33</v>
      </c>
      <c r="Z83" s="2161"/>
      <c r="AA83" s="542">
        <v>121.33</v>
      </c>
      <c r="AB83" s="2160"/>
      <c r="AC83" s="1021"/>
      <c r="AD83" s="2160"/>
      <c r="AE83" s="1036">
        <v>121.33</v>
      </c>
      <c r="AF83" s="2160"/>
      <c r="AG83" s="1021"/>
      <c r="AH83" s="2160"/>
      <c r="AI83" s="1036">
        <v>121.33</v>
      </c>
      <c r="AJ83" s="2160"/>
      <c r="AK83" s="1021"/>
      <c r="AL83" s="2161"/>
      <c r="AM83" s="542">
        <v>0</v>
      </c>
      <c r="AN83" s="2160"/>
      <c r="AO83" s="1036">
        <v>121.33</v>
      </c>
      <c r="AP83" s="2160"/>
      <c r="AQ83" s="1021"/>
      <c r="AR83" s="2160"/>
      <c r="AS83" s="1036">
        <v>121.33</v>
      </c>
      <c r="AT83" s="2160"/>
      <c r="AU83" s="1021"/>
      <c r="AV83" s="2160"/>
      <c r="AW83" s="1036">
        <v>121.33</v>
      </c>
      <c r="AX83" s="2160"/>
      <c r="AY83" s="1021"/>
      <c r="AZ83" s="2161"/>
      <c r="BA83" s="542">
        <v>0</v>
      </c>
      <c r="BB83" s="2161"/>
      <c r="BC83" s="542">
        <v>0</v>
      </c>
      <c r="BD83" s="2160"/>
      <c r="BE83" s="1036">
        <v>121.33</v>
      </c>
      <c r="BF83" s="1365">
        <v>0</v>
      </c>
      <c r="BG83" s="1365">
        <v>121.33</v>
      </c>
      <c r="BH83" s="1217">
        <v>0</v>
      </c>
      <c r="BI83" s="1217">
        <v>0</v>
      </c>
      <c r="BJ83" s="1217"/>
      <c r="BK83" s="1217"/>
      <c r="BL83" s="1365"/>
    </row>
    <row r="84" spans="1:64" ht="15" customHeight="1" x14ac:dyDescent="0.25">
      <c r="A84" s="2166" t="s">
        <v>1206</v>
      </c>
      <c r="B84" s="2167"/>
      <c r="C84" s="2168" t="s">
        <v>50</v>
      </c>
      <c r="D84" s="2160"/>
      <c r="E84" s="1036"/>
      <c r="F84" s="2160"/>
      <c r="G84" s="1036"/>
      <c r="H84" s="2169"/>
      <c r="I84" s="1351">
        <v>0</v>
      </c>
      <c r="J84" s="2160"/>
      <c r="K84" s="1036"/>
      <c r="L84" s="2160"/>
      <c r="M84" s="1036">
        <v>0</v>
      </c>
      <c r="N84" s="2160"/>
      <c r="O84" s="1036"/>
      <c r="P84" s="2160"/>
      <c r="Q84" s="1036">
        <v>0</v>
      </c>
      <c r="R84" s="2160"/>
      <c r="S84" s="1036"/>
      <c r="T84" s="2160"/>
      <c r="U84" s="1036">
        <v>0</v>
      </c>
      <c r="V84" s="2160"/>
      <c r="W84" s="1036"/>
      <c r="X84" s="2161"/>
      <c r="Y84" s="542">
        <v>0</v>
      </c>
      <c r="Z84" s="2161"/>
      <c r="AA84" s="542">
        <v>0</v>
      </c>
      <c r="AB84" s="2160"/>
      <c r="AC84" s="1036">
        <v>2.86</v>
      </c>
      <c r="AD84" s="2160"/>
      <c r="AE84" s="1036">
        <v>2.86</v>
      </c>
      <c r="AF84" s="2160"/>
      <c r="AG84" s="1036"/>
      <c r="AH84" s="2160"/>
      <c r="AI84" s="1036">
        <v>2.86</v>
      </c>
      <c r="AJ84" s="2160"/>
      <c r="AK84" s="1036">
        <v>5.6099999999999994</v>
      </c>
      <c r="AL84" s="2161"/>
      <c r="AM84" s="542">
        <v>8.4699999999999989</v>
      </c>
      <c r="AN84" s="2160"/>
      <c r="AO84" s="1036">
        <v>8.4699999999999989</v>
      </c>
      <c r="AP84" s="2160"/>
      <c r="AQ84" s="1036"/>
      <c r="AR84" s="2160"/>
      <c r="AS84" s="1036">
        <v>8.4699999999999989</v>
      </c>
      <c r="AT84" s="2160"/>
      <c r="AU84" s="1036">
        <v>22.08</v>
      </c>
      <c r="AV84" s="2160"/>
      <c r="AW84" s="1036">
        <v>30.549999999999997</v>
      </c>
      <c r="AX84" s="2160"/>
      <c r="AY84" s="1036">
        <v>1.21</v>
      </c>
      <c r="AZ84" s="2161"/>
      <c r="BA84" s="542">
        <v>23.29</v>
      </c>
      <c r="BB84" s="2161"/>
      <c r="BC84" s="542">
        <v>31.759999999999998</v>
      </c>
      <c r="BD84" s="2160"/>
      <c r="BE84" s="1036">
        <v>31.759999999999998</v>
      </c>
      <c r="BF84" s="1365">
        <v>0</v>
      </c>
      <c r="BG84" s="1365">
        <v>31.759999999999998</v>
      </c>
      <c r="BH84" s="1217">
        <v>0</v>
      </c>
      <c r="BI84" s="1217">
        <v>0</v>
      </c>
      <c r="BJ84" s="1217"/>
      <c r="BK84" s="1217"/>
      <c r="BL84" s="1365"/>
    </row>
    <row r="85" spans="1:64" ht="15" customHeight="1" x14ac:dyDescent="0.25">
      <c r="A85" s="2166" t="s">
        <v>1331</v>
      </c>
      <c r="B85" s="2167"/>
      <c r="C85" s="2168" t="s">
        <v>50</v>
      </c>
      <c r="D85" s="2160"/>
      <c r="E85" s="1036"/>
      <c r="F85" s="2160"/>
      <c r="G85" s="1036"/>
      <c r="H85" s="2169"/>
      <c r="I85" s="1351">
        <v>0</v>
      </c>
      <c r="J85" s="2160"/>
      <c r="K85" s="1036"/>
      <c r="L85" s="2160"/>
      <c r="M85" s="1036">
        <v>0</v>
      </c>
      <c r="N85" s="2160"/>
      <c r="O85" s="1036">
        <v>43.43</v>
      </c>
      <c r="P85" s="2160"/>
      <c r="Q85" s="1036">
        <v>43.43</v>
      </c>
      <c r="R85" s="2160"/>
      <c r="S85" s="1036"/>
      <c r="T85" s="2160"/>
      <c r="U85" s="1036">
        <v>43.43</v>
      </c>
      <c r="V85" s="2160"/>
      <c r="W85" s="1036"/>
      <c r="X85" s="2161"/>
      <c r="Y85" s="542">
        <v>43.43</v>
      </c>
      <c r="Z85" s="2161"/>
      <c r="AA85" s="542">
        <v>43.43</v>
      </c>
      <c r="AB85" s="2160"/>
      <c r="AC85" s="1036"/>
      <c r="AD85" s="2160"/>
      <c r="AE85" s="1036">
        <v>43.43</v>
      </c>
      <c r="AF85" s="2160"/>
      <c r="AG85" s="1036"/>
      <c r="AH85" s="2160"/>
      <c r="AI85" s="1036">
        <v>43.43</v>
      </c>
      <c r="AJ85" s="2160"/>
      <c r="AK85" s="1036"/>
      <c r="AL85" s="2161"/>
      <c r="AM85" s="542">
        <v>0</v>
      </c>
      <c r="AN85" s="2160"/>
      <c r="AO85" s="1036">
        <v>43.43</v>
      </c>
      <c r="AP85" s="2160"/>
      <c r="AQ85" s="1036">
        <v>77.87</v>
      </c>
      <c r="AR85" s="2160"/>
      <c r="AS85" s="1036">
        <v>121.30000000000001</v>
      </c>
      <c r="AT85" s="2160"/>
      <c r="AU85" s="1036"/>
      <c r="AV85" s="2160"/>
      <c r="AW85" s="1036">
        <v>121.30000000000001</v>
      </c>
      <c r="AX85" s="2160"/>
      <c r="AY85" s="1036"/>
      <c r="AZ85" s="2161"/>
      <c r="BA85" s="542">
        <v>77.87</v>
      </c>
      <c r="BB85" s="2161"/>
      <c r="BC85" s="542">
        <v>77.87</v>
      </c>
      <c r="BD85" s="2160"/>
      <c r="BE85" s="1036">
        <v>121.30000000000001</v>
      </c>
      <c r="BF85" s="1365">
        <v>0</v>
      </c>
      <c r="BG85" s="1365">
        <v>121.30000000000001</v>
      </c>
      <c r="BH85" s="1217">
        <v>0</v>
      </c>
      <c r="BI85" s="1217">
        <v>0</v>
      </c>
      <c r="BJ85" s="1217"/>
      <c r="BK85" s="1217"/>
      <c r="BL85" s="1365"/>
    </row>
    <row r="86" spans="1:64" ht="15" customHeight="1" x14ac:dyDescent="0.25">
      <c r="A86" s="2166" t="s">
        <v>1151</v>
      </c>
      <c r="B86" s="2167"/>
      <c r="C86" s="2168" t="s">
        <v>50</v>
      </c>
      <c r="D86" s="2160"/>
      <c r="E86" s="1036">
        <v>4.3119999999999994</v>
      </c>
      <c r="F86" s="2160"/>
      <c r="G86" s="1036">
        <v>57.277000000000001</v>
      </c>
      <c r="H86" s="2169"/>
      <c r="I86" s="1351">
        <v>61.588999999999999</v>
      </c>
      <c r="J86" s="2160"/>
      <c r="K86" s="1036">
        <v>27.82</v>
      </c>
      <c r="L86" s="2160"/>
      <c r="M86" s="1036">
        <v>89.408999999999992</v>
      </c>
      <c r="N86" s="2160"/>
      <c r="O86" s="1036"/>
      <c r="P86" s="2160"/>
      <c r="Q86" s="1036">
        <v>89.408999999999992</v>
      </c>
      <c r="R86" s="2160"/>
      <c r="S86" s="1036"/>
      <c r="T86" s="2160"/>
      <c r="U86" s="1036">
        <v>89.408999999999992</v>
      </c>
      <c r="V86" s="2160"/>
      <c r="W86" s="1036">
        <v>135.5</v>
      </c>
      <c r="X86" s="2161"/>
      <c r="Y86" s="542">
        <v>135.5</v>
      </c>
      <c r="Z86" s="2161"/>
      <c r="AA86" s="542">
        <v>224.90899999999999</v>
      </c>
      <c r="AB86" s="2160"/>
      <c r="AC86" s="1036"/>
      <c r="AD86" s="2160"/>
      <c r="AE86" s="1036">
        <v>224.90899999999999</v>
      </c>
      <c r="AF86" s="2160"/>
      <c r="AG86" s="1036"/>
      <c r="AH86" s="2160"/>
      <c r="AI86" s="1036">
        <v>224.90899999999999</v>
      </c>
      <c r="AJ86" s="2160"/>
      <c r="AK86" s="1036">
        <v>21.75</v>
      </c>
      <c r="AL86" s="2161"/>
      <c r="AM86" s="542">
        <v>21.75</v>
      </c>
      <c r="AN86" s="2160"/>
      <c r="AO86" s="1036">
        <v>246.65899999999999</v>
      </c>
      <c r="AP86" s="2160"/>
      <c r="AQ86" s="1036">
        <v>1.96</v>
      </c>
      <c r="AR86" s="2160"/>
      <c r="AS86" s="1036">
        <v>248.619</v>
      </c>
      <c r="AT86" s="2160"/>
      <c r="AU86" s="1036">
        <v>104.53999999999999</v>
      </c>
      <c r="AV86" s="2160"/>
      <c r="AW86" s="1036">
        <v>353.15899999999999</v>
      </c>
      <c r="AX86" s="2160"/>
      <c r="AY86" s="1036">
        <v>62.54</v>
      </c>
      <c r="AZ86" s="2161"/>
      <c r="BA86" s="542">
        <v>169.04</v>
      </c>
      <c r="BB86" s="2161"/>
      <c r="BC86" s="542">
        <v>190.79</v>
      </c>
      <c r="BD86" s="2160"/>
      <c r="BE86" s="1036">
        <v>415.69900000000001</v>
      </c>
      <c r="BF86" s="1365">
        <v>0</v>
      </c>
      <c r="BG86" s="1365">
        <v>415.69900000000001</v>
      </c>
      <c r="BH86" s="1217">
        <v>0</v>
      </c>
      <c r="BI86" s="1217">
        <v>0</v>
      </c>
      <c r="BJ86" s="1217"/>
      <c r="BK86" s="1217"/>
      <c r="BL86" s="1365"/>
    </row>
    <row r="87" spans="1:64" ht="15.75" thickBot="1" x14ac:dyDescent="0.3">
      <c r="A87" s="2170" t="s">
        <v>1019</v>
      </c>
      <c r="B87" s="2171"/>
      <c r="C87" s="2172" t="s">
        <v>50</v>
      </c>
      <c r="D87" s="2173"/>
      <c r="E87" s="1050"/>
      <c r="F87" s="2173"/>
      <c r="G87" s="1050"/>
      <c r="H87" s="2174"/>
      <c r="I87" s="1351">
        <v>0</v>
      </c>
      <c r="J87" s="2173"/>
      <c r="K87" s="1050"/>
      <c r="L87" s="2160"/>
      <c r="M87" s="1036">
        <v>0</v>
      </c>
      <c r="N87" s="2173"/>
      <c r="O87" s="1050"/>
      <c r="P87" s="2160"/>
      <c r="Q87" s="1036">
        <v>0</v>
      </c>
      <c r="R87" s="2173"/>
      <c r="S87" s="1050"/>
      <c r="T87" s="2160"/>
      <c r="U87" s="1036">
        <v>0</v>
      </c>
      <c r="V87" s="2173"/>
      <c r="W87" s="1050"/>
      <c r="X87" s="2161"/>
      <c r="Y87" s="542">
        <v>0</v>
      </c>
      <c r="Z87" s="2161"/>
      <c r="AA87" s="542">
        <v>0</v>
      </c>
      <c r="AB87" s="2173"/>
      <c r="AC87" s="1050"/>
      <c r="AD87" s="2160"/>
      <c r="AE87" s="1036">
        <v>0</v>
      </c>
      <c r="AF87" s="2173"/>
      <c r="AG87" s="1050"/>
      <c r="AH87" s="2160"/>
      <c r="AI87" s="1036">
        <v>0</v>
      </c>
      <c r="AJ87" s="2173"/>
      <c r="AK87" s="1050"/>
      <c r="AL87" s="2161"/>
      <c r="AM87" s="542">
        <v>0</v>
      </c>
      <c r="AN87" s="2160"/>
      <c r="AO87" s="1036">
        <v>0</v>
      </c>
      <c r="AP87" s="2173"/>
      <c r="AQ87" s="1050"/>
      <c r="AR87" s="2160"/>
      <c r="AS87" s="1036">
        <v>0</v>
      </c>
      <c r="AT87" s="2173"/>
      <c r="AU87" s="1050"/>
      <c r="AV87" s="2160"/>
      <c r="AW87" s="1036">
        <v>0</v>
      </c>
      <c r="AX87" s="2173"/>
      <c r="AY87" s="1050"/>
      <c r="AZ87" s="2161"/>
      <c r="BA87" s="542">
        <v>0</v>
      </c>
      <c r="BB87" s="2161"/>
      <c r="BC87" s="542">
        <v>0</v>
      </c>
      <c r="BD87" s="2160"/>
      <c r="BE87" s="1036">
        <v>0</v>
      </c>
      <c r="BF87" s="1365">
        <v>0</v>
      </c>
      <c r="BG87" s="1365">
        <v>0</v>
      </c>
      <c r="BH87" s="1217">
        <v>0</v>
      </c>
      <c r="BI87" s="1217">
        <v>0</v>
      </c>
      <c r="BJ87" s="1217"/>
      <c r="BK87" s="1217"/>
      <c r="BL87" s="1365"/>
    </row>
    <row r="88" spans="1:64" ht="16.5" thickBot="1" x14ac:dyDescent="0.3">
      <c r="A88" s="2175" t="s">
        <v>298</v>
      </c>
      <c r="B88" s="2176"/>
      <c r="C88" s="2177" t="s">
        <v>50</v>
      </c>
      <c r="D88" s="2178">
        <v>46000</v>
      </c>
      <c r="E88" s="2179">
        <v>47026.558999999994</v>
      </c>
      <c r="F88" s="2178">
        <v>47500</v>
      </c>
      <c r="G88" s="2179">
        <v>44729.462999999989</v>
      </c>
      <c r="H88" s="2180">
        <v>93500</v>
      </c>
      <c r="I88" s="2181">
        <v>91756.022000000012</v>
      </c>
      <c r="J88" s="2178">
        <v>35000</v>
      </c>
      <c r="K88" s="2179">
        <v>27934.053000000004</v>
      </c>
      <c r="L88" s="2182">
        <v>128500</v>
      </c>
      <c r="M88" s="1420">
        <v>119690.07500000003</v>
      </c>
      <c r="N88" s="2178">
        <v>12500</v>
      </c>
      <c r="O88" s="2179">
        <v>45159.640999999989</v>
      </c>
      <c r="P88" s="2182">
        <v>141000</v>
      </c>
      <c r="Q88" s="1420">
        <v>164849.71600000016</v>
      </c>
      <c r="R88" s="2178">
        <v>49000</v>
      </c>
      <c r="S88" s="2179">
        <v>35268.412000000011</v>
      </c>
      <c r="T88" s="2182">
        <v>190000</v>
      </c>
      <c r="U88" s="1420">
        <v>200118.12800000003</v>
      </c>
      <c r="V88" s="2178">
        <v>48000</v>
      </c>
      <c r="W88" s="2179">
        <v>43943.804999999993</v>
      </c>
      <c r="X88" s="1408">
        <v>109500</v>
      </c>
      <c r="Y88" s="1408">
        <v>124371.85800000001</v>
      </c>
      <c r="Z88" s="1408">
        <v>238000</v>
      </c>
      <c r="AA88" s="1408">
        <v>244061.93300000008</v>
      </c>
      <c r="AB88" s="2178">
        <v>54000</v>
      </c>
      <c r="AC88" s="2179">
        <v>44979.451000000008</v>
      </c>
      <c r="AD88" s="2182">
        <v>292000</v>
      </c>
      <c r="AE88" s="1420">
        <v>289041.38399999996</v>
      </c>
      <c r="AF88" s="2178">
        <v>52000</v>
      </c>
      <c r="AG88" s="2179">
        <v>8584.9840000000004</v>
      </c>
      <c r="AH88" s="2182">
        <v>344000</v>
      </c>
      <c r="AI88" s="1420">
        <v>297626.36799999996</v>
      </c>
      <c r="AJ88" s="2178">
        <v>54000</v>
      </c>
      <c r="AK88" s="2179">
        <v>41652.068000000007</v>
      </c>
      <c r="AL88" s="1408">
        <v>160000</v>
      </c>
      <c r="AM88" s="1408">
        <v>95216.502999999982</v>
      </c>
      <c r="AN88" s="2182">
        <v>398000</v>
      </c>
      <c r="AO88" s="1420">
        <v>339278.43599999981</v>
      </c>
      <c r="AP88" s="2178">
        <v>54000</v>
      </c>
      <c r="AQ88" s="2179">
        <v>52038.748999999996</v>
      </c>
      <c r="AR88" s="2182">
        <v>452000</v>
      </c>
      <c r="AS88" s="1420">
        <v>391317.18499999976</v>
      </c>
      <c r="AT88" s="2178">
        <v>48000</v>
      </c>
      <c r="AU88" s="2179">
        <v>51200.030000000006</v>
      </c>
      <c r="AV88" s="2182">
        <v>500000</v>
      </c>
      <c r="AW88" s="1420">
        <v>442517.21499999985</v>
      </c>
      <c r="AX88" s="2178">
        <v>60000</v>
      </c>
      <c r="AY88" s="2179">
        <v>62366.380000000005</v>
      </c>
      <c r="AZ88" s="1408">
        <v>162000</v>
      </c>
      <c r="BA88" s="1408">
        <v>165605.15899999999</v>
      </c>
      <c r="BB88" s="1408">
        <v>322000</v>
      </c>
      <c r="BC88" s="1408">
        <v>260821.66199999998</v>
      </c>
      <c r="BD88" s="2182">
        <v>560000</v>
      </c>
      <c r="BE88" s="1420">
        <v>504883.59500000003</v>
      </c>
      <c r="BF88" s="1365">
        <v>560000</v>
      </c>
      <c r="BG88" s="1365">
        <v>504883.59500000003</v>
      </c>
      <c r="BH88" s="1217">
        <v>0</v>
      </c>
      <c r="BI88" s="1217">
        <v>0</v>
      </c>
      <c r="BJ88" s="1217"/>
      <c r="BK88" s="1217"/>
      <c r="BL88" s="1217"/>
    </row>
    <row r="89" spans="1:64" ht="16.5" thickBot="1" x14ac:dyDescent="0.3">
      <c r="A89" s="2183" t="s">
        <v>827</v>
      </c>
      <c r="B89" s="2184"/>
      <c r="C89" s="2185" t="s">
        <v>50</v>
      </c>
      <c r="D89" s="2182">
        <v>46000</v>
      </c>
      <c r="E89" s="1420">
        <v>47018.296999999999</v>
      </c>
      <c r="F89" s="2182">
        <v>47500</v>
      </c>
      <c r="G89" s="1420">
        <v>44548.075999999986</v>
      </c>
      <c r="H89" s="2186">
        <v>93500</v>
      </c>
      <c r="I89" s="2187">
        <v>91566.372999999992</v>
      </c>
      <c r="J89" s="2182">
        <v>35000</v>
      </c>
      <c r="K89" s="1420">
        <v>27879.333000000002</v>
      </c>
      <c r="L89" s="2182">
        <v>128500</v>
      </c>
      <c r="M89" s="1420">
        <v>119445.70600000002</v>
      </c>
      <c r="N89" s="2182">
        <v>12500</v>
      </c>
      <c r="O89" s="1420">
        <v>44707.992999999995</v>
      </c>
      <c r="P89" s="2182">
        <v>141000</v>
      </c>
      <c r="Q89" s="1420">
        <v>164153.69900000008</v>
      </c>
      <c r="R89" s="2182">
        <v>49000</v>
      </c>
      <c r="S89" s="1420">
        <v>34390.132000000005</v>
      </c>
      <c r="T89" s="2182">
        <v>190000</v>
      </c>
      <c r="U89" s="1420">
        <v>198543.83100000003</v>
      </c>
      <c r="V89" s="2182">
        <v>48000</v>
      </c>
      <c r="W89" s="1420">
        <v>43670.794999999998</v>
      </c>
      <c r="X89" s="1408">
        <v>109500</v>
      </c>
      <c r="Y89" s="1408">
        <v>122768.92000000001</v>
      </c>
      <c r="Z89" s="1408">
        <v>238000</v>
      </c>
      <c r="AA89" s="1408">
        <v>242214.62600000005</v>
      </c>
      <c r="AB89" s="2182">
        <v>54000</v>
      </c>
      <c r="AC89" s="1420">
        <v>44900.301000000007</v>
      </c>
      <c r="AD89" s="2182">
        <v>292000</v>
      </c>
      <c r="AE89" s="1420">
        <v>287114.92700000003</v>
      </c>
      <c r="AF89" s="2182">
        <v>52000</v>
      </c>
      <c r="AG89" s="1420">
        <v>8584.9840000000004</v>
      </c>
      <c r="AH89" s="2182">
        <v>344000</v>
      </c>
      <c r="AI89" s="1420">
        <v>295699.91100000002</v>
      </c>
      <c r="AJ89" s="2182">
        <v>54000</v>
      </c>
      <c r="AK89" s="1420">
        <v>40066.768000000004</v>
      </c>
      <c r="AL89" s="1408">
        <v>160000</v>
      </c>
      <c r="AM89" s="1408">
        <v>93552.053</v>
      </c>
      <c r="AN89" s="2182">
        <v>398000</v>
      </c>
      <c r="AO89" s="1420">
        <v>335766.67899999995</v>
      </c>
      <c r="AP89" s="2182">
        <v>54000</v>
      </c>
      <c r="AQ89" s="1420">
        <v>51039.178999999996</v>
      </c>
      <c r="AR89" s="2182">
        <v>452000</v>
      </c>
      <c r="AS89" s="1420">
        <v>386805.85799999983</v>
      </c>
      <c r="AT89" s="2182">
        <v>48000</v>
      </c>
      <c r="AU89" s="1420">
        <v>51009.48</v>
      </c>
      <c r="AV89" s="2182">
        <v>500000</v>
      </c>
      <c r="AW89" s="1420">
        <v>437815.33799999987</v>
      </c>
      <c r="AX89" s="2182">
        <v>60000</v>
      </c>
      <c r="AY89" s="1420">
        <v>62071.890000000007</v>
      </c>
      <c r="AZ89" s="1408">
        <v>162000</v>
      </c>
      <c r="BA89" s="1408">
        <v>164120.549</v>
      </c>
      <c r="BB89" s="1408">
        <v>322000</v>
      </c>
      <c r="BC89" s="1408">
        <v>257672.60199999996</v>
      </c>
      <c r="BD89" s="2182">
        <v>560000</v>
      </c>
      <c r="BE89" s="1420">
        <v>499887.228</v>
      </c>
      <c r="BF89" s="1365">
        <v>560000</v>
      </c>
      <c r="BG89" s="1365">
        <v>499887.228</v>
      </c>
      <c r="BH89" s="1217">
        <v>0</v>
      </c>
      <c r="BI89" s="1217">
        <v>0</v>
      </c>
      <c r="BJ89" s="1217"/>
      <c r="BK89" s="1217"/>
      <c r="BL89" s="1217"/>
    </row>
    <row r="90" spans="1:64" ht="16.5" thickBot="1" x14ac:dyDescent="0.3">
      <c r="A90" s="2183" t="s">
        <v>826</v>
      </c>
      <c r="B90" s="2188"/>
      <c r="C90" s="2185" t="s">
        <v>50</v>
      </c>
      <c r="D90" s="1308"/>
      <c r="E90" s="1311">
        <v>8.2620000000000005</v>
      </c>
      <c r="F90" s="1308"/>
      <c r="G90" s="1311">
        <v>181.387</v>
      </c>
      <c r="H90" s="2189"/>
      <c r="I90" s="2190">
        <v>189.649</v>
      </c>
      <c r="J90" s="1308"/>
      <c r="K90" s="1311">
        <v>54.72</v>
      </c>
      <c r="L90" s="2182"/>
      <c r="M90" s="1389">
        <v>244.36899999999997</v>
      </c>
      <c r="N90" s="1308"/>
      <c r="O90" s="1311">
        <v>451.64799999999997</v>
      </c>
      <c r="P90" s="2182"/>
      <c r="Q90" s="1389">
        <v>696.01699999999994</v>
      </c>
      <c r="R90" s="1308"/>
      <c r="S90" s="1309">
        <v>878.27999999999975</v>
      </c>
      <c r="T90" s="2182"/>
      <c r="U90" s="1389">
        <v>1574.2969999999996</v>
      </c>
      <c r="V90" s="1308"/>
      <c r="W90" s="1311">
        <v>273.01</v>
      </c>
      <c r="X90" s="1408"/>
      <c r="Y90" s="1384">
        <v>1602.9379999999994</v>
      </c>
      <c r="Z90" s="1408"/>
      <c r="AA90" s="1384">
        <v>1847.3069999999993</v>
      </c>
      <c r="AB90" s="1308"/>
      <c r="AC90" s="1309">
        <v>79.149999999999991</v>
      </c>
      <c r="AD90" s="2182"/>
      <c r="AE90" s="1389">
        <v>1926.4569999999994</v>
      </c>
      <c r="AF90" s="1308"/>
      <c r="AG90" s="1311">
        <v>0</v>
      </c>
      <c r="AH90" s="2182"/>
      <c r="AI90" s="1389">
        <v>1926.4569999999994</v>
      </c>
      <c r="AJ90" s="1308"/>
      <c r="AK90" s="1309">
        <v>1585.3</v>
      </c>
      <c r="AL90" s="1408"/>
      <c r="AM90" s="1408">
        <v>1664.4500000000003</v>
      </c>
      <c r="AN90" s="2182"/>
      <c r="AO90" s="1420">
        <v>3511.7569999999996</v>
      </c>
      <c r="AP90" s="1308"/>
      <c r="AQ90" s="1309">
        <v>999.57</v>
      </c>
      <c r="AR90" s="2182"/>
      <c r="AS90" s="1420">
        <v>4511.3270000000002</v>
      </c>
      <c r="AT90" s="1308"/>
      <c r="AU90" s="1309">
        <v>190.55</v>
      </c>
      <c r="AV90" s="2182"/>
      <c r="AW90" s="1420">
        <v>4701.8769999999995</v>
      </c>
      <c r="AX90" s="1308"/>
      <c r="AY90" s="1309">
        <v>294.49</v>
      </c>
      <c r="AZ90" s="1408"/>
      <c r="BA90" s="1408">
        <v>1484.6100000000001</v>
      </c>
      <c r="BB90" s="1408"/>
      <c r="BC90" s="1408">
        <v>3149.0600000000004</v>
      </c>
      <c r="BD90" s="2182"/>
      <c r="BE90" s="1420">
        <v>4996.3670000000002</v>
      </c>
      <c r="BF90" s="1365">
        <v>0</v>
      </c>
      <c r="BG90" s="1365">
        <v>4996.3669999999993</v>
      </c>
      <c r="BH90" s="1217">
        <v>0</v>
      </c>
      <c r="BI90" s="1217">
        <v>0</v>
      </c>
      <c r="BJ90" s="1217"/>
      <c r="BK90" s="1217"/>
      <c r="BL90" s="1217"/>
    </row>
    <row r="91" spans="1:64" ht="16.5" thickBot="1" x14ac:dyDescent="0.3">
      <c r="A91" s="1526" t="s">
        <v>315</v>
      </c>
      <c r="B91" s="1331"/>
      <c r="C91" s="2080" t="s">
        <v>49</v>
      </c>
      <c r="D91" s="2191">
        <v>94.75</v>
      </c>
      <c r="E91" s="1888">
        <v>94.39645594521258</v>
      </c>
      <c r="F91" s="2191">
        <v>94.75</v>
      </c>
      <c r="G91" s="1888">
        <v>94.472430651378076</v>
      </c>
      <c r="H91" s="2192">
        <v>94.75</v>
      </c>
      <c r="I91" s="2193">
        <v>94.433403229401719</v>
      </c>
      <c r="J91" s="2191">
        <v>94.75</v>
      </c>
      <c r="K91" s="1888">
        <v>94.056654633784291</v>
      </c>
      <c r="L91" s="2194">
        <v>94.75</v>
      </c>
      <c r="M91" s="1389">
        <v>94.345198118058036</v>
      </c>
      <c r="N91" s="2191">
        <v>94.75</v>
      </c>
      <c r="O91" s="1888">
        <v>93.978114077063097</v>
      </c>
      <c r="P91" s="2194">
        <v>94.75</v>
      </c>
      <c r="Q91" s="1389">
        <v>94.244937284952812</v>
      </c>
      <c r="R91" s="2191">
        <v>94.75</v>
      </c>
      <c r="S91" s="1389">
        <v>92.45532246096252</v>
      </c>
      <c r="T91" s="2194">
        <v>94.75</v>
      </c>
      <c r="U91" s="1389">
        <v>93.930010595804731</v>
      </c>
      <c r="V91" s="2191">
        <v>94.75</v>
      </c>
      <c r="W91" s="1389">
        <v>94.354897028315634</v>
      </c>
      <c r="X91" s="1384">
        <v>94.75</v>
      </c>
      <c r="Y91" s="2195">
        <v>93.67897018794875</v>
      </c>
      <c r="Z91" s="1384">
        <v>94.75</v>
      </c>
      <c r="AA91" s="2195">
        <v>94.006333742549288</v>
      </c>
      <c r="AB91" s="2191">
        <v>94.75</v>
      </c>
      <c r="AC91" s="1389">
        <v>94.095025573033311</v>
      </c>
      <c r="AD91" s="2194">
        <v>94.750000000000014</v>
      </c>
      <c r="AE91" s="1389">
        <v>94.020192732225979</v>
      </c>
      <c r="AF91" s="2191">
        <v>94.75</v>
      </c>
      <c r="AG91" s="1389">
        <v>93.69597873790353</v>
      </c>
      <c r="AH91" s="2194">
        <v>94.750000000000014</v>
      </c>
      <c r="AI91" s="1389">
        <v>94.010748283560972</v>
      </c>
      <c r="AJ91" s="2191">
        <v>94.75</v>
      </c>
      <c r="AK91" s="1389">
        <v>91.062905975135806</v>
      </c>
      <c r="AL91" s="1384">
        <v>94.75</v>
      </c>
      <c r="AM91" s="2195">
        <v>92.736311942445084</v>
      </c>
      <c r="AN91" s="2194">
        <v>94.750000000000014</v>
      </c>
      <c r="AO91" s="1389">
        <v>93.648994918823064</v>
      </c>
      <c r="AP91" s="2191">
        <v>94.75</v>
      </c>
      <c r="AQ91" s="1389">
        <v>93.52941585010818</v>
      </c>
      <c r="AR91" s="2194">
        <v>94.750000000000028</v>
      </c>
      <c r="AS91" s="1389">
        <v>93.633198907257039</v>
      </c>
      <c r="AT91" s="2194">
        <v>94.75</v>
      </c>
      <c r="AU91" s="1389">
        <v>94.085079490713611</v>
      </c>
      <c r="AV91" s="2194">
        <v>94.750000000000028</v>
      </c>
      <c r="AW91" s="1389">
        <v>93.685623588759924</v>
      </c>
      <c r="AX91" s="2194">
        <v>94.75</v>
      </c>
      <c r="AY91" s="1389">
        <v>94.09315214316058</v>
      </c>
      <c r="AZ91" s="1384">
        <v>94.75</v>
      </c>
      <c r="BA91" s="2195">
        <v>93.914611600919798</v>
      </c>
      <c r="BB91" s="1384">
        <v>94.75</v>
      </c>
      <c r="BC91" s="2195">
        <v>93.483365333354996</v>
      </c>
      <c r="BD91" s="2194">
        <v>94.750000000000028</v>
      </c>
      <c r="BE91" s="1888">
        <v>93.736035078776908</v>
      </c>
      <c r="BF91" s="1365">
        <v>1137</v>
      </c>
      <c r="BG91" s="1365">
        <v>1124.2754325667713</v>
      </c>
      <c r="BH91" s="1217">
        <v>1042.25</v>
      </c>
      <c r="BI91" s="1217">
        <v>1030.5393974879944</v>
      </c>
      <c r="BJ91" s="1217"/>
      <c r="BK91" s="1217"/>
      <c r="BL91" s="1365"/>
    </row>
    <row r="92" spans="1:64" x14ac:dyDescent="0.25">
      <c r="A92" s="2196" t="s">
        <v>820</v>
      </c>
      <c r="B92" s="2197"/>
      <c r="C92" s="2198" t="s">
        <v>50</v>
      </c>
      <c r="D92" s="1088">
        <v>46000</v>
      </c>
      <c r="E92" s="1089">
        <v>47018.296999999999</v>
      </c>
      <c r="F92" s="1088">
        <v>47500</v>
      </c>
      <c r="G92" s="1089">
        <v>44548.075999999986</v>
      </c>
      <c r="H92" s="1093">
        <v>93500</v>
      </c>
      <c r="I92" s="2199">
        <v>91566.372999999992</v>
      </c>
      <c r="J92" s="1088">
        <v>35000</v>
      </c>
      <c r="K92" s="1089">
        <v>27879.333000000002</v>
      </c>
      <c r="L92" s="1088">
        <v>128500</v>
      </c>
      <c r="M92" s="1089">
        <v>119445.70600000002</v>
      </c>
      <c r="N92" s="1088">
        <v>12500</v>
      </c>
      <c r="O92" s="1089">
        <v>44707.992999999995</v>
      </c>
      <c r="P92" s="1088">
        <v>141000</v>
      </c>
      <c r="Q92" s="1089">
        <v>164153.69900000008</v>
      </c>
      <c r="R92" s="1088">
        <v>49000</v>
      </c>
      <c r="S92" s="1089">
        <v>34390.132000000005</v>
      </c>
      <c r="T92" s="1088">
        <v>190000</v>
      </c>
      <c r="U92" s="1089">
        <v>198543.83100000003</v>
      </c>
      <c r="V92" s="1088">
        <v>48000</v>
      </c>
      <c r="W92" s="1089">
        <v>43670.794999999998</v>
      </c>
      <c r="X92" s="1094">
        <v>109500</v>
      </c>
      <c r="Y92" s="1094">
        <v>122768.92000000001</v>
      </c>
      <c r="Z92" s="1094">
        <v>238000</v>
      </c>
      <c r="AA92" s="1094">
        <v>242214.62600000005</v>
      </c>
      <c r="AB92" s="1088">
        <v>54000</v>
      </c>
      <c r="AC92" s="1089">
        <v>44900.301000000007</v>
      </c>
      <c r="AD92" s="1088">
        <v>292000</v>
      </c>
      <c r="AE92" s="1089">
        <v>287114.92700000003</v>
      </c>
      <c r="AF92" s="1088">
        <v>52000</v>
      </c>
      <c r="AG92" s="1089">
        <v>8584.9840000000004</v>
      </c>
      <c r="AH92" s="1088">
        <v>344000</v>
      </c>
      <c r="AI92" s="1089">
        <v>295699.91100000002</v>
      </c>
      <c r="AJ92" s="1088">
        <v>54000</v>
      </c>
      <c r="AK92" s="1089">
        <v>40066.768000000004</v>
      </c>
      <c r="AL92" s="1094">
        <v>160000</v>
      </c>
      <c r="AM92" s="1094">
        <v>93552.053</v>
      </c>
      <c r="AN92" s="1088">
        <v>398000</v>
      </c>
      <c r="AO92" s="1089">
        <v>335766.67899999995</v>
      </c>
      <c r="AP92" s="1088">
        <v>54000</v>
      </c>
      <c r="AQ92" s="1089">
        <v>51039.178999999996</v>
      </c>
      <c r="AR92" s="1088">
        <v>452000</v>
      </c>
      <c r="AS92" s="1089">
        <v>386805.85799999983</v>
      </c>
      <c r="AT92" s="1088">
        <v>48000</v>
      </c>
      <c r="AU92" s="1089">
        <v>51009.48</v>
      </c>
      <c r="AV92" s="1088">
        <v>500000</v>
      </c>
      <c r="AW92" s="1089">
        <v>437815.33799999987</v>
      </c>
      <c r="AX92" s="1088">
        <v>60000</v>
      </c>
      <c r="AY92" s="1089">
        <v>62071.890000000007</v>
      </c>
      <c r="AZ92" s="1094">
        <v>162000</v>
      </c>
      <c r="BA92" s="1094">
        <v>164120.549</v>
      </c>
      <c r="BB92" s="1094">
        <v>322000</v>
      </c>
      <c r="BC92" s="1094">
        <v>257672.60199999996</v>
      </c>
      <c r="BD92" s="1088">
        <v>560000</v>
      </c>
      <c r="BE92" s="1089">
        <v>499887.228</v>
      </c>
      <c r="BF92" s="1365">
        <v>560000</v>
      </c>
      <c r="BG92" s="1365">
        <v>499887.228</v>
      </c>
      <c r="BH92" s="1217">
        <v>0</v>
      </c>
      <c r="BI92" s="1217">
        <v>0</v>
      </c>
      <c r="BJ92" s="1217"/>
      <c r="BK92" s="1217"/>
      <c r="BL92" s="1365"/>
    </row>
    <row r="93" spans="1:64" ht="15.75" thickBot="1" x14ac:dyDescent="0.3">
      <c r="A93" s="1542" t="s">
        <v>852</v>
      </c>
      <c r="B93" s="2200"/>
      <c r="C93" s="2201" t="s">
        <v>49</v>
      </c>
      <c r="D93" s="2202"/>
      <c r="E93" s="2203">
        <v>1</v>
      </c>
      <c r="F93" s="2202"/>
      <c r="G93" s="2203">
        <v>1</v>
      </c>
      <c r="H93" s="2204"/>
      <c r="I93" s="2205">
        <v>1</v>
      </c>
      <c r="J93" s="2202"/>
      <c r="K93" s="2203">
        <v>1</v>
      </c>
      <c r="L93" s="2202"/>
      <c r="M93" s="2203">
        <v>1</v>
      </c>
      <c r="N93" s="2202"/>
      <c r="O93" s="2203">
        <v>1</v>
      </c>
      <c r="P93" s="2202"/>
      <c r="Q93" s="2203">
        <v>1</v>
      </c>
      <c r="R93" s="2202"/>
      <c r="S93" s="2203">
        <v>1</v>
      </c>
      <c r="T93" s="2202"/>
      <c r="U93" s="2203">
        <v>1</v>
      </c>
      <c r="V93" s="2202"/>
      <c r="W93" s="2203">
        <v>1</v>
      </c>
      <c r="X93" s="2206"/>
      <c r="Y93" s="2206">
        <v>1</v>
      </c>
      <c r="Z93" s="2206"/>
      <c r="AA93" s="2206">
        <v>1</v>
      </c>
      <c r="AB93" s="2202"/>
      <c r="AC93" s="2203">
        <v>1</v>
      </c>
      <c r="AD93" s="2202"/>
      <c r="AE93" s="2203">
        <v>1</v>
      </c>
      <c r="AF93" s="2202"/>
      <c r="AG93" s="2203">
        <v>1</v>
      </c>
      <c r="AH93" s="2202"/>
      <c r="AI93" s="2203">
        <v>1</v>
      </c>
      <c r="AJ93" s="2202"/>
      <c r="AK93" s="2203">
        <v>1</v>
      </c>
      <c r="AL93" s="2206"/>
      <c r="AM93" s="2206">
        <v>1</v>
      </c>
      <c r="AN93" s="2202"/>
      <c r="AO93" s="2203">
        <v>1</v>
      </c>
      <c r="AP93" s="2202"/>
      <c r="AQ93" s="2203">
        <v>1</v>
      </c>
      <c r="AR93" s="2202"/>
      <c r="AS93" s="2203">
        <v>1</v>
      </c>
      <c r="AT93" s="2202"/>
      <c r="AU93" s="2203">
        <v>1</v>
      </c>
      <c r="AV93" s="2202"/>
      <c r="AW93" s="2203">
        <v>1</v>
      </c>
      <c r="AX93" s="2202"/>
      <c r="AY93" s="2203">
        <v>1</v>
      </c>
      <c r="AZ93" s="2206"/>
      <c r="BA93" s="2206">
        <v>1</v>
      </c>
      <c r="BB93" s="2206"/>
      <c r="BC93" s="2206">
        <v>1</v>
      </c>
      <c r="BD93" s="2202"/>
      <c r="BE93" s="2203">
        <v>1</v>
      </c>
      <c r="BF93" s="1365">
        <v>0</v>
      </c>
      <c r="BG93" s="1365">
        <v>12</v>
      </c>
      <c r="BH93" s="1217">
        <v>0</v>
      </c>
      <c r="BI93" s="1217">
        <v>11</v>
      </c>
      <c r="BJ93" s="1217"/>
      <c r="BK93" s="1217"/>
      <c r="BL93" s="1365"/>
    </row>
    <row r="94" spans="1:64" ht="15.75" thickBot="1" x14ac:dyDescent="0.3">
      <c r="A94" s="2207" t="s">
        <v>1489</v>
      </c>
      <c r="B94" s="1355" t="s">
        <v>49</v>
      </c>
      <c r="C94" s="2208"/>
      <c r="D94" s="2208"/>
      <c r="E94" s="2209">
        <v>0.14581446500194073</v>
      </c>
      <c r="F94" s="2208"/>
      <c r="G94" s="2209">
        <v>0.10417919422730006</v>
      </c>
      <c r="H94" s="2209"/>
      <c r="I94" s="2209">
        <v>0.12655587233154858</v>
      </c>
      <c r="J94" s="2208"/>
      <c r="K94" s="2209">
        <v>2.108745089931776E-2</v>
      </c>
      <c r="L94" s="2209"/>
      <c r="M94" s="2210">
        <v>0.10001040691018837</v>
      </c>
      <c r="N94" s="2208"/>
      <c r="O94" s="2209">
        <v>7.5167785234899323E-2</v>
      </c>
      <c r="P94" s="2209"/>
      <c r="Q94" s="2209">
        <v>9.307034648267587E-2</v>
      </c>
      <c r="R94" s="2208"/>
      <c r="S94" s="2209">
        <v>2.892030848329049E-2</v>
      </c>
      <c r="T94" s="2209"/>
      <c r="U94" s="2209">
        <v>8.0931533503587505E-2</v>
      </c>
      <c r="V94" s="2208"/>
      <c r="W94" s="2209">
        <v>5.9171597633136093E-3</v>
      </c>
      <c r="X94" s="2209"/>
      <c r="Y94" s="2209">
        <v>3.6406531896192813E-2</v>
      </c>
      <c r="Z94" s="2209"/>
      <c r="AA94" s="2211">
        <v>6.6340149381657887E-2</v>
      </c>
      <c r="AB94" s="2208"/>
      <c r="AC94" s="2209">
        <v>5.2254530130636329E-2</v>
      </c>
      <c r="AD94" s="2209"/>
      <c r="AE94" s="2210">
        <v>6.4249072027359549E-2</v>
      </c>
      <c r="AF94" s="2208"/>
      <c r="AG94" s="2209">
        <v>0</v>
      </c>
      <c r="AH94" s="2209"/>
      <c r="AI94" s="2210">
        <v>6.1406306054928847E-2</v>
      </c>
      <c r="AJ94" s="2208"/>
      <c r="AK94" s="2209">
        <v>7.6842263244784631E-2</v>
      </c>
      <c r="AL94" s="2209"/>
      <c r="AM94" s="2209">
        <v>5.5243094613173352E-2</v>
      </c>
      <c r="AN94" s="2209"/>
      <c r="AO94" s="2210">
        <v>6.3215862906205469E-2</v>
      </c>
      <c r="AP94" s="2208"/>
      <c r="AQ94" s="2209">
        <v>6.7972907595549109E-2</v>
      </c>
      <c r="AR94" s="2209"/>
      <c r="AS94" s="2209">
        <v>6.3819983104216271E-2</v>
      </c>
      <c r="AT94" s="2208"/>
      <c r="AU94" s="2209">
        <v>4.4193216855087356E-2</v>
      </c>
      <c r="AV94" s="2209"/>
      <c r="AW94" s="2212">
        <v>6.1723991274403547E-2</v>
      </c>
      <c r="AX94" s="2208"/>
      <c r="AY94" s="2209">
        <v>7.2546555466697138E-2</v>
      </c>
      <c r="AZ94" s="2206"/>
      <c r="BA94" s="2206">
        <v>6.2124571658939733E-2</v>
      </c>
      <c r="BB94" s="2206"/>
      <c r="BC94" s="2206">
        <v>5.9426078859019286E-2</v>
      </c>
      <c r="BD94" s="2206"/>
      <c r="BE94" s="2206">
        <v>6.2884299747678896E-2</v>
      </c>
      <c r="BF94" s="1365">
        <v>0</v>
      </c>
      <c r="BG94" s="1365">
        <v>0.69489583690281642</v>
      </c>
      <c r="BH94" s="1217">
        <v>0</v>
      </c>
      <c r="BI94" s="1217">
        <v>0.63201153715513758</v>
      </c>
      <c r="BJ94" s="1217"/>
      <c r="BK94" s="1217"/>
      <c r="BL94" s="1365"/>
    </row>
    <row r="95" spans="1:64" ht="16.5" hidden="1" thickBot="1" x14ac:dyDescent="0.3">
      <c r="A95" s="2213" t="s">
        <v>2189</v>
      </c>
      <c r="B95" s="2214" t="s">
        <v>353</v>
      </c>
      <c r="C95" s="2208"/>
      <c r="D95" s="2208"/>
      <c r="E95" s="2215">
        <v>1127</v>
      </c>
      <c r="F95" s="2208"/>
      <c r="G95" s="2215">
        <v>693</v>
      </c>
      <c r="H95" s="2209"/>
      <c r="I95" s="1036">
        <v>1820</v>
      </c>
      <c r="J95" s="2208"/>
      <c r="K95" s="2215">
        <v>102</v>
      </c>
      <c r="L95" s="2209"/>
      <c r="M95" s="542">
        <v>1922</v>
      </c>
      <c r="N95" s="2208"/>
      <c r="O95" s="2215">
        <v>560</v>
      </c>
      <c r="P95" s="2209"/>
      <c r="Q95" s="542">
        <v>2482</v>
      </c>
      <c r="R95" s="2208"/>
      <c r="S95" s="2215">
        <v>180</v>
      </c>
      <c r="T95" s="2209"/>
      <c r="U95" s="542">
        <v>2662</v>
      </c>
      <c r="V95" s="2208"/>
      <c r="W95" s="2215">
        <v>47</v>
      </c>
      <c r="X95" s="2209"/>
      <c r="Y95" s="542">
        <v>787</v>
      </c>
      <c r="Z95" s="2209"/>
      <c r="AA95" s="542">
        <v>2709</v>
      </c>
      <c r="AB95" s="2208"/>
      <c r="AC95" s="2215">
        <v>372</v>
      </c>
      <c r="AD95" s="2209"/>
      <c r="AE95" s="1036">
        <v>3081</v>
      </c>
      <c r="AF95" s="2208"/>
      <c r="AG95" s="2215">
        <v>0</v>
      </c>
      <c r="AH95" s="2209"/>
      <c r="AI95" s="1036">
        <v>3081</v>
      </c>
      <c r="AJ95" s="2208"/>
      <c r="AK95" s="2215">
        <v>512</v>
      </c>
      <c r="AL95" s="2209"/>
      <c r="AM95" s="542">
        <v>884</v>
      </c>
      <c r="AN95" s="2209"/>
      <c r="AO95" s="542">
        <v>3593</v>
      </c>
      <c r="AP95" s="2208"/>
      <c r="AQ95" s="2215">
        <v>562</v>
      </c>
      <c r="AR95" s="2209"/>
      <c r="AS95" s="1036">
        <v>4155</v>
      </c>
      <c r="AT95" s="2208"/>
      <c r="AU95" s="2215">
        <v>344</v>
      </c>
      <c r="AV95" s="2209"/>
      <c r="AW95" s="1036">
        <v>4499</v>
      </c>
      <c r="AX95" s="2208"/>
      <c r="AY95" s="2215">
        <v>635</v>
      </c>
      <c r="AZ95" s="2209"/>
      <c r="BA95" s="542">
        <v>1541</v>
      </c>
      <c r="BB95" s="2209"/>
      <c r="BC95" s="1416">
        <v>2425</v>
      </c>
      <c r="BD95" s="2209"/>
      <c r="BE95" s="1036">
        <v>5134</v>
      </c>
      <c r="BF95" s="1365"/>
      <c r="BG95" s="1365"/>
      <c r="BH95" s="1217"/>
      <c r="BI95" s="1217"/>
      <c r="BJ95" s="1217"/>
      <c r="BK95" s="1217"/>
      <c r="BL95" s="1365"/>
    </row>
    <row r="96" spans="1:64" ht="16.5" hidden="1" thickBot="1" x14ac:dyDescent="0.3">
      <c r="A96" s="2213" t="s">
        <v>2190</v>
      </c>
      <c r="B96" s="2214" t="s">
        <v>353</v>
      </c>
      <c r="C96" s="2208"/>
      <c r="D96" s="2208"/>
      <c r="E96" s="2215">
        <v>6602</v>
      </c>
      <c r="F96" s="2208"/>
      <c r="G96" s="2215">
        <v>5959</v>
      </c>
      <c r="H96" s="2209"/>
      <c r="I96" s="1036">
        <v>12561</v>
      </c>
      <c r="J96" s="2208"/>
      <c r="K96" s="2215">
        <v>4735</v>
      </c>
      <c r="L96" s="2209"/>
      <c r="M96" s="542">
        <v>17296</v>
      </c>
      <c r="N96" s="2208"/>
      <c r="O96" s="2215">
        <v>6890</v>
      </c>
      <c r="P96" s="2209"/>
      <c r="Q96" s="542">
        <v>24186</v>
      </c>
      <c r="R96" s="2208"/>
      <c r="S96" s="2215">
        <v>6044</v>
      </c>
      <c r="T96" s="2209"/>
      <c r="U96" s="542">
        <v>30230</v>
      </c>
      <c r="V96" s="2208"/>
      <c r="W96" s="2215">
        <v>7896</v>
      </c>
      <c r="X96" s="2209"/>
      <c r="Y96" s="542">
        <v>20830</v>
      </c>
      <c r="Z96" s="2209"/>
      <c r="AA96" s="542">
        <v>38126</v>
      </c>
      <c r="AB96" s="2208"/>
      <c r="AC96" s="2215">
        <v>6747</v>
      </c>
      <c r="AD96" s="2209"/>
      <c r="AE96" s="1036">
        <v>44873</v>
      </c>
      <c r="AF96" s="2208"/>
      <c r="AG96" s="2215">
        <v>2220</v>
      </c>
      <c r="AH96" s="2209"/>
      <c r="AI96" s="1036">
        <v>47093</v>
      </c>
      <c r="AJ96" s="2208"/>
      <c r="AK96" s="2215">
        <v>6151</v>
      </c>
      <c r="AL96" s="2209"/>
      <c r="AM96" s="542">
        <v>15118</v>
      </c>
      <c r="AN96" s="2209"/>
      <c r="AO96" s="542">
        <v>53244</v>
      </c>
      <c r="AP96" s="2208"/>
      <c r="AQ96" s="2215">
        <v>7706</v>
      </c>
      <c r="AR96" s="2209"/>
      <c r="AS96" s="1036">
        <v>60950</v>
      </c>
      <c r="AT96" s="2208"/>
      <c r="AU96" s="2215">
        <v>7440</v>
      </c>
      <c r="AV96" s="2209"/>
      <c r="AW96" s="1036">
        <v>68390</v>
      </c>
      <c r="AX96" s="2208"/>
      <c r="AY96" s="2215">
        <v>8118</v>
      </c>
      <c r="AZ96" s="2209"/>
      <c r="BA96" s="542">
        <v>23264</v>
      </c>
      <c r="BB96" s="2209"/>
      <c r="BC96" s="1416">
        <v>38382</v>
      </c>
      <c r="BD96" s="2209"/>
      <c r="BE96" s="1036">
        <v>76508</v>
      </c>
      <c r="BF96" s="1365"/>
      <c r="BG96" s="1365"/>
      <c r="BH96" s="1217"/>
      <c r="BI96" s="1217"/>
      <c r="BJ96" s="1217"/>
      <c r="BK96" s="1217"/>
      <c r="BL96" s="1365"/>
    </row>
    <row r="97" spans="1:64" ht="16.5" hidden="1" thickBot="1" x14ac:dyDescent="0.3">
      <c r="A97" s="2213" t="s">
        <v>2191</v>
      </c>
      <c r="B97" s="2214" t="s">
        <v>353</v>
      </c>
      <c r="C97" s="2208"/>
      <c r="D97" s="2208"/>
      <c r="E97" s="2215">
        <v>7729</v>
      </c>
      <c r="F97" s="2208"/>
      <c r="G97" s="2215">
        <v>6652</v>
      </c>
      <c r="H97" s="2209"/>
      <c r="I97" s="1036">
        <v>14381</v>
      </c>
      <c r="J97" s="2208"/>
      <c r="K97" s="2215">
        <v>4837</v>
      </c>
      <c r="L97" s="2209"/>
      <c r="M97" s="542">
        <v>19218</v>
      </c>
      <c r="N97" s="2208"/>
      <c r="O97" s="2215">
        <v>7450</v>
      </c>
      <c r="P97" s="2209"/>
      <c r="Q97" s="542">
        <v>26668</v>
      </c>
      <c r="R97" s="2208"/>
      <c r="S97" s="2215">
        <v>6224</v>
      </c>
      <c r="T97" s="2209"/>
      <c r="U97" s="542">
        <v>32892</v>
      </c>
      <c r="V97" s="2208"/>
      <c r="W97" s="2215">
        <v>7943</v>
      </c>
      <c r="X97" s="2209"/>
      <c r="Y97" s="542">
        <v>21617</v>
      </c>
      <c r="Z97" s="2209"/>
      <c r="AA97" s="542">
        <v>40835</v>
      </c>
      <c r="AB97" s="2208"/>
      <c r="AC97" s="2215">
        <v>7119</v>
      </c>
      <c r="AD97" s="2209"/>
      <c r="AE97" s="1036">
        <v>47954</v>
      </c>
      <c r="AF97" s="2208"/>
      <c r="AG97" s="2215">
        <v>2220</v>
      </c>
      <c r="AH97" s="2209"/>
      <c r="AI97" s="1036">
        <v>50174</v>
      </c>
      <c r="AJ97" s="2208"/>
      <c r="AK97" s="2215">
        <v>6663</v>
      </c>
      <c r="AL97" s="2209"/>
      <c r="AM97" s="542">
        <v>16002</v>
      </c>
      <c r="AN97" s="2209"/>
      <c r="AO97" s="542">
        <v>56837</v>
      </c>
      <c r="AP97" s="2208"/>
      <c r="AQ97" s="2215">
        <v>8268</v>
      </c>
      <c r="AR97" s="2209"/>
      <c r="AS97" s="542">
        <v>65105</v>
      </c>
      <c r="AT97" s="2208"/>
      <c r="AU97" s="2215">
        <v>7784</v>
      </c>
      <c r="AV97" s="2209"/>
      <c r="AW97" s="542">
        <v>72889</v>
      </c>
      <c r="AX97" s="2208"/>
      <c r="AY97" s="2215">
        <v>8753</v>
      </c>
      <c r="AZ97" s="2209"/>
      <c r="BA97" s="542">
        <v>24805</v>
      </c>
      <c r="BB97" s="2209"/>
      <c r="BC97" s="1416">
        <v>40807</v>
      </c>
      <c r="BD97" s="2209"/>
      <c r="BE97" s="542">
        <v>81642</v>
      </c>
      <c r="BF97" s="1365"/>
      <c r="BG97" s="1365"/>
      <c r="BH97" s="1217"/>
      <c r="BI97" s="1217"/>
      <c r="BJ97" s="1217"/>
      <c r="BK97" s="1217"/>
      <c r="BL97" s="1365"/>
    </row>
    <row r="98" spans="1:64" ht="19.5" thickBot="1" x14ac:dyDescent="0.3">
      <c r="A98" s="2216" t="s">
        <v>53</v>
      </c>
      <c r="B98" s="2217"/>
      <c r="C98" s="2218"/>
      <c r="D98" s="2216"/>
      <c r="E98" s="2219"/>
      <c r="F98" s="2216"/>
      <c r="G98" s="2219"/>
      <c r="H98" s="2217"/>
      <c r="I98" s="2217"/>
      <c r="J98" s="2216"/>
      <c r="K98" s="2219"/>
      <c r="L98" s="2216"/>
      <c r="M98" s="2219"/>
      <c r="N98" s="2216"/>
      <c r="O98" s="2219"/>
      <c r="P98" s="2216"/>
      <c r="Q98" s="2219"/>
      <c r="R98" s="2216"/>
      <c r="S98" s="2219"/>
      <c r="T98" s="2216"/>
      <c r="U98" s="2219"/>
      <c r="V98" s="2216"/>
      <c r="W98" s="2219"/>
      <c r="X98" s="2217"/>
      <c r="Y98" s="2217"/>
      <c r="Z98" s="2217"/>
      <c r="AA98" s="2217"/>
      <c r="AB98" s="2216"/>
      <c r="AC98" s="2219"/>
      <c r="AD98" s="2216"/>
      <c r="AE98" s="2219"/>
      <c r="AF98" s="2216"/>
      <c r="AG98" s="2219"/>
      <c r="AH98" s="2216"/>
      <c r="AI98" s="2219"/>
      <c r="AJ98" s="2216"/>
      <c r="AK98" s="2219"/>
      <c r="AL98" s="2217"/>
      <c r="AM98" s="2217"/>
      <c r="AN98" s="2216"/>
      <c r="AO98" s="2219"/>
      <c r="AP98" s="2216"/>
      <c r="AQ98" s="2219"/>
      <c r="AR98" s="2216"/>
      <c r="AS98" s="2219"/>
      <c r="AT98" s="2216"/>
      <c r="AU98" s="2219"/>
      <c r="AV98" s="2216"/>
      <c r="AW98" s="2219"/>
      <c r="AX98" s="2216"/>
      <c r="AY98" s="2219"/>
      <c r="AZ98" s="2217"/>
      <c r="BA98" s="2217"/>
      <c r="BB98" s="2217"/>
      <c r="BC98" s="2217"/>
      <c r="BD98" s="2216"/>
      <c r="BE98" s="2219"/>
      <c r="BF98" s="1365">
        <v>0</v>
      </c>
      <c r="BG98" s="1365">
        <v>0</v>
      </c>
      <c r="BH98" s="1217">
        <v>0</v>
      </c>
      <c r="BI98" s="1217">
        <v>0</v>
      </c>
      <c r="BJ98" s="1217"/>
      <c r="BK98" s="1217"/>
      <c r="BL98" s="1365"/>
    </row>
    <row r="99" spans="1:64" x14ac:dyDescent="0.25">
      <c r="A99" s="1371" t="s">
        <v>93</v>
      </c>
      <c r="B99" s="2220"/>
      <c r="C99" s="1372" t="s">
        <v>219</v>
      </c>
      <c r="D99" s="1372">
        <v>720</v>
      </c>
      <c r="E99" s="1372">
        <v>720</v>
      </c>
      <c r="F99" s="1372">
        <v>744</v>
      </c>
      <c r="G99" s="1372">
        <v>744</v>
      </c>
      <c r="H99" s="1372">
        <v>1464</v>
      </c>
      <c r="I99" s="1372">
        <v>1464</v>
      </c>
      <c r="J99" s="1372">
        <v>720</v>
      </c>
      <c r="K99" s="1372">
        <v>720</v>
      </c>
      <c r="L99" s="968">
        <v>2184</v>
      </c>
      <c r="M99" s="968">
        <v>2184</v>
      </c>
      <c r="N99" s="1372">
        <v>744</v>
      </c>
      <c r="O99" s="1372">
        <v>744</v>
      </c>
      <c r="P99" s="1372">
        <v>2928</v>
      </c>
      <c r="Q99" s="1372">
        <v>2928</v>
      </c>
      <c r="R99" s="1372">
        <v>744</v>
      </c>
      <c r="S99" s="1372">
        <v>744</v>
      </c>
      <c r="T99" s="1372">
        <v>3672</v>
      </c>
      <c r="U99" s="1372">
        <v>3672</v>
      </c>
      <c r="V99" s="1372">
        <v>720</v>
      </c>
      <c r="W99" s="1372">
        <v>720</v>
      </c>
      <c r="X99" s="968">
        <v>2208</v>
      </c>
      <c r="Y99" s="968">
        <v>2208</v>
      </c>
      <c r="Z99" s="968">
        <v>4392</v>
      </c>
      <c r="AA99" s="968">
        <v>4392</v>
      </c>
      <c r="AB99" s="1372">
        <v>744</v>
      </c>
      <c r="AC99" s="1372">
        <v>744</v>
      </c>
      <c r="AD99" s="1372">
        <v>5136</v>
      </c>
      <c r="AE99" s="1372">
        <v>5136</v>
      </c>
      <c r="AF99" s="1372">
        <v>720</v>
      </c>
      <c r="AG99" s="1372">
        <v>720</v>
      </c>
      <c r="AH99" s="1372">
        <v>5856</v>
      </c>
      <c r="AI99" s="1372">
        <v>5856</v>
      </c>
      <c r="AJ99" s="1372">
        <v>744</v>
      </c>
      <c r="AK99" s="1372">
        <v>744</v>
      </c>
      <c r="AL99" s="968">
        <v>2208</v>
      </c>
      <c r="AM99" s="968">
        <v>2208</v>
      </c>
      <c r="AN99" s="968">
        <v>6600</v>
      </c>
      <c r="AO99" s="968">
        <v>6600</v>
      </c>
      <c r="AP99" s="1372">
        <v>744</v>
      </c>
      <c r="AQ99" s="1372">
        <v>744</v>
      </c>
      <c r="AR99" s="1372">
        <v>7344</v>
      </c>
      <c r="AS99" s="1372">
        <v>7344</v>
      </c>
      <c r="AT99" s="1372">
        <v>672</v>
      </c>
      <c r="AU99" s="1372">
        <v>672</v>
      </c>
      <c r="AV99" s="1372">
        <v>8016</v>
      </c>
      <c r="AW99" s="1372">
        <v>8016</v>
      </c>
      <c r="AX99" s="1372">
        <v>744</v>
      </c>
      <c r="AY99" s="1372">
        <v>744</v>
      </c>
      <c r="AZ99" s="968">
        <v>2160</v>
      </c>
      <c r="BA99" s="968">
        <v>2160</v>
      </c>
      <c r="BB99" s="968">
        <v>4368</v>
      </c>
      <c r="BC99" s="968">
        <v>4368</v>
      </c>
      <c r="BD99" s="1372">
        <v>8760</v>
      </c>
      <c r="BE99" s="1514">
        <v>8760</v>
      </c>
      <c r="BF99" s="1365">
        <v>8760</v>
      </c>
      <c r="BG99" s="1365">
        <v>8760</v>
      </c>
      <c r="BH99" s="1217">
        <v>0</v>
      </c>
      <c r="BI99" s="1217">
        <v>0</v>
      </c>
      <c r="BJ99" s="1217"/>
      <c r="BK99" s="1217"/>
      <c r="BL99" s="1365"/>
    </row>
    <row r="100" spans="1:64" x14ac:dyDescent="0.25">
      <c r="A100" s="2221" t="s">
        <v>302</v>
      </c>
      <c r="B100" s="2222"/>
      <c r="C100" s="2140" t="s">
        <v>49</v>
      </c>
      <c r="D100" s="2223">
        <v>90</v>
      </c>
      <c r="E100" s="2223">
        <v>83.356481481481481</v>
      </c>
      <c r="F100" s="2223">
        <v>90.322580645161281</v>
      </c>
      <c r="G100" s="2223">
        <v>75.324820788530474</v>
      </c>
      <c r="H100" s="2223">
        <v>90.163934426229503</v>
      </c>
      <c r="I100" s="2223">
        <v>79.274817850637533</v>
      </c>
      <c r="J100" s="2223">
        <v>80</v>
      </c>
      <c r="K100" s="2223">
        <v>57.916666666666671</v>
      </c>
      <c r="L100" s="2223">
        <v>86.813186813186817</v>
      </c>
      <c r="M100" s="2223">
        <v>72.233669108669119</v>
      </c>
      <c r="N100" s="2223">
        <v>25.806451612903224</v>
      </c>
      <c r="O100" s="2223">
        <v>77.150537634408607</v>
      </c>
      <c r="P100" s="2223">
        <v>71.311475409836063</v>
      </c>
      <c r="Q100" s="2223">
        <v>73.483037340619319</v>
      </c>
      <c r="R100" s="2223">
        <v>90.322580645161281</v>
      </c>
      <c r="S100" s="2223">
        <v>76.993727598566309</v>
      </c>
      <c r="T100" s="2223">
        <v>75.16339869281046</v>
      </c>
      <c r="U100" s="2223">
        <v>74.194353667392889</v>
      </c>
      <c r="V100" s="2223">
        <v>90</v>
      </c>
      <c r="W100" s="2223">
        <v>79.571759259259252</v>
      </c>
      <c r="X100" s="2223">
        <v>68.478260869565219</v>
      </c>
      <c r="Y100" s="2223">
        <v>77.887228260869563</v>
      </c>
      <c r="Z100" s="2223">
        <v>77.595628415300538</v>
      </c>
      <c r="AA100" s="2223">
        <v>75.075895567698851</v>
      </c>
      <c r="AB100" s="2223">
        <v>90.322580645161281</v>
      </c>
      <c r="AC100" s="2223">
        <v>80.096774193548384</v>
      </c>
      <c r="AD100" s="2223">
        <v>79.43925233644859</v>
      </c>
      <c r="AE100" s="2223">
        <v>75.803219106957428</v>
      </c>
      <c r="AF100" s="2223">
        <v>90</v>
      </c>
      <c r="AG100" s="2223">
        <v>21.886574074074076</v>
      </c>
      <c r="AH100" s="2223">
        <v>80.737704918032776</v>
      </c>
      <c r="AI100" s="2223">
        <v>69.17412340619309</v>
      </c>
      <c r="AJ100" s="2223">
        <v>90.322580645161281</v>
      </c>
      <c r="AK100" s="2223">
        <v>74.585573476702521</v>
      </c>
      <c r="AL100" s="2223">
        <v>90.217391304347828</v>
      </c>
      <c r="AM100" s="2223">
        <v>59.258152173913047</v>
      </c>
      <c r="AN100" s="2223">
        <v>81.818181818181827</v>
      </c>
      <c r="AO100" s="2223">
        <v>69.784141414141416</v>
      </c>
      <c r="AP100" s="2223">
        <v>90.322580645161281</v>
      </c>
      <c r="AQ100" s="2223">
        <v>84.968637992831546</v>
      </c>
      <c r="AR100" s="2223">
        <v>82.679738562091501</v>
      </c>
      <c r="AS100" s="2223">
        <v>71.322440087145978</v>
      </c>
      <c r="AT100" s="2223">
        <v>89.285714285714292</v>
      </c>
      <c r="AU100" s="2223">
        <v>80.543154761904773</v>
      </c>
      <c r="AV100" s="2223">
        <v>83.233532934131745</v>
      </c>
      <c r="AW100" s="2223">
        <v>72.095434131736539</v>
      </c>
      <c r="AX100" s="2223">
        <v>90.322580645161281</v>
      </c>
      <c r="AY100" s="2223">
        <v>83.680555555555557</v>
      </c>
      <c r="AZ100" s="2223">
        <v>90</v>
      </c>
      <c r="BA100" s="2223">
        <v>83.148148148148152</v>
      </c>
      <c r="BB100" s="2223">
        <v>90.109890109890117</v>
      </c>
      <c r="BC100" s="2223">
        <v>71.071886446886452</v>
      </c>
      <c r="BD100" s="2223">
        <v>83.835616438356169</v>
      </c>
      <c r="BE100" s="2224">
        <v>73.07937595129377</v>
      </c>
      <c r="BF100" s="1365">
        <v>1007.0276497695852</v>
      </c>
      <c r="BG100" s="1365">
        <v>876.07526348352951</v>
      </c>
      <c r="BH100" s="1217">
        <v>923.19203333122903</v>
      </c>
      <c r="BI100" s="1217">
        <v>802.99588753223577</v>
      </c>
      <c r="BJ100" s="1217"/>
      <c r="BK100" s="1217"/>
      <c r="BL100" s="1365"/>
    </row>
    <row r="101" spans="1:64" x14ac:dyDescent="0.25">
      <c r="A101" s="2221" t="s">
        <v>301</v>
      </c>
      <c r="B101" s="2222"/>
      <c r="C101" s="2140" t="s">
        <v>219</v>
      </c>
      <c r="D101" s="2140">
        <v>648</v>
      </c>
      <c r="E101" s="1351">
        <v>600.16666666666663</v>
      </c>
      <c r="F101" s="2140">
        <v>672</v>
      </c>
      <c r="G101" s="1351">
        <v>560.41666666666674</v>
      </c>
      <c r="H101" s="2140">
        <v>1320</v>
      </c>
      <c r="I101" s="1351">
        <v>1160.5833333333335</v>
      </c>
      <c r="J101" s="2140">
        <v>576</v>
      </c>
      <c r="K101" s="1351">
        <v>417</v>
      </c>
      <c r="L101" s="1351">
        <v>1896</v>
      </c>
      <c r="M101" s="1351">
        <v>1577.5833333333335</v>
      </c>
      <c r="N101" s="2140">
        <v>192</v>
      </c>
      <c r="O101" s="1351">
        <v>574</v>
      </c>
      <c r="P101" s="2140">
        <v>2088</v>
      </c>
      <c r="Q101" s="1351">
        <v>2151.5833333333335</v>
      </c>
      <c r="R101" s="2140">
        <v>672</v>
      </c>
      <c r="S101" s="1351">
        <v>572.83333333333337</v>
      </c>
      <c r="T101" s="2140">
        <v>2760</v>
      </c>
      <c r="U101" s="1351">
        <v>2724.416666666667</v>
      </c>
      <c r="V101" s="2140">
        <v>648</v>
      </c>
      <c r="W101" s="1351">
        <v>572.91666666666663</v>
      </c>
      <c r="X101" s="2223">
        <v>1512</v>
      </c>
      <c r="Y101" s="2223">
        <v>1719.75</v>
      </c>
      <c r="Z101" s="1351">
        <v>3408</v>
      </c>
      <c r="AA101" s="1351">
        <v>3297.3333333333335</v>
      </c>
      <c r="AB101" s="2140">
        <v>672</v>
      </c>
      <c r="AC101" s="1351">
        <v>595.91999999999996</v>
      </c>
      <c r="AD101" s="2140">
        <v>4080</v>
      </c>
      <c r="AE101" s="1351">
        <v>3893.2533333333336</v>
      </c>
      <c r="AF101" s="2140">
        <v>648</v>
      </c>
      <c r="AG101" s="1351">
        <v>157.58333333333334</v>
      </c>
      <c r="AH101" s="2140">
        <v>4728</v>
      </c>
      <c r="AI101" s="1351">
        <v>4050.836666666667</v>
      </c>
      <c r="AJ101" s="2140">
        <v>672</v>
      </c>
      <c r="AK101" s="1351">
        <v>554.91666666666674</v>
      </c>
      <c r="AL101" s="2223">
        <v>1992</v>
      </c>
      <c r="AM101" s="2223">
        <v>1308.42</v>
      </c>
      <c r="AN101" s="1351">
        <v>5400</v>
      </c>
      <c r="AO101" s="1351">
        <v>4605.753333333334</v>
      </c>
      <c r="AP101" s="2140">
        <v>672</v>
      </c>
      <c r="AQ101" s="1351">
        <v>632.16666666666663</v>
      </c>
      <c r="AR101" s="2140">
        <v>6072</v>
      </c>
      <c r="AS101" s="1351">
        <v>5237.920000000001</v>
      </c>
      <c r="AT101" s="2140">
        <v>600</v>
      </c>
      <c r="AU101" s="1351">
        <v>541.25000000000011</v>
      </c>
      <c r="AV101" s="2140">
        <v>6672</v>
      </c>
      <c r="AW101" s="1351">
        <v>5779.170000000001</v>
      </c>
      <c r="AX101" s="2140">
        <v>672</v>
      </c>
      <c r="AY101" s="1351">
        <v>622.58333333333337</v>
      </c>
      <c r="AZ101" s="2223">
        <v>1944</v>
      </c>
      <c r="BA101" s="2223">
        <v>1796</v>
      </c>
      <c r="BB101" s="1351">
        <v>3936</v>
      </c>
      <c r="BC101" s="1351">
        <v>3104.42</v>
      </c>
      <c r="BD101" s="2140">
        <v>7344</v>
      </c>
      <c r="BE101" s="2142">
        <v>6401.753333333334</v>
      </c>
      <c r="BF101" s="1365">
        <v>7344</v>
      </c>
      <c r="BG101" s="1365">
        <v>6401.753333333334</v>
      </c>
      <c r="BH101" s="1217">
        <v>0</v>
      </c>
      <c r="BI101" s="1217">
        <v>0</v>
      </c>
      <c r="BJ101" s="1217"/>
      <c r="BK101" s="1217"/>
      <c r="BL101" s="1365"/>
    </row>
    <row r="102" spans="1:64" x14ac:dyDescent="0.25">
      <c r="A102" s="2221" t="s">
        <v>303</v>
      </c>
      <c r="B102" s="2222"/>
      <c r="C102" s="2140" t="s">
        <v>49</v>
      </c>
      <c r="D102" s="2223">
        <v>81.25</v>
      </c>
      <c r="E102" s="2223">
        <v>85.642876978617039</v>
      </c>
      <c r="F102" s="2223">
        <v>81.25</v>
      </c>
      <c r="G102" s="2223">
        <v>84.565055762081784</v>
      </c>
      <c r="H102" s="2223">
        <v>81.25</v>
      </c>
      <c r="I102" s="2223">
        <v>85.122424068356423</v>
      </c>
      <c r="J102" s="2223">
        <v>81.25</v>
      </c>
      <c r="K102" s="2223">
        <v>78.017585931255013</v>
      </c>
      <c r="L102" s="2223">
        <v>81.25</v>
      </c>
      <c r="M102" s="2223">
        <v>83.244413924251219</v>
      </c>
      <c r="N102" s="2223">
        <v>81.25</v>
      </c>
      <c r="O102" s="2223">
        <v>85.815911730545864</v>
      </c>
      <c r="P102" s="2223">
        <v>81.25</v>
      </c>
      <c r="Q102" s="2223">
        <v>83.930438824121751</v>
      </c>
      <c r="R102" s="2223">
        <v>81.25</v>
      </c>
      <c r="S102" s="2223">
        <v>73.770730288041904</v>
      </c>
      <c r="T102" s="2223">
        <v>81.25</v>
      </c>
      <c r="U102" s="2223">
        <v>81.794267886091802</v>
      </c>
      <c r="V102" s="2223">
        <v>81.25</v>
      </c>
      <c r="W102" s="2223">
        <v>89.26545454545456</v>
      </c>
      <c r="X102" s="2223">
        <v>81.25</v>
      </c>
      <c r="Y102" s="2223">
        <v>82.952948587488478</v>
      </c>
      <c r="Z102" s="2223">
        <v>81.25</v>
      </c>
      <c r="AA102" s="2223">
        <v>83.092397897290724</v>
      </c>
      <c r="AB102" s="2223">
        <v>81.25</v>
      </c>
      <c r="AC102" s="2223">
        <v>80.337964827493622</v>
      </c>
      <c r="AD102" s="2223">
        <v>81.25</v>
      </c>
      <c r="AE102" s="2223">
        <v>82.670791180640691</v>
      </c>
      <c r="AF102" s="2223">
        <v>81.25</v>
      </c>
      <c r="AG102" s="2223">
        <v>87.625594923320989</v>
      </c>
      <c r="AH102" s="2223">
        <v>81.25</v>
      </c>
      <c r="AI102" s="2223">
        <v>82.863540124632678</v>
      </c>
      <c r="AJ102" s="2223">
        <v>81.25</v>
      </c>
      <c r="AK102" s="2223">
        <v>74.710917555188445</v>
      </c>
      <c r="AL102" s="2223">
        <v>81.25</v>
      </c>
      <c r="AM102" s="2223">
        <v>78.829173099361554</v>
      </c>
      <c r="AN102" s="2223">
        <v>81.25</v>
      </c>
      <c r="AO102" s="2223">
        <v>81.881284712019593</v>
      </c>
      <c r="AP102" s="2223">
        <v>81.25</v>
      </c>
      <c r="AQ102" s="2223">
        <v>82.111784866860035</v>
      </c>
      <c r="AR102" s="2223">
        <v>81.25</v>
      </c>
      <c r="AS102" s="2223">
        <v>81.909103868202138</v>
      </c>
      <c r="AT102" s="2223">
        <v>81.25</v>
      </c>
      <c r="AU102" s="2223">
        <v>88.17551963048497</v>
      </c>
      <c r="AV102" s="2223">
        <v>81.25</v>
      </c>
      <c r="AW102" s="2223">
        <v>82.495987024665013</v>
      </c>
      <c r="AX102" s="2223">
        <v>81.25</v>
      </c>
      <c r="AY102" s="2223">
        <v>84.861464328737796</v>
      </c>
      <c r="AZ102" s="2223">
        <v>81.25</v>
      </c>
      <c r="BA102" s="2223">
        <v>84.892353377876788</v>
      </c>
      <c r="BB102" s="2223">
        <v>81.25</v>
      </c>
      <c r="BC102" s="2223">
        <v>82.336904585504968</v>
      </c>
      <c r="BD102" s="2223">
        <v>81.25</v>
      </c>
      <c r="BE102" s="2224">
        <v>82.726034430150904</v>
      </c>
      <c r="BF102" s="1365">
        <v>975</v>
      </c>
      <c r="BG102" s="1365">
        <v>994.90086136808202</v>
      </c>
      <c r="BH102" s="1217">
        <v>893.75</v>
      </c>
      <c r="BI102" s="1217">
        <v>912.17482693793113</v>
      </c>
      <c r="BJ102" s="1217"/>
      <c r="BK102" s="1217"/>
      <c r="BL102" s="1365"/>
    </row>
    <row r="103" spans="1:64" x14ac:dyDescent="0.25">
      <c r="A103" s="2221" t="s">
        <v>304</v>
      </c>
      <c r="B103" s="2222"/>
      <c r="C103" s="2140" t="s">
        <v>219</v>
      </c>
      <c r="D103" s="1351">
        <v>526.5</v>
      </c>
      <c r="E103" s="1351">
        <v>513.99999999999989</v>
      </c>
      <c r="F103" s="1351">
        <v>546</v>
      </c>
      <c r="G103" s="1351">
        <v>473.91666666666674</v>
      </c>
      <c r="H103" s="1351">
        <v>1072.5</v>
      </c>
      <c r="I103" s="1351">
        <v>987.91666666666663</v>
      </c>
      <c r="J103" s="1351">
        <v>468</v>
      </c>
      <c r="K103" s="1351">
        <v>325.33333333333337</v>
      </c>
      <c r="L103" s="1351">
        <v>1540.5</v>
      </c>
      <c r="M103" s="1351">
        <v>1313.25</v>
      </c>
      <c r="N103" s="1351">
        <v>156</v>
      </c>
      <c r="O103" s="1351">
        <v>492.58333333333326</v>
      </c>
      <c r="P103" s="1351">
        <v>1696.5</v>
      </c>
      <c r="Q103" s="1351">
        <v>1805.8333333333333</v>
      </c>
      <c r="R103" s="1351">
        <v>546</v>
      </c>
      <c r="S103" s="1351">
        <v>422.58333333333337</v>
      </c>
      <c r="T103" s="1351">
        <v>2242.5</v>
      </c>
      <c r="U103" s="1351">
        <v>2228.4166666666665</v>
      </c>
      <c r="V103" s="1351">
        <v>526.5</v>
      </c>
      <c r="W103" s="1351">
        <v>511.41666666666669</v>
      </c>
      <c r="X103" s="2223">
        <v>1228.5</v>
      </c>
      <c r="Y103" s="2223">
        <v>1426.5833333333333</v>
      </c>
      <c r="Z103" s="1351">
        <v>2769</v>
      </c>
      <c r="AA103" s="1351">
        <v>2739.833333333333</v>
      </c>
      <c r="AB103" s="1351">
        <v>546</v>
      </c>
      <c r="AC103" s="1351">
        <v>478.75</v>
      </c>
      <c r="AD103" s="1351">
        <v>3315</v>
      </c>
      <c r="AE103" s="1351">
        <v>3218.583333333333</v>
      </c>
      <c r="AF103" s="1351">
        <v>526.5</v>
      </c>
      <c r="AG103" s="1351">
        <v>138.08333333333331</v>
      </c>
      <c r="AH103" s="1351">
        <v>3841.5</v>
      </c>
      <c r="AI103" s="1351">
        <v>3356.6666666666665</v>
      </c>
      <c r="AJ103" s="1351">
        <v>546</v>
      </c>
      <c r="AK103" s="1351">
        <v>414.58333333333331</v>
      </c>
      <c r="AL103" s="2223">
        <v>1618.5</v>
      </c>
      <c r="AM103" s="2223">
        <v>1031.4166666666665</v>
      </c>
      <c r="AN103" s="1351">
        <v>4387.5</v>
      </c>
      <c r="AO103" s="1351">
        <v>3771.25</v>
      </c>
      <c r="AP103" s="1351">
        <v>546</v>
      </c>
      <c r="AQ103" s="1351">
        <v>519.08333333333348</v>
      </c>
      <c r="AR103" s="1351">
        <v>4933.5</v>
      </c>
      <c r="AS103" s="1351">
        <v>4290.3333333333339</v>
      </c>
      <c r="AT103" s="1351">
        <v>487.5</v>
      </c>
      <c r="AU103" s="1351">
        <v>477.25</v>
      </c>
      <c r="AV103" s="1351">
        <v>5421</v>
      </c>
      <c r="AW103" s="1351">
        <v>4767.5833333333339</v>
      </c>
      <c r="AX103" s="1351">
        <v>546</v>
      </c>
      <c r="AY103" s="1351">
        <v>528.33333333333337</v>
      </c>
      <c r="AZ103" s="2223">
        <v>1579.5</v>
      </c>
      <c r="BA103" s="2223">
        <v>1524.666666666667</v>
      </c>
      <c r="BB103" s="1351">
        <v>3198</v>
      </c>
      <c r="BC103" s="1351">
        <v>2556.0833333333335</v>
      </c>
      <c r="BD103" s="1351">
        <v>5967</v>
      </c>
      <c r="BE103" s="2142">
        <v>5295.916666666667</v>
      </c>
      <c r="BF103" s="1365">
        <v>5967</v>
      </c>
      <c r="BG103" s="1365">
        <v>5295.916666666667</v>
      </c>
      <c r="BH103" s="1217">
        <v>0</v>
      </c>
      <c r="BI103" s="1217">
        <v>0</v>
      </c>
      <c r="BJ103" s="1217"/>
      <c r="BK103" s="1217"/>
      <c r="BL103" s="1365"/>
    </row>
    <row r="104" spans="1:64" x14ac:dyDescent="0.25">
      <c r="A104" s="2221" t="s">
        <v>510</v>
      </c>
      <c r="B104" s="2222"/>
      <c r="C104" s="2140" t="s">
        <v>509</v>
      </c>
      <c r="D104" s="2223">
        <v>19.5</v>
      </c>
      <c r="E104" s="2223">
        <v>20.55429047486809</v>
      </c>
      <c r="F104" s="2223">
        <v>19.5</v>
      </c>
      <c r="G104" s="2223">
        <v>20.295613382899631</v>
      </c>
      <c r="H104" s="2223">
        <v>19.5</v>
      </c>
      <c r="I104" s="2223">
        <v>20.429381776405542</v>
      </c>
      <c r="J104" s="2223">
        <v>19.5</v>
      </c>
      <c r="K104" s="2223">
        <v>18.7242206235012</v>
      </c>
      <c r="L104" s="2223">
        <v>19.5</v>
      </c>
      <c r="M104" s="2223">
        <v>19.97865934182029</v>
      </c>
      <c r="N104" s="2223">
        <v>19.5</v>
      </c>
      <c r="O104" s="2223">
        <v>20.595818815331008</v>
      </c>
      <c r="P104" s="2223">
        <v>19.5</v>
      </c>
      <c r="Q104" s="2223">
        <v>20.143305317789224</v>
      </c>
      <c r="R104" s="2223">
        <v>19.5</v>
      </c>
      <c r="S104" s="2223">
        <v>17.704975269130056</v>
      </c>
      <c r="T104" s="2223">
        <v>19.5</v>
      </c>
      <c r="U104" s="2223">
        <v>19.630624292662034</v>
      </c>
      <c r="V104" s="2223">
        <v>19.5</v>
      </c>
      <c r="W104" s="2223">
        <v>21.423709090909096</v>
      </c>
      <c r="X104" s="2223">
        <v>19.5</v>
      </c>
      <c r="Y104" s="2223">
        <v>19.908707660997237</v>
      </c>
      <c r="Z104" s="2223">
        <v>19.5</v>
      </c>
      <c r="AA104" s="2223">
        <v>19.942175495349776</v>
      </c>
      <c r="AB104" s="2223">
        <v>19.5</v>
      </c>
      <c r="AC104" s="2223">
        <v>19.281111558598472</v>
      </c>
      <c r="AD104" s="2223">
        <v>19.5</v>
      </c>
      <c r="AE104" s="2223">
        <v>19.840989883353764</v>
      </c>
      <c r="AF104" s="2223">
        <v>19.5</v>
      </c>
      <c r="AG104" s="2223">
        <v>21.030142781597036</v>
      </c>
      <c r="AH104" s="2223">
        <v>19.5</v>
      </c>
      <c r="AI104" s="2223">
        <v>19.887249629911842</v>
      </c>
      <c r="AJ104" s="2223">
        <v>19.5</v>
      </c>
      <c r="AK104" s="2223">
        <v>17.930620213245227</v>
      </c>
      <c r="AL104" s="2223">
        <v>19.5</v>
      </c>
      <c r="AM104" s="2223">
        <v>18.919001543846772</v>
      </c>
      <c r="AN104" s="2223">
        <v>19.5</v>
      </c>
      <c r="AO104" s="2223">
        <v>19.651508330884703</v>
      </c>
      <c r="AP104" s="2223">
        <v>19.5</v>
      </c>
      <c r="AQ104" s="2223">
        <v>19.706828368046409</v>
      </c>
      <c r="AR104" s="2223">
        <v>19.5</v>
      </c>
      <c r="AS104" s="2223">
        <v>19.658184928368513</v>
      </c>
      <c r="AT104" s="2223">
        <v>19.5</v>
      </c>
      <c r="AU104" s="2223">
        <v>21.162124711316391</v>
      </c>
      <c r="AV104" s="2223">
        <v>19.5</v>
      </c>
      <c r="AW104" s="2223">
        <v>19.799036885919602</v>
      </c>
      <c r="AX104" s="2223">
        <v>19.5</v>
      </c>
      <c r="AY104" s="2223">
        <v>20.366751438897069</v>
      </c>
      <c r="AZ104" s="2223">
        <v>19.5</v>
      </c>
      <c r="BA104" s="2223">
        <v>20.374164810690427</v>
      </c>
      <c r="BB104" s="2223">
        <v>19.5</v>
      </c>
      <c r="BC104" s="2223">
        <v>19.760857100521193</v>
      </c>
      <c r="BD104" s="2223">
        <v>19.5</v>
      </c>
      <c r="BE104" s="2224">
        <v>19.854248263236215</v>
      </c>
      <c r="BF104" s="1365">
        <v>234</v>
      </c>
      <c r="BG104" s="1365">
        <v>238.77620672833967</v>
      </c>
      <c r="BH104" s="1217">
        <v>214.5</v>
      </c>
      <c r="BI104" s="1217">
        <v>218.92195846510344</v>
      </c>
      <c r="BJ104" s="1217"/>
      <c r="BK104" s="1217"/>
      <c r="BL104" s="1365"/>
    </row>
    <row r="105" spans="1:64" x14ac:dyDescent="0.25">
      <c r="A105" s="2221" t="s">
        <v>305</v>
      </c>
      <c r="B105" s="2222"/>
      <c r="C105" s="2140" t="s">
        <v>1099</v>
      </c>
      <c r="D105" s="2225">
        <v>0.28400000000000003</v>
      </c>
      <c r="E105" s="2140">
        <v>0.48899999999999999</v>
      </c>
      <c r="F105" s="2225">
        <v>0.28399999999999992</v>
      </c>
      <c r="G105" s="2140">
        <v>0.53400000000000003</v>
      </c>
      <c r="H105" s="2225">
        <v>0.28399999999999992</v>
      </c>
      <c r="I105" s="2225">
        <v>0.51088396470911679</v>
      </c>
      <c r="J105" s="2225">
        <v>0.28400000000000003</v>
      </c>
      <c r="K105" s="2140">
        <v>0.60799999999999998</v>
      </c>
      <c r="L105" s="2225">
        <v>0.28399999999999997</v>
      </c>
      <c r="M105" s="2225">
        <v>0.53362095910203078</v>
      </c>
      <c r="N105" s="2225">
        <v>0.28400000000000003</v>
      </c>
      <c r="O105" s="2140">
        <v>0.55900000000000005</v>
      </c>
      <c r="P105" s="2225">
        <v>0.28399999999999997</v>
      </c>
      <c r="Q105" s="2225">
        <v>0.54055267908894689</v>
      </c>
      <c r="R105" s="2225">
        <v>0.28399999999999997</v>
      </c>
      <c r="S105" s="2140">
        <v>0.71399999999999997</v>
      </c>
      <c r="T105" s="2225">
        <v>0.28399999999999997</v>
      </c>
      <c r="U105" s="2225">
        <v>0.57107499583771382</v>
      </c>
      <c r="V105" s="2225">
        <v>0.28400000000000003</v>
      </c>
      <c r="W105" s="2140">
        <v>0.621</v>
      </c>
      <c r="X105" s="2225">
        <v>0.28400000000000003</v>
      </c>
      <c r="Y105" s="2225">
        <v>0.62488974109497708</v>
      </c>
      <c r="Z105" s="2225">
        <v>0.28400000000000003</v>
      </c>
      <c r="AA105" s="2225">
        <v>0.58004311796950914</v>
      </c>
      <c r="AB105" s="2225">
        <v>0.28400000000000009</v>
      </c>
      <c r="AC105" s="2140">
        <v>0.627</v>
      </c>
      <c r="AD105" s="2225">
        <v>0.28400000000000009</v>
      </c>
      <c r="AE105" s="2225">
        <v>0.58738060260319513</v>
      </c>
      <c r="AF105" s="2225">
        <v>0.28399999999999997</v>
      </c>
      <c r="AG105" s="2140">
        <v>0.65600000000000003</v>
      </c>
      <c r="AH105" s="2225">
        <v>0.28400000000000009</v>
      </c>
      <c r="AI105" s="2225">
        <v>0.58937950575816478</v>
      </c>
      <c r="AJ105" s="2225">
        <v>0.28400000000000009</v>
      </c>
      <c r="AK105" s="2140">
        <v>0.52600000000000002</v>
      </c>
      <c r="AL105" s="2225">
        <v>0.28400000000000009</v>
      </c>
      <c r="AM105" s="2225">
        <v>0.58558248579111138</v>
      </c>
      <c r="AN105" s="2225">
        <v>0.28400000000000014</v>
      </c>
      <c r="AO105" s="2225">
        <v>0.58160169844536835</v>
      </c>
      <c r="AP105" s="2225">
        <v>0.28400000000000009</v>
      </c>
      <c r="AQ105" s="2140">
        <v>0.499</v>
      </c>
      <c r="AR105" s="2225">
        <v>0.28400000000000014</v>
      </c>
      <c r="AS105" s="2225">
        <v>0.57069027892992252</v>
      </c>
      <c r="AT105" s="2225">
        <v>0.28400000000000003</v>
      </c>
      <c r="AU105" s="2140">
        <v>0.48099999999999998</v>
      </c>
      <c r="AV105" s="2225">
        <v>0.28400000000000014</v>
      </c>
      <c r="AW105" s="2225">
        <v>0.56028490972632194</v>
      </c>
      <c r="AX105" s="2225">
        <v>0.28399999999999992</v>
      </c>
      <c r="AY105" s="2140">
        <v>0.46600000000000003</v>
      </c>
      <c r="AZ105" s="2225">
        <v>0.28399999999999997</v>
      </c>
      <c r="BA105" s="2225">
        <v>0.48095842822852741</v>
      </c>
      <c r="BB105" s="2225">
        <v>0.28400000000000009</v>
      </c>
      <c r="BC105" s="2225">
        <v>0.51924982040269829</v>
      </c>
      <c r="BD105" s="2225">
        <v>0.28400000000000014</v>
      </c>
      <c r="BE105" s="2226">
        <v>0.54862181830832557</v>
      </c>
      <c r="BF105" s="1365">
        <v>3.4080000000000004</v>
      </c>
      <c r="BG105" s="1365">
        <v>6.7799999999999994</v>
      </c>
      <c r="BH105" s="1217">
        <v>3.1240000000000001</v>
      </c>
      <c r="BI105" s="1217">
        <v>6.2313781816916736</v>
      </c>
      <c r="BJ105" s="1217"/>
      <c r="BK105" s="1217"/>
      <c r="BL105" s="1365"/>
    </row>
    <row r="106" spans="1:64" x14ac:dyDescent="0.25">
      <c r="A106" s="2221" t="s">
        <v>306</v>
      </c>
      <c r="B106" s="2222"/>
      <c r="C106" s="2140" t="s">
        <v>211</v>
      </c>
      <c r="D106" s="1351">
        <v>4093150.395778364</v>
      </c>
      <c r="E106" s="1351">
        <v>3886347.0000000014</v>
      </c>
      <c r="F106" s="1351">
        <v>4226622.6912928764</v>
      </c>
      <c r="G106" s="1351">
        <v>3880051.666666667</v>
      </c>
      <c r="H106" s="1351">
        <v>8319773.0870712399</v>
      </c>
      <c r="I106" s="1351">
        <v>7766398.6666666679</v>
      </c>
      <c r="J106" s="1351">
        <v>3258353.5620052773</v>
      </c>
      <c r="K106" s="1351">
        <v>2927596.3333333358</v>
      </c>
      <c r="L106" s="1351">
        <v>11578126.649076518</v>
      </c>
      <c r="M106" s="1351">
        <v>10693995.000000004</v>
      </c>
      <c r="N106" s="1351">
        <v>1707469.1292875991</v>
      </c>
      <c r="O106" s="1351">
        <v>3775251.6666666595</v>
      </c>
      <c r="P106" s="1351">
        <v>13285595.778364116</v>
      </c>
      <c r="Q106" s="1351">
        <v>14469246.666666664</v>
      </c>
      <c r="R106" s="1351">
        <v>4360094.9868073873</v>
      </c>
      <c r="S106" s="1351">
        <v>3462635.666666673</v>
      </c>
      <c r="T106" s="1351">
        <v>17645690.765171506</v>
      </c>
      <c r="U106" s="1351">
        <v>17931882.333333336</v>
      </c>
      <c r="V106" s="1351">
        <v>4271113.45646438</v>
      </c>
      <c r="W106" s="1351">
        <v>3713155</v>
      </c>
      <c r="X106" s="1351">
        <v>10338677.572559366</v>
      </c>
      <c r="Y106" s="1351">
        <v>10951042.333333332</v>
      </c>
      <c r="Z106" s="1351">
        <v>21916804.221635886</v>
      </c>
      <c r="AA106" s="1351">
        <v>21645037.333333336</v>
      </c>
      <c r="AB106" s="1351">
        <v>4805002.6385224275</v>
      </c>
      <c r="AC106" s="1351">
        <v>3672275.666666673</v>
      </c>
      <c r="AD106" s="1351">
        <v>26721806.860158313</v>
      </c>
      <c r="AE106" s="1351">
        <v>25317313.000000007</v>
      </c>
      <c r="AF106" s="1351">
        <v>4627039.577836412</v>
      </c>
      <c r="AG106" s="1351">
        <v>1392973.3333333288</v>
      </c>
      <c r="AH106" s="1351">
        <v>31348846.437994726</v>
      </c>
      <c r="AI106" s="1351">
        <v>26710286.333333336</v>
      </c>
      <c r="AJ106" s="1351">
        <v>4805002.6385224275</v>
      </c>
      <c r="AK106" s="1351">
        <v>3336478.6666666651</v>
      </c>
      <c r="AL106" s="1351">
        <v>14237044.854881268</v>
      </c>
      <c r="AM106" s="1351">
        <v>8401727.6666666679</v>
      </c>
      <c r="AN106" s="1351">
        <v>36153849.07651715</v>
      </c>
      <c r="AO106" s="1351">
        <v>30046765</v>
      </c>
      <c r="AP106" s="1351">
        <v>4805002.6385224275</v>
      </c>
      <c r="AQ106" s="1351">
        <v>3911467.0000000065</v>
      </c>
      <c r="AR106" s="1351">
        <v>40958851.715039581</v>
      </c>
      <c r="AS106" s="1351">
        <v>33958232.000000007</v>
      </c>
      <c r="AT106" s="1351">
        <v>4271113.45646438</v>
      </c>
      <c r="AU106" s="1351">
        <v>3661286.9999999991</v>
      </c>
      <c r="AV106" s="1351">
        <v>45229965.171503961</v>
      </c>
      <c r="AW106" s="1351">
        <v>37619519.000000007</v>
      </c>
      <c r="AX106" s="1351">
        <v>5338891.820580475</v>
      </c>
      <c r="AY106" s="1351">
        <v>4370091.8</v>
      </c>
      <c r="AZ106" s="1351">
        <v>14415007.915567283</v>
      </c>
      <c r="BA106" s="1351">
        <v>11942845.800000004</v>
      </c>
      <c r="BB106" s="1351">
        <v>28652052.770448551</v>
      </c>
      <c r="BC106" s="1351">
        <v>20344573.466666672</v>
      </c>
      <c r="BD106" s="1351">
        <v>50568856.992084436</v>
      </c>
      <c r="BE106" s="2142">
        <v>41989610.800000004</v>
      </c>
      <c r="BF106" s="1365">
        <v>50568856.992084436</v>
      </c>
      <c r="BG106" s="1365">
        <v>41989610.800000004</v>
      </c>
      <c r="BH106" s="1217">
        <v>0</v>
      </c>
      <c r="BI106" s="1217">
        <v>0</v>
      </c>
      <c r="BJ106" s="1217"/>
      <c r="BK106" s="1217"/>
      <c r="BL106" s="1365"/>
    </row>
    <row r="107" spans="1:64" ht="15" customHeight="1" x14ac:dyDescent="0.25">
      <c r="A107" s="2221" t="s">
        <v>307</v>
      </c>
      <c r="B107" s="2222"/>
      <c r="C107" s="2140" t="s">
        <v>299</v>
      </c>
      <c r="D107" s="2223">
        <v>84.31</v>
      </c>
      <c r="E107" s="2223">
        <v>78.024387691733963</v>
      </c>
      <c r="F107" s="2223">
        <v>84.31</v>
      </c>
      <c r="G107" s="2223">
        <v>82.283668547869667</v>
      </c>
      <c r="H107" s="2223">
        <v>84.309999999999988</v>
      </c>
      <c r="I107" s="2223">
        <v>80.095719957109296</v>
      </c>
      <c r="J107" s="2223">
        <v>88.208285714285708</v>
      </c>
      <c r="K107" s="2223">
        <v>98.768473848160852</v>
      </c>
      <c r="L107" s="2223">
        <v>85.371789883268477</v>
      </c>
      <c r="M107" s="2223">
        <v>84.467421285828578</v>
      </c>
      <c r="N107" s="2223">
        <v>129.42616000000001</v>
      </c>
      <c r="O107" s="2223">
        <v>79.357405240629333</v>
      </c>
      <c r="P107" s="2223">
        <v>89.277319148936172</v>
      </c>
      <c r="Q107" s="2223">
        <v>83.071734171552947</v>
      </c>
      <c r="R107" s="2223">
        <v>84.309999999999988</v>
      </c>
      <c r="S107" s="2223">
        <v>93.090394979146097</v>
      </c>
      <c r="T107" s="2223">
        <v>87.996273684210536</v>
      </c>
      <c r="U107" s="2223">
        <v>84.834763643334938</v>
      </c>
      <c r="V107" s="2223">
        <v>84.31</v>
      </c>
      <c r="W107" s="2223">
        <v>80.226237620628453</v>
      </c>
      <c r="X107" s="2223">
        <v>89.460246575342453</v>
      </c>
      <c r="Y107" s="2223">
        <v>83.562058562647437</v>
      </c>
      <c r="Z107" s="2223">
        <v>87.252823529411771</v>
      </c>
      <c r="AA107" s="2223">
        <v>84.006925470606063</v>
      </c>
      <c r="AB107" s="2223">
        <v>84.31</v>
      </c>
      <c r="AC107" s="2223">
        <v>76.957807647264659</v>
      </c>
      <c r="AD107" s="2223">
        <v>86.708602739726047</v>
      </c>
      <c r="AE107" s="2223">
        <v>82.905429982123167</v>
      </c>
      <c r="AF107" s="2223">
        <v>84.31</v>
      </c>
      <c r="AG107" s="2223">
        <v>152.02823886738307</v>
      </c>
      <c r="AH107" s="2223">
        <v>86.346023255813975</v>
      </c>
      <c r="AI107" s="2223">
        <v>84.918997661275554</v>
      </c>
      <c r="AJ107" s="2223">
        <v>84.31</v>
      </c>
      <c r="AK107" s="2223">
        <v>75.830784032970413</v>
      </c>
      <c r="AL107" s="2223">
        <v>84.31</v>
      </c>
      <c r="AM107" s="2223">
        <v>83.284675511233445</v>
      </c>
      <c r="AN107" s="2223">
        <v>86.069778894472378</v>
      </c>
      <c r="AO107" s="2223">
        <v>83.803710099895625</v>
      </c>
      <c r="AP107" s="2223">
        <v>84.31</v>
      </c>
      <c r="AQ107" s="2223">
        <v>71.677724993769147</v>
      </c>
      <c r="AR107" s="2223">
        <v>85.859539823008873</v>
      </c>
      <c r="AS107" s="2223">
        <v>82.201906347415843</v>
      </c>
      <c r="AT107" s="2223">
        <v>84.31</v>
      </c>
      <c r="AU107" s="2223">
        <v>67.531070387958522</v>
      </c>
      <c r="AV107" s="2223">
        <v>85.710784000000032</v>
      </c>
      <c r="AW107" s="2223">
        <v>80.499877247886729</v>
      </c>
      <c r="AX107" s="2223">
        <v>84.31</v>
      </c>
      <c r="AY107" s="2223">
        <v>66.245076896640072</v>
      </c>
      <c r="AZ107" s="2223">
        <v>84.31</v>
      </c>
      <c r="BA107" s="2223">
        <v>68.340480917881692</v>
      </c>
      <c r="BB107" s="2223">
        <v>84.31</v>
      </c>
      <c r="BC107" s="2223">
        <v>73.80991146026777</v>
      </c>
      <c r="BD107" s="2223">
        <v>85.56070000000004</v>
      </c>
      <c r="BE107" s="2224">
        <v>78.736551174557917</v>
      </c>
      <c r="BF107" s="1365">
        <v>1060.7344457142854</v>
      </c>
      <c r="BG107" s="1365">
        <v>1022.0212707541542</v>
      </c>
      <c r="BH107" s="1217">
        <v>975.17374571428536</v>
      </c>
      <c r="BI107" s="1217">
        <v>943.2847195795963</v>
      </c>
      <c r="BJ107" s="1217"/>
      <c r="BK107" s="1217"/>
      <c r="BL107" s="1365"/>
    </row>
    <row r="108" spans="1:64" x14ac:dyDescent="0.25">
      <c r="A108" s="2221" t="s">
        <v>308</v>
      </c>
      <c r="B108" s="2222"/>
      <c r="C108" s="2140" t="s">
        <v>300</v>
      </c>
      <c r="D108" s="2227">
        <v>1.9158322161584169</v>
      </c>
      <c r="E108" s="2227">
        <v>4.1623828650145382</v>
      </c>
      <c r="F108" s="2227">
        <v>1.9039618726765581</v>
      </c>
      <c r="G108" s="2227">
        <v>4.0362579296082872</v>
      </c>
      <c r="H108" s="2227">
        <v>1.9097997465200951</v>
      </c>
      <c r="I108" s="2227">
        <v>4.0982865863654601</v>
      </c>
      <c r="J108" s="2227">
        <v>2.1253362563728047</v>
      </c>
      <c r="K108" s="2227">
        <v>2.6583662914933877</v>
      </c>
      <c r="L108" s="2227">
        <v>1.9808557387792303</v>
      </c>
      <c r="M108" s="2227">
        <v>3.6235875880559858</v>
      </c>
      <c r="N108" s="2227">
        <v>0.77516004540324968</v>
      </c>
      <c r="O108" s="2227">
        <v>3.6926756742630227</v>
      </c>
      <c r="P108" s="2227">
        <v>1.6744904396427105</v>
      </c>
      <c r="Q108" s="2227">
        <v>3.6411427575020361</v>
      </c>
      <c r="R108" s="2227">
        <v>1.9001657048444796</v>
      </c>
      <c r="S108" s="2227">
        <v>3.594549768267175</v>
      </c>
      <c r="T108" s="2227">
        <v>1.7202154933764024</v>
      </c>
      <c r="U108" s="2227">
        <v>3.6317023479185022</v>
      </c>
      <c r="V108" s="2227">
        <v>1.915920263143168</v>
      </c>
      <c r="W108" s="2227">
        <v>3.2327666861858475</v>
      </c>
      <c r="X108" s="2227">
        <v>1.5262250668692896</v>
      </c>
      <c r="Y108" s="2227">
        <v>3.5096411880870817</v>
      </c>
      <c r="Z108" s="2227">
        <v>1.752298242518495</v>
      </c>
      <c r="AA108" s="2227">
        <v>3.5663030591098708</v>
      </c>
      <c r="AB108" s="2227">
        <v>2.0315804367234533</v>
      </c>
      <c r="AC108" s="2227">
        <v>3.385012602170018</v>
      </c>
      <c r="AD108" s="2227">
        <v>1.7927550089687461</v>
      </c>
      <c r="AE108" s="2227">
        <v>3.5400413574036302</v>
      </c>
      <c r="AF108" s="2227">
        <v>2.024316081259292</v>
      </c>
      <c r="AG108" s="2227">
        <v>1.0814228700865862</v>
      </c>
      <c r="AH108" s="2227">
        <v>1.8212256326110263</v>
      </c>
      <c r="AI108" s="2227">
        <v>3.2377521991269442</v>
      </c>
      <c r="AJ108" s="2227">
        <v>2.0315804367234533</v>
      </c>
      <c r="AK108" s="2227">
        <v>2.5937971598648732</v>
      </c>
      <c r="AL108" s="2227">
        <v>2.0292116251590531</v>
      </c>
      <c r="AM108" s="2227">
        <v>2.3672368339747738</v>
      </c>
      <c r="AN108" s="2227">
        <v>1.8449383559836998</v>
      </c>
      <c r="AO108" s="2227">
        <v>3.1651609037919473</v>
      </c>
      <c r="AP108" s="2227">
        <v>2.0315804367234533</v>
      </c>
      <c r="AQ108" s="2227">
        <v>2.4924059139784944</v>
      </c>
      <c r="AR108" s="2227">
        <v>1.8638465406338054</v>
      </c>
      <c r="AS108" s="2227">
        <v>3.0970059865232642</v>
      </c>
      <c r="AT108" s="2227">
        <v>2.0148507205009074</v>
      </c>
      <c r="AU108" s="2227">
        <v>2.7137214481770595</v>
      </c>
      <c r="AV108" s="2227">
        <v>1.8765055736765566</v>
      </c>
      <c r="AW108" s="2227">
        <v>3.0648743485780732</v>
      </c>
      <c r="AX108" s="2227">
        <v>2.1792845513645616</v>
      </c>
      <c r="AY108" s="2227">
        <v>3.4112197565562234</v>
      </c>
      <c r="AZ108" s="2227">
        <v>2.0772514978305985</v>
      </c>
      <c r="BA108" s="2227">
        <v>2.8777399592837103</v>
      </c>
      <c r="BB108" s="2227">
        <v>2.0529676061504767</v>
      </c>
      <c r="BC108" s="2227">
        <v>2.6196834344022699</v>
      </c>
      <c r="BD108" s="2227">
        <v>1.902221048493894</v>
      </c>
      <c r="BE108" s="2228">
        <v>3.0942899859679982</v>
      </c>
      <c r="BF108" s="1365">
        <v>22.849569021893792</v>
      </c>
      <c r="BG108" s="1365">
        <v>37.054578965665513</v>
      </c>
      <c r="BH108" s="1217">
        <v>20.9473479733999</v>
      </c>
      <c r="BI108" s="1217">
        <v>33.960288979697516</v>
      </c>
      <c r="BJ108" s="1217"/>
      <c r="BK108" s="1217"/>
      <c r="BL108" s="1365"/>
    </row>
    <row r="109" spans="1:64" x14ac:dyDescent="0.25">
      <c r="A109" s="2221" t="s">
        <v>309</v>
      </c>
      <c r="B109" s="2222"/>
      <c r="C109" s="2140" t="s">
        <v>300</v>
      </c>
      <c r="D109" s="2227">
        <v>5.0769542067797042</v>
      </c>
      <c r="E109" s="2227">
        <v>7.0232412312110659</v>
      </c>
      <c r="F109" s="2227">
        <v>5.0789752268155253</v>
      </c>
      <c r="G109" s="2227">
        <v>6.953716816981319</v>
      </c>
      <c r="H109" s="2223">
        <v>5.0779812825356139</v>
      </c>
      <c r="I109" s="2223">
        <v>6.9879091518484078</v>
      </c>
      <c r="J109" s="2227">
        <v>3.5089206123909844</v>
      </c>
      <c r="K109" s="2227">
        <v>5.2959773387964253</v>
      </c>
      <c r="L109" s="2227">
        <v>4.5607085341362854</v>
      </c>
      <c r="M109" s="2227">
        <v>6.4301294332598431</v>
      </c>
      <c r="N109" s="2227">
        <v>1.1912362815261288</v>
      </c>
      <c r="O109" s="2227">
        <v>8.0717244017568017</v>
      </c>
      <c r="P109" s="2223">
        <v>3.7045311584730487</v>
      </c>
      <c r="Q109" s="2223">
        <v>6.8472560236156275</v>
      </c>
      <c r="R109" s="2227">
        <v>5.2732547651680086</v>
      </c>
      <c r="S109" s="2227">
        <v>7.4856580331375042</v>
      </c>
      <c r="T109" s="2223">
        <v>4.0223771179994792</v>
      </c>
      <c r="U109" s="2223">
        <v>6.9766054503814976</v>
      </c>
      <c r="V109" s="2227">
        <v>5.3418084806488944</v>
      </c>
      <c r="W109" s="2227">
        <v>7.1918993710850296</v>
      </c>
      <c r="X109" s="2223">
        <v>3.9201464876846206</v>
      </c>
      <c r="Y109" s="2223">
        <v>7.5873460501551557</v>
      </c>
      <c r="Z109" s="2227">
        <v>4.238677341384629</v>
      </c>
      <c r="AA109" s="2227">
        <v>7.0118995357427325</v>
      </c>
      <c r="AB109" s="2227">
        <v>5.8444685271767449</v>
      </c>
      <c r="AC109" s="2227">
        <v>6.3901170628081578</v>
      </c>
      <c r="AD109" s="2223">
        <v>4.4712919524105894</v>
      </c>
      <c r="AE109" s="2223">
        <v>6.9218282429344526</v>
      </c>
      <c r="AF109" s="2227">
        <v>5.8141392954303193</v>
      </c>
      <c r="AG109" s="2227">
        <v>0.30334878041891722</v>
      </c>
      <c r="AH109" s="2223">
        <v>4.6363961339294093</v>
      </c>
      <c r="AI109" s="2223">
        <v>6.1080807680350011</v>
      </c>
      <c r="AJ109" s="2227">
        <v>5.8444685271767449</v>
      </c>
      <c r="AK109" s="2227">
        <v>6.2807243838621298</v>
      </c>
      <c r="AL109" s="2223">
        <v>5.8345785603029103</v>
      </c>
      <c r="AM109" s="2223">
        <v>4.368440741949418</v>
      </c>
      <c r="AN109" s="2223">
        <v>4.7725788400772906</v>
      </c>
      <c r="AO109" s="2223">
        <v>6.1275424120009685</v>
      </c>
      <c r="AP109" s="2227">
        <v>5.8444685271767449</v>
      </c>
      <c r="AQ109" s="2227">
        <v>6.5230779569892476</v>
      </c>
      <c r="AR109" s="2223">
        <v>4.8811689717769084</v>
      </c>
      <c r="AS109" s="2223">
        <v>6.1676130064278851</v>
      </c>
      <c r="AT109" s="2227">
        <v>5.7434718103462155</v>
      </c>
      <c r="AU109" s="2223">
        <v>6.4411255821485547</v>
      </c>
      <c r="AV109" s="2223">
        <v>4.9534578324952943</v>
      </c>
      <c r="AW109" s="2223">
        <v>6.1905422043924929</v>
      </c>
      <c r="AX109" s="2227">
        <v>6.535223595329021</v>
      </c>
      <c r="AY109" s="2223">
        <v>7.3800352938462366</v>
      </c>
      <c r="AZ109" s="2223">
        <v>6.0509740720819192</v>
      </c>
      <c r="BA109" s="2223">
        <v>6.7927558564006603</v>
      </c>
      <c r="BB109" s="2227">
        <v>5.9415873298639577</v>
      </c>
      <c r="BC109" s="2227">
        <v>5.5672778864582746</v>
      </c>
      <c r="BD109" s="2223">
        <v>5.0877995822154185</v>
      </c>
      <c r="BE109" s="2224">
        <v>6.291567644866646</v>
      </c>
      <c r="BF109" s="1365">
        <v>61.097389855965034</v>
      </c>
      <c r="BG109" s="1365">
        <v>75.340646253041385</v>
      </c>
      <c r="BH109" s="1217">
        <v>56.009590273749616</v>
      </c>
      <c r="BI109" s="1217">
        <v>69.049078608174739</v>
      </c>
      <c r="BJ109" s="1217"/>
      <c r="BK109" s="1217"/>
      <c r="BL109" s="1365"/>
    </row>
    <row r="110" spans="1:64" x14ac:dyDescent="0.25">
      <c r="A110" s="2221" t="s">
        <v>2155</v>
      </c>
      <c r="B110" s="2222"/>
      <c r="C110" s="2140" t="s">
        <v>300</v>
      </c>
      <c r="D110" s="2227">
        <v>0</v>
      </c>
      <c r="E110" s="2227">
        <v>0.29987262016515859</v>
      </c>
      <c r="F110" s="2227">
        <v>0</v>
      </c>
      <c r="G110" s="2227">
        <v>0.31849864218890755</v>
      </c>
      <c r="H110" s="2223">
        <v>0</v>
      </c>
      <c r="I110" s="2223">
        <v>0.30933830348870317</v>
      </c>
      <c r="J110" s="2227">
        <v>0</v>
      </c>
      <c r="K110" s="2227">
        <v>0.29544019285681761</v>
      </c>
      <c r="L110" s="2227">
        <v>0</v>
      </c>
      <c r="M110" s="2227">
        <v>0.30475650877489474</v>
      </c>
      <c r="N110" s="2227">
        <v>0</v>
      </c>
      <c r="O110" s="2227">
        <v>0.50236017675673428</v>
      </c>
      <c r="P110" s="2223">
        <v>0</v>
      </c>
      <c r="Q110" s="2223">
        <v>0.35496727686864088</v>
      </c>
      <c r="R110" s="2227">
        <v>0</v>
      </c>
      <c r="S110" s="2227">
        <v>1.180601223185872</v>
      </c>
      <c r="T110" s="2223">
        <v>0</v>
      </c>
      <c r="U110" s="2223">
        <v>0.52225258625317794</v>
      </c>
      <c r="V110" s="2227">
        <v>0</v>
      </c>
      <c r="W110" s="2227">
        <v>3.6696555264205686</v>
      </c>
      <c r="X110" s="2223">
        <v>0</v>
      </c>
      <c r="Y110" s="2223">
        <v>1.7637116216395416</v>
      </c>
      <c r="Z110" s="2227">
        <v>0</v>
      </c>
      <c r="AA110" s="2227">
        <v>1.038220281362586</v>
      </c>
      <c r="AB110" s="2227">
        <v>0</v>
      </c>
      <c r="AC110" s="2227">
        <v>4.0582683112508526</v>
      </c>
      <c r="AD110" s="2223">
        <v>0</v>
      </c>
      <c r="AE110" s="2223">
        <v>1.4757038744772415</v>
      </c>
      <c r="AF110" s="2227">
        <v>0</v>
      </c>
      <c r="AG110" s="2227">
        <v>0.18385775494437159</v>
      </c>
      <c r="AH110" s="2223">
        <v>0</v>
      </c>
      <c r="AI110" s="2223">
        <v>1.3168703351904134</v>
      </c>
      <c r="AJ110" s="2227">
        <v>0</v>
      </c>
      <c r="AK110" s="2227">
        <v>1.8758514742505117</v>
      </c>
      <c r="AL110" s="2223">
        <v>0</v>
      </c>
      <c r="AM110" s="2223">
        <v>2.0594939782486246</v>
      </c>
      <c r="AN110" s="2223">
        <v>0</v>
      </c>
      <c r="AO110" s="2223">
        <v>1.3798827545026426</v>
      </c>
      <c r="AP110" s="2227">
        <v>0</v>
      </c>
      <c r="AQ110" s="2227">
        <v>3.6978494623655913</v>
      </c>
      <c r="AR110" s="2223">
        <v>0</v>
      </c>
      <c r="AS110" s="2223">
        <v>1.6147094471292811</v>
      </c>
      <c r="AT110" s="2227">
        <v>0</v>
      </c>
      <c r="AU110" s="2223">
        <v>4.5709538876161782</v>
      </c>
      <c r="AV110" s="2223">
        <v>0</v>
      </c>
      <c r="AW110" s="2223">
        <v>1.8625383223796796</v>
      </c>
      <c r="AX110" s="2227">
        <v>0</v>
      </c>
      <c r="AY110" s="2223">
        <v>3.6535480454635083</v>
      </c>
      <c r="AZ110" s="2223">
        <v>0</v>
      </c>
      <c r="BA110" s="2223">
        <v>3.9542225732883893</v>
      </c>
      <c r="BB110" s="2227">
        <v>0</v>
      </c>
      <c r="BC110" s="2227">
        <v>2.9964476790924639</v>
      </c>
      <c r="BD110" s="2223">
        <v>0</v>
      </c>
      <c r="BE110" s="2224">
        <v>2.0146514769429635</v>
      </c>
      <c r="BF110" s="1365">
        <v>0</v>
      </c>
      <c r="BG110" s="1365">
        <v>24.306757317465074</v>
      </c>
      <c r="BH110" s="1217">
        <v>0</v>
      </c>
      <c r="BI110" s="1217">
        <v>22.292105840522112</v>
      </c>
      <c r="BJ110" s="1217"/>
      <c r="BK110" s="1217"/>
      <c r="BL110" s="1365"/>
    </row>
    <row r="111" spans="1:64" x14ac:dyDescent="0.25">
      <c r="A111" s="2221" t="s">
        <v>310</v>
      </c>
      <c r="B111" s="2222"/>
      <c r="C111" s="2140" t="s">
        <v>300</v>
      </c>
      <c r="D111" s="2227">
        <v>0.8234623281014305</v>
      </c>
      <c r="E111" s="2227">
        <v>1.5676079151614675</v>
      </c>
      <c r="F111" s="2227">
        <v>0.82783041118909562</v>
      </c>
      <c r="G111" s="2227">
        <v>1.3554183119650709</v>
      </c>
      <c r="H111" s="2223">
        <v>0.82568217360499807</v>
      </c>
      <c r="I111" s="2227">
        <v>1.4597738545206758</v>
      </c>
      <c r="J111" s="2227">
        <v>0.31288892007065261</v>
      </c>
      <c r="K111" s="2227">
        <v>0.98545098945970266</v>
      </c>
      <c r="L111" s="2227">
        <v>0.65662945265960948</v>
      </c>
      <c r="M111" s="2227">
        <v>1.3034036792258494</v>
      </c>
      <c r="N111" s="2227">
        <v>8.9068807460406019E-2</v>
      </c>
      <c r="O111" s="2227">
        <v>1.5150096700956719</v>
      </c>
      <c r="P111" s="2223">
        <v>0.51241322314177906</v>
      </c>
      <c r="Q111" s="2223">
        <v>1.3571724146108044</v>
      </c>
      <c r="R111" s="2227">
        <v>0.88400285679546442</v>
      </c>
      <c r="S111" s="2227">
        <v>1.4673170359635563</v>
      </c>
      <c r="T111" s="2223">
        <v>0.58770262603893098</v>
      </c>
      <c r="U111" s="2223">
        <v>1.3794892986757412</v>
      </c>
      <c r="V111" s="2227">
        <v>0.89835690946660207</v>
      </c>
      <c r="W111" s="2227">
        <v>1.6384944165195461</v>
      </c>
      <c r="X111" s="2223">
        <v>0.6208253138688048</v>
      </c>
      <c r="Y111" s="2223">
        <v>1.5392060911241572</v>
      </c>
      <c r="Z111" s="2227">
        <v>0.63862955774838526</v>
      </c>
      <c r="AA111" s="2227">
        <v>1.4219491540599711</v>
      </c>
      <c r="AB111" s="2227">
        <v>1.0035604166636694</v>
      </c>
      <c r="AC111" s="2227">
        <v>1.4929612002174855</v>
      </c>
      <c r="AD111" s="2223">
        <v>0.69149337375947773</v>
      </c>
      <c r="AE111" s="2223">
        <v>1.4322359457930691</v>
      </c>
      <c r="AF111" s="2227">
        <v>0.99730408100727352</v>
      </c>
      <c r="AG111" s="2227">
        <v>0.41715551506704368</v>
      </c>
      <c r="AH111" s="2223">
        <v>0.72909305088010834</v>
      </c>
      <c r="AI111" s="2223">
        <v>1.3074309748021642</v>
      </c>
      <c r="AJ111" s="2227">
        <v>1.0035604166636694</v>
      </c>
      <c r="AK111" s="2227">
        <v>1.3904517160891481</v>
      </c>
      <c r="AL111" s="2223">
        <v>1.0015203072104968</v>
      </c>
      <c r="AM111" s="2223">
        <v>1.1076137593208364</v>
      </c>
      <c r="AN111" s="2223">
        <v>0.76003300847752797</v>
      </c>
      <c r="AO111" s="2223">
        <v>1.3167896765472422</v>
      </c>
      <c r="AP111" s="2227">
        <v>1.0035604166636694</v>
      </c>
      <c r="AQ111" s="2227">
        <v>1.6781290322580646</v>
      </c>
      <c r="AR111" s="2223">
        <v>0.78470408577743112</v>
      </c>
      <c r="AS111" s="2223">
        <v>1.3533959511453975</v>
      </c>
      <c r="AT111" s="2227">
        <v>0.9803406690728752</v>
      </c>
      <c r="AU111" s="2223">
        <v>1.643477059084455</v>
      </c>
      <c r="AV111" s="2223">
        <v>0.80110475743094134</v>
      </c>
      <c r="AW111" s="2223">
        <v>1.3777141278588514</v>
      </c>
      <c r="AX111" s="2227">
        <v>1.1517244983773807</v>
      </c>
      <c r="AY111" s="2223">
        <v>1.6938806358375451</v>
      </c>
      <c r="AZ111" s="2223">
        <v>1.0473707900034783</v>
      </c>
      <c r="BA111" s="2223">
        <v>1.6727739707258737</v>
      </c>
      <c r="BB111" s="2227">
        <v>1.0241936228773558</v>
      </c>
      <c r="BC111" s="2227">
        <v>1.3870885891365143</v>
      </c>
      <c r="BD111" s="2223">
        <v>0.830883420360639</v>
      </c>
      <c r="BE111" s="2224">
        <v>1.4045666257967677</v>
      </c>
      <c r="BF111" s="1365">
        <v>9.9756607315321872</v>
      </c>
      <c r="BG111" s="1365">
        <v>16.845353497718758</v>
      </c>
      <c r="BH111" s="1217">
        <v>9.1447773111715485</v>
      </c>
      <c r="BI111" s="1217">
        <v>15.44078687192199</v>
      </c>
      <c r="BJ111" s="1217"/>
      <c r="BK111" s="1217"/>
      <c r="BL111" s="1365"/>
    </row>
    <row r="112" spans="1:64" ht="15.75" thickBot="1" x14ac:dyDescent="0.3">
      <c r="A112" s="2229" t="s">
        <v>311</v>
      </c>
      <c r="B112" s="2230"/>
      <c r="C112" s="2145" t="s">
        <v>550</v>
      </c>
      <c r="D112" s="2231">
        <v>87.369420702754041</v>
      </c>
      <c r="E112" s="2231">
        <v>91.47528599221792</v>
      </c>
      <c r="F112" s="2231">
        <v>86.996336996336993</v>
      </c>
      <c r="G112" s="2231">
        <v>93.999808686477891</v>
      </c>
      <c r="H112" s="2232">
        <v>87.179487179487182</v>
      </c>
      <c r="I112" s="2232">
        <v>92.686332855335294</v>
      </c>
      <c r="J112" s="2231">
        <v>74.786324786324784</v>
      </c>
      <c r="K112" s="2231">
        <v>85.694671106557379</v>
      </c>
      <c r="L112" s="2232">
        <v>83.414475819539106</v>
      </c>
      <c r="M112" s="2232">
        <v>90.954278317152117</v>
      </c>
      <c r="N112" s="2231">
        <v>80.128205128205124</v>
      </c>
      <c r="O112" s="2231">
        <v>90.762293351378787</v>
      </c>
      <c r="P112" s="2232">
        <v>83.11229000884174</v>
      </c>
      <c r="Q112" s="2232">
        <v>90.901909921550583</v>
      </c>
      <c r="R112" s="2231">
        <v>89.743589743589737</v>
      </c>
      <c r="S112" s="2231">
        <v>81.380710707947159</v>
      </c>
      <c r="T112" s="2232">
        <v>84.726867335562986</v>
      </c>
      <c r="U112" s="2232">
        <v>89.096367824688699</v>
      </c>
      <c r="V112" s="2231">
        <v>91.168091168091166</v>
      </c>
      <c r="W112" s="2231">
        <v>85.391810330780501</v>
      </c>
      <c r="X112" s="2232">
        <v>89.133089133089129</v>
      </c>
      <c r="Y112" s="2232">
        <v>86.058008061218544</v>
      </c>
      <c r="Z112" s="2231">
        <v>85.951607078367644</v>
      </c>
      <c r="AA112" s="2231">
        <v>88.404875965691375</v>
      </c>
      <c r="AB112" s="2231">
        <v>98.901098901098905</v>
      </c>
      <c r="AC112" s="2231">
        <v>93.786529503916469</v>
      </c>
      <c r="AD112" s="2232">
        <v>88.08446455505279</v>
      </c>
      <c r="AE112" s="2232">
        <v>89.205373067861132</v>
      </c>
      <c r="AF112" s="2231">
        <v>98.76543209876543</v>
      </c>
      <c r="AG112" s="2231">
        <v>62.17248521424262</v>
      </c>
      <c r="AH112" s="2232">
        <v>89.548353507744366</v>
      </c>
      <c r="AI112" s="2232">
        <v>88.093320059582936</v>
      </c>
      <c r="AJ112" s="2231">
        <v>98.901098901098905</v>
      </c>
      <c r="AK112" s="2231">
        <v>96.643460502512582</v>
      </c>
      <c r="AL112" s="2232">
        <v>98.85696632684585</v>
      </c>
      <c r="AM112" s="2232">
        <v>90.702483315827763</v>
      </c>
      <c r="AN112" s="2232">
        <v>90.712250712250707</v>
      </c>
      <c r="AO112" s="2232">
        <v>89.033259264169686</v>
      </c>
      <c r="AP112" s="2232">
        <v>98.901098901098905</v>
      </c>
      <c r="AQ112" s="2231">
        <v>98.325597688232421</v>
      </c>
      <c r="AR112" s="2232">
        <v>91.618526401135099</v>
      </c>
      <c r="AS112" s="2232">
        <v>90.157530417216947</v>
      </c>
      <c r="AT112" s="2232">
        <v>98.461538461538467</v>
      </c>
      <c r="AU112" s="2231">
        <v>106.88209533787324</v>
      </c>
      <c r="AV112" s="2232">
        <v>92.233905183545474</v>
      </c>
      <c r="AW112" s="2232">
        <v>91.831711663840835</v>
      </c>
      <c r="AX112" s="2232">
        <v>109.89010989010988</v>
      </c>
      <c r="AY112" s="2231">
        <v>117.48622712933755</v>
      </c>
      <c r="AZ112" s="2232">
        <v>102.56410256410257</v>
      </c>
      <c r="BA112" s="2232">
        <v>107.64356077831218</v>
      </c>
      <c r="BB112" s="2231">
        <v>100.68792995622263</v>
      </c>
      <c r="BC112" s="2231">
        <v>100.80759051934925</v>
      </c>
      <c r="BD112" s="2232">
        <v>93.849505614211495</v>
      </c>
      <c r="BE112" s="2233">
        <v>94.391067583515593</v>
      </c>
      <c r="BF112" s="1365">
        <v>1114.0123456790122</v>
      </c>
      <c r="BG112" s="1365">
        <v>1104.0009755514745</v>
      </c>
      <c r="BH112" s="1217">
        <v>1020.1628400648008</v>
      </c>
      <c r="BI112" s="1217">
        <v>1009.609907967959</v>
      </c>
      <c r="BJ112" s="1217"/>
      <c r="BK112" s="1217"/>
      <c r="BL112" s="1365"/>
    </row>
    <row r="113" spans="1:64" ht="15.75" thickBot="1" x14ac:dyDescent="0.3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  <c r="AM113" s="175"/>
      <c r="AN113" s="175"/>
      <c r="AO113" s="175"/>
      <c r="AP113" s="175"/>
      <c r="AQ113" s="175"/>
      <c r="AR113" s="175"/>
      <c r="AS113" s="175"/>
      <c r="AT113" s="175"/>
      <c r="AU113" s="175"/>
      <c r="AV113" s="175"/>
      <c r="AW113" s="175"/>
      <c r="AX113" s="175"/>
      <c r="AY113" s="175"/>
      <c r="AZ113" s="175"/>
      <c r="BA113" s="175"/>
      <c r="BB113" s="175"/>
      <c r="BC113" s="175"/>
      <c r="BD113" s="175"/>
      <c r="BE113" s="175"/>
      <c r="BF113" s="1365">
        <v>0</v>
      </c>
      <c r="BG113" s="1365">
        <v>0</v>
      </c>
      <c r="BH113" s="1217">
        <v>0</v>
      </c>
      <c r="BI113" s="1217">
        <v>0</v>
      </c>
      <c r="BJ113" s="1217"/>
      <c r="BK113" s="1217"/>
      <c r="BL113" s="1365"/>
    </row>
    <row r="114" spans="1:64" x14ac:dyDescent="0.25">
      <c r="A114" s="2234" t="s">
        <v>808</v>
      </c>
      <c r="B114" s="2235"/>
      <c r="C114" s="1372" t="s">
        <v>50</v>
      </c>
      <c r="D114" s="2235"/>
      <c r="E114" s="2236">
        <v>354.2609999999994</v>
      </c>
      <c r="F114" s="2235"/>
      <c r="G114" s="2236">
        <v>123.87399999999931</v>
      </c>
      <c r="H114" s="2235"/>
      <c r="I114" s="968">
        <v>478.13499999999874</v>
      </c>
      <c r="J114" s="2235"/>
      <c r="K114" s="2236">
        <v>252.42099999999971</v>
      </c>
      <c r="L114" s="2235"/>
      <c r="M114" s="968">
        <v>730.55599999999845</v>
      </c>
      <c r="N114" s="2235"/>
      <c r="O114" s="2236">
        <v>335.51899999999938</v>
      </c>
      <c r="P114" s="2235"/>
      <c r="Q114" s="968">
        <v>1066.0749999999978</v>
      </c>
      <c r="R114" s="2235"/>
      <c r="S114" s="2236">
        <v>212.95499999999981</v>
      </c>
      <c r="T114" s="2235"/>
      <c r="U114" s="968">
        <v>1279.0299999999975</v>
      </c>
      <c r="V114" s="2235"/>
      <c r="W114" s="2236">
        <v>166.85199999999924</v>
      </c>
      <c r="X114" s="2235"/>
      <c r="Y114" s="968">
        <v>715.32599999999843</v>
      </c>
      <c r="Z114" s="2137"/>
      <c r="AA114" s="968">
        <v>1445.8819999999969</v>
      </c>
      <c r="AB114" s="2235"/>
      <c r="AC114" s="2236">
        <v>369.78199999999941</v>
      </c>
      <c r="AD114" s="2235"/>
      <c r="AE114" s="968">
        <v>1815.6639999999963</v>
      </c>
      <c r="AF114" s="2235"/>
      <c r="AG114" s="2236">
        <v>103.1519999999998</v>
      </c>
      <c r="AH114" s="2235"/>
      <c r="AI114" s="968">
        <v>1918.8159999999962</v>
      </c>
      <c r="AJ114" s="2235"/>
      <c r="AK114" s="2236">
        <v>361.35599999999954</v>
      </c>
      <c r="AL114" s="2235"/>
      <c r="AM114" s="968">
        <v>834.28999999999883</v>
      </c>
      <c r="AN114" s="2235"/>
      <c r="AO114" s="968">
        <v>2280.1719999999959</v>
      </c>
      <c r="AP114" s="2235"/>
      <c r="AQ114" s="2236">
        <v>454.99999999999926</v>
      </c>
      <c r="AR114" s="2235"/>
      <c r="AS114" s="968">
        <v>2735.171999999995</v>
      </c>
      <c r="AT114" s="2235"/>
      <c r="AU114" s="2236">
        <v>378.11899999999986</v>
      </c>
      <c r="AV114" s="2235"/>
      <c r="AW114" s="968">
        <v>3113.2909999999947</v>
      </c>
      <c r="AX114" s="2235"/>
      <c r="AY114" s="2236">
        <v>394.63600000000019</v>
      </c>
      <c r="AZ114" s="2235"/>
      <c r="BA114" s="968">
        <v>1227.7549999999992</v>
      </c>
      <c r="BB114" s="2137"/>
      <c r="BC114" s="968">
        <v>2062.0449999999983</v>
      </c>
      <c r="BD114" s="2235"/>
      <c r="BE114" s="1073">
        <v>3507.9269999999951</v>
      </c>
      <c r="BF114" s="1365">
        <v>0</v>
      </c>
      <c r="BG114" s="1365">
        <v>3507.9269999999942</v>
      </c>
      <c r="BH114" s="1217">
        <v>0</v>
      </c>
      <c r="BI114" s="1217">
        <v>0</v>
      </c>
      <c r="BJ114" s="1217"/>
      <c r="BK114" s="1217"/>
      <c r="BL114" s="1365"/>
    </row>
    <row r="115" spans="1:64" x14ac:dyDescent="0.25">
      <c r="A115" s="2237" t="s">
        <v>806</v>
      </c>
      <c r="B115" s="2238"/>
      <c r="C115" s="2140" t="s">
        <v>50</v>
      </c>
      <c r="D115" s="2238"/>
      <c r="E115" s="2239">
        <v>948.17300000000012</v>
      </c>
      <c r="F115" s="2238"/>
      <c r="G115" s="2239">
        <v>927.12099999999998</v>
      </c>
      <c r="H115" s="2238"/>
      <c r="I115" s="1351">
        <v>1875.2940000000001</v>
      </c>
      <c r="J115" s="2238"/>
      <c r="K115" s="2239">
        <v>563.50499999999988</v>
      </c>
      <c r="L115" s="2238"/>
      <c r="M115" s="1351">
        <v>2438.799</v>
      </c>
      <c r="N115" s="2238"/>
      <c r="O115" s="2239">
        <v>900.26</v>
      </c>
      <c r="P115" s="2238"/>
      <c r="Q115" s="1351">
        <v>3339.0590000000002</v>
      </c>
      <c r="R115" s="2238"/>
      <c r="S115" s="2239">
        <v>749.08600000000013</v>
      </c>
      <c r="T115" s="2238"/>
      <c r="U115" s="1351">
        <v>4088.1450000000004</v>
      </c>
      <c r="V115" s="2238"/>
      <c r="W115" s="2239">
        <v>955.64100000000019</v>
      </c>
      <c r="X115" s="2238"/>
      <c r="Y115" s="1351">
        <v>2604.9870000000001</v>
      </c>
      <c r="Z115" s="2141"/>
      <c r="AA115" s="1351">
        <v>5043.7860000000001</v>
      </c>
      <c r="AB115" s="2238"/>
      <c r="AC115" s="2239">
        <v>968.64999999999975</v>
      </c>
      <c r="AD115" s="2238"/>
      <c r="AE115" s="1351">
        <v>6012.4359999999997</v>
      </c>
      <c r="AF115" s="2238"/>
      <c r="AG115" s="2239">
        <v>188.61599999999999</v>
      </c>
      <c r="AH115" s="2238"/>
      <c r="AI115" s="1351">
        <v>6201.0519999999997</v>
      </c>
      <c r="AJ115" s="2238"/>
      <c r="AK115" s="2239">
        <v>923.25600000000031</v>
      </c>
      <c r="AL115" s="2238"/>
      <c r="AM115" s="1351">
        <v>2080.5219999999999</v>
      </c>
      <c r="AN115" s="2238"/>
      <c r="AO115" s="1351">
        <v>7124.308</v>
      </c>
      <c r="AP115" s="2238"/>
      <c r="AQ115" s="2239">
        <v>1221.7340000000002</v>
      </c>
      <c r="AR115" s="2238"/>
      <c r="AS115" s="1351">
        <v>8346.0419999999995</v>
      </c>
      <c r="AT115" s="2238"/>
      <c r="AU115" s="2239">
        <v>1074.7549999999999</v>
      </c>
      <c r="AV115" s="2238"/>
      <c r="AW115" s="1351">
        <v>9420.7969999999987</v>
      </c>
      <c r="AX115" s="2238"/>
      <c r="AY115" s="2239">
        <v>1282.0229999999997</v>
      </c>
      <c r="AZ115" s="2238"/>
      <c r="BA115" s="1351">
        <v>3578.5119999999997</v>
      </c>
      <c r="BB115" s="2141"/>
      <c r="BC115" s="1351">
        <v>5659.0339999999997</v>
      </c>
      <c r="BD115" s="2238"/>
      <c r="BE115" s="2142">
        <v>10702.819999999998</v>
      </c>
      <c r="BF115" s="1365">
        <v>0</v>
      </c>
      <c r="BG115" s="1365">
        <v>10702.82</v>
      </c>
      <c r="BH115" s="1217">
        <v>0</v>
      </c>
      <c r="BI115" s="1217">
        <v>0</v>
      </c>
      <c r="BJ115" s="1217"/>
      <c r="BK115" s="1217"/>
      <c r="BL115" s="1365"/>
    </row>
    <row r="116" spans="1:64" x14ac:dyDescent="0.25">
      <c r="A116" s="2237" t="s">
        <v>829</v>
      </c>
      <c r="B116" s="2238"/>
      <c r="C116" s="2140" t="s">
        <v>50</v>
      </c>
      <c r="D116" s="2238"/>
      <c r="E116" s="2239">
        <v>1302.4339999999995</v>
      </c>
      <c r="F116" s="2238"/>
      <c r="G116" s="2239">
        <v>1050.9949999999992</v>
      </c>
      <c r="H116" s="2238"/>
      <c r="I116" s="2239">
        <v>2353.4289999999987</v>
      </c>
      <c r="J116" s="2238"/>
      <c r="K116" s="2239">
        <v>815.92599999999959</v>
      </c>
      <c r="L116" s="2238"/>
      <c r="M116" s="2239">
        <v>3169.3549999999987</v>
      </c>
      <c r="N116" s="2238"/>
      <c r="O116" s="2239">
        <v>1235.7789999999993</v>
      </c>
      <c r="P116" s="2238"/>
      <c r="Q116" s="2239">
        <v>4405.1339999999982</v>
      </c>
      <c r="R116" s="2238"/>
      <c r="S116" s="2239">
        <v>962.04099999999994</v>
      </c>
      <c r="T116" s="2238"/>
      <c r="U116" s="2239">
        <v>5367.1749999999975</v>
      </c>
      <c r="V116" s="2238"/>
      <c r="W116" s="2239">
        <v>1122.4929999999995</v>
      </c>
      <c r="X116" s="2238"/>
      <c r="Y116" s="2239">
        <v>3320.3129999999983</v>
      </c>
      <c r="Z116" s="2238"/>
      <c r="AA116" s="2239">
        <v>6489.6679999999969</v>
      </c>
      <c r="AB116" s="2238"/>
      <c r="AC116" s="2239">
        <v>1338.4319999999991</v>
      </c>
      <c r="AD116" s="2238"/>
      <c r="AE116" s="2239">
        <v>7828.0999999999958</v>
      </c>
      <c r="AF116" s="2238"/>
      <c r="AG116" s="2239">
        <v>291.7679999999998</v>
      </c>
      <c r="AH116" s="2238"/>
      <c r="AI116" s="2239">
        <v>8119.8679999999958</v>
      </c>
      <c r="AJ116" s="2238"/>
      <c r="AK116" s="2239">
        <v>1284.6119999999999</v>
      </c>
      <c r="AL116" s="2238"/>
      <c r="AM116" s="2239">
        <v>2914.811999999999</v>
      </c>
      <c r="AN116" s="2238"/>
      <c r="AO116" s="2239">
        <v>9404.4799999999959</v>
      </c>
      <c r="AP116" s="2238"/>
      <c r="AQ116" s="2239">
        <v>1676.7339999999995</v>
      </c>
      <c r="AR116" s="2238"/>
      <c r="AS116" s="2239">
        <v>11081.213999999994</v>
      </c>
      <c r="AT116" s="2238"/>
      <c r="AU116" s="2239">
        <v>1452.8739999999998</v>
      </c>
      <c r="AV116" s="2238"/>
      <c r="AW116" s="2239">
        <v>12534.087999999992</v>
      </c>
      <c r="AX116" s="2238"/>
      <c r="AY116" s="2239">
        <v>1676.6589999999999</v>
      </c>
      <c r="AZ116" s="2238"/>
      <c r="BA116" s="2239">
        <v>4806.2669999999989</v>
      </c>
      <c r="BB116" s="2238"/>
      <c r="BC116" s="2239">
        <v>7721.0789999999979</v>
      </c>
      <c r="BD116" s="2238"/>
      <c r="BE116" s="2240">
        <v>14210.746999999992</v>
      </c>
      <c r="BF116" s="1365">
        <v>0</v>
      </c>
      <c r="BG116" s="1365">
        <v>14210.746999999996</v>
      </c>
      <c r="BH116" s="1217">
        <v>0</v>
      </c>
      <c r="BI116" s="1217">
        <v>0</v>
      </c>
      <c r="BJ116" s="1217"/>
      <c r="BK116" s="1217"/>
      <c r="BL116" s="1365"/>
    </row>
    <row r="117" spans="1:64" x14ac:dyDescent="0.25">
      <c r="A117" s="2237" t="s">
        <v>825</v>
      </c>
      <c r="B117" s="2238"/>
      <c r="C117" s="2140" t="s">
        <v>49</v>
      </c>
      <c r="D117" s="2238"/>
      <c r="E117" s="2241">
        <v>2.6148363838559903E-2</v>
      </c>
      <c r="F117" s="2238"/>
      <c r="G117" s="2241">
        <v>2.2288291923638872E-2</v>
      </c>
      <c r="H117" s="2238"/>
      <c r="I117" s="2241">
        <v>2.4271171003875797E-2</v>
      </c>
      <c r="J117" s="2238"/>
      <c r="K117" s="2241">
        <v>2.7526939037144482E-2</v>
      </c>
      <c r="L117" s="2238"/>
      <c r="M117" s="2241">
        <v>2.5033417725494264E-2</v>
      </c>
      <c r="N117" s="2238"/>
      <c r="O117" s="2241">
        <v>2.5976603296873312E-2</v>
      </c>
      <c r="P117" s="2238"/>
      <c r="Q117" s="2241">
        <v>2.5291027865403933E-2</v>
      </c>
      <c r="R117" s="2238"/>
      <c r="S117" s="2241">
        <v>2.5863759660959378E-2</v>
      </c>
      <c r="T117" s="2238"/>
      <c r="U117" s="2241">
        <v>2.539181409366166E-2</v>
      </c>
      <c r="V117" s="2238"/>
      <c r="W117" s="2241">
        <v>2.4252526529458657E-2</v>
      </c>
      <c r="X117" s="2238"/>
      <c r="Y117" s="2241">
        <v>2.5335687773555268E-2</v>
      </c>
      <c r="Z117" s="2238"/>
      <c r="AA117" s="2241">
        <v>2.5187161731775105E-2</v>
      </c>
      <c r="AB117" s="2238"/>
      <c r="AC117" s="2241">
        <v>2.8048763697099941E-2</v>
      </c>
      <c r="AD117" s="2238"/>
      <c r="AE117" s="2241">
        <v>2.563431579184797E-2</v>
      </c>
      <c r="AF117" s="2238"/>
      <c r="AG117" s="2241">
        <v>3.184337713896801E-2</v>
      </c>
      <c r="AH117" s="2238"/>
      <c r="AI117" s="2241">
        <v>2.5815187568444729E-2</v>
      </c>
      <c r="AJ117" s="2238"/>
      <c r="AK117" s="2241">
        <v>2.919639082706425E-2</v>
      </c>
      <c r="AL117" s="2238"/>
      <c r="AM117" s="2241">
        <v>2.8893958627031105E-2</v>
      </c>
      <c r="AN117" s="2238"/>
      <c r="AO117" s="2241">
        <v>2.6230122129961949E-2</v>
      </c>
      <c r="AP117" s="2238"/>
      <c r="AQ117" s="2241">
        <v>3.0726190081547991E-2</v>
      </c>
      <c r="AR117" s="2238"/>
      <c r="AS117" s="2241">
        <v>2.6824038290440819E-2</v>
      </c>
      <c r="AT117" s="2238"/>
      <c r="AU117" s="2241">
        <v>2.6797717949681318E-2</v>
      </c>
      <c r="AV117" s="2238"/>
      <c r="AW117" s="2241">
        <v>2.6820984750342215E-2</v>
      </c>
      <c r="AX117" s="2238"/>
      <c r="AY117" s="2241">
        <v>2.5416034597818663E-2</v>
      </c>
      <c r="AZ117" s="2238"/>
      <c r="BA117" s="2241">
        <v>2.7502875252709391E-2</v>
      </c>
      <c r="BB117" s="2238"/>
      <c r="BC117" s="2241">
        <v>2.8011998300257596E-2</v>
      </c>
      <c r="BD117" s="2238"/>
      <c r="BE117" s="2242">
        <v>2.6647191699957235E-2</v>
      </c>
      <c r="BF117" s="1365">
        <v>0</v>
      </c>
      <c r="BG117" s="1365">
        <v>0.32408495857881481</v>
      </c>
      <c r="BH117" s="1217">
        <v>0</v>
      </c>
      <c r="BI117" s="1217">
        <v>0.29743776687885759</v>
      </c>
      <c r="BJ117" s="1217"/>
      <c r="BK117" s="1217"/>
      <c r="BL117" s="1365"/>
    </row>
    <row r="118" spans="1:64" x14ac:dyDescent="0.25">
      <c r="A118" s="2237" t="s">
        <v>828</v>
      </c>
      <c r="B118" s="2238"/>
      <c r="C118" s="2140" t="s">
        <v>50</v>
      </c>
      <c r="D118" s="2238"/>
      <c r="E118" s="2239">
        <v>8.2620000000000005</v>
      </c>
      <c r="F118" s="2238"/>
      <c r="G118" s="2239">
        <v>181.387</v>
      </c>
      <c r="H118" s="2238"/>
      <c r="I118" s="2239">
        <v>189.649</v>
      </c>
      <c r="J118" s="2238"/>
      <c r="K118" s="2239">
        <v>54.72</v>
      </c>
      <c r="L118" s="2238"/>
      <c r="M118" s="2239">
        <v>244.36899999999997</v>
      </c>
      <c r="N118" s="2238"/>
      <c r="O118" s="2239">
        <v>451.64799999999997</v>
      </c>
      <c r="P118" s="2238"/>
      <c r="Q118" s="2239">
        <v>696.01699999999994</v>
      </c>
      <c r="R118" s="2238"/>
      <c r="S118" s="2239">
        <v>878.27999999999975</v>
      </c>
      <c r="T118" s="2238"/>
      <c r="U118" s="2239">
        <v>1574.2969999999996</v>
      </c>
      <c r="V118" s="2238"/>
      <c r="W118" s="2239">
        <v>273.01</v>
      </c>
      <c r="X118" s="2238"/>
      <c r="Y118" s="2239">
        <v>1602.9379999999994</v>
      </c>
      <c r="Z118" s="2238"/>
      <c r="AA118" s="2239">
        <v>1847.3069999999993</v>
      </c>
      <c r="AB118" s="2238"/>
      <c r="AC118" s="2239">
        <v>79.149999999999991</v>
      </c>
      <c r="AD118" s="2238"/>
      <c r="AE118" s="2239">
        <v>1926.4569999999994</v>
      </c>
      <c r="AF118" s="2238"/>
      <c r="AG118" s="2239">
        <v>0</v>
      </c>
      <c r="AH118" s="2238"/>
      <c r="AI118" s="2239">
        <v>1926.4569999999994</v>
      </c>
      <c r="AJ118" s="2238"/>
      <c r="AK118" s="2239">
        <v>1585.3</v>
      </c>
      <c r="AL118" s="2238"/>
      <c r="AM118" s="2239">
        <v>1664.4500000000003</v>
      </c>
      <c r="AN118" s="2238"/>
      <c r="AO118" s="2239">
        <v>3511.7569999999996</v>
      </c>
      <c r="AP118" s="2238"/>
      <c r="AQ118" s="2239">
        <v>999.57</v>
      </c>
      <c r="AR118" s="2238"/>
      <c r="AS118" s="2239">
        <v>4511.3270000000002</v>
      </c>
      <c r="AT118" s="2238"/>
      <c r="AU118" s="2239">
        <v>190.55</v>
      </c>
      <c r="AV118" s="2238"/>
      <c r="AW118" s="2239">
        <v>4701.8769999999995</v>
      </c>
      <c r="AX118" s="2238"/>
      <c r="AY118" s="2239">
        <v>294.49</v>
      </c>
      <c r="AZ118" s="2238"/>
      <c r="BA118" s="2239">
        <v>1484.6100000000001</v>
      </c>
      <c r="BB118" s="2238"/>
      <c r="BC118" s="2239">
        <v>3149.0600000000004</v>
      </c>
      <c r="BD118" s="2238"/>
      <c r="BE118" s="2240">
        <v>4996.3670000000002</v>
      </c>
      <c r="BF118" s="1365">
        <v>0</v>
      </c>
      <c r="BG118" s="1365">
        <v>4996.3669999999993</v>
      </c>
      <c r="BH118" s="1217">
        <v>0</v>
      </c>
      <c r="BI118" s="1217">
        <v>0</v>
      </c>
      <c r="BJ118" s="1217"/>
      <c r="BK118" s="1217"/>
      <c r="BL118" s="1365"/>
    </row>
    <row r="119" spans="1:64" x14ac:dyDescent="0.25">
      <c r="A119" s="2237" t="s">
        <v>1633</v>
      </c>
      <c r="B119" s="2238"/>
      <c r="C119" s="2140" t="s">
        <v>50</v>
      </c>
      <c r="D119" s="2238"/>
      <c r="E119" s="2239">
        <v>980.72400000000141</v>
      </c>
      <c r="F119" s="2238"/>
      <c r="G119" s="2239">
        <v>909.85800000000211</v>
      </c>
      <c r="H119" s="2238"/>
      <c r="I119" s="1351">
        <v>1890.5820000000035</v>
      </c>
      <c r="J119" s="2238"/>
      <c r="K119" s="2239">
        <v>551.72722628041504</v>
      </c>
      <c r="L119" s="2238"/>
      <c r="M119" s="1351">
        <v>2442.3092262804184</v>
      </c>
      <c r="N119" s="2238"/>
      <c r="O119" s="2239">
        <v>849.29500000000519</v>
      </c>
      <c r="P119" s="2238"/>
      <c r="Q119" s="1351">
        <v>3291.6042262804235</v>
      </c>
      <c r="R119" s="2238"/>
      <c r="S119" s="2239">
        <v>690.61250000000484</v>
      </c>
      <c r="T119" s="2238"/>
      <c r="U119" s="1351">
        <v>3982.2167262804282</v>
      </c>
      <c r="V119" s="2238"/>
      <c r="W119" s="2239">
        <v>851.45599999999251</v>
      </c>
      <c r="X119" s="2238"/>
      <c r="Y119" s="1351">
        <v>2391.3635000000027</v>
      </c>
      <c r="Z119" s="2141"/>
      <c r="AA119" s="1351">
        <v>4833.6727262804216</v>
      </c>
      <c r="AB119" s="2238"/>
      <c r="AC119" s="2239">
        <v>921.44761632023335</v>
      </c>
      <c r="AD119" s="2238"/>
      <c r="AE119" s="1351">
        <v>5755.120342600655</v>
      </c>
      <c r="AF119" s="2238"/>
      <c r="AG119" s="2239">
        <v>175.74999999999994</v>
      </c>
      <c r="AH119" s="2238"/>
      <c r="AI119" s="1351">
        <v>5930.870342600655</v>
      </c>
      <c r="AJ119" s="2238"/>
      <c r="AK119" s="2239">
        <v>624.91243439363234</v>
      </c>
      <c r="AL119" s="2238"/>
      <c r="AM119" s="1351">
        <v>1722.1100507138656</v>
      </c>
      <c r="AN119" s="2238"/>
      <c r="AO119" s="1351">
        <v>6555.7827769942869</v>
      </c>
      <c r="AP119" s="2238"/>
      <c r="AQ119" s="2239">
        <v>523.88300000000879</v>
      </c>
      <c r="AR119" s="2238"/>
      <c r="AS119" s="1351">
        <v>7079.6657769942958</v>
      </c>
      <c r="AT119" s="2238"/>
      <c r="AU119" s="2239">
        <v>1003.5519999999985</v>
      </c>
      <c r="AV119" s="2238"/>
      <c r="AW119" s="1351">
        <v>8083.2177769942946</v>
      </c>
      <c r="AX119" s="2238"/>
      <c r="AY119" s="2239">
        <v>1262.0720000000001</v>
      </c>
      <c r="AZ119" s="2238"/>
      <c r="BA119" s="1351">
        <v>2789.5070000000073</v>
      </c>
      <c r="BB119" s="2141"/>
      <c r="BC119" s="1351">
        <v>4511.6170507138731</v>
      </c>
      <c r="BD119" s="2238"/>
      <c r="BE119" s="2142">
        <v>9345.2897769942938</v>
      </c>
      <c r="BF119" s="1365">
        <v>0</v>
      </c>
      <c r="BG119" s="1365">
        <v>9345.2897769942938</v>
      </c>
      <c r="BH119" s="1217">
        <v>0</v>
      </c>
      <c r="BI119" s="1217">
        <v>0</v>
      </c>
      <c r="BJ119" s="1217"/>
      <c r="BK119" s="1217"/>
      <c r="BL119" s="1365"/>
    </row>
    <row r="120" spans="1:64" ht="15.75" thickBot="1" x14ac:dyDescent="0.3">
      <c r="A120" s="2243" t="s">
        <v>1096</v>
      </c>
      <c r="B120" s="2244"/>
      <c r="C120" s="2145" t="s">
        <v>50</v>
      </c>
      <c r="D120" s="2244"/>
      <c r="E120" s="2245">
        <v>499.72100000000148</v>
      </c>
      <c r="F120" s="2244"/>
      <c r="G120" s="2245">
        <v>464.71200000000221</v>
      </c>
      <c r="H120" s="2244"/>
      <c r="I120" s="2147">
        <v>964.43300000000363</v>
      </c>
      <c r="J120" s="2244"/>
      <c r="K120" s="2245">
        <v>339.48022628041502</v>
      </c>
      <c r="L120" s="2244"/>
      <c r="M120" s="2147">
        <v>1303.9132262804187</v>
      </c>
      <c r="N120" s="2244"/>
      <c r="O120" s="2245">
        <v>328.07600000000531</v>
      </c>
      <c r="P120" s="2244"/>
      <c r="Q120" s="2147">
        <v>1631.989226280424</v>
      </c>
      <c r="R120" s="2244"/>
      <c r="S120" s="2245">
        <v>275.63150000000462</v>
      </c>
      <c r="T120" s="2244"/>
      <c r="U120" s="2147">
        <v>1907.6207262804287</v>
      </c>
      <c r="V120" s="2244"/>
      <c r="W120" s="2245">
        <v>365.93499999999244</v>
      </c>
      <c r="X120" s="2244"/>
      <c r="Y120" s="2147">
        <v>969.64250000000243</v>
      </c>
      <c r="Z120" s="2146"/>
      <c r="AA120" s="2147">
        <v>2273.5557262804214</v>
      </c>
      <c r="AB120" s="2244"/>
      <c r="AC120" s="2245">
        <v>478.80761632023331</v>
      </c>
      <c r="AD120" s="2244"/>
      <c r="AE120" s="2147">
        <v>2752.3633426006545</v>
      </c>
      <c r="AF120" s="2244"/>
      <c r="AG120" s="2245">
        <v>110.09399999999998</v>
      </c>
      <c r="AH120" s="2244"/>
      <c r="AI120" s="2147">
        <v>2862.4573426006546</v>
      </c>
      <c r="AJ120" s="2244"/>
      <c r="AK120" s="2245">
        <v>437.6684343936322</v>
      </c>
      <c r="AL120" s="2244"/>
      <c r="AM120" s="2147">
        <v>1026.5700507138654</v>
      </c>
      <c r="AN120" s="2244"/>
      <c r="AO120" s="2147">
        <v>3300.1257769942868</v>
      </c>
      <c r="AP120" s="2244"/>
      <c r="AQ120" s="2245">
        <v>330.83300000000895</v>
      </c>
      <c r="AR120" s="2244"/>
      <c r="AS120" s="2147">
        <v>3630.9587769942955</v>
      </c>
      <c r="AT120" s="2244"/>
      <c r="AU120" s="2245">
        <v>560.07699999999829</v>
      </c>
      <c r="AV120" s="2244"/>
      <c r="AW120" s="2147">
        <v>4191.0357769942939</v>
      </c>
      <c r="AX120" s="2244"/>
      <c r="AY120" s="2245">
        <v>663.44099999999992</v>
      </c>
      <c r="AZ120" s="2244"/>
      <c r="BA120" s="2147">
        <v>1554.3510000000072</v>
      </c>
      <c r="BB120" s="2146"/>
      <c r="BC120" s="2147">
        <v>2580.9210507138723</v>
      </c>
      <c r="BD120" s="2244"/>
      <c r="BE120" s="2148">
        <v>4854.4767769942937</v>
      </c>
      <c r="BF120" s="1365">
        <v>0</v>
      </c>
      <c r="BG120" s="1365">
        <v>4854.4767769942937</v>
      </c>
      <c r="BH120" s="1217">
        <v>0</v>
      </c>
      <c r="BI120" s="1217">
        <v>0</v>
      </c>
      <c r="BJ120" s="1217"/>
      <c r="BK120" s="1217"/>
      <c r="BL120" s="1365"/>
    </row>
    <row r="121" spans="1:64" ht="19.5" thickBot="1" x14ac:dyDescent="0.35">
      <c r="A121" s="2246" t="s">
        <v>830</v>
      </c>
      <c r="B121" s="2246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/>
      <c r="AL121" s="175"/>
      <c r="AM121" s="175"/>
      <c r="AN121" s="175"/>
      <c r="AO121" s="175"/>
      <c r="AP121" s="175"/>
      <c r="AQ121" s="175"/>
      <c r="AR121" s="175"/>
      <c r="AS121" s="175"/>
      <c r="AT121" s="175"/>
      <c r="AU121" s="175"/>
      <c r="AV121" s="175"/>
      <c r="AW121" s="175"/>
      <c r="AX121" s="175"/>
      <c r="AY121" s="175"/>
      <c r="AZ121" s="175"/>
      <c r="BA121" s="175"/>
      <c r="BB121" s="175"/>
      <c r="BC121" s="175"/>
      <c r="BD121" s="175"/>
      <c r="BE121" s="175"/>
      <c r="BF121" s="1365">
        <v>0</v>
      </c>
      <c r="BG121" s="1365">
        <v>0</v>
      </c>
      <c r="BH121" s="1217">
        <v>0</v>
      </c>
      <c r="BI121" s="1217">
        <v>0</v>
      </c>
      <c r="BJ121" s="1217"/>
      <c r="BK121" s="1217"/>
      <c r="BL121" s="1365"/>
    </row>
    <row r="122" spans="1:64" x14ac:dyDescent="0.25">
      <c r="A122" s="2234" t="s">
        <v>831</v>
      </c>
      <c r="B122" s="2235"/>
      <c r="C122" s="1372" t="s">
        <v>50</v>
      </c>
      <c r="D122" s="2247"/>
      <c r="E122" s="2236">
        <v>49809.387999999999</v>
      </c>
      <c r="F122" s="2247"/>
      <c r="G122" s="2236">
        <v>47154.578000000001</v>
      </c>
      <c r="H122" s="2247"/>
      <c r="I122" s="2236">
        <v>96963.966</v>
      </c>
      <c r="J122" s="2247"/>
      <c r="K122" s="2236">
        <v>29641</v>
      </c>
      <c r="L122" s="2247"/>
      <c r="M122" s="2236">
        <v>126604.966</v>
      </c>
      <c r="N122" s="2247"/>
      <c r="O122" s="2236">
        <v>47572.771000000008</v>
      </c>
      <c r="P122" s="2247"/>
      <c r="Q122" s="2236">
        <v>174177.73700000002</v>
      </c>
      <c r="R122" s="2247"/>
      <c r="S122" s="2236">
        <v>37196.487000000001</v>
      </c>
      <c r="T122" s="2247"/>
      <c r="U122" s="2236">
        <v>211374.22400000002</v>
      </c>
      <c r="V122" s="2247"/>
      <c r="W122" s="2236">
        <v>46283.548999999992</v>
      </c>
      <c r="X122" s="2247"/>
      <c r="Y122" s="2236">
        <v>131052.807</v>
      </c>
      <c r="Z122" s="2247"/>
      <c r="AA122" s="2236">
        <v>257657.77299999999</v>
      </c>
      <c r="AB122" s="2247"/>
      <c r="AC122" s="2236">
        <v>47718.038999999997</v>
      </c>
      <c r="AD122" s="2247"/>
      <c r="AE122" s="2236">
        <v>305375.81199999998</v>
      </c>
      <c r="AF122" s="2247"/>
      <c r="AG122" s="2236">
        <v>9162.5960000000014</v>
      </c>
      <c r="AH122" s="2247"/>
      <c r="AI122" s="2236">
        <v>314538.408</v>
      </c>
      <c r="AJ122" s="2247"/>
      <c r="AK122" s="2236">
        <v>43999</v>
      </c>
      <c r="AL122" s="2247"/>
      <c r="AM122" s="2236">
        <v>100879.63499999999</v>
      </c>
      <c r="AN122" s="2247"/>
      <c r="AO122" s="2236">
        <v>358537.408</v>
      </c>
      <c r="AP122" s="2247"/>
      <c r="AQ122" s="2236">
        <v>54570.189000000006</v>
      </c>
      <c r="AR122" s="2247"/>
      <c r="AS122" s="2236">
        <v>413107.59700000001</v>
      </c>
      <c r="AT122" s="2247"/>
      <c r="AU122" s="2236">
        <v>54216.333000000006</v>
      </c>
      <c r="AV122" s="2247"/>
      <c r="AW122" s="2236">
        <v>467323.93</v>
      </c>
      <c r="AX122" s="2247"/>
      <c r="AY122" s="2236">
        <v>65968.552000000011</v>
      </c>
      <c r="AZ122" s="2247"/>
      <c r="BA122" s="2236">
        <v>174755.07400000002</v>
      </c>
      <c r="BB122" s="2247"/>
      <c r="BC122" s="2236">
        <v>275634.70900000003</v>
      </c>
      <c r="BD122" s="2247"/>
      <c r="BE122" s="2248">
        <v>533292.48199999996</v>
      </c>
      <c r="BF122" s="1365">
        <v>0</v>
      </c>
      <c r="BG122" s="1365">
        <v>533292.48200000008</v>
      </c>
      <c r="BH122" s="1217">
        <v>0</v>
      </c>
      <c r="BI122" s="1217">
        <v>0</v>
      </c>
      <c r="BJ122" s="1217"/>
      <c r="BK122" s="1217"/>
      <c r="BL122" s="1365"/>
    </row>
    <row r="123" spans="1:64" ht="30" x14ac:dyDescent="0.25">
      <c r="A123" s="2249" t="s">
        <v>836</v>
      </c>
      <c r="B123" s="2250"/>
      <c r="C123" s="2140" t="s">
        <v>50</v>
      </c>
      <c r="D123" s="2251"/>
      <c r="E123" s="2239">
        <v>1302.4339999999995</v>
      </c>
      <c r="F123" s="2251"/>
      <c r="G123" s="2239">
        <v>1050.9949999999992</v>
      </c>
      <c r="H123" s="2251"/>
      <c r="I123" s="2239">
        <v>2353.4289999999987</v>
      </c>
      <c r="J123" s="2251"/>
      <c r="K123" s="2239">
        <v>815.92599999999959</v>
      </c>
      <c r="L123" s="2251"/>
      <c r="M123" s="2239">
        <v>3169.3549999999987</v>
      </c>
      <c r="N123" s="2251"/>
      <c r="O123" s="2239">
        <v>1235.7789999999993</v>
      </c>
      <c r="P123" s="2251"/>
      <c r="Q123" s="2239">
        <v>4405.1339999999982</v>
      </c>
      <c r="R123" s="2251"/>
      <c r="S123" s="2239">
        <v>962.04099999999994</v>
      </c>
      <c r="T123" s="2251"/>
      <c r="U123" s="2239">
        <v>5367.1749999999975</v>
      </c>
      <c r="V123" s="2251"/>
      <c r="W123" s="2239">
        <v>1122.4929999999995</v>
      </c>
      <c r="X123" s="2251"/>
      <c r="Y123" s="2239">
        <v>3320.3129999999983</v>
      </c>
      <c r="Z123" s="2251"/>
      <c r="AA123" s="2239">
        <v>6489.6679999999969</v>
      </c>
      <c r="AB123" s="2251"/>
      <c r="AC123" s="2239">
        <v>1338.4319999999991</v>
      </c>
      <c r="AD123" s="2251"/>
      <c r="AE123" s="2239">
        <v>7828.0999999999958</v>
      </c>
      <c r="AF123" s="2251"/>
      <c r="AG123" s="2239">
        <v>291.7679999999998</v>
      </c>
      <c r="AH123" s="2251"/>
      <c r="AI123" s="2239">
        <v>8119.8679999999958</v>
      </c>
      <c r="AJ123" s="2251"/>
      <c r="AK123" s="2239">
        <v>1284.6119999999999</v>
      </c>
      <c r="AL123" s="2251"/>
      <c r="AM123" s="2239">
        <v>2914.811999999999</v>
      </c>
      <c r="AN123" s="2251"/>
      <c r="AO123" s="2239">
        <v>9404.4799999999959</v>
      </c>
      <c r="AP123" s="2251"/>
      <c r="AQ123" s="2239">
        <v>1676.7339999999995</v>
      </c>
      <c r="AR123" s="2251"/>
      <c r="AS123" s="2239">
        <v>11081.213999999994</v>
      </c>
      <c r="AT123" s="2251"/>
      <c r="AU123" s="2239">
        <v>1452.8739999999998</v>
      </c>
      <c r="AV123" s="2251"/>
      <c r="AW123" s="2239">
        <v>12534.087999999992</v>
      </c>
      <c r="AX123" s="2251"/>
      <c r="AY123" s="2239">
        <v>1676.6589999999999</v>
      </c>
      <c r="AZ123" s="2251"/>
      <c r="BA123" s="2239">
        <v>4806.2669999999989</v>
      </c>
      <c r="BB123" s="2251"/>
      <c r="BC123" s="2239">
        <v>7721.0789999999979</v>
      </c>
      <c r="BD123" s="2251"/>
      <c r="BE123" s="2240">
        <v>14210.746999999992</v>
      </c>
      <c r="BF123" s="1365">
        <v>0</v>
      </c>
      <c r="BG123" s="1365">
        <v>14210.746999999996</v>
      </c>
      <c r="BH123" s="1217">
        <v>0</v>
      </c>
      <c r="BI123" s="1217">
        <v>0</v>
      </c>
      <c r="BJ123" s="1217"/>
      <c r="BK123" s="1217"/>
      <c r="BL123" s="1365"/>
    </row>
    <row r="124" spans="1:64" x14ac:dyDescent="0.25">
      <c r="A124" s="2237" t="s">
        <v>807</v>
      </c>
      <c r="B124" s="2238"/>
      <c r="C124" s="2140" t="s">
        <v>50</v>
      </c>
      <c r="D124" s="2251"/>
      <c r="E124" s="2239">
        <v>980.72400000000141</v>
      </c>
      <c r="F124" s="2251"/>
      <c r="G124" s="2239">
        <v>909.85800000000211</v>
      </c>
      <c r="H124" s="2251"/>
      <c r="I124" s="2239">
        <v>1890.5820000000035</v>
      </c>
      <c r="J124" s="2251"/>
      <c r="K124" s="2239">
        <v>551.72722628041504</v>
      </c>
      <c r="L124" s="2251"/>
      <c r="M124" s="2239">
        <v>2442.3092262804184</v>
      </c>
      <c r="N124" s="2251"/>
      <c r="O124" s="2239">
        <v>849.29500000000519</v>
      </c>
      <c r="P124" s="2251"/>
      <c r="Q124" s="2239">
        <v>3291.6042262804235</v>
      </c>
      <c r="R124" s="2251"/>
      <c r="S124" s="2239">
        <v>690.61250000000484</v>
      </c>
      <c r="T124" s="2251"/>
      <c r="U124" s="2239">
        <v>3982.2167262804282</v>
      </c>
      <c r="V124" s="2251"/>
      <c r="W124" s="2239">
        <v>851.45599999999251</v>
      </c>
      <c r="X124" s="2251"/>
      <c r="Y124" s="2239">
        <v>2391.3635000000027</v>
      </c>
      <c r="Z124" s="2251"/>
      <c r="AA124" s="2239">
        <v>4833.6727262804216</v>
      </c>
      <c r="AB124" s="2251"/>
      <c r="AC124" s="2239">
        <v>921.44761632023335</v>
      </c>
      <c r="AD124" s="2251"/>
      <c r="AE124" s="2239">
        <v>5755.120342600655</v>
      </c>
      <c r="AF124" s="2251"/>
      <c r="AG124" s="2239">
        <v>175.74999999999994</v>
      </c>
      <c r="AH124" s="2251"/>
      <c r="AI124" s="2239">
        <v>5930.870342600655</v>
      </c>
      <c r="AJ124" s="2251"/>
      <c r="AK124" s="2239">
        <v>624.91243439363234</v>
      </c>
      <c r="AL124" s="2251"/>
      <c r="AM124" s="2239">
        <v>1722.1100507138656</v>
      </c>
      <c r="AN124" s="2251"/>
      <c r="AO124" s="2239">
        <v>6555.7827769942869</v>
      </c>
      <c r="AP124" s="2251"/>
      <c r="AQ124" s="2239">
        <v>523.88300000000879</v>
      </c>
      <c r="AR124" s="2251"/>
      <c r="AS124" s="2239">
        <v>7079.6657769942958</v>
      </c>
      <c r="AT124" s="2251"/>
      <c r="AU124" s="2239">
        <v>1003.5519999999985</v>
      </c>
      <c r="AV124" s="2251"/>
      <c r="AW124" s="2239">
        <v>8083.2177769942946</v>
      </c>
      <c r="AX124" s="2251"/>
      <c r="AY124" s="2239">
        <v>1262.0720000000001</v>
      </c>
      <c r="AZ124" s="2251"/>
      <c r="BA124" s="2239">
        <v>2789.5070000000073</v>
      </c>
      <c r="BB124" s="2251"/>
      <c r="BC124" s="2239">
        <v>4511.6170507138731</v>
      </c>
      <c r="BD124" s="2251"/>
      <c r="BE124" s="2240">
        <v>9345.2897769942938</v>
      </c>
      <c r="BF124" s="1365">
        <v>0</v>
      </c>
      <c r="BG124" s="1365">
        <v>9345.2897769942938</v>
      </c>
      <c r="BH124" s="1217">
        <v>0</v>
      </c>
      <c r="BI124" s="1217">
        <v>0</v>
      </c>
      <c r="BJ124" s="1217"/>
      <c r="BK124" s="1217"/>
      <c r="BL124" s="1365"/>
    </row>
    <row r="125" spans="1:64" x14ac:dyDescent="0.25">
      <c r="A125" s="2237" t="s">
        <v>1096</v>
      </c>
      <c r="B125" s="2238"/>
      <c r="C125" s="2140" t="s">
        <v>50</v>
      </c>
      <c r="D125" s="2238"/>
      <c r="E125" s="2239">
        <v>499.72100000000148</v>
      </c>
      <c r="F125" s="2238"/>
      <c r="G125" s="2239">
        <v>464.71200000000221</v>
      </c>
      <c r="H125" s="2238"/>
      <c r="I125" s="1351">
        <v>964.43300000000363</v>
      </c>
      <c r="J125" s="2238"/>
      <c r="K125" s="2239">
        <v>339.48022628041502</v>
      </c>
      <c r="L125" s="2238"/>
      <c r="M125" s="1351">
        <v>1303.9132262804187</v>
      </c>
      <c r="N125" s="2238"/>
      <c r="O125" s="2239">
        <v>328.07600000000531</v>
      </c>
      <c r="P125" s="2238"/>
      <c r="Q125" s="1351">
        <v>1631.989226280424</v>
      </c>
      <c r="R125" s="2238"/>
      <c r="S125" s="2239">
        <v>275.63150000000462</v>
      </c>
      <c r="T125" s="2238"/>
      <c r="U125" s="1351">
        <v>1907.6207262804287</v>
      </c>
      <c r="V125" s="2238"/>
      <c r="W125" s="2239">
        <v>365.93499999999244</v>
      </c>
      <c r="X125" s="2238"/>
      <c r="Y125" s="1351">
        <v>969.64250000000243</v>
      </c>
      <c r="Z125" s="2141"/>
      <c r="AA125" s="1351">
        <v>2273.5557262804214</v>
      </c>
      <c r="AB125" s="2238"/>
      <c r="AC125" s="2239">
        <v>478.80761632023331</v>
      </c>
      <c r="AD125" s="2238"/>
      <c r="AE125" s="1351">
        <v>2752.3633426006545</v>
      </c>
      <c r="AF125" s="2238"/>
      <c r="AG125" s="2239">
        <v>110.09399999999998</v>
      </c>
      <c r="AH125" s="2238"/>
      <c r="AI125" s="1351">
        <v>2862.4573426006546</v>
      </c>
      <c r="AJ125" s="2238"/>
      <c r="AK125" s="2239">
        <v>437.6684343936322</v>
      </c>
      <c r="AL125" s="2238"/>
      <c r="AM125" s="1351">
        <v>1026.5700507138654</v>
      </c>
      <c r="AN125" s="2238"/>
      <c r="AO125" s="1351">
        <v>3300.1257769942868</v>
      </c>
      <c r="AP125" s="2238"/>
      <c r="AQ125" s="2239">
        <v>330.83300000000895</v>
      </c>
      <c r="AR125" s="2238"/>
      <c r="AS125" s="1351">
        <v>3630.9587769942955</v>
      </c>
      <c r="AT125" s="2238"/>
      <c r="AU125" s="2239">
        <v>560.07699999999829</v>
      </c>
      <c r="AV125" s="2238"/>
      <c r="AW125" s="1351">
        <v>4191.0357769942939</v>
      </c>
      <c r="AX125" s="2238"/>
      <c r="AY125" s="2239">
        <v>663.44099999999992</v>
      </c>
      <c r="AZ125" s="2238"/>
      <c r="BA125" s="1351">
        <v>1554.3510000000072</v>
      </c>
      <c r="BB125" s="2141"/>
      <c r="BC125" s="1351">
        <v>2580.9210507138723</v>
      </c>
      <c r="BD125" s="2238"/>
      <c r="BE125" s="2142">
        <v>4854.4767769942937</v>
      </c>
      <c r="BF125" s="1365">
        <v>0</v>
      </c>
      <c r="BG125" s="1365">
        <v>4854.4767769942937</v>
      </c>
      <c r="BH125" s="1217">
        <v>0</v>
      </c>
      <c r="BI125" s="1217">
        <v>0</v>
      </c>
      <c r="BJ125" s="1217"/>
      <c r="BK125" s="1217"/>
      <c r="BL125" s="1365"/>
    </row>
    <row r="126" spans="1:64" x14ac:dyDescent="0.25">
      <c r="A126" s="2237" t="s">
        <v>834</v>
      </c>
      <c r="B126" s="2238"/>
      <c r="C126" s="2140" t="s">
        <v>50</v>
      </c>
      <c r="D126" s="2251"/>
      <c r="E126" s="2239">
        <v>47026.558999999994</v>
      </c>
      <c r="F126" s="2251"/>
      <c r="G126" s="2239">
        <v>44729.462999999989</v>
      </c>
      <c r="H126" s="2251"/>
      <c r="I126" s="2239">
        <v>91756.022000000012</v>
      </c>
      <c r="J126" s="2251"/>
      <c r="K126" s="2239">
        <v>27934.053000000004</v>
      </c>
      <c r="L126" s="2251"/>
      <c r="M126" s="2239">
        <v>119690.07500000003</v>
      </c>
      <c r="N126" s="2251"/>
      <c r="O126" s="2239">
        <v>45159.640999999989</v>
      </c>
      <c r="P126" s="2251"/>
      <c r="Q126" s="2239">
        <v>164849.71600000016</v>
      </c>
      <c r="R126" s="2251"/>
      <c r="S126" s="2239">
        <v>35268.412000000011</v>
      </c>
      <c r="T126" s="2251"/>
      <c r="U126" s="2239">
        <v>200118.12800000003</v>
      </c>
      <c r="V126" s="2251"/>
      <c r="W126" s="2239">
        <v>43943.804999999993</v>
      </c>
      <c r="X126" s="2251"/>
      <c r="Y126" s="2239">
        <v>124371.85800000001</v>
      </c>
      <c r="Z126" s="2251"/>
      <c r="AA126" s="2239">
        <v>244061.93300000008</v>
      </c>
      <c r="AB126" s="2251"/>
      <c r="AC126" s="2239">
        <v>44979.451000000008</v>
      </c>
      <c r="AD126" s="2251"/>
      <c r="AE126" s="2239">
        <v>289041.38399999996</v>
      </c>
      <c r="AF126" s="2251"/>
      <c r="AG126" s="2239">
        <v>8584.9840000000004</v>
      </c>
      <c r="AH126" s="2251"/>
      <c r="AI126" s="2239">
        <v>297626.36799999996</v>
      </c>
      <c r="AJ126" s="2251"/>
      <c r="AK126" s="2239">
        <v>41652.068000000007</v>
      </c>
      <c r="AL126" s="2251"/>
      <c r="AM126" s="2239">
        <v>95216.502999999982</v>
      </c>
      <c r="AN126" s="2251"/>
      <c r="AO126" s="2239">
        <v>339278.43599999981</v>
      </c>
      <c r="AP126" s="2251"/>
      <c r="AQ126" s="2239">
        <v>52038.748999999996</v>
      </c>
      <c r="AR126" s="2251"/>
      <c r="AS126" s="2239">
        <v>391317.18499999976</v>
      </c>
      <c r="AT126" s="2251"/>
      <c r="AU126" s="2239">
        <v>51200.030000000006</v>
      </c>
      <c r="AV126" s="2251"/>
      <c r="AW126" s="2239">
        <v>442517.21499999985</v>
      </c>
      <c r="AX126" s="2251"/>
      <c r="AY126" s="2239">
        <v>62366.380000000005</v>
      </c>
      <c r="AZ126" s="2251"/>
      <c r="BA126" s="2239">
        <v>165605.15899999999</v>
      </c>
      <c r="BB126" s="2251"/>
      <c r="BC126" s="2239">
        <v>260821.66199999998</v>
      </c>
      <c r="BD126" s="2251"/>
      <c r="BE126" s="2240">
        <v>504883.59500000003</v>
      </c>
      <c r="BF126" s="1365">
        <v>0</v>
      </c>
      <c r="BG126" s="1365">
        <v>504883.59500000003</v>
      </c>
      <c r="BH126" s="1217">
        <v>0</v>
      </c>
      <c r="BI126" s="1217">
        <v>0</v>
      </c>
      <c r="BJ126" s="1217"/>
      <c r="BK126" s="1217"/>
      <c r="BL126" s="1365"/>
    </row>
    <row r="127" spans="1:64" x14ac:dyDescent="0.25">
      <c r="A127" s="2237" t="s">
        <v>832</v>
      </c>
      <c r="B127" s="2238"/>
      <c r="C127" s="2140" t="s">
        <v>50</v>
      </c>
      <c r="D127" s="2251"/>
      <c r="E127" s="2239">
        <v>8.2620000000000005</v>
      </c>
      <c r="F127" s="2251"/>
      <c r="G127" s="2239">
        <v>181.387</v>
      </c>
      <c r="H127" s="2251"/>
      <c r="I127" s="2239">
        <v>189.649</v>
      </c>
      <c r="J127" s="2251"/>
      <c r="K127" s="2239">
        <v>54.72</v>
      </c>
      <c r="L127" s="2251"/>
      <c r="M127" s="2239">
        <v>244.36899999999997</v>
      </c>
      <c r="N127" s="2251"/>
      <c r="O127" s="2239">
        <v>451.64799999999997</v>
      </c>
      <c r="P127" s="2251"/>
      <c r="Q127" s="2239">
        <v>696.01699999999994</v>
      </c>
      <c r="R127" s="2251"/>
      <c r="S127" s="2239">
        <v>878.27999999999975</v>
      </c>
      <c r="T127" s="2251"/>
      <c r="U127" s="2239">
        <v>1574.2969999999996</v>
      </c>
      <c r="V127" s="2251"/>
      <c r="W127" s="2239">
        <v>273.01</v>
      </c>
      <c r="X127" s="2251"/>
      <c r="Y127" s="2239">
        <v>1602.9379999999994</v>
      </c>
      <c r="Z127" s="2251"/>
      <c r="AA127" s="2239">
        <v>1847.3069999999993</v>
      </c>
      <c r="AB127" s="2251"/>
      <c r="AC127" s="2239">
        <v>79.149999999999991</v>
      </c>
      <c r="AD127" s="2251"/>
      <c r="AE127" s="2239">
        <v>1926.4569999999994</v>
      </c>
      <c r="AF127" s="2251"/>
      <c r="AG127" s="2239">
        <v>0</v>
      </c>
      <c r="AH127" s="2251"/>
      <c r="AI127" s="2239">
        <v>1926.4569999999994</v>
      </c>
      <c r="AJ127" s="2251"/>
      <c r="AK127" s="2239">
        <v>1585.3</v>
      </c>
      <c r="AL127" s="2251"/>
      <c r="AM127" s="2239">
        <v>1664.4500000000003</v>
      </c>
      <c r="AN127" s="2251"/>
      <c r="AO127" s="2239">
        <v>3511.7569999999996</v>
      </c>
      <c r="AP127" s="2251"/>
      <c r="AQ127" s="2239">
        <v>999.57</v>
      </c>
      <c r="AR127" s="2251"/>
      <c r="AS127" s="2239">
        <v>4511.3270000000002</v>
      </c>
      <c r="AT127" s="2251"/>
      <c r="AU127" s="2239">
        <v>190.55</v>
      </c>
      <c r="AV127" s="2251"/>
      <c r="AW127" s="2239">
        <v>4701.8769999999995</v>
      </c>
      <c r="AX127" s="2251"/>
      <c r="AY127" s="2239">
        <v>294.49</v>
      </c>
      <c r="AZ127" s="2251"/>
      <c r="BA127" s="2239">
        <v>1484.6100000000001</v>
      </c>
      <c r="BB127" s="2251"/>
      <c r="BC127" s="2239">
        <v>3149.0600000000004</v>
      </c>
      <c r="BD127" s="2251"/>
      <c r="BE127" s="2240">
        <v>4996.3670000000002</v>
      </c>
      <c r="BF127" s="1365">
        <v>0</v>
      </c>
      <c r="BG127" s="1365">
        <v>4996.3669999999993</v>
      </c>
      <c r="BH127" s="1217">
        <v>0</v>
      </c>
      <c r="BI127" s="1217">
        <v>0</v>
      </c>
      <c r="BJ127" s="1217"/>
      <c r="BK127" s="1217"/>
      <c r="BL127" s="1365"/>
    </row>
    <row r="128" spans="1:64" ht="15.75" thickBot="1" x14ac:dyDescent="0.3">
      <c r="A128" s="2243" t="s">
        <v>1587</v>
      </c>
      <c r="B128" s="2244"/>
      <c r="C128" s="2145" t="s">
        <v>50</v>
      </c>
      <c r="D128" s="2252"/>
      <c r="E128" s="2245">
        <v>47018.296999999991</v>
      </c>
      <c r="F128" s="2252"/>
      <c r="G128" s="2245">
        <v>44548.075999999986</v>
      </c>
      <c r="H128" s="2252"/>
      <c r="I128" s="2245">
        <v>91566.373000000007</v>
      </c>
      <c r="J128" s="2252"/>
      <c r="K128" s="2245">
        <v>27879.333000000002</v>
      </c>
      <c r="L128" s="2252"/>
      <c r="M128" s="2245">
        <v>119445.70600000002</v>
      </c>
      <c r="N128" s="2252"/>
      <c r="O128" s="2245">
        <v>44707.992999999988</v>
      </c>
      <c r="P128" s="2252"/>
      <c r="Q128" s="2245">
        <v>164153.69900000017</v>
      </c>
      <c r="R128" s="2252"/>
      <c r="S128" s="2245">
        <v>34390.132000000012</v>
      </c>
      <c r="T128" s="2252"/>
      <c r="U128" s="2245">
        <v>198543.83100000003</v>
      </c>
      <c r="V128" s="2252"/>
      <c r="W128" s="2245">
        <v>43670.794999999991</v>
      </c>
      <c r="X128" s="2252"/>
      <c r="Y128" s="2245">
        <v>122768.92000000001</v>
      </c>
      <c r="Z128" s="2252"/>
      <c r="AA128" s="2245">
        <v>242214.62600000008</v>
      </c>
      <c r="AB128" s="2252"/>
      <c r="AC128" s="2245">
        <v>44900.301000000007</v>
      </c>
      <c r="AD128" s="2252"/>
      <c r="AE128" s="2245">
        <v>287114.92699999997</v>
      </c>
      <c r="AF128" s="2252"/>
      <c r="AG128" s="2245">
        <v>8584.9840000000004</v>
      </c>
      <c r="AH128" s="2252"/>
      <c r="AI128" s="2245">
        <v>295699.91099999996</v>
      </c>
      <c r="AJ128" s="2252"/>
      <c r="AK128" s="2245">
        <v>40066.768000000004</v>
      </c>
      <c r="AL128" s="2252"/>
      <c r="AM128" s="2245">
        <v>93552.052999999985</v>
      </c>
      <c r="AN128" s="2252"/>
      <c r="AO128" s="2245">
        <v>335766.67899999983</v>
      </c>
      <c r="AP128" s="2252"/>
      <c r="AQ128" s="2245">
        <v>51039.178999999996</v>
      </c>
      <c r="AR128" s="2252"/>
      <c r="AS128" s="2245">
        <v>386805.85799999977</v>
      </c>
      <c r="AT128" s="2252"/>
      <c r="AU128" s="2245">
        <v>51009.48</v>
      </c>
      <c r="AV128" s="2252"/>
      <c r="AW128" s="2245">
        <v>437815.33799999987</v>
      </c>
      <c r="AX128" s="2252"/>
      <c r="AY128" s="2245">
        <v>62071.890000000007</v>
      </c>
      <c r="AZ128" s="2252"/>
      <c r="BA128" s="2245">
        <v>164120.549</v>
      </c>
      <c r="BB128" s="2252"/>
      <c r="BC128" s="2245">
        <v>257672.60199999998</v>
      </c>
      <c r="BD128" s="2252"/>
      <c r="BE128" s="2253">
        <v>499887.228</v>
      </c>
      <c r="BF128" s="1365">
        <v>0</v>
      </c>
      <c r="BG128" s="1365">
        <v>499887.22799999994</v>
      </c>
      <c r="BH128" s="1217">
        <v>0</v>
      </c>
      <c r="BI128" s="1217">
        <v>0</v>
      </c>
      <c r="BJ128" s="1217"/>
    </row>
    <row r="129" spans="1:62" ht="15.75" thickBot="1" x14ac:dyDescent="0.3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  <c r="AF129" s="175"/>
      <c r="AG129" s="175"/>
      <c r="AH129" s="175"/>
      <c r="AI129" s="175"/>
      <c r="AJ129" s="175"/>
      <c r="AK129" s="175"/>
      <c r="AL129" s="175"/>
      <c r="AM129" s="175"/>
      <c r="AN129" s="175"/>
      <c r="AO129" s="175"/>
      <c r="AP129" s="175"/>
      <c r="AQ129" s="175"/>
      <c r="AR129" s="175"/>
      <c r="AS129" s="175"/>
      <c r="AT129" s="175"/>
      <c r="AU129" s="175"/>
      <c r="AV129" s="175"/>
      <c r="AW129" s="175"/>
      <c r="AX129" s="175"/>
      <c r="AY129" s="175"/>
      <c r="AZ129" s="175"/>
      <c r="BA129" s="175"/>
      <c r="BB129" s="175"/>
      <c r="BC129" s="175"/>
      <c r="BD129" s="175"/>
      <c r="BE129" s="175"/>
      <c r="BF129" s="1365"/>
      <c r="BG129" s="1217"/>
      <c r="BH129" s="1217"/>
      <c r="BI129" s="1217"/>
      <c r="BJ129" s="1217"/>
    </row>
    <row r="130" spans="1:62" ht="15.75" thickBot="1" x14ac:dyDescent="0.3">
      <c r="A130" s="2254" t="s">
        <v>1097</v>
      </c>
      <c r="B130" s="2255"/>
      <c r="C130" s="2256" t="s">
        <v>50</v>
      </c>
      <c r="D130" s="2257"/>
      <c r="E130" s="2258">
        <v>-4.9999999999386091E-2</v>
      </c>
      <c r="F130" s="2257"/>
      <c r="G130" s="2258">
        <v>-0.4499999999924853</v>
      </c>
      <c r="H130" s="2257"/>
      <c r="I130" s="2258">
        <v>-0.50000000002819434</v>
      </c>
      <c r="J130" s="2257"/>
      <c r="K130" s="2258">
        <v>-0.18645256083249251</v>
      </c>
      <c r="L130" s="2257"/>
      <c r="M130" s="2258">
        <v>-0.68645256085346773</v>
      </c>
      <c r="N130" s="2257"/>
      <c r="O130" s="2258">
        <v>-1.9999999993899564E-2</v>
      </c>
      <c r="P130" s="2257"/>
      <c r="Q130" s="2258">
        <v>-0.70645256096372577</v>
      </c>
      <c r="R130" s="2257"/>
      <c r="S130" s="2259">
        <v>-0.21000000001515673</v>
      </c>
      <c r="T130" s="2257"/>
      <c r="U130" s="2258">
        <v>-0.91645256085530491</v>
      </c>
      <c r="V130" s="2257"/>
      <c r="W130" s="2258">
        <v>-0.13999999998691237</v>
      </c>
      <c r="X130" s="2257"/>
      <c r="Y130" s="2258">
        <v>-0.37000000001057742</v>
      </c>
      <c r="Z130" s="2257"/>
      <c r="AA130" s="2258">
        <v>-1.056452560951584</v>
      </c>
      <c r="AB130" s="2257"/>
      <c r="AC130" s="2258">
        <v>-9.9232640479556267E-2</v>
      </c>
      <c r="AD130" s="2257"/>
      <c r="AE130" s="2258">
        <v>-1.1556852013000025</v>
      </c>
      <c r="AF130" s="2257"/>
      <c r="AG130" s="2258">
        <v>9.8054897534893826E-13</v>
      </c>
      <c r="AH130" s="2257"/>
      <c r="AI130" s="2258">
        <v>-1.1556852013172829</v>
      </c>
      <c r="AJ130" s="2257"/>
      <c r="AK130" s="2258">
        <v>-0.26086878727437579</v>
      </c>
      <c r="AL130" s="2257"/>
      <c r="AM130" s="2258">
        <v>-0.36010142772011022</v>
      </c>
      <c r="AN130" s="2257"/>
      <c r="AO130" s="2258">
        <v>-1.416553988366104</v>
      </c>
      <c r="AP130" s="2257"/>
      <c r="AQ130" s="2258">
        <v>-1.0000000004993126E-2</v>
      </c>
      <c r="AR130" s="2257"/>
      <c r="AS130" s="2258">
        <v>-1.4265539883417659</v>
      </c>
      <c r="AT130" s="2257"/>
      <c r="AU130" s="2258">
        <v>-0.19999999999788542</v>
      </c>
      <c r="AV130" s="2257"/>
      <c r="AW130" s="2258">
        <v>-1.6265539884198006</v>
      </c>
      <c r="AX130" s="2257"/>
      <c r="AY130" s="2258">
        <v>6.2527760746888816E-12</v>
      </c>
      <c r="AZ130" s="2257"/>
      <c r="BA130" s="2258">
        <v>-0.2099999999747979</v>
      </c>
      <c r="BB130" s="2257"/>
      <c r="BC130" s="2258">
        <v>-0.57010142770923267</v>
      </c>
      <c r="BD130" s="2257"/>
      <c r="BE130" s="2260">
        <v>-1.626553988602609</v>
      </c>
      <c r="BF130" s="1365"/>
      <c r="BG130" s="1217"/>
      <c r="BH130" s="1217"/>
      <c r="BI130" s="1217"/>
      <c r="BJ130" s="1217"/>
    </row>
    <row r="131" spans="1:62" x14ac:dyDescent="0.25">
      <c r="BF131" s="1365"/>
      <c r="BG131" s="1217"/>
      <c r="BH131" s="1217"/>
      <c r="BI131" s="1217"/>
      <c r="BJ131" s="1217"/>
    </row>
    <row r="132" spans="1:62" x14ac:dyDescent="0.25">
      <c r="BF132" s="1365"/>
      <c r="BG132" s="1217"/>
      <c r="BH132" s="1217"/>
      <c r="BI132" s="1217"/>
      <c r="BJ132" s="1217"/>
    </row>
    <row r="134" spans="1:62" hidden="1" x14ac:dyDescent="0.25">
      <c r="A134" s="2155" t="s">
        <v>915</v>
      </c>
      <c r="B134" s="2156"/>
      <c r="C134" s="2157" t="s">
        <v>50</v>
      </c>
      <c r="D134" s="2158"/>
      <c r="E134" s="1073"/>
      <c r="F134" s="2158"/>
      <c r="G134" s="1073"/>
      <c r="H134" s="2159"/>
      <c r="I134" s="1351"/>
      <c r="J134" s="2158"/>
      <c r="K134" s="1073"/>
      <c r="L134" s="2160"/>
      <c r="M134" s="1036"/>
      <c r="N134" s="2158"/>
      <c r="O134" s="1073"/>
      <c r="P134" s="2160"/>
      <c r="Q134" s="1036"/>
      <c r="R134" s="2158"/>
      <c r="S134" s="1073"/>
      <c r="T134" s="2160"/>
      <c r="U134" s="1036"/>
      <c r="V134" s="2158"/>
      <c r="W134" s="1073"/>
      <c r="X134" s="2161"/>
      <c r="Y134" s="542"/>
      <c r="Z134" s="2161"/>
      <c r="AA134" s="542"/>
      <c r="AB134" s="2158"/>
      <c r="AC134" s="1073"/>
      <c r="AD134" s="2160"/>
      <c r="AE134" s="1036"/>
      <c r="AF134" s="2158"/>
      <c r="AG134" s="1073"/>
      <c r="AH134" s="2160"/>
      <c r="AI134" s="1036"/>
      <c r="AJ134" s="2158"/>
      <c r="AK134" s="1073"/>
      <c r="AL134" s="2161"/>
      <c r="AM134" s="542"/>
      <c r="AN134" s="2160"/>
      <c r="AO134" s="1036"/>
      <c r="AP134" s="2158"/>
      <c r="AQ134" s="1073"/>
      <c r="AR134" s="2160"/>
      <c r="AS134" s="1036"/>
      <c r="AT134" s="2158"/>
      <c r="AU134" s="1073"/>
      <c r="AV134" s="2160"/>
      <c r="AW134" s="1036"/>
      <c r="AX134" s="2158"/>
      <c r="AY134" s="1073"/>
      <c r="AZ134" s="2161"/>
      <c r="BA134" s="542"/>
      <c r="BB134" s="2161"/>
      <c r="BC134" s="542"/>
      <c r="BD134" s="2160"/>
      <c r="BE134" s="1036"/>
    </row>
    <row r="135" spans="1:62" hidden="1" x14ac:dyDescent="0.25">
      <c r="A135" s="2155" t="s">
        <v>1948</v>
      </c>
      <c r="B135" s="2162"/>
      <c r="C135" s="2157" t="s">
        <v>50</v>
      </c>
      <c r="D135" s="2163"/>
      <c r="E135" s="955"/>
      <c r="F135" s="2163"/>
      <c r="G135" s="955"/>
      <c r="H135" s="2164"/>
      <c r="I135" s="1351"/>
      <c r="J135" s="2163"/>
      <c r="K135" s="955"/>
      <c r="L135" s="2160"/>
      <c r="M135" s="1036"/>
      <c r="N135" s="2163"/>
      <c r="O135" s="955"/>
      <c r="P135" s="2160"/>
      <c r="Q135" s="1036"/>
      <c r="R135" s="2163"/>
      <c r="S135" s="955"/>
      <c r="T135" s="2160"/>
      <c r="U135" s="1036"/>
      <c r="V135" s="2163"/>
      <c r="W135" s="955"/>
      <c r="X135" s="2165"/>
      <c r="Y135" s="542"/>
      <c r="Z135" s="2165"/>
      <c r="AA135" s="542"/>
      <c r="AB135" s="2163"/>
      <c r="AC135" s="955"/>
      <c r="AD135" s="2160"/>
      <c r="AE135" s="1036"/>
      <c r="AF135" s="2163"/>
      <c r="AG135" s="955"/>
      <c r="AH135" s="2160"/>
      <c r="AI135" s="1036"/>
      <c r="AJ135" s="2163"/>
      <c r="AK135" s="955"/>
      <c r="AL135" s="2165"/>
      <c r="AM135" s="542"/>
      <c r="AN135" s="2160"/>
      <c r="AO135" s="1036"/>
      <c r="AP135" s="2163"/>
      <c r="AQ135" s="955"/>
      <c r="AR135" s="2160"/>
      <c r="AS135" s="1036"/>
      <c r="AT135" s="2163"/>
      <c r="AU135" s="955"/>
      <c r="AV135" s="2160"/>
      <c r="AW135" s="1036"/>
      <c r="AX135" s="2163"/>
      <c r="AY135" s="955"/>
      <c r="AZ135" s="2165"/>
      <c r="BA135" s="542"/>
      <c r="BB135" s="2165"/>
      <c r="BC135" s="542"/>
      <c r="BD135" s="2160"/>
      <c r="BE135" s="1036"/>
    </row>
    <row r="136" spans="1:62" hidden="1" x14ac:dyDescent="0.25">
      <c r="A136" s="2166" t="s">
        <v>916</v>
      </c>
      <c r="B136" s="2167"/>
      <c r="C136" s="2168" t="s">
        <v>50</v>
      </c>
      <c r="D136" s="2160"/>
      <c r="E136" s="1036"/>
      <c r="F136" s="2160"/>
      <c r="G136" s="1036"/>
      <c r="H136" s="2169"/>
      <c r="I136" s="1351"/>
      <c r="J136" s="2160"/>
      <c r="K136" s="1036"/>
      <c r="L136" s="2160"/>
      <c r="M136" s="1036"/>
      <c r="N136" s="2160"/>
      <c r="O136" s="1036"/>
      <c r="P136" s="2160"/>
      <c r="Q136" s="1036"/>
      <c r="R136" s="2160"/>
      <c r="S136" s="1036"/>
      <c r="T136" s="2160"/>
      <c r="U136" s="1036"/>
      <c r="V136" s="2160"/>
      <c r="W136" s="1036"/>
      <c r="X136" s="2161"/>
      <c r="Y136" s="542"/>
      <c r="Z136" s="2161"/>
      <c r="AA136" s="542"/>
      <c r="AB136" s="2160"/>
      <c r="AC136" s="1036"/>
      <c r="AD136" s="2160"/>
      <c r="AE136" s="1036"/>
      <c r="AF136" s="2160"/>
      <c r="AG136" s="1036"/>
      <c r="AH136" s="2160"/>
      <c r="AI136" s="1036"/>
      <c r="AJ136" s="2160"/>
      <c r="AK136" s="1036"/>
      <c r="AL136" s="2161"/>
      <c r="AM136" s="542"/>
      <c r="AN136" s="2160"/>
      <c r="AO136" s="1036"/>
      <c r="AP136" s="2160"/>
      <c r="AQ136" s="1036"/>
      <c r="AR136" s="2160"/>
      <c r="AS136" s="1036"/>
      <c r="AT136" s="2160"/>
      <c r="AU136" s="1036"/>
      <c r="AV136" s="2160"/>
      <c r="AW136" s="1036"/>
      <c r="AX136" s="2160"/>
      <c r="AY136" s="1036"/>
      <c r="AZ136" s="2161"/>
      <c r="BA136" s="542"/>
      <c r="BB136" s="2161"/>
      <c r="BC136" s="542"/>
      <c r="BD136" s="2160"/>
      <c r="BE136" s="1036"/>
    </row>
    <row r="137" spans="1:62" hidden="1" x14ac:dyDescent="0.25">
      <c r="A137" s="2166" t="s">
        <v>1019</v>
      </c>
      <c r="B137" s="2167"/>
      <c r="C137" s="2168" t="s">
        <v>50</v>
      </c>
      <c r="D137" s="2160"/>
      <c r="E137" s="1036"/>
      <c r="F137" s="2160"/>
      <c r="G137" s="1036"/>
      <c r="H137" s="2169"/>
      <c r="I137" s="1351"/>
      <c r="J137" s="2160"/>
      <c r="K137" s="1036"/>
      <c r="L137" s="2160"/>
      <c r="M137" s="1036"/>
      <c r="N137" s="2160"/>
      <c r="O137" s="1036"/>
      <c r="P137" s="2160"/>
      <c r="Q137" s="1036"/>
      <c r="R137" s="2160"/>
      <c r="S137" s="1036"/>
      <c r="T137" s="2160"/>
      <c r="U137" s="1036"/>
      <c r="V137" s="2160"/>
      <c r="W137" s="1036"/>
      <c r="X137" s="2161"/>
      <c r="Y137" s="542"/>
      <c r="Z137" s="2161"/>
      <c r="AA137" s="542"/>
      <c r="AB137" s="2160"/>
      <c r="AC137" s="1036"/>
      <c r="AD137" s="2160"/>
      <c r="AE137" s="1036"/>
      <c r="AF137" s="2160"/>
      <c r="AG137" s="1036"/>
      <c r="AH137" s="2160"/>
      <c r="AI137" s="1036"/>
      <c r="AJ137" s="2160"/>
      <c r="AK137" s="1036"/>
      <c r="AL137" s="2161"/>
      <c r="AM137" s="542"/>
      <c r="AN137" s="2160"/>
      <c r="AO137" s="1036"/>
      <c r="AP137" s="2160"/>
      <c r="AQ137" s="1036"/>
      <c r="AR137" s="2160"/>
      <c r="AS137" s="1036"/>
      <c r="AT137" s="2160"/>
      <c r="AU137" s="1036"/>
      <c r="AV137" s="2160"/>
      <c r="AW137" s="1036"/>
      <c r="AX137" s="2160"/>
      <c r="AY137" s="1036"/>
      <c r="AZ137" s="2161"/>
      <c r="BA137" s="542"/>
      <c r="BB137" s="2161"/>
      <c r="BC137" s="542"/>
      <c r="BD137" s="2160"/>
      <c r="BE137" s="1036"/>
    </row>
    <row r="138" spans="1:62" hidden="1" x14ac:dyDescent="0.25">
      <c r="A138" s="2166" t="s">
        <v>1279</v>
      </c>
      <c r="B138" s="2167"/>
      <c r="C138" s="2168" t="s">
        <v>50</v>
      </c>
      <c r="D138" s="2160"/>
      <c r="E138" s="1036"/>
      <c r="F138" s="2160"/>
      <c r="G138" s="1036"/>
      <c r="H138" s="2169"/>
      <c r="I138" s="1351"/>
      <c r="J138" s="2160"/>
      <c r="K138" s="1036"/>
      <c r="L138" s="2160"/>
      <c r="M138" s="1036"/>
      <c r="N138" s="2160"/>
      <c r="O138" s="1036"/>
      <c r="P138" s="2160"/>
      <c r="Q138" s="1036"/>
      <c r="R138" s="2160"/>
      <c r="S138" s="1036"/>
      <c r="T138" s="2160"/>
      <c r="U138" s="1036"/>
      <c r="V138" s="2160"/>
      <c r="W138" s="1036"/>
      <c r="X138" s="2161"/>
      <c r="Y138" s="542"/>
      <c r="Z138" s="2161"/>
      <c r="AA138" s="542"/>
      <c r="AB138" s="2160"/>
      <c r="AC138" s="1036"/>
      <c r="AD138" s="2160"/>
      <c r="AE138" s="1036"/>
      <c r="AF138" s="2160"/>
      <c r="AG138" s="1036"/>
      <c r="AH138" s="2160"/>
      <c r="AI138" s="1036"/>
      <c r="AJ138" s="2160"/>
      <c r="AK138" s="1036"/>
      <c r="AL138" s="2161"/>
      <c r="AM138" s="542"/>
      <c r="AN138" s="2160"/>
      <c r="AO138" s="1036"/>
      <c r="AP138" s="2160"/>
      <c r="AQ138" s="1036"/>
      <c r="AR138" s="2160"/>
      <c r="AS138" s="1036"/>
      <c r="AT138" s="2160"/>
      <c r="AU138" s="1036"/>
      <c r="AV138" s="2160"/>
      <c r="AW138" s="1036"/>
      <c r="AX138" s="2160"/>
      <c r="AY138" s="1036"/>
      <c r="AZ138" s="2161"/>
      <c r="BA138" s="542"/>
      <c r="BB138" s="2161"/>
      <c r="BC138" s="542"/>
      <c r="BD138" s="2160"/>
      <c r="BE138" s="1036"/>
    </row>
    <row r="139" spans="1:62" hidden="1" x14ac:dyDescent="0.25">
      <c r="A139" s="2166" t="s">
        <v>1309</v>
      </c>
      <c r="B139" s="2167"/>
      <c r="C139" s="2168" t="s">
        <v>50</v>
      </c>
      <c r="D139" s="2160"/>
      <c r="E139" s="1036"/>
      <c r="F139" s="2160"/>
      <c r="G139" s="1036"/>
      <c r="H139" s="2169"/>
      <c r="I139" s="1351"/>
      <c r="J139" s="2160"/>
      <c r="K139" s="1036"/>
      <c r="L139" s="2160"/>
      <c r="M139" s="1036"/>
      <c r="N139" s="2160"/>
      <c r="O139" s="1036"/>
      <c r="P139" s="2160"/>
      <c r="Q139" s="1036"/>
      <c r="R139" s="2160"/>
      <c r="S139" s="1036"/>
      <c r="T139" s="2160"/>
      <c r="U139" s="1036"/>
      <c r="V139" s="2160"/>
      <c r="W139" s="1036"/>
      <c r="X139" s="2161"/>
      <c r="Y139" s="542"/>
      <c r="Z139" s="2161"/>
      <c r="AA139" s="542"/>
      <c r="AB139" s="2160"/>
      <c r="AC139" s="1036"/>
      <c r="AD139" s="2160"/>
      <c r="AE139" s="1036"/>
      <c r="AF139" s="2160"/>
      <c r="AG139" s="1036"/>
      <c r="AH139" s="2160"/>
      <c r="AI139" s="1036"/>
      <c r="AJ139" s="2160"/>
      <c r="AK139" s="1036"/>
      <c r="AL139" s="2161"/>
      <c r="AM139" s="542"/>
      <c r="AN139" s="2160"/>
      <c r="AO139" s="1036"/>
      <c r="AP139" s="2160"/>
      <c r="AQ139" s="1036"/>
      <c r="AR139" s="2160"/>
      <c r="AS139" s="1036"/>
      <c r="AT139" s="2160"/>
      <c r="AU139" s="1036"/>
      <c r="AV139" s="2160"/>
      <c r="AW139" s="1036"/>
      <c r="AX139" s="2160"/>
      <c r="AY139" s="1036"/>
      <c r="AZ139" s="2161"/>
      <c r="BA139" s="542"/>
      <c r="BB139" s="2161"/>
      <c r="BC139" s="542"/>
      <c r="BD139" s="2160"/>
      <c r="BE139" s="1036"/>
    </row>
    <row r="140" spans="1:62" hidden="1" x14ac:dyDescent="0.25">
      <c r="A140" s="2166" t="s">
        <v>1665</v>
      </c>
      <c r="B140" s="2167"/>
      <c r="C140" s="2168" t="s">
        <v>50</v>
      </c>
      <c r="D140" s="2160"/>
      <c r="E140" s="1036"/>
      <c r="F140" s="2160"/>
      <c r="G140" s="1036"/>
      <c r="H140" s="2169"/>
      <c r="I140" s="1351"/>
      <c r="J140" s="2160"/>
      <c r="K140" s="1036"/>
      <c r="L140" s="2160"/>
      <c r="M140" s="1036"/>
      <c r="N140" s="2160"/>
      <c r="O140" s="1036"/>
      <c r="P140" s="2160"/>
      <c r="Q140" s="1036"/>
      <c r="R140" s="2160"/>
      <c r="S140" s="1036"/>
      <c r="T140" s="2160"/>
      <c r="U140" s="1036"/>
      <c r="V140" s="2160"/>
      <c r="W140" s="1036"/>
      <c r="X140" s="2161"/>
      <c r="Y140" s="542"/>
      <c r="Z140" s="2161"/>
      <c r="AA140" s="542"/>
      <c r="AB140" s="2160"/>
      <c r="AC140" s="1036"/>
      <c r="AD140" s="2160"/>
      <c r="AE140" s="1036"/>
      <c r="AF140" s="2160"/>
      <c r="AG140" s="1036"/>
      <c r="AH140" s="2160"/>
      <c r="AI140" s="1036"/>
      <c r="AJ140" s="2160"/>
      <c r="AK140" s="1036"/>
      <c r="AL140" s="2161"/>
      <c r="AM140" s="542"/>
      <c r="AN140" s="2160"/>
      <c r="AO140" s="1036"/>
      <c r="AP140" s="2160"/>
      <c r="AQ140" s="1036"/>
      <c r="AR140" s="2160"/>
      <c r="AS140" s="1036"/>
      <c r="AT140" s="2160"/>
      <c r="AU140" s="1036"/>
      <c r="AV140" s="2160"/>
      <c r="AW140" s="1036"/>
      <c r="AX140" s="2160"/>
      <c r="AY140" s="1036"/>
      <c r="AZ140" s="2161"/>
      <c r="BA140" s="542"/>
      <c r="BB140" s="2161"/>
      <c r="BC140" s="542"/>
      <c r="BD140" s="2160"/>
      <c r="BE140" s="1036"/>
    </row>
    <row r="141" spans="1:62" hidden="1" x14ac:dyDescent="0.25">
      <c r="A141" s="2166" t="s">
        <v>1471</v>
      </c>
      <c r="B141" s="2167"/>
      <c r="C141" s="2168" t="s">
        <v>50</v>
      </c>
      <c r="D141" s="2160"/>
      <c r="E141" s="1036"/>
      <c r="F141" s="2160"/>
      <c r="G141" s="1036"/>
      <c r="H141" s="2169"/>
      <c r="I141" s="1351"/>
      <c r="J141" s="2160"/>
      <c r="K141" s="1036"/>
      <c r="L141" s="2160"/>
      <c r="M141" s="1036"/>
      <c r="N141" s="2160"/>
      <c r="O141" s="1036"/>
      <c r="P141" s="2160"/>
      <c r="Q141" s="1036"/>
      <c r="R141" s="2160"/>
      <c r="S141" s="1036"/>
      <c r="T141" s="2160"/>
      <c r="U141" s="1036"/>
      <c r="V141" s="2160"/>
      <c r="W141" s="1036"/>
      <c r="X141" s="2161"/>
      <c r="Y141" s="542"/>
      <c r="Z141" s="2161"/>
      <c r="AA141" s="542"/>
      <c r="AB141" s="2160"/>
      <c r="AC141" s="1036"/>
      <c r="AD141" s="2160"/>
      <c r="AE141" s="1036"/>
      <c r="AF141" s="2160"/>
      <c r="AG141" s="1036"/>
      <c r="AH141" s="2160"/>
      <c r="AI141" s="1036"/>
      <c r="AJ141" s="2160"/>
      <c r="AK141" s="1036"/>
      <c r="AL141" s="2161"/>
      <c r="AM141" s="542"/>
      <c r="AN141" s="2160"/>
      <c r="AO141" s="1036"/>
      <c r="AP141" s="2160"/>
      <c r="AQ141" s="1036"/>
      <c r="AR141" s="2160"/>
      <c r="AS141" s="1036"/>
      <c r="AT141" s="2160"/>
      <c r="AU141" s="1036"/>
      <c r="AV141" s="2160"/>
      <c r="AW141" s="1036"/>
      <c r="AX141" s="2160"/>
      <c r="AY141" s="1036"/>
      <c r="AZ141" s="2161"/>
      <c r="BA141" s="542"/>
      <c r="BB141" s="2161"/>
      <c r="BC141" s="542"/>
      <c r="BD141" s="2160"/>
      <c r="BE141" s="1036"/>
    </row>
    <row r="142" spans="1:62" hidden="1" x14ac:dyDescent="0.25">
      <c r="A142" s="2166" t="s">
        <v>945</v>
      </c>
      <c r="B142" s="2167"/>
      <c r="C142" s="2168" t="s">
        <v>50</v>
      </c>
      <c r="D142" s="2160"/>
      <c r="E142" s="1036"/>
      <c r="F142" s="2160"/>
      <c r="G142" s="1036"/>
      <c r="H142" s="2169"/>
      <c r="I142" s="1351"/>
      <c r="J142" s="2160"/>
      <c r="K142" s="1036"/>
      <c r="L142" s="2160"/>
      <c r="M142" s="1036"/>
      <c r="N142" s="2160"/>
      <c r="O142" s="1036"/>
      <c r="P142" s="2160"/>
      <c r="Q142" s="1036"/>
      <c r="R142" s="2160"/>
      <c r="S142" s="1036"/>
      <c r="T142" s="2160"/>
      <c r="U142" s="1036"/>
      <c r="V142" s="2160"/>
      <c r="W142" s="1036"/>
      <c r="X142" s="2161"/>
      <c r="Y142" s="542"/>
      <c r="Z142" s="2161"/>
      <c r="AA142" s="542"/>
      <c r="AB142" s="2160"/>
      <c r="AC142" s="1036"/>
      <c r="AD142" s="2160"/>
      <c r="AE142" s="1036"/>
      <c r="AF142" s="2160"/>
      <c r="AG142" s="1036"/>
      <c r="AH142" s="2160"/>
      <c r="AI142" s="1036"/>
      <c r="AJ142" s="2160"/>
      <c r="AK142" s="1036"/>
      <c r="AL142" s="2161"/>
      <c r="AM142" s="542"/>
      <c r="AN142" s="2160"/>
      <c r="AO142" s="1036"/>
      <c r="AP142" s="2160"/>
      <c r="AQ142" s="1036"/>
      <c r="AR142" s="2160"/>
      <c r="AS142" s="1036"/>
      <c r="AT142" s="2160"/>
      <c r="AU142" s="1036"/>
      <c r="AV142" s="2160"/>
      <c r="AW142" s="1036"/>
      <c r="AX142" s="2160"/>
      <c r="AY142" s="1036"/>
      <c r="AZ142" s="2161"/>
      <c r="BA142" s="542"/>
      <c r="BB142" s="2161"/>
      <c r="BC142" s="542"/>
      <c r="BD142" s="2160"/>
      <c r="BE142" s="1036"/>
    </row>
    <row r="143" spans="1:62" hidden="1" x14ac:dyDescent="0.25">
      <c r="A143" s="2166" t="s">
        <v>1301</v>
      </c>
      <c r="B143" s="2167"/>
      <c r="C143" s="2168" t="s">
        <v>50</v>
      </c>
      <c r="D143" s="2160"/>
      <c r="E143" s="1036"/>
      <c r="F143" s="2160"/>
      <c r="G143" s="1036"/>
      <c r="H143" s="2169"/>
      <c r="I143" s="1351"/>
      <c r="J143" s="2160"/>
      <c r="K143" s="1036"/>
      <c r="L143" s="2160"/>
      <c r="M143" s="1036"/>
      <c r="N143" s="2160"/>
      <c r="O143" s="1036"/>
      <c r="P143" s="2160"/>
      <c r="Q143" s="1036"/>
      <c r="R143" s="2160"/>
      <c r="S143" s="1036"/>
      <c r="T143" s="2160"/>
      <c r="U143" s="1036"/>
      <c r="V143" s="2160"/>
      <c r="W143" s="1021"/>
      <c r="X143" s="2161"/>
      <c r="Y143" s="542"/>
      <c r="Z143" s="2161"/>
      <c r="AA143" s="542"/>
      <c r="AB143" s="2160"/>
      <c r="AC143" s="1021"/>
      <c r="AD143" s="2160"/>
      <c r="AE143" s="1036"/>
      <c r="AF143" s="2160"/>
      <c r="AG143" s="1021"/>
      <c r="AH143" s="2160"/>
      <c r="AI143" s="1036"/>
      <c r="AJ143" s="2160"/>
      <c r="AK143" s="1021"/>
      <c r="AL143" s="2161"/>
      <c r="AM143" s="542"/>
      <c r="AN143" s="2160"/>
      <c r="AO143" s="1036"/>
      <c r="AP143" s="2160"/>
      <c r="AQ143" s="1021"/>
      <c r="AR143" s="2160"/>
      <c r="AS143" s="1036"/>
      <c r="AT143" s="2160"/>
      <c r="AU143" s="1021"/>
      <c r="AV143" s="2160"/>
      <c r="AW143" s="1036"/>
      <c r="AX143" s="2160"/>
      <c r="AY143" s="1021"/>
      <c r="AZ143" s="2161"/>
      <c r="BA143" s="542"/>
      <c r="BB143" s="2161"/>
      <c r="BC143" s="542"/>
      <c r="BD143" s="2160"/>
      <c r="BE143" s="1036"/>
    </row>
    <row r="144" spans="1:62" hidden="1" x14ac:dyDescent="0.25">
      <c r="A144" s="2166" t="s">
        <v>1206</v>
      </c>
      <c r="B144" s="2167"/>
      <c r="C144" s="2168" t="s">
        <v>50</v>
      </c>
      <c r="D144" s="2160"/>
      <c r="E144" s="1036"/>
      <c r="F144" s="2160"/>
      <c r="G144" s="1036"/>
      <c r="H144" s="2169"/>
      <c r="I144" s="1351"/>
      <c r="J144" s="2160"/>
      <c r="K144" s="1036"/>
      <c r="L144" s="2160"/>
      <c r="M144" s="1036"/>
      <c r="N144" s="2160"/>
      <c r="O144" s="1036"/>
      <c r="P144" s="2160"/>
      <c r="Q144" s="1036"/>
      <c r="R144" s="2160"/>
      <c r="S144" s="1036"/>
      <c r="T144" s="2160"/>
      <c r="U144" s="1036"/>
      <c r="V144" s="2160"/>
      <c r="W144" s="1036"/>
      <c r="X144" s="2161"/>
      <c r="Y144" s="542"/>
      <c r="Z144" s="2161"/>
      <c r="AA144" s="542"/>
      <c r="AB144" s="2160"/>
      <c r="AC144" s="1036"/>
      <c r="AD144" s="2160"/>
      <c r="AE144" s="1036"/>
      <c r="AF144" s="2160"/>
      <c r="AG144" s="1036"/>
      <c r="AH144" s="2160"/>
      <c r="AI144" s="1036"/>
      <c r="AJ144" s="2160"/>
      <c r="AK144" s="1036"/>
      <c r="AL144" s="2161"/>
      <c r="AM144" s="542"/>
      <c r="AN144" s="2160"/>
      <c r="AO144" s="1036"/>
      <c r="AP144" s="2160"/>
      <c r="AQ144" s="1036"/>
      <c r="AR144" s="2160"/>
      <c r="AS144" s="1036"/>
      <c r="AT144" s="2160"/>
      <c r="AU144" s="1036"/>
      <c r="AV144" s="2160"/>
      <c r="AW144" s="1036"/>
      <c r="AX144" s="2160"/>
      <c r="AY144" s="1036"/>
      <c r="AZ144" s="2161"/>
      <c r="BA144" s="542"/>
      <c r="BB144" s="2161"/>
      <c r="BC144" s="542"/>
      <c r="BD144" s="2160"/>
      <c r="BE144" s="1036"/>
    </row>
    <row r="145" spans="1:64" hidden="1" x14ac:dyDescent="0.25">
      <c r="A145" s="2166" t="s">
        <v>1331</v>
      </c>
      <c r="B145" s="2167"/>
      <c r="C145" s="2168" t="s">
        <v>50</v>
      </c>
      <c r="D145" s="2160"/>
      <c r="E145" s="1036"/>
      <c r="F145" s="2160"/>
      <c r="G145" s="1036"/>
      <c r="H145" s="2169"/>
      <c r="I145" s="1351"/>
      <c r="J145" s="2160"/>
      <c r="K145" s="1036"/>
      <c r="L145" s="2160"/>
      <c r="M145" s="1036"/>
      <c r="N145" s="2160"/>
      <c r="O145" s="1036"/>
      <c r="P145" s="2160"/>
      <c r="Q145" s="1036"/>
      <c r="R145" s="2160"/>
      <c r="S145" s="1036"/>
      <c r="T145" s="2160"/>
      <c r="U145" s="1036"/>
      <c r="V145" s="2160"/>
      <c r="W145" s="1036"/>
      <c r="X145" s="2161"/>
      <c r="Y145" s="542"/>
      <c r="Z145" s="2161"/>
      <c r="AA145" s="542"/>
      <c r="AB145" s="2160"/>
      <c r="AC145" s="1036"/>
      <c r="AD145" s="2160"/>
      <c r="AE145" s="1036"/>
      <c r="AF145" s="2160"/>
      <c r="AG145" s="1036"/>
      <c r="AH145" s="2160"/>
      <c r="AI145" s="1036"/>
      <c r="AJ145" s="2160"/>
      <c r="AK145" s="1036"/>
      <c r="AL145" s="2161"/>
      <c r="AM145" s="542"/>
      <c r="AN145" s="2160"/>
      <c r="AO145" s="1036"/>
      <c r="AP145" s="2160"/>
      <c r="AQ145" s="1036"/>
      <c r="AR145" s="2160"/>
      <c r="AS145" s="1036"/>
      <c r="AT145" s="2160"/>
      <c r="AU145" s="1036"/>
      <c r="AV145" s="2160"/>
      <c r="AW145" s="1036"/>
      <c r="AX145" s="2160"/>
      <c r="AY145" s="1036"/>
      <c r="AZ145" s="2161"/>
      <c r="BA145" s="542"/>
      <c r="BB145" s="2161"/>
      <c r="BC145" s="542"/>
      <c r="BD145" s="2160"/>
      <c r="BE145" s="1036"/>
    </row>
    <row r="146" spans="1:64" hidden="1" x14ac:dyDescent="0.25">
      <c r="A146" s="2166" t="s">
        <v>1151</v>
      </c>
      <c r="B146" s="2167"/>
      <c r="C146" s="2168" t="s">
        <v>50</v>
      </c>
      <c r="D146" s="2160"/>
      <c r="E146" s="1036"/>
      <c r="F146" s="2160"/>
      <c r="G146" s="1036"/>
      <c r="H146" s="2169"/>
      <c r="I146" s="1351"/>
      <c r="J146" s="2160"/>
      <c r="K146" s="1036"/>
      <c r="L146" s="2160"/>
      <c r="M146" s="1036"/>
      <c r="N146" s="2160"/>
      <c r="O146" s="1036"/>
      <c r="P146" s="2160"/>
      <c r="Q146" s="1036"/>
      <c r="R146" s="2160"/>
      <c r="S146" s="1036"/>
      <c r="T146" s="2160"/>
      <c r="U146" s="1036"/>
      <c r="V146" s="2160"/>
      <c r="W146" s="1036"/>
      <c r="X146" s="2161"/>
      <c r="Y146" s="542"/>
      <c r="Z146" s="2161"/>
      <c r="AA146" s="542"/>
      <c r="AB146" s="2160"/>
      <c r="AC146" s="1036"/>
      <c r="AD146" s="2160"/>
      <c r="AE146" s="1036"/>
      <c r="AF146" s="2160"/>
      <c r="AG146" s="1036"/>
      <c r="AH146" s="2160"/>
      <c r="AI146" s="1036"/>
      <c r="AJ146" s="2160"/>
      <c r="AK146" s="1036"/>
      <c r="AL146" s="2161"/>
      <c r="AM146" s="542"/>
      <c r="AN146" s="2160"/>
      <c r="AO146" s="1036"/>
      <c r="AP146" s="2160"/>
      <c r="AQ146" s="1036"/>
      <c r="AR146" s="2160"/>
      <c r="AS146" s="1036"/>
      <c r="AT146" s="2160"/>
      <c r="AU146" s="1036"/>
      <c r="AV146" s="2160"/>
      <c r="AW146" s="1036"/>
      <c r="AX146" s="2160"/>
      <c r="AY146" s="1036"/>
      <c r="AZ146" s="2161"/>
      <c r="BA146" s="542"/>
      <c r="BB146" s="2161"/>
      <c r="BC146" s="542"/>
      <c r="BD146" s="2160"/>
      <c r="BE146" s="1036"/>
    </row>
    <row r="147" spans="1:64" ht="15.75" hidden="1" thickBot="1" x14ac:dyDescent="0.3">
      <c r="A147" s="2170" t="s">
        <v>1019</v>
      </c>
      <c r="B147" s="2171"/>
      <c r="C147" s="2172" t="s">
        <v>50</v>
      </c>
      <c r="D147" s="2173"/>
      <c r="E147" s="1050"/>
      <c r="F147" s="2173"/>
      <c r="G147" s="1050"/>
      <c r="H147" s="2174"/>
      <c r="I147" s="1351"/>
      <c r="J147" s="2173"/>
      <c r="K147" s="1050"/>
      <c r="L147" s="2160"/>
      <c r="M147" s="1036"/>
      <c r="N147" s="2173"/>
      <c r="O147" s="1050"/>
      <c r="P147" s="2160"/>
      <c r="Q147" s="1036"/>
      <c r="R147" s="2173"/>
      <c r="S147" s="1050"/>
      <c r="T147" s="2160"/>
      <c r="U147" s="1036"/>
      <c r="V147" s="2173"/>
      <c r="W147" s="1050"/>
      <c r="X147" s="2161"/>
      <c r="Y147" s="542"/>
      <c r="Z147" s="2161"/>
      <c r="AA147" s="542"/>
      <c r="AB147" s="2173"/>
      <c r="AC147" s="1050"/>
      <c r="AD147" s="2160"/>
      <c r="AE147" s="1036"/>
      <c r="AF147" s="2173"/>
      <c r="AG147" s="1050"/>
      <c r="AH147" s="2160"/>
      <c r="AI147" s="1036"/>
      <c r="AJ147" s="2173"/>
      <c r="AK147" s="1050"/>
      <c r="AL147" s="2161"/>
      <c r="AM147" s="542"/>
      <c r="AN147" s="2160"/>
      <c r="AO147" s="1036"/>
      <c r="AP147" s="2173"/>
      <c r="AQ147" s="1050"/>
      <c r="AR147" s="2160"/>
      <c r="AS147" s="1036"/>
      <c r="AT147" s="2173"/>
      <c r="AU147" s="1050"/>
      <c r="AV147" s="2160"/>
      <c r="AW147" s="1036"/>
      <c r="AX147" s="2173"/>
      <c r="AY147" s="1050"/>
      <c r="AZ147" s="2161"/>
      <c r="BA147" s="542"/>
      <c r="BB147" s="2161"/>
      <c r="BC147" s="542"/>
      <c r="BD147" s="2160"/>
      <c r="BE147" s="1036"/>
    </row>
    <row r="148" spans="1:64" ht="16.5" hidden="1" thickBot="1" x14ac:dyDescent="0.3">
      <c r="A148" s="2175" t="s">
        <v>298</v>
      </c>
      <c r="B148" s="2176"/>
      <c r="C148" s="2177" t="s">
        <v>50</v>
      </c>
      <c r="D148" s="2178"/>
      <c r="E148" s="2179"/>
      <c r="F148" s="2178"/>
      <c r="G148" s="2179"/>
      <c r="H148" s="2180"/>
      <c r="I148" s="2181"/>
      <c r="J148" s="2178"/>
      <c r="K148" s="2179"/>
      <c r="L148" s="2182"/>
      <c r="M148" s="1420"/>
      <c r="N148" s="2178"/>
      <c r="O148" s="2179"/>
      <c r="P148" s="2182"/>
      <c r="Q148" s="1420"/>
      <c r="R148" s="2178"/>
      <c r="S148" s="2179"/>
      <c r="T148" s="2182"/>
      <c r="U148" s="1420"/>
      <c r="V148" s="2178"/>
      <c r="W148" s="2179"/>
      <c r="X148" s="1408"/>
      <c r="Y148" s="1408"/>
      <c r="Z148" s="1408"/>
      <c r="AA148" s="1408"/>
      <c r="AB148" s="2178"/>
      <c r="AC148" s="2179"/>
      <c r="AD148" s="2182"/>
      <c r="AE148" s="1420"/>
      <c r="AF148" s="2178"/>
      <c r="AG148" s="2179"/>
      <c r="AH148" s="2182"/>
      <c r="AI148" s="1420"/>
      <c r="AJ148" s="2178"/>
      <c r="AK148" s="2179"/>
      <c r="AL148" s="1408"/>
      <c r="AM148" s="1408"/>
      <c r="AN148" s="2182"/>
      <c r="AO148" s="1420"/>
      <c r="AP148" s="2178"/>
      <c r="AQ148" s="2179"/>
      <c r="AR148" s="2182"/>
      <c r="AS148" s="1420"/>
      <c r="AT148" s="2178"/>
      <c r="AU148" s="2179"/>
      <c r="AV148" s="2182"/>
      <c r="AW148" s="1420"/>
      <c r="AX148" s="2178"/>
      <c r="AY148" s="2179"/>
      <c r="AZ148" s="1408"/>
      <c r="BA148" s="1408"/>
      <c r="BB148" s="1408"/>
      <c r="BC148" s="1408"/>
      <c r="BD148" s="2182"/>
      <c r="BE148" s="1420"/>
    </row>
    <row r="149" spans="1:64" ht="16.5" hidden="1" thickBot="1" x14ac:dyDescent="0.3">
      <c r="A149" s="2183" t="s">
        <v>827</v>
      </c>
      <c r="B149" s="2184"/>
      <c r="C149" s="2185" t="s">
        <v>50</v>
      </c>
      <c r="D149" s="2182"/>
      <c r="E149" s="1420"/>
      <c r="F149" s="2182"/>
      <c r="G149" s="1420"/>
      <c r="H149" s="2186"/>
      <c r="I149" s="2187"/>
      <c r="J149" s="2182"/>
      <c r="K149" s="1420"/>
      <c r="L149" s="2182"/>
      <c r="M149" s="1420"/>
      <c r="N149" s="2182"/>
      <c r="O149" s="1420"/>
      <c r="P149" s="2182"/>
      <c r="Q149" s="1420"/>
      <c r="R149" s="2182"/>
      <c r="S149" s="1420"/>
      <c r="T149" s="2182"/>
      <c r="U149" s="1420"/>
      <c r="V149" s="2182"/>
      <c r="W149" s="1420"/>
      <c r="X149" s="1408"/>
      <c r="Y149" s="1408"/>
      <c r="Z149" s="1408"/>
      <c r="AA149" s="1408"/>
      <c r="AB149" s="2182"/>
      <c r="AC149" s="1420"/>
      <c r="AD149" s="2182"/>
      <c r="AE149" s="1420"/>
      <c r="AF149" s="2182"/>
      <c r="AG149" s="1420"/>
      <c r="AH149" s="2182"/>
      <c r="AI149" s="1420"/>
      <c r="AJ149" s="2182"/>
      <c r="AK149" s="1420"/>
      <c r="AL149" s="1408"/>
      <c r="AM149" s="1408"/>
      <c r="AN149" s="2182"/>
      <c r="AO149" s="1420"/>
      <c r="AP149" s="2182"/>
      <c r="AQ149" s="1420"/>
      <c r="AR149" s="2182"/>
      <c r="AS149" s="1420"/>
      <c r="AT149" s="2182"/>
      <c r="AU149" s="1420"/>
      <c r="AV149" s="2182"/>
      <c r="AW149" s="1420"/>
      <c r="AX149" s="2182"/>
      <c r="AY149" s="1420"/>
      <c r="AZ149" s="1408"/>
      <c r="BA149" s="1408"/>
      <c r="BB149" s="1408"/>
      <c r="BC149" s="1408"/>
      <c r="BD149" s="2182"/>
      <c r="BE149" s="1420"/>
    </row>
    <row r="150" spans="1:64" ht="16.5" hidden="1" thickBot="1" x14ac:dyDescent="0.3">
      <c r="A150" s="2183" t="s">
        <v>826</v>
      </c>
      <c r="B150" s="2188"/>
      <c r="C150" s="2185" t="s">
        <v>50</v>
      </c>
      <c r="D150" s="1308"/>
      <c r="E150" s="1311"/>
      <c r="F150" s="1308"/>
      <c r="G150" s="1311"/>
      <c r="H150" s="2189"/>
      <c r="I150" s="2190"/>
      <c r="J150" s="1308"/>
      <c r="K150" s="1311"/>
      <c r="L150" s="2182"/>
      <c r="M150" s="1389"/>
      <c r="N150" s="1308"/>
      <c r="O150" s="1311"/>
      <c r="P150" s="2182"/>
      <c r="Q150" s="1389"/>
      <c r="R150" s="1308"/>
      <c r="S150" s="1309"/>
      <c r="T150" s="2182"/>
      <c r="U150" s="1389"/>
      <c r="V150" s="1308"/>
      <c r="W150" s="1311"/>
      <c r="X150" s="1408"/>
      <c r="Y150" s="1384"/>
      <c r="Z150" s="1408"/>
      <c r="AA150" s="1384"/>
      <c r="AB150" s="1308"/>
      <c r="AC150" s="1309"/>
      <c r="AD150" s="2182"/>
      <c r="AE150" s="1389"/>
      <c r="AF150" s="1308"/>
      <c r="AG150" s="1311"/>
      <c r="AH150" s="2182"/>
      <c r="AI150" s="1389"/>
      <c r="AJ150" s="1308"/>
      <c r="AK150" s="1309"/>
      <c r="AL150" s="1408"/>
      <c r="AM150" s="1408"/>
      <c r="AN150" s="2182"/>
      <c r="AO150" s="1420"/>
      <c r="AP150" s="1308"/>
      <c r="AQ150" s="1309"/>
      <c r="AR150" s="2182"/>
      <c r="AS150" s="1420"/>
      <c r="AT150" s="1308"/>
      <c r="AU150" s="1309"/>
      <c r="AV150" s="2182"/>
      <c r="AW150" s="1420"/>
      <c r="AX150" s="1308"/>
      <c r="AY150" s="1309"/>
      <c r="AZ150" s="1408"/>
      <c r="BA150" s="1408"/>
      <c r="BB150" s="1408"/>
      <c r="BC150" s="1408"/>
      <c r="BD150" s="2182"/>
      <c r="BE150" s="1420"/>
      <c r="BL150" s="1217"/>
    </row>
    <row r="151" spans="1:64" hidden="1" x14ac:dyDescent="0.25"/>
    <row r="152" spans="1:64" hidden="1" x14ac:dyDescent="0.25"/>
    <row r="153" spans="1:64" hidden="1" x14ac:dyDescent="0.25"/>
    <row r="154" spans="1:64" hidden="1" x14ac:dyDescent="0.25"/>
    <row r="155" spans="1:64" hidden="1" x14ac:dyDescent="0.25"/>
    <row r="156" spans="1:64" hidden="1" x14ac:dyDescent="0.25"/>
    <row r="157" spans="1:64" hidden="1" x14ac:dyDescent="0.25"/>
    <row r="158" spans="1:64" hidden="1" x14ac:dyDescent="0.25"/>
    <row r="164" spans="1:57" hidden="1" x14ac:dyDescent="0.25">
      <c r="A164" s="32" t="s">
        <v>1184</v>
      </c>
      <c r="E164" s="1217">
        <v>34804.57</v>
      </c>
      <c r="F164" s="1217">
        <v>0</v>
      </c>
      <c r="G164" s="1217">
        <v>37951.93099999999</v>
      </c>
      <c r="H164" s="1217">
        <v>0</v>
      </c>
      <c r="I164" s="1217">
        <v>72756.501000000004</v>
      </c>
      <c r="J164" s="1217">
        <v>0</v>
      </c>
      <c r="K164" s="1217">
        <v>16171.032999999999</v>
      </c>
      <c r="L164" s="1217">
        <v>0</v>
      </c>
      <c r="M164" s="1217">
        <v>88927.534000000014</v>
      </c>
      <c r="N164" s="1217">
        <v>0</v>
      </c>
      <c r="O164" s="1217">
        <v>33806.939999999995</v>
      </c>
      <c r="P164" s="1217">
        <v>0</v>
      </c>
      <c r="Q164" s="1217">
        <v>122734.47400000003</v>
      </c>
      <c r="R164" s="1217">
        <v>0</v>
      </c>
      <c r="S164" s="1217">
        <v>25023.575000000001</v>
      </c>
      <c r="T164" s="1217">
        <v>0</v>
      </c>
      <c r="U164" s="1217">
        <v>147758.049</v>
      </c>
      <c r="V164" s="1217">
        <v>0</v>
      </c>
      <c r="W164" s="1217">
        <v>31597.719999999998</v>
      </c>
      <c r="X164" s="1217">
        <v>0</v>
      </c>
      <c r="Y164" s="1217">
        <v>90428.235000000001</v>
      </c>
      <c r="Z164" s="1217">
        <v>0</v>
      </c>
      <c r="AA164" s="1217">
        <v>179355.76900000003</v>
      </c>
      <c r="AB164" s="1217">
        <v>0</v>
      </c>
      <c r="AC164" s="1217">
        <v>34793.764999999999</v>
      </c>
      <c r="AD164" s="1217">
        <v>0</v>
      </c>
      <c r="AE164" s="1217">
        <v>214149.53400000004</v>
      </c>
      <c r="AF164" s="1217">
        <v>0</v>
      </c>
      <c r="AG164" s="1217">
        <v>2029.9330000000009</v>
      </c>
      <c r="AH164" s="1217">
        <v>0</v>
      </c>
      <c r="AI164" s="1217">
        <v>216179.46700000003</v>
      </c>
      <c r="AJ164" s="1217">
        <v>0</v>
      </c>
      <c r="AK164" s="1217">
        <v>29630.324000000004</v>
      </c>
      <c r="AL164" s="1217">
        <v>0</v>
      </c>
      <c r="AM164" s="1217">
        <v>66454.022000000012</v>
      </c>
      <c r="AN164" s="1217">
        <v>0</v>
      </c>
      <c r="AO164" s="1217">
        <v>245809.79100000003</v>
      </c>
      <c r="AP164" s="1217">
        <v>0</v>
      </c>
      <c r="AQ164" s="1217">
        <v>38310.493000000002</v>
      </c>
      <c r="AR164" s="1217">
        <v>0</v>
      </c>
      <c r="AS164" s="1217">
        <v>284120.28399999999</v>
      </c>
      <c r="AT164" s="1217">
        <v>0</v>
      </c>
      <c r="AU164" s="1217">
        <v>36772.828000000009</v>
      </c>
      <c r="AV164" s="1217">
        <v>0</v>
      </c>
      <c r="AW164" s="1217">
        <v>320893.11200000002</v>
      </c>
      <c r="AX164" s="1217">
        <v>0</v>
      </c>
      <c r="AY164" s="1217">
        <v>48620.817000000003</v>
      </c>
      <c r="AZ164" s="1217">
        <v>0</v>
      </c>
      <c r="BA164" s="1217">
        <v>123704.13799999999</v>
      </c>
      <c r="BB164" s="1217">
        <v>0</v>
      </c>
      <c r="BC164" s="1217">
        <v>190158.15999999997</v>
      </c>
      <c r="BD164" s="1217">
        <v>0</v>
      </c>
      <c r="BE164" s="1217">
        <v>369513.92900000006</v>
      </c>
    </row>
    <row r="165" spans="1:57" hidden="1" x14ac:dyDescent="0.25">
      <c r="A165" s="32" t="s">
        <v>1185</v>
      </c>
      <c r="E165" s="1217">
        <v>4894.262999999999</v>
      </c>
      <c r="F165" s="1217">
        <v>0</v>
      </c>
      <c r="G165" s="1217">
        <v>2942.2040000000002</v>
      </c>
      <c r="H165" s="1217">
        <v>0</v>
      </c>
      <c r="I165" s="1217">
        <v>7836.4669999999987</v>
      </c>
      <c r="J165" s="1217">
        <v>0</v>
      </c>
      <c r="K165" s="1217">
        <v>4576.1469999999999</v>
      </c>
      <c r="L165" s="1217">
        <v>0</v>
      </c>
      <c r="M165" s="1217">
        <v>12412.614</v>
      </c>
      <c r="N165" s="1217">
        <v>0</v>
      </c>
      <c r="O165" s="1217">
        <v>4752.4150000000009</v>
      </c>
      <c r="P165" s="1217">
        <v>0</v>
      </c>
      <c r="Q165" s="1217">
        <v>17165.029000000002</v>
      </c>
      <c r="R165" s="1217">
        <v>0</v>
      </c>
      <c r="S165" s="1217">
        <v>0</v>
      </c>
      <c r="T165" s="1217">
        <v>0</v>
      </c>
      <c r="U165" s="1217">
        <v>17165.029000000002</v>
      </c>
      <c r="V165" s="1217">
        <v>0</v>
      </c>
      <c r="W165" s="1217">
        <v>1979.182</v>
      </c>
      <c r="X165" s="1217">
        <v>0</v>
      </c>
      <c r="Y165" s="1217">
        <v>6731.5970000000007</v>
      </c>
      <c r="Z165" s="1217">
        <v>0</v>
      </c>
      <c r="AA165" s="1217">
        <v>19144.211000000003</v>
      </c>
      <c r="AB165" s="1217">
        <v>0</v>
      </c>
      <c r="AC165" s="1217">
        <v>2513.3280000000004</v>
      </c>
      <c r="AD165" s="1217">
        <v>0</v>
      </c>
      <c r="AE165" s="1217">
        <v>21657.539000000001</v>
      </c>
      <c r="AF165" s="1217">
        <v>0</v>
      </c>
      <c r="AG165" s="1217">
        <v>0</v>
      </c>
      <c r="AH165" s="1217">
        <v>0</v>
      </c>
      <c r="AI165" s="1217">
        <v>21657.539000000001</v>
      </c>
      <c r="AJ165" s="1217">
        <v>0</v>
      </c>
      <c r="AK165" s="1217">
        <v>4923.0200000000004</v>
      </c>
      <c r="AL165" s="1217">
        <v>0</v>
      </c>
      <c r="AM165" s="1217">
        <v>7436.348</v>
      </c>
      <c r="AN165" s="1217">
        <v>0</v>
      </c>
      <c r="AO165" s="1217">
        <v>26580.558999999997</v>
      </c>
      <c r="AP165" s="1217">
        <v>0</v>
      </c>
      <c r="AQ165" s="1217">
        <v>5654.5990000000002</v>
      </c>
      <c r="AR165" s="1217">
        <v>0</v>
      </c>
      <c r="AS165" s="1217">
        <v>32235.157999999999</v>
      </c>
      <c r="AT165" s="1217">
        <v>0</v>
      </c>
      <c r="AU165" s="1217">
        <v>7646.8819999999996</v>
      </c>
      <c r="AV165" s="1217">
        <v>0</v>
      </c>
      <c r="AW165" s="1217">
        <v>39882.040000000008</v>
      </c>
      <c r="AX165" s="1217">
        <v>0</v>
      </c>
      <c r="AY165" s="1217">
        <v>7746.7179999999989</v>
      </c>
      <c r="AZ165" s="1217">
        <v>0</v>
      </c>
      <c r="BA165" s="1217">
        <v>21048.199000000001</v>
      </c>
      <c r="BB165" s="1217">
        <v>0</v>
      </c>
      <c r="BC165" s="1217">
        <v>28484.547000000002</v>
      </c>
      <c r="BD165" s="1217">
        <v>0</v>
      </c>
      <c r="BE165" s="1217">
        <v>47628.757999999994</v>
      </c>
    </row>
    <row r="166" spans="1:57" hidden="1" x14ac:dyDescent="0.25">
      <c r="A166" s="32" t="s">
        <v>943</v>
      </c>
      <c r="E166" s="1217">
        <v>7319.4640000000036</v>
      </c>
      <c r="F166" s="1217">
        <v>0</v>
      </c>
      <c r="G166" s="1217">
        <v>3653.9409999999998</v>
      </c>
      <c r="H166" s="1217">
        <v>0</v>
      </c>
      <c r="I166" s="1217">
        <v>10973.405000000002</v>
      </c>
      <c r="J166" s="1217">
        <v>0</v>
      </c>
      <c r="K166" s="1217">
        <v>7132.1530000000002</v>
      </c>
      <c r="L166" s="1217">
        <v>0</v>
      </c>
      <c r="M166" s="1217">
        <v>18105.558000000005</v>
      </c>
      <c r="N166" s="1217">
        <v>0</v>
      </c>
      <c r="O166" s="1217">
        <v>6148.6380000000008</v>
      </c>
      <c r="P166" s="1217">
        <v>0</v>
      </c>
      <c r="Q166" s="1217">
        <v>24254.196</v>
      </c>
      <c r="R166" s="1217">
        <v>0</v>
      </c>
      <c r="S166" s="1217">
        <v>9366.5570000000025</v>
      </c>
      <c r="T166" s="1217">
        <v>0</v>
      </c>
      <c r="U166" s="1217">
        <v>33620.753000000004</v>
      </c>
      <c r="V166" s="1217">
        <v>0</v>
      </c>
      <c r="W166" s="1217">
        <v>10093.893</v>
      </c>
      <c r="X166" s="1217">
        <v>0</v>
      </c>
      <c r="Y166" s="1217">
        <v>25609.088000000003</v>
      </c>
      <c r="Z166" s="1217">
        <v>0</v>
      </c>
      <c r="AA166" s="1217">
        <v>43714.646000000008</v>
      </c>
      <c r="AB166" s="1217">
        <v>0</v>
      </c>
      <c r="AC166" s="1217">
        <v>6063.3640000000005</v>
      </c>
      <c r="AD166" s="1217">
        <v>0</v>
      </c>
      <c r="AE166" s="1217">
        <v>49778.01</v>
      </c>
      <c r="AF166" s="1217">
        <v>0</v>
      </c>
      <c r="AG166" s="1217">
        <v>6555.0509999999995</v>
      </c>
      <c r="AH166" s="1217">
        <v>0</v>
      </c>
      <c r="AI166" s="1217">
        <v>56333.061000000002</v>
      </c>
      <c r="AJ166" s="1217">
        <v>0</v>
      </c>
      <c r="AK166" s="1217">
        <v>5513.4240000000009</v>
      </c>
      <c r="AL166" s="1217">
        <v>0</v>
      </c>
      <c r="AM166" s="1217">
        <v>18131.839</v>
      </c>
      <c r="AN166" s="1217">
        <v>0</v>
      </c>
      <c r="AO166" s="1217">
        <v>61846.485000000001</v>
      </c>
      <c r="AP166" s="1217">
        <v>0</v>
      </c>
      <c r="AQ166" s="1217">
        <v>7074.0869999999995</v>
      </c>
      <c r="AR166" s="1217">
        <v>0</v>
      </c>
      <c r="AS166" s="1217">
        <v>68920.572</v>
      </c>
      <c r="AT166" s="1217">
        <v>0</v>
      </c>
      <c r="AU166" s="1217">
        <v>6589.77</v>
      </c>
      <c r="AV166" s="1217">
        <v>0</v>
      </c>
      <c r="AW166" s="1217">
        <v>75510.342000000004</v>
      </c>
      <c r="AX166" s="1217">
        <v>0</v>
      </c>
      <c r="AY166" s="1217">
        <v>5704.3549999999996</v>
      </c>
      <c r="AZ166" s="1217">
        <v>0</v>
      </c>
      <c r="BA166" s="1217">
        <v>19368.212</v>
      </c>
      <c r="BB166" s="1217">
        <v>0</v>
      </c>
      <c r="BC166" s="1217">
        <v>37500.050999999999</v>
      </c>
      <c r="BD166" s="1217">
        <v>0</v>
      </c>
      <c r="BE166" s="1217">
        <v>81214.697</v>
      </c>
    </row>
    <row r="167" spans="1:57" hidden="1" x14ac:dyDescent="0.25">
      <c r="A167" s="32" t="s">
        <v>689</v>
      </c>
      <c r="E167" s="1217">
        <v>0</v>
      </c>
      <c r="F167" s="1217">
        <v>0</v>
      </c>
      <c r="G167" s="1217">
        <v>0</v>
      </c>
      <c r="H167" s="1217">
        <v>0</v>
      </c>
      <c r="I167" s="1217">
        <v>0</v>
      </c>
      <c r="J167" s="1217">
        <v>0</v>
      </c>
      <c r="K167" s="1217">
        <v>0</v>
      </c>
      <c r="L167" s="1217">
        <v>0</v>
      </c>
      <c r="M167" s="1217">
        <v>0</v>
      </c>
      <c r="N167" s="1217">
        <v>0</v>
      </c>
      <c r="O167" s="1217">
        <v>0</v>
      </c>
      <c r="P167" s="1217">
        <v>0</v>
      </c>
      <c r="Q167" s="1217">
        <v>0</v>
      </c>
      <c r="R167" s="1217">
        <v>0</v>
      </c>
      <c r="S167" s="1217">
        <v>0</v>
      </c>
      <c r="T167" s="1217">
        <v>0</v>
      </c>
      <c r="U167" s="1217">
        <v>0</v>
      </c>
      <c r="V167" s="1217">
        <v>0</v>
      </c>
      <c r="W167" s="1217">
        <v>0</v>
      </c>
      <c r="X167" s="1217">
        <v>0</v>
      </c>
      <c r="Y167" s="1217">
        <v>0</v>
      </c>
      <c r="Z167" s="1217">
        <v>0</v>
      </c>
      <c r="AA167" s="1217">
        <v>0</v>
      </c>
      <c r="AB167" s="1217">
        <v>0</v>
      </c>
      <c r="AC167" s="1217">
        <v>1529.8440000000001</v>
      </c>
      <c r="AD167" s="1217">
        <v>0</v>
      </c>
      <c r="AE167" s="1217">
        <v>1529.8440000000001</v>
      </c>
      <c r="AF167" s="1217">
        <v>0</v>
      </c>
      <c r="AG167" s="1217">
        <v>0</v>
      </c>
      <c r="AH167" s="1217">
        <v>0</v>
      </c>
      <c r="AI167" s="1217">
        <v>1529.8440000000001</v>
      </c>
      <c r="AJ167" s="1217">
        <v>0</v>
      </c>
      <c r="AK167" s="1217">
        <v>0</v>
      </c>
      <c r="AL167" s="1217">
        <v>0</v>
      </c>
      <c r="AM167" s="1217">
        <v>1529.8440000000001</v>
      </c>
      <c r="AN167" s="1217">
        <v>0</v>
      </c>
      <c r="AO167" s="1217">
        <v>1529.8440000000001</v>
      </c>
      <c r="AP167" s="1217">
        <v>0</v>
      </c>
      <c r="AQ167" s="1217">
        <v>0</v>
      </c>
      <c r="AR167" s="1217">
        <v>0</v>
      </c>
      <c r="AS167" s="1217">
        <v>1529.8440000000001</v>
      </c>
      <c r="AT167" s="1217">
        <v>0</v>
      </c>
      <c r="AU167" s="1217">
        <v>0</v>
      </c>
      <c r="AV167" s="1217">
        <v>0</v>
      </c>
      <c r="AW167" s="1217">
        <v>1529.8440000000001</v>
      </c>
      <c r="AX167" s="1217">
        <v>0</v>
      </c>
      <c r="AY167" s="1217">
        <v>0</v>
      </c>
      <c r="AZ167" s="1217">
        <v>0</v>
      </c>
      <c r="BA167" s="1217">
        <v>0</v>
      </c>
      <c r="BB167" s="1217">
        <v>0</v>
      </c>
      <c r="BC167" s="1217">
        <v>1529.8440000000001</v>
      </c>
      <c r="BD167" s="1217">
        <v>0</v>
      </c>
      <c r="BE167" s="1217">
        <v>1529.8440000000001</v>
      </c>
    </row>
    <row r="168" spans="1:57" hidden="1" x14ac:dyDescent="0.25">
      <c r="E168" s="1217">
        <v>47018.297000000006</v>
      </c>
      <c r="F168" s="1217">
        <v>0</v>
      </c>
      <c r="G168" s="1217">
        <v>44548.075999999986</v>
      </c>
      <c r="H168" s="1217">
        <v>0</v>
      </c>
      <c r="I168" s="1217">
        <v>91566.373000000007</v>
      </c>
      <c r="J168" s="1217">
        <v>0</v>
      </c>
      <c r="K168" s="1217">
        <v>27879.332999999999</v>
      </c>
      <c r="L168" s="1217">
        <v>0</v>
      </c>
      <c r="M168" s="1217">
        <v>119445.70600000002</v>
      </c>
      <c r="N168" s="1217">
        <v>0</v>
      </c>
      <c r="O168" s="1217">
        <v>44707.992999999995</v>
      </c>
      <c r="P168" s="1217">
        <v>0</v>
      </c>
      <c r="Q168" s="1217">
        <v>164153.69900000002</v>
      </c>
      <c r="R168" s="1217">
        <v>0</v>
      </c>
      <c r="S168" s="1217">
        <v>34390.132000000005</v>
      </c>
      <c r="T168" s="1217">
        <v>0</v>
      </c>
      <c r="U168" s="1217">
        <v>198543.83100000001</v>
      </c>
      <c r="V168" s="1217">
        <v>0</v>
      </c>
      <c r="W168" s="1217">
        <v>43670.794999999998</v>
      </c>
      <c r="X168" s="1217">
        <v>0</v>
      </c>
      <c r="Y168" s="1217">
        <v>122768.92</v>
      </c>
      <c r="Z168" s="1217">
        <v>0</v>
      </c>
      <c r="AA168" s="1217">
        <v>242214.62600000005</v>
      </c>
      <c r="AB168" s="1217">
        <v>0</v>
      </c>
      <c r="AC168" s="1217">
        <v>44900.300999999999</v>
      </c>
      <c r="AD168" s="1217">
        <v>0</v>
      </c>
      <c r="AE168" s="1217">
        <v>287114.92700000003</v>
      </c>
      <c r="AF168" s="1217">
        <v>0</v>
      </c>
      <c r="AG168" s="1217">
        <v>8584.9840000000004</v>
      </c>
      <c r="AH168" s="1217">
        <v>0</v>
      </c>
      <c r="AI168" s="1217">
        <v>295699.91100000002</v>
      </c>
      <c r="AJ168" s="1217">
        <v>0</v>
      </c>
      <c r="AK168" s="1217">
        <v>40066.768000000004</v>
      </c>
      <c r="AL168" s="1217">
        <v>0</v>
      </c>
      <c r="AM168" s="1217">
        <v>93552.053</v>
      </c>
      <c r="AN168" s="1217">
        <v>0</v>
      </c>
      <c r="AO168" s="1217">
        <v>335766.679</v>
      </c>
      <c r="AP168" s="1217">
        <v>0</v>
      </c>
      <c r="AQ168" s="1217">
        <v>51039.179000000004</v>
      </c>
      <c r="AR168" s="1217">
        <v>0</v>
      </c>
      <c r="AS168" s="1217">
        <v>386805.85799999995</v>
      </c>
      <c r="AT168" s="1217">
        <v>0</v>
      </c>
      <c r="AU168" s="1217">
        <v>51009.48000000001</v>
      </c>
      <c r="AV168" s="1217">
        <v>0</v>
      </c>
      <c r="AW168" s="1217">
        <v>437815.33799999999</v>
      </c>
      <c r="AX168" s="1217">
        <v>0</v>
      </c>
      <c r="AY168" s="1217">
        <v>62071.89</v>
      </c>
      <c r="AZ168" s="1217">
        <v>0</v>
      </c>
      <c r="BA168" s="1217">
        <v>164120.549</v>
      </c>
      <c r="BB168" s="1217">
        <v>0</v>
      </c>
      <c r="BC168" s="1217">
        <v>257672.60199999998</v>
      </c>
      <c r="BD168" s="1217">
        <v>0</v>
      </c>
      <c r="BE168" s="1217">
        <v>499887.228</v>
      </c>
    </row>
    <row r="170" spans="1:57" x14ac:dyDescent="0.25">
      <c r="E170" s="1217"/>
      <c r="F170" s="1217"/>
      <c r="G170" s="1217"/>
      <c r="H170" s="1217"/>
      <c r="I170" s="1217"/>
      <c r="J170" s="1217"/>
      <c r="K170" s="1217"/>
      <c r="L170" s="1217"/>
      <c r="M170" s="1217"/>
      <c r="N170" s="1217"/>
      <c r="O170" s="1217"/>
      <c r="P170" s="1217"/>
      <c r="Q170" s="1217"/>
      <c r="R170" s="1217"/>
      <c r="S170" s="1217"/>
      <c r="T170" s="1217"/>
      <c r="U170" s="1217"/>
      <c r="V170" s="1217"/>
      <c r="W170" s="1217"/>
      <c r="X170" s="1217"/>
      <c r="Y170" s="1217"/>
      <c r="Z170" s="1217"/>
      <c r="AA170" s="1217"/>
      <c r="AB170" s="1217"/>
      <c r="AC170" s="1217"/>
      <c r="AD170" s="1217"/>
      <c r="AE170" s="1217"/>
      <c r="AF170" s="1217"/>
      <c r="AG170" s="1217"/>
      <c r="AH170" s="1217"/>
      <c r="AI170" s="1217"/>
      <c r="AJ170" s="1217"/>
      <c r="AK170" s="1217"/>
      <c r="AL170" s="1217"/>
      <c r="AM170" s="1217"/>
      <c r="AN170" s="1217"/>
      <c r="AO170" s="1217"/>
      <c r="AP170" s="1217"/>
      <c r="AQ170" s="1217"/>
      <c r="AR170" s="1217"/>
      <c r="AS170" s="1217"/>
      <c r="AT170" s="1217"/>
      <c r="AU170" s="1217"/>
      <c r="AV170" s="1217"/>
      <c r="AW170" s="1217"/>
      <c r="AX170" s="1217"/>
      <c r="AY170" s="1217"/>
      <c r="AZ170" s="1217"/>
      <c r="BA170" s="1217"/>
      <c r="BB170" s="1217"/>
      <c r="BC170" s="1217"/>
      <c r="BD170" s="1217"/>
      <c r="BE170" s="1217"/>
    </row>
  </sheetData>
  <mergeCells count="30">
    <mergeCell ref="A3:A4"/>
    <mergeCell ref="C3:C4"/>
    <mergeCell ref="D3:E3"/>
    <mergeCell ref="F3:G3"/>
    <mergeCell ref="H3:I3"/>
    <mergeCell ref="AH3:AI3"/>
    <mergeCell ref="P3:Q3"/>
    <mergeCell ref="R3:S3"/>
    <mergeCell ref="T3:U3"/>
    <mergeCell ref="AB3:AC3"/>
    <mergeCell ref="AD3:AE3"/>
    <mergeCell ref="V3:W3"/>
    <mergeCell ref="X3:Y3"/>
    <mergeCell ref="Z3:AA3"/>
    <mergeCell ref="J3:K3"/>
    <mergeCell ref="B3:B4"/>
    <mergeCell ref="L3:M3"/>
    <mergeCell ref="N3:O3"/>
    <mergeCell ref="AF3:AG3"/>
    <mergeCell ref="AP3:AQ3"/>
    <mergeCell ref="AR3:AS3"/>
    <mergeCell ref="AJ3:AK3"/>
    <mergeCell ref="AL3:AM3"/>
    <mergeCell ref="AN3:AO3"/>
    <mergeCell ref="AX3:AY3"/>
    <mergeCell ref="BD3:BE3"/>
    <mergeCell ref="AZ3:BA3"/>
    <mergeCell ref="BB3:BC3"/>
    <mergeCell ref="AT3:AU3"/>
    <mergeCell ref="AV3:AW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58"/>
    <col min="5" max="5" width="55.140625" style="158" bestFit="1" customWidth="1"/>
    <col min="6" max="6" width="15.5703125" style="158" hidden="1" customWidth="1"/>
    <col min="7" max="7" width="11.85546875" style="158" hidden="1" customWidth="1"/>
    <col min="8" max="8" width="10.42578125" style="158" hidden="1" customWidth="1"/>
    <col min="9" max="10" width="9.7109375" style="158" hidden="1" customWidth="1"/>
    <col min="11" max="12" width="8.42578125" style="158" hidden="1" customWidth="1"/>
    <col min="13" max="14" width="7.85546875" style="158" hidden="1" customWidth="1"/>
    <col min="15" max="15" width="8.42578125" style="158" hidden="1" customWidth="1"/>
    <col min="16" max="16" width="9.85546875" style="158" hidden="1" customWidth="1"/>
    <col min="17" max="17" width="8.42578125" style="158" hidden="1" customWidth="1"/>
    <col min="18" max="23" width="9.85546875" style="158" hidden="1" customWidth="1"/>
    <col min="24" max="24" width="12" style="158" hidden="1" customWidth="1"/>
    <col min="25" max="25" width="8.5703125" style="158" hidden="1" customWidth="1"/>
    <col min="26" max="26" width="9.140625" style="158" hidden="1" customWidth="1"/>
    <col min="27" max="29" width="8.28515625" style="158" hidden="1" customWidth="1"/>
    <col min="30" max="30" width="8.7109375" style="158" hidden="1" customWidth="1"/>
    <col min="31" max="34" width="8.28515625" style="158" hidden="1" customWidth="1"/>
    <col min="35" max="35" width="8.85546875" style="158" hidden="1" customWidth="1"/>
    <col min="36" max="38" width="8.28515625" style="158" hidden="1" customWidth="1"/>
    <col min="39" max="39" width="8.140625" style="158" hidden="1" customWidth="1"/>
    <col min="40" max="40" width="9.42578125" style="158" hidden="1" customWidth="1"/>
    <col min="41" max="42" width="8.28515625" style="158" hidden="1" customWidth="1"/>
    <col min="43" max="43" width="9" style="158" hidden="1" customWidth="1"/>
    <col min="44" max="44" width="13.28515625" style="158" hidden="1" customWidth="1"/>
    <col min="45" max="45" width="13.28515625" style="628" hidden="1" customWidth="1"/>
    <col min="46" max="46" width="5.42578125" style="158" hidden="1" customWidth="1"/>
    <col min="47" max="47" width="16" style="158" customWidth="1"/>
    <col min="48" max="48" width="16" style="158" hidden="1" customWidth="1"/>
    <col min="49" max="49" width="18.140625" style="158" customWidth="1"/>
    <col min="50" max="52" width="18.140625" style="158" hidden="1" customWidth="1"/>
    <col min="53" max="53" width="10.140625" style="158" customWidth="1"/>
    <col min="54" max="54" width="10.140625" style="158" hidden="1" customWidth="1"/>
    <col min="55" max="55" width="10.140625" style="158" customWidth="1"/>
    <col min="56" max="56" width="10.140625" style="158" hidden="1" customWidth="1"/>
    <col min="57" max="57" width="10.140625" style="158" customWidth="1"/>
    <col min="58" max="60" width="10.140625" style="158" hidden="1" customWidth="1"/>
    <col min="61" max="61" width="10.140625" style="158" customWidth="1"/>
    <col min="62" max="64" width="10.140625" style="158" hidden="1" customWidth="1"/>
    <col min="65" max="65" width="10.140625" style="158" customWidth="1"/>
    <col min="66" max="66" width="10.140625" style="158" hidden="1" customWidth="1"/>
    <col min="67" max="67" width="10.140625" style="158" customWidth="1"/>
    <col min="68" max="68" width="10.140625" style="158" hidden="1" customWidth="1"/>
    <col min="69" max="69" width="10.140625" style="158" customWidth="1"/>
    <col min="70" max="70" width="10.140625" style="158" hidden="1" customWidth="1"/>
    <col min="71" max="71" width="10.140625" style="158" customWidth="1"/>
    <col min="72" max="74" width="10.140625" style="158" hidden="1" customWidth="1"/>
    <col min="75" max="75" width="10.140625" style="158" customWidth="1"/>
    <col min="76" max="78" width="10.140625" style="158" hidden="1" customWidth="1"/>
    <col min="79" max="79" width="10.140625" style="158" customWidth="1"/>
    <col min="80" max="80" width="10.140625" style="158" hidden="1" customWidth="1"/>
    <col min="81" max="81" width="10.140625" style="158" customWidth="1"/>
    <col min="82" max="84" width="10.140625" style="158" hidden="1" customWidth="1"/>
    <col min="85" max="85" width="10.140625" style="158" customWidth="1"/>
    <col min="86" max="88" width="10.140625" style="158" hidden="1" customWidth="1"/>
    <col min="89" max="89" width="10.140625" style="158" customWidth="1"/>
    <col min="90" max="92" width="10.140625" style="158" hidden="1" customWidth="1"/>
    <col min="93" max="93" width="10.140625" style="158" customWidth="1"/>
    <col min="94" max="94" width="10.140625" style="158" hidden="1" customWidth="1"/>
    <col min="95" max="95" width="10.140625" style="158" customWidth="1"/>
    <col min="96" max="96" width="10.140625" style="158" hidden="1" customWidth="1"/>
    <col min="97" max="97" width="10.140625" style="158" customWidth="1"/>
    <col min="98" max="98" width="10.140625" style="158" hidden="1" customWidth="1"/>
    <col min="99" max="100" width="10.7109375" style="158" customWidth="1"/>
    <col min="101" max="102" width="9.140625" style="158" customWidth="1"/>
    <col min="103" max="103" width="10.140625" style="158" customWidth="1"/>
    <col min="104" max="104" width="9.140625" style="158"/>
    <col min="105" max="105" width="12" style="158" bestFit="1" customWidth="1"/>
    <col min="106" max="16384" width="9.140625" style="158"/>
  </cols>
  <sheetData>
    <row r="1" spans="1:101" x14ac:dyDescent="0.25">
      <c r="A1" s="617"/>
      <c r="B1" s="617"/>
      <c r="C1" s="617"/>
      <c r="D1" s="617"/>
      <c r="E1" s="616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5"/>
      <c r="T1" s="615"/>
      <c r="U1" s="615"/>
      <c r="V1" s="615"/>
      <c r="W1" s="615"/>
      <c r="X1" s="617"/>
      <c r="Y1" s="617"/>
      <c r="Z1" s="617"/>
      <c r="AA1" s="617"/>
      <c r="AB1" s="617"/>
      <c r="AC1" s="617"/>
      <c r="AD1" s="617"/>
      <c r="AE1" s="617"/>
      <c r="AF1" s="617"/>
      <c r="AG1" s="617"/>
      <c r="AH1" s="617"/>
      <c r="AI1" s="617"/>
      <c r="AJ1" s="617"/>
      <c r="AK1" s="617"/>
      <c r="AL1" s="615"/>
      <c r="AM1" s="615"/>
      <c r="AN1" s="615"/>
      <c r="AO1" s="615"/>
      <c r="AP1" s="615"/>
      <c r="AQ1" s="615"/>
      <c r="AR1" s="617"/>
      <c r="AS1" s="617"/>
      <c r="AT1" s="617"/>
      <c r="AU1" s="617"/>
      <c r="AV1" s="617"/>
      <c r="AW1" s="617"/>
      <c r="AX1" s="617"/>
      <c r="AY1" s="617"/>
      <c r="AZ1" s="617"/>
      <c r="BA1" s="617"/>
      <c r="BB1" s="617"/>
      <c r="BC1" s="617"/>
      <c r="BD1" s="617"/>
      <c r="BE1" s="617"/>
      <c r="BF1" s="617"/>
      <c r="BG1" s="617"/>
      <c r="BH1" s="617"/>
      <c r="BI1" s="617"/>
      <c r="BJ1" s="617"/>
      <c r="BK1" s="617"/>
      <c r="BL1" s="617"/>
      <c r="BM1" s="617"/>
      <c r="BN1" s="617"/>
      <c r="BO1" s="617"/>
      <c r="BP1" s="617"/>
      <c r="BQ1" s="617"/>
      <c r="BR1" s="617"/>
      <c r="BS1" s="617"/>
      <c r="BT1" s="617"/>
      <c r="BU1" s="617"/>
      <c r="BV1" s="617"/>
      <c r="BW1" s="617"/>
      <c r="BX1" s="617"/>
      <c r="BY1" s="617"/>
      <c r="BZ1" s="617"/>
      <c r="CA1" s="617"/>
      <c r="CB1" s="617"/>
      <c r="CC1" s="617"/>
      <c r="CD1" s="617"/>
      <c r="CE1" s="617"/>
      <c r="CF1" s="617"/>
      <c r="CG1" s="617"/>
      <c r="CH1" s="617"/>
      <c r="CI1" s="617"/>
      <c r="CJ1" s="617"/>
      <c r="CK1" s="617"/>
      <c r="CL1" s="617"/>
      <c r="CM1" s="617"/>
      <c r="CN1" s="617"/>
      <c r="CO1" s="617"/>
      <c r="CP1" s="617"/>
      <c r="CQ1" s="617"/>
      <c r="CR1" s="617"/>
      <c r="CS1" s="617"/>
      <c r="CT1" s="617"/>
      <c r="CU1" s="617"/>
      <c r="CV1" s="617"/>
    </row>
    <row r="2" spans="1:101" ht="18.75" x14ac:dyDescent="0.25">
      <c r="A2" s="617"/>
      <c r="B2" s="617"/>
      <c r="C2" s="617"/>
      <c r="D2" s="617"/>
      <c r="E2" s="3918" t="s">
        <v>1764</v>
      </c>
      <c r="F2" s="3918"/>
      <c r="G2" s="3918"/>
      <c r="H2" s="3918"/>
      <c r="I2" s="3918"/>
      <c r="J2" s="3918"/>
      <c r="K2" s="3918"/>
      <c r="L2" s="3918"/>
      <c r="M2" s="3918"/>
      <c r="N2" s="3918"/>
      <c r="O2" s="3918"/>
      <c r="P2" s="3918"/>
      <c r="Q2" s="3918"/>
      <c r="R2" s="3918"/>
      <c r="S2" s="3918"/>
      <c r="T2" s="3918"/>
      <c r="U2" s="3918"/>
      <c r="V2" s="3918"/>
      <c r="W2" s="3918"/>
      <c r="X2" s="3918"/>
      <c r="Y2" s="3918"/>
      <c r="Z2" s="3918"/>
      <c r="AA2" s="3918"/>
      <c r="AB2" s="3918"/>
      <c r="AC2" s="3918"/>
      <c r="AD2" s="3918"/>
      <c r="AE2" s="3918"/>
      <c r="AF2" s="3918"/>
      <c r="AG2" s="3918"/>
      <c r="AH2" s="3918"/>
      <c r="AI2" s="3918"/>
      <c r="AJ2" s="3918"/>
      <c r="AK2" s="3918"/>
      <c r="AL2" s="3918"/>
      <c r="AM2" s="3918"/>
      <c r="AN2" s="3918"/>
      <c r="AO2" s="3918"/>
      <c r="AP2" s="3918"/>
      <c r="AQ2" s="3918"/>
      <c r="AR2" s="3918"/>
      <c r="AS2" s="3918"/>
      <c r="AT2" s="3918"/>
      <c r="AU2" s="3918"/>
      <c r="AV2" s="3918"/>
      <c r="AW2" s="3918"/>
      <c r="AX2" s="3918"/>
      <c r="AY2" s="3918"/>
      <c r="AZ2" s="3918"/>
      <c r="BA2" s="3918"/>
      <c r="BB2" s="3918"/>
      <c r="BC2" s="3918"/>
      <c r="BD2" s="3918"/>
      <c r="BE2" s="3918"/>
      <c r="BF2" s="3918"/>
      <c r="BG2" s="3918"/>
      <c r="BH2" s="3918"/>
      <c r="BI2" s="3918"/>
      <c r="BJ2" s="3918"/>
      <c r="BK2" s="3918"/>
      <c r="BL2" s="3918"/>
      <c r="BM2" s="3918"/>
      <c r="BN2" s="3918"/>
      <c r="BO2" s="3918"/>
      <c r="BP2" s="3918"/>
      <c r="BQ2" s="3918"/>
      <c r="BR2" s="3918"/>
      <c r="BS2" s="3918"/>
      <c r="BT2" s="3918"/>
      <c r="BU2" s="3918"/>
      <c r="BV2" s="3918"/>
      <c r="BW2" s="3918"/>
      <c r="BX2" s="3918"/>
      <c r="BY2" s="3918"/>
      <c r="BZ2" s="3918"/>
      <c r="CA2" s="3918"/>
      <c r="CB2" s="3918"/>
      <c r="CC2" s="3918"/>
      <c r="CD2" s="3918"/>
      <c r="CE2" s="3918"/>
      <c r="CF2" s="3918"/>
      <c r="CG2" s="3918"/>
      <c r="CH2" s="3918"/>
      <c r="CI2" s="3918"/>
      <c r="CJ2" s="3918"/>
      <c r="CK2" s="3918"/>
      <c r="CL2" s="3918"/>
      <c r="CM2" s="3918"/>
      <c r="CN2" s="3918"/>
      <c r="CO2" s="3918"/>
      <c r="CP2" s="3918"/>
      <c r="CQ2" s="3918"/>
      <c r="CR2" s="3918"/>
      <c r="CS2" s="3918"/>
      <c r="CT2" s="3918"/>
      <c r="CU2" s="3918"/>
      <c r="CV2" s="651"/>
    </row>
    <row r="3" spans="1:101" ht="16.5" thickBot="1" x14ac:dyDescent="0.3">
      <c r="A3" s="617"/>
      <c r="B3" s="617"/>
      <c r="C3" s="617"/>
      <c r="D3" s="617"/>
      <c r="E3" s="616"/>
      <c r="F3" s="617"/>
      <c r="G3" s="617"/>
      <c r="H3" s="617"/>
      <c r="I3" s="617"/>
      <c r="J3" s="617"/>
      <c r="K3" s="617"/>
      <c r="L3" s="617"/>
      <c r="M3" s="617"/>
      <c r="N3" s="617"/>
      <c r="O3" s="617"/>
      <c r="P3" s="617"/>
      <c r="Q3" s="617"/>
      <c r="R3" s="617"/>
      <c r="S3" s="617"/>
      <c r="T3" s="617"/>
      <c r="U3" s="617"/>
      <c r="V3" s="617"/>
      <c r="W3" s="617"/>
      <c r="X3" s="617"/>
      <c r="Y3" s="617"/>
      <c r="Z3" s="617"/>
      <c r="AA3" s="617"/>
      <c r="AB3" s="617"/>
      <c r="AC3" s="617"/>
      <c r="AD3" s="617"/>
      <c r="AE3" s="617"/>
      <c r="AF3" s="617"/>
      <c r="AG3" s="617"/>
      <c r="AH3" s="617"/>
      <c r="AI3" s="617"/>
      <c r="AJ3" s="617"/>
      <c r="AK3" s="617"/>
      <c r="AL3" s="617"/>
      <c r="AM3" s="617"/>
      <c r="AN3" s="617"/>
      <c r="AO3" s="617"/>
      <c r="AP3" s="617"/>
      <c r="AQ3" s="617"/>
      <c r="AR3" s="617"/>
      <c r="AS3" s="617"/>
      <c r="AT3" s="617"/>
      <c r="AU3" s="617"/>
      <c r="AV3" s="617"/>
      <c r="AW3" s="617"/>
      <c r="AX3" s="617"/>
      <c r="AY3" s="617"/>
      <c r="AZ3" s="617"/>
      <c r="BA3" s="617"/>
      <c r="BB3" s="617"/>
      <c r="BC3" s="617"/>
      <c r="BD3" s="617"/>
      <c r="BE3" s="617"/>
      <c r="BF3" s="617"/>
      <c r="BG3" s="617"/>
      <c r="BH3" s="617"/>
      <c r="BI3" s="617"/>
      <c r="BJ3" s="617"/>
      <c r="BK3" s="617"/>
      <c r="BL3" s="617"/>
      <c r="BM3" s="615"/>
      <c r="BN3" s="615"/>
      <c r="BO3" s="615"/>
      <c r="BP3" s="615"/>
      <c r="BQ3" s="615"/>
      <c r="BR3" s="615"/>
      <c r="BS3" s="617"/>
      <c r="BT3" s="617"/>
      <c r="BU3" s="617"/>
      <c r="BV3" s="617"/>
      <c r="BW3" s="617"/>
      <c r="BX3" s="617"/>
      <c r="BY3" s="617"/>
      <c r="BZ3" s="617"/>
      <c r="CA3" s="617"/>
      <c r="CB3" s="617"/>
      <c r="CC3" s="617"/>
      <c r="CD3" s="617"/>
      <c r="CE3" s="617"/>
      <c r="CF3" s="617"/>
      <c r="CG3" s="617"/>
      <c r="CH3" s="617"/>
      <c r="CI3" s="617"/>
      <c r="CJ3" s="617"/>
      <c r="CK3" s="617"/>
      <c r="CL3" s="617"/>
      <c r="CM3" s="617"/>
      <c r="CN3" s="617"/>
      <c r="CO3" s="617"/>
      <c r="CP3" s="617"/>
      <c r="CQ3" s="617"/>
      <c r="CR3" s="617"/>
      <c r="CS3" s="617"/>
      <c r="CT3" s="617"/>
      <c r="CU3" s="617"/>
      <c r="CV3" s="614"/>
    </row>
    <row r="4" spans="1:101" ht="16.5" thickBot="1" x14ac:dyDescent="0.3">
      <c r="A4" s="650"/>
      <c r="B4" s="650"/>
      <c r="C4" s="650"/>
      <c r="D4" s="650"/>
      <c r="E4" s="649"/>
      <c r="F4" s="3919" t="s">
        <v>641</v>
      </c>
      <c r="G4" s="3920"/>
      <c r="H4" s="3920"/>
      <c r="I4" s="3920"/>
      <c r="J4" s="3920"/>
      <c r="K4" s="3920"/>
      <c r="L4" s="3920"/>
      <c r="M4" s="3920"/>
      <c r="N4" s="3920"/>
      <c r="O4" s="3920"/>
      <c r="P4" s="3920"/>
      <c r="Q4" s="3920"/>
      <c r="R4" s="3920"/>
      <c r="S4" s="3920"/>
      <c r="T4" s="3920"/>
      <c r="U4" s="3920"/>
      <c r="V4" s="3920"/>
      <c r="W4" s="3920"/>
      <c r="X4" s="3921"/>
      <c r="Y4" s="3922" t="s">
        <v>642</v>
      </c>
      <c r="Z4" s="3923"/>
      <c r="AA4" s="3923"/>
      <c r="AB4" s="3924"/>
      <c r="AC4" s="3924"/>
      <c r="AD4" s="3924"/>
      <c r="AE4" s="3924"/>
      <c r="AF4" s="3924"/>
      <c r="AG4" s="3924"/>
      <c r="AH4" s="3924"/>
      <c r="AI4" s="3924"/>
      <c r="AJ4" s="3924"/>
      <c r="AK4" s="3924"/>
      <c r="AL4" s="3924"/>
      <c r="AM4" s="3924"/>
      <c r="AN4" s="3924"/>
      <c r="AO4" s="3924"/>
      <c r="AP4" s="3924"/>
      <c r="AQ4" s="3924"/>
      <c r="AR4" s="648" t="s">
        <v>126</v>
      </c>
      <c r="AS4" s="608"/>
      <c r="AT4" s="3925" t="s">
        <v>1742</v>
      </c>
      <c r="AU4" s="3926"/>
      <c r="AV4" s="3927" t="s">
        <v>1871</v>
      </c>
      <c r="AW4" s="3928"/>
      <c r="AX4" s="3929" t="s">
        <v>14</v>
      </c>
      <c r="AY4" s="3930"/>
      <c r="AZ4" s="3931" t="s">
        <v>1911</v>
      </c>
      <c r="BA4" s="3932"/>
      <c r="BB4" s="3933" t="s">
        <v>639</v>
      </c>
      <c r="BC4" s="3934"/>
      <c r="BD4" s="3935" t="s">
        <v>1940</v>
      </c>
      <c r="BE4" s="3928"/>
      <c r="BF4" s="3929" t="s">
        <v>17</v>
      </c>
      <c r="BG4" s="3930"/>
      <c r="BH4" s="3935" t="s">
        <v>1964</v>
      </c>
      <c r="BI4" s="3928"/>
      <c r="BJ4" s="3929" t="s">
        <v>18</v>
      </c>
      <c r="BK4" s="3930"/>
      <c r="BL4" s="3927" t="s">
        <v>1985</v>
      </c>
      <c r="BM4" s="3936"/>
      <c r="BN4" s="3937" t="s">
        <v>842</v>
      </c>
      <c r="BO4" s="3937"/>
      <c r="BP4" s="3938" t="s">
        <v>659</v>
      </c>
      <c r="BQ4" s="3938"/>
      <c r="BR4" s="3935" t="s">
        <v>2004</v>
      </c>
      <c r="BS4" s="3928"/>
      <c r="BT4" s="3929" t="s">
        <v>24</v>
      </c>
      <c r="BU4" s="3930"/>
      <c r="BV4" s="3935" t="s">
        <v>2020</v>
      </c>
      <c r="BW4" s="3928"/>
      <c r="BX4" s="3929" t="s">
        <v>27</v>
      </c>
      <c r="BY4" s="3930"/>
      <c r="BZ4" s="3927" t="s">
        <v>2037</v>
      </c>
      <c r="CA4" s="3936"/>
      <c r="CB4" s="3937" t="s">
        <v>1675</v>
      </c>
      <c r="CC4" s="3937"/>
      <c r="CD4" s="3929" t="s">
        <v>1676</v>
      </c>
      <c r="CE4" s="3930"/>
      <c r="CF4" s="3935" t="s">
        <v>2142</v>
      </c>
      <c r="CG4" s="3928"/>
      <c r="CH4" s="3929" t="s">
        <v>28</v>
      </c>
      <c r="CI4" s="3930"/>
      <c r="CJ4" s="3935" t="s">
        <v>2156</v>
      </c>
      <c r="CK4" s="3928"/>
      <c r="CL4" s="3929" t="s">
        <v>30</v>
      </c>
      <c r="CM4" s="3930"/>
      <c r="CN4" s="3935" t="s">
        <v>2168</v>
      </c>
      <c r="CO4" s="3928"/>
      <c r="CP4" s="3937" t="s">
        <v>1721</v>
      </c>
      <c r="CQ4" s="3937"/>
      <c r="CR4" s="3938" t="s">
        <v>673</v>
      </c>
      <c r="CS4" s="3938"/>
      <c r="CT4" s="3929" t="s">
        <v>1763</v>
      </c>
      <c r="CU4" s="3930"/>
      <c r="CV4" s="614"/>
    </row>
    <row r="5" spans="1:101" ht="16.5" thickBot="1" x14ac:dyDescent="0.3">
      <c r="A5" s="650"/>
      <c r="B5" s="650"/>
      <c r="C5" s="650"/>
      <c r="D5" s="650" t="s">
        <v>1407</v>
      </c>
      <c r="E5" s="613"/>
      <c r="F5" s="612" t="s">
        <v>1762</v>
      </c>
      <c r="G5" s="611" t="s">
        <v>1831</v>
      </c>
      <c r="H5" s="611" t="s">
        <v>1832</v>
      </c>
      <c r="I5" s="647" t="s">
        <v>639</v>
      </c>
      <c r="J5" s="610" t="s">
        <v>1833</v>
      </c>
      <c r="K5" s="610" t="s">
        <v>1834</v>
      </c>
      <c r="L5" s="610" t="s">
        <v>1835</v>
      </c>
      <c r="M5" s="647" t="s">
        <v>662</v>
      </c>
      <c r="N5" s="646" t="s">
        <v>511</v>
      </c>
      <c r="O5" s="610" t="s">
        <v>1836</v>
      </c>
      <c r="P5" s="610" t="s">
        <v>1837</v>
      </c>
      <c r="Q5" s="610" t="s">
        <v>1838</v>
      </c>
      <c r="R5" s="647" t="s">
        <v>664</v>
      </c>
      <c r="S5" s="645" t="s">
        <v>1839</v>
      </c>
      <c r="T5" s="645" t="s">
        <v>1840</v>
      </c>
      <c r="U5" s="645" t="s">
        <v>1841</v>
      </c>
      <c r="V5" s="647" t="s">
        <v>665</v>
      </c>
      <c r="W5" s="647" t="s">
        <v>549</v>
      </c>
      <c r="X5" s="644" t="s">
        <v>1763</v>
      </c>
      <c r="Y5" s="632" t="s">
        <v>1762</v>
      </c>
      <c r="Z5" s="609" t="s">
        <v>1831</v>
      </c>
      <c r="AA5" s="609" t="s">
        <v>1832</v>
      </c>
      <c r="AB5" s="609" t="s">
        <v>639</v>
      </c>
      <c r="AC5" s="609" t="s">
        <v>1833</v>
      </c>
      <c r="AD5" s="609" t="s">
        <v>1834</v>
      </c>
      <c r="AE5" s="643" t="s">
        <v>1835</v>
      </c>
      <c r="AF5" s="642" t="s">
        <v>662</v>
      </c>
      <c r="AG5" s="646" t="s">
        <v>511</v>
      </c>
      <c r="AH5" s="643" t="s">
        <v>1836</v>
      </c>
      <c r="AI5" s="643" t="s">
        <v>1837</v>
      </c>
      <c r="AJ5" s="643" t="s">
        <v>1838</v>
      </c>
      <c r="AK5" s="642" t="s">
        <v>664</v>
      </c>
      <c r="AL5" s="643" t="s">
        <v>1839</v>
      </c>
      <c r="AM5" s="643" t="s">
        <v>1840</v>
      </c>
      <c r="AN5" s="641" t="s">
        <v>1841</v>
      </c>
      <c r="AO5" s="642" t="s">
        <v>665</v>
      </c>
      <c r="AP5" s="646" t="s">
        <v>549</v>
      </c>
      <c r="AQ5" s="630" t="s">
        <v>1763</v>
      </c>
      <c r="AR5" s="640" t="s">
        <v>1763</v>
      </c>
      <c r="AS5" s="639"/>
      <c r="AT5" s="512" t="s">
        <v>171</v>
      </c>
      <c r="AU5" s="383" t="s">
        <v>172</v>
      </c>
      <c r="AV5" s="513" t="s">
        <v>171</v>
      </c>
      <c r="AW5" s="514" t="s">
        <v>172</v>
      </c>
      <c r="AX5" s="515" t="s">
        <v>171</v>
      </c>
      <c r="AY5" s="516" t="s">
        <v>172</v>
      </c>
      <c r="AZ5" s="517" t="s">
        <v>171</v>
      </c>
      <c r="BA5" s="518" t="s">
        <v>172</v>
      </c>
      <c r="BB5" s="519" t="s">
        <v>171</v>
      </c>
      <c r="BC5" s="520" t="s">
        <v>172</v>
      </c>
      <c r="BD5" s="517" t="s">
        <v>171</v>
      </c>
      <c r="BE5" s="514" t="s">
        <v>172</v>
      </c>
      <c r="BF5" s="515" t="s">
        <v>171</v>
      </c>
      <c r="BG5" s="516" t="s">
        <v>172</v>
      </c>
      <c r="BH5" s="517" t="s">
        <v>171</v>
      </c>
      <c r="BI5" s="514" t="s">
        <v>172</v>
      </c>
      <c r="BJ5" s="515" t="s">
        <v>171</v>
      </c>
      <c r="BK5" s="516" t="s">
        <v>172</v>
      </c>
      <c r="BL5" s="522" t="s">
        <v>171</v>
      </c>
      <c r="BM5" s="135" t="s">
        <v>172</v>
      </c>
      <c r="BN5" s="523" t="s">
        <v>171</v>
      </c>
      <c r="BO5" s="523" t="s">
        <v>172</v>
      </c>
      <c r="BP5" s="524" t="s">
        <v>171</v>
      </c>
      <c r="BQ5" s="524" t="s">
        <v>172</v>
      </c>
      <c r="BR5" s="521" t="s">
        <v>171</v>
      </c>
      <c r="BS5" s="514" t="s">
        <v>172</v>
      </c>
      <c r="BT5" s="515" t="s">
        <v>171</v>
      </c>
      <c r="BU5" s="516" t="s">
        <v>172</v>
      </c>
      <c r="BV5" s="521" t="s">
        <v>171</v>
      </c>
      <c r="BW5" s="514" t="s">
        <v>172</v>
      </c>
      <c r="BX5" s="515" t="s">
        <v>171</v>
      </c>
      <c r="BY5" s="516" t="s">
        <v>172</v>
      </c>
      <c r="BZ5" s="522" t="s">
        <v>171</v>
      </c>
      <c r="CA5" s="135" t="s">
        <v>172</v>
      </c>
      <c r="CB5" s="523" t="s">
        <v>171</v>
      </c>
      <c r="CC5" s="523" t="s">
        <v>172</v>
      </c>
      <c r="CD5" s="515" t="s">
        <v>171</v>
      </c>
      <c r="CE5" s="516" t="s">
        <v>172</v>
      </c>
      <c r="CF5" s="521" t="s">
        <v>171</v>
      </c>
      <c r="CG5" s="514" t="s">
        <v>172</v>
      </c>
      <c r="CH5" s="515" t="s">
        <v>171</v>
      </c>
      <c r="CI5" s="516" t="s">
        <v>172</v>
      </c>
      <c r="CJ5" s="521" t="s">
        <v>171</v>
      </c>
      <c r="CK5" s="514" t="s">
        <v>172</v>
      </c>
      <c r="CL5" s="515" t="s">
        <v>171</v>
      </c>
      <c r="CM5" s="516" t="s">
        <v>172</v>
      </c>
      <c r="CN5" s="521" t="s">
        <v>171</v>
      </c>
      <c r="CO5" s="514" t="s">
        <v>172</v>
      </c>
      <c r="CP5" s="523" t="s">
        <v>171</v>
      </c>
      <c r="CQ5" s="523" t="s">
        <v>172</v>
      </c>
      <c r="CR5" s="524" t="s">
        <v>171</v>
      </c>
      <c r="CS5" s="524" t="s">
        <v>172</v>
      </c>
      <c r="CT5" s="515" t="s">
        <v>171</v>
      </c>
      <c r="CU5" s="516" t="s">
        <v>172</v>
      </c>
      <c r="CV5" s="614"/>
    </row>
    <row r="6" spans="1:101" x14ac:dyDescent="0.25">
      <c r="A6" s="650"/>
      <c r="B6" s="650"/>
      <c r="C6" s="650"/>
      <c r="D6" s="650"/>
      <c r="E6" s="638" t="s">
        <v>1412</v>
      </c>
      <c r="F6" s="631">
        <v>10690</v>
      </c>
      <c r="G6" s="595">
        <v>7384</v>
      </c>
      <c r="H6" s="595">
        <v>8316</v>
      </c>
      <c r="I6" s="637">
        <f t="shared" ref="I6:I69" si="0">SUM(F6:H6)</f>
        <v>26390</v>
      </c>
      <c r="J6" s="595">
        <v>6985</v>
      </c>
      <c r="K6" s="595">
        <v>7915</v>
      </c>
      <c r="L6" s="595">
        <v>2902.5219999999999</v>
      </c>
      <c r="M6" s="637">
        <f t="shared" ref="M6:M69" si="1">SUM(J6:L6)</f>
        <v>17802.522000000001</v>
      </c>
      <c r="N6" s="636">
        <f t="shared" ref="N6:N69" si="2">+I6+M6</f>
        <v>44192.521999999997</v>
      </c>
      <c r="O6" s="592">
        <v>9369.2479999999996</v>
      </c>
      <c r="P6" s="592">
        <v>99.358000000000004</v>
      </c>
      <c r="Q6" s="595">
        <v>6465</v>
      </c>
      <c r="R6" s="637">
        <f t="shared" ref="R6:R69" si="3">SUM(O6:Q6)</f>
        <v>15933.606</v>
      </c>
      <c r="S6" s="595">
        <v>4052.538</v>
      </c>
      <c r="T6" s="595">
        <v>10944.178</v>
      </c>
      <c r="U6" s="635">
        <v>8230</v>
      </c>
      <c r="V6" s="637">
        <f t="shared" ref="V6:V69" si="4">SUM(S6:U6)</f>
        <v>23226.716</v>
      </c>
      <c r="W6" s="636">
        <f t="shared" ref="W6:W69" si="5">+R6+V6</f>
        <v>39160.322</v>
      </c>
      <c r="X6" s="607">
        <f t="shared" ref="X6:X69" si="6">+F6+G6+H6+J6+K6+L6+O6+P6+Q6+S6+T6+U6</f>
        <v>83352.843999999997</v>
      </c>
      <c r="Y6" s="606">
        <v>0</v>
      </c>
      <c r="Z6" s="595">
        <v>0</v>
      </c>
      <c r="AA6" s="595">
        <v>1996</v>
      </c>
      <c r="AB6" s="637">
        <f t="shared" ref="AB6:AB69" si="7">+Y6+Z6+AA6</f>
        <v>1996</v>
      </c>
      <c r="AC6" s="595">
        <v>0</v>
      </c>
      <c r="AD6" s="595">
        <v>0</v>
      </c>
      <c r="AE6" s="595">
        <v>0</v>
      </c>
      <c r="AF6" s="605">
        <f t="shared" ref="AF6:AF69" si="8">SUM(AC6:AE6)</f>
        <v>0</v>
      </c>
      <c r="AG6" s="636">
        <f t="shared" ref="AG6:AG69" si="9">+AB6+AF6</f>
        <v>1996</v>
      </c>
      <c r="AH6" s="592">
        <v>0</v>
      </c>
      <c r="AI6" s="592">
        <v>0</v>
      </c>
      <c r="AJ6" s="592">
        <v>0</v>
      </c>
      <c r="AK6" s="637">
        <f t="shared" ref="AK6:AK69" si="10">SUM(AH6:AJ6)</f>
        <v>0</v>
      </c>
      <c r="AL6" s="595">
        <v>0</v>
      </c>
      <c r="AM6" s="595">
        <v>143.75200000000001</v>
      </c>
      <c r="AN6" s="635">
        <v>0</v>
      </c>
      <c r="AO6" s="637">
        <f t="shared" ref="AO6:AO69" si="11">+AL6+AM6+AN6</f>
        <v>143.75200000000001</v>
      </c>
      <c r="AP6" s="636">
        <f t="shared" ref="AP6:AP69" si="12">+AK6+AO6</f>
        <v>143.75200000000001</v>
      </c>
      <c r="AQ6" s="604">
        <f t="shared" ref="AQ6:AQ69" si="13">SUM(Y6:AA6,AC6:AE6,AH6:AJ6,AL6:AN6)</f>
        <v>2139.752</v>
      </c>
      <c r="AR6" s="594">
        <f t="shared" ref="AR6:AR69" si="14">+X6+AQ6</f>
        <v>85492.59599999999</v>
      </c>
      <c r="AS6" s="634"/>
      <c r="AT6" s="597"/>
      <c r="AU6" s="603">
        <f t="shared" ref="AU6:AU69" si="15">+F6+Y6</f>
        <v>10690</v>
      </c>
      <c r="AV6" s="602"/>
      <c r="AW6" s="601">
        <f t="shared" ref="AW6:AW69" si="16">+G6+Z6</f>
        <v>7384</v>
      </c>
      <c r="AX6" s="600"/>
      <c r="AY6" s="600">
        <f t="shared" ref="AY6:AY69" si="17">AU6+AW6</f>
        <v>18074</v>
      </c>
      <c r="AZ6" s="600"/>
      <c r="BA6" s="601">
        <f t="shared" ref="BA6:BA69" si="18">+H6+AA6</f>
        <v>10312</v>
      </c>
      <c r="BB6" s="599"/>
      <c r="BC6" s="599">
        <f t="shared" ref="BC6:BC69" si="19">AU6+AW6+BA6</f>
        <v>28386</v>
      </c>
      <c r="BD6" s="600"/>
      <c r="BE6" s="601">
        <f t="shared" ref="BE6:BE69" si="20">+J6+AC6</f>
        <v>6985</v>
      </c>
      <c r="BF6" s="598"/>
      <c r="BG6" s="598">
        <f t="shared" ref="BG6:BG69" si="21">+BC6+BE6</f>
        <v>35371</v>
      </c>
      <c r="BH6" s="600"/>
      <c r="BI6" s="601">
        <f t="shared" ref="BI6:BI69" si="22">K6+AD6</f>
        <v>7915</v>
      </c>
      <c r="BJ6" s="598"/>
      <c r="BK6" s="598">
        <f t="shared" ref="BK6:BK69" si="23">+BG6+BI6</f>
        <v>43286</v>
      </c>
      <c r="BL6" s="600"/>
      <c r="BM6" s="601">
        <f t="shared" ref="BM6:BM69" si="24">+L6+AE6</f>
        <v>2902.5219999999999</v>
      </c>
      <c r="BN6" s="600"/>
      <c r="BO6" s="599">
        <f t="shared" ref="BO6:BO69" si="25">BE6+BI6+BM6</f>
        <v>17802.522000000001</v>
      </c>
      <c r="BP6" s="600"/>
      <c r="BQ6" s="618">
        <f t="shared" ref="BQ6:BQ69" si="26">BC6+BO6</f>
        <v>46188.521999999997</v>
      </c>
      <c r="BR6" s="600"/>
      <c r="BS6" s="601">
        <f t="shared" ref="BS6:BS69" si="27">+O6+AH6</f>
        <v>9369.2479999999996</v>
      </c>
      <c r="BT6" s="600"/>
      <c r="BU6" s="600">
        <f t="shared" ref="BU6:BU69" si="28">BQ6+BS6</f>
        <v>55557.77</v>
      </c>
      <c r="BV6" s="600"/>
      <c r="BW6" s="601">
        <f t="shared" ref="BW6:BW69" si="29">+P6+AI6</f>
        <v>99.358000000000004</v>
      </c>
      <c r="BX6" s="600"/>
      <c r="BY6" s="600">
        <f t="shared" ref="BY6:BY69" si="30">BU6+BW6</f>
        <v>55657.127999999997</v>
      </c>
      <c r="BZ6" s="600"/>
      <c r="CA6" s="601">
        <f t="shared" ref="CA6:CA69" si="31">+Q6+AJ6</f>
        <v>6465</v>
      </c>
      <c r="CB6" s="600"/>
      <c r="CC6" s="599">
        <f t="shared" ref="CC6:CC69" si="32">BS6+BW6+CA6</f>
        <v>15933.606</v>
      </c>
      <c r="CD6" s="600"/>
      <c r="CE6" s="600">
        <f t="shared" ref="CE6:CE69" si="33">BY6+CA6</f>
        <v>62122.127999999997</v>
      </c>
      <c r="CF6" s="600"/>
      <c r="CG6" s="601">
        <f t="shared" ref="CG6:CG69" si="34">+S6+AL6</f>
        <v>4052.538</v>
      </c>
      <c r="CH6" s="600"/>
      <c r="CI6" s="600">
        <f t="shared" ref="CI6:CI69" si="35">CG6+CE6</f>
        <v>66174.665999999997</v>
      </c>
      <c r="CJ6" s="600"/>
      <c r="CK6" s="601">
        <f t="shared" ref="CK6:CK69" si="36">+T6+AM6</f>
        <v>11087.93</v>
      </c>
      <c r="CL6" s="600"/>
      <c r="CM6" s="600">
        <f t="shared" ref="CM6:CM69" si="37">CI6+CK6</f>
        <v>77262.59599999999</v>
      </c>
      <c r="CN6" s="600"/>
      <c r="CO6" s="601">
        <f t="shared" ref="CO6:CO69" si="38">+U6+AN6</f>
        <v>8230</v>
      </c>
      <c r="CP6" s="600"/>
      <c r="CQ6" s="599">
        <f t="shared" ref="CQ6:CQ69" si="39">CG6+CK6+CO6</f>
        <v>23370.468000000001</v>
      </c>
      <c r="CR6" s="600"/>
      <c r="CS6" s="618">
        <f t="shared" ref="CS6:CS69" si="40">CC6+CQ6</f>
        <v>39304.074000000001</v>
      </c>
      <c r="CT6" s="598"/>
      <c r="CU6" s="621">
        <f t="shared" ref="CU6:CU69" si="41">SUM(AU6,AW6,BA6,BE6,BI6,BM6,BS6,BW6,CA6,CG6,CK6,CO6)</f>
        <v>85492.59599999999</v>
      </c>
      <c r="CV6" s="620"/>
      <c r="CW6" s="629"/>
    </row>
    <row r="7" spans="1:101" x14ac:dyDescent="0.25">
      <c r="A7" s="650"/>
      <c r="B7" s="650"/>
      <c r="C7" s="650"/>
      <c r="D7" s="650"/>
      <c r="E7" s="638" t="s">
        <v>1473</v>
      </c>
      <c r="F7" s="631">
        <v>975</v>
      </c>
      <c r="G7" s="595">
        <v>1008</v>
      </c>
      <c r="H7" s="595"/>
      <c r="I7" s="637">
        <f t="shared" si="0"/>
        <v>1983</v>
      </c>
      <c r="J7" s="595">
        <v>734</v>
      </c>
      <c r="K7" s="595">
        <v>731</v>
      </c>
      <c r="L7" s="595">
        <v>2682.6660000000002</v>
      </c>
      <c r="M7" s="637">
        <f t="shared" si="1"/>
        <v>4147.6660000000002</v>
      </c>
      <c r="N7" s="636">
        <f t="shared" si="2"/>
        <v>6130.6660000000002</v>
      </c>
      <c r="O7" s="592">
        <v>507.36</v>
      </c>
      <c r="P7" s="592"/>
      <c r="Q7" s="595">
        <v>746</v>
      </c>
      <c r="R7" s="637">
        <f t="shared" si="3"/>
        <v>1253.3600000000001</v>
      </c>
      <c r="S7" s="595">
        <v>1088.71</v>
      </c>
      <c r="T7" s="595"/>
      <c r="U7" s="635"/>
      <c r="V7" s="637">
        <f t="shared" si="4"/>
        <v>1088.71</v>
      </c>
      <c r="W7" s="636">
        <f t="shared" si="5"/>
        <v>2342.0700000000002</v>
      </c>
      <c r="X7" s="607">
        <f t="shared" si="6"/>
        <v>8472.7360000000008</v>
      </c>
      <c r="Y7" s="606">
        <v>0</v>
      </c>
      <c r="Z7" s="595">
        <v>0</v>
      </c>
      <c r="AA7" s="595"/>
      <c r="AB7" s="637">
        <f t="shared" si="7"/>
        <v>0</v>
      </c>
      <c r="AC7" s="595">
        <v>0</v>
      </c>
      <c r="AD7" s="595">
        <v>0</v>
      </c>
      <c r="AE7" s="595">
        <v>0</v>
      </c>
      <c r="AF7" s="605">
        <f t="shared" si="8"/>
        <v>0</v>
      </c>
      <c r="AG7" s="636">
        <f t="shared" si="9"/>
        <v>0</v>
      </c>
      <c r="AH7" s="592">
        <v>0</v>
      </c>
      <c r="AI7" s="592"/>
      <c r="AJ7" s="592">
        <v>0</v>
      </c>
      <c r="AK7" s="637">
        <f t="shared" si="10"/>
        <v>0</v>
      </c>
      <c r="AL7" s="595">
        <v>0</v>
      </c>
      <c r="AM7" s="595"/>
      <c r="AN7" s="635"/>
      <c r="AO7" s="637">
        <f t="shared" si="11"/>
        <v>0</v>
      </c>
      <c r="AP7" s="636">
        <f t="shared" si="12"/>
        <v>0</v>
      </c>
      <c r="AQ7" s="604">
        <f t="shared" si="13"/>
        <v>0</v>
      </c>
      <c r="AR7" s="594">
        <f t="shared" si="14"/>
        <v>8472.7360000000008</v>
      </c>
      <c r="AS7" s="634"/>
      <c r="AT7" s="597"/>
      <c r="AU7" s="603">
        <f t="shared" si="15"/>
        <v>975</v>
      </c>
      <c r="AV7" s="602"/>
      <c r="AW7" s="601">
        <f t="shared" si="16"/>
        <v>1008</v>
      </c>
      <c r="AX7" s="600"/>
      <c r="AY7" s="600">
        <f t="shared" si="17"/>
        <v>1983</v>
      </c>
      <c r="AZ7" s="600"/>
      <c r="BA7" s="601">
        <f t="shared" si="18"/>
        <v>0</v>
      </c>
      <c r="BB7" s="599"/>
      <c r="BC7" s="599">
        <f t="shared" si="19"/>
        <v>1983</v>
      </c>
      <c r="BD7" s="600"/>
      <c r="BE7" s="601">
        <f t="shared" si="20"/>
        <v>734</v>
      </c>
      <c r="BF7" s="598"/>
      <c r="BG7" s="598">
        <f t="shared" si="21"/>
        <v>2717</v>
      </c>
      <c r="BH7" s="600"/>
      <c r="BI7" s="601">
        <f t="shared" si="22"/>
        <v>731</v>
      </c>
      <c r="BJ7" s="598"/>
      <c r="BK7" s="598">
        <f t="shared" si="23"/>
        <v>3448</v>
      </c>
      <c r="BL7" s="600"/>
      <c r="BM7" s="601">
        <f t="shared" si="24"/>
        <v>2682.6660000000002</v>
      </c>
      <c r="BN7" s="600"/>
      <c r="BO7" s="599">
        <f t="shared" si="25"/>
        <v>4147.6660000000002</v>
      </c>
      <c r="BP7" s="600"/>
      <c r="BQ7" s="618">
        <f t="shared" si="26"/>
        <v>6130.6660000000002</v>
      </c>
      <c r="BR7" s="600"/>
      <c r="BS7" s="601">
        <f t="shared" si="27"/>
        <v>507.36</v>
      </c>
      <c r="BT7" s="600"/>
      <c r="BU7" s="600">
        <f t="shared" si="28"/>
        <v>6638.0259999999998</v>
      </c>
      <c r="BV7" s="600"/>
      <c r="BW7" s="601">
        <f t="shared" si="29"/>
        <v>0</v>
      </c>
      <c r="BX7" s="600"/>
      <c r="BY7" s="600">
        <f t="shared" si="30"/>
        <v>6638.0259999999998</v>
      </c>
      <c r="BZ7" s="600"/>
      <c r="CA7" s="601">
        <f t="shared" si="31"/>
        <v>746</v>
      </c>
      <c r="CB7" s="600"/>
      <c r="CC7" s="599">
        <f t="shared" si="32"/>
        <v>1253.3600000000001</v>
      </c>
      <c r="CD7" s="600"/>
      <c r="CE7" s="600">
        <f t="shared" si="33"/>
        <v>7384.0259999999998</v>
      </c>
      <c r="CF7" s="600"/>
      <c r="CG7" s="601">
        <f t="shared" si="34"/>
        <v>1088.71</v>
      </c>
      <c r="CH7" s="600"/>
      <c r="CI7" s="600">
        <f t="shared" si="35"/>
        <v>8472.7360000000008</v>
      </c>
      <c r="CJ7" s="600"/>
      <c r="CK7" s="601">
        <f t="shared" si="36"/>
        <v>0</v>
      </c>
      <c r="CL7" s="600"/>
      <c r="CM7" s="600">
        <f t="shared" si="37"/>
        <v>8472.7360000000008</v>
      </c>
      <c r="CN7" s="600"/>
      <c r="CO7" s="601">
        <f t="shared" si="38"/>
        <v>0</v>
      </c>
      <c r="CP7" s="600"/>
      <c r="CQ7" s="599">
        <f t="shared" si="39"/>
        <v>1088.71</v>
      </c>
      <c r="CR7" s="600"/>
      <c r="CS7" s="618">
        <f t="shared" si="40"/>
        <v>2342.0700000000002</v>
      </c>
      <c r="CT7" s="598"/>
      <c r="CU7" s="621">
        <f t="shared" si="41"/>
        <v>8472.7360000000008</v>
      </c>
      <c r="CV7" s="620"/>
      <c r="CW7" s="629"/>
    </row>
    <row r="8" spans="1:101" x14ac:dyDescent="0.25">
      <c r="A8" s="650"/>
      <c r="B8" s="650"/>
      <c r="C8" s="650"/>
      <c r="D8" s="650"/>
      <c r="E8" s="638" t="s">
        <v>1416</v>
      </c>
      <c r="F8" s="631"/>
      <c r="G8" s="595">
        <v>1239</v>
      </c>
      <c r="H8" s="595"/>
      <c r="I8" s="637">
        <f t="shared" si="0"/>
        <v>1239</v>
      </c>
      <c r="J8" s="595">
        <v>1974</v>
      </c>
      <c r="K8" s="595">
        <v>1258</v>
      </c>
      <c r="L8" s="595">
        <v>1549.5619999999999</v>
      </c>
      <c r="M8" s="637">
        <f t="shared" si="1"/>
        <v>4781.5619999999999</v>
      </c>
      <c r="N8" s="636">
        <f t="shared" si="2"/>
        <v>6020.5619999999999</v>
      </c>
      <c r="O8" s="592">
        <v>1471.3440000000001</v>
      </c>
      <c r="P8" s="592"/>
      <c r="Q8" s="595">
        <v>989</v>
      </c>
      <c r="R8" s="637">
        <f t="shared" si="3"/>
        <v>2460.3440000000001</v>
      </c>
      <c r="S8" s="595"/>
      <c r="T8" s="595">
        <v>780.06600000000003</v>
      </c>
      <c r="U8" s="635"/>
      <c r="V8" s="637">
        <f t="shared" si="4"/>
        <v>780.06600000000003</v>
      </c>
      <c r="W8" s="636">
        <f t="shared" si="5"/>
        <v>3240.41</v>
      </c>
      <c r="X8" s="607">
        <f t="shared" si="6"/>
        <v>9260.9719999999998</v>
      </c>
      <c r="Y8" s="606"/>
      <c r="Z8" s="595">
        <v>0</v>
      </c>
      <c r="AA8" s="595"/>
      <c r="AB8" s="637">
        <f t="shared" si="7"/>
        <v>0</v>
      </c>
      <c r="AC8" s="595">
        <v>0</v>
      </c>
      <c r="AD8" s="595">
        <v>0</v>
      </c>
      <c r="AE8" s="595">
        <v>0</v>
      </c>
      <c r="AF8" s="605">
        <f t="shared" si="8"/>
        <v>0</v>
      </c>
      <c r="AG8" s="636">
        <f t="shared" si="9"/>
        <v>0</v>
      </c>
      <c r="AH8" s="592">
        <v>0</v>
      </c>
      <c r="AI8" s="592"/>
      <c r="AJ8" s="592">
        <v>0</v>
      </c>
      <c r="AK8" s="637">
        <f t="shared" si="10"/>
        <v>0</v>
      </c>
      <c r="AL8" s="595"/>
      <c r="AM8" s="595">
        <v>0</v>
      </c>
      <c r="AN8" s="635"/>
      <c r="AO8" s="637">
        <f t="shared" si="11"/>
        <v>0</v>
      </c>
      <c r="AP8" s="636">
        <f t="shared" si="12"/>
        <v>0</v>
      </c>
      <c r="AQ8" s="604">
        <f t="shared" si="13"/>
        <v>0</v>
      </c>
      <c r="AR8" s="594">
        <f t="shared" si="14"/>
        <v>9260.9719999999998</v>
      </c>
      <c r="AS8" s="634"/>
      <c r="AT8" s="597"/>
      <c r="AU8" s="603">
        <f t="shared" si="15"/>
        <v>0</v>
      </c>
      <c r="AV8" s="602"/>
      <c r="AW8" s="601">
        <f t="shared" si="16"/>
        <v>1239</v>
      </c>
      <c r="AX8" s="600"/>
      <c r="AY8" s="600">
        <f t="shared" si="17"/>
        <v>1239</v>
      </c>
      <c r="AZ8" s="600"/>
      <c r="BA8" s="601">
        <f t="shared" si="18"/>
        <v>0</v>
      </c>
      <c r="BB8" s="599"/>
      <c r="BC8" s="599">
        <f t="shared" si="19"/>
        <v>1239</v>
      </c>
      <c r="BD8" s="600"/>
      <c r="BE8" s="601">
        <f t="shared" si="20"/>
        <v>1974</v>
      </c>
      <c r="BF8" s="598"/>
      <c r="BG8" s="598">
        <f t="shared" si="21"/>
        <v>3213</v>
      </c>
      <c r="BH8" s="600"/>
      <c r="BI8" s="601">
        <f t="shared" si="22"/>
        <v>1258</v>
      </c>
      <c r="BJ8" s="598"/>
      <c r="BK8" s="598">
        <f t="shared" si="23"/>
        <v>4471</v>
      </c>
      <c r="BL8" s="600"/>
      <c r="BM8" s="601">
        <f t="shared" si="24"/>
        <v>1549.5619999999999</v>
      </c>
      <c r="BN8" s="600"/>
      <c r="BO8" s="599">
        <f t="shared" si="25"/>
        <v>4781.5619999999999</v>
      </c>
      <c r="BP8" s="600"/>
      <c r="BQ8" s="618">
        <f t="shared" si="26"/>
        <v>6020.5619999999999</v>
      </c>
      <c r="BR8" s="600"/>
      <c r="BS8" s="601">
        <f t="shared" si="27"/>
        <v>1471.3440000000001</v>
      </c>
      <c r="BT8" s="600"/>
      <c r="BU8" s="600">
        <f t="shared" si="28"/>
        <v>7491.9059999999999</v>
      </c>
      <c r="BV8" s="600"/>
      <c r="BW8" s="601">
        <f t="shared" si="29"/>
        <v>0</v>
      </c>
      <c r="BX8" s="600"/>
      <c r="BY8" s="600">
        <f t="shared" si="30"/>
        <v>7491.9059999999999</v>
      </c>
      <c r="BZ8" s="600"/>
      <c r="CA8" s="601">
        <f t="shared" si="31"/>
        <v>989</v>
      </c>
      <c r="CB8" s="600"/>
      <c r="CC8" s="599">
        <f t="shared" si="32"/>
        <v>2460.3440000000001</v>
      </c>
      <c r="CD8" s="600"/>
      <c r="CE8" s="600">
        <f t="shared" si="33"/>
        <v>8480.905999999999</v>
      </c>
      <c r="CF8" s="600"/>
      <c r="CG8" s="601">
        <f t="shared" si="34"/>
        <v>0</v>
      </c>
      <c r="CH8" s="600"/>
      <c r="CI8" s="600">
        <f t="shared" si="35"/>
        <v>8480.905999999999</v>
      </c>
      <c r="CJ8" s="600"/>
      <c r="CK8" s="601">
        <f t="shared" si="36"/>
        <v>780.06600000000003</v>
      </c>
      <c r="CL8" s="600"/>
      <c r="CM8" s="600">
        <f t="shared" si="37"/>
        <v>9260.9719999999998</v>
      </c>
      <c r="CN8" s="600"/>
      <c r="CO8" s="601">
        <f t="shared" si="38"/>
        <v>0</v>
      </c>
      <c r="CP8" s="600"/>
      <c r="CQ8" s="599">
        <f t="shared" si="39"/>
        <v>780.06600000000003</v>
      </c>
      <c r="CR8" s="600"/>
      <c r="CS8" s="618">
        <f t="shared" si="40"/>
        <v>3240.41</v>
      </c>
      <c r="CT8" s="598"/>
      <c r="CU8" s="621">
        <f t="shared" si="41"/>
        <v>9260.9719999999998</v>
      </c>
      <c r="CV8" s="620"/>
      <c r="CW8" s="629"/>
    </row>
    <row r="9" spans="1:101" x14ac:dyDescent="0.25">
      <c r="A9" s="650"/>
      <c r="B9" s="650"/>
      <c r="C9" s="650"/>
      <c r="D9" s="650"/>
      <c r="E9" s="638" t="s">
        <v>1215</v>
      </c>
      <c r="F9" s="631">
        <v>7008</v>
      </c>
      <c r="G9" s="595">
        <v>2363</v>
      </c>
      <c r="H9" s="595">
        <v>1459</v>
      </c>
      <c r="I9" s="637">
        <f t="shared" si="0"/>
        <v>10830</v>
      </c>
      <c r="J9" s="595">
        <v>4241</v>
      </c>
      <c r="K9" s="595">
        <v>3091</v>
      </c>
      <c r="L9" s="595">
        <v>9940.0280000000002</v>
      </c>
      <c r="M9" s="637">
        <f t="shared" si="1"/>
        <v>17272.027999999998</v>
      </c>
      <c r="N9" s="636">
        <f t="shared" si="2"/>
        <v>28102.027999999998</v>
      </c>
      <c r="O9" s="592">
        <v>329.78399999999999</v>
      </c>
      <c r="P9" s="592">
        <v>0</v>
      </c>
      <c r="Q9" s="595">
        <v>6676</v>
      </c>
      <c r="R9" s="637">
        <f t="shared" si="3"/>
        <v>7005.7839999999997</v>
      </c>
      <c r="S9" s="595">
        <v>8240.3719999999994</v>
      </c>
      <c r="T9" s="595">
        <v>5712.0280000000002</v>
      </c>
      <c r="U9" s="635">
        <v>16386</v>
      </c>
      <c r="V9" s="637">
        <f t="shared" si="4"/>
        <v>30338.400000000001</v>
      </c>
      <c r="W9" s="636">
        <f t="shared" si="5"/>
        <v>37344.184000000001</v>
      </c>
      <c r="X9" s="607">
        <f t="shared" si="6"/>
        <v>65446.211999999992</v>
      </c>
      <c r="Y9" s="606">
        <v>2247</v>
      </c>
      <c r="Z9" s="595">
        <v>945</v>
      </c>
      <c r="AA9" s="595">
        <v>723</v>
      </c>
      <c r="AB9" s="637">
        <f t="shared" si="7"/>
        <v>3915</v>
      </c>
      <c r="AC9" s="595">
        <v>1353</v>
      </c>
      <c r="AD9" s="595">
        <v>7429</v>
      </c>
      <c r="AE9" s="595">
        <v>2179.5340000000001</v>
      </c>
      <c r="AF9" s="605">
        <f t="shared" si="8"/>
        <v>10961.534</v>
      </c>
      <c r="AG9" s="636">
        <f t="shared" si="9"/>
        <v>14876.534</v>
      </c>
      <c r="AH9" s="592">
        <v>4972.1279999999997</v>
      </c>
      <c r="AI9" s="592">
        <v>12.683999999999999</v>
      </c>
      <c r="AJ9" s="592">
        <v>6550</v>
      </c>
      <c r="AK9" s="637">
        <f t="shared" si="10"/>
        <v>11534.812</v>
      </c>
      <c r="AL9" s="595">
        <v>8477.14</v>
      </c>
      <c r="AM9" s="595">
        <v>12079.396000000001</v>
      </c>
      <c r="AN9" s="635">
        <v>4469</v>
      </c>
      <c r="AO9" s="637">
        <f t="shared" si="11"/>
        <v>25025.536</v>
      </c>
      <c r="AP9" s="636">
        <f t="shared" si="12"/>
        <v>36560.347999999998</v>
      </c>
      <c r="AQ9" s="604">
        <f t="shared" si="13"/>
        <v>51436.882000000005</v>
      </c>
      <c r="AR9" s="594">
        <f t="shared" si="14"/>
        <v>116883.094</v>
      </c>
      <c r="AS9" s="634"/>
      <c r="AT9" s="597"/>
      <c r="AU9" s="603">
        <f t="shared" si="15"/>
        <v>9255</v>
      </c>
      <c r="AV9" s="602"/>
      <c r="AW9" s="601">
        <f t="shared" si="16"/>
        <v>3308</v>
      </c>
      <c r="AX9" s="600"/>
      <c r="AY9" s="600">
        <f t="shared" si="17"/>
        <v>12563</v>
      </c>
      <c r="AZ9" s="600"/>
      <c r="BA9" s="601">
        <f t="shared" si="18"/>
        <v>2182</v>
      </c>
      <c r="BB9" s="599"/>
      <c r="BC9" s="599">
        <f t="shared" si="19"/>
        <v>14745</v>
      </c>
      <c r="BD9" s="600"/>
      <c r="BE9" s="601">
        <f t="shared" si="20"/>
        <v>5594</v>
      </c>
      <c r="BF9" s="598"/>
      <c r="BG9" s="598">
        <f t="shared" si="21"/>
        <v>20339</v>
      </c>
      <c r="BH9" s="600"/>
      <c r="BI9" s="601">
        <f t="shared" si="22"/>
        <v>10520</v>
      </c>
      <c r="BJ9" s="598"/>
      <c r="BK9" s="598">
        <f t="shared" si="23"/>
        <v>30859</v>
      </c>
      <c r="BL9" s="600"/>
      <c r="BM9" s="601">
        <f t="shared" si="24"/>
        <v>12119.562</v>
      </c>
      <c r="BN9" s="600"/>
      <c r="BO9" s="599">
        <f t="shared" si="25"/>
        <v>28233.561999999998</v>
      </c>
      <c r="BP9" s="600"/>
      <c r="BQ9" s="618">
        <f t="shared" si="26"/>
        <v>42978.561999999998</v>
      </c>
      <c r="BR9" s="600"/>
      <c r="BS9" s="601">
        <f t="shared" si="27"/>
        <v>5301.9119999999994</v>
      </c>
      <c r="BT9" s="600"/>
      <c r="BU9" s="600">
        <f t="shared" si="28"/>
        <v>48280.473999999995</v>
      </c>
      <c r="BV9" s="600"/>
      <c r="BW9" s="601">
        <f t="shared" si="29"/>
        <v>12.683999999999999</v>
      </c>
      <c r="BX9" s="600"/>
      <c r="BY9" s="600">
        <f t="shared" si="30"/>
        <v>48293.157999999996</v>
      </c>
      <c r="BZ9" s="600"/>
      <c r="CA9" s="601">
        <f t="shared" si="31"/>
        <v>13226</v>
      </c>
      <c r="CB9" s="600"/>
      <c r="CC9" s="599">
        <f t="shared" si="32"/>
        <v>18540.595999999998</v>
      </c>
      <c r="CD9" s="600"/>
      <c r="CE9" s="600">
        <f t="shared" si="33"/>
        <v>61519.157999999996</v>
      </c>
      <c r="CF9" s="600"/>
      <c r="CG9" s="601">
        <f t="shared" si="34"/>
        <v>16717.511999999999</v>
      </c>
      <c r="CH9" s="600"/>
      <c r="CI9" s="600">
        <f t="shared" si="35"/>
        <v>78236.67</v>
      </c>
      <c r="CJ9" s="600"/>
      <c r="CK9" s="601">
        <f t="shared" si="36"/>
        <v>17791.423999999999</v>
      </c>
      <c r="CL9" s="600"/>
      <c r="CM9" s="600">
        <f t="shared" si="37"/>
        <v>96028.093999999997</v>
      </c>
      <c r="CN9" s="600"/>
      <c r="CO9" s="601">
        <f t="shared" si="38"/>
        <v>20855</v>
      </c>
      <c r="CP9" s="600"/>
      <c r="CQ9" s="599">
        <f t="shared" si="39"/>
        <v>55363.936000000002</v>
      </c>
      <c r="CR9" s="600"/>
      <c r="CS9" s="618">
        <f t="shared" si="40"/>
        <v>73904.532000000007</v>
      </c>
      <c r="CT9" s="598"/>
      <c r="CU9" s="621">
        <f t="shared" si="41"/>
        <v>116883.094</v>
      </c>
      <c r="CV9" s="620"/>
      <c r="CW9" s="629"/>
    </row>
    <row r="10" spans="1:101" x14ac:dyDescent="0.25">
      <c r="A10" s="650"/>
      <c r="B10" s="650"/>
      <c r="C10" s="650"/>
      <c r="D10" s="650"/>
      <c r="E10" s="638" t="s">
        <v>1414</v>
      </c>
      <c r="F10" s="631">
        <v>1019</v>
      </c>
      <c r="G10" s="595"/>
      <c r="H10" s="595"/>
      <c r="I10" s="637">
        <f t="shared" si="0"/>
        <v>1019</v>
      </c>
      <c r="J10" s="595">
        <v>719</v>
      </c>
      <c r="K10" s="595">
        <v>1526</v>
      </c>
      <c r="L10" s="595"/>
      <c r="M10" s="637">
        <f t="shared" si="1"/>
        <v>2245</v>
      </c>
      <c r="N10" s="636">
        <f t="shared" si="2"/>
        <v>3264</v>
      </c>
      <c r="O10" s="592">
        <v>925.93200000000002</v>
      </c>
      <c r="P10" s="592"/>
      <c r="Q10" s="595">
        <v>581</v>
      </c>
      <c r="R10" s="637">
        <f t="shared" si="3"/>
        <v>1506.932</v>
      </c>
      <c r="S10" s="595">
        <v>410.11599999999999</v>
      </c>
      <c r="T10" s="595">
        <v>585.57799999999997</v>
      </c>
      <c r="U10" s="635"/>
      <c r="V10" s="637">
        <f t="shared" si="4"/>
        <v>995.69399999999996</v>
      </c>
      <c r="W10" s="636">
        <f t="shared" si="5"/>
        <v>2502.6260000000002</v>
      </c>
      <c r="X10" s="607">
        <f t="shared" si="6"/>
        <v>5766.6260000000002</v>
      </c>
      <c r="Y10" s="606">
        <v>0</v>
      </c>
      <c r="Z10" s="595"/>
      <c r="AA10" s="595"/>
      <c r="AB10" s="637">
        <f t="shared" si="7"/>
        <v>0</v>
      </c>
      <c r="AC10" s="595">
        <v>0</v>
      </c>
      <c r="AD10" s="595">
        <v>0</v>
      </c>
      <c r="AE10" s="595"/>
      <c r="AF10" s="605">
        <f t="shared" si="8"/>
        <v>0</v>
      </c>
      <c r="AG10" s="636">
        <f t="shared" si="9"/>
        <v>0</v>
      </c>
      <c r="AH10" s="592">
        <v>0</v>
      </c>
      <c r="AI10" s="592"/>
      <c r="AJ10" s="592">
        <v>0</v>
      </c>
      <c r="AK10" s="637">
        <f t="shared" si="10"/>
        <v>0</v>
      </c>
      <c r="AL10" s="595">
        <v>0</v>
      </c>
      <c r="AM10" s="595">
        <v>0</v>
      </c>
      <c r="AN10" s="635"/>
      <c r="AO10" s="637">
        <f t="shared" si="11"/>
        <v>0</v>
      </c>
      <c r="AP10" s="636">
        <f t="shared" si="12"/>
        <v>0</v>
      </c>
      <c r="AQ10" s="604">
        <f t="shared" si="13"/>
        <v>0</v>
      </c>
      <c r="AR10" s="594">
        <f t="shared" si="14"/>
        <v>5766.6260000000002</v>
      </c>
      <c r="AS10" s="634"/>
      <c r="AT10" s="597"/>
      <c r="AU10" s="603">
        <f t="shared" si="15"/>
        <v>1019</v>
      </c>
      <c r="AV10" s="602"/>
      <c r="AW10" s="601">
        <f t="shared" si="16"/>
        <v>0</v>
      </c>
      <c r="AX10" s="600"/>
      <c r="AY10" s="600">
        <f t="shared" si="17"/>
        <v>1019</v>
      </c>
      <c r="AZ10" s="600"/>
      <c r="BA10" s="601">
        <f t="shared" si="18"/>
        <v>0</v>
      </c>
      <c r="BB10" s="599"/>
      <c r="BC10" s="599">
        <f t="shared" si="19"/>
        <v>1019</v>
      </c>
      <c r="BD10" s="600"/>
      <c r="BE10" s="601">
        <f t="shared" si="20"/>
        <v>719</v>
      </c>
      <c r="BF10" s="598"/>
      <c r="BG10" s="598">
        <f t="shared" si="21"/>
        <v>1738</v>
      </c>
      <c r="BH10" s="600"/>
      <c r="BI10" s="601">
        <f t="shared" si="22"/>
        <v>1526</v>
      </c>
      <c r="BJ10" s="598"/>
      <c r="BK10" s="598">
        <f t="shared" si="23"/>
        <v>3264</v>
      </c>
      <c r="BL10" s="600"/>
      <c r="BM10" s="601">
        <f t="shared" si="24"/>
        <v>0</v>
      </c>
      <c r="BN10" s="600"/>
      <c r="BO10" s="599">
        <f t="shared" si="25"/>
        <v>2245</v>
      </c>
      <c r="BP10" s="600"/>
      <c r="BQ10" s="618">
        <f t="shared" si="26"/>
        <v>3264</v>
      </c>
      <c r="BR10" s="600"/>
      <c r="BS10" s="601">
        <f t="shared" si="27"/>
        <v>925.93200000000002</v>
      </c>
      <c r="BT10" s="600"/>
      <c r="BU10" s="600">
        <f t="shared" si="28"/>
        <v>4189.9319999999998</v>
      </c>
      <c r="BV10" s="600"/>
      <c r="BW10" s="601">
        <f t="shared" si="29"/>
        <v>0</v>
      </c>
      <c r="BX10" s="600"/>
      <c r="BY10" s="600">
        <f t="shared" si="30"/>
        <v>4189.9319999999998</v>
      </c>
      <c r="BZ10" s="600"/>
      <c r="CA10" s="601">
        <f t="shared" si="31"/>
        <v>581</v>
      </c>
      <c r="CB10" s="600"/>
      <c r="CC10" s="599">
        <f t="shared" si="32"/>
        <v>1506.932</v>
      </c>
      <c r="CD10" s="600"/>
      <c r="CE10" s="600">
        <f t="shared" si="33"/>
        <v>4770.9319999999998</v>
      </c>
      <c r="CF10" s="600"/>
      <c r="CG10" s="601">
        <f t="shared" si="34"/>
        <v>410.11599999999999</v>
      </c>
      <c r="CH10" s="600"/>
      <c r="CI10" s="600">
        <f t="shared" si="35"/>
        <v>5181.0479999999998</v>
      </c>
      <c r="CJ10" s="600"/>
      <c r="CK10" s="601">
        <f t="shared" si="36"/>
        <v>585.57799999999997</v>
      </c>
      <c r="CL10" s="600"/>
      <c r="CM10" s="600">
        <f t="shared" si="37"/>
        <v>5766.6260000000002</v>
      </c>
      <c r="CN10" s="600"/>
      <c r="CO10" s="601">
        <f t="shared" si="38"/>
        <v>0</v>
      </c>
      <c r="CP10" s="600"/>
      <c r="CQ10" s="599">
        <f t="shared" si="39"/>
        <v>995.69399999999996</v>
      </c>
      <c r="CR10" s="600"/>
      <c r="CS10" s="618">
        <f t="shared" si="40"/>
        <v>2502.6260000000002</v>
      </c>
      <c r="CT10" s="598"/>
      <c r="CU10" s="621">
        <f t="shared" si="41"/>
        <v>5766.6260000000002</v>
      </c>
      <c r="CV10" s="620"/>
      <c r="CW10" s="629"/>
    </row>
    <row r="11" spans="1:101" x14ac:dyDescent="0.25">
      <c r="A11" s="650"/>
      <c r="B11" s="650"/>
      <c r="C11" s="650"/>
      <c r="D11" s="650"/>
      <c r="E11" s="638" t="s">
        <v>1989</v>
      </c>
      <c r="F11" s="631"/>
      <c r="G11" s="595"/>
      <c r="H11" s="595"/>
      <c r="I11" s="637">
        <f t="shared" si="0"/>
        <v>0</v>
      </c>
      <c r="J11" s="595"/>
      <c r="K11" s="595"/>
      <c r="L11" s="595">
        <v>1777.874</v>
      </c>
      <c r="M11" s="637">
        <f t="shared" si="1"/>
        <v>1777.874</v>
      </c>
      <c r="N11" s="636">
        <f t="shared" si="2"/>
        <v>1777.874</v>
      </c>
      <c r="O11" s="592"/>
      <c r="P11" s="592"/>
      <c r="Q11" s="595"/>
      <c r="R11" s="637">
        <f t="shared" si="3"/>
        <v>0</v>
      </c>
      <c r="S11" s="595">
        <v>708.19</v>
      </c>
      <c r="T11" s="595"/>
      <c r="U11" s="635"/>
      <c r="V11" s="637">
        <f t="shared" si="4"/>
        <v>708.19</v>
      </c>
      <c r="W11" s="636">
        <f t="shared" si="5"/>
        <v>708.19</v>
      </c>
      <c r="X11" s="607">
        <f t="shared" si="6"/>
        <v>2486.0640000000003</v>
      </c>
      <c r="Y11" s="606"/>
      <c r="Z11" s="595"/>
      <c r="AA11" s="595"/>
      <c r="AB11" s="637">
        <f t="shared" si="7"/>
        <v>0</v>
      </c>
      <c r="AC11" s="595"/>
      <c r="AD11" s="595"/>
      <c r="AE11" s="595">
        <v>0</v>
      </c>
      <c r="AF11" s="605">
        <f t="shared" si="8"/>
        <v>0</v>
      </c>
      <c r="AG11" s="636">
        <f t="shared" si="9"/>
        <v>0</v>
      </c>
      <c r="AH11" s="592"/>
      <c r="AI11" s="592"/>
      <c r="AJ11" s="592"/>
      <c r="AK11" s="637">
        <f t="shared" si="10"/>
        <v>0</v>
      </c>
      <c r="AL11" s="595">
        <v>0</v>
      </c>
      <c r="AM11" s="595"/>
      <c r="AN11" s="635"/>
      <c r="AO11" s="637">
        <f t="shared" si="11"/>
        <v>0</v>
      </c>
      <c r="AP11" s="636">
        <f t="shared" si="12"/>
        <v>0</v>
      </c>
      <c r="AQ11" s="604">
        <f t="shared" si="13"/>
        <v>0</v>
      </c>
      <c r="AR11" s="594">
        <f t="shared" si="14"/>
        <v>2486.0640000000003</v>
      </c>
      <c r="AS11" s="634"/>
      <c r="AT11" s="597"/>
      <c r="AU11" s="603">
        <f t="shared" si="15"/>
        <v>0</v>
      </c>
      <c r="AV11" s="602"/>
      <c r="AW11" s="601">
        <f t="shared" si="16"/>
        <v>0</v>
      </c>
      <c r="AX11" s="600"/>
      <c r="AY11" s="600">
        <f t="shared" si="17"/>
        <v>0</v>
      </c>
      <c r="AZ11" s="600"/>
      <c r="BA11" s="601">
        <f t="shared" si="18"/>
        <v>0</v>
      </c>
      <c r="BB11" s="599"/>
      <c r="BC11" s="599">
        <f t="shared" si="19"/>
        <v>0</v>
      </c>
      <c r="BD11" s="600"/>
      <c r="BE11" s="601">
        <f t="shared" si="20"/>
        <v>0</v>
      </c>
      <c r="BF11" s="598"/>
      <c r="BG11" s="598">
        <f t="shared" si="21"/>
        <v>0</v>
      </c>
      <c r="BH11" s="600"/>
      <c r="BI11" s="601">
        <f t="shared" si="22"/>
        <v>0</v>
      </c>
      <c r="BJ11" s="598"/>
      <c r="BK11" s="598">
        <f t="shared" si="23"/>
        <v>0</v>
      </c>
      <c r="BL11" s="600"/>
      <c r="BM11" s="601">
        <f t="shared" si="24"/>
        <v>1777.874</v>
      </c>
      <c r="BN11" s="600"/>
      <c r="BO11" s="599">
        <f t="shared" si="25"/>
        <v>1777.874</v>
      </c>
      <c r="BP11" s="600"/>
      <c r="BQ11" s="618">
        <f t="shared" si="26"/>
        <v>1777.874</v>
      </c>
      <c r="BR11" s="600"/>
      <c r="BS11" s="601">
        <f t="shared" si="27"/>
        <v>0</v>
      </c>
      <c r="BT11" s="600"/>
      <c r="BU11" s="600">
        <f t="shared" si="28"/>
        <v>1777.874</v>
      </c>
      <c r="BV11" s="600"/>
      <c r="BW11" s="601">
        <f t="shared" si="29"/>
        <v>0</v>
      </c>
      <c r="BX11" s="600"/>
      <c r="BY11" s="600">
        <f t="shared" si="30"/>
        <v>1777.874</v>
      </c>
      <c r="BZ11" s="600"/>
      <c r="CA11" s="601">
        <f t="shared" si="31"/>
        <v>0</v>
      </c>
      <c r="CB11" s="600"/>
      <c r="CC11" s="599">
        <f t="shared" si="32"/>
        <v>0</v>
      </c>
      <c r="CD11" s="600"/>
      <c r="CE11" s="600">
        <f t="shared" si="33"/>
        <v>1777.874</v>
      </c>
      <c r="CF11" s="600"/>
      <c r="CG11" s="601">
        <f t="shared" si="34"/>
        <v>708.19</v>
      </c>
      <c r="CH11" s="600"/>
      <c r="CI11" s="600">
        <f t="shared" si="35"/>
        <v>2486.0640000000003</v>
      </c>
      <c r="CJ11" s="600"/>
      <c r="CK11" s="601">
        <f t="shared" si="36"/>
        <v>0</v>
      </c>
      <c r="CL11" s="600"/>
      <c r="CM11" s="600">
        <f t="shared" si="37"/>
        <v>2486.0640000000003</v>
      </c>
      <c r="CN11" s="600"/>
      <c r="CO11" s="601">
        <f t="shared" si="38"/>
        <v>0</v>
      </c>
      <c r="CP11" s="600"/>
      <c r="CQ11" s="599">
        <f t="shared" si="39"/>
        <v>708.19</v>
      </c>
      <c r="CR11" s="600"/>
      <c r="CS11" s="618">
        <f t="shared" si="40"/>
        <v>708.19</v>
      </c>
      <c r="CT11" s="598"/>
      <c r="CU11" s="621">
        <f t="shared" si="41"/>
        <v>2486.0640000000003</v>
      </c>
      <c r="CV11" s="620"/>
      <c r="CW11" s="629"/>
    </row>
    <row r="12" spans="1:101" x14ac:dyDescent="0.25">
      <c r="A12" s="650"/>
      <c r="B12" s="650"/>
      <c r="C12" s="650"/>
      <c r="D12" s="650"/>
      <c r="E12" s="638" t="s">
        <v>2160</v>
      </c>
      <c r="F12" s="631"/>
      <c r="G12" s="595"/>
      <c r="H12" s="595"/>
      <c r="I12" s="637">
        <f t="shared" si="0"/>
        <v>0</v>
      </c>
      <c r="J12" s="595"/>
      <c r="K12" s="595"/>
      <c r="L12" s="595"/>
      <c r="M12" s="637">
        <f t="shared" si="1"/>
        <v>0</v>
      </c>
      <c r="N12" s="636">
        <f t="shared" si="2"/>
        <v>0</v>
      </c>
      <c r="O12" s="592"/>
      <c r="P12" s="592"/>
      <c r="Q12" s="595"/>
      <c r="R12" s="637">
        <f t="shared" si="3"/>
        <v>0</v>
      </c>
      <c r="S12" s="595"/>
      <c r="T12" s="595">
        <v>107.81399999999999</v>
      </c>
      <c r="U12" s="635">
        <v>150</v>
      </c>
      <c r="V12" s="637">
        <f t="shared" si="4"/>
        <v>257.81399999999996</v>
      </c>
      <c r="W12" s="636">
        <f t="shared" si="5"/>
        <v>257.81399999999996</v>
      </c>
      <c r="X12" s="607">
        <f t="shared" si="6"/>
        <v>257.81399999999996</v>
      </c>
      <c r="Y12" s="606"/>
      <c r="Z12" s="595"/>
      <c r="AA12" s="595"/>
      <c r="AB12" s="637">
        <f t="shared" si="7"/>
        <v>0</v>
      </c>
      <c r="AC12" s="595"/>
      <c r="AD12" s="595"/>
      <c r="AE12" s="595"/>
      <c r="AF12" s="605">
        <f t="shared" si="8"/>
        <v>0</v>
      </c>
      <c r="AG12" s="636">
        <f t="shared" si="9"/>
        <v>0</v>
      </c>
      <c r="AH12" s="592"/>
      <c r="AI12" s="592"/>
      <c r="AJ12" s="592"/>
      <c r="AK12" s="637">
        <f t="shared" si="10"/>
        <v>0</v>
      </c>
      <c r="AL12" s="595"/>
      <c r="AM12" s="595">
        <v>0</v>
      </c>
      <c r="AN12" s="635">
        <v>0</v>
      </c>
      <c r="AO12" s="637">
        <f t="shared" si="11"/>
        <v>0</v>
      </c>
      <c r="AP12" s="636">
        <f t="shared" si="12"/>
        <v>0</v>
      </c>
      <c r="AQ12" s="604">
        <f t="shared" si="13"/>
        <v>0</v>
      </c>
      <c r="AR12" s="594">
        <f t="shared" si="14"/>
        <v>257.81399999999996</v>
      </c>
      <c r="AS12" s="634"/>
      <c r="AT12" s="597"/>
      <c r="AU12" s="603">
        <f t="shared" si="15"/>
        <v>0</v>
      </c>
      <c r="AV12" s="602"/>
      <c r="AW12" s="601">
        <f t="shared" si="16"/>
        <v>0</v>
      </c>
      <c r="AX12" s="600"/>
      <c r="AY12" s="600">
        <f t="shared" si="17"/>
        <v>0</v>
      </c>
      <c r="AZ12" s="600"/>
      <c r="BA12" s="601">
        <f t="shared" si="18"/>
        <v>0</v>
      </c>
      <c r="BB12" s="599"/>
      <c r="BC12" s="599">
        <f t="shared" si="19"/>
        <v>0</v>
      </c>
      <c r="BD12" s="600"/>
      <c r="BE12" s="601">
        <f t="shared" si="20"/>
        <v>0</v>
      </c>
      <c r="BF12" s="598"/>
      <c r="BG12" s="598">
        <f t="shared" si="21"/>
        <v>0</v>
      </c>
      <c r="BH12" s="600"/>
      <c r="BI12" s="601">
        <f t="shared" si="22"/>
        <v>0</v>
      </c>
      <c r="BJ12" s="598"/>
      <c r="BK12" s="598">
        <f t="shared" si="23"/>
        <v>0</v>
      </c>
      <c r="BL12" s="600"/>
      <c r="BM12" s="601">
        <f t="shared" si="24"/>
        <v>0</v>
      </c>
      <c r="BN12" s="600"/>
      <c r="BO12" s="599">
        <f t="shared" si="25"/>
        <v>0</v>
      </c>
      <c r="BP12" s="600"/>
      <c r="BQ12" s="618">
        <f t="shared" si="26"/>
        <v>0</v>
      </c>
      <c r="BR12" s="600"/>
      <c r="BS12" s="601">
        <f t="shared" si="27"/>
        <v>0</v>
      </c>
      <c r="BT12" s="600"/>
      <c r="BU12" s="600">
        <f t="shared" si="28"/>
        <v>0</v>
      </c>
      <c r="BV12" s="600"/>
      <c r="BW12" s="601">
        <f t="shared" si="29"/>
        <v>0</v>
      </c>
      <c r="BX12" s="600"/>
      <c r="BY12" s="600">
        <f t="shared" si="30"/>
        <v>0</v>
      </c>
      <c r="BZ12" s="600"/>
      <c r="CA12" s="601">
        <f t="shared" si="31"/>
        <v>0</v>
      </c>
      <c r="CB12" s="600"/>
      <c r="CC12" s="599">
        <f t="shared" si="32"/>
        <v>0</v>
      </c>
      <c r="CD12" s="600"/>
      <c r="CE12" s="600">
        <f t="shared" si="33"/>
        <v>0</v>
      </c>
      <c r="CF12" s="600"/>
      <c r="CG12" s="601">
        <f t="shared" si="34"/>
        <v>0</v>
      </c>
      <c r="CH12" s="600"/>
      <c r="CI12" s="600">
        <f t="shared" si="35"/>
        <v>0</v>
      </c>
      <c r="CJ12" s="600"/>
      <c r="CK12" s="601">
        <f t="shared" si="36"/>
        <v>107.81399999999999</v>
      </c>
      <c r="CL12" s="600"/>
      <c r="CM12" s="600">
        <f t="shared" si="37"/>
        <v>107.81399999999999</v>
      </c>
      <c r="CN12" s="600"/>
      <c r="CO12" s="601">
        <f t="shared" si="38"/>
        <v>150</v>
      </c>
      <c r="CP12" s="600"/>
      <c r="CQ12" s="599">
        <f t="shared" si="39"/>
        <v>257.81399999999996</v>
      </c>
      <c r="CR12" s="600"/>
      <c r="CS12" s="618">
        <f t="shared" si="40"/>
        <v>257.81399999999996</v>
      </c>
      <c r="CT12" s="598"/>
      <c r="CU12" s="621">
        <f t="shared" si="41"/>
        <v>257.81399999999996</v>
      </c>
      <c r="CV12" s="620"/>
      <c r="CW12" s="629"/>
    </row>
    <row r="13" spans="1:101" x14ac:dyDescent="0.25">
      <c r="A13" s="650"/>
      <c r="B13" s="650"/>
      <c r="C13" s="650"/>
      <c r="D13" s="650"/>
      <c r="E13" s="638" t="s">
        <v>1432</v>
      </c>
      <c r="F13" s="631">
        <v>1311</v>
      </c>
      <c r="G13" s="595">
        <v>323</v>
      </c>
      <c r="H13" s="595">
        <v>1412</v>
      </c>
      <c r="I13" s="637">
        <f t="shared" si="0"/>
        <v>3046</v>
      </c>
      <c r="J13" s="595">
        <v>1325</v>
      </c>
      <c r="K13" s="595">
        <v>528</v>
      </c>
      <c r="L13" s="595">
        <v>1621.4380000000001</v>
      </c>
      <c r="M13" s="637">
        <f t="shared" si="1"/>
        <v>3474.4380000000001</v>
      </c>
      <c r="N13" s="636">
        <f t="shared" si="2"/>
        <v>6520.4380000000001</v>
      </c>
      <c r="O13" s="592">
        <v>215.62799999999999</v>
      </c>
      <c r="P13" s="592"/>
      <c r="Q13" s="595">
        <v>1687</v>
      </c>
      <c r="R13" s="637">
        <f t="shared" si="3"/>
        <v>1902.6279999999999</v>
      </c>
      <c r="S13" s="595"/>
      <c r="T13" s="595"/>
      <c r="U13" s="635"/>
      <c r="V13" s="637">
        <f t="shared" si="4"/>
        <v>0</v>
      </c>
      <c r="W13" s="636">
        <f t="shared" si="5"/>
        <v>1902.6279999999999</v>
      </c>
      <c r="X13" s="607">
        <f t="shared" si="6"/>
        <v>8423.0659999999989</v>
      </c>
      <c r="Y13" s="606">
        <v>1245</v>
      </c>
      <c r="Z13" s="595">
        <v>1714</v>
      </c>
      <c r="AA13" s="595">
        <v>774</v>
      </c>
      <c r="AB13" s="637">
        <f t="shared" si="7"/>
        <v>3733</v>
      </c>
      <c r="AC13" s="595">
        <v>2949</v>
      </c>
      <c r="AD13" s="595">
        <v>2816</v>
      </c>
      <c r="AE13" s="595">
        <v>4257.5959999999995</v>
      </c>
      <c r="AF13" s="605">
        <f t="shared" si="8"/>
        <v>10022.596</v>
      </c>
      <c r="AG13" s="636">
        <f t="shared" si="9"/>
        <v>13755.596</v>
      </c>
      <c r="AH13" s="592">
        <v>684.93600000000004</v>
      </c>
      <c r="AI13" s="592"/>
      <c r="AJ13" s="592">
        <v>2516</v>
      </c>
      <c r="AK13" s="637">
        <f t="shared" si="10"/>
        <v>3200.9360000000001</v>
      </c>
      <c r="AL13" s="595"/>
      <c r="AM13" s="595"/>
      <c r="AN13" s="635"/>
      <c r="AO13" s="637">
        <f t="shared" si="11"/>
        <v>0</v>
      </c>
      <c r="AP13" s="636">
        <f t="shared" si="12"/>
        <v>3200.9360000000001</v>
      </c>
      <c r="AQ13" s="604">
        <f t="shared" si="13"/>
        <v>16956.531999999999</v>
      </c>
      <c r="AR13" s="594">
        <f t="shared" si="14"/>
        <v>25379.597999999998</v>
      </c>
      <c r="AS13" s="634"/>
      <c r="AT13" s="597"/>
      <c r="AU13" s="603">
        <f t="shared" si="15"/>
        <v>2556</v>
      </c>
      <c r="AV13" s="602"/>
      <c r="AW13" s="601">
        <f t="shared" si="16"/>
        <v>2037</v>
      </c>
      <c r="AX13" s="600"/>
      <c r="AY13" s="600">
        <f t="shared" si="17"/>
        <v>4593</v>
      </c>
      <c r="AZ13" s="600"/>
      <c r="BA13" s="601">
        <f t="shared" si="18"/>
        <v>2186</v>
      </c>
      <c r="BB13" s="599"/>
      <c r="BC13" s="599">
        <f t="shared" si="19"/>
        <v>6779</v>
      </c>
      <c r="BD13" s="600"/>
      <c r="BE13" s="601">
        <f t="shared" si="20"/>
        <v>4274</v>
      </c>
      <c r="BF13" s="598"/>
      <c r="BG13" s="598">
        <f t="shared" si="21"/>
        <v>11053</v>
      </c>
      <c r="BH13" s="600"/>
      <c r="BI13" s="601">
        <f t="shared" si="22"/>
        <v>3344</v>
      </c>
      <c r="BJ13" s="598"/>
      <c r="BK13" s="598">
        <f t="shared" si="23"/>
        <v>14397</v>
      </c>
      <c r="BL13" s="600"/>
      <c r="BM13" s="601">
        <f t="shared" si="24"/>
        <v>5879.0339999999997</v>
      </c>
      <c r="BN13" s="600"/>
      <c r="BO13" s="599">
        <f t="shared" si="25"/>
        <v>13497.034</v>
      </c>
      <c r="BP13" s="600"/>
      <c r="BQ13" s="618">
        <f t="shared" si="26"/>
        <v>20276.034</v>
      </c>
      <c r="BR13" s="600"/>
      <c r="BS13" s="601">
        <f t="shared" si="27"/>
        <v>900.56400000000008</v>
      </c>
      <c r="BT13" s="600"/>
      <c r="BU13" s="600">
        <f t="shared" si="28"/>
        <v>21176.597999999998</v>
      </c>
      <c r="BV13" s="600"/>
      <c r="BW13" s="601">
        <f t="shared" si="29"/>
        <v>0</v>
      </c>
      <c r="BX13" s="600"/>
      <c r="BY13" s="600">
        <f t="shared" si="30"/>
        <v>21176.597999999998</v>
      </c>
      <c r="BZ13" s="600"/>
      <c r="CA13" s="601">
        <f t="shared" si="31"/>
        <v>4203</v>
      </c>
      <c r="CB13" s="600"/>
      <c r="CC13" s="599">
        <f t="shared" si="32"/>
        <v>5103.5640000000003</v>
      </c>
      <c r="CD13" s="600"/>
      <c r="CE13" s="600">
        <f t="shared" si="33"/>
        <v>25379.597999999998</v>
      </c>
      <c r="CF13" s="600"/>
      <c r="CG13" s="601">
        <f t="shared" si="34"/>
        <v>0</v>
      </c>
      <c r="CH13" s="600"/>
      <c r="CI13" s="600">
        <f t="shared" si="35"/>
        <v>25379.597999999998</v>
      </c>
      <c r="CJ13" s="600"/>
      <c r="CK13" s="601">
        <f t="shared" si="36"/>
        <v>0</v>
      </c>
      <c r="CL13" s="600"/>
      <c r="CM13" s="600">
        <f t="shared" si="37"/>
        <v>25379.597999999998</v>
      </c>
      <c r="CN13" s="600"/>
      <c r="CO13" s="601">
        <f t="shared" si="38"/>
        <v>0</v>
      </c>
      <c r="CP13" s="600"/>
      <c r="CQ13" s="599">
        <f t="shared" si="39"/>
        <v>0</v>
      </c>
      <c r="CR13" s="600"/>
      <c r="CS13" s="618">
        <f t="shared" si="40"/>
        <v>5103.5640000000003</v>
      </c>
      <c r="CT13" s="598"/>
      <c r="CU13" s="621">
        <f t="shared" si="41"/>
        <v>25379.597999999998</v>
      </c>
      <c r="CV13" s="620"/>
      <c r="CW13" s="629"/>
    </row>
    <row r="14" spans="1:101" x14ac:dyDescent="0.25">
      <c r="A14" s="650"/>
      <c r="B14" s="650"/>
      <c r="C14" s="650"/>
      <c r="D14" s="650"/>
      <c r="E14" s="638" t="s">
        <v>1431</v>
      </c>
      <c r="F14" s="631">
        <v>0</v>
      </c>
      <c r="G14" s="595">
        <v>0</v>
      </c>
      <c r="H14" s="595">
        <v>0</v>
      </c>
      <c r="I14" s="637">
        <f t="shared" si="0"/>
        <v>0</v>
      </c>
      <c r="J14" s="595">
        <v>0</v>
      </c>
      <c r="K14" s="595"/>
      <c r="L14" s="595">
        <v>0</v>
      </c>
      <c r="M14" s="637">
        <f t="shared" si="1"/>
        <v>0</v>
      </c>
      <c r="N14" s="636">
        <f t="shared" si="2"/>
        <v>0</v>
      </c>
      <c r="O14" s="592">
        <v>0</v>
      </c>
      <c r="P14" s="592"/>
      <c r="Q14" s="595">
        <v>0</v>
      </c>
      <c r="R14" s="637">
        <f t="shared" si="3"/>
        <v>0</v>
      </c>
      <c r="S14" s="595">
        <v>0</v>
      </c>
      <c r="T14" s="595">
        <v>0</v>
      </c>
      <c r="U14" s="635">
        <v>0</v>
      </c>
      <c r="V14" s="637">
        <f t="shared" si="4"/>
        <v>0</v>
      </c>
      <c r="W14" s="636">
        <f t="shared" si="5"/>
        <v>0</v>
      </c>
      <c r="X14" s="607">
        <f t="shared" si="6"/>
        <v>0</v>
      </c>
      <c r="Y14" s="606">
        <v>888</v>
      </c>
      <c r="Z14" s="595">
        <v>131</v>
      </c>
      <c r="AA14" s="595">
        <v>1423</v>
      </c>
      <c r="AB14" s="637">
        <f t="shared" si="7"/>
        <v>2442</v>
      </c>
      <c r="AC14" s="595">
        <v>2437</v>
      </c>
      <c r="AD14" s="595"/>
      <c r="AE14" s="595">
        <v>2386.7060000000001</v>
      </c>
      <c r="AF14" s="605">
        <f t="shared" si="8"/>
        <v>4823.7060000000001</v>
      </c>
      <c r="AG14" s="636">
        <f t="shared" si="9"/>
        <v>7265.7060000000001</v>
      </c>
      <c r="AH14" s="592">
        <v>1678.5160000000001</v>
      </c>
      <c r="AI14" s="592"/>
      <c r="AJ14" s="592">
        <v>1133</v>
      </c>
      <c r="AK14" s="637">
        <f t="shared" si="10"/>
        <v>2811.5160000000001</v>
      </c>
      <c r="AL14" s="595">
        <v>4010.2579999999998</v>
      </c>
      <c r="AM14" s="595">
        <v>1705.998</v>
      </c>
      <c r="AN14" s="635">
        <v>2334</v>
      </c>
      <c r="AO14" s="637">
        <f t="shared" si="11"/>
        <v>8050.2559999999994</v>
      </c>
      <c r="AP14" s="636">
        <f t="shared" si="12"/>
        <v>10861.771999999999</v>
      </c>
      <c r="AQ14" s="604">
        <f t="shared" si="13"/>
        <v>18127.477999999999</v>
      </c>
      <c r="AR14" s="594">
        <f t="shared" si="14"/>
        <v>18127.477999999999</v>
      </c>
      <c r="AS14" s="634"/>
      <c r="AT14" s="597"/>
      <c r="AU14" s="603">
        <f t="shared" si="15"/>
        <v>888</v>
      </c>
      <c r="AV14" s="602"/>
      <c r="AW14" s="601">
        <f t="shared" si="16"/>
        <v>131</v>
      </c>
      <c r="AX14" s="600"/>
      <c r="AY14" s="600">
        <f t="shared" si="17"/>
        <v>1019</v>
      </c>
      <c r="AZ14" s="600"/>
      <c r="BA14" s="601">
        <f t="shared" si="18"/>
        <v>1423</v>
      </c>
      <c r="BB14" s="599"/>
      <c r="BC14" s="599">
        <f t="shared" si="19"/>
        <v>2442</v>
      </c>
      <c r="BD14" s="600"/>
      <c r="BE14" s="601">
        <f t="shared" si="20"/>
        <v>2437</v>
      </c>
      <c r="BF14" s="598"/>
      <c r="BG14" s="598">
        <f t="shared" si="21"/>
        <v>4879</v>
      </c>
      <c r="BH14" s="600"/>
      <c r="BI14" s="601">
        <f t="shared" si="22"/>
        <v>0</v>
      </c>
      <c r="BJ14" s="598"/>
      <c r="BK14" s="598">
        <f t="shared" si="23"/>
        <v>4879</v>
      </c>
      <c r="BL14" s="600"/>
      <c r="BM14" s="601">
        <f t="shared" si="24"/>
        <v>2386.7060000000001</v>
      </c>
      <c r="BN14" s="600"/>
      <c r="BO14" s="599">
        <f t="shared" si="25"/>
        <v>4823.7060000000001</v>
      </c>
      <c r="BP14" s="600"/>
      <c r="BQ14" s="618">
        <f t="shared" si="26"/>
        <v>7265.7060000000001</v>
      </c>
      <c r="BR14" s="600"/>
      <c r="BS14" s="601">
        <f t="shared" si="27"/>
        <v>1678.5160000000001</v>
      </c>
      <c r="BT14" s="600"/>
      <c r="BU14" s="600">
        <f t="shared" si="28"/>
        <v>8944.2219999999998</v>
      </c>
      <c r="BV14" s="600"/>
      <c r="BW14" s="601">
        <f t="shared" si="29"/>
        <v>0</v>
      </c>
      <c r="BX14" s="600"/>
      <c r="BY14" s="600">
        <f t="shared" si="30"/>
        <v>8944.2219999999998</v>
      </c>
      <c r="BZ14" s="600"/>
      <c r="CA14" s="601">
        <f t="shared" si="31"/>
        <v>1133</v>
      </c>
      <c r="CB14" s="600"/>
      <c r="CC14" s="599">
        <f t="shared" si="32"/>
        <v>2811.5160000000001</v>
      </c>
      <c r="CD14" s="600"/>
      <c r="CE14" s="600">
        <f t="shared" si="33"/>
        <v>10077.222</v>
      </c>
      <c r="CF14" s="600"/>
      <c r="CG14" s="601">
        <f t="shared" si="34"/>
        <v>4010.2579999999998</v>
      </c>
      <c r="CH14" s="600"/>
      <c r="CI14" s="600">
        <f t="shared" si="35"/>
        <v>14087.48</v>
      </c>
      <c r="CJ14" s="600"/>
      <c r="CK14" s="601">
        <f t="shared" si="36"/>
        <v>1705.998</v>
      </c>
      <c r="CL14" s="600"/>
      <c r="CM14" s="600">
        <f t="shared" si="37"/>
        <v>15793.477999999999</v>
      </c>
      <c r="CN14" s="600"/>
      <c r="CO14" s="601">
        <f t="shared" si="38"/>
        <v>2334</v>
      </c>
      <c r="CP14" s="600"/>
      <c r="CQ14" s="599">
        <f t="shared" si="39"/>
        <v>8050.2559999999994</v>
      </c>
      <c r="CR14" s="600"/>
      <c r="CS14" s="618">
        <f t="shared" si="40"/>
        <v>10861.771999999999</v>
      </c>
      <c r="CT14" s="598"/>
      <c r="CU14" s="621">
        <f t="shared" si="41"/>
        <v>18127.477999999999</v>
      </c>
      <c r="CV14" s="620"/>
      <c r="CW14" s="629"/>
    </row>
    <row r="15" spans="1:101" x14ac:dyDescent="0.25">
      <c r="A15" s="650"/>
      <c r="B15" s="650"/>
      <c r="C15" s="650"/>
      <c r="D15" s="650"/>
      <c r="E15" s="638" t="s">
        <v>1216</v>
      </c>
      <c r="F15" s="631">
        <v>1180</v>
      </c>
      <c r="G15" s="595">
        <v>1163</v>
      </c>
      <c r="H15" s="595">
        <v>1148</v>
      </c>
      <c r="I15" s="637">
        <f t="shared" si="0"/>
        <v>3491</v>
      </c>
      <c r="J15" s="595">
        <v>0</v>
      </c>
      <c r="K15" s="595">
        <v>0</v>
      </c>
      <c r="L15" s="595">
        <v>0</v>
      </c>
      <c r="M15" s="637">
        <f t="shared" si="1"/>
        <v>0</v>
      </c>
      <c r="N15" s="636">
        <f t="shared" si="2"/>
        <v>3491</v>
      </c>
      <c r="O15" s="592">
        <v>837.14400000000001</v>
      </c>
      <c r="P15" s="592">
        <v>300.18799999999999</v>
      </c>
      <c r="Q15" s="595">
        <v>435</v>
      </c>
      <c r="R15" s="637">
        <f t="shared" si="3"/>
        <v>1572.3319999999999</v>
      </c>
      <c r="S15" s="595"/>
      <c r="T15" s="595"/>
      <c r="U15" s="635"/>
      <c r="V15" s="637">
        <f t="shared" si="4"/>
        <v>0</v>
      </c>
      <c r="W15" s="636">
        <f t="shared" si="5"/>
        <v>1572.3319999999999</v>
      </c>
      <c r="X15" s="607">
        <f t="shared" si="6"/>
        <v>5063.3320000000003</v>
      </c>
      <c r="Y15" s="606">
        <v>74922</v>
      </c>
      <c r="Z15" s="595">
        <v>73850</v>
      </c>
      <c r="AA15" s="595">
        <v>45971</v>
      </c>
      <c r="AB15" s="637">
        <f t="shared" si="7"/>
        <v>194743</v>
      </c>
      <c r="AC15" s="595">
        <v>76273</v>
      </c>
      <c r="AD15" s="595">
        <v>76178</v>
      </c>
      <c r="AE15" s="595">
        <v>71981.7</v>
      </c>
      <c r="AF15" s="605">
        <f t="shared" si="8"/>
        <v>224432.7</v>
      </c>
      <c r="AG15" s="636">
        <f t="shared" si="9"/>
        <v>419175.7</v>
      </c>
      <c r="AH15" s="592">
        <v>84722.778000000006</v>
      </c>
      <c r="AI15" s="592">
        <v>3929.9259999999999</v>
      </c>
      <c r="AJ15" s="592">
        <v>70641</v>
      </c>
      <c r="AK15" s="637">
        <f t="shared" si="10"/>
        <v>159293.70400000003</v>
      </c>
      <c r="AL15" s="595"/>
      <c r="AM15" s="595"/>
      <c r="AN15" s="635"/>
      <c r="AO15" s="637">
        <f t="shared" si="11"/>
        <v>0</v>
      </c>
      <c r="AP15" s="636">
        <f t="shared" si="12"/>
        <v>159293.70400000003</v>
      </c>
      <c r="AQ15" s="604">
        <f t="shared" si="13"/>
        <v>578469.40399999998</v>
      </c>
      <c r="AR15" s="594">
        <f t="shared" si="14"/>
        <v>583532.73600000003</v>
      </c>
      <c r="AS15" s="634"/>
      <c r="AT15" s="597"/>
      <c r="AU15" s="603">
        <f t="shared" si="15"/>
        <v>76102</v>
      </c>
      <c r="AV15" s="602"/>
      <c r="AW15" s="601">
        <f t="shared" si="16"/>
        <v>75013</v>
      </c>
      <c r="AX15" s="600"/>
      <c r="AY15" s="600">
        <f t="shared" si="17"/>
        <v>151115</v>
      </c>
      <c r="AZ15" s="600"/>
      <c r="BA15" s="601">
        <f t="shared" si="18"/>
        <v>47119</v>
      </c>
      <c r="BB15" s="599"/>
      <c r="BC15" s="599">
        <f t="shared" si="19"/>
        <v>198234</v>
      </c>
      <c r="BD15" s="600"/>
      <c r="BE15" s="601">
        <f t="shared" si="20"/>
        <v>76273</v>
      </c>
      <c r="BF15" s="598"/>
      <c r="BG15" s="598">
        <f t="shared" si="21"/>
        <v>274507</v>
      </c>
      <c r="BH15" s="600"/>
      <c r="BI15" s="601">
        <f t="shared" si="22"/>
        <v>76178</v>
      </c>
      <c r="BJ15" s="598"/>
      <c r="BK15" s="598">
        <f t="shared" si="23"/>
        <v>350685</v>
      </c>
      <c r="BL15" s="600"/>
      <c r="BM15" s="601">
        <f t="shared" si="24"/>
        <v>71981.7</v>
      </c>
      <c r="BN15" s="600"/>
      <c r="BO15" s="599">
        <f t="shared" si="25"/>
        <v>224432.7</v>
      </c>
      <c r="BP15" s="600"/>
      <c r="BQ15" s="618">
        <f t="shared" si="26"/>
        <v>422666.7</v>
      </c>
      <c r="BR15" s="600"/>
      <c r="BS15" s="601">
        <f t="shared" si="27"/>
        <v>85559.922000000006</v>
      </c>
      <c r="BT15" s="600"/>
      <c r="BU15" s="600">
        <f t="shared" si="28"/>
        <v>508226.62200000003</v>
      </c>
      <c r="BV15" s="600"/>
      <c r="BW15" s="601">
        <f t="shared" si="29"/>
        <v>4230.1139999999996</v>
      </c>
      <c r="BX15" s="600"/>
      <c r="BY15" s="600">
        <f t="shared" si="30"/>
        <v>512456.73600000003</v>
      </c>
      <c r="BZ15" s="600"/>
      <c r="CA15" s="601">
        <f t="shared" si="31"/>
        <v>71076</v>
      </c>
      <c r="CB15" s="600"/>
      <c r="CC15" s="599">
        <f t="shared" si="32"/>
        <v>160866.03600000002</v>
      </c>
      <c r="CD15" s="600"/>
      <c r="CE15" s="600">
        <f t="shared" si="33"/>
        <v>583532.73600000003</v>
      </c>
      <c r="CF15" s="600"/>
      <c r="CG15" s="601">
        <f t="shared" si="34"/>
        <v>0</v>
      </c>
      <c r="CH15" s="600"/>
      <c r="CI15" s="600">
        <f t="shared" si="35"/>
        <v>583532.73600000003</v>
      </c>
      <c r="CJ15" s="600"/>
      <c r="CK15" s="601">
        <f t="shared" si="36"/>
        <v>0</v>
      </c>
      <c r="CL15" s="600"/>
      <c r="CM15" s="600">
        <f t="shared" si="37"/>
        <v>583532.73600000003</v>
      </c>
      <c r="CN15" s="600"/>
      <c r="CO15" s="601">
        <f t="shared" si="38"/>
        <v>0</v>
      </c>
      <c r="CP15" s="600"/>
      <c r="CQ15" s="599">
        <f t="shared" si="39"/>
        <v>0</v>
      </c>
      <c r="CR15" s="600"/>
      <c r="CS15" s="618">
        <f t="shared" si="40"/>
        <v>160866.03600000002</v>
      </c>
      <c r="CT15" s="598"/>
      <c r="CU15" s="621">
        <f t="shared" si="41"/>
        <v>583532.73600000003</v>
      </c>
      <c r="CV15" s="620"/>
      <c r="CW15" s="629"/>
    </row>
    <row r="16" spans="1:101" x14ac:dyDescent="0.25">
      <c r="A16" s="650"/>
      <c r="B16" s="650"/>
      <c r="C16" s="650"/>
      <c r="D16" s="650"/>
      <c r="E16" s="638" t="s">
        <v>1209</v>
      </c>
      <c r="F16" s="631">
        <v>4733</v>
      </c>
      <c r="G16" s="595">
        <v>4262</v>
      </c>
      <c r="H16" s="595">
        <v>4539</v>
      </c>
      <c r="I16" s="637">
        <f t="shared" si="0"/>
        <v>13534</v>
      </c>
      <c r="J16" s="595">
        <v>7655</v>
      </c>
      <c r="K16" s="595">
        <v>6424</v>
      </c>
      <c r="L16" s="595">
        <v>5972.05</v>
      </c>
      <c r="M16" s="637">
        <f t="shared" si="1"/>
        <v>20051.05</v>
      </c>
      <c r="N16" s="636">
        <f t="shared" si="2"/>
        <v>33585.050000000003</v>
      </c>
      <c r="O16" s="592">
        <v>11333.154</v>
      </c>
      <c r="P16" s="592">
        <v>1327.5920000000001</v>
      </c>
      <c r="Q16" s="595">
        <v>6486</v>
      </c>
      <c r="R16" s="637">
        <f t="shared" si="3"/>
        <v>19146.745999999999</v>
      </c>
      <c r="S16" s="595">
        <v>6559.7420000000002</v>
      </c>
      <c r="T16" s="595">
        <v>8658.9439999999995</v>
      </c>
      <c r="U16" s="635">
        <v>3501</v>
      </c>
      <c r="V16" s="637">
        <f t="shared" si="4"/>
        <v>18719.686000000002</v>
      </c>
      <c r="W16" s="636">
        <f t="shared" si="5"/>
        <v>37866.432000000001</v>
      </c>
      <c r="X16" s="607">
        <f t="shared" si="6"/>
        <v>71451.482000000004</v>
      </c>
      <c r="Y16" s="606">
        <v>0</v>
      </c>
      <c r="Z16" s="595">
        <v>0</v>
      </c>
      <c r="AA16" s="595">
        <v>0</v>
      </c>
      <c r="AB16" s="637">
        <f t="shared" si="7"/>
        <v>0</v>
      </c>
      <c r="AC16" s="595">
        <v>0</v>
      </c>
      <c r="AD16" s="595">
        <v>412</v>
      </c>
      <c r="AE16" s="595">
        <v>0</v>
      </c>
      <c r="AF16" s="605">
        <f t="shared" si="8"/>
        <v>412</v>
      </c>
      <c r="AG16" s="636">
        <f t="shared" si="9"/>
        <v>412</v>
      </c>
      <c r="AH16" s="592">
        <v>310.75799999999998</v>
      </c>
      <c r="AI16" s="592">
        <v>0</v>
      </c>
      <c r="AJ16" s="592">
        <v>0</v>
      </c>
      <c r="AK16" s="637">
        <f t="shared" si="10"/>
        <v>310.75799999999998</v>
      </c>
      <c r="AL16" s="595">
        <v>0</v>
      </c>
      <c r="AM16" s="595">
        <v>147.97999999999999</v>
      </c>
      <c r="AN16" s="635">
        <v>0</v>
      </c>
      <c r="AO16" s="637">
        <f t="shared" si="11"/>
        <v>147.97999999999999</v>
      </c>
      <c r="AP16" s="636">
        <f t="shared" si="12"/>
        <v>458.73799999999994</v>
      </c>
      <c r="AQ16" s="604">
        <f t="shared" si="13"/>
        <v>870.73800000000006</v>
      </c>
      <c r="AR16" s="594">
        <f t="shared" si="14"/>
        <v>72322.22</v>
      </c>
      <c r="AS16" s="634"/>
      <c r="AT16" s="597"/>
      <c r="AU16" s="603">
        <f t="shared" si="15"/>
        <v>4733</v>
      </c>
      <c r="AV16" s="602"/>
      <c r="AW16" s="601">
        <f t="shared" si="16"/>
        <v>4262</v>
      </c>
      <c r="AX16" s="600"/>
      <c r="AY16" s="600">
        <f t="shared" si="17"/>
        <v>8995</v>
      </c>
      <c r="AZ16" s="600"/>
      <c r="BA16" s="601">
        <f t="shared" si="18"/>
        <v>4539</v>
      </c>
      <c r="BB16" s="599"/>
      <c r="BC16" s="599">
        <f t="shared" si="19"/>
        <v>13534</v>
      </c>
      <c r="BD16" s="600"/>
      <c r="BE16" s="601">
        <f t="shared" si="20"/>
        <v>7655</v>
      </c>
      <c r="BF16" s="598"/>
      <c r="BG16" s="598">
        <f t="shared" si="21"/>
        <v>21189</v>
      </c>
      <c r="BH16" s="600"/>
      <c r="BI16" s="601">
        <f t="shared" si="22"/>
        <v>6836</v>
      </c>
      <c r="BJ16" s="598"/>
      <c r="BK16" s="598">
        <f t="shared" si="23"/>
        <v>28025</v>
      </c>
      <c r="BL16" s="600"/>
      <c r="BM16" s="601">
        <f t="shared" si="24"/>
        <v>5972.05</v>
      </c>
      <c r="BN16" s="600"/>
      <c r="BO16" s="599">
        <f t="shared" si="25"/>
        <v>20463.05</v>
      </c>
      <c r="BP16" s="600"/>
      <c r="BQ16" s="618">
        <f t="shared" si="26"/>
        <v>33997.050000000003</v>
      </c>
      <c r="BR16" s="600"/>
      <c r="BS16" s="601">
        <f t="shared" si="27"/>
        <v>11643.912</v>
      </c>
      <c r="BT16" s="600"/>
      <c r="BU16" s="600">
        <f t="shared" si="28"/>
        <v>45640.962</v>
      </c>
      <c r="BV16" s="600"/>
      <c r="BW16" s="601">
        <f t="shared" si="29"/>
        <v>1327.5920000000001</v>
      </c>
      <c r="BX16" s="600"/>
      <c r="BY16" s="600">
        <f t="shared" si="30"/>
        <v>46968.553999999996</v>
      </c>
      <c r="BZ16" s="600"/>
      <c r="CA16" s="601">
        <f t="shared" si="31"/>
        <v>6486</v>
      </c>
      <c r="CB16" s="600"/>
      <c r="CC16" s="599">
        <f t="shared" si="32"/>
        <v>19457.504000000001</v>
      </c>
      <c r="CD16" s="600"/>
      <c r="CE16" s="600">
        <f t="shared" si="33"/>
        <v>53454.553999999996</v>
      </c>
      <c r="CF16" s="600"/>
      <c r="CG16" s="601">
        <f t="shared" si="34"/>
        <v>6559.7420000000002</v>
      </c>
      <c r="CH16" s="600"/>
      <c r="CI16" s="600">
        <f t="shared" si="35"/>
        <v>60014.295999999995</v>
      </c>
      <c r="CJ16" s="600"/>
      <c r="CK16" s="601">
        <f t="shared" si="36"/>
        <v>8806.9239999999991</v>
      </c>
      <c r="CL16" s="600"/>
      <c r="CM16" s="600">
        <f t="shared" si="37"/>
        <v>68821.22</v>
      </c>
      <c r="CN16" s="600"/>
      <c r="CO16" s="601">
        <f t="shared" si="38"/>
        <v>3501</v>
      </c>
      <c r="CP16" s="600"/>
      <c r="CQ16" s="599">
        <f t="shared" si="39"/>
        <v>18867.665999999997</v>
      </c>
      <c r="CR16" s="600"/>
      <c r="CS16" s="618">
        <f t="shared" si="40"/>
        <v>38325.17</v>
      </c>
      <c r="CT16" s="598"/>
      <c r="CU16" s="621">
        <f t="shared" si="41"/>
        <v>72322.22</v>
      </c>
      <c r="CV16" s="620"/>
      <c r="CW16" s="629"/>
    </row>
    <row r="17" spans="1:101" x14ac:dyDescent="0.25">
      <c r="A17" s="650"/>
      <c r="B17" s="650"/>
      <c r="C17" s="650"/>
      <c r="D17" s="650"/>
      <c r="E17" s="638" t="s">
        <v>1423</v>
      </c>
      <c r="F17" s="631">
        <v>110</v>
      </c>
      <c r="G17" s="595">
        <v>816</v>
      </c>
      <c r="H17" s="595">
        <v>101</v>
      </c>
      <c r="I17" s="637">
        <f t="shared" si="0"/>
        <v>1027</v>
      </c>
      <c r="J17" s="595">
        <v>670</v>
      </c>
      <c r="K17" s="595">
        <v>998</v>
      </c>
      <c r="L17" s="595">
        <v>1249.374</v>
      </c>
      <c r="M17" s="637">
        <f t="shared" si="1"/>
        <v>2917.3739999999998</v>
      </c>
      <c r="N17" s="636">
        <f t="shared" si="2"/>
        <v>3944.3739999999998</v>
      </c>
      <c r="O17" s="592">
        <v>572.89400000000001</v>
      </c>
      <c r="P17" s="592"/>
      <c r="Q17" s="595">
        <v>1239</v>
      </c>
      <c r="R17" s="637">
        <f t="shared" si="3"/>
        <v>1811.894</v>
      </c>
      <c r="S17" s="595">
        <v>1109.8499999999999</v>
      </c>
      <c r="T17" s="595">
        <v>591.91999999999996</v>
      </c>
      <c r="U17" s="635">
        <v>1074</v>
      </c>
      <c r="V17" s="637">
        <f t="shared" si="4"/>
        <v>2775.77</v>
      </c>
      <c r="W17" s="636">
        <f t="shared" si="5"/>
        <v>4587.6639999999998</v>
      </c>
      <c r="X17" s="607">
        <f t="shared" si="6"/>
        <v>8532.0380000000005</v>
      </c>
      <c r="Y17" s="606">
        <v>0</v>
      </c>
      <c r="Z17" s="595">
        <v>0</v>
      </c>
      <c r="AA17" s="595">
        <v>0</v>
      </c>
      <c r="AB17" s="637">
        <f t="shared" si="7"/>
        <v>0</v>
      </c>
      <c r="AC17" s="595">
        <v>0</v>
      </c>
      <c r="AD17" s="595">
        <v>0</v>
      </c>
      <c r="AE17" s="595">
        <v>0</v>
      </c>
      <c r="AF17" s="605">
        <f t="shared" si="8"/>
        <v>0</v>
      </c>
      <c r="AG17" s="636">
        <f t="shared" si="9"/>
        <v>0</v>
      </c>
      <c r="AH17" s="592">
        <v>0</v>
      </c>
      <c r="AI17" s="592"/>
      <c r="AJ17" s="592">
        <v>0</v>
      </c>
      <c r="AK17" s="637">
        <f t="shared" si="10"/>
        <v>0</v>
      </c>
      <c r="AL17" s="595">
        <v>0</v>
      </c>
      <c r="AM17" s="595">
        <v>0</v>
      </c>
      <c r="AN17" s="635">
        <v>0</v>
      </c>
      <c r="AO17" s="637">
        <f t="shared" si="11"/>
        <v>0</v>
      </c>
      <c r="AP17" s="636">
        <f t="shared" si="12"/>
        <v>0</v>
      </c>
      <c r="AQ17" s="604">
        <f t="shared" si="13"/>
        <v>0</v>
      </c>
      <c r="AR17" s="594">
        <f t="shared" si="14"/>
        <v>8532.0380000000005</v>
      </c>
      <c r="AS17" s="634"/>
      <c r="AT17" s="597"/>
      <c r="AU17" s="603">
        <f t="shared" si="15"/>
        <v>110</v>
      </c>
      <c r="AV17" s="602"/>
      <c r="AW17" s="601">
        <f t="shared" si="16"/>
        <v>816</v>
      </c>
      <c r="AX17" s="600"/>
      <c r="AY17" s="600">
        <f t="shared" si="17"/>
        <v>926</v>
      </c>
      <c r="AZ17" s="600"/>
      <c r="BA17" s="601">
        <f t="shared" si="18"/>
        <v>101</v>
      </c>
      <c r="BB17" s="599"/>
      <c r="BC17" s="599">
        <f t="shared" si="19"/>
        <v>1027</v>
      </c>
      <c r="BD17" s="600"/>
      <c r="BE17" s="601">
        <f t="shared" si="20"/>
        <v>670</v>
      </c>
      <c r="BF17" s="598"/>
      <c r="BG17" s="598">
        <f t="shared" si="21"/>
        <v>1697</v>
      </c>
      <c r="BH17" s="600"/>
      <c r="BI17" s="601">
        <f t="shared" si="22"/>
        <v>998</v>
      </c>
      <c r="BJ17" s="598"/>
      <c r="BK17" s="598">
        <f t="shared" si="23"/>
        <v>2695</v>
      </c>
      <c r="BL17" s="600"/>
      <c r="BM17" s="601">
        <f t="shared" si="24"/>
        <v>1249.374</v>
      </c>
      <c r="BN17" s="600"/>
      <c r="BO17" s="599">
        <f t="shared" si="25"/>
        <v>2917.3739999999998</v>
      </c>
      <c r="BP17" s="600"/>
      <c r="BQ17" s="618">
        <f t="shared" si="26"/>
        <v>3944.3739999999998</v>
      </c>
      <c r="BR17" s="600"/>
      <c r="BS17" s="601">
        <f t="shared" si="27"/>
        <v>572.89400000000001</v>
      </c>
      <c r="BT17" s="600"/>
      <c r="BU17" s="600">
        <f t="shared" si="28"/>
        <v>4517.268</v>
      </c>
      <c r="BV17" s="600"/>
      <c r="BW17" s="601">
        <f t="shared" si="29"/>
        <v>0</v>
      </c>
      <c r="BX17" s="600"/>
      <c r="BY17" s="600">
        <f t="shared" si="30"/>
        <v>4517.268</v>
      </c>
      <c r="BZ17" s="600"/>
      <c r="CA17" s="601">
        <f t="shared" si="31"/>
        <v>1239</v>
      </c>
      <c r="CB17" s="600"/>
      <c r="CC17" s="599">
        <f t="shared" si="32"/>
        <v>1811.894</v>
      </c>
      <c r="CD17" s="600"/>
      <c r="CE17" s="600">
        <f t="shared" si="33"/>
        <v>5756.268</v>
      </c>
      <c r="CF17" s="600"/>
      <c r="CG17" s="601">
        <f t="shared" si="34"/>
        <v>1109.8499999999999</v>
      </c>
      <c r="CH17" s="600"/>
      <c r="CI17" s="600">
        <f t="shared" si="35"/>
        <v>6866.1180000000004</v>
      </c>
      <c r="CJ17" s="600"/>
      <c r="CK17" s="601">
        <f t="shared" si="36"/>
        <v>591.91999999999996</v>
      </c>
      <c r="CL17" s="600"/>
      <c r="CM17" s="600">
        <f t="shared" si="37"/>
        <v>7458.0380000000005</v>
      </c>
      <c r="CN17" s="600"/>
      <c r="CO17" s="601">
        <f t="shared" si="38"/>
        <v>1074</v>
      </c>
      <c r="CP17" s="600"/>
      <c r="CQ17" s="599">
        <f t="shared" si="39"/>
        <v>2775.77</v>
      </c>
      <c r="CR17" s="600"/>
      <c r="CS17" s="618">
        <f t="shared" si="40"/>
        <v>4587.6639999999998</v>
      </c>
      <c r="CT17" s="598"/>
      <c r="CU17" s="621">
        <f t="shared" si="41"/>
        <v>8532.0380000000005</v>
      </c>
      <c r="CV17" s="620"/>
      <c r="CW17" s="629"/>
    </row>
    <row r="18" spans="1:101" x14ac:dyDescent="0.25">
      <c r="A18" s="650"/>
      <c r="B18" s="650"/>
      <c r="C18" s="650"/>
      <c r="D18" s="650"/>
      <c r="E18" s="638" t="s">
        <v>1422</v>
      </c>
      <c r="F18" s="631">
        <v>332</v>
      </c>
      <c r="G18" s="595"/>
      <c r="H18" s="595"/>
      <c r="I18" s="637">
        <f t="shared" si="0"/>
        <v>332</v>
      </c>
      <c r="J18" s="595">
        <v>209</v>
      </c>
      <c r="K18" s="595">
        <v>543</v>
      </c>
      <c r="L18" s="595">
        <v>1399.4680000000001</v>
      </c>
      <c r="M18" s="637">
        <f t="shared" si="1"/>
        <v>2151.4679999999998</v>
      </c>
      <c r="N18" s="636">
        <f t="shared" si="2"/>
        <v>2483.4679999999998</v>
      </c>
      <c r="O18" s="592">
        <v>287.50400000000002</v>
      </c>
      <c r="P18" s="592"/>
      <c r="Q18" s="595">
        <v>545</v>
      </c>
      <c r="R18" s="637">
        <f t="shared" si="3"/>
        <v>832.50400000000002</v>
      </c>
      <c r="S18" s="595">
        <v>1602.412</v>
      </c>
      <c r="T18" s="595">
        <v>841.37199999999996</v>
      </c>
      <c r="U18" s="635">
        <v>738</v>
      </c>
      <c r="V18" s="637">
        <f t="shared" si="4"/>
        <v>3181.7840000000001</v>
      </c>
      <c r="W18" s="636">
        <f t="shared" si="5"/>
        <v>4014.288</v>
      </c>
      <c r="X18" s="607">
        <f t="shared" si="6"/>
        <v>6497.7560000000003</v>
      </c>
      <c r="Y18" s="606">
        <v>0</v>
      </c>
      <c r="Z18" s="595"/>
      <c r="AA18" s="595"/>
      <c r="AB18" s="637">
        <f t="shared" si="7"/>
        <v>0</v>
      </c>
      <c r="AC18" s="595">
        <v>0</v>
      </c>
      <c r="AD18" s="595">
        <v>0</v>
      </c>
      <c r="AE18" s="595">
        <v>0</v>
      </c>
      <c r="AF18" s="605">
        <f t="shared" si="8"/>
        <v>0</v>
      </c>
      <c r="AG18" s="636">
        <f t="shared" si="9"/>
        <v>0</v>
      </c>
      <c r="AH18" s="592">
        <v>0</v>
      </c>
      <c r="AI18" s="592"/>
      <c r="AJ18" s="592">
        <v>0</v>
      </c>
      <c r="AK18" s="637">
        <f t="shared" si="10"/>
        <v>0</v>
      </c>
      <c r="AL18" s="595">
        <v>0</v>
      </c>
      <c r="AM18" s="595">
        <v>0</v>
      </c>
      <c r="AN18" s="635">
        <v>0</v>
      </c>
      <c r="AO18" s="637">
        <f t="shared" si="11"/>
        <v>0</v>
      </c>
      <c r="AP18" s="636">
        <f t="shared" si="12"/>
        <v>0</v>
      </c>
      <c r="AQ18" s="604">
        <f t="shared" si="13"/>
        <v>0</v>
      </c>
      <c r="AR18" s="594">
        <f t="shared" si="14"/>
        <v>6497.7560000000003</v>
      </c>
      <c r="AS18" s="634"/>
      <c r="AT18" s="597"/>
      <c r="AU18" s="603">
        <f t="shared" si="15"/>
        <v>332</v>
      </c>
      <c r="AV18" s="602"/>
      <c r="AW18" s="601">
        <f t="shared" si="16"/>
        <v>0</v>
      </c>
      <c r="AX18" s="600"/>
      <c r="AY18" s="600">
        <f t="shared" si="17"/>
        <v>332</v>
      </c>
      <c r="AZ18" s="600"/>
      <c r="BA18" s="601">
        <f t="shared" si="18"/>
        <v>0</v>
      </c>
      <c r="BB18" s="599"/>
      <c r="BC18" s="599">
        <f t="shared" si="19"/>
        <v>332</v>
      </c>
      <c r="BD18" s="600"/>
      <c r="BE18" s="601">
        <f t="shared" si="20"/>
        <v>209</v>
      </c>
      <c r="BF18" s="598"/>
      <c r="BG18" s="598">
        <f t="shared" si="21"/>
        <v>541</v>
      </c>
      <c r="BH18" s="600"/>
      <c r="BI18" s="601">
        <f t="shared" si="22"/>
        <v>543</v>
      </c>
      <c r="BJ18" s="598"/>
      <c r="BK18" s="598">
        <f t="shared" si="23"/>
        <v>1084</v>
      </c>
      <c r="BL18" s="600"/>
      <c r="BM18" s="601">
        <f t="shared" si="24"/>
        <v>1399.4680000000001</v>
      </c>
      <c r="BN18" s="600"/>
      <c r="BO18" s="599">
        <f t="shared" si="25"/>
        <v>2151.4679999999998</v>
      </c>
      <c r="BP18" s="600"/>
      <c r="BQ18" s="618">
        <f t="shared" si="26"/>
        <v>2483.4679999999998</v>
      </c>
      <c r="BR18" s="600"/>
      <c r="BS18" s="601">
        <f t="shared" si="27"/>
        <v>287.50400000000002</v>
      </c>
      <c r="BT18" s="600"/>
      <c r="BU18" s="600">
        <f t="shared" si="28"/>
        <v>2770.9719999999998</v>
      </c>
      <c r="BV18" s="600"/>
      <c r="BW18" s="601">
        <f t="shared" si="29"/>
        <v>0</v>
      </c>
      <c r="BX18" s="600"/>
      <c r="BY18" s="600">
        <f t="shared" si="30"/>
        <v>2770.9719999999998</v>
      </c>
      <c r="BZ18" s="600"/>
      <c r="CA18" s="601">
        <f t="shared" si="31"/>
        <v>545</v>
      </c>
      <c r="CB18" s="600"/>
      <c r="CC18" s="599">
        <f t="shared" si="32"/>
        <v>832.50400000000002</v>
      </c>
      <c r="CD18" s="600"/>
      <c r="CE18" s="600">
        <f t="shared" si="33"/>
        <v>3315.9719999999998</v>
      </c>
      <c r="CF18" s="600"/>
      <c r="CG18" s="601">
        <f t="shared" si="34"/>
        <v>1602.412</v>
      </c>
      <c r="CH18" s="600"/>
      <c r="CI18" s="600">
        <f t="shared" si="35"/>
        <v>4918.384</v>
      </c>
      <c r="CJ18" s="600"/>
      <c r="CK18" s="601">
        <f t="shared" si="36"/>
        <v>841.37199999999996</v>
      </c>
      <c r="CL18" s="600"/>
      <c r="CM18" s="600">
        <f t="shared" si="37"/>
        <v>5759.7560000000003</v>
      </c>
      <c r="CN18" s="600"/>
      <c r="CO18" s="601">
        <f t="shared" si="38"/>
        <v>738</v>
      </c>
      <c r="CP18" s="600"/>
      <c r="CQ18" s="599">
        <f t="shared" si="39"/>
        <v>3181.7840000000001</v>
      </c>
      <c r="CR18" s="600"/>
      <c r="CS18" s="618">
        <f t="shared" si="40"/>
        <v>4014.288</v>
      </c>
      <c r="CT18" s="598"/>
      <c r="CU18" s="621">
        <f t="shared" si="41"/>
        <v>6497.7560000000003</v>
      </c>
      <c r="CV18" s="620"/>
      <c r="CW18" s="629"/>
    </row>
    <row r="19" spans="1:101" x14ac:dyDescent="0.25">
      <c r="A19" s="650"/>
      <c r="B19" s="650"/>
      <c r="C19" s="650"/>
      <c r="D19" s="650"/>
      <c r="E19" s="638" t="s">
        <v>1421</v>
      </c>
      <c r="F19" s="631"/>
      <c r="G19" s="595">
        <v>1319</v>
      </c>
      <c r="H19" s="595"/>
      <c r="I19" s="637">
        <f t="shared" si="0"/>
        <v>1319</v>
      </c>
      <c r="J19" s="595">
        <v>1425</v>
      </c>
      <c r="K19" s="595">
        <v>2228</v>
      </c>
      <c r="L19" s="595">
        <v>1221.8920000000001</v>
      </c>
      <c r="M19" s="637">
        <f t="shared" si="1"/>
        <v>4874.8919999999998</v>
      </c>
      <c r="N19" s="636">
        <f t="shared" si="2"/>
        <v>6193.8919999999998</v>
      </c>
      <c r="O19" s="592">
        <v>3716.4119999999998</v>
      </c>
      <c r="P19" s="592"/>
      <c r="Q19" s="595">
        <v>2380</v>
      </c>
      <c r="R19" s="637">
        <f t="shared" si="3"/>
        <v>6096.4120000000003</v>
      </c>
      <c r="S19" s="595">
        <v>1118.306</v>
      </c>
      <c r="T19" s="595">
        <v>3037.8180000000002</v>
      </c>
      <c r="U19" s="635">
        <v>2319</v>
      </c>
      <c r="V19" s="637">
        <f t="shared" si="4"/>
        <v>6475.1239999999998</v>
      </c>
      <c r="W19" s="636">
        <f t="shared" si="5"/>
        <v>12571.536</v>
      </c>
      <c r="X19" s="607">
        <f t="shared" si="6"/>
        <v>18765.428</v>
      </c>
      <c r="Y19" s="606"/>
      <c r="Z19" s="595">
        <v>0</v>
      </c>
      <c r="AA19" s="595"/>
      <c r="AB19" s="637">
        <f t="shared" si="7"/>
        <v>0</v>
      </c>
      <c r="AC19" s="595">
        <v>0</v>
      </c>
      <c r="AD19" s="595">
        <v>0</v>
      </c>
      <c r="AE19" s="595">
        <v>0</v>
      </c>
      <c r="AF19" s="605">
        <f t="shared" si="8"/>
        <v>0</v>
      </c>
      <c r="AG19" s="636">
        <f t="shared" si="9"/>
        <v>0</v>
      </c>
      <c r="AH19" s="592">
        <v>0</v>
      </c>
      <c r="AI19" s="592"/>
      <c r="AJ19" s="592">
        <v>0</v>
      </c>
      <c r="AK19" s="637">
        <f t="shared" si="10"/>
        <v>0</v>
      </c>
      <c r="AL19" s="595">
        <v>0</v>
      </c>
      <c r="AM19" s="595">
        <v>0</v>
      </c>
      <c r="AN19" s="635">
        <v>0</v>
      </c>
      <c r="AO19" s="637">
        <f t="shared" si="11"/>
        <v>0</v>
      </c>
      <c r="AP19" s="636">
        <f t="shared" si="12"/>
        <v>0</v>
      </c>
      <c r="AQ19" s="604">
        <f t="shared" si="13"/>
        <v>0</v>
      </c>
      <c r="AR19" s="594">
        <f t="shared" si="14"/>
        <v>18765.428</v>
      </c>
      <c r="AS19" s="634"/>
      <c r="AT19" s="597"/>
      <c r="AU19" s="603">
        <f t="shared" si="15"/>
        <v>0</v>
      </c>
      <c r="AV19" s="602"/>
      <c r="AW19" s="601">
        <f t="shared" si="16"/>
        <v>1319</v>
      </c>
      <c r="AX19" s="600"/>
      <c r="AY19" s="600">
        <f t="shared" si="17"/>
        <v>1319</v>
      </c>
      <c r="AZ19" s="600"/>
      <c r="BA19" s="601">
        <f t="shared" si="18"/>
        <v>0</v>
      </c>
      <c r="BB19" s="599"/>
      <c r="BC19" s="599">
        <f t="shared" si="19"/>
        <v>1319</v>
      </c>
      <c r="BD19" s="600"/>
      <c r="BE19" s="601">
        <f t="shared" si="20"/>
        <v>1425</v>
      </c>
      <c r="BF19" s="598"/>
      <c r="BG19" s="598">
        <f t="shared" si="21"/>
        <v>2744</v>
      </c>
      <c r="BH19" s="600"/>
      <c r="BI19" s="601">
        <f t="shared" si="22"/>
        <v>2228</v>
      </c>
      <c r="BJ19" s="598"/>
      <c r="BK19" s="598">
        <f t="shared" si="23"/>
        <v>4972</v>
      </c>
      <c r="BL19" s="600"/>
      <c r="BM19" s="601">
        <f t="shared" si="24"/>
        <v>1221.8920000000001</v>
      </c>
      <c r="BN19" s="600"/>
      <c r="BO19" s="599">
        <f t="shared" si="25"/>
        <v>4874.8919999999998</v>
      </c>
      <c r="BP19" s="600"/>
      <c r="BQ19" s="618">
        <f t="shared" si="26"/>
        <v>6193.8919999999998</v>
      </c>
      <c r="BR19" s="600"/>
      <c r="BS19" s="601">
        <f t="shared" si="27"/>
        <v>3716.4119999999998</v>
      </c>
      <c r="BT19" s="600"/>
      <c r="BU19" s="600">
        <f t="shared" si="28"/>
        <v>9910.3040000000001</v>
      </c>
      <c r="BV19" s="600"/>
      <c r="BW19" s="601">
        <f t="shared" si="29"/>
        <v>0</v>
      </c>
      <c r="BX19" s="600"/>
      <c r="BY19" s="600">
        <f t="shared" si="30"/>
        <v>9910.3040000000001</v>
      </c>
      <c r="BZ19" s="600"/>
      <c r="CA19" s="601">
        <f t="shared" si="31"/>
        <v>2380</v>
      </c>
      <c r="CB19" s="600"/>
      <c r="CC19" s="599">
        <f t="shared" si="32"/>
        <v>6096.4120000000003</v>
      </c>
      <c r="CD19" s="600"/>
      <c r="CE19" s="600">
        <f t="shared" si="33"/>
        <v>12290.304</v>
      </c>
      <c r="CF19" s="600"/>
      <c r="CG19" s="601">
        <f t="shared" si="34"/>
        <v>1118.306</v>
      </c>
      <c r="CH19" s="600"/>
      <c r="CI19" s="600">
        <f t="shared" si="35"/>
        <v>13408.61</v>
      </c>
      <c r="CJ19" s="600"/>
      <c r="CK19" s="601">
        <f t="shared" si="36"/>
        <v>3037.8180000000002</v>
      </c>
      <c r="CL19" s="600"/>
      <c r="CM19" s="600">
        <f t="shared" si="37"/>
        <v>16446.428</v>
      </c>
      <c r="CN19" s="600"/>
      <c r="CO19" s="601">
        <f t="shared" si="38"/>
        <v>2319</v>
      </c>
      <c r="CP19" s="600"/>
      <c r="CQ19" s="599">
        <f t="shared" si="39"/>
        <v>6475.1239999999998</v>
      </c>
      <c r="CR19" s="600"/>
      <c r="CS19" s="618">
        <f t="shared" si="40"/>
        <v>12571.536</v>
      </c>
      <c r="CT19" s="598"/>
      <c r="CU19" s="621">
        <f t="shared" si="41"/>
        <v>18765.428</v>
      </c>
      <c r="CV19" s="620"/>
      <c r="CW19" s="629"/>
    </row>
    <row r="20" spans="1:101" x14ac:dyDescent="0.25">
      <c r="A20" s="650"/>
      <c r="B20" s="650"/>
      <c r="C20" s="650"/>
      <c r="D20" s="650"/>
      <c r="E20" s="638" t="s">
        <v>1420</v>
      </c>
      <c r="F20" s="631">
        <v>133</v>
      </c>
      <c r="G20" s="595">
        <v>243</v>
      </c>
      <c r="H20" s="595"/>
      <c r="I20" s="637">
        <f t="shared" si="0"/>
        <v>376</v>
      </c>
      <c r="J20" s="595">
        <v>120</v>
      </c>
      <c r="K20" s="595"/>
      <c r="L20" s="595">
        <v>238.88200000000001</v>
      </c>
      <c r="M20" s="637">
        <f t="shared" si="1"/>
        <v>358.88200000000001</v>
      </c>
      <c r="N20" s="636">
        <f t="shared" si="2"/>
        <v>734.88200000000006</v>
      </c>
      <c r="O20" s="592"/>
      <c r="P20" s="592"/>
      <c r="Q20" s="595"/>
      <c r="R20" s="637">
        <f t="shared" si="3"/>
        <v>0</v>
      </c>
      <c r="S20" s="595">
        <v>264.25</v>
      </c>
      <c r="T20" s="595"/>
      <c r="U20" s="635"/>
      <c r="V20" s="637">
        <f t="shared" si="4"/>
        <v>264.25</v>
      </c>
      <c r="W20" s="636">
        <f t="shared" si="5"/>
        <v>264.25</v>
      </c>
      <c r="X20" s="607">
        <f t="shared" si="6"/>
        <v>999.13200000000006</v>
      </c>
      <c r="Y20" s="606">
        <v>0</v>
      </c>
      <c r="Z20" s="595">
        <v>0</v>
      </c>
      <c r="AA20" s="595"/>
      <c r="AB20" s="637">
        <f t="shared" si="7"/>
        <v>0</v>
      </c>
      <c r="AC20" s="595">
        <v>0</v>
      </c>
      <c r="AD20" s="595"/>
      <c r="AE20" s="595">
        <v>0</v>
      </c>
      <c r="AF20" s="605">
        <f t="shared" si="8"/>
        <v>0</v>
      </c>
      <c r="AG20" s="636">
        <f t="shared" si="9"/>
        <v>0</v>
      </c>
      <c r="AH20" s="592"/>
      <c r="AI20" s="592"/>
      <c r="AJ20" s="592"/>
      <c r="AK20" s="637">
        <f t="shared" si="10"/>
        <v>0</v>
      </c>
      <c r="AL20" s="595">
        <v>0</v>
      </c>
      <c r="AM20" s="595"/>
      <c r="AN20" s="635"/>
      <c r="AO20" s="637">
        <f t="shared" si="11"/>
        <v>0</v>
      </c>
      <c r="AP20" s="636">
        <f t="shared" si="12"/>
        <v>0</v>
      </c>
      <c r="AQ20" s="604">
        <f t="shared" si="13"/>
        <v>0</v>
      </c>
      <c r="AR20" s="594">
        <f t="shared" si="14"/>
        <v>999.13200000000006</v>
      </c>
      <c r="AS20" s="634"/>
      <c r="AT20" s="597"/>
      <c r="AU20" s="603">
        <f t="shared" si="15"/>
        <v>133</v>
      </c>
      <c r="AV20" s="602"/>
      <c r="AW20" s="601">
        <f t="shared" si="16"/>
        <v>243</v>
      </c>
      <c r="AX20" s="600"/>
      <c r="AY20" s="600">
        <f t="shared" si="17"/>
        <v>376</v>
      </c>
      <c r="AZ20" s="600"/>
      <c r="BA20" s="601">
        <f t="shared" si="18"/>
        <v>0</v>
      </c>
      <c r="BB20" s="599"/>
      <c r="BC20" s="599">
        <f t="shared" si="19"/>
        <v>376</v>
      </c>
      <c r="BD20" s="600"/>
      <c r="BE20" s="601">
        <f t="shared" si="20"/>
        <v>120</v>
      </c>
      <c r="BF20" s="598"/>
      <c r="BG20" s="598">
        <f t="shared" si="21"/>
        <v>496</v>
      </c>
      <c r="BH20" s="600"/>
      <c r="BI20" s="601">
        <f t="shared" si="22"/>
        <v>0</v>
      </c>
      <c r="BJ20" s="598"/>
      <c r="BK20" s="598">
        <f t="shared" si="23"/>
        <v>496</v>
      </c>
      <c r="BL20" s="600"/>
      <c r="BM20" s="601">
        <f t="shared" si="24"/>
        <v>238.88200000000001</v>
      </c>
      <c r="BN20" s="600"/>
      <c r="BO20" s="599">
        <f t="shared" si="25"/>
        <v>358.88200000000001</v>
      </c>
      <c r="BP20" s="600"/>
      <c r="BQ20" s="618">
        <f t="shared" si="26"/>
        <v>734.88200000000006</v>
      </c>
      <c r="BR20" s="600"/>
      <c r="BS20" s="601">
        <f t="shared" si="27"/>
        <v>0</v>
      </c>
      <c r="BT20" s="600"/>
      <c r="BU20" s="600">
        <f t="shared" si="28"/>
        <v>734.88200000000006</v>
      </c>
      <c r="BV20" s="600"/>
      <c r="BW20" s="601">
        <f t="shared" si="29"/>
        <v>0</v>
      </c>
      <c r="BX20" s="600"/>
      <c r="BY20" s="600">
        <f t="shared" si="30"/>
        <v>734.88200000000006</v>
      </c>
      <c r="BZ20" s="600"/>
      <c r="CA20" s="601">
        <f t="shared" si="31"/>
        <v>0</v>
      </c>
      <c r="CB20" s="600"/>
      <c r="CC20" s="599">
        <f t="shared" si="32"/>
        <v>0</v>
      </c>
      <c r="CD20" s="600"/>
      <c r="CE20" s="600">
        <f t="shared" si="33"/>
        <v>734.88200000000006</v>
      </c>
      <c r="CF20" s="600"/>
      <c r="CG20" s="601">
        <f t="shared" si="34"/>
        <v>264.25</v>
      </c>
      <c r="CH20" s="600"/>
      <c r="CI20" s="600">
        <f t="shared" si="35"/>
        <v>999.13200000000006</v>
      </c>
      <c r="CJ20" s="600"/>
      <c r="CK20" s="601">
        <f t="shared" si="36"/>
        <v>0</v>
      </c>
      <c r="CL20" s="600"/>
      <c r="CM20" s="600">
        <f t="shared" si="37"/>
        <v>999.13200000000006</v>
      </c>
      <c r="CN20" s="600"/>
      <c r="CO20" s="601">
        <f t="shared" si="38"/>
        <v>0</v>
      </c>
      <c r="CP20" s="600"/>
      <c r="CQ20" s="599">
        <f t="shared" si="39"/>
        <v>264.25</v>
      </c>
      <c r="CR20" s="600"/>
      <c r="CS20" s="618">
        <f t="shared" si="40"/>
        <v>264.25</v>
      </c>
      <c r="CT20" s="598"/>
      <c r="CU20" s="621">
        <f t="shared" si="41"/>
        <v>999.13200000000006</v>
      </c>
      <c r="CV20" s="620"/>
      <c r="CW20" s="629"/>
    </row>
    <row r="21" spans="1:101" x14ac:dyDescent="0.25">
      <c r="A21" s="650"/>
      <c r="B21" s="650"/>
      <c r="C21" s="650"/>
      <c r="D21" s="650"/>
      <c r="E21" s="638" t="s">
        <v>1419</v>
      </c>
      <c r="F21" s="631">
        <v>1712</v>
      </c>
      <c r="G21" s="595">
        <v>1006</v>
      </c>
      <c r="H21" s="595">
        <v>476</v>
      </c>
      <c r="I21" s="637">
        <f t="shared" si="0"/>
        <v>3194</v>
      </c>
      <c r="J21" s="595">
        <v>736</v>
      </c>
      <c r="K21" s="595">
        <v>2862</v>
      </c>
      <c r="L21" s="595">
        <v>1898.3720000000001</v>
      </c>
      <c r="M21" s="637">
        <f t="shared" si="1"/>
        <v>5496.3720000000003</v>
      </c>
      <c r="N21" s="636">
        <f t="shared" si="2"/>
        <v>8690.3719999999994</v>
      </c>
      <c r="O21" s="592">
        <v>1234.576</v>
      </c>
      <c r="P21" s="592"/>
      <c r="Q21" s="595">
        <v>2294</v>
      </c>
      <c r="R21" s="637">
        <f t="shared" si="3"/>
        <v>3528.576</v>
      </c>
      <c r="S21" s="595">
        <v>2515.66</v>
      </c>
      <c r="T21" s="595">
        <v>2437.442</v>
      </c>
      <c r="U21" s="635">
        <v>539</v>
      </c>
      <c r="V21" s="637">
        <f t="shared" si="4"/>
        <v>5492.1019999999999</v>
      </c>
      <c r="W21" s="636">
        <f t="shared" si="5"/>
        <v>9020.6779999999999</v>
      </c>
      <c r="X21" s="607">
        <f t="shared" si="6"/>
        <v>17711.05</v>
      </c>
      <c r="Y21" s="606">
        <v>0</v>
      </c>
      <c r="Z21" s="595">
        <v>0</v>
      </c>
      <c r="AA21" s="595">
        <v>0</v>
      </c>
      <c r="AB21" s="637">
        <f t="shared" si="7"/>
        <v>0</v>
      </c>
      <c r="AC21" s="595">
        <v>0</v>
      </c>
      <c r="AD21" s="595">
        <v>0</v>
      </c>
      <c r="AE21" s="595">
        <v>0</v>
      </c>
      <c r="AF21" s="605">
        <f t="shared" si="8"/>
        <v>0</v>
      </c>
      <c r="AG21" s="636">
        <f t="shared" si="9"/>
        <v>0</v>
      </c>
      <c r="AH21" s="592">
        <v>0</v>
      </c>
      <c r="AI21" s="592"/>
      <c r="AJ21" s="592">
        <v>0</v>
      </c>
      <c r="AK21" s="637">
        <f t="shared" si="10"/>
        <v>0</v>
      </c>
      <c r="AL21" s="595">
        <v>0</v>
      </c>
      <c r="AM21" s="595">
        <v>0</v>
      </c>
      <c r="AN21" s="635">
        <v>0</v>
      </c>
      <c r="AO21" s="637">
        <f t="shared" si="11"/>
        <v>0</v>
      </c>
      <c r="AP21" s="636">
        <f t="shared" si="12"/>
        <v>0</v>
      </c>
      <c r="AQ21" s="604">
        <f t="shared" si="13"/>
        <v>0</v>
      </c>
      <c r="AR21" s="594">
        <f t="shared" si="14"/>
        <v>17711.05</v>
      </c>
      <c r="AS21" s="634"/>
      <c r="AT21" s="597"/>
      <c r="AU21" s="603">
        <f t="shared" si="15"/>
        <v>1712</v>
      </c>
      <c r="AV21" s="602"/>
      <c r="AW21" s="601">
        <f t="shared" si="16"/>
        <v>1006</v>
      </c>
      <c r="AX21" s="600"/>
      <c r="AY21" s="600">
        <f t="shared" si="17"/>
        <v>2718</v>
      </c>
      <c r="AZ21" s="600"/>
      <c r="BA21" s="601">
        <f t="shared" si="18"/>
        <v>476</v>
      </c>
      <c r="BB21" s="599"/>
      <c r="BC21" s="599">
        <f t="shared" si="19"/>
        <v>3194</v>
      </c>
      <c r="BD21" s="600"/>
      <c r="BE21" s="601">
        <f t="shared" si="20"/>
        <v>736</v>
      </c>
      <c r="BF21" s="598"/>
      <c r="BG21" s="598">
        <f t="shared" si="21"/>
        <v>3930</v>
      </c>
      <c r="BH21" s="600"/>
      <c r="BI21" s="601">
        <f t="shared" si="22"/>
        <v>2862</v>
      </c>
      <c r="BJ21" s="598"/>
      <c r="BK21" s="598">
        <f t="shared" si="23"/>
        <v>6792</v>
      </c>
      <c r="BL21" s="600"/>
      <c r="BM21" s="601">
        <f t="shared" si="24"/>
        <v>1898.3720000000001</v>
      </c>
      <c r="BN21" s="600"/>
      <c r="BO21" s="599">
        <f t="shared" si="25"/>
        <v>5496.3720000000003</v>
      </c>
      <c r="BP21" s="600"/>
      <c r="BQ21" s="618">
        <f t="shared" si="26"/>
        <v>8690.3719999999994</v>
      </c>
      <c r="BR21" s="600"/>
      <c r="BS21" s="601">
        <f t="shared" si="27"/>
        <v>1234.576</v>
      </c>
      <c r="BT21" s="600"/>
      <c r="BU21" s="600">
        <f t="shared" si="28"/>
        <v>9924.9480000000003</v>
      </c>
      <c r="BV21" s="600"/>
      <c r="BW21" s="601">
        <f t="shared" si="29"/>
        <v>0</v>
      </c>
      <c r="BX21" s="600"/>
      <c r="BY21" s="600">
        <f t="shared" si="30"/>
        <v>9924.9480000000003</v>
      </c>
      <c r="BZ21" s="600"/>
      <c r="CA21" s="601">
        <f t="shared" si="31"/>
        <v>2294</v>
      </c>
      <c r="CB21" s="600"/>
      <c r="CC21" s="599">
        <f t="shared" si="32"/>
        <v>3528.576</v>
      </c>
      <c r="CD21" s="600"/>
      <c r="CE21" s="600">
        <f t="shared" si="33"/>
        <v>12218.948</v>
      </c>
      <c r="CF21" s="600"/>
      <c r="CG21" s="601">
        <f t="shared" si="34"/>
        <v>2515.66</v>
      </c>
      <c r="CH21" s="600"/>
      <c r="CI21" s="600">
        <f t="shared" si="35"/>
        <v>14734.608</v>
      </c>
      <c r="CJ21" s="600"/>
      <c r="CK21" s="601">
        <f t="shared" si="36"/>
        <v>2437.442</v>
      </c>
      <c r="CL21" s="600"/>
      <c r="CM21" s="600">
        <f t="shared" si="37"/>
        <v>17172.05</v>
      </c>
      <c r="CN21" s="600"/>
      <c r="CO21" s="601">
        <f t="shared" si="38"/>
        <v>539</v>
      </c>
      <c r="CP21" s="600"/>
      <c r="CQ21" s="599">
        <f t="shared" si="39"/>
        <v>5492.1019999999999</v>
      </c>
      <c r="CR21" s="600"/>
      <c r="CS21" s="618">
        <f t="shared" si="40"/>
        <v>9020.6779999999999</v>
      </c>
      <c r="CT21" s="598"/>
      <c r="CU21" s="621">
        <f t="shared" si="41"/>
        <v>17711.05</v>
      </c>
      <c r="CV21" s="620"/>
      <c r="CW21" s="629"/>
    </row>
    <row r="22" spans="1:101" x14ac:dyDescent="0.25">
      <c r="A22" s="650"/>
      <c r="B22" s="650"/>
      <c r="C22" s="650"/>
      <c r="D22" s="650"/>
      <c r="E22" s="638" t="s">
        <v>1418</v>
      </c>
      <c r="F22" s="631">
        <v>104</v>
      </c>
      <c r="G22" s="595">
        <v>628</v>
      </c>
      <c r="H22" s="595"/>
      <c r="I22" s="637">
        <f t="shared" si="0"/>
        <v>732</v>
      </c>
      <c r="J22" s="595"/>
      <c r="K22" s="595"/>
      <c r="L22" s="595"/>
      <c r="M22" s="637">
        <f t="shared" si="1"/>
        <v>0</v>
      </c>
      <c r="N22" s="636">
        <f t="shared" si="2"/>
        <v>732</v>
      </c>
      <c r="O22" s="592"/>
      <c r="P22" s="592"/>
      <c r="Q22" s="595"/>
      <c r="R22" s="637">
        <f t="shared" si="3"/>
        <v>0</v>
      </c>
      <c r="S22" s="595"/>
      <c r="T22" s="595"/>
      <c r="U22" s="635"/>
      <c r="V22" s="637">
        <f t="shared" si="4"/>
        <v>0</v>
      </c>
      <c r="W22" s="636">
        <f t="shared" si="5"/>
        <v>0</v>
      </c>
      <c r="X22" s="607">
        <f t="shared" si="6"/>
        <v>732</v>
      </c>
      <c r="Y22" s="606">
        <v>0</v>
      </c>
      <c r="Z22" s="595">
        <v>0</v>
      </c>
      <c r="AA22" s="595"/>
      <c r="AB22" s="637">
        <f t="shared" si="7"/>
        <v>0</v>
      </c>
      <c r="AC22" s="595"/>
      <c r="AD22" s="595"/>
      <c r="AE22" s="595"/>
      <c r="AF22" s="605">
        <f t="shared" si="8"/>
        <v>0</v>
      </c>
      <c r="AG22" s="636">
        <f t="shared" si="9"/>
        <v>0</v>
      </c>
      <c r="AH22" s="592"/>
      <c r="AI22" s="592"/>
      <c r="AJ22" s="592"/>
      <c r="AK22" s="637">
        <f t="shared" si="10"/>
        <v>0</v>
      </c>
      <c r="AL22" s="595"/>
      <c r="AM22" s="595"/>
      <c r="AN22" s="635"/>
      <c r="AO22" s="637">
        <f t="shared" si="11"/>
        <v>0</v>
      </c>
      <c r="AP22" s="636">
        <f t="shared" si="12"/>
        <v>0</v>
      </c>
      <c r="AQ22" s="604">
        <f t="shared" si="13"/>
        <v>0</v>
      </c>
      <c r="AR22" s="594">
        <f t="shared" si="14"/>
        <v>732</v>
      </c>
      <c r="AS22" s="634"/>
      <c r="AT22" s="597"/>
      <c r="AU22" s="603">
        <f t="shared" si="15"/>
        <v>104</v>
      </c>
      <c r="AV22" s="602"/>
      <c r="AW22" s="601">
        <f t="shared" si="16"/>
        <v>628</v>
      </c>
      <c r="AX22" s="600"/>
      <c r="AY22" s="600">
        <f t="shared" si="17"/>
        <v>732</v>
      </c>
      <c r="AZ22" s="600"/>
      <c r="BA22" s="601">
        <f t="shared" si="18"/>
        <v>0</v>
      </c>
      <c r="BB22" s="599"/>
      <c r="BC22" s="599">
        <f t="shared" si="19"/>
        <v>732</v>
      </c>
      <c r="BD22" s="600"/>
      <c r="BE22" s="601">
        <f t="shared" si="20"/>
        <v>0</v>
      </c>
      <c r="BF22" s="598"/>
      <c r="BG22" s="598">
        <f t="shared" si="21"/>
        <v>732</v>
      </c>
      <c r="BH22" s="600"/>
      <c r="BI22" s="601">
        <f t="shared" si="22"/>
        <v>0</v>
      </c>
      <c r="BJ22" s="598"/>
      <c r="BK22" s="598">
        <f t="shared" si="23"/>
        <v>732</v>
      </c>
      <c r="BL22" s="600"/>
      <c r="BM22" s="601">
        <f t="shared" si="24"/>
        <v>0</v>
      </c>
      <c r="BN22" s="600"/>
      <c r="BO22" s="599">
        <f t="shared" si="25"/>
        <v>0</v>
      </c>
      <c r="BP22" s="600"/>
      <c r="BQ22" s="618">
        <f t="shared" si="26"/>
        <v>732</v>
      </c>
      <c r="BR22" s="600"/>
      <c r="BS22" s="601">
        <f t="shared" si="27"/>
        <v>0</v>
      </c>
      <c r="BT22" s="600"/>
      <c r="BU22" s="600">
        <f t="shared" si="28"/>
        <v>732</v>
      </c>
      <c r="BV22" s="600"/>
      <c r="BW22" s="601">
        <f t="shared" si="29"/>
        <v>0</v>
      </c>
      <c r="BX22" s="600"/>
      <c r="BY22" s="600">
        <f t="shared" si="30"/>
        <v>732</v>
      </c>
      <c r="BZ22" s="600"/>
      <c r="CA22" s="601">
        <f t="shared" si="31"/>
        <v>0</v>
      </c>
      <c r="CB22" s="600"/>
      <c r="CC22" s="599">
        <f t="shared" si="32"/>
        <v>0</v>
      </c>
      <c r="CD22" s="600"/>
      <c r="CE22" s="600">
        <f t="shared" si="33"/>
        <v>732</v>
      </c>
      <c r="CF22" s="600"/>
      <c r="CG22" s="601">
        <f t="shared" si="34"/>
        <v>0</v>
      </c>
      <c r="CH22" s="600"/>
      <c r="CI22" s="600">
        <f t="shared" si="35"/>
        <v>732</v>
      </c>
      <c r="CJ22" s="600"/>
      <c r="CK22" s="601">
        <f t="shared" si="36"/>
        <v>0</v>
      </c>
      <c r="CL22" s="600"/>
      <c r="CM22" s="600">
        <f t="shared" si="37"/>
        <v>732</v>
      </c>
      <c r="CN22" s="600"/>
      <c r="CO22" s="601">
        <f t="shared" si="38"/>
        <v>0</v>
      </c>
      <c r="CP22" s="600"/>
      <c r="CQ22" s="599">
        <f t="shared" si="39"/>
        <v>0</v>
      </c>
      <c r="CR22" s="600"/>
      <c r="CS22" s="618">
        <f t="shared" si="40"/>
        <v>0</v>
      </c>
      <c r="CT22" s="598"/>
      <c r="CU22" s="621">
        <f t="shared" si="41"/>
        <v>732</v>
      </c>
      <c r="CV22" s="620"/>
      <c r="CW22" s="629"/>
    </row>
    <row r="23" spans="1:101" x14ac:dyDescent="0.25">
      <c r="A23" s="650"/>
      <c r="B23" s="650"/>
      <c r="C23" s="650"/>
      <c r="D23" s="650"/>
      <c r="E23" s="638" t="s">
        <v>849</v>
      </c>
      <c r="F23" s="631">
        <v>4380</v>
      </c>
      <c r="G23" s="595">
        <v>10671</v>
      </c>
      <c r="H23" s="595">
        <v>8479</v>
      </c>
      <c r="I23" s="637">
        <f t="shared" si="0"/>
        <v>23530</v>
      </c>
      <c r="J23" s="595">
        <v>5653</v>
      </c>
      <c r="K23" s="595">
        <v>14098</v>
      </c>
      <c r="L23" s="595">
        <v>10352.258</v>
      </c>
      <c r="M23" s="637">
        <f t="shared" si="1"/>
        <v>30103.258000000002</v>
      </c>
      <c r="N23" s="636">
        <f t="shared" si="2"/>
        <v>53633.258000000002</v>
      </c>
      <c r="O23" s="592">
        <v>19262.768</v>
      </c>
      <c r="P23" s="592"/>
      <c r="Q23" s="595">
        <v>6553</v>
      </c>
      <c r="R23" s="637">
        <f t="shared" si="3"/>
        <v>25815.768</v>
      </c>
      <c r="S23" s="595">
        <v>15003.058000000001</v>
      </c>
      <c r="T23" s="595">
        <v>4443.6279999999997</v>
      </c>
      <c r="U23" s="635">
        <v>4621</v>
      </c>
      <c r="V23" s="637">
        <f t="shared" si="4"/>
        <v>24067.686000000002</v>
      </c>
      <c r="W23" s="636">
        <f t="shared" si="5"/>
        <v>49883.453999999998</v>
      </c>
      <c r="X23" s="607">
        <f t="shared" si="6"/>
        <v>103516.712</v>
      </c>
      <c r="Y23" s="606">
        <v>0</v>
      </c>
      <c r="Z23" s="595">
        <v>0</v>
      </c>
      <c r="AA23" s="595">
        <v>0</v>
      </c>
      <c r="AB23" s="637">
        <f t="shared" si="7"/>
        <v>0</v>
      </c>
      <c r="AC23" s="595">
        <v>0</v>
      </c>
      <c r="AD23" s="595">
        <v>0</v>
      </c>
      <c r="AE23" s="595">
        <v>0</v>
      </c>
      <c r="AF23" s="605">
        <f t="shared" si="8"/>
        <v>0</v>
      </c>
      <c r="AG23" s="636">
        <f t="shared" si="9"/>
        <v>0</v>
      </c>
      <c r="AH23" s="592">
        <v>0</v>
      </c>
      <c r="AI23" s="592"/>
      <c r="AJ23" s="592">
        <v>0</v>
      </c>
      <c r="AK23" s="637">
        <f t="shared" si="10"/>
        <v>0</v>
      </c>
      <c r="AL23" s="595">
        <v>0</v>
      </c>
      <c r="AM23" s="595">
        <v>0</v>
      </c>
      <c r="AN23" s="635">
        <v>0</v>
      </c>
      <c r="AO23" s="637">
        <f t="shared" si="11"/>
        <v>0</v>
      </c>
      <c r="AP23" s="636">
        <f t="shared" si="12"/>
        <v>0</v>
      </c>
      <c r="AQ23" s="604">
        <f t="shared" si="13"/>
        <v>0</v>
      </c>
      <c r="AR23" s="594">
        <f t="shared" si="14"/>
        <v>103516.712</v>
      </c>
      <c r="AS23" s="634"/>
      <c r="AT23" s="597"/>
      <c r="AU23" s="603">
        <f t="shared" si="15"/>
        <v>4380</v>
      </c>
      <c r="AV23" s="602"/>
      <c r="AW23" s="601">
        <f t="shared" si="16"/>
        <v>10671</v>
      </c>
      <c r="AX23" s="600"/>
      <c r="AY23" s="600">
        <f t="shared" si="17"/>
        <v>15051</v>
      </c>
      <c r="AZ23" s="600"/>
      <c r="BA23" s="601">
        <f t="shared" si="18"/>
        <v>8479</v>
      </c>
      <c r="BB23" s="599"/>
      <c r="BC23" s="599">
        <f t="shared" si="19"/>
        <v>23530</v>
      </c>
      <c r="BD23" s="600"/>
      <c r="BE23" s="601">
        <f t="shared" si="20"/>
        <v>5653</v>
      </c>
      <c r="BF23" s="598"/>
      <c r="BG23" s="598">
        <f t="shared" si="21"/>
        <v>29183</v>
      </c>
      <c r="BH23" s="600"/>
      <c r="BI23" s="601">
        <f t="shared" si="22"/>
        <v>14098</v>
      </c>
      <c r="BJ23" s="598"/>
      <c r="BK23" s="598">
        <f t="shared" si="23"/>
        <v>43281</v>
      </c>
      <c r="BL23" s="600"/>
      <c r="BM23" s="601">
        <f t="shared" si="24"/>
        <v>10352.258</v>
      </c>
      <c r="BN23" s="600"/>
      <c r="BO23" s="599">
        <f t="shared" si="25"/>
        <v>30103.258000000002</v>
      </c>
      <c r="BP23" s="600"/>
      <c r="BQ23" s="618">
        <f t="shared" si="26"/>
        <v>53633.258000000002</v>
      </c>
      <c r="BR23" s="600"/>
      <c r="BS23" s="601">
        <f t="shared" si="27"/>
        <v>19262.768</v>
      </c>
      <c r="BT23" s="600"/>
      <c r="BU23" s="600">
        <f t="shared" si="28"/>
        <v>72896.025999999998</v>
      </c>
      <c r="BV23" s="600"/>
      <c r="BW23" s="601">
        <f t="shared" si="29"/>
        <v>0</v>
      </c>
      <c r="BX23" s="600"/>
      <c r="BY23" s="600">
        <f t="shared" si="30"/>
        <v>72896.025999999998</v>
      </c>
      <c r="BZ23" s="600"/>
      <c r="CA23" s="601">
        <f t="shared" si="31"/>
        <v>6553</v>
      </c>
      <c r="CB23" s="600"/>
      <c r="CC23" s="599">
        <f t="shared" si="32"/>
        <v>25815.768</v>
      </c>
      <c r="CD23" s="600"/>
      <c r="CE23" s="600">
        <f t="shared" si="33"/>
        <v>79449.025999999998</v>
      </c>
      <c r="CF23" s="600"/>
      <c r="CG23" s="601">
        <f t="shared" si="34"/>
        <v>15003.058000000001</v>
      </c>
      <c r="CH23" s="600"/>
      <c r="CI23" s="600">
        <f t="shared" si="35"/>
        <v>94452.084000000003</v>
      </c>
      <c r="CJ23" s="600"/>
      <c r="CK23" s="601">
        <f t="shared" si="36"/>
        <v>4443.6279999999997</v>
      </c>
      <c r="CL23" s="600"/>
      <c r="CM23" s="600">
        <f t="shared" si="37"/>
        <v>98895.712</v>
      </c>
      <c r="CN23" s="600"/>
      <c r="CO23" s="601">
        <f t="shared" si="38"/>
        <v>4621</v>
      </c>
      <c r="CP23" s="600"/>
      <c r="CQ23" s="599">
        <f t="shared" si="39"/>
        <v>24067.686000000002</v>
      </c>
      <c r="CR23" s="600"/>
      <c r="CS23" s="618">
        <f t="shared" si="40"/>
        <v>49883.453999999998</v>
      </c>
      <c r="CT23" s="598"/>
      <c r="CU23" s="621">
        <f t="shared" si="41"/>
        <v>103516.712</v>
      </c>
      <c r="CV23" s="620"/>
      <c r="CW23" s="629"/>
    </row>
    <row r="24" spans="1:101" x14ac:dyDescent="0.25">
      <c r="A24" s="650"/>
      <c r="B24" s="650"/>
      <c r="C24" s="650"/>
      <c r="D24" s="650"/>
      <c r="E24" s="638" t="s">
        <v>1990</v>
      </c>
      <c r="F24" s="631"/>
      <c r="G24" s="595"/>
      <c r="H24" s="595"/>
      <c r="I24" s="637">
        <f t="shared" si="0"/>
        <v>0</v>
      </c>
      <c r="J24" s="595"/>
      <c r="K24" s="595"/>
      <c r="L24" s="595">
        <v>255.79400000000001</v>
      </c>
      <c r="M24" s="637">
        <f t="shared" si="1"/>
        <v>255.79400000000001</v>
      </c>
      <c r="N24" s="636">
        <f t="shared" si="2"/>
        <v>255.79400000000001</v>
      </c>
      <c r="O24" s="592"/>
      <c r="P24" s="592"/>
      <c r="Q24" s="595"/>
      <c r="R24" s="637">
        <f t="shared" si="3"/>
        <v>0</v>
      </c>
      <c r="S24" s="595"/>
      <c r="T24" s="595">
        <v>729.33</v>
      </c>
      <c r="U24" s="635"/>
      <c r="V24" s="637">
        <f t="shared" si="4"/>
        <v>729.33</v>
      </c>
      <c r="W24" s="636">
        <f t="shared" si="5"/>
        <v>729.33</v>
      </c>
      <c r="X24" s="607">
        <f t="shared" si="6"/>
        <v>985.12400000000002</v>
      </c>
      <c r="Y24" s="606"/>
      <c r="Z24" s="595"/>
      <c r="AA24" s="595"/>
      <c r="AB24" s="637">
        <f t="shared" si="7"/>
        <v>0</v>
      </c>
      <c r="AC24" s="595"/>
      <c r="AD24" s="595"/>
      <c r="AE24" s="595">
        <v>0</v>
      </c>
      <c r="AF24" s="605">
        <f t="shared" si="8"/>
        <v>0</v>
      </c>
      <c r="AG24" s="636">
        <f t="shared" si="9"/>
        <v>0</v>
      </c>
      <c r="AH24" s="592"/>
      <c r="AI24" s="592"/>
      <c r="AJ24" s="592"/>
      <c r="AK24" s="637">
        <f t="shared" si="10"/>
        <v>0</v>
      </c>
      <c r="AL24" s="595"/>
      <c r="AM24" s="595">
        <v>0</v>
      </c>
      <c r="AN24" s="635"/>
      <c r="AO24" s="637">
        <f t="shared" si="11"/>
        <v>0</v>
      </c>
      <c r="AP24" s="636">
        <f t="shared" si="12"/>
        <v>0</v>
      </c>
      <c r="AQ24" s="604">
        <f t="shared" si="13"/>
        <v>0</v>
      </c>
      <c r="AR24" s="594">
        <f t="shared" si="14"/>
        <v>985.12400000000002</v>
      </c>
      <c r="AS24" s="634"/>
      <c r="AT24" s="597"/>
      <c r="AU24" s="603">
        <f t="shared" si="15"/>
        <v>0</v>
      </c>
      <c r="AV24" s="602"/>
      <c r="AW24" s="601">
        <f t="shared" si="16"/>
        <v>0</v>
      </c>
      <c r="AX24" s="600"/>
      <c r="AY24" s="600">
        <f t="shared" si="17"/>
        <v>0</v>
      </c>
      <c r="AZ24" s="600"/>
      <c r="BA24" s="601">
        <f t="shared" si="18"/>
        <v>0</v>
      </c>
      <c r="BB24" s="599"/>
      <c r="BC24" s="599">
        <f t="shared" si="19"/>
        <v>0</v>
      </c>
      <c r="BD24" s="600"/>
      <c r="BE24" s="601">
        <f t="shared" si="20"/>
        <v>0</v>
      </c>
      <c r="BF24" s="598"/>
      <c r="BG24" s="598">
        <f t="shared" si="21"/>
        <v>0</v>
      </c>
      <c r="BH24" s="600"/>
      <c r="BI24" s="601">
        <f t="shared" si="22"/>
        <v>0</v>
      </c>
      <c r="BJ24" s="598"/>
      <c r="BK24" s="598">
        <f t="shared" si="23"/>
        <v>0</v>
      </c>
      <c r="BL24" s="600"/>
      <c r="BM24" s="601">
        <f t="shared" si="24"/>
        <v>255.79400000000001</v>
      </c>
      <c r="BN24" s="600"/>
      <c r="BO24" s="599">
        <f t="shared" si="25"/>
        <v>255.79400000000001</v>
      </c>
      <c r="BP24" s="600"/>
      <c r="BQ24" s="618">
        <f t="shared" si="26"/>
        <v>255.79400000000001</v>
      </c>
      <c r="BR24" s="600"/>
      <c r="BS24" s="601">
        <f t="shared" si="27"/>
        <v>0</v>
      </c>
      <c r="BT24" s="600"/>
      <c r="BU24" s="600">
        <f t="shared" si="28"/>
        <v>255.79400000000001</v>
      </c>
      <c r="BV24" s="600"/>
      <c r="BW24" s="601">
        <f t="shared" si="29"/>
        <v>0</v>
      </c>
      <c r="BX24" s="600"/>
      <c r="BY24" s="600">
        <f t="shared" si="30"/>
        <v>255.79400000000001</v>
      </c>
      <c r="BZ24" s="600"/>
      <c r="CA24" s="601">
        <f t="shared" si="31"/>
        <v>0</v>
      </c>
      <c r="CB24" s="600"/>
      <c r="CC24" s="599">
        <f t="shared" si="32"/>
        <v>0</v>
      </c>
      <c r="CD24" s="600"/>
      <c r="CE24" s="600">
        <f t="shared" si="33"/>
        <v>255.79400000000001</v>
      </c>
      <c r="CF24" s="600"/>
      <c r="CG24" s="601">
        <f t="shared" si="34"/>
        <v>0</v>
      </c>
      <c r="CH24" s="600"/>
      <c r="CI24" s="600">
        <f t="shared" si="35"/>
        <v>255.79400000000001</v>
      </c>
      <c r="CJ24" s="600"/>
      <c r="CK24" s="601">
        <f t="shared" si="36"/>
        <v>729.33</v>
      </c>
      <c r="CL24" s="600"/>
      <c r="CM24" s="600">
        <f t="shared" si="37"/>
        <v>985.12400000000002</v>
      </c>
      <c r="CN24" s="600"/>
      <c r="CO24" s="601">
        <f t="shared" si="38"/>
        <v>0</v>
      </c>
      <c r="CP24" s="600"/>
      <c r="CQ24" s="599">
        <f t="shared" si="39"/>
        <v>729.33</v>
      </c>
      <c r="CR24" s="600"/>
      <c r="CS24" s="618">
        <f t="shared" si="40"/>
        <v>729.33</v>
      </c>
      <c r="CT24" s="598"/>
      <c r="CU24" s="621">
        <f t="shared" si="41"/>
        <v>985.12400000000002</v>
      </c>
      <c r="CV24" s="620"/>
      <c r="CW24" s="629"/>
    </row>
    <row r="25" spans="1:101" x14ac:dyDescent="0.25">
      <c r="A25" s="650"/>
      <c r="B25" s="650"/>
      <c r="C25" s="650"/>
      <c r="D25" s="650"/>
      <c r="E25" s="638" t="s">
        <v>2015</v>
      </c>
      <c r="F25" s="631"/>
      <c r="G25" s="595"/>
      <c r="H25" s="595"/>
      <c r="I25" s="637">
        <f t="shared" si="0"/>
        <v>0</v>
      </c>
      <c r="J25" s="595"/>
      <c r="K25" s="595"/>
      <c r="L25" s="595"/>
      <c r="M25" s="637">
        <f t="shared" si="1"/>
        <v>0</v>
      </c>
      <c r="N25" s="636">
        <f t="shared" si="2"/>
        <v>0</v>
      </c>
      <c r="O25" s="592">
        <v>249.452</v>
      </c>
      <c r="P25" s="592"/>
      <c r="Q25" s="595"/>
      <c r="R25" s="637">
        <f t="shared" si="3"/>
        <v>249.452</v>
      </c>
      <c r="S25" s="595"/>
      <c r="T25" s="595"/>
      <c r="U25" s="635"/>
      <c r="V25" s="637">
        <f t="shared" si="4"/>
        <v>0</v>
      </c>
      <c r="W25" s="636">
        <f t="shared" si="5"/>
        <v>249.452</v>
      </c>
      <c r="X25" s="607">
        <f t="shared" si="6"/>
        <v>249.452</v>
      </c>
      <c r="Y25" s="606"/>
      <c r="Z25" s="595"/>
      <c r="AA25" s="595"/>
      <c r="AB25" s="637">
        <f t="shared" si="7"/>
        <v>0</v>
      </c>
      <c r="AC25" s="595"/>
      <c r="AD25" s="595"/>
      <c r="AE25" s="595"/>
      <c r="AF25" s="605">
        <f t="shared" si="8"/>
        <v>0</v>
      </c>
      <c r="AG25" s="636">
        <f t="shared" si="9"/>
        <v>0</v>
      </c>
      <c r="AH25" s="592">
        <v>0</v>
      </c>
      <c r="AI25" s="592"/>
      <c r="AJ25" s="592"/>
      <c r="AK25" s="637">
        <f t="shared" si="10"/>
        <v>0</v>
      </c>
      <c r="AL25" s="595"/>
      <c r="AM25" s="595"/>
      <c r="AN25" s="635"/>
      <c r="AO25" s="637">
        <f t="shared" si="11"/>
        <v>0</v>
      </c>
      <c r="AP25" s="636">
        <f t="shared" si="12"/>
        <v>0</v>
      </c>
      <c r="AQ25" s="604">
        <f t="shared" si="13"/>
        <v>0</v>
      </c>
      <c r="AR25" s="594">
        <f t="shared" si="14"/>
        <v>249.452</v>
      </c>
      <c r="AS25" s="634"/>
      <c r="AT25" s="597"/>
      <c r="AU25" s="603">
        <f t="shared" si="15"/>
        <v>0</v>
      </c>
      <c r="AV25" s="602"/>
      <c r="AW25" s="601">
        <f t="shared" si="16"/>
        <v>0</v>
      </c>
      <c r="AX25" s="600"/>
      <c r="AY25" s="600">
        <f t="shared" si="17"/>
        <v>0</v>
      </c>
      <c r="AZ25" s="600"/>
      <c r="BA25" s="601">
        <f t="shared" si="18"/>
        <v>0</v>
      </c>
      <c r="BB25" s="599"/>
      <c r="BC25" s="599">
        <f t="shared" si="19"/>
        <v>0</v>
      </c>
      <c r="BD25" s="600"/>
      <c r="BE25" s="601">
        <f t="shared" si="20"/>
        <v>0</v>
      </c>
      <c r="BF25" s="598"/>
      <c r="BG25" s="598">
        <f t="shared" si="21"/>
        <v>0</v>
      </c>
      <c r="BH25" s="600"/>
      <c r="BI25" s="601">
        <f t="shared" si="22"/>
        <v>0</v>
      </c>
      <c r="BJ25" s="598"/>
      <c r="BK25" s="598">
        <f t="shared" si="23"/>
        <v>0</v>
      </c>
      <c r="BL25" s="600"/>
      <c r="BM25" s="601">
        <f t="shared" si="24"/>
        <v>0</v>
      </c>
      <c r="BN25" s="600"/>
      <c r="BO25" s="599">
        <f t="shared" si="25"/>
        <v>0</v>
      </c>
      <c r="BP25" s="600"/>
      <c r="BQ25" s="618">
        <f t="shared" si="26"/>
        <v>0</v>
      </c>
      <c r="BR25" s="600"/>
      <c r="BS25" s="601">
        <f t="shared" si="27"/>
        <v>249.452</v>
      </c>
      <c r="BT25" s="600"/>
      <c r="BU25" s="600">
        <f t="shared" si="28"/>
        <v>249.452</v>
      </c>
      <c r="BV25" s="600"/>
      <c r="BW25" s="601">
        <f t="shared" si="29"/>
        <v>0</v>
      </c>
      <c r="BX25" s="600"/>
      <c r="BY25" s="600">
        <f t="shared" si="30"/>
        <v>249.452</v>
      </c>
      <c r="BZ25" s="600"/>
      <c r="CA25" s="601">
        <f t="shared" si="31"/>
        <v>0</v>
      </c>
      <c r="CB25" s="600"/>
      <c r="CC25" s="599">
        <f t="shared" si="32"/>
        <v>249.452</v>
      </c>
      <c r="CD25" s="600"/>
      <c r="CE25" s="600">
        <f t="shared" si="33"/>
        <v>249.452</v>
      </c>
      <c r="CF25" s="600"/>
      <c r="CG25" s="601">
        <f t="shared" si="34"/>
        <v>0</v>
      </c>
      <c r="CH25" s="600"/>
      <c r="CI25" s="600">
        <f t="shared" si="35"/>
        <v>249.452</v>
      </c>
      <c r="CJ25" s="600"/>
      <c r="CK25" s="601">
        <f t="shared" si="36"/>
        <v>0</v>
      </c>
      <c r="CL25" s="600"/>
      <c r="CM25" s="600">
        <f t="shared" si="37"/>
        <v>249.452</v>
      </c>
      <c r="CN25" s="600"/>
      <c r="CO25" s="601">
        <f t="shared" si="38"/>
        <v>0</v>
      </c>
      <c r="CP25" s="600"/>
      <c r="CQ25" s="599">
        <f t="shared" si="39"/>
        <v>0</v>
      </c>
      <c r="CR25" s="600"/>
      <c r="CS25" s="618">
        <f t="shared" si="40"/>
        <v>249.452</v>
      </c>
      <c r="CT25" s="598"/>
      <c r="CU25" s="621">
        <f t="shared" si="41"/>
        <v>249.452</v>
      </c>
      <c r="CV25" s="620"/>
      <c r="CW25" s="629"/>
    </row>
    <row r="26" spans="1:101" x14ac:dyDescent="0.25">
      <c r="A26" s="650"/>
      <c r="B26" s="650"/>
      <c r="C26" s="650"/>
      <c r="D26" s="650"/>
      <c r="E26" s="638" t="s">
        <v>2197</v>
      </c>
      <c r="F26" s="631"/>
      <c r="G26" s="595"/>
      <c r="H26" s="595"/>
      <c r="I26" s="637">
        <f t="shared" si="0"/>
        <v>0</v>
      </c>
      <c r="J26" s="595"/>
      <c r="K26" s="595"/>
      <c r="L26" s="595"/>
      <c r="M26" s="637">
        <f t="shared" si="1"/>
        <v>0</v>
      </c>
      <c r="N26" s="636">
        <f t="shared" si="2"/>
        <v>0</v>
      </c>
      <c r="O26" s="592"/>
      <c r="P26" s="592"/>
      <c r="Q26" s="595">
        <v>123</v>
      </c>
      <c r="R26" s="637">
        <f t="shared" si="3"/>
        <v>123</v>
      </c>
      <c r="S26" s="595"/>
      <c r="T26" s="595"/>
      <c r="U26" s="635"/>
      <c r="V26" s="637">
        <f t="shared" si="4"/>
        <v>0</v>
      </c>
      <c r="W26" s="636">
        <f t="shared" si="5"/>
        <v>123</v>
      </c>
      <c r="X26" s="607">
        <f t="shared" si="6"/>
        <v>123</v>
      </c>
      <c r="Y26" s="606"/>
      <c r="Z26" s="595"/>
      <c r="AA26" s="595"/>
      <c r="AB26" s="637">
        <f t="shared" si="7"/>
        <v>0</v>
      </c>
      <c r="AC26" s="595"/>
      <c r="AD26" s="595"/>
      <c r="AE26" s="595"/>
      <c r="AF26" s="605">
        <f t="shared" si="8"/>
        <v>0</v>
      </c>
      <c r="AG26" s="636">
        <f t="shared" si="9"/>
        <v>0</v>
      </c>
      <c r="AH26" s="592"/>
      <c r="AI26" s="592"/>
      <c r="AJ26" s="592">
        <v>0</v>
      </c>
      <c r="AK26" s="637">
        <f t="shared" si="10"/>
        <v>0</v>
      </c>
      <c r="AL26" s="595"/>
      <c r="AM26" s="595"/>
      <c r="AN26" s="635"/>
      <c r="AO26" s="637">
        <f t="shared" si="11"/>
        <v>0</v>
      </c>
      <c r="AP26" s="636">
        <f t="shared" si="12"/>
        <v>0</v>
      </c>
      <c r="AQ26" s="604">
        <f t="shared" si="13"/>
        <v>0</v>
      </c>
      <c r="AR26" s="594">
        <f t="shared" si="14"/>
        <v>123</v>
      </c>
      <c r="AS26" s="634"/>
      <c r="AT26" s="597"/>
      <c r="AU26" s="603">
        <f t="shared" si="15"/>
        <v>0</v>
      </c>
      <c r="AV26" s="602"/>
      <c r="AW26" s="601">
        <f t="shared" si="16"/>
        <v>0</v>
      </c>
      <c r="AX26" s="600"/>
      <c r="AY26" s="600">
        <f t="shared" si="17"/>
        <v>0</v>
      </c>
      <c r="AZ26" s="600"/>
      <c r="BA26" s="601">
        <f t="shared" si="18"/>
        <v>0</v>
      </c>
      <c r="BB26" s="599"/>
      <c r="BC26" s="599">
        <f t="shared" si="19"/>
        <v>0</v>
      </c>
      <c r="BD26" s="600"/>
      <c r="BE26" s="601">
        <f t="shared" si="20"/>
        <v>0</v>
      </c>
      <c r="BF26" s="598"/>
      <c r="BG26" s="598">
        <f t="shared" si="21"/>
        <v>0</v>
      </c>
      <c r="BH26" s="600"/>
      <c r="BI26" s="601">
        <f t="shared" si="22"/>
        <v>0</v>
      </c>
      <c r="BJ26" s="598"/>
      <c r="BK26" s="598">
        <f t="shared" si="23"/>
        <v>0</v>
      </c>
      <c r="BL26" s="600"/>
      <c r="BM26" s="601">
        <f t="shared" si="24"/>
        <v>0</v>
      </c>
      <c r="BN26" s="600"/>
      <c r="BO26" s="599">
        <f t="shared" si="25"/>
        <v>0</v>
      </c>
      <c r="BP26" s="600"/>
      <c r="BQ26" s="618">
        <f t="shared" si="26"/>
        <v>0</v>
      </c>
      <c r="BR26" s="600"/>
      <c r="BS26" s="601">
        <f t="shared" si="27"/>
        <v>0</v>
      </c>
      <c r="BT26" s="600"/>
      <c r="BU26" s="600">
        <f t="shared" si="28"/>
        <v>0</v>
      </c>
      <c r="BV26" s="600"/>
      <c r="BW26" s="601">
        <f t="shared" si="29"/>
        <v>0</v>
      </c>
      <c r="BX26" s="600"/>
      <c r="BY26" s="600">
        <f t="shared" si="30"/>
        <v>0</v>
      </c>
      <c r="BZ26" s="600"/>
      <c r="CA26" s="601">
        <f t="shared" si="31"/>
        <v>123</v>
      </c>
      <c r="CB26" s="600"/>
      <c r="CC26" s="599">
        <f t="shared" si="32"/>
        <v>123</v>
      </c>
      <c r="CD26" s="600"/>
      <c r="CE26" s="600">
        <f t="shared" si="33"/>
        <v>123</v>
      </c>
      <c r="CF26" s="600"/>
      <c r="CG26" s="601">
        <f t="shared" si="34"/>
        <v>0</v>
      </c>
      <c r="CH26" s="600"/>
      <c r="CI26" s="600">
        <f t="shared" si="35"/>
        <v>123</v>
      </c>
      <c r="CJ26" s="600"/>
      <c r="CK26" s="601">
        <f t="shared" si="36"/>
        <v>0</v>
      </c>
      <c r="CL26" s="600"/>
      <c r="CM26" s="600">
        <f t="shared" si="37"/>
        <v>123</v>
      </c>
      <c r="CN26" s="600"/>
      <c r="CO26" s="601">
        <f t="shared" si="38"/>
        <v>0</v>
      </c>
      <c r="CP26" s="600"/>
      <c r="CQ26" s="599">
        <f t="shared" si="39"/>
        <v>0</v>
      </c>
      <c r="CR26" s="600"/>
      <c r="CS26" s="618">
        <f t="shared" si="40"/>
        <v>123</v>
      </c>
      <c r="CT26" s="598"/>
      <c r="CU26" s="621">
        <f t="shared" si="41"/>
        <v>123</v>
      </c>
      <c r="CV26" s="620"/>
      <c r="CW26" s="629"/>
    </row>
    <row r="27" spans="1:101" x14ac:dyDescent="0.25">
      <c r="A27" s="650"/>
      <c r="B27" s="650"/>
      <c r="C27" s="650"/>
      <c r="D27" s="650"/>
      <c r="E27" s="638" t="s">
        <v>2198</v>
      </c>
      <c r="F27" s="631"/>
      <c r="G27" s="595"/>
      <c r="H27" s="595"/>
      <c r="I27" s="637">
        <f t="shared" si="0"/>
        <v>0</v>
      </c>
      <c r="J27" s="595"/>
      <c r="K27" s="595"/>
      <c r="L27" s="595"/>
      <c r="M27" s="637">
        <f t="shared" si="1"/>
        <v>0</v>
      </c>
      <c r="N27" s="636">
        <f t="shared" si="2"/>
        <v>0</v>
      </c>
      <c r="O27" s="592"/>
      <c r="P27" s="592"/>
      <c r="Q27" s="595">
        <v>1099</v>
      </c>
      <c r="R27" s="637">
        <f t="shared" si="3"/>
        <v>1099</v>
      </c>
      <c r="S27" s="595"/>
      <c r="T27" s="595"/>
      <c r="U27" s="635"/>
      <c r="V27" s="637">
        <f t="shared" si="4"/>
        <v>0</v>
      </c>
      <c r="W27" s="636">
        <f t="shared" si="5"/>
        <v>1099</v>
      </c>
      <c r="X27" s="607">
        <f t="shared" si="6"/>
        <v>1099</v>
      </c>
      <c r="Y27" s="606"/>
      <c r="Z27" s="595"/>
      <c r="AA27" s="595"/>
      <c r="AB27" s="637">
        <f t="shared" si="7"/>
        <v>0</v>
      </c>
      <c r="AC27" s="595"/>
      <c r="AD27" s="595"/>
      <c r="AE27" s="595"/>
      <c r="AF27" s="605">
        <f t="shared" si="8"/>
        <v>0</v>
      </c>
      <c r="AG27" s="636">
        <f t="shared" si="9"/>
        <v>0</v>
      </c>
      <c r="AH27" s="592"/>
      <c r="AI27" s="592"/>
      <c r="AJ27" s="592">
        <v>0</v>
      </c>
      <c r="AK27" s="637">
        <f t="shared" si="10"/>
        <v>0</v>
      </c>
      <c r="AL27" s="595"/>
      <c r="AM27" s="595"/>
      <c r="AN27" s="635"/>
      <c r="AO27" s="637">
        <f t="shared" si="11"/>
        <v>0</v>
      </c>
      <c r="AP27" s="636">
        <f t="shared" si="12"/>
        <v>0</v>
      </c>
      <c r="AQ27" s="604">
        <f t="shared" si="13"/>
        <v>0</v>
      </c>
      <c r="AR27" s="594">
        <f t="shared" si="14"/>
        <v>1099</v>
      </c>
      <c r="AS27" s="634"/>
      <c r="AT27" s="597"/>
      <c r="AU27" s="603">
        <f t="shared" si="15"/>
        <v>0</v>
      </c>
      <c r="AV27" s="602"/>
      <c r="AW27" s="601">
        <f t="shared" si="16"/>
        <v>0</v>
      </c>
      <c r="AX27" s="600"/>
      <c r="AY27" s="600">
        <f t="shared" si="17"/>
        <v>0</v>
      </c>
      <c r="AZ27" s="600"/>
      <c r="BA27" s="601">
        <f t="shared" si="18"/>
        <v>0</v>
      </c>
      <c r="BB27" s="599"/>
      <c r="BC27" s="599">
        <f t="shared" si="19"/>
        <v>0</v>
      </c>
      <c r="BD27" s="600"/>
      <c r="BE27" s="601">
        <f t="shared" si="20"/>
        <v>0</v>
      </c>
      <c r="BF27" s="598"/>
      <c r="BG27" s="598">
        <f t="shared" si="21"/>
        <v>0</v>
      </c>
      <c r="BH27" s="600"/>
      <c r="BI27" s="601">
        <f t="shared" si="22"/>
        <v>0</v>
      </c>
      <c r="BJ27" s="598"/>
      <c r="BK27" s="598">
        <f t="shared" si="23"/>
        <v>0</v>
      </c>
      <c r="BL27" s="600"/>
      <c r="BM27" s="601">
        <f t="shared" si="24"/>
        <v>0</v>
      </c>
      <c r="BN27" s="600"/>
      <c r="BO27" s="599">
        <f t="shared" si="25"/>
        <v>0</v>
      </c>
      <c r="BP27" s="600"/>
      <c r="BQ27" s="618">
        <f t="shared" si="26"/>
        <v>0</v>
      </c>
      <c r="BR27" s="600"/>
      <c r="BS27" s="601">
        <f t="shared" si="27"/>
        <v>0</v>
      </c>
      <c r="BT27" s="600"/>
      <c r="BU27" s="600">
        <f t="shared" si="28"/>
        <v>0</v>
      </c>
      <c r="BV27" s="600"/>
      <c r="BW27" s="601">
        <f t="shared" si="29"/>
        <v>0</v>
      </c>
      <c r="BX27" s="600"/>
      <c r="BY27" s="600">
        <f t="shared" si="30"/>
        <v>0</v>
      </c>
      <c r="BZ27" s="600"/>
      <c r="CA27" s="601">
        <f t="shared" si="31"/>
        <v>1099</v>
      </c>
      <c r="CB27" s="600"/>
      <c r="CC27" s="599">
        <f t="shared" si="32"/>
        <v>1099</v>
      </c>
      <c r="CD27" s="600"/>
      <c r="CE27" s="600">
        <f t="shared" si="33"/>
        <v>1099</v>
      </c>
      <c r="CF27" s="600"/>
      <c r="CG27" s="601">
        <f t="shared" si="34"/>
        <v>0</v>
      </c>
      <c r="CH27" s="600"/>
      <c r="CI27" s="600">
        <f t="shared" si="35"/>
        <v>1099</v>
      </c>
      <c r="CJ27" s="600"/>
      <c r="CK27" s="601">
        <f t="shared" si="36"/>
        <v>0</v>
      </c>
      <c r="CL27" s="600"/>
      <c r="CM27" s="600">
        <f t="shared" si="37"/>
        <v>1099</v>
      </c>
      <c r="CN27" s="600"/>
      <c r="CO27" s="601">
        <f t="shared" si="38"/>
        <v>0</v>
      </c>
      <c r="CP27" s="600"/>
      <c r="CQ27" s="599">
        <f t="shared" si="39"/>
        <v>0</v>
      </c>
      <c r="CR27" s="600"/>
      <c r="CS27" s="618">
        <f t="shared" si="40"/>
        <v>1099</v>
      </c>
      <c r="CT27" s="598"/>
      <c r="CU27" s="621">
        <f t="shared" si="41"/>
        <v>1099</v>
      </c>
      <c r="CV27" s="620"/>
      <c r="CW27" s="629"/>
    </row>
    <row r="28" spans="1:101" x14ac:dyDescent="0.25">
      <c r="A28" s="650"/>
      <c r="B28" s="650"/>
      <c r="C28" s="650"/>
      <c r="D28" s="650"/>
      <c r="E28" s="638" t="s">
        <v>1681</v>
      </c>
      <c r="F28" s="631"/>
      <c r="G28" s="595"/>
      <c r="H28" s="595">
        <v>260</v>
      </c>
      <c r="I28" s="637">
        <f t="shared" si="0"/>
        <v>260</v>
      </c>
      <c r="J28" s="595"/>
      <c r="K28" s="595"/>
      <c r="L28" s="595"/>
      <c r="M28" s="637">
        <f t="shared" si="1"/>
        <v>0</v>
      </c>
      <c r="N28" s="636">
        <f t="shared" si="2"/>
        <v>260</v>
      </c>
      <c r="O28" s="592"/>
      <c r="P28" s="592"/>
      <c r="Q28" s="595"/>
      <c r="R28" s="637">
        <f t="shared" si="3"/>
        <v>0</v>
      </c>
      <c r="S28" s="595"/>
      <c r="T28" s="595"/>
      <c r="U28" s="635"/>
      <c r="V28" s="637">
        <f t="shared" si="4"/>
        <v>0</v>
      </c>
      <c r="W28" s="636">
        <f t="shared" si="5"/>
        <v>0</v>
      </c>
      <c r="X28" s="607">
        <f t="shared" si="6"/>
        <v>260</v>
      </c>
      <c r="Y28" s="606"/>
      <c r="Z28" s="595"/>
      <c r="AA28" s="595">
        <v>0</v>
      </c>
      <c r="AB28" s="637">
        <f t="shared" si="7"/>
        <v>0</v>
      </c>
      <c r="AC28" s="595"/>
      <c r="AD28" s="595"/>
      <c r="AE28" s="595"/>
      <c r="AF28" s="605">
        <f t="shared" si="8"/>
        <v>0</v>
      </c>
      <c r="AG28" s="636">
        <f t="shared" si="9"/>
        <v>0</v>
      </c>
      <c r="AH28" s="592"/>
      <c r="AI28" s="592"/>
      <c r="AJ28" s="592"/>
      <c r="AK28" s="637">
        <f t="shared" si="10"/>
        <v>0</v>
      </c>
      <c r="AL28" s="595"/>
      <c r="AM28" s="595"/>
      <c r="AN28" s="635"/>
      <c r="AO28" s="637">
        <f t="shared" si="11"/>
        <v>0</v>
      </c>
      <c r="AP28" s="636">
        <f t="shared" si="12"/>
        <v>0</v>
      </c>
      <c r="AQ28" s="604">
        <f t="shared" si="13"/>
        <v>0</v>
      </c>
      <c r="AR28" s="594">
        <f t="shared" si="14"/>
        <v>260</v>
      </c>
      <c r="AS28" s="634"/>
      <c r="AT28" s="597"/>
      <c r="AU28" s="603">
        <f t="shared" si="15"/>
        <v>0</v>
      </c>
      <c r="AV28" s="602"/>
      <c r="AW28" s="601">
        <f t="shared" si="16"/>
        <v>0</v>
      </c>
      <c r="AX28" s="600"/>
      <c r="AY28" s="600">
        <f t="shared" si="17"/>
        <v>0</v>
      </c>
      <c r="AZ28" s="600"/>
      <c r="BA28" s="601">
        <f t="shared" si="18"/>
        <v>260</v>
      </c>
      <c r="BB28" s="599"/>
      <c r="BC28" s="599">
        <f t="shared" si="19"/>
        <v>260</v>
      </c>
      <c r="BD28" s="600"/>
      <c r="BE28" s="601">
        <f t="shared" si="20"/>
        <v>0</v>
      </c>
      <c r="BF28" s="598"/>
      <c r="BG28" s="598">
        <f t="shared" si="21"/>
        <v>260</v>
      </c>
      <c r="BH28" s="600"/>
      <c r="BI28" s="601">
        <f t="shared" si="22"/>
        <v>0</v>
      </c>
      <c r="BJ28" s="598"/>
      <c r="BK28" s="598">
        <f t="shared" si="23"/>
        <v>260</v>
      </c>
      <c r="BL28" s="600"/>
      <c r="BM28" s="601">
        <f t="shared" si="24"/>
        <v>0</v>
      </c>
      <c r="BN28" s="600"/>
      <c r="BO28" s="599">
        <f t="shared" si="25"/>
        <v>0</v>
      </c>
      <c r="BP28" s="600"/>
      <c r="BQ28" s="618">
        <f t="shared" si="26"/>
        <v>260</v>
      </c>
      <c r="BR28" s="600"/>
      <c r="BS28" s="601">
        <f t="shared" si="27"/>
        <v>0</v>
      </c>
      <c r="BT28" s="600"/>
      <c r="BU28" s="600">
        <f t="shared" si="28"/>
        <v>260</v>
      </c>
      <c r="BV28" s="600"/>
      <c r="BW28" s="601">
        <f t="shared" si="29"/>
        <v>0</v>
      </c>
      <c r="BX28" s="600"/>
      <c r="BY28" s="600">
        <f t="shared" si="30"/>
        <v>260</v>
      </c>
      <c r="BZ28" s="600"/>
      <c r="CA28" s="601">
        <f t="shared" si="31"/>
        <v>0</v>
      </c>
      <c r="CB28" s="600"/>
      <c r="CC28" s="599">
        <f t="shared" si="32"/>
        <v>0</v>
      </c>
      <c r="CD28" s="600"/>
      <c r="CE28" s="600">
        <f t="shared" si="33"/>
        <v>260</v>
      </c>
      <c r="CF28" s="600"/>
      <c r="CG28" s="601">
        <f t="shared" si="34"/>
        <v>0</v>
      </c>
      <c r="CH28" s="600"/>
      <c r="CI28" s="600">
        <f t="shared" si="35"/>
        <v>260</v>
      </c>
      <c r="CJ28" s="600"/>
      <c r="CK28" s="601">
        <f t="shared" si="36"/>
        <v>0</v>
      </c>
      <c r="CL28" s="600"/>
      <c r="CM28" s="600">
        <f t="shared" si="37"/>
        <v>260</v>
      </c>
      <c r="CN28" s="600"/>
      <c r="CO28" s="601">
        <f t="shared" si="38"/>
        <v>0</v>
      </c>
      <c r="CP28" s="600"/>
      <c r="CQ28" s="599">
        <f t="shared" si="39"/>
        <v>0</v>
      </c>
      <c r="CR28" s="600"/>
      <c r="CS28" s="618">
        <f t="shared" si="40"/>
        <v>0</v>
      </c>
      <c r="CT28" s="598"/>
      <c r="CU28" s="621">
        <f t="shared" si="41"/>
        <v>260</v>
      </c>
      <c r="CV28" s="620"/>
      <c r="CW28" s="629"/>
    </row>
    <row r="29" spans="1:101" x14ac:dyDescent="0.25">
      <c r="A29" s="650"/>
      <c r="B29" s="650"/>
      <c r="C29" s="650"/>
      <c r="D29" s="650"/>
      <c r="E29" s="638" t="s">
        <v>1712</v>
      </c>
      <c r="F29" s="631">
        <v>154</v>
      </c>
      <c r="G29" s="595">
        <v>1251</v>
      </c>
      <c r="H29" s="595"/>
      <c r="I29" s="637">
        <f t="shared" si="0"/>
        <v>1405</v>
      </c>
      <c r="J29" s="595">
        <v>469</v>
      </c>
      <c r="K29" s="595">
        <v>843</v>
      </c>
      <c r="L29" s="595">
        <v>1253.6020000000001</v>
      </c>
      <c r="M29" s="637">
        <f t="shared" si="1"/>
        <v>2565.6019999999999</v>
      </c>
      <c r="N29" s="636">
        <f t="shared" si="2"/>
        <v>3970.6019999999999</v>
      </c>
      <c r="O29" s="592">
        <v>1410.038</v>
      </c>
      <c r="P29" s="592"/>
      <c r="Q29" s="595">
        <v>928</v>
      </c>
      <c r="R29" s="637">
        <f t="shared" si="3"/>
        <v>2338.038</v>
      </c>
      <c r="S29" s="595">
        <v>1278.97</v>
      </c>
      <c r="T29" s="595">
        <v>213.51400000000001</v>
      </c>
      <c r="U29" s="635">
        <v>725</v>
      </c>
      <c r="V29" s="637">
        <f t="shared" si="4"/>
        <v>2217.4839999999999</v>
      </c>
      <c r="W29" s="636">
        <f t="shared" si="5"/>
        <v>4555.5219999999999</v>
      </c>
      <c r="X29" s="607">
        <f t="shared" si="6"/>
        <v>8526.1239999999998</v>
      </c>
      <c r="Y29" s="606">
        <v>0</v>
      </c>
      <c r="Z29" s="595">
        <v>0</v>
      </c>
      <c r="AA29" s="595"/>
      <c r="AB29" s="637">
        <f t="shared" si="7"/>
        <v>0</v>
      </c>
      <c r="AC29" s="595">
        <v>0</v>
      </c>
      <c r="AD29" s="595">
        <v>0</v>
      </c>
      <c r="AE29" s="595">
        <v>0</v>
      </c>
      <c r="AF29" s="605">
        <f t="shared" si="8"/>
        <v>0</v>
      </c>
      <c r="AG29" s="636">
        <f t="shared" si="9"/>
        <v>0</v>
      </c>
      <c r="AH29" s="592">
        <v>0</v>
      </c>
      <c r="AI29" s="592"/>
      <c r="AJ29" s="592">
        <v>0</v>
      </c>
      <c r="AK29" s="637">
        <f t="shared" si="10"/>
        <v>0</v>
      </c>
      <c r="AL29" s="595">
        <v>0</v>
      </c>
      <c r="AM29" s="595">
        <v>0</v>
      </c>
      <c r="AN29" s="635">
        <v>0</v>
      </c>
      <c r="AO29" s="637">
        <f t="shared" si="11"/>
        <v>0</v>
      </c>
      <c r="AP29" s="636">
        <f t="shared" si="12"/>
        <v>0</v>
      </c>
      <c r="AQ29" s="604">
        <f t="shared" si="13"/>
        <v>0</v>
      </c>
      <c r="AR29" s="594">
        <f t="shared" si="14"/>
        <v>8526.1239999999998</v>
      </c>
      <c r="AS29" s="634"/>
      <c r="AT29" s="597"/>
      <c r="AU29" s="603">
        <f t="shared" si="15"/>
        <v>154</v>
      </c>
      <c r="AV29" s="602"/>
      <c r="AW29" s="601">
        <f t="shared" si="16"/>
        <v>1251</v>
      </c>
      <c r="AX29" s="600"/>
      <c r="AY29" s="600">
        <f t="shared" si="17"/>
        <v>1405</v>
      </c>
      <c r="AZ29" s="600"/>
      <c r="BA29" s="601">
        <f t="shared" si="18"/>
        <v>0</v>
      </c>
      <c r="BB29" s="599"/>
      <c r="BC29" s="599">
        <f t="shared" si="19"/>
        <v>1405</v>
      </c>
      <c r="BD29" s="600"/>
      <c r="BE29" s="601">
        <f t="shared" si="20"/>
        <v>469</v>
      </c>
      <c r="BF29" s="598"/>
      <c r="BG29" s="598">
        <f t="shared" si="21"/>
        <v>1874</v>
      </c>
      <c r="BH29" s="600"/>
      <c r="BI29" s="601">
        <f t="shared" si="22"/>
        <v>843</v>
      </c>
      <c r="BJ29" s="598"/>
      <c r="BK29" s="598">
        <f t="shared" si="23"/>
        <v>2717</v>
      </c>
      <c r="BL29" s="600"/>
      <c r="BM29" s="601">
        <f t="shared" si="24"/>
        <v>1253.6020000000001</v>
      </c>
      <c r="BN29" s="600"/>
      <c r="BO29" s="599">
        <f t="shared" si="25"/>
        <v>2565.6019999999999</v>
      </c>
      <c r="BP29" s="600"/>
      <c r="BQ29" s="618">
        <f t="shared" si="26"/>
        <v>3970.6019999999999</v>
      </c>
      <c r="BR29" s="600"/>
      <c r="BS29" s="601">
        <f t="shared" si="27"/>
        <v>1410.038</v>
      </c>
      <c r="BT29" s="600"/>
      <c r="BU29" s="600">
        <f t="shared" si="28"/>
        <v>5380.6399999999994</v>
      </c>
      <c r="BV29" s="600"/>
      <c r="BW29" s="601">
        <f t="shared" si="29"/>
        <v>0</v>
      </c>
      <c r="BX29" s="600"/>
      <c r="BY29" s="600">
        <f t="shared" si="30"/>
        <v>5380.6399999999994</v>
      </c>
      <c r="BZ29" s="600"/>
      <c r="CA29" s="601">
        <f t="shared" si="31"/>
        <v>928</v>
      </c>
      <c r="CB29" s="600"/>
      <c r="CC29" s="599">
        <f t="shared" si="32"/>
        <v>2338.038</v>
      </c>
      <c r="CD29" s="600"/>
      <c r="CE29" s="600">
        <f t="shared" si="33"/>
        <v>6308.6399999999994</v>
      </c>
      <c r="CF29" s="600"/>
      <c r="CG29" s="601">
        <f t="shared" si="34"/>
        <v>1278.97</v>
      </c>
      <c r="CH29" s="600"/>
      <c r="CI29" s="600">
        <f t="shared" si="35"/>
        <v>7587.61</v>
      </c>
      <c r="CJ29" s="600"/>
      <c r="CK29" s="601">
        <f t="shared" si="36"/>
        <v>213.51400000000001</v>
      </c>
      <c r="CL29" s="600"/>
      <c r="CM29" s="600">
        <f t="shared" si="37"/>
        <v>7801.1239999999998</v>
      </c>
      <c r="CN29" s="600"/>
      <c r="CO29" s="601">
        <f t="shared" si="38"/>
        <v>725</v>
      </c>
      <c r="CP29" s="600"/>
      <c r="CQ29" s="599">
        <f t="shared" si="39"/>
        <v>2217.4839999999999</v>
      </c>
      <c r="CR29" s="600"/>
      <c r="CS29" s="618">
        <f t="shared" si="40"/>
        <v>4555.5219999999999</v>
      </c>
      <c r="CT29" s="598"/>
      <c r="CU29" s="621">
        <f t="shared" si="41"/>
        <v>8526.1239999999998</v>
      </c>
      <c r="CV29" s="620"/>
      <c r="CW29" s="629"/>
    </row>
    <row r="30" spans="1:101" x14ac:dyDescent="0.25">
      <c r="A30" s="650"/>
      <c r="B30" s="650"/>
      <c r="C30" s="650"/>
      <c r="D30" s="650"/>
      <c r="E30" s="638" t="s">
        <v>1711</v>
      </c>
      <c r="F30" s="631">
        <v>759</v>
      </c>
      <c r="G30" s="595"/>
      <c r="H30" s="595"/>
      <c r="I30" s="637">
        <f t="shared" si="0"/>
        <v>759</v>
      </c>
      <c r="J30" s="595"/>
      <c r="K30" s="595"/>
      <c r="L30" s="595"/>
      <c r="M30" s="637">
        <f t="shared" si="1"/>
        <v>0</v>
      </c>
      <c r="N30" s="636">
        <f t="shared" si="2"/>
        <v>759</v>
      </c>
      <c r="O30" s="592"/>
      <c r="P30" s="592"/>
      <c r="Q30" s="595"/>
      <c r="R30" s="637">
        <f t="shared" si="3"/>
        <v>0</v>
      </c>
      <c r="S30" s="595"/>
      <c r="T30" s="595"/>
      <c r="U30" s="635"/>
      <c r="V30" s="637">
        <f t="shared" si="4"/>
        <v>0</v>
      </c>
      <c r="W30" s="636">
        <f t="shared" si="5"/>
        <v>0</v>
      </c>
      <c r="X30" s="607">
        <f t="shared" si="6"/>
        <v>759</v>
      </c>
      <c r="Y30" s="606">
        <v>0</v>
      </c>
      <c r="Z30" s="595"/>
      <c r="AA30" s="595"/>
      <c r="AB30" s="637">
        <f t="shared" si="7"/>
        <v>0</v>
      </c>
      <c r="AC30" s="595"/>
      <c r="AD30" s="595"/>
      <c r="AE30" s="595"/>
      <c r="AF30" s="605">
        <f t="shared" si="8"/>
        <v>0</v>
      </c>
      <c r="AG30" s="636">
        <f t="shared" si="9"/>
        <v>0</v>
      </c>
      <c r="AH30" s="592"/>
      <c r="AI30" s="592"/>
      <c r="AJ30" s="592"/>
      <c r="AK30" s="637">
        <f t="shared" si="10"/>
        <v>0</v>
      </c>
      <c r="AL30" s="595"/>
      <c r="AM30" s="595"/>
      <c r="AN30" s="635"/>
      <c r="AO30" s="637">
        <f t="shared" si="11"/>
        <v>0</v>
      </c>
      <c r="AP30" s="636">
        <f t="shared" si="12"/>
        <v>0</v>
      </c>
      <c r="AQ30" s="604">
        <f t="shared" si="13"/>
        <v>0</v>
      </c>
      <c r="AR30" s="594">
        <f t="shared" si="14"/>
        <v>759</v>
      </c>
      <c r="AS30" s="634"/>
      <c r="AT30" s="597"/>
      <c r="AU30" s="603">
        <f t="shared" si="15"/>
        <v>759</v>
      </c>
      <c r="AV30" s="602"/>
      <c r="AW30" s="601">
        <f t="shared" si="16"/>
        <v>0</v>
      </c>
      <c r="AX30" s="600"/>
      <c r="AY30" s="600">
        <f t="shared" si="17"/>
        <v>759</v>
      </c>
      <c r="AZ30" s="600"/>
      <c r="BA30" s="601">
        <f t="shared" si="18"/>
        <v>0</v>
      </c>
      <c r="BB30" s="599"/>
      <c r="BC30" s="599">
        <f t="shared" si="19"/>
        <v>759</v>
      </c>
      <c r="BD30" s="600"/>
      <c r="BE30" s="601">
        <f t="shared" si="20"/>
        <v>0</v>
      </c>
      <c r="BF30" s="598"/>
      <c r="BG30" s="598">
        <f t="shared" si="21"/>
        <v>759</v>
      </c>
      <c r="BH30" s="600"/>
      <c r="BI30" s="601">
        <f t="shared" si="22"/>
        <v>0</v>
      </c>
      <c r="BJ30" s="598"/>
      <c r="BK30" s="598">
        <f t="shared" si="23"/>
        <v>759</v>
      </c>
      <c r="BL30" s="600"/>
      <c r="BM30" s="601">
        <f t="shared" si="24"/>
        <v>0</v>
      </c>
      <c r="BN30" s="600"/>
      <c r="BO30" s="599">
        <f t="shared" si="25"/>
        <v>0</v>
      </c>
      <c r="BP30" s="600"/>
      <c r="BQ30" s="618">
        <f t="shared" si="26"/>
        <v>759</v>
      </c>
      <c r="BR30" s="600"/>
      <c r="BS30" s="601">
        <f t="shared" si="27"/>
        <v>0</v>
      </c>
      <c r="BT30" s="600"/>
      <c r="BU30" s="600">
        <f t="shared" si="28"/>
        <v>759</v>
      </c>
      <c r="BV30" s="600"/>
      <c r="BW30" s="601">
        <f t="shared" si="29"/>
        <v>0</v>
      </c>
      <c r="BX30" s="600"/>
      <c r="BY30" s="600">
        <f t="shared" si="30"/>
        <v>759</v>
      </c>
      <c r="BZ30" s="600"/>
      <c r="CA30" s="601">
        <f t="shared" si="31"/>
        <v>0</v>
      </c>
      <c r="CB30" s="600"/>
      <c r="CC30" s="599">
        <f t="shared" si="32"/>
        <v>0</v>
      </c>
      <c r="CD30" s="600"/>
      <c r="CE30" s="600">
        <f t="shared" si="33"/>
        <v>759</v>
      </c>
      <c r="CF30" s="600"/>
      <c r="CG30" s="601">
        <f t="shared" si="34"/>
        <v>0</v>
      </c>
      <c r="CH30" s="600"/>
      <c r="CI30" s="600">
        <f t="shared" si="35"/>
        <v>759</v>
      </c>
      <c r="CJ30" s="600"/>
      <c r="CK30" s="601">
        <f t="shared" si="36"/>
        <v>0</v>
      </c>
      <c r="CL30" s="600"/>
      <c r="CM30" s="600">
        <f t="shared" si="37"/>
        <v>759</v>
      </c>
      <c r="CN30" s="600"/>
      <c r="CO30" s="601">
        <f t="shared" si="38"/>
        <v>0</v>
      </c>
      <c r="CP30" s="600"/>
      <c r="CQ30" s="599">
        <f t="shared" si="39"/>
        <v>0</v>
      </c>
      <c r="CR30" s="600"/>
      <c r="CS30" s="618">
        <f t="shared" si="40"/>
        <v>0</v>
      </c>
      <c r="CT30" s="598"/>
      <c r="CU30" s="621">
        <f t="shared" si="41"/>
        <v>759</v>
      </c>
      <c r="CV30" s="620"/>
      <c r="CW30" s="629"/>
    </row>
    <row r="31" spans="1:101" x14ac:dyDescent="0.25">
      <c r="A31" s="650"/>
      <c r="B31" s="650"/>
      <c r="C31" s="650"/>
      <c r="D31" s="650"/>
      <c r="E31" s="638" t="s">
        <v>2199</v>
      </c>
      <c r="F31" s="631">
        <v>3272</v>
      </c>
      <c r="G31" s="595">
        <v>3175</v>
      </c>
      <c r="H31" s="595">
        <v>3759</v>
      </c>
      <c r="I31" s="637">
        <f t="shared" si="0"/>
        <v>10206</v>
      </c>
      <c r="J31" s="595">
        <v>2712</v>
      </c>
      <c r="K31" s="595">
        <v>2826</v>
      </c>
      <c r="L31" s="595">
        <v>1560.1320000000001</v>
      </c>
      <c r="M31" s="637">
        <f t="shared" si="1"/>
        <v>7098.1319999999996</v>
      </c>
      <c r="N31" s="636">
        <f t="shared" si="2"/>
        <v>17304.131999999998</v>
      </c>
      <c r="O31" s="592">
        <v>2255.6379999999999</v>
      </c>
      <c r="P31" s="592">
        <v>306.52999999999997</v>
      </c>
      <c r="Q31" s="595">
        <v>2184</v>
      </c>
      <c r="R31" s="637">
        <f t="shared" si="3"/>
        <v>4746.1679999999997</v>
      </c>
      <c r="S31" s="595">
        <v>2418.4160000000002</v>
      </c>
      <c r="T31" s="595">
        <v>4008.1439999999998</v>
      </c>
      <c r="U31" s="635">
        <v>5306</v>
      </c>
      <c r="V31" s="637">
        <f t="shared" si="4"/>
        <v>11732.56</v>
      </c>
      <c r="W31" s="636">
        <f t="shared" si="5"/>
        <v>16478.727999999999</v>
      </c>
      <c r="X31" s="607">
        <f t="shared" si="6"/>
        <v>33782.86</v>
      </c>
      <c r="Y31" s="606">
        <v>0</v>
      </c>
      <c r="Z31" s="595">
        <v>0</v>
      </c>
      <c r="AA31" s="595">
        <v>347</v>
      </c>
      <c r="AB31" s="637">
        <f t="shared" si="7"/>
        <v>347</v>
      </c>
      <c r="AC31" s="595">
        <v>0</v>
      </c>
      <c r="AD31" s="595">
        <v>0</v>
      </c>
      <c r="AE31" s="595">
        <v>0</v>
      </c>
      <c r="AF31" s="605">
        <f t="shared" si="8"/>
        <v>0</v>
      </c>
      <c r="AG31" s="636">
        <f t="shared" si="9"/>
        <v>347</v>
      </c>
      <c r="AH31" s="592">
        <v>0</v>
      </c>
      <c r="AI31" s="592">
        <v>0</v>
      </c>
      <c r="AJ31" s="592">
        <v>0</v>
      </c>
      <c r="AK31" s="637">
        <f t="shared" si="10"/>
        <v>0</v>
      </c>
      <c r="AL31" s="595">
        <v>0</v>
      </c>
      <c r="AM31" s="595">
        <v>0</v>
      </c>
      <c r="AN31" s="635">
        <v>161</v>
      </c>
      <c r="AO31" s="637">
        <f t="shared" si="11"/>
        <v>161</v>
      </c>
      <c r="AP31" s="636">
        <f t="shared" si="12"/>
        <v>161</v>
      </c>
      <c r="AQ31" s="604">
        <f t="shared" si="13"/>
        <v>508</v>
      </c>
      <c r="AR31" s="594">
        <f t="shared" si="14"/>
        <v>34290.86</v>
      </c>
      <c r="AS31" s="634"/>
      <c r="AT31" s="597"/>
      <c r="AU31" s="603">
        <f t="shared" si="15"/>
        <v>3272</v>
      </c>
      <c r="AV31" s="602"/>
      <c r="AW31" s="601">
        <f t="shared" si="16"/>
        <v>3175</v>
      </c>
      <c r="AX31" s="600"/>
      <c r="AY31" s="600">
        <f t="shared" si="17"/>
        <v>6447</v>
      </c>
      <c r="AZ31" s="600"/>
      <c r="BA31" s="601">
        <f t="shared" si="18"/>
        <v>4106</v>
      </c>
      <c r="BB31" s="599"/>
      <c r="BC31" s="599">
        <f t="shared" si="19"/>
        <v>10553</v>
      </c>
      <c r="BD31" s="600"/>
      <c r="BE31" s="601">
        <f t="shared" si="20"/>
        <v>2712</v>
      </c>
      <c r="BF31" s="598"/>
      <c r="BG31" s="598">
        <f t="shared" si="21"/>
        <v>13265</v>
      </c>
      <c r="BH31" s="600"/>
      <c r="BI31" s="601">
        <f t="shared" si="22"/>
        <v>2826</v>
      </c>
      <c r="BJ31" s="598"/>
      <c r="BK31" s="598">
        <f t="shared" si="23"/>
        <v>16091</v>
      </c>
      <c r="BL31" s="600"/>
      <c r="BM31" s="601">
        <f t="shared" si="24"/>
        <v>1560.1320000000001</v>
      </c>
      <c r="BN31" s="600"/>
      <c r="BO31" s="599">
        <f t="shared" si="25"/>
        <v>7098.1319999999996</v>
      </c>
      <c r="BP31" s="600"/>
      <c r="BQ31" s="618">
        <f t="shared" si="26"/>
        <v>17651.131999999998</v>
      </c>
      <c r="BR31" s="600"/>
      <c r="BS31" s="601">
        <f t="shared" si="27"/>
        <v>2255.6379999999999</v>
      </c>
      <c r="BT31" s="600"/>
      <c r="BU31" s="600">
        <f t="shared" si="28"/>
        <v>19906.769999999997</v>
      </c>
      <c r="BV31" s="600"/>
      <c r="BW31" s="601">
        <f t="shared" si="29"/>
        <v>306.52999999999997</v>
      </c>
      <c r="BX31" s="600"/>
      <c r="BY31" s="600">
        <f t="shared" si="30"/>
        <v>20213.299999999996</v>
      </c>
      <c r="BZ31" s="600"/>
      <c r="CA31" s="601">
        <f t="shared" si="31"/>
        <v>2184</v>
      </c>
      <c r="CB31" s="600"/>
      <c r="CC31" s="599">
        <f t="shared" si="32"/>
        <v>4746.1679999999997</v>
      </c>
      <c r="CD31" s="600"/>
      <c r="CE31" s="600">
        <f t="shared" si="33"/>
        <v>22397.299999999996</v>
      </c>
      <c r="CF31" s="600"/>
      <c r="CG31" s="601">
        <f t="shared" si="34"/>
        <v>2418.4160000000002</v>
      </c>
      <c r="CH31" s="600"/>
      <c r="CI31" s="600">
        <f t="shared" si="35"/>
        <v>24815.715999999997</v>
      </c>
      <c r="CJ31" s="600"/>
      <c r="CK31" s="601">
        <f t="shared" si="36"/>
        <v>4008.1439999999998</v>
      </c>
      <c r="CL31" s="600"/>
      <c r="CM31" s="600">
        <f t="shared" si="37"/>
        <v>28823.859999999997</v>
      </c>
      <c r="CN31" s="600"/>
      <c r="CO31" s="601">
        <f t="shared" si="38"/>
        <v>5467</v>
      </c>
      <c r="CP31" s="600"/>
      <c r="CQ31" s="599">
        <f t="shared" si="39"/>
        <v>11893.56</v>
      </c>
      <c r="CR31" s="600"/>
      <c r="CS31" s="618">
        <f t="shared" si="40"/>
        <v>16639.727999999999</v>
      </c>
      <c r="CT31" s="598"/>
      <c r="CU31" s="621">
        <f t="shared" si="41"/>
        <v>34290.86</v>
      </c>
      <c r="CV31" s="620"/>
      <c r="CW31" s="629"/>
    </row>
    <row r="32" spans="1:101" x14ac:dyDescent="0.25">
      <c r="A32" s="650"/>
      <c r="B32" s="650"/>
      <c r="C32" s="650"/>
      <c r="D32" s="650"/>
      <c r="E32" s="638" t="s">
        <v>1212</v>
      </c>
      <c r="F32" s="631">
        <v>1097</v>
      </c>
      <c r="G32" s="595">
        <v>1173</v>
      </c>
      <c r="H32" s="595">
        <v>1955</v>
      </c>
      <c r="I32" s="637">
        <f t="shared" si="0"/>
        <v>4225</v>
      </c>
      <c r="J32" s="595">
        <v>746</v>
      </c>
      <c r="K32" s="595">
        <v>3015</v>
      </c>
      <c r="L32" s="595">
        <v>1756.7339999999999</v>
      </c>
      <c r="M32" s="637">
        <f t="shared" si="1"/>
        <v>5517.7340000000004</v>
      </c>
      <c r="N32" s="636">
        <f t="shared" si="2"/>
        <v>9742.7340000000004</v>
      </c>
      <c r="O32" s="592">
        <v>4589.4939999999997</v>
      </c>
      <c r="P32" s="592">
        <v>742.01400000000001</v>
      </c>
      <c r="Q32" s="595">
        <v>2023</v>
      </c>
      <c r="R32" s="637">
        <f t="shared" si="3"/>
        <v>7354.5079999999998</v>
      </c>
      <c r="S32" s="595">
        <v>1849.75</v>
      </c>
      <c r="T32" s="595"/>
      <c r="U32" s="635">
        <v>700</v>
      </c>
      <c r="V32" s="637">
        <f t="shared" si="4"/>
        <v>2549.75</v>
      </c>
      <c r="W32" s="636">
        <f t="shared" si="5"/>
        <v>9904.2579999999998</v>
      </c>
      <c r="X32" s="607">
        <f t="shared" si="6"/>
        <v>19646.991999999998</v>
      </c>
      <c r="Y32" s="606">
        <v>0</v>
      </c>
      <c r="Z32" s="595">
        <v>0</v>
      </c>
      <c r="AA32" s="595">
        <v>0</v>
      </c>
      <c r="AB32" s="637">
        <f t="shared" si="7"/>
        <v>0</v>
      </c>
      <c r="AC32" s="595">
        <v>0</v>
      </c>
      <c r="AD32" s="595">
        <v>0</v>
      </c>
      <c r="AE32" s="595">
        <v>0</v>
      </c>
      <c r="AF32" s="605">
        <f t="shared" si="8"/>
        <v>0</v>
      </c>
      <c r="AG32" s="636">
        <f t="shared" si="9"/>
        <v>0</v>
      </c>
      <c r="AH32" s="592">
        <v>0</v>
      </c>
      <c r="AI32" s="592">
        <v>0</v>
      </c>
      <c r="AJ32" s="592">
        <v>0</v>
      </c>
      <c r="AK32" s="637">
        <f t="shared" si="10"/>
        <v>0</v>
      </c>
      <c r="AL32" s="595">
        <v>0</v>
      </c>
      <c r="AM32" s="595"/>
      <c r="AN32" s="635">
        <v>0</v>
      </c>
      <c r="AO32" s="637">
        <f t="shared" si="11"/>
        <v>0</v>
      </c>
      <c r="AP32" s="636">
        <f t="shared" si="12"/>
        <v>0</v>
      </c>
      <c r="AQ32" s="604">
        <f t="shared" si="13"/>
        <v>0</v>
      </c>
      <c r="AR32" s="594">
        <f t="shared" si="14"/>
        <v>19646.991999999998</v>
      </c>
      <c r="AS32" s="634"/>
      <c r="AT32" s="597"/>
      <c r="AU32" s="603">
        <f t="shared" si="15"/>
        <v>1097</v>
      </c>
      <c r="AV32" s="602"/>
      <c r="AW32" s="601">
        <f t="shared" si="16"/>
        <v>1173</v>
      </c>
      <c r="AX32" s="600"/>
      <c r="AY32" s="600">
        <f t="shared" si="17"/>
        <v>2270</v>
      </c>
      <c r="AZ32" s="600"/>
      <c r="BA32" s="601">
        <f t="shared" si="18"/>
        <v>1955</v>
      </c>
      <c r="BB32" s="599"/>
      <c r="BC32" s="599">
        <f t="shared" si="19"/>
        <v>4225</v>
      </c>
      <c r="BD32" s="600"/>
      <c r="BE32" s="601">
        <f t="shared" si="20"/>
        <v>746</v>
      </c>
      <c r="BF32" s="598"/>
      <c r="BG32" s="598">
        <f t="shared" si="21"/>
        <v>4971</v>
      </c>
      <c r="BH32" s="600"/>
      <c r="BI32" s="601">
        <f t="shared" si="22"/>
        <v>3015</v>
      </c>
      <c r="BJ32" s="598"/>
      <c r="BK32" s="598">
        <f t="shared" si="23"/>
        <v>7986</v>
      </c>
      <c r="BL32" s="600"/>
      <c r="BM32" s="601">
        <f t="shared" si="24"/>
        <v>1756.7339999999999</v>
      </c>
      <c r="BN32" s="600"/>
      <c r="BO32" s="599">
        <f t="shared" si="25"/>
        <v>5517.7340000000004</v>
      </c>
      <c r="BP32" s="600"/>
      <c r="BQ32" s="618">
        <f t="shared" si="26"/>
        <v>9742.7340000000004</v>
      </c>
      <c r="BR32" s="600"/>
      <c r="BS32" s="601">
        <f t="shared" si="27"/>
        <v>4589.4939999999997</v>
      </c>
      <c r="BT32" s="600"/>
      <c r="BU32" s="600">
        <f t="shared" si="28"/>
        <v>14332.227999999999</v>
      </c>
      <c r="BV32" s="600"/>
      <c r="BW32" s="601">
        <f t="shared" si="29"/>
        <v>742.01400000000001</v>
      </c>
      <c r="BX32" s="600"/>
      <c r="BY32" s="600">
        <f t="shared" si="30"/>
        <v>15074.241999999998</v>
      </c>
      <c r="BZ32" s="600"/>
      <c r="CA32" s="601">
        <f t="shared" si="31"/>
        <v>2023</v>
      </c>
      <c r="CB32" s="600"/>
      <c r="CC32" s="599">
        <f t="shared" si="32"/>
        <v>7354.5079999999998</v>
      </c>
      <c r="CD32" s="600"/>
      <c r="CE32" s="600">
        <f t="shared" si="33"/>
        <v>17097.241999999998</v>
      </c>
      <c r="CF32" s="600"/>
      <c r="CG32" s="601">
        <f t="shared" si="34"/>
        <v>1849.75</v>
      </c>
      <c r="CH32" s="600"/>
      <c r="CI32" s="600">
        <f t="shared" si="35"/>
        <v>18946.991999999998</v>
      </c>
      <c r="CJ32" s="600"/>
      <c r="CK32" s="601">
        <f t="shared" si="36"/>
        <v>0</v>
      </c>
      <c r="CL32" s="600"/>
      <c r="CM32" s="600">
        <f t="shared" si="37"/>
        <v>18946.991999999998</v>
      </c>
      <c r="CN32" s="600"/>
      <c r="CO32" s="601">
        <f t="shared" si="38"/>
        <v>700</v>
      </c>
      <c r="CP32" s="600"/>
      <c r="CQ32" s="599">
        <f t="shared" si="39"/>
        <v>2549.75</v>
      </c>
      <c r="CR32" s="600"/>
      <c r="CS32" s="618">
        <f t="shared" si="40"/>
        <v>9904.2579999999998</v>
      </c>
      <c r="CT32" s="598"/>
      <c r="CU32" s="621">
        <f t="shared" si="41"/>
        <v>19646.991999999998</v>
      </c>
      <c r="CV32" s="620"/>
      <c r="CW32" s="629"/>
    </row>
    <row r="33" spans="1:101" x14ac:dyDescent="0.25">
      <c r="A33" s="650"/>
      <c r="B33" s="650"/>
      <c r="C33" s="650"/>
      <c r="D33" s="650"/>
      <c r="E33" s="638" t="s">
        <v>1415</v>
      </c>
      <c r="F33" s="631">
        <v>435</v>
      </c>
      <c r="G33" s="595">
        <v>1621</v>
      </c>
      <c r="H33" s="595">
        <v>154</v>
      </c>
      <c r="I33" s="637">
        <f t="shared" si="0"/>
        <v>2210</v>
      </c>
      <c r="J33" s="595"/>
      <c r="K33" s="595"/>
      <c r="L33" s="595">
        <v>247.33799999999999</v>
      </c>
      <c r="M33" s="637">
        <f t="shared" si="1"/>
        <v>247.33799999999999</v>
      </c>
      <c r="N33" s="636">
        <f t="shared" si="2"/>
        <v>2457.3380000000002</v>
      </c>
      <c r="O33" s="592">
        <v>190.26</v>
      </c>
      <c r="P33" s="592">
        <v>179.69</v>
      </c>
      <c r="Q33" s="595">
        <v>106</v>
      </c>
      <c r="R33" s="637">
        <f t="shared" si="3"/>
        <v>475.95</v>
      </c>
      <c r="S33" s="595">
        <v>270.59199999999998</v>
      </c>
      <c r="T33" s="595">
        <v>97.244</v>
      </c>
      <c r="U33" s="635"/>
      <c r="V33" s="637">
        <f t="shared" si="4"/>
        <v>367.83600000000001</v>
      </c>
      <c r="W33" s="636">
        <f t="shared" si="5"/>
        <v>843.78600000000006</v>
      </c>
      <c r="X33" s="607">
        <f t="shared" si="6"/>
        <v>3301.1240000000003</v>
      </c>
      <c r="Y33" s="606">
        <v>0</v>
      </c>
      <c r="Z33" s="595">
        <v>0</v>
      </c>
      <c r="AA33" s="595">
        <v>0</v>
      </c>
      <c r="AB33" s="637">
        <f t="shared" si="7"/>
        <v>0</v>
      </c>
      <c r="AC33" s="595"/>
      <c r="AD33" s="595"/>
      <c r="AE33" s="595">
        <v>0</v>
      </c>
      <c r="AF33" s="605">
        <f t="shared" si="8"/>
        <v>0</v>
      </c>
      <c r="AG33" s="636">
        <f t="shared" si="9"/>
        <v>0</v>
      </c>
      <c r="AH33" s="592">
        <v>0</v>
      </c>
      <c r="AI33" s="592">
        <v>0</v>
      </c>
      <c r="AJ33" s="592">
        <v>0</v>
      </c>
      <c r="AK33" s="637">
        <f t="shared" si="10"/>
        <v>0</v>
      </c>
      <c r="AL33" s="595">
        <v>0</v>
      </c>
      <c r="AM33" s="595">
        <v>0</v>
      </c>
      <c r="AN33" s="635"/>
      <c r="AO33" s="637">
        <f t="shared" si="11"/>
        <v>0</v>
      </c>
      <c r="AP33" s="636">
        <f t="shared" si="12"/>
        <v>0</v>
      </c>
      <c r="AQ33" s="604">
        <f t="shared" si="13"/>
        <v>0</v>
      </c>
      <c r="AR33" s="594">
        <f t="shared" si="14"/>
        <v>3301.1240000000003</v>
      </c>
      <c r="AS33" s="634"/>
      <c r="AT33" s="597"/>
      <c r="AU33" s="603">
        <f t="shared" si="15"/>
        <v>435</v>
      </c>
      <c r="AV33" s="602"/>
      <c r="AW33" s="601">
        <f t="shared" si="16"/>
        <v>1621</v>
      </c>
      <c r="AX33" s="600"/>
      <c r="AY33" s="600">
        <f t="shared" si="17"/>
        <v>2056</v>
      </c>
      <c r="AZ33" s="600"/>
      <c r="BA33" s="601">
        <f t="shared" si="18"/>
        <v>154</v>
      </c>
      <c r="BB33" s="599"/>
      <c r="BC33" s="599">
        <f t="shared" si="19"/>
        <v>2210</v>
      </c>
      <c r="BD33" s="600"/>
      <c r="BE33" s="601">
        <f t="shared" si="20"/>
        <v>0</v>
      </c>
      <c r="BF33" s="598"/>
      <c r="BG33" s="598">
        <f t="shared" si="21"/>
        <v>2210</v>
      </c>
      <c r="BH33" s="600"/>
      <c r="BI33" s="601">
        <f t="shared" si="22"/>
        <v>0</v>
      </c>
      <c r="BJ33" s="598"/>
      <c r="BK33" s="598">
        <f t="shared" si="23"/>
        <v>2210</v>
      </c>
      <c r="BL33" s="600"/>
      <c r="BM33" s="601">
        <f t="shared" si="24"/>
        <v>247.33799999999999</v>
      </c>
      <c r="BN33" s="600"/>
      <c r="BO33" s="599">
        <f t="shared" si="25"/>
        <v>247.33799999999999</v>
      </c>
      <c r="BP33" s="600"/>
      <c r="BQ33" s="618">
        <f t="shared" si="26"/>
        <v>2457.3380000000002</v>
      </c>
      <c r="BR33" s="600"/>
      <c r="BS33" s="601">
        <f t="shared" si="27"/>
        <v>190.26</v>
      </c>
      <c r="BT33" s="600"/>
      <c r="BU33" s="600">
        <f t="shared" si="28"/>
        <v>2647.598</v>
      </c>
      <c r="BV33" s="600"/>
      <c r="BW33" s="601">
        <f t="shared" si="29"/>
        <v>179.69</v>
      </c>
      <c r="BX33" s="600"/>
      <c r="BY33" s="600">
        <f t="shared" si="30"/>
        <v>2827.288</v>
      </c>
      <c r="BZ33" s="600"/>
      <c r="CA33" s="601">
        <f t="shared" si="31"/>
        <v>106</v>
      </c>
      <c r="CB33" s="600"/>
      <c r="CC33" s="599">
        <f t="shared" si="32"/>
        <v>475.95</v>
      </c>
      <c r="CD33" s="600"/>
      <c r="CE33" s="600">
        <f t="shared" si="33"/>
        <v>2933.288</v>
      </c>
      <c r="CF33" s="600"/>
      <c r="CG33" s="601">
        <f t="shared" si="34"/>
        <v>270.59199999999998</v>
      </c>
      <c r="CH33" s="600"/>
      <c r="CI33" s="600">
        <f t="shared" si="35"/>
        <v>3203.88</v>
      </c>
      <c r="CJ33" s="600"/>
      <c r="CK33" s="601">
        <f t="shared" si="36"/>
        <v>97.244</v>
      </c>
      <c r="CL33" s="600"/>
      <c r="CM33" s="600">
        <f t="shared" si="37"/>
        <v>3301.1240000000003</v>
      </c>
      <c r="CN33" s="600"/>
      <c r="CO33" s="601">
        <f t="shared" si="38"/>
        <v>0</v>
      </c>
      <c r="CP33" s="600"/>
      <c r="CQ33" s="599">
        <f t="shared" si="39"/>
        <v>367.83600000000001</v>
      </c>
      <c r="CR33" s="600"/>
      <c r="CS33" s="618">
        <f t="shared" si="40"/>
        <v>843.78600000000006</v>
      </c>
      <c r="CT33" s="598"/>
      <c r="CU33" s="621">
        <f t="shared" si="41"/>
        <v>3301.1240000000003</v>
      </c>
      <c r="CV33" s="620"/>
      <c r="CW33" s="629"/>
    </row>
    <row r="34" spans="1:101" x14ac:dyDescent="0.25">
      <c r="A34" s="650"/>
      <c r="B34" s="650"/>
      <c r="C34" s="650"/>
      <c r="D34" s="650"/>
      <c r="E34" s="638" t="s">
        <v>2200</v>
      </c>
      <c r="F34" s="631">
        <v>1342</v>
      </c>
      <c r="G34" s="595"/>
      <c r="H34" s="595">
        <v>1509</v>
      </c>
      <c r="I34" s="637">
        <f t="shared" si="0"/>
        <v>2851</v>
      </c>
      <c r="J34" s="595">
        <v>3989</v>
      </c>
      <c r="K34" s="595"/>
      <c r="L34" s="595">
        <v>2864.47</v>
      </c>
      <c r="M34" s="637">
        <f t="shared" si="1"/>
        <v>6853.4699999999993</v>
      </c>
      <c r="N34" s="636">
        <f t="shared" si="2"/>
        <v>9704.4699999999993</v>
      </c>
      <c r="O34" s="592">
        <v>989.35199999999998</v>
      </c>
      <c r="P34" s="592"/>
      <c r="Q34" s="595">
        <v>3065</v>
      </c>
      <c r="R34" s="637">
        <f t="shared" si="3"/>
        <v>4054.3519999999999</v>
      </c>
      <c r="S34" s="595">
        <v>2247.1819999999998</v>
      </c>
      <c r="T34" s="595">
        <v>581.35</v>
      </c>
      <c r="U34" s="635">
        <v>465</v>
      </c>
      <c r="V34" s="637">
        <f t="shared" si="4"/>
        <v>3293.5319999999997</v>
      </c>
      <c r="W34" s="636">
        <f t="shared" si="5"/>
        <v>7347.884</v>
      </c>
      <c r="X34" s="607">
        <f t="shared" si="6"/>
        <v>17052.353999999999</v>
      </c>
      <c r="Y34" s="606">
        <v>0</v>
      </c>
      <c r="Z34" s="595"/>
      <c r="AA34" s="595">
        <v>0</v>
      </c>
      <c r="AB34" s="637">
        <f t="shared" si="7"/>
        <v>0</v>
      </c>
      <c r="AC34" s="595">
        <v>0</v>
      </c>
      <c r="AD34" s="595"/>
      <c r="AE34" s="595">
        <v>0</v>
      </c>
      <c r="AF34" s="605">
        <f t="shared" si="8"/>
        <v>0</v>
      </c>
      <c r="AG34" s="636">
        <f t="shared" si="9"/>
        <v>0</v>
      </c>
      <c r="AH34" s="592">
        <v>0</v>
      </c>
      <c r="AI34" s="592"/>
      <c r="AJ34" s="592">
        <v>0</v>
      </c>
      <c r="AK34" s="637">
        <f t="shared" si="10"/>
        <v>0</v>
      </c>
      <c r="AL34" s="595">
        <v>0</v>
      </c>
      <c r="AM34" s="595">
        <v>0</v>
      </c>
      <c r="AN34" s="635">
        <v>0</v>
      </c>
      <c r="AO34" s="637">
        <f t="shared" si="11"/>
        <v>0</v>
      </c>
      <c r="AP34" s="636">
        <f t="shared" si="12"/>
        <v>0</v>
      </c>
      <c r="AQ34" s="604">
        <f t="shared" si="13"/>
        <v>0</v>
      </c>
      <c r="AR34" s="594">
        <f t="shared" si="14"/>
        <v>17052.353999999999</v>
      </c>
      <c r="AS34" s="634"/>
      <c r="AT34" s="597"/>
      <c r="AU34" s="603">
        <f t="shared" si="15"/>
        <v>1342</v>
      </c>
      <c r="AV34" s="602"/>
      <c r="AW34" s="601">
        <f t="shared" si="16"/>
        <v>0</v>
      </c>
      <c r="AX34" s="600"/>
      <c r="AY34" s="600">
        <f t="shared" si="17"/>
        <v>1342</v>
      </c>
      <c r="AZ34" s="600"/>
      <c r="BA34" s="601">
        <f t="shared" si="18"/>
        <v>1509</v>
      </c>
      <c r="BB34" s="599"/>
      <c r="BC34" s="599">
        <f t="shared" si="19"/>
        <v>2851</v>
      </c>
      <c r="BD34" s="600"/>
      <c r="BE34" s="601">
        <f t="shared" si="20"/>
        <v>3989</v>
      </c>
      <c r="BF34" s="598"/>
      <c r="BG34" s="598">
        <f t="shared" si="21"/>
        <v>6840</v>
      </c>
      <c r="BH34" s="600"/>
      <c r="BI34" s="601">
        <f t="shared" si="22"/>
        <v>0</v>
      </c>
      <c r="BJ34" s="598"/>
      <c r="BK34" s="598">
        <f t="shared" si="23"/>
        <v>6840</v>
      </c>
      <c r="BL34" s="600"/>
      <c r="BM34" s="601">
        <f t="shared" si="24"/>
        <v>2864.47</v>
      </c>
      <c r="BN34" s="600"/>
      <c r="BO34" s="599">
        <f t="shared" si="25"/>
        <v>6853.4699999999993</v>
      </c>
      <c r="BP34" s="600"/>
      <c r="BQ34" s="618">
        <f t="shared" si="26"/>
        <v>9704.4699999999993</v>
      </c>
      <c r="BR34" s="600"/>
      <c r="BS34" s="601">
        <f t="shared" si="27"/>
        <v>989.35199999999998</v>
      </c>
      <c r="BT34" s="600"/>
      <c r="BU34" s="600">
        <f t="shared" si="28"/>
        <v>10693.822</v>
      </c>
      <c r="BV34" s="600"/>
      <c r="BW34" s="601">
        <f t="shared" si="29"/>
        <v>0</v>
      </c>
      <c r="BX34" s="600"/>
      <c r="BY34" s="600">
        <f t="shared" si="30"/>
        <v>10693.822</v>
      </c>
      <c r="BZ34" s="600"/>
      <c r="CA34" s="601">
        <f t="shared" si="31"/>
        <v>3065</v>
      </c>
      <c r="CB34" s="600"/>
      <c r="CC34" s="599">
        <f t="shared" si="32"/>
        <v>4054.3519999999999</v>
      </c>
      <c r="CD34" s="600"/>
      <c r="CE34" s="600">
        <f t="shared" si="33"/>
        <v>13758.822</v>
      </c>
      <c r="CF34" s="600"/>
      <c r="CG34" s="601">
        <f t="shared" si="34"/>
        <v>2247.1819999999998</v>
      </c>
      <c r="CH34" s="600"/>
      <c r="CI34" s="600">
        <f t="shared" si="35"/>
        <v>16006.004000000001</v>
      </c>
      <c r="CJ34" s="600"/>
      <c r="CK34" s="601">
        <f t="shared" si="36"/>
        <v>581.35</v>
      </c>
      <c r="CL34" s="600"/>
      <c r="CM34" s="600">
        <f t="shared" si="37"/>
        <v>16587.353999999999</v>
      </c>
      <c r="CN34" s="600"/>
      <c r="CO34" s="601">
        <f t="shared" si="38"/>
        <v>465</v>
      </c>
      <c r="CP34" s="600"/>
      <c r="CQ34" s="599">
        <f t="shared" si="39"/>
        <v>3293.5319999999997</v>
      </c>
      <c r="CR34" s="600"/>
      <c r="CS34" s="618">
        <f t="shared" si="40"/>
        <v>7347.884</v>
      </c>
      <c r="CT34" s="598"/>
      <c r="CU34" s="621">
        <f t="shared" si="41"/>
        <v>17052.353999999999</v>
      </c>
      <c r="CV34" s="620"/>
      <c r="CW34" s="629"/>
    </row>
    <row r="35" spans="1:101" x14ac:dyDescent="0.25">
      <c r="A35" s="650"/>
      <c r="B35" s="650"/>
      <c r="C35" s="650"/>
      <c r="D35" s="650"/>
      <c r="E35" s="638" t="s">
        <v>1210</v>
      </c>
      <c r="F35" s="631">
        <v>2325</v>
      </c>
      <c r="G35" s="595"/>
      <c r="H35" s="595">
        <v>808</v>
      </c>
      <c r="I35" s="637">
        <f t="shared" si="0"/>
        <v>3133</v>
      </c>
      <c r="J35" s="595">
        <v>1569</v>
      </c>
      <c r="K35" s="595">
        <v>0</v>
      </c>
      <c r="L35" s="595">
        <v>600.37599999999998</v>
      </c>
      <c r="M35" s="637">
        <f t="shared" si="1"/>
        <v>2169.3760000000002</v>
      </c>
      <c r="N35" s="636">
        <f t="shared" si="2"/>
        <v>5302.3760000000002</v>
      </c>
      <c r="O35" s="592">
        <v>1887.8019999999999</v>
      </c>
      <c r="P35" s="592"/>
      <c r="Q35" s="595">
        <v>197</v>
      </c>
      <c r="R35" s="637">
        <f t="shared" si="3"/>
        <v>2084.8019999999997</v>
      </c>
      <c r="S35" s="595">
        <v>101.47199999999999</v>
      </c>
      <c r="T35" s="595">
        <v>1228.2339999999999</v>
      </c>
      <c r="U35" s="635">
        <v>429</v>
      </c>
      <c r="V35" s="637">
        <f t="shared" si="4"/>
        <v>1758.7059999999999</v>
      </c>
      <c r="W35" s="636">
        <f t="shared" si="5"/>
        <v>3843.5079999999998</v>
      </c>
      <c r="X35" s="607">
        <f t="shared" si="6"/>
        <v>9145.884</v>
      </c>
      <c r="Y35" s="606">
        <v>0</v>
      </c>
      <c r="Z35" s="595"/>
      <c r="AA35" s="595">
        <v>0</v>
      </c>
      <c r="AB35" s="637">
        <f t="shared" si="7"/>
        <v>0</v>
      </c>
      <c r="AC35" s="595">
        <v>0</v>
      </c>
      <c r="AD35" s="595">
        <v>435</v>
      </c>
      <c r="AE35" s="595">
        <v>0</v>
      </c>
      <c r="AF35" s="605">
        <f t="shared" si="8"/>
        <v>435</v>
      </c>
      <c r="AG35" s="636">
        <f t="shared" si="9"/>
        <v>435</v>
      </c>
      <c r="AH35" s="592">
        <v>0</v>
      </c>
      <c r="AI35" s="592"/>
      <c r="AJ35" s="592">
        <v>0</v>
      </c>
      <c r="AK35" s="637">
        <f t="shared" si="10"/>
        <v>0</v>
      </c>
      <c r="AL35" s="595">
        <v>0</v>
      </c>
      <c r="AM35" s="595">
        <v>0</v>
      </c>
      <c r="AN35" s="635">
        <v>0</v>
      </c>
      <c r="AO35" s="637">
        <f t="shared" si="11"/>
        <v>0</v>
      </c>
      <c r="AP35" s="636">
        <f t="shared" si="12"/>
        <v>0</v>
      </c>
      <c r="AQ35" s="604">
        <f t="shared" si="13"/>
        <v>435</v>
      </c>
      <c r="AR35" s="594">
        <f t="shared" si="14"/>
        <v>9580.884</v>
      </c>
      <c r="AS35" s="634"/>
      <c r="AT35" s="597"/>
      <c r="AU35" s="603">
        <f t="shared" si="15"/>
        <v>2325</v>
      </c>
      <c r="AV35" s="602"/>
      <c r="AW35" s="601">
        <f t="shared" si="16"/>
        <v>0</v>
      </c>
      <c r="AX35" s="600"/>
      <c r="AY35" s="600">
        <f t="shared" si="17"/>
        <v>2325</v>
      </c>
      <c r="AZ35" s="600"/>
      <c r="BA35" s="601">
        <f t="shared" si="18"/>
        <v>808</v>
      </c>
      <c r="BB35" s="599"/>
      <c r="BC35" s="599">
        <f t="shared" si="19"/>
        <v>3133</v>
      </c>
      <c r="BD35" s="600"/>
      <c r="BE35" s="601">
        <f t="shared" si="20"/>
        <v>1569</v>
      </c>
      <c r="BF35" s="598"/>
      <c r="BG35" s="598">
        <f t="shared" si="21"/>
        <v>4702</v>
      </c>
      <c r="BH35" s="600"/>
      <c r="BI35" s="601">
        <f t="shared" si="22"/>
        <v>435</v>
      </c>
      <c r="BJ35" s="598"/>
      <c r="BK35" s="598">
        <f t="shared" si="23"/>
        <v>5137</v>
      </c>
      <c r="BL35" s="600"/>
      <c r="BM35" s="601">
        <f t="shared" si="24"/>
        <v>600.37599999999998</v>
      </c>
      <c r="BN35" s="600"/>
      <c r="BO35" s="599">
        <f t="shared" si="25"/>
        <v>2604.3760000000002</v>
      </c>
      <c r="BP35" s="600"/>
      <c r="BQ35" s="618">
        <f t="shared" si="26"/>
        <v>5737.3760000000002</v>
      </c>
      <c r="BR35" s="600"/>
      <c r="BS35" s="601">
        <f t="shared" si="27"/>
        <v>1887.8019999999999</v>
      </c>
      <c r="BT35" s="600"/>
      <c r="BU35" s="600">
        <f t="shared" si="28"/>
        <v>7625.1779999999999</v>
      </c>
      <c r="BV35" s="600"/>
      <c r="BW35" s="601">
        <f t="shared" si="29"/>
        <v>0</v>
      </c>
      <c r="BX35" s="600"/>
      <c r="BY35" s="600">
        <f t="shared" si="30"/>
        <v>7625.1779999999999</v>
      </c>
      <c r="BZ35" s="600"/>
      <c r="CA35" s="601">
        <f t="shared" si="31"/>
        <v>197</v>
      </c>
      <c r="CB35" s="600"/>
      <c r="CC35" s="599">
        <f t="shared" si="32"/>
        <v>2084.8019999999997</v>
      </c>
      <c r="CD35" s="600"/>
      <c r="CE35" s="600">
        <f t="shared" si="33"/>
        <v>7822.1779999999999</v>
      </c>
      <c r="CF35" s="600"/>
      <c r="CG35" s="601">
        <f t="shared" si="34"/>
        <v>101.47199999999999</v>
      </c>
      <c r="CH35" s="600"/>
      <c r="CI35" s="600">
        <f t="shared" si="35"/>
        <v>7923.65</v>
      </c>
      <c r="CJ35" s="600"/>
      <c r="CK35" s="601">
        <f t="shared" si="36"/>
        <v>1228.2339999999999</v>
      </c>
      <c r="CL35" s="600"/>
      <c r="CM35" s="600">
        <f t="shared" si="37"/>
        <v>9151.884</v>
      </c>
      <c r="CN35" s="600"/>
      <c r="CO35" s="601">
        <f t="shared" si="38"/>
        <v>429</v>
      </c>
      <c r="CP35" s="600"/>
      <c r="CQ35" s="599">
        <f t="shared" si="39"/>
        <v>1758.7059999999999</v>
      </c>
      <c r="CR35" s="600"/>
      <c r="CS35" s="618">
        <f t="shared" si="40"/>
        <v>3843.5079999999998</v>
      </c>
      <c r="CT35" s="598"/>
      <c r="CU35" s="621">
        <f t="shared" si="41"/>
        <v>9580.884</v>
      </c>
      <c r="CV35" s="620"/>
      <c r="CW35" s="629"/>
    </row>
    <row r="36" spans="1:101" x14ac:dyDescent="0.25">
      <c r="A36" s="650"/>
      <c r="B36" s="650"/>
      <c r="C36" s="650"/>
      <c r="D36" s="650"/>
      <c r="E36" s="638" t="s">
        <v>2201</v>
      </c>
      <c r="F36" s="631">
        <v>2416</v>
      </c>
      <c r="G36" s="595">
        <v>4399</v>
      </c>
      <c r="H36" s="595">
        <v>4027</v>
      </c>
      <c r="I36" s="637">
        <f t="shared" si="0"/>
        <v>10842</v>
      </c>
      <c r="J36" s="595">
        <v>4427</v>
      </c>
      <c r="K36" s="595"/>
      <c r="L36" s="595">
        <v>3160.43</v>
      </c>
      <c r="M36" s="637">
        <f t="shared" si="1"/>
        <v>7587.43</v>
      </c>
      <c r="N36" s="636">
        <f t="shared" si="2"/>
        <v>18429.43</v>
      </c>
      <c r="O36" s="592">
        <v>2646.7280000000001</v>
      </c>
      <c r="P36" s="592"/>
      <c r="Q36" s="595">
        <v>5754</v>
      </c>
      <c r="R36" s="637">
        <f t="shared" si="3"/>
        <v>8400.7279999999992</v>
      </c>
      <c r="S36" s="595">
        <v>2978.6260000000002</v>
      </c>
      <c r="T36" s="595"/>
      <c r="U36" s="635">
        <v>1478</v>
      </c>
      <c r="V36" s="637">
        <f t="shared" si="4"/>
        <v>4456.6260000000002</v>
      </c>
      <c r="W36" s="636">
        <f t="shared" si="5"/>
        <v>12857.353999999999</v>
      </c>
      <c r="X36" s="607">
        <f t="shared" si="6"/>
        <v>31286.784</v>
      </c>
      <c r="Y36" s="606">
        <v>0</v>
      </c>
      <c r="Z36" s="595">
        <v>0</v>
      </c>
      <c r="AA36" s="595">
        <v>0</v>
      </c>
      <c r="AB36" s="637">
        <f t="shared" si="7"/>
        <v>0</v>
      </c>
      <c r="AC36" s="595">
        <v>0</v>
      </c>
      <c r="AD36" s="595"/>
      <c r="AE36" s="595">
        <v>0</v>
      </c>
      <c r="AF36" s="605">
        <f t="shared" si="8"/>
        <v>0</v>
      </c>
      <c r="AG36" s="636">
        <f t="shared" si="9"/>
        <v>0</v>
      </c>
      <c r="AH36" s="592">
        <v>0</v>
      </c>
      <c r="AI36" s="592"/>
      <c r="AJ36" s="592">
        <v>0</v>
      </c>
      <c r="AK36" s="637">
        <f t="shared" si="10"/>
        <v>0</v>
      </c>
      <c r="AL36" s="595">
        <v>0</v>
      </c>
      <c r="AM36" s="595"/>
      <c r="AN36" s="635">
        <v>0</v>
      </c>
      <c r="AO36" s="637">
        <f t="shared" si="11"/>
        <v>0</v>
      </c>
      <c r="AP36" s="636">
        <f t="shared" si="12"/>
        <v>0</v>
      </c>
      <c r="AQ36" s="604">
        <f t="shared" si="13"/>
        <v>0</v>
      </c>
      <c r="AR36" s="594">
        <f t="shared" si="14"/>
        <v>31286.784</v>
      </c>
      <c r="AS36" s="634"/>
      <c r="AT36" s="597"/>
      <c r="AU36" s="603">
        <f t="shared" si="15"/>
        <v>2416</v>
      </c>
      <c r="AV36" s="602"/>
      <c r="AW36" s="601">
        <f t="shared" si="16"/>
        <v>4399</v>
      </c>
      <c r="AX36" s="600"/>
      <c r="AY36" s="600">
        <f t="shared" si="17"/>
        <v>6815</v>
      </c>
      <c r="AZ36" s="600"/>
      <c r="BA36" s="601">
        <f t="shared" si="18"/>
        <v>4027</v>
      </c>
      <c r="BB36" s="599"/>
      <c r="BC36" s="599">
        <f t="shared" si="19"/>
        <v>10842</v>
      </c>
      <c r="BD36" s="600"/>
      <c r="BE36" s="601">
        <f t="shared" si="20"/>
        <v>4427</v>
      </c>
      <c r="BF36" s="598"/>
      <c r="BG36" s="598">
        <f t="shared" si="21"/>
        <v>15269</v>
      </c>
      <c r="BH36" s="600"/>
      <c r="BI36" s="601">
        <f t="shared" si="22"/>
        <v>0</v>
      </c>
      <c r="BJ36" s="598"/>
      <c r="BK36" s="598">
        <f t="shared" si="23"/>
        <v>15269</v>
      </c>
      <c r="BL36" s="600"/>
      <c r="BM36" s="601">
        <f t="shared" si="24"/>
        <v>3160.43</v>
      </c>
      <c r="BN36" s="600"/>
      <c r="BO36" s="599">
        <f t="shared" si="25"/>
        <v>7587.43</v>
      </c>
      <c r="BP36" s="600"/>
      <c r="BQ36" s="618">
        <f t="shared" si="26"/>
        <v>18429.43</v>
      </c>
      <c r="BR36" s="600"/>
      <c r="BS36" s="601">
        <f t="shared" si="27"/>
        <v>2646.7280000000001</v>
      </c>
      <c r="BT36" s="600"/>
      <c r="BU36" s="600">
        <f t="shared" si="28"/>
        <v>21076.157999999999</v>
      </c>
      <c r="BV36" s="600"/>
      <c r="BW36" s="601">
        <f t="shared" si="29"/>
        <v>0</v>
      </c>
      <c r="BX36" s="600"/>
      <c r="BY36" s="600">
        <f t="shared" si="30"/>
        <v>21076.157999999999</v>
      </c>
      <c r="BZ36" s="600"/>
      <c r="CA36" s="601">
        <f t="shared" si="31"/>
        <v>5754</v>
      </c>
      <c r="CB36" s="600"/>
      <c r="CC36" s="599">
        <f t="shared" si="32"/>
        <v>8400.7279999999992</v>
      </c>
      <c r="CD36" s="600"/>
      <c r="CE36" s="600">
        <f t="shared" si="33"/>
        <v>26830.157999999999</v>
      </c>
      <c r="CF36" s="600"/>
      <c r="CG36" s="601">
        <f t="shared" si="34"/>
        <v>2978.6260000000002</v>
      </c>
      <c r="CH36" s="600"/>
      <c r="CI36" s="600">
        <f t="shared" si="35"/>
        <v>29808.784</v>
      </c>
      <c r="CJ36" s="600"/>
      <c r="CK36" s="601">
        <f t="shared" si="36"/>
        <v>0</v>
      </c>
      <c r="CL36" s="600"/>
      <c r="CM36" s="600">
        <f t="shared" si="37"/>
        <v>29808.784</v>
      </c>
      <c r="CN36" s="600"/>
      <c r="CO36" s="601">
        <f t="shared" si="38"/>
        <v>1478</v>
      </c>
      <c r="CP36" s="600"/>
      <c r="CQ36" s="599">
        <f t="shared" si="39"/>
        <v>4456.6260000000002</v>
      </c>
      <c r="CR36" s="600"/>
      <c r="CS36" s="618">
        <f t="shared" si="40"/>
        <v>12857.353999999999</v>
      </c>
      <c r="CT36" s="598"/>
      <c r="CU36" s="621">
        <f t="shared" si="41"/>
        <v>31286.784</v>
      </c>
      <c r="CV36" s="620"/>
      <c r="CW36" s="629"/>
    </row>
    <row r="37" spans="1:101" x14ac:dyDescent="0.25">
      <c r="A37" s="650"/>
      <c r="B37" s="650"/>
      <c r="C37" s="650"/>
      <c r="D37" s="650"/>
      <c r="E37" s="638" t="s">
        <v>2202</v>
      </c>
      <c r="F37" s="631">
        <v>1150</v>
      </c>
      <c r="G37" s="595">
        <v>907</v>
      </c>
      <c r="H37" s="595">
        <v>304</v>
      </c>
      <c r="I37" s="637">
        <f t="shared" si="0"/>
        <v>2361</v>
      </c>
      <c r="J37" s="595">
        <v>5105</v>
      </c>
      <c r="K37" s="595">
        <v>345</v>
      </c>
      <c r="L37" s="595">
        <v>1602.412</v>
      </c>
      <c r="M37" s="637">
        <f t="shared" si="1"/>
        <v>7052.4120000000003</v>
      </c>
      <c r="N37" s="636">
        <f t="shared" si="2"/>
        <v>9413.4120000000003</v>
      </c>
      <c r="O37" s="592">
        <v>481.99200000000002</v>
      </c>
      <c r="P37" s="592">
        <v>870.96799999999996</v>
      </c>
      <c r="Q37" s="595">
        <v>25</v>
      </c>
      <c r="R37" s="637">
        <f t="shared" si="3"/>
        <v>1377.96</v>
      </c>
      <c r="S37" s="595">
        <v>1297.9960000000001</v>
      </c>
      <c r="T37" s="595">
        <v>128.95400000000001</v>
      </c>
      <c r="U37" s="635">
        <v>617</v>
      </c>
      <c r="V37" s="637">
        <f t="shared" si="4"/>
        <v>2043.95</v>
      </c>
      <c r="W37" s="636">
        <f t="shared" si="5"/>
        <v>3421.91</v>
      </c>
      <c r="X37" s="607">
        <f t="shared" si="6"/>
        <v>12835.322000000002</v>
      </c>
      <c r="Y37" s="606">
        <v>0</v>
      </c>
      <c r="Z37" s="595">
        <v>0</v>
      </c>
      <c r="AA37" s="595">
        <v>0</v>
      </c>
      <c r="AB37" s="637">
        <f t="shared" si="7"/>
        <v>0</v>
      </c>
      <c r="AC37" s="595">
        <v>0</v>
      </c>
      <c r="AD37" s="595">
        <v>812</v>
      </c>
      <c r="AE37" s="595">
        <v>448.16800000000001</v>
      </c>
      <c r="AF37" s="605">
        <f t="shared" si="8"/>
        <v>1260.1680000000001</v>
      </c>
      <c r="AG37" s="636">
        <f t="shared" si="9"/>
        <v>1260.1680000000001</v>
      </c>
      <c r="AH37" s="592">
        <v>0</v>
      </c>
      <c r="AI37" s="592">
        <v>0</v>
      </c>
      <c r="AJ37" s="592">
        <v>0</v>
      </c>
      <c r="AK37" s="637">
        <f t="shared" si="10"/>
        <v>0</v>
      </c>
      <c r="AL37" s="595">
        <v>0</v>
      </c>
      <c r="AM37" s="595">
        <v>0</v>
      </c>
      <c r="AN37" s="635">
        <v>0</v>
      </c>
      <c r="AO37" s="637">
        <f t="shared" si="11"/>
        <v>0</v>
      </c>
      <c r="AP37" s="636">
        <f t="shared" si="12"/>
        <v>0</v>
      </c>
      <c r="AQ37" s="604">
        <f t="shared" si="13"/>
        <v>1260.1680000000001</v>
      </c>
      <c r="AR37" s="594">
        <f t="shared" si="14"/>
        <v>14095.490000000002</v>
      </c>
      <c r="AS37" s="634"/>
      <c r="AT37" s="597"/>
      <c r="AU37" s="603">
        <f t="shared" si="15"/>
        <v>1150</v>
      </c>
      <c r="AV37" s="602"/>
      <c r="AW37" s="601">
        <f t="shared" si="16"/>
        <v>907</v>
      </c>
      <c r="AX37" s="600"/>
      <c r="AY37" s="600">
        <f t="shared" si="17"/>
        <v>2057</v>
      </c>
      <c r="AZ37" s="600"/>
      <c r="BA37" s="601">
        <f t="shared" si="18"/>
        <v>304</v>
      </c>
      <c r="BB37" s="599"/>
      <c r="BC37" s="599">
        <f t="shared" si="19"/>
        <v>2361</v>
      </c>
      <c r="BD37" s="600"/>
      <c r="BE37" s="601">
        <f t="shared" si="20"/>
        <v>5105</v>
      </c>
      <c r="BF37" s="598"/>
      <c r="BG37" s="598">
        <f t="shared" si="21"/>
        <v>7466</v>
      </c>
      <c r="BH37" s="600"/>
      <c r="BI37" s="601">
        <f t="shared" si="22"/>
        <v>1157</v>
      </c>
      <c r="BJ37" s="598"/>
      <c r="BK37" s="598">
        <f t="shared" si="23"/>
        <v>8623</v>
      </c>
      <c r="BL37" s="600"/>
      <c r="BM37" s="601">
        <f t="shared" si="24"/>
        <v>2050.58</v>
      </c>
      <c r="BN37" s="600"/>
      <c r="BO37" s="599">
        <f t="shared" si="25"/>
        <v>8312.58</v>
      </c>
      <c r="BP37" s="600"/>
      <c r="BQ37" s="618">
        <f t="shared" si="26"/>
        <v>10673.58</v>
      </c>
      <c r="BR37" s="600"/>
      <c r="BS37" s="601">
        <f t="shared" si="27"/>
        <v>481.99200000000002</v>
      </c>
      <c r="BT37" s="600"/>
      <c r="BU37" s="600">
        <f t="shared" si="28"/>
        <v>11155.572</v>
      </c>
      <c r="BV37" s="600"/>
      <c r="BW37" s="601">
        <f t="shared" si="29"/>
        <v>870.96799999999996</v>
      </c>
      <c r="BX37" s="600"/>
      <c r="BY37" s="600">
        <f t="shared" si="30"/>
        <v>12026.54</v>
      </c>
      <c r="BZ37" s="600"/>
      <c r="CA37" s="601">
        <f t="shared" si="31"/>
        <v>25</v>
      </c>
      <c r="CB37" s="600"/>
      <c r="CC37" s="599">
        <f t="shared" si="32"/>
        <v>1377.96</v>
      </c>
      <c r="CD37" s="600"/>
      <c r="CE37" s="600">
        <f t="shared" si="33"/>
        <v>12051.54</v>
      </c>
      <c r="CF37" s="600"/>
      <c r="CG37" s="601">
        <f t="shared" si="34"/>
        <v>1297.9960000000001</v>
      </c>
      <c r="CH37" s="600"/>
      <c r="CI37" s="600">
        <f t="shared" si="35"/>
        <v>13349.536</v>
      </c>
      <c r="CJ37" s="600"/>
      <c r="CK37" s="601">
        <f t="shared" si="36"/>
        <v>128.95400000000001</v>
      </c>
      <c r="CL37" s="600"/>
      <c r="CM37" s="600">
        <f t="shared" si="37"/>
        <v>13478.49</v>
      </c>
      <c r="CN37" s="600"/>
      <c r="CO37" s="601">
        <f t="shared" si="38"/>
        <v>617</v>
      </c>
      <c r="CP37" s="600"/>
      <c r="CQ37" s="599">
        <f t="shared" si="39"/>
        <v>2043.95</v>
      </c>
      <c r="CR37" s="600"/>
      <c r="CS37" s="618">
        <f t="shared" si="40"/>
        <v>3421.91</v>
      </c>
      <c r="CT37" s="598"/>
      <c r="CU37" s="621">
        <f t="shared" si="41"/>
        <v>14095.49</v>
      </c>
      <c r="CV37" s="620"/>
      <c r="CW37" s="629"/>
    </row>
    <row r="38" spans="1:101" x14ac:dyDescent="0.25">
      <c r="A38" s="650"/>
      <c r="B38" s="650"/>
      <c r="C38" s="650"/>
      <c r="D38" s="650"/>
      <c r="E38" s="638" t="s">
        <v>1474</v>
      </c>
      <c r="F38" s="631">
        <v>258</v>
      </c>
      <c r="G38" s="595">
        <v>127</v>
      </c>
      <c r="H38" s="595"/>
      <c r="I38" s="637">
        <f t="shared" si="0"/>
        <v>385</v>
      </c>
      <c r="J38" s="595">
        <v>514</v>
      </c>
      <c r="K38" s="595"/>
      <c r="L38" s="595">
        <v>976.66800000000001</v>
      </c>
      <c r="M38" s="637">
        <f t="shared" si="1"/>
        <v>1490.6680000000001</v>
      </c>
      <c r="N38" s="636">
        <f t="shared" si="2"/>
        <v>1875.6680000000001</v>
      </c>
      <c r="O38" s="592"/>
      <c r="P38" s="592"/>
      <c r="Q38" s="595">
        <v>632</v>
      </c>
      <c r="R38" s="637">
        <f t="shared" si="3"/>
        <v>632</v>
      </c>
      <c r="S38" s="595">
        <v>1052.7719999999999</v>
      </c>
      <c r="T38" s="595"/>
      <c r="U38" s="635"/>
      <c r="V38" s="637">
        <f t="shared" si="4"/>
        <v>1052.7719999999999</v>
      </c>
      <c r="W38" s="636">
        <f t="shared" si="5"/>
        <v>1684.7719999999999</v>
      </c>
      <c r="X38" s="607">
        <f t="shared" si="6"/>
        <v>3560.44</v>
      </c>
      <c r="Y38" s="606">
        <v>0</v>
      </c>
      <c r="Z38" s="595">
        <v>0</v>
      </c>
      <c r="AA38" s="595"/>
      <c r="AB38" s="637">
        <f t="shared" si="7"/>
        <v>0</v>
      </c>
      <c r="AC38" s="595">
        <v>0</v>
      </c>
      <c r="AD38" s="595"/>
      <c r="AE38" s="595">
        <v>0</v>
      </c>
      <c r="AF38" s="605">
        <f t="shared" si="8"/>
        <v>0</v>
      </c>
      <c r="AG38" s="636">
        <f t="shared" si="9"/>
        <v>0</v>
      </c>
      <c r="AH38" s="592"/>
      <c r="AI38" s="592"/>
      <c r="AJ38" s="592">
        <v>0</v>
      </c>
      <c r="AK38" s="637">
        <f t="shared" si="10"/>
        <v>0</v>
      </c>
      <c r="AL38" s="595">
        <v>0</v>
      </c>
      <c r="AM38" s="595"/>
      <c r="AN38" s="635"/>
      <c r="AO38" s="637">
        <f t="shared" si="11"/>
        <v>0</v>
      </c>
      <c r="AP38" s="636">
        <f t="shared" si="12"/>
        <v>0</v>
      </c>
      <c r="AQ38" s="604">
        <f t="shared" si="13"/>
        <v>0</v>
      </c>
      <c r="AR38" s="594">
        <f t="shared" si="14"/>
        <v>3560.44</v>
      </c>
      <c r="AS38" s="634"/>
      <c r="AT38" s="597"/>
      <c r="AU38" s="603">
        <f t="shared" si="15"/>
        <v>258</v>
      </c>
      <c r="AV38" s="602"/>
      <c r="AW38" s="601">
        <f t="shared" si="16"/>
        <v>127</v>
      </c>
      <c r="AX38" s="600"/>
      <c r="AY38" s="600">
        <f t="shared" si="17"/>
        <v>385</v>
      </c>
      <c r="AZ38" s="600"/>
      <c r="BA38" s="601">
        <f t="shared" si="18"/>
        <v>0</v>
      </c>
      <c r="BB38" s="599"/>
      <c r="BC38" s="599">
        <f t="shared" si="19"/>
        <v>385</v>
      </c>
      <c r="BD38" s="600"/>
      <c r="BE38" s="601">
        <f t="shared" si="20"/>
        <v>514</v>
      </c>
      <c r="BF38" s="598"/>
      <c r="BG38" s="598">
        <f t="shared" si="21"/>
        <v>899</v>
      </c>
      <c r="BH38" s="600"/>
      <c r="BI38" s="601">
        <f t="shared" si="22"/>
        <v>0</v>
      </c>
      <c r="BJ38" s="598"/>
      <c r="BK38" s="598">
        <f t="shared" si="23"/>
        <v>899</v>
      </c>
      <c r="BL38" s="600"/>
      <c r="BM38" s="601">
        <f t="shared" si="24"/>
        <v>976.66800000000001</v>
      </c>
      <c r="BN38" s="600"/>
      <c r="BO38" s="599">
        <f t="shared" si="25"/>
        <v>1490.6680000000001</v>
      </c>
      <c r="BP38" s="600"/>
      <c r="BQ38" s="618">
        <f t="shared" si="26"/>
        <v>1875.6680000000001</v>
      </c>
      <c r="BR38" s="600"/>
      <c r="BS38" s="601">
        <f t="shared" si="27"/>
        <v>0</v>
      </c>
      <c r="BT38" s="600"/>
      <c r="BU38" s="600">
        <f t="shared" si="28"/>
        <v>1875.6680000000001</v>
      </c>
      <c r="BV38" s="600"/>
      <c r="BW38" s="601">
        <f t="shared" si="29"/>
        <v>0</v>
      </c>
      <c r="BX38" s="600"/>
      <c r="BY38" s="600">
        <f t="shared" si="30"/>
        <v>1875.6680000000001</v>
      </c>
      <c r="BZ38" s="600"/>
      <c r="CA38" s="601">
        <f t="shared" si="31"/>
        <v>632</v>
      </c>
      <c r="CB38" s="600"/>
      <c r="CC38" s="599">
        <f t="shared" si="32"/>
        <v>632</v>
      </c>
      <c r="CD38" s="600"/>
      <c r="CE38" s="600">
        <f t="shared" si="33"/>
        <v>2507.6680000000001</v>
      </c>
      <c r="CF38" s="600"/>
      <c r="CG38" s="601">
        <f t="shared" si="34"/>
        <v>1052.7719999999999</v>
      </c>
      <c r="CH38" s="600"/>
      <c r="CI38" s="600">
        <f t="shared" si="35"/>
        <v>3560.44</v>
      </c>
      <c r="CJ38" s="600"/>
      <c r="CK38" s="601">
        <f t="shared" si="36"/>
        <v>0</v>
      </c>
      <c r="CL38" s="600"/>
      <c r="CM38" s="600">
        <f t="shared" si="37"/>
        <v>3560.44</v>
      </c>
      <c r="CN38" s="600"/>
      <c r="CO38" s="601">
        <f t="shared" si="38"/>
        <v>0</v>
      </c>
      <c r="CP38" s="600"/>
      <c r="CQ38" s="599">
        <f t="shared" si="39"/>
        <v>1052.7719999999999</v>
      </c>
      <c r="CR38" s="600"/>
      <c r="CS38" s="618">
        <f t="shared" si="40"/>
        <v>1684.7719999999999</v>
      </c>
      <c r="CT38" s="598"/>
      <c r="CU38" s="621">
        <f t="shared" si="41"/>
        <v>3560.44</v>
      </c>
      <c r="CV38" s="620"/>
      <c r="CW38" s="629"/>
    </row>
    <row r="39" spans="1:101" x14ac:dyDescent="0.25">
      <c r="A39" s="650"/>
      <c r="B39" s="650"/>
      <c r="C39" s="650"/>
      <c r="D39" s="650"/>
      <c r="E39" s="638" t="s">
        <v>2203</v>
      </c>
      <c r="F39" s="631"/>
      <c r="G39" s="595"/>
      <c r="H39" s="595"/>
      <c r="I39" s="637">
        <f t="shared" si="0"/>
        <v>0</v>
      </c>
      <c r="J39" s="595"/>
      <c r="K39" s="595"/>
      <c r="L39" s="595">
        <v>0</v>
      </c>
      <c r="M39" s="637">
        <f t="shared" si="1"/>
        <v>0</v>
      </c>
      <c r="N39" s="636">
        <f t="shared" si="2"/>
        <v>0</v>
      </c>
      <c r="O39" s="592">
        <v>105.7</v>
      </c>
      <c r="P39" s="592"/>
      <c r="Q39" s="595">
        <v>1010</v>
      </c>
      <c r="R39" s="637">
        <f t="shared" si="3"/>
        <v>1115.7</v>
      </c>
      <c r="S39" s="595">
        <v>323.44200000000001</v>
      </c>
      <c r="T39" s="595">
        <v>109.928</v>
      </c>
      <c r="U39" s="635"/>
      <c r="V39" s="637">
        <f t="shared" si="4"/>
        <v>433.37</v>
      </c>
      <c r="W39" s="636">
        <f t="shared" si="5"/>
        <v>1549.0700000000002</v>
      </c>
      <c r="X39" s="607">
        <f t="shared" si="6"/>
        <v>1549.0700000000002</v>
      </c>
      <c r="Y39" s="606"/>
      <c r="Z39" s="595"/>
      <c r="AA39" s="595"/>
      <c r="AB39" s="637">
        <f t="shared" si="7"/>
        <v>0</v>
      </c>
      <c r="AC39" s="595"/>
      <c r="AD39" s="595"/>
      <c r="AE39" s="595">
        <v>405.88799999999998</v>
      </c>
      <c r="AF39" s="605">
        <f t="shared" si="8"/>
        <v>405.88799999999998</v>
      </c>
      <c r="AG39" s="636">
        <f t="shared" si="9"/>
        <v>405.88799999999998</v>
      </c>
      <c r="AH39" s="592">
        <v>0</v>
      </c>
      <c r="AI39" s="592"/>
      <c r="AJ39" s="592">
        <v>0</v>
      </c>
      <c r="AK39" s="637">
        <f t="shared" si="10"/>
        <v>0</v>
      </c>
      <c r="AL39" s="595">
        <v>0</v>
      </c>
      <c r="AM39" s="595">
        <v>0</v>
      </c>
      <c r="AN39" s="635"/>
      <c r="AO39" s="637">
        <f t="shared" si="11"/>
        <v>0</v>
      </c>
      <c r="AP39" s="636">
        <f t="shared" si="12"/>
        <v>0</v>
      </c>
      <c r="AQ39" s="604">
        <f t="shared" si="13"/>
        <v>405.88799999999998</v>
      </c>
      <c r="AR39" s="594">
        <f t="shared" si="14"/>
        <v>1954.9580000000001</v>
      </c>
      <c r="AS39" s="634"/>
      <c r="AT39" s="597"/>
      <c r="AU39" s="603">
        <f t="shared" si="15"/>
        <v>0</v>
      </c>
      <c r="AV39" s="602"/>
      <c r="AW39" s="601">
        <f t="shared" si="16"/>
        <v>0</v>
      </c>
      <c r="AX39" s="600"/>
      <c r="AY39" s="600">
        <f t="shared" si="17"/>
        <v>0</v>
      </c>
      <c r="AZ39" s="600"/>
      <c r="BA39" s="601">
        <f t="shared" si="18"/>
        <v>0</v>
      </c>
      <c r="BB39" s="599"/>
      <c r="BC39" s="599">
        <f t="shared" si="19"/>
        <v>0</v>
      </c>
      <c r="BD39" s="600"/>
      <c r="BE39" s="601">
        <f t="shared" si="20"/>
        <v>0</v>
      </c>
      <c r="BF39" s="598"/>
      <c r="BG39" s="598">
        <f t="shared" si="21"/>
        <v>0</v>
      </c>
      <c r="BH39" s="600"/>
      <c r="BI39" s="601">
        <f t="shared" si="22"/>
        <v>0</v>
      </c>
      <c r="BJ39" s="598"/>
      <c r="BK39" s="598">
        <f t="shared" si="23"/>
        <v>0</v>
      </c>
      <c r="BL39" s="600"/>
      <c r="BM39" s="601">
        <f t="shared" si="24"/>
        <v>405.88799999999998</v>
      </c>
      <c r="BN39" s="600"/>
      <c r="BO39" s="599">
        <f t="shared" si="25"/>
        <v>405.88799999999998</v>
      </c>
      <c r="BP39" s="600"/>
      <c r="BQ39" s="618">
        <f t="shared" si="26"/>
        <v>405.88799999999998</v>
      </c>
      <c r="BR39" s="600"/>
      <c r="BS39" s="601">
        <f t="shared" si="27"/>
        <v>105.7</v>
      </c>
      <c r="BT39" s="600"/>
      <c r="BU39" s="600">
        <f t="shared" si="28"/>
        <v>511.58799999999997</v>
      </c>
      <c r="BV39" s="600"/>
      <c r="BW39" s="601">
        <f t="shared" si="29"/>
        <v>0</v>
      </c>
      <c r="BX39" s="600"/>
      <c r="BY39" s="600">
        <f t="shared" si="30"/>
        <v>511.58799999999997</v>
      </c>
      <c r="BZ39" s="600"/>
      <c r="CA39" s="601">
        <f t="shared" si="31"/>
        <v>1010</v>
      </c>
      <c r="CB39" s="600"/>
      <c r="CC39" s="599">
        <f t="shared" si="32"/>
        <v>1115.7</v>
      </c>
      <c r="CD39" s="600"/>
      <c r="CE39" s="600">
        <f t="shared" si="33"/>
        <v>1521.588</v>
      </c>
      <c r="CF39" s="600"/>
      <c r="CG39" s="601">
        <f t="shared" si="34"/>
        <v>323.44200000000001</v>
      </c>
      <c r="CH39" s="600"/>
      <c r="CI39" s="600">
        <f t="shared" si="35"/>
        <v>1845.03</v>
      </c>
      <c r="CJ39" s="600"/>
      <c r="CK39" s="601">
        <f t="shared" si="36"/>
        <v>109.928</v>
      </c>
      <c r="CL39" s="600"/>
      <c r="CM39" s="600">
        <f t="shared" si="37"/>
        <v>1954.9580000000001</v>
      </c>
      <c r="CN39" s="600"/>
      <c r="CO39" s="601">
        <f t="shared" si="38"/>
        <v>0</v>
      </c>
      <c r="CP39" s="600"/>
      <c r="CQ39" s="599">
        <f t="shared" si="39"/>
        <v>433.37</v>
      </c>
      <c r="CR39" s="600"/>
      <c r="CS39" s="618">
        <f t="shared" si="40"/>
        <v>1549.0700000000002</v>
      </c>
      <c r="CT39" s="598"/>
      <c r="CU39" s="621">
        <f t="shared" si="41"/>
        <v>1954.9580000000001</v>
      </c>
      <c r="CV39" s="620"/>
      <c r="CW39" s="629"/>
    </row>
    <row r="40" spans="1:101" x14ac:dyDescent="0.25">
      <c r="A40" s="650"/>
      <c r="B40" s="650"/>
      <c r="C40" s="650"/>
      <c r="D40" s="650"/>
      <c r="E40" s="638" t="s">
        <v>1430</v>
      </c>
      <c r="F40" s="631"/>
      <c r="G40" s="595"/>
      <c r="H40" s="595"/>
      <c r="I40" s="637">
        <f t="shared" si="0"/>
        <v>0</v>
      </c>
      <c r="J40" s="595">
        <v>0</v>
      </c>
      <c r="K40" s="595"/>
      <c r="L40" s="595">
        <v>372.06400000000002</v>
      </c>
      <c r="M40" s="637">
        <f t="shared" si="1"/>
        <v>372.06400000000002</v>
      </c>
      <c r="N40" s="636">
        <f t="shared" si="2"/>
        <v>372.06400000000002</v>
      </c>
      <c r="O40" s="592"/>
      <c r="P40" s="592"/>
      <c r="Q40" s="595"/>
      <c r="R40" s="637">
        <f t="shared" si="3"/>
        <v>0</v>
      </c>
      <c r="S40" s="595"/>
      <c r="T40" s="595"/>
      <c r="U40" s="635"/>
      <c r="V40" s="637">
        <f t="shared" si="4"/>
        <v>0</v>
      </c>
      <c r="W40" s="636">
        <f t="shared" si="5"/>
        <v>0</v>
      </c>
      <c r="X40" s="607">
        <f t="shared" si="6"/>
        <v>372.06400000000002</v>
      </c>
      <c r="Y40" s="606"/>
      <c r="Z40" s="595"/>
      <c r="AA40" s="595"/>
      <c r="AB40" s="637">
        <f t="shared" si="7"/>
        <v>0</v>
      </c>
      <c r="AC40" s="595">
        <v>108</v>
      </c>
      <c r="AD40" s="595"/>
      <c r="AE40" s="595">
        <v>0</v>
      </c>
      <c r="AF40" s="605">
        <f t="shared" si="8"/>
        <v>108</v>
      </c>
      <c r="AG40" s="636">
        <f t="shared" si="9"/>
        <v>108</v>
      </c>
      <c r="AH40" s="592"/>
      <c r="AI40" s="592"/>
      <c r="AJ40" s="592"/>
      <c r="AK40" s="637">
        <f t="shared" si="10"/>
        <v>0</v>
      </c>
      <c r="AL40" s="595"/>
      <c r="AM40" s="595"/>
      <c r="AN40" s="635"/>
      <c r="AO40" s="637">
        <f t="shared" si="11"/>
        <v>0</v>
      </c>
      <c r="AP40" s="636">
        <f t="shared" si="12"/>
        <v>0</v>
      </c>
      <c r="AQ40" s="604">
        <f t="shared" si="13"/>
        <v>108</v>
      </c>
      <c r="AR40" s="594">
        <f t="shared" si="14"/>
        <v>480.06400000000002</v>
      </c>
      <c r="AS40" s="634"/>
      <c r="AT40" s="597"/>
      <c r="AU40" s="603">
        <f t="shared" si="15"/>
        <v>0</v>
      </c>
      <c r="AV40" s="602"/>
      <c r="AW40" s="601">
        <f t="shared" si="16"/>
        <v>0</v>
      </c>
      <c r="AX40" s="600"/>
      <c r="AY40" s="600">
        <f t="shared" si="17"/>
        <v>0</v>
      </c>
      <c r="AZ40" s="600"/>
      <c r="BA40" s="601">
        <f t="shared" si="18"/>
        <v>0</v>
      </c>
      <c r="BB40" s="599"/>
      <c r="BC40" s="599">
        <f t="shared" si="19"/>
        <v>0</v>
      </c>
      <c r="BD40" s="600"/>
      <c r="BE40" s="601">
        <f t="shared" si="20"/>
        <v>108</v>
      </c>
      <c r="BF40" s="598"/>
      <c r="BG40" s="598">
        <f t="shared" si="21"/>
        <v>108</v>
      </c>
      <c r="BH40" s="600"/>
      <c r="BI40" s="601">
        <f t="shared" si="22"/>
        <v>0</v>
      </c>
      <c r="BJ40" s="598"/>
      <c r="BK40" s="598">
        <f t="shared" si="23"/>
        <v>108</v>
      </c>
      <c r="BL40" s="600"/>
      <c r="BM40" s="601">
        <f t="shared" si="24"/>
        <v>372.06400000000002</v>
      </c>
      <c r="BN40" s="600"/>
      <c r="BO40" s="599">
        <f t="shared" si="25"/>
        <v>480.06400000000002</v>
      </c>
      <c r="BP40" s="600"/>
      <c r="BQ40" s="618">
        <f t="shared" si="26"/>
        <v>480.06400000000002</v>
      </c>
      <c r="BR40" s="600"/>
      <c r="BS40" s="601">
        <f t="shared" si="27"/>
        <v>0</v>
      </c>
      <c r="BT40" s="600"/>
      <c r="BU40" s="600">
        <f t="shared" si="28"/>
        <v>480.06400000000002</v>
      </c>
      <c r="BV40" s="600"/>
      <c r="BW40" s="601">
        <f t="shared" si="29"/>
        <v>0</v>
      </c>
      <c r="BX40" s="600"/>
      <c r="BY40" s="600">
        <f t="shared" si="30"/>
        <v>480.06400000000002</v>
      </c>
      <c r="BZ40" s="600"/>
      <c r="CA40" s="601">
        <f t="shared" si="31"/>
        <v>0</v>
      </c>
      <c r="CB40" s="600"/>
      <c r="CC40" s="599">
        <f t="shared" si="32"/>
        <v>0</v>
      </c>
      <c r="CD40" s="600"/>
      <c r="CE40" s="600">
        <f t="shared" si="33"/>
        <v>480.06400000000002</v>
      </c>
      <c r="CF40" s="600"/>
      <c r="CG40" s="601">
        <f t="shared" si="34"/>
        <v>0</v>
      </c>
      <c r="CH40" s="600"/>
      <c r="CI40" s="600">
        <f t="shared" si="35"/>
        <v>480.06400000000002</v>
      </c>
      <c r="CJ40" s="600"/>
      <c r="CK40" s="601">
        <f t="shared" si="36"/>
        <v>0</v>
      </c>
      <c r="CL40" s="600"/>
      <c r="CM40" s="600">
        <f t="shared" si="37"/>
        <v>480.06400000000002</v>
      </c>
      <c r="CN40" s="600"/>
      <c r="CO40" s="601">
        <f t="shared" si="38"/>
        <v>0</v>
      </c>
      <c r="CP40" s="600"/>
      <c r="CQ40" s="599">
        <f t="shared" si="39"/>
        <v>0</v>
      </c>
      <c r="CR40" s="600"/>
      <c r="CS40" s="618">
        <f t="shared" si="40"/>
        <v>0</v>
      </c>
      <c r="CT40" s="598"/>
      <c r="CU40" s="621">
        <f t="shared" si="41"/>
        <v>480.06400000000002</v>
      </c>
      <c r="CV40" s="620"/>
      <c r="CW40" s="629"/>
    </row>
    <row r="41" spans="1:101" x14ac:dyDescent="0.25">
      <c r="A41" s="650"/>
      <c r="B41" s="650"/>
      <c r="C41" s="650"/>
      <c r="D41" s="650"/>
      <c r="E41" s="638" t="s">
        <v>1664</v>
      </c>
      <c r="F41" s="631">
        <v>404</v>
      </c>
      <c r="G41" s="595"/>
      <c r="H41" s="595"/>
      <c r="I41" s="637">
        <f t="shared" si="0"/>
        <v>404</v>
      </c>
      <c r="J41" s="595"/>
      <c r="K41" s="595">
        <v>651</v>
      </c>
      <c r="L41" s="595"/>
      <c r="M41" s="637">
        <f t="shared" si="1"/>
        <v>651</v>
      </c>
      <c r="N41" s="636">
        <f t="shared" si="2"/>
        <v>1055</v>
      </c>
      <c r="O41" s="592"/>
      <c r="P41" s="592"/>
      <c r="Q41" s="595"/>
      <c r="R41" s="637">
        <f t="shared" si="3"/>
        <v>0</v>
      </c>
      <c r="S41" s="595"/>
      <c r="T41" s="595"/>
      <c r="U41" s="635"/>
      <c r="V41" s="637">
        <f t="shared" si="4"/>
        <v>0</v>
      </c>
      <c r="W41" s="636">
        <f t="shared" si="5"/>
        <v>0</v>
      </c>
      <c r="X41" s="607">
        <f t="shared" si="6"/>
        <v>1055</v>
      </c>
      <c r="Y41" s="606">
        <v>0</v>
      </c>
      <c r="Z41" s="595"/>
      <c r="AA41" s="595"/>
      <c r="AB41" s="637">
        <f t="shared" si="7"/>
        <v>0</v>
      </c>
      <c r="AC41" s="595"/>
      <c r="AD41" s="595">
        <v>0</v>
      </c>
      <c r="AE41" s="595"/>
      <c r="AF41" s="605">
        <f t="shared" si="8"/>
        <v>0</v>
      </c>
      <c r="AG41" s="636">
        <f t="shared" si="9"/>
        <v>0</v>
      </c>
      <c r="AH41" s="592"/>
      <c r="AI41" s="592"/>
      <c r="AJ41" s="592"/>
      <c r="AK41" s="637">
        <f t="shared" si="10"/>
        <v>0</v>
      </c>
      <c r="AL41" s="595"/>
      <c r="AM41" s="595"/>
      <c r="AN41" s="635"/>
      <c r="AO41" s="637">
        <f t="shared" si="11"/>
        <v>0</v>
      </c>
      <c r="AP41" s="636">
        <f t="shared" si="12"/>
        <v>0</v>
      </c>
      <c r="AQ41" s="604">
        <f t="shared" si="13"/>
        <v>0</v>
      </c>
      <c r="AR41" s="594">
        <f t="shared" si="14"/>
        <v>1055</v>
      </c>
      <c r="AS41" s="634"/>
      <c r="AT41" s="597"/>
      <c r="AU41" s="603">
        <f t="shared" si="15"/>
        <v>404</v>
      </c>
      <c r="AV41" s="602"/>
      <c r="AW41" s="601">
        <f t="shared" si="16"/>
        <v>0</v>
      </c>
      <c r="AX41" s="600"/>
      <c r="AY41" s="600">
        <f t="shared" si="17"/>
        <v>404</v>
      </c>
      <c r="AZ41" s="600"/>
      <c r="BA41" s="601">
        <f t="shared" si="18"/>
        <v>0</v>
      </c>
      <c r="BB41" s="599"/>
      <c r="BC41" s="599">
        <f t="shared" si="19"/>
        <v>404</v>
      </c>
      <c r="BD41" s="600"/>
      <c r="BE41" s="601">
        <f t="shared" si="20"/>
        <v>0</v>
      </c>
      <c r="BF41" s="598"/>
      <c r="BG41" s="598">
        <f t="shared" si="21"/>
        <v>404</v>
      </c>
      <c r="BH41" s="600"/>
      <c r="BI41" s="601">
        <f t="shared" si="22"/>
        <v>651</v>
      </c>
      <c r="BJ41" s="598"/>
      <c r="BK41" s="598">
        <f t="shared" si="23"/>
        <v>1055</v>
      </c>
      <c r="BL41" s="600"/>
      <c r="BM41" s="601">
        <f t="shared" si="24"/>
        <v>0</v>
      </c>
      <c r="BN41" s="600"/>
      <c r="BO41" s="599">
        <f t="shared" si="25"/>
        <v>651</v>
      </c>
      <c r="BP41" s="600"/>
      <c r="BQ41" s="618">
        <f t="shared" si="26"/>
        <v>1055</v>
      </c>
      <c r="BR41" s="600"/>
      <c r="BS41" s="601">
        <f t="shared" si="27"/>
        <v>0</v>
      </c>
      <c r="BT41" s="600"/>
      <c r="BU41" s="600">
        <f t="shared" si="28"/>
        <v>1055</v>
      </c>
      <c r="BV41" s="600"/>
      <c r="BW41" s="601">
        <f t="shared" si="29"/>
        <v>0</v>
      </c>
      <c r="BX41" s="600"/>
      <c r="BY41" s="600">
        <f t="shared" si="30"/>
        <v>1055</v>
      </c>
      <c r="BZ41" s="600"/>
      <c r="CA41" s="601">
        <f t="shared" si="31"/>
        <v>0</v>
      </c>
      <c r="CB41" s="600"/>
      <c r="CC41" s="599">
        <f t="shared" si="32"/>
        <v>0</v>
      </c>
      <c r="CD41" s="600"/>
      <c r="CE41" s="600">
        <f t="shared" si="33"/>
        <v>1055</v>
      </c>
      <c r="CF41" s="600"/>
      <c r="CG41" s="601">
        <f t="shared" si="34"/>
        <v>0</v>
      </c>
      <c r="CH41" s="600"/>
      <c r="CI41" s="600">
        <f t="shared" si="35"/>
        <v>1055</v>
      </c>
      <c r="CJ41" s="600"/>
      <c r="CK41" s="601">
        <f t="shared" si="36"/>
        <v>0</v>
      </c>
      <c r="CL41" s="600"/>
      <c r="CM41" s="600">
        <f t="shared" si="37"/>
        <v>1055</v>
      </c>
      <c r="CN41" s="600"/>
      <c r="CO41" s="601">
        <f t="shared" si="38"/>
        <v>0</v>
      </c>
      <c r="CP41" s="600"/>
      <c r="CQ41" s="599">
        <f t="shared" si="39"/>
        <v>0</v>
      </c>
      <c r="CR41" s="600"/>
      <c r="CS41" s="618">
        <f t="shared" si="40"/>
        <v>0</v>
      </c>
      <c r="CT41" s="598"/>
      <c r="CU41" s="621">
        <f t="shared" si="41"/>
        <v>1055</v>
      </c>
      <c r="CV41" s="620"/>
      <c r="CW41" s="629"/>
    </row>
    <row r="42" spans="1:101" x14ac:dyDescent="0.25">
      <c r="A42" s="650"/>
      <c r="B42" s="650"/>
      <c r="C42" s="650"/>
      <c r="D42" s="650"/>
      <c r="E42" s="638" t="s">
        <v>2204</v>
      </c>
      <c r="F42" s="631"/>
      <c r="G42" s="595"/>
      <c r="H42" s="595"/>
      <c r="I42" s="637">
        <f t="shared" si="0"/>
        <v>0</v>
      </c>
      <c r="J42" s="595"/>
      <c r="K42" s="595"/>
      <c r="L42" s="595"/>
      <c r="M42" s="637">
        <f t="shared" si="1"/>
        <v>0</v>
      </c>
      <c r="N42" s="636">
        <f t="shared" si="2"/>
        <v>0</v>
      </c>
      <c r="O42" s="592"/>
      <c r="P42" s="592"/>
      <c r="Q42" s="595">
        <v>258</v>
      </c>
      <c r="R42" s="637">
        <f t="shared" si="3"/>
        <v>258</v>
      </c>
      <c r="S42" s="595"/>
      <c r="T42" s="595">
        <v>215.62799999999999</v>
      </c>
      <c r="U42" s="635"/>
      <c r="V42" s="637">
        <f t="shared" si="4"/>
        <v>215.62799999999999</v>
      </c>
      <c r="W42" s="636">
        <f t="shared" si="5"/>
        <v>473.62799999999999</v>
      </c>
      <c r="X42" s="607">
        <f t="shared" si="6"/>
        <v>473.62799999999999</v>
      </c>
      <c r="Y42" s="606"/>
      <c r="Z42" s="595"/>
      <c r="AA42" s="595"/>
      <c r="AB42" s="637">
        <f t="shared" si="7"/>
        <v>0</v>
      </c>
      <c r="AC42" s="595"/>
      <c r="AD42" s="595"/>
      <c r="AE42" s="595"/>
      <c r="AF42" s="605">
        <f t="shared" si="8"/>
        <v>0</v>
      </c>
      <c r="AG42" s="636">
        <f t="shared" si="9"/>
        <v>0</v>
      </c>
      <c r="AH42" s="592"/>
      <c r="AI42" s="592"/>
      <c r="AJ42" s="592">
        <v>0</v>
      </c>
      <c r="AK42" s="637">
        <f t="shared" si="10"/>
        <v>0</v>
      </c>
      <c r="AL42" s="595"/>
      <c r="AM42" s="595">
        <v>0</v>
      </c>
      <c r="AN42" s="635"/>
      <c r="AO42" s="637">
        <f t="shared" si="11"/>
        <v>0</v>
      </c>
      <c r="AP42" s="636">
        <f t="shared" si="12"/>
        <v>0</v>
      </c>
      <c r="AQ42" s="604">
        <f t="shared" si="13"/>
        <v>0</v>
      </c>
      <c r="AR42" s="594">
        <f t="shared" si="14"/>
        <v>473.62799999999999</v>
      </c>
      <c r="AS42" s="634"/>
      <c r="AT42" s="597"/>
      <c r="AU42" s="603">
        <f t="shared" si="15"/>
        <v>0</v>
      </c>
      <c r="AV42" s="602"/>
      <c r="AW42" s="601">
        <f t="shared" si="16"/>
        <v>0</v>
      </c>
      <c r="AX42" s="600"/>
      <c r="AY42" s="600">
        <f t="shared" si="17"/>
        <v>0</v>
      </c>
      <c r="AZ42" s="600"/>
      <c r="BA42" s="601">
        <f t="shared" si="18"/>
        <v>0</v>
      </c>
      <c r="BB42" s="599"/>
      <c r="BC42" s="599">
        <f t="shared" si="19"/>
        <v>0</v>
      </c>
      <c r="BD42" s="600"/>
      <c r="BE42" s="601">
        <f t="shared" si="20"/>
        <v>0</v>
      </c>
      <c r="BF42" s="598"/>
      <c r="BG42" s="598">
        <f t="shared" si="21"/>
        <v>0</v>
      </c>
      <c r="BH42" s="600"/>
      <c r="BI42" s="601">
        <f t="shared" si="22"/>
        <v>0</v>
      </c>
      <c r="BJ42" s="598"/>
      <c r="BK42" s="598">
        <f t="shared" si="23"/>
        <v>0</v>
      </c>
      <c r="BL42" s="600"/>
      <c r="BM42" s="601">
        <f t="shared" si="24"/>
        <v>0</v>
      </c>
      <c r="BN42" s="600"/>
      <c r="BO42" s="599">
        <f t="shared" si="25"/>
        <v>0</v>
      </c>
      <c r="BP42" s="600"/>
      <c r="BQ42" s="618">
        <f t="shared" si="26"/>
        <v>0</v>
      </c>
      <c r="BR42" s="600"/>
      <c r="BS42" s="601">
        <f t="shared" si="27"/>
        <v>0</v>
      </c>
      <c r="BT42" s="600"/>
      <c r="BU42" s="600">
        <f t="shared" si="28"/>
        <v>0</v>
      </c>
      <c r="BV42" s="600"/>
      <c r="BW42" s="601">
        <f t="shared" si="29"/>
        <v>0</v>
      </c>
      <c r="BX42" s="600"/>
      <c r="BY42" s="600">
        <f t="shared" si="30"/>
        <v>0</v>
      </c>
      <c r="BZ42" s="600"/>
      <c r="CA42" s="601">
        <f t="shared" si="31"/>
        <v>258</v>
      </c>
      <c r="CB42" s="600"/>
      <c r="CC42" s="599">
        <f t="shared" si="32"/>
        <v>258</v>
      </c>
      <c r="CD42" s="600"/>
      <c r="CE42" s="600">
        <f t="shared" si="33"/>
        <v>258</v>
      </c>
      <c r="CF42" s="600"/>
      <c r="CG42" s="601">
        <f t="shared" si="34"/>
        <v>0</v>
      </c>
      <c r="CH42" s="600"/>
      <c r="CI42" s="600">
        <f t="shared" si="35"/>
        <v>258</v>
      </c>
      <c r="CJ42" s="600"/>
      <c r="CK42" s="601">
        <f t="shared" si="36"/>
        <v>215.62799999999999</v>
      </c>
      <c r="CL42" s="600"/>
      <c r="CM42" s="600">
        <f t="shared" si="37"/>
        <v>473.62799999999999</v>
      </c>
      <c r="CN42" s="600"/>
      <c r="CO42" s="601">
        <f t="shared" si="38"/>
        <v>0</v>
      </c>
      <c r="CP42" s="600"/>
      <c r="CQ42" s="599">
        <f t="shared" si="39"/>
        <v>215.62799999999999</v>
      </c>
      <c r="CR42" s="600"/>
      <c r="CS42" s="618">
        <f t="shared" si="40"/>
        <v>473.62799999999999</v>
      </c>
      <c r="CT42" s="598"/>
      <c r="CU42" s="621">
        <f t="shared" si="41"/>
        <v>473.62799999999999</v>
      </c>
      <c r="CV42" s="620"/>
      <c r="CW42" s="629"/>
    </row>
    <row r="43" spans="1:101" x14ac:dyDescent="0.25">
      <c r="A43" s="650"/>
      <c r="B43" s="650"/>
      <c r="C43" s="650"/>
      <c r="D43" s="650"/>
      <c r="E43" s="638" t="s">
        <v>1429</v>
      </c>
      <c r="F43" s="631">
        <v>224</v>
      </c>
      <c r="G43" s="595"/>
      <c r="H43" s="595"/>
      <c r="I43" s="637">
        <f t="shared" si="0"/>
        <v>224</v>
      </c>
      <c r="J43" s="595"/>
      <c r="K43" s="595">
        <v>268</v>
      </c>
      <c r="L43" s="595">
        <v>253.68</v>
      </c>
      <c r="M43" s="637">
        <f t="shared" si="1"/>
        <v>521.68000000000006</v>
      </c>
      <c r="N43" s="636">
        <f t="shared" si="2"/>
        <v>745.68000000000006</v>
      </c>
      <c r="O43" s="592"/>
      <c r="P43" s="592"/>
      <c r="Q43" s="595"/>
      <c r="R43" s="637">
        <f t="shared" si="3"/>
        <v>0</v>
      </c>
      <c r="S43" s="595"/>
      <c r="T43" s="595"/>
      <c r="U43" s="635"/>
      <c r="V43" s="637">
        <f t="shared" si="4"/>
        <v>0</v>
      </c>
      <c r="W43" s="636">
        <f t="shared" si="5"/>
        <v>0</v>
      </c>
      <c r="X43" s="607">
        <f t="shared" si="6"/>
        <v>745.68000000000006</v>
      </c>
      <c r="Y43" s="606">
        <v>135</v>
      </c>
      <c r="Z43" s="595"/>
      <c r="AA43" s="595"/>
      <c r="AB43" s="637">
        <f t="shared" si="7"/>
        <v>135</v>
      </c>
      <c r="AC43" s="595"/>
      <c r="AD43" s="595">
        <v>0</v>
      </c>
      <c r="AE43" s="595">
        <v>0</v>
      </c>
      <c r="AF43" s="605">
        <f t="shared" si="8"/>
        <v>0</v>
      </c>
      <c r="AG43" s="636">
        <f t="shared" si="9"/>
        <v>135</v>
      </c>
      <c r="AH43" s="592"/>
      <c r="AI43" s="592"/>
      <c r="AJ43" s="592"/>
      <c r="AK43" s="637">
        <f t="shared" si="10"/>
        <v>0</v>
      </c>
      <c r="AL43" s="595"/>
      <c r="AM43" s="595"/>
      <c r="AN43" s="635"/>
      <c r="AO43" s="637">
        <f t="shared" si="11"/>
        <v>0</v>
      </c>
      <c r="AP43" s="636">
        <f t="shared" si="12"/>
        <v>0</v>
      </c>
      <c r="AQ43" s="604">
        <f t="shared" si="13"/>
        <v>135</v>
      </c>
      <c r="AR43" s="594">
        <f t="shared" si="14"/>
        <v>880.68000000000006</v>
      </c>
      <c r="AS43" s="634"/>
      <c r="AT43" s="597"/>
      <c r="AU43" s="603">
        <f t="shared" si="15"/>
        <v>359</v>
      </c>
      <c r="AV43" s="602"/>
      <c r="AW43" s="601">
        <f t="shared" si="16"/>
        <v>0</v>
      </c>
      <c r="AX43" s="600"/>
      <c r="AY43" s="600">
        <f t="shared" si="17"/>
        <v>359</v>
      </c>
      <c r="AZ43" s="600"/>
      <c r="BA43" s="601">
        <f t="shared" si="18"/>
        <v>0</v>
      </c>
      <c r="BB43" s="599"/>
      <c r="BC43" s="599">
        <f t="shared" si="19"/>
        <v>359</v>
      </c>
      <c r="BD43" s="600"/>
      <c r="BE43" s="601">
        <f t="shared" si="20"/>
        <v>0</v>
      </c>
      <c r="BF43" s="598"/>
      <c r="BG43" s="598">
        <f t="shared" si="21"/>
        <v>359</v>
      </c>
      <c r="BH43" s="600"/>
      <c r="BI43" s="601">
        <f t="shared" si="22"/>
        <v>268</v>
      </c>
      <c r="BJ43" s="598"/>
      <c r="BK43" s="598">
        <f t="shared" si="23"/>
        <v>627</v>
      </c>
      <c r="BL43" s="600"/>
      <c r="BM43" s="601">
        <f t="shared" si="24"/>
        <v>253.68</v>
      </c>
      <c r="BN43" s="600"/>
      <c r="BO43" s="599">
        <f t="shared" si="25"/>
        <v>521.68000000000006</v>
      </c>
      <c r="BP43" s="600"/>
      <c r="BQ43" s="618">
        <f t="shared" si="26"/>
        <v>880.68000000000006</v>
      </c>
      <c r="BR43" s="600"/>
      <c r="BS43" s="601">
        <f t="shared" si="27"/>
        <v>0</v>
      </c>
      <c r="BT43" s="600"/>
      <c r="BU43" s="600">
        <f t="shared" si="28"/>
        <v>880.68000000000006</v>
      </c>
      <c r="BV43" s="600"/>
      <c r="BW43" s="601">
        <f t="shared" si="29"/>
        <v>0</v>
      </c>
      <c r="BX43" s="600"/>
      <c r="BY43" s="600">
        <f t="shared" si="30"/>
        <v>880.68000000000006</v>
      </c>
      <c r="BZ43" s="600"/>
      <c r="CA43" s="601">
        <f t="shared" si="31"/>
        <v>0</v>
      </c>
      <c r="CB43" s="600"/>
      <c r="CC43" s="599">
        <f t="shared" si="32"/>
        <v>0</v>
      </c>
      <c r="CD43" s="600"/>
      <c r="CE43" s="600">
        <f t="shared" si="33"/>
        <v>880.68000000000006</v>
      </c>
      <c r="CF43" s="600"/>
      <c r="CG43" s="601">
        <f t="shared" si="34"/>
        <v>0</v>
      </c>
      <c r="CH43" s="600"/>
      <c r="CI43" s="600">
        <f t="shared" si="35"/>
        <v>880.68000000000006</v>
      </c>
      <c r="CJ43" s="600"/>
      <c r="CK43" s="601">
        <f t="shared" si="36"/>
        <v>0</v>
      </c>
      <c r="CL43" s="600"/>
      <c r="CM43" s="600">
        <f t="shared" si="37"/>
        <v>880.68000000000006</v>
      </c>
      <c r="CN43" s="600"/>
      <c r="CO43" s="601">
        <f t="shared" si="38"/>
        <v>0</v>
      </c>
      <c r="CP43" s="600"/>
      <c r="CQ43" s="599">
        <f t="shared" si="39"/>
        <v>0</v>
      </c>
      <c r="CR43" s="600"/>
      <c r="CS43" s="618">
        <f t="shared" si="40"/>
        <v>0</v>
      </c>
      <c r="CT43" s="598"/>
      <c r="CU43" s="621">
        <f t="shared" si="41"/>
        <v>880.68000000000006</v>
      </c>
      <c r="CV43" s="620"/>
      <c r="CW43" s="629"/>
    </row>
    <row r="44" spans="1:101" x14ac:dyDescent="0.25">
      <c r="A44" s="650"/>
      <c r="B44" s="650"/>
      <c r="C44" s="650"/>
      <c r="D44" s="650"/>
      <c r="E44" s="638" t="s">
        <v>2016</v>
      </c>
      <c r="F44" s="631"/>
      <c r="G44" s="595"/>
      <c r="H44" s="595"/>
      <c r="I44" s="637">
        <f t="shared" si="0"/>
        <v>0</v>
      </c>
      <c r="J44" s="595"/>
      <c r="K44" s="595"/>
      <c r="L44" s="595"/>
      <c r="M44" s="637">
        <f t="shared" si="1"/>
        <v>0</v>
      </c>
      <c r="N44" s="636">
        <f t="shared" si="2"/>
        <v>0</v>
      </c>
      <c r="O44" s="592">
        <v>0</v>
      </c>
      <c r="P44" s="592"/>
      <c r="Q44" s="595"/>
      <c r="R44" s="637">
        <f t="shared" si="3"/>
        <v>0</v>
      </c>
      <c r="S44" s="595"/>
      <c r="T44" s="595"/>
      <c r="U44" s="635"/>
      <c r="V44" s="637">
        <f t="shared" si="4"/>
        <v>0</v>
      </c>
      <c r="W44" s="636">
        <f t="shared" si="5"/>
        <v>0</v>
      </c>
      <c r="X44" s="607">
        <f t="shared" si="6"/>
        <v>0</v>
      </c>
      <c r="Y44" s="606"/>
      <c r="Z44" s="595"/>
      <c r="AA44" s="595"/>
      <c r="AB44" s="637">
        <f t="shared" si="7"/>
        <v>0</v>
      </c>
      <c r="AC44" s="595"/>
      <c r="AD44" s="595"/>
      <c r="AE44" s="595"/>
      <c r="AF44" s="605">
        <f t="shared" si="8"/>
        <v>0</v>
      </c>
      <c r="AG44" s="636">
        <f t="shared" si="9"/>
        <v>0</v>
      </c>
      <c r="AH44" s="592">
        <v>293.846</v>
      </c>
      <c r="AI44" s="592"/>
      <c r="AJ44" s="592"/>
      <c r="AK44" s="637">
        <f t="shared" si="10"/>
        <v>293.846</v>
      </c>
      <c r="AL44" s="595"/>
      <c r="AM44" s="595"/>
      <c r="AN44" s="635"/>
      <c r="AO44" s="637">
        <f t="shared" si="11"/>
        <v>0</v>
      </c>
      <c r="AP44" s="636">
        <f t="shared" si="12"/>
        <v>293.846</v>
      </c>
      <c r="AQ44" s="604">
        <f t="shared" si="13"/>
        <v>293.846</v>
      </c>
      <c r="AR44" s="594">
        <f t="shared" si="14"/>
        <v>293.846</v>
      </c>
      <c r="AS44" s="634"/>
      <c r="AT44" s="597"/>
      <c r="AU44" s="603">
        <f t="shared" si="15"/>
        <v>0</v>
      </c>
      <c r="AV44" s="602"/>
      <c r="AW44" s="601">
        <f t="shared" si="16"/>
        <v>0</v>
      </c>
      <c r="AX44" s="600"/>
      <c r="AY44" s="600">
        <f t="shared" si="17"/>
        <v>0</v>
      </c>
      <c r="AZ44" s="600"/>
      <c r="BA44" s="601">
        <f t="shared" si="18"/>
        <v>0</v>
      </c>
      <c r="BB44" s="599"/>
      <c r="BC44" s="599">
        <f t="shared" si="19"/>
        <v>0</v>
      </c>
      <c r="BD44" s="600"/>
      <c r="BE44" s="601">
        <f t="shared" si="20"/>
        <v>0</v>
      </c>
      <c r="BF44" s="598"/>
      <c r="BG44" s="598">
        <f t="shared" si="21"/>
        <v>0</v>
      </c>
      <c r="BH44" s="600"/>
      <c r="BI44" s="601">
        <f t="shared" si="22"/>
        <v>0</v>
      </c>
      <c r="BJ44" s="598"/>
      <c r="BK44" s="598">
        <f t="shared" si="23"/>
        <v>0</v>
      </c>
      <c r="BL44" s="600"/>
      <c r="BM44" s="601">
        <f t="shared" si="24"/>
        <v>0</v>
      </c>
      <c r="BN44" s="600"/>
      <c r="BO44" s="599">
        <f t="shared" si="25"/>
        <v>0</v>
      </c>
      <c r="BP44" s="600"/>
      <c r="BQ44" s="618">
        <f t="shared" si="26"/>
        <v>0</v>
      </c>
      <c r="BR44" s="600"/>
      <c r="BS44" s="601">
        <f t="shared" si="27"/>
        <v>293.846</v>
      </c>
      <c r="BT44" s="600"/>
      <c r="BU44" s="600">
        <f t="shared" si="28"/>
        <v>293.846</v>
      </c>
      <c r="BV44" s="600"/>
      <c r="BW44" s="601">
        <f t="shared" si="29"/>
        <v>0</v>
      </c>
      <c r="BX44" s="600"/>
      <c r="BY44" s="600">
        <f t="shared" si="30"/>
        <v>293.846</v>
      </c>
      <c r="BZ44" s="600"/>
      <c r="CA44" s="601">
        <f t="shared" si="31"/>
        <v>0</v>
      </c>
      <c r="CB44" s="600"/>
      <c r="CC44" s="599">
        <f t="shared" si="32"/>
        <v>293.846</v>
      </c>
      <c r="CD44" s="600"/>
      <c r="CE44" s="600">
        <f t="shared" si="33"/>
        <v>293.846</v>
      </c>
      <c r="CF44" s="600"/>
      <c r="CG44" s="601">
        <f t="shared" si="34"/>
        <v>0</v>
      </c>
      <c r="CH44" s="600"/>
      <c r="CI44" s="600">
        <f t="shared" si="35"/>
        <v>293.846</v>
      </c>
      <c r="CJ44" s="600"/>
      <c r="CK44" s="601">
        <f t="shared" si="36"/>
        <v>0</v>
      </c>
      <c r="CL44" s="600"/>
      <c r="CM44" s="600">
        <f t="shared" si="37"/>
        <v>293.846</v>
      </c>
      <c r="CN44" s="600"/>
      <c r="CO44" s="601">
        <f t="shared" si="38"/>
        <v>0</v>
      </c>
      <c r="CP44" s="600"/>
      <c r="CQ44" s="599">
        <f t="shared" si="39"/>
        <v>0</v>
      </c>
      <c r="CR44" s="600"/>
      <c r="CS44" s="618">
        <f t="shared" si="40"/>
        <v>293.846</v>
      </c>
      <c r="CT44" s="598"/>
      <c r="CU44" s="621">
        <f t="shared" si="41"/>
        <v>293.846</v>
      </c>
      <c r="CV44" s="620"/>
      <c r="CW44" s="629"/>
    </row>
    <row r="45" spans="1:101" x14ac:dyDescent="0.25">
      <c r="A45" s="650"/>
      <c r="B45" s="650"/>
      <c r="C45" s="650"/>
      <c r="D45" s="650"/>
      <c r="E45" s="772" t="s">
        <v>2205</v>
      </c>
      <c r="F45" s="631"/>
      <c r="G45" s="595"/>
      <c r="H45" s="595"/>
      <c r="I45" s="637">
        <f t="shared" si="0"/>
        <v>0</v>
      </c>
      <c r="J45" s="595"/>
      <c r="K45" s="595"/>
      <c r="L45" s="595">
        <v>0</v>
      </c>
      <c r="M45" s="637">
        <f t="shared" si="1"/>
        <v>0</v>
      </c>
      <c r="N45" s="636">
        <f t="shared" si="2"/>
        <v>0</v>
      </c>
      <c r="O45" s="592"/>
      <c r="P45" s="592"/>
      <c r="Q45" s="595">
        <v>5799</v>
      </c>
      <c r="R45" s="637">
        <f t="shared" si="3"/>
        <v>5799</v>
      </c>
      <c r="S45" s="595">
        <v>7842.94</v>
      </c>
      <c r="T45" s="595">
        <v>2771.4540000000002</v>
      </c>
      <c r="U45" s="635">
        <v>4262</v>
      </c>
      <c r="V45" s="637">
        <f t="shared" si="4"/>
        <v>14876.394</v>
      </c>
      <c r="W45" s="636">
        <f t="shared" si="5"/>
        <v>20675.394</v>
      </c>
      <c r="X45" s="607">
        <f t="shared" si="6"/>
        <v>20675.394</v>
      </c>
      <c r="Y45" s="606"/>
      <c r="Z45" s="595"/>
      <c r="AA45" s="595"/>
      <c r="AB45" s="637">
        <f t="shared" si="7"/>
        <v>0</v>
      </c>
      <c r="AC45" s="595"/>
      <c r="AD45" s="595"/>
      <c r="AE45" s="595">
        <v>103.586</v>
      </c>
      <c r="AF45" s="605">
        <f t="shared" si="8"/>
        <v>103.586</v>
      </c>
      <c r="AG45" s="636">
        <f t="shared" si="9"/>
        <v>103.586</v>
      </c>
      <c r="AH45" s="592"/>
      <c r="AI45" s="592"/>
      <c r="AJ45" s="592">
        <v>3757</v>
      </c>
      <c r="AK45" s="637">
        <f t="shared" si="10"/>
        <v>3757</v>
      </c>
      <c r="AL45" s="595">
        <v>251.566</v>
      </c>
      <c r="AM45" s="595">
        <v>0</v>
      </c>
      <c r="AN45" s="635">
        <v>374</v>
      </c>
      <c r="AO45" s="637">
        <f t="shared" si="11"/>
        <v>625.56600000000003</v>
      </c>
      <c r="AP45" s="636">
        <f t="shared" si="12"/>
        <v>4382.5659999999998</v>
      </c>
      <c r="AQ45" s="604">
        <f t="shared" si="13"/>
        <v>4486.152</v>
      </c>
      <c r="AR45" s="594">
        <f t="shared" si="14"/>
        <v>25161.546000000002</v>
      </c>
      <c r="AS45" s="634"/>
      <c r="AT45" s="597"/>
      <c r="AU45" s="603">
        <f t="shared" si="15"/>
        <v>0</v>
      </c>
      <c r="AV45" s="602"/>
      <c r="AW45" s="601">
        <f t="shared" si="16"/>
        <v>0</v>
      </c>
      <c r="AX45" s="600"/>
      <c r="AY45" s="600">
        <f t="shared" si="17"/>
        <v>0</v>
      </c>
      <c r="AZ45" s="600"/>
      <c r="BA45" s="601">
        <f t="shared" si="18"/>
        <v>0</v>
      </c>
      <c r="BB45" s="599"/>
      <c r="BC45" s="599">
        <f t="shared" si="19"/>
        <v>0</v>
      </c>
      <c r="BD45" s="600"/>
      <c r="BE45" s="601">
        <f t="shared" si="20"/>
        <v>0</v>
      </c>
      <c r="BF45" s="598"/>
      <c r="BG45" s="598">
        <f t="shared" si="21"/>
        <v>0</v>
      </c>
      <c r="BH45" s="600"/>
      <c r="BI45" s="601">
        <f t="shared" si="22"/>
        <v>0</v>
      </c>
      <c r="BJ45" s="598"/>
      <c r="BK45" s="598">
        <f t="shared" si="23"/>
        <v>0</v>
      </c>
      <c r="BL45" s="600"/>
      <c r="BM45" s="601">
        <f t="shared" si="24"/>
        <v>103.586</v>
      </c>
      <c r="BN45" s="600"/>
      <c r="BO45" s="599">
        <f t="shared" si="25"/>
        <v>103.586</v>
      </c>
      <c r="BP45" s="600"/>
      <c r="BQ45" s="618">
        <f t="shared" si="26"/>
        <v>103.586</v>
      </c>
      <c r="BR45" s="600"/>
      <c r="BS45" s="601">
        <f t="shared" si="27"/>
        <v>0</v>
      </c>
      <c r="BT45" s="600"/>
      <c r="BU45" s="600">
        <f t="shared" si="28"/>
        <v>103.586</v>
      </c>
      <c r="BV45" s="600"/>
      <c r="BW45" s="601">
        <f t="shared" si="29"/>
        <v>0</v>
      </c>
      <c r="BX45" s="600"/>
      <c r="BY45" s="600">
        <f t="shared" si="30"/>
        <v>103.586</v>
      </c>
      <c r="BZ45" s="600"/>
      <c r="CA45" s="601">
        <f t="shared" si="31"/>
        <v>9556</v>
      </c>
      <c r="CB45" s="600"/>
      <c r="CC45" s="599">
        <f t="shared" si="32"/>
        <v>9556</v>
      </c>
      <c r="CD45" s="600"/>
      <c r="CE45" s="600">
        <f t="shared" si="33"/>
        <v>9659.5859999999993</v>
      </c>
      <c r="CF45" s="600"/>
      <c r="CG45" s="601">
        <f t="shared" si="34"/>
        <v>8094.5059999999994</v>
      </c>
      <c r="CH45" s="600"/>
      <c r="CI45" s="600">
        <f t="shared" si="35"/>
        <v>17754.091999999997</v>
      </c>
      <c r="CJ45" s="600"/>
      <c r="CK45" s="601">
        <f t="shared" si="36"/>
        <v>2771.4540000000002</v>
      </c>
      <c r="CL45" s="600"/>
      <c r="CM45" s="600">
        <f t="shared" si="37"/>
        <v>20525.545999999998</v>
      </c>
      <c r="CN45" s="600"/>
      <c r="CO45" s="601">
        <f t="shared" si="38"/>
        <v>4636</v>
      </c>
      <c r="CP45" s="600"/>
      <c r="CQ45" s="599">
        <f t="shared" si="39"/>
        <v>15501.96</v>
      </c>
      <c r="CR45" s="600"/>
      <c r="CS45" s="618">
        <f t="shared" si="40"/>
        <v>25057.96</v>
      </c>
      <c r="CT45" s="598"/>
      <c r="CU45" s="621">
        <f t="shared" si="41"/>
        <v>25161.545999999998</v>
      </c>
      <c r="CV45" s="620"/>
      <c r="CW45" s="629"/>
    </row>
    <row r="46" spans="1:101" s="628" customFormat="1" x14ac:dyDescent="0.25">
      <c r="A46" s="617"/>
      <c r="B46" s="617"/>
      <c r="C46" s="617"/>
      <c r="D46" s="617"/>
      <c r="E46" s="772" t="s">
        <v>1297</v>
      </c>
      <c r="F46" s="631">
        <v>3061</v>
      </c>
      <c r="G46" s="595">
        <v>4450</v>
      </c>
      <c r="H46" s="595">
        <v>4093</v>
      </c>
      <c r="I46" s="637">
        <f>SUM(F46:H46)</f>
        <v>11604</v>
      </c>
      <c r="J46" s="595">
        <v>7484</v>
      </c>
      <c r="K46" s="595">
        <v>1776</v>
      </c>
      <c r="L46" s="595">
        <v>3826.34</v>
      </c>
      <c r="M46" s="637">
        <f>SUM(J46:L46)</f>
        <v>13086.34</v>
      </c>
      <c r="N46" s="636">
        <f>+I46+M46</f>
        <v>24690.34</v>
      </c>
      <c r="O46" s="592"/>
      <c r="P46" s="592"/>
      <c r="Q46" s="595"/>
      <c r="R46" s="637">
        <f>SUM(O46:Q46)</f>
        <v>0</v>
      </c>
      <c r="S46" s="595"/>
      <c r="T46" s="595"/>
      <c r="U46" s="635"/>
      <c r="V46" s="637">
        <f>SUM(S46:U46)</f>
        <v>0</v>
      </c>
      <c r="W46" s="636">
        <f>+R46+V46</f>
        <v>0</v>
      </c>
      <c r="X46" s="607">
        <f>+F46+G46+H46+J46+K46+L46+O46+P46+Q46+S46+T46+U46</f>
        <v>24690.34</v>
      </c>
      <c r="Y46" s="606">
        <v>281</v>
      </c>
      <c r="Z46" s="595">
        <v>721</v>
      </c>
      <c r="AA46" s="595">
        <v>3072</v>
      </c>
      <c r="AB46" s="637">
        <f>+Y46+Z46+AA46</f>
        <v>4074</v>
      </c>
      <c r="AC46" s="595">
        <v>767</v>
      </c>
      <c r="AD46" s="595">
        <v>1226</v>
      </c>
      <c r="AE46" s="595">
        <v>5130.6779999999999</v>
      </c>
      <c r="AF46" s="605">
        <f>SUM(AC46:AE46)</f>
        <v>7123.6779999999999</v>
      </c>
      <c r="AG46" s="636">
        <f>+AB46+AF46</f>
        <v>11197.678</v>
      </c>
      <c r="AH46" s="592"/>
      <c r="AI46" s="592"/>
      <c r="AJ46" s="592"/>
      <c r="AK46" s="637">
        <f>SUM(AH46:AJ46)</f>
        <v>0</v>
      </c>
      <c r="AL46" s="595"/>
      <c r="AM46" s="595"/>
      <c r="AN46" s="635"/>
      <c r="AO46" s="637">
        <f>+AL46+AM46+AN46</f>
        <v>0</v>
      </c>
      <c r="AP46" s="636">
        <f>+AK46+AO46</f>
        <v>0</v>
      </c>
      <c r="AQ46" s="604">
        <f>SUM(Y46:AA46,AC46:AE46,AH46:AJ46,AL46:AN46)</f>
        <v>11197.678</v>
      </c>
      <c r="AR46" s="594">
        <f>+X46+AQ46</f>
        <v>35888.017999999996</v>
      </c>
      <c r="AS46" s="634"/>
      <c r="AT46" s="597"/>
      <c r="AU46" s="603">
        <f>+F46+Y46</f>
        <v>3342</v>
      </c>
      <c r="AV46" s="602"/>
      <c r="AW46" s="601">
        <f>+G46+Z46</f>
        <v>5171</v>
      </c>
      <c r="AX46" s="600"/>
      <c r="AY46" s="600">
        <f>AU46+AW46</f>
        <v>8513</v>
      </c>
      <c r="AZ46" s="600"/>
      <c r="BA46" s="601">
        <f>+H46+AA46</f>
        <v>7165</v>
      </c>
      <c r="BB46" s="599"/>
      <c r="BC46" s="599">
        <f>AU46+AW46+BA46</f>
        <v>15678</v>
      </c>
      <c r="BD46" s="600"/>
      <c r="BE46" s="601">
        <f>+J46+AC46</f>
        <v>8251</v>
      </c>
      <c r="BF46" s="598"/>
      <c r="BG46" s="598">
        <f>+BC46+BE46</f>
        <v>23929</v>
      </c>
      <c r="BH46" s="600"/>
      <c r="BI46" s="601">
        <f>K46+AD46</f>
        <v>3002</v>
      </c>
      <c r="BJ46" s="598"/>
      <c r="BK46" s="598">
        <f>+BG46+BI46</f>
        <v>26931</v>
      </c>
      <c r="BL46" s="600"/>
      <c r="BM46" s="601">
        <f>+L46+AE46</f>
        <v>8957.018</v>
      </c>
      <c r="BN46" s="600"/>
      <c r="BO46" s="599">
        <f>BE46+BI46+BM46</f>
        <v>20210.018</v>
      </c>
      <c r="BP46" s="600"/>
      <c r="BQ46" s="618">
        <f>BC46+BO46</f>
        <v>35888.017999999996</v>
      </c>
      <c r="BR46" s="600"/>
      <c r="BS46" s="601">
        <f>+O46+AH46</f>
        <v>0</v>
      </c>
      <c r="BT46" s="600"/>
      <c r="BU46" s="600">
        <f>BQ46+BS46</f>
        <v>35888.017999999996</v>
      </c>
      <c r="BV46" s="600"/>
      <c r="BW46" s="601">
        <f>+P46+AI46</f>
        <v>0</v>
      </c>
      <c r="BX46" s="600"/>
      <c r="BY46" s="600">
        <f>BU46+BW46</f>
        <v>35888.017999999996</v>
      </c>
      <c r="BZ46" s="600"/>
      <c r="CA46" s="601">
        <f>+Q46+AJ46</f>
        <v>0</v>
      </c>
      <c r="CB46" s="600"/>
      <c r="CC46" s="599">
        <f>BS46+BW46+CA46</f>
        <v>0</v>
      </c>
      <c r="CD46" s="600"/>
      <c r="CE46" s="600">
        <f>BY46+CA46</f>
        <v>35888.017999999996</v>
      </c>
      <c r="CF46" s="600"/>
      <c r="CG46" s="601">
        <f>+S46+AL46</f>
        <v>0</v>
      </c>
      <c r="CH46" s="600"/>
      <c r="CI46" s="600">
        <f>CG46+CE46</f>
        <v>35888.017999999996</v>
      </c>
      <c r="CJ46" s="600"/>
      <c r="CK46" s="601">
        <f>+T46+AM46</f>
        <v>0</v>
      </c>
      <c r="CL46" s="600"/>
      <c r="CM46" s="600">
        <f>CI46+CK46</f>
        <v>35888.017999999996</v>
      </c>
      <c r="CN46" s="600"/>
      <c r="CO46" s="601">
        <f>+U46+AN46</f>
        <v>0</v>
      </c>
      <c r="CP46" s="600"/>
      <c r="CQ46" s="599">
        <f>CG46+CK46+CO46</f>
        <v>0</v>
      </c>
      <c r="CR46" s="600"/>
      <c r="CS46" s="618">
        <f>CC46+CQ46</f>
        <v>0</v>
      </c>
      <c r="CT46" s="598"/>
      <c r="CU46" s="621">
        <f>SUM(AU46,AW46,BA46,BE46,BI46,BM46,BS46,BW46,CA46,CG46,CK46,CO46)</f>
        <v>35888.017999999996</v>
      </c>
      <c r="CV46" s="620"/>
      <c r="CW46" s="777"/>
    </row>
    <row r="47" spans="1:101" x14ac:dyDescent="0.25">
      <c r="A47" s="650"/>
      <c r="B47" s="650"/>
      <c r="C47" s="650"/>
      <c r="D47" s="650"/>
      <c r="E47" s="773" t="s">
        <v>2206</v>
      </c>
      <c r="F47" s="631"/>
      <c r="G47" s="595"/>
      <c r="H47" s="595"/>
      <c r="I47" s="637">
        <f t="shared" si="0"/>
        <v>0</v>
      </c>
      <c r="J47" s="595"/>
      <c r="K47" s="595"/>
      <c r="L47" s="595">
        <v>160.66399999999999</v>
      </c>
      <c r="M47" s="637">
        <f t="shared" si="1"/>
        <v>160.66399999999999</v>
      </c>
      <c r="N47" s="636">
        <f t="shared" si="2"/>
        <v>160.66399999999999</v>
      </c>
      <c r="O47" s="592"/>
      <c r="P47" s="592"/>
      <c r="Q47" s="595"/>
      <c r="R47" s="637">
        <f t="shared" si="3"/>
        <v>0</v>
      </c>
      <c r="S47" s="595"/>
      <c r="T47" s="595"/>
      <c r="U47" s="635"/>
      <c r="V47" s="637">
        <f t="shared" si="4"/>
        <v>0</v>
      </c>
      <c r="W47" s="636">
        <f t="shared" si="5"/>
        <v>0</v>
      </c>
      <c r="X47" s="607">
        <f t="shared" si="6"/>
        <v>160.66399999999999</v>
      </c>
      <c r="Y47" s="606"/>
      <c r="Z47" s="595"/>
      <c r="AA47" s="595"/>
      <c r="AB47" s="637">
        <f t="shared" si="7"/>
        <v>0</v>
      </c>
      <c r="AC47" s="595"/>
      <c r="AD47" s="595"/>
      <c r="AE47" s="595">
        <v>0</v>
      </c>
      <c r="AF47" s="605">
        <f t="shared" si="8"/>
        <v>0</v>
      </c>
      <c r="AG47" s="636">
        <f t="shared" si="9"/>
        <v>0</v>
      </c>
      <c r="AH47" s="592"/>
      <c r="AI47" s="592"/>
      <c r="AJ47" s="592"/>
      <c r="AK47" s="637">
        <f t="shared" si="10"/>
        <v>0</v>
      </c>
      <c r="AL47" s="595"/>
      <c r="AM47" s="595"/>
      <c r="AN47" s="635"/>
      <c r="AO47" s="637">
        <f t="shared" si="11"/>
        <v>0</v>
      </c>
      <c r="AP47" s="636">
        <f t="shared" si="12"/>
        <v>0</v>
      </c>
      <c r="AQ47" s="604">
        <f t="shared" si="13"/>
        <v>0</v>
      </c>
      <c r="AR47" s="594">
        <f t="shared" si="14"/>
        <v>160.66399999999999</v>
      </c>
      <c r="AS47" s="634"/>
      <c r="AT47" s="597"/>
      <c r="AU47" s="603">
        <f t="shared" si="15"/>
        <v>0</v>
      </c>
      <c r="AV47" s="602"/>
      <c r="AW47" s="601">
        <f t="shared" si="16"/>
        <v>0</v>
      </c>
      <c r="AX47" s="600"/>
      <c r="AY47" s="600">
        <f t="shared" si="17"/>
        <v>0</v>
      </c>
      <c r="AZ47" s="600"/>
      <c r="BA47" s="601">
        <f t="shared" si="18"/>
        <v>0</v>
      </c>
      <c r="BB47" s="599"/>
      <c r="BC47" s="599">
        <f t="shared" si="19"/>
        <v>0</v>
      </c>
      <c r="BD47" s="600"/>
      <c r="BE47" s="601">
        <f t="shared" si="20"/>
        <v>0</v>
      </c>
      <c r="BF47" s="598"/>
      <c r="BG47" s="598">
        <f t="shared" si="21"/>
        <v>0</v>
      </c>
      <c r="BH47" s="600"/>
      <c r="BI47" s="601">
        <f t="shared" si="22"/>
        <v>0</v>
      </c>
      <c r="BJ47" s="598"/>
      <c r="BK47" s="598">
        <f t="shared" si="23"/>
        <v>0</v>
      </c>
      <c r="BL47" s="600"/>
      <c r="BM47" s="601">
        <f t="shared" si="24"/>
        <v>160.66399999999999</v>
      </c>
      <c r="BN47" s="600"/>
      <c r="BO47" s="599">
        <f t="shared" si="25"/>
        <v>160.66399999999999</v>
      </c>
      <c r="BP47" s="600"/>
      <c r="BQ47" s="618">
        <f t="shared" si="26"/>
        <v>160.66399999999999</v>
      </c>
      <c r="BR47" s="600"/>
      <c r="BS47" s="601">
        <f t="shared" si="27"/>
        <v>0</v>
      </c>
      <c r="BT47" s="600"/>
      <c r="BU47" s="600">
        <f t="shared" si="28"/>
        <v>160.66399999999999</v>
      </c>
      <c r="BV47" s="600"/>
      <c r="BW47" s="601">
        <f t="shared" si="29"/>
        <v>0</v>
      </c>
      <c r="BX47" s="600"/>
      <c r="BY47" s="600">
        <f t="shared" si="30"/>
        <v>160.66399999999999</v>
      </c>
      <c r="BZ47" s="600"/>
      <c r="CA47" s="601">
        <f t="shared" si="31"/>
        <v>0</v>
      </c>
      <c r="CB47" s="600"/>
      <c r="CC47" s="599">
        <f t="shared" si="32"/>
        <v>0</v>
      </c>
      <c r="CD47" s="600"/>
      <c r="CE47" s="600">
        <f t="shared" si="33"/>
        <v>160.66399999999999</v>
      </c>
      <c r="CF47" s="600"/>
      <c r="CG47" s="601">
        <f t="shared" si="34"/>
        <v>0</v>
      </c>
      <c r="CH47" s="600"/>
      <c r="CI47" s="600">
        <f t="shared" si="35"/>
        <v>160.66399999999999</v>
      </c>
      <c r="CJ47" s="600"/>
      <c r="CK47" s="601">
        <f t="shared" si="36"/>
        <v>0</v>
      </c>
      <c r="CL47" s="600"/>
      <c r="CM47" s="600">
        <f t="shared" si="37"/>
        <v>160.66399999999999</v>
      </c>
      <c r="CN47" s="600"/>
      <c r="CO47" s="601">
        <f t="shared" si="38"/>
        <v>0</v>
      </c>
      <c r="CP47" s="600"/>
      <c r="CQ47" s="599">
        <f t="shared" si="39"/>
        <v>0</v>
      </c>
      <c r="CR47" s="600"/>
      <c r="CS47" s="618">
        <f t="shared" si="40"/>
        <v>0</v>
      </c>
      <c r="CT47" s="598"/>
      <c r="CU47" s="621">
        <f t="shared" si="41"/>
        <v>160.66399999999999</v>
      </c>
      <c r="CV47" s="620"/>
      <c r="CW47" s="629"/>
    </row>
    <row r="48" spans="1:101" s="628" customFormat="1" x14ac:dyDescent="0.25">
      <c r="A48" s="617"/>
      <c r="B48" s="617"/>
      <c r="C48" s="617"/>
      <c r="D48" s="617"/>
      <c r="E48" s="773" t="s">
        <v>1663</v>
      </c>
      <c r="F48" s="631"/>
      <c r="G48" s="595"/>
      <c r="H48" s="595"/>
      <c r="I48" s="637">
        <f>SUM(F48:H48)</f>
        <v>0</v>
      </c>
      <c r="J48" s="595">
        <v>583</v>
      </c>
      <c r="K48" s="595"/>
      <c r="L48" s="595"/>
      <c r="M48" s="637">
        <f>SUM(J48:L48)</f>
        <v>583</v>
      </c>
      <c r="N48" s="636">
        <f>+I48+M48</f>
        <v>583</v>
      </c>
      <c r="O48" s="592"/>
      <c r="P48" s="592"/>
      <c r="Q48" s="595"/>
      <c r="R48" s="637">
        <f>SUM(O48:Q48)</f>
        <v>0</v>
      </c>
      <c r="S48" s="595"/>
      <c r="T48" s="595"/>
      <c r="U48" s="635"/>
      <c r="V48" s="637">
        <f>SUM(S48:U48)</f>
        <v>0</v>
      </c>
      <c r="W48" s="636">
        <f>+R48+V48</f>
        <v>0</v>
      </c>
      <c r="X48" s="607">
        <f>+F48+G48+H48+J48+K48+L48+O48+P48+Q48+S48+T48+U48</f>
        <v>583</v>
      </c>
      <c r="Y48" s="606"/>
      <c r="Z48" s="595"/>
      <c r="AA48" s="595"/>
      <c r="AB48" s="637">
        <f>+Y48+Z48+AA48</f>
        <v>0</v>
      </c>
      <c r="AC48" s="595">
        <v>0</v>
      </c>
      <c r="AD48" s="595"/>
      <c r="AE48" s="595"/>
      <c r="AF48" s="605">
        <f>SUM(AC48:AE48)</f>
        <v>0</v>
      </c>
      <c r="AG48" s="636">
        <f>+AB48+AF48</f>
        <v>0</v>
      </c>
      <c r="AH48" s="592"/>
      <c r="AI48" s="592"/>
      <c r="AJ48" s="592"/>
      <c r="AK48" s="637">
        <f>SUM(AH48:AJ48)</f>
        <v>0</v>
      </c>
      <c r="AL48" s="595"/>
      <c r="AM48" s="595"/>
      <c r="AN48" s="635"/>
      <c r="AO48" s="637">
        <f>+AL48+AM48+AN48</f>
        <v>0</v>
      </c>
      <c r="AP48" s="636">
        <f>+AK48+AO48</f>
        <v>0</v>
      </c>
      <c r="AQ48" s="604">
        <f>SUM(Y48:AA48,AC48:AE48,AH48:AJ48,AL48:AN48)</f>
        <v>0</v>
      </c>
      <c r="AR48" s="594">
        <f>+X48+AQ48</f>
        <v>583</v>
      </c>
      <c r="AS48" s="634"/>
      <c r="AT48" s="597"/>
      <c r="AU48" s="603">
        <f>+F48+Y48</f>
        <v>0</v>
      </c>
      <c r="AV48" s="602"/>
      <c r="AW48" s="601">
        <f>+G48+Z48</f>
        <v>0</v>
      </c>
      <c r="AX48" s="600"/>
      <c r="AY48" s="600">
        <f>AU48+AW48</f>
        <v>0</v>
      </c>
      <c r="AZ48" s="600"/>
      <c r="BA48" s="601">
        <f>+H48+AA48</f>
        <v>0</v>
      </c>
      <c r="BB48" s="599"/>
      <c r="BC48" s="599">
        <f>AU48+AW48+BA48</f>
        <v>0</v>
      </c>
      <c r="BD48" s="600"/>
      <c r="BE48" s="601">
        <f>+J48+AC48</f>
        <v>583</v>
      </c>
      <c r="BF48" s="598"/>
      <c r="BG48" s="598">
        <f>+BC48+BE48</f>
        <v>583</v>
      </c>
      <c r="BH48" s="600"/>
      <c r="BI48" s="601">
        <f>K48+AD48</f>
        <v>0</v>
      </c>
      <c r="BJ48" s="598"/>
      <c r="BK48" s="598">
        <f>+BG48+BI48</f>
        <v>583</v>
      </c>
      <c r="BL48" s="600"/>
      <c r="BM48" s="601">
        <f>+L48+AE48</f>
        <v>0</v>
      </c>
      <c r="BN48" s="600"/>
      <c r="BO48" s="599">
        <f>BE48+BI48+BM48</f>
        <v>583</v>
      </c>
      <c r="BP48" s="600"/>
      <c r="BQ48" s="618">
        <f>BC48+BO48</f>
        <v>583</v>
      </c>
      <c r="BR48" s="600"/>
      <c r="BS48" s="601">
        <f>+O48+AH48</f>
        <v>0</v>
      </c>
      <c r="BT48" s="600"/>
      <c r="BU48" s="600">
        <f>BQ48+BS48</f>
        <v>583</v>
      </c>
      <c r="BV48" s="600"/>
      <c r="BW48" s="601">
        <f>+P48+AI48</f>
        <v>0</v>
      </c>
      <c r="BX48" s="600"/>
      <c r="BY48" s="600">
        <f>BU48+BW48</f>
        <v>583</v>
      </c>
      <c r="BZ48" s="600"/>
      <c r="CA48" s="601">
        <f>+Q48+AJ48</f>
        <v>0</v>
      </c>
      <c r="CB48" s="600"/>
      <c r="CC48" s="599">
        <f>BS48+BW48+CA48</f>
        <v>0</v>
      </c>
      <c r="CD48" s="600"/>
      <c r="CE48" s="600">
        <f>BY48+CA48</f>
        <v>583</v>
      </c>
      <c r="CF48" s="600"/>
      <c r="CG48" s="601">
        <f>+S48+AL48</f>
        <v>0</v>
      </c>
      <c r="CH48" s="600"/>
      <c r="CI48" s="600">
        <f>CG48+CE48</f>
        <v>583</v>
      </c>
      <c r="CJ48" s="600"/>
      <c r="CK48" s="601">
        <f>+T48+AM48</f>
        <v>0</v>
      </c>
      <c r="CL48" s="600"/>
      <c r="CM48" s="600">
        <f>CI48+CK48</f>
        <v>583</v>
      </c>
      <c r="CN48" s="600"/>
      <c r="CO48" s="601">
        <f>+U48+AN48</f>
        <v>0</v>
      </c>
      <c r="CP48" s="600"/>
      <c r="CQ48" s="599">
        <f>CG48+CK48+CO48</f>
        <v>0</v>
      </c>
      <c r="CR48" s="600"/>
      <c r="CS48" s="618">
        <f>CC48+CQ48</f>
        <v>0</v>
      </c>
      <c r="CT48" s="598"/>
      <c r="CU48" s="621">
        <f>SUM(AU48,AW48,BA48,BE48,BI48,BM48,BS48,BW48,CA48,CG48,CK48,CO48)</f>
        <v>583</v>
      </c>
      <c r="CV48" s="620"/>
      <c r="CW48" s="777"/>
    </row>
    <row r="49" spans="1:101" x14ac:dyDescent="0.25">
      <c r="A49" s="650"/>
      <c r="B49" s="650"/>
      <c r="C49" s="650"/>
      <c r="D49" s="650"/>
      <c r="E49" s="774" t="s">
        <v>2207</v>
      </c>
      <c r="F49" s="631"/>
      <c r="G49" s="595"/>
      <c r="H49" s="595"/>
      <c r="I49" s="637">
        <f t="shared" si="0"/>
        <v>0</v>
      </c>
      <c r="J49" s="595"/>
      <c r="K49" s="595"/>
      <c r="L49" s="595"/>
      <c r="M49" s="637">
        <f t="shared" si="1"/>
        <v>0</v>
      </c>
      <c r="N49" s="636">
        <f t="shared" si="2"/>
        <v>0</v>
      </c>
      <c r="O49" s="592"/>
      <c r="P49" s="592"/>
      <c r="Q49" s="595"/>
      <c r="R49" s="637">
        <f t="shared" si="3"/>
        <v>0</v>
      </c>
      <c r="S49" s="595"/>
      <c r="T49" s="595">
        <v>1828.61</v>
      </c>
      <c r="U49" s="635">
        <v>577</v>
      </c>
      <c r="V49" s="637">
        <f t="shared" si="4"/>
        <v>2405.6099999999997</v>
      </c>
      <c r="W49" s="636">
        <f t="shared" si="5"/>
        <v>2405.6099999999997</v>
      </c>
      <c r="X49" s="607">
        <f t="shared" si="6"/>
        <v>2405.6099999999997</v>
      </c>
      <c r="Y49" s="606"/>
      <c r="Z49" s="595"/>
      <c r="AA49" s="595"/>
      <c r="AB49" s="637">
        <f t="shared" si="7"/>
        <v>0</v>
      </c>
      <c r="AC49" s="595"/>
      <c r="AD49" s="595"/>
      <c r="AE49" s="595"/>
      <c r="AF49" s="605">
        <f t="shared" si="8"/>
        <v>0</v>
      </c>
      <c r="AG49" s="636">
        <f t="shared" si="9"/>
        <v>0</v>
      </c>
      <c r="AH49" s="592"/>
      <c r="AI49" s="592"/>
      <c r="AJ49" s="592"/>
      <c r="AK49" s="637">
        <f t="shared" si="10"/>
        <v>0</v>
      </c>
      <c r="AL49" s="595"/>
      <c r="AM49" s="595">
        <v>0</v>
      </c>
      <c r="AN49" s="635">
        <v>0</v>
      </c>
      <c r="AO49" s="637">
        <f t="shared" si="11"/>
        <v>0</v>
      </c>
      <c r="AP49" s="636">
        <f t="shared" si="12"/>
        <v>0</v>
      </c>
      <c r="AQ49" s="604">
        <f t="shared" si="13"/>
        <v>0</v>
      </c>
      <c r="AR49" s="594">
        <f t="shared" si="14"/>
        <v>2405.6099999999997</v>
      </c>
      <c r="AS49" s="634"/>
      <c r="AT49" s="597"/>
      <c r="AU49" s="603">
        <f t="shared" si="15"/>
        <v>0</v>
      </c>
      <c r="AV49" s="602"/>
      <c r="AW49" s="601">
        <f t="shared" si="16"/>
        <v>0</v>
      </c>
      <c r="AX49" s="600"/>
      <c r="AY49" s="600">
        <f t="shared" si="17"/>
        <v>0</v>
      </c>
      <c r="AZ49" s="600"/>
      <c r="BA49" s="601">
        <f t="shared" si="18"/>
        <v>0</v>
      </c>
      <c r="BB49" s="599"/>
      <c r="BC49" s="599">
        <f t="shared" si="19"/>
        <v>0</v>
      </c>
      <c r="BD49" s="600"/>
      <c r="BE49" s="601">
        <f t="shared" si="20"/>
        <v>0</v>
      </c>
      <c r="BF49" s="598"/>
      <c r="BG49" s="598">
        <f t="shared" si="21"/>
        <v>0</v>
      </c>
      <c r="BH49" s="600"/>
      <c r="BI49" s="601">
        <f t="shared" si="22"/>
        <v>0</v>
      </c>
      <c r="BJ49" s="598"/>
      <c r="BK49" s="598">
        <f t="shared" si="23"/>
        <v>0</v>
      </c>
      <c r="BL49" s="600"/>
      <c r="BM49" s="601">
        <f t="shared" si="24"/>
        <v>0</v>
      </c>
      <c r="BN49" s="600"/>
      <c r="BO49" s="599">
        <f t="shared" si="25"/>
        <v>0</v>
      </c>
      <c r="BP49" s="600"/>
      <c r="BQ49" s="618">
        <f t="shared" si="26"/>
        <v>0</v>
      </c>
      <c r="BR49" s="600"/>
      <c r="BS49" s="601">
        <f t="shared" si="27"/>
        <v>0</v>
      </c>
      <c r="BT49" s="600"/>
      <c r="BU49" s="600">
        <f t="shared" si="28"/>
        <v>0</v>
      </c>
      <c r="BV49" s="600"/>
      <c r="BW49" s="601">
        <f t="shared" si="29"/>
        <v>0</v>
      </c>
      <c r="BX49" s="600"/>
      <c r="BY49" s="600">
        <f t="shared" si="30"/>
        <v>0</v>
      </c>
      <c r="BZ49" s="600"/>
      <c r="CA49" s="601">
        <f t="shared" si="31"/>
        <v>0</v>
      </c>
      <c r="CB49" s="600"/>
      <c r="CC49" s="599">
        <f t="shared" si="32"/>
        <v>0</v>
      </c>
      <c r="CD49" s="600"/>
      <c r="CE49" s="600">
        <f t="shared" si="33"/>
        <v>0</v>
      </c>
      <c r="CF49" s="600"/>
      <c r="CG49" s="601">
        <f t="shared" si="34"/>
        <v>0</v>
      </c>
      <c r="CH49" s="600"/>
      <c r="CI49" s="600">
        <f t="shared" si="35"/>
        <v>0</v>
      </c>
      <c r="CJ49" s="600"/>
      <c r="CK49" s="601">
        <f t="shared" si="36"/>
        <v>1828.61</v>
      </c>
      <c r="CL49" s="600"/>
      <c r="CM49" s="600">
        <f t="shared" si="37"/>
        <v>1828.61</v>
      </c>
      <c r="CN49" s="600"/>
      <c r="CO49" s="601">
        <f t="shared" si="38"/>
        <v>577</v>
      </c>
      <c r="CP49" s="600"/>
      <c r="CQ49" s="599">
        <f t="shared" si="39"/>
        <v>2405.6099999999997</v>
      </c>
      <c r="CR49" s="600"/>
      <c r="CS49" s="618">
        <f t="shared" si="40"/>
        <v>2405.6099999999997</v>
      </c>
      <c r="CT49" s="598"/>
      <c r="CU49" s="621">
        <f t="shared" si="41"/>
        <v>2405.6099999999997</v>
      </c>
      <c r="CV49" s="620"/>
      <c r="CW49" s="629"/>
    </row>
    <row r="50" spans="1:101" s="628" customFormat="1" x14ac:dyDescent="0.25">
      <c r="A50" s="617"/>
      <c r="B50" s="617"/>
      <c r="C50" s="617"/>
      <c r="D50" s="617"/>
      <c r="E50" s="774" t="s">
        <v>1428</v>
      </c>
      <c r="F50" s="631">
        <v>0</v>
      </c>
      <c r="G50" s="595"/>
      <c r="H50" s="595"/>
      <c r="I50" s="637">
        <f>SUM(F50:H50)</f>
        <v>0</v>
      </c>
      <c r="J50" s="595"/>
      <c r="K50" s="595"/>
      <c r="L50" s="595"/>
      <c r="M50" s="637">
        <f>SUM(J50:L50)</f>
        <v>0</v>
      </c>
      <c r="N50" s="636">
        <f>+I50+M50</f>
        <v>0</v>
      </c>
      <c r="O50" s="592"/>
      <c r="P50" s="592"/>
      <c r="Q50" s="595"/>
      <c r="R50" s="637">
        <f>SUM(O50:Q50)</f>
        <v>0</v>
      </c>
      <c r="S50" s="595"/>
      <c r="T50" s="595"/>
      <c r="U50" s="635"/>
      <c r="V50" s="637">
        <f>SUM(S50:U50)</f>
        <v>0</v>
      </c>
      <c r="W50" s="636">
        <f>+R50+V50</f>
        <v>0</v>
      </c>
      <c r="X50" s="607">
        <f>+F50+G50+H50+J50+K50+L50+O50+P50+Q50+S50+T50+U50</f>
        <v>0</v>
      </c>
      <c r="Y50" s="606">
        <v>101</v>
      </c>
      <c r="Z50" s="595"/>
      <c r="AA50" s="595"/>
      <c r="AB50" s="637">
        <f>+Y50+Z50+AA50</f>
        <v>101</v>
      </c>
      <c r="AC50" s="595"/>
      <c r="AD50" s="595"/>
      <c r="AE50" s="595"/>
      <c r="AF50" s="605">
        <f>SUM(AC50:AE50)</f>
        <v>0</v>
      </c>
      <c r="AG50" s="636">
        <f>+AB50+AF50</f>
        <v>101</v>
      </c>
      <c r="AH50" s="592"/>
      <c r="AI50" s="592"/>
      <c r="AJ50" s="592"/>
      <c r="AK50" s="637">
        <f>SUM(AH50:AJ50)</f>
        <v>0</v>
      </c>
      <c r="AL50" s="595"/>
      <c r="AM50" s="595"/>
      <c r="AN50" s="635"/>
      <c r="AO50" s="637">
        <f>+AL50+AM50+AN50</f>
        <v>0</v>
      </c>
      <c r="AP50" s="636">
        <f>+AK50+AO50</f>
        <v>0</v>
      </c>
      <c r="AQ50" s="604">
        <f>SUM(Y50:AA50,AC50:AE50,AH50:AJ50,AL50:AN50)</f>
        <v>101</v>
      </c>
      <c r="AR50" s="594">
        <f>+X50+AQ50</f>
        <v>101</v>
      </c>
      <c r="AS50" s="634"/>
      <c r="AT50" s="597"/>
      <c r="AU50" s="603">
        <f>+F50+Y50</f>
        <v>101</v>
      </c>
      <c r="AV50" s="602"/>
      <c r="AW50" s="601">
        <f>+G50+Z50</f>
        <v>0</v>
      </c>
      <c r="AX50" s="600"/>
      <c r="AY50" s="600">
        <f>AU50+AW50</f>
        <v>101</v>
      </c>
      <c r="AZ50" s="600"/>
      <c r="BA50" s="601">
        <f>+H50+AA50</f>
        <v>0</v>
      </c>
      <c r="BB50" s="599"/>
      <c r="BC50" s="599">
        <f>AU50+AW50+BA50</f>
        <v>101</v>
      </c>
      <c r="BD50" s="600"/>
      <c r="BE50" s="601">
        <f>+J50+AC50</f>
        <v>0</v>
      </c>
      <c r="BF50" s="598"/>
      <c r="BG50" s="598">
        <f>+BC50+BE50</f>
        <v>101</v>
      </c>
      <c r="BH50" s="600"/>
      <c r="BI50" s="601">
        <f>K50+AD50</f>
        <v>0</v>
      </c>
      <c r="BJ50" s="598"/>
      <c r="BK50" s="598">
        <f>+BG50+BI50</f>
        <v>101</v>
      </c>
      <c r="BL50" s="600"/>
      <c r="BM50" s="601">
        <f>+L50+AE50</f>
        <v>0</v>
      </c>
      <c r="BN50" s="600"/>
      <c r="BO50" s="599">
        <f>BE50+BI50+BM50</f>
        <v>0</v>
      </c>
      <c r="BP50" s="600"/>
      <c r="BQ50" s="618">
        <f>BC50+BO50</f>
        <v>101</v>
      </c>
      <c r="BR50" s="600"/>
      <c r="BS50" s="601">
        <f>+O50+AH50</f>
        <v>0</v>
      </c>
      <c r="BT50" s="600"/>
      <c r="BU50" s="600">
        <f>BQ50+BS50</f>
        <v>101</v>
      </c>
      <c r="BV50" s="600"/>
      <c r="BW50" s="601">
        <f>+P50+AI50</f>
        <v>0</v>
      </c>
      <c r="BX50" s="600"/>
      <c r="BY50" s="600">
        <f>BU50+BW50</f>
        <v>101</v>
      </c>
      <c r="BZ50" s="600"/>
      <c r="CA50" s="601">
        <f>+Q50+AJ50</f>
        <v>0</v>
      </c>
      <c r="CB50" s="600"/>
      <c r="CC50" s="599">
        <f>BS50+BW50+CA50</f>
        <v>0</v>
      </c>
      <c r="CD50" s="600"/>
      <c r="CE50" s="600">
        <f>BY50+CA50</f>
        <v>101</v>
      </c>
      <c r="CF50" s="600"/>
      <c r="CG50" s="601">
        <f>+S50+AL50</f>
        <v>0</v>
      </c>
      <c r="CH50" s="600"/>
      <c r="CI50" s="600">
        <f>CG50+CE50</f>
        <v>101</v>
      </c>
      <c r="CJ50" s="600"/>
      <c r="CK50" s="601">
        <f>+T50+AM50</f>
        <v>0</v>
      </c>
      <c r="CL50" s="600"/>
      <c r="CM50" s="600">
        <f>CI50+CK50</f>
        <v>101</v>
      </c>
      <c r="CN50" s="600"/>
      <c r="CO50" s="601">
        <f>+U50+AN50</f>
        <v>0</v>
      </c>
      <c r="CP50" s="600"/>
      <c r="CQ50" s="599">
        <f>CG50+CK50+CO50</f>
        <v>0</v>
      </c>
      <c r="CR50" s="600"/>
      <c r="CS50" s="618">
        <f>CC50+CQ50</f>
        <v>0</v>
      </c>
      <c r="CT50" s="598"/>
      <c r="CU50" s="621">
        <f>SUM(AU50,AW50,BA50,BE50,BI50,BM50,BS50,BW50,CA50,CG50,CK50,CO50)</f>
        <v>101</v>
      </c>
      <c r="CV50" s="620"/>
      <c r="CW50" s="777"/>
    </row>
    <row r="51" spans="1:101" x14ac:dyDescent="0.25">
      <c r="A51" s="650"/>
      <c r="B51" s="650"/>
      <c r="C51" s="650"/>
      <c r="D51" s="650"/>
      <c r="E51" s="775" t="s">
        <v>2208</v>
      </c>
      <c r="F51" s="631"/>
      <c r="G51" s="595"/>
      <c r="H51" s="595"/>
      <c r="I51" s="637">
        <f t="shared" si="0"/>
        <v>0</v>
      </c>
      <c r="J51" s="595"/>
      <c r="K51" s="595"/>
      <c r="L51" s="595"/>
      <c r="M51" s="637">
        <f t="shared" si="1"/>
        <v>0</v>
      </c>
      <c r="N51" s="636">
        <f t="shared" si="2"/>
        <v>0</v>
      </c>
      <c r="O51" s="592">
        <v>710.30399999999997</v>
      </c>
      <c r="P51" s="592"/>
      <c r="Q51" s="595"/>
      <c r="R51" s="637">
        <f t="shared" si="3"/>
        <v>710.30399999999997</v>
      </c>
      <c r="S51" s="595"/>
      <c r="T51" s="595"/>
      <c r="U51" s="635"/>
      <c r="V51" s="637">
        <f t="shared" si="4"/>
        <v>0</v>
      </c>
      <c r="W51" s="636">
        <f t="shared" si="5"/>
        <v>710.30399999999997</v>
      </c>
      <c r="X51" s="607">
        <f t="shared" si="6"/>
        <v>710.30399999999997</v>
      </c>
      <c r="Y51" s="606"/>
      <c r="Z51" s="595"/>
      <c r="AA51" s="595"/>
      <c r="AB51" s="637">
        <f t="shared" si="7"/>
        <v>0</v>
      </c>
      <c r="AC51" s="595"/>
      <c r="AD51" s="595"/>
      <c r="AE51" s="595"/>
      <c r="AF51" s="605">
        <f t="shared" si="8"/>
        <v>0</v>
      </c>
      <c r="AG51" s="636">
        <f t="shared" si="9"/>
        <v>0</v>
      </c>
      <c r="AH51" s="592">
        <v>0</v>
      </c>
      <c r="AI51" s="592"/>
      <c r="AJ51" s="592"/>
      <c r="AK51" s="637">
        <f t="shared" si="10"/>
        <v>0</v>
      </c>
      <c r="AL51" s="595"/>
      <c r="AM51" s="595"/>
      <c r="AN51" s="635"/>
      <c r="AO51" s="637">
        <f t="shared" si="11"/>
        <v>0</v>
      </c>
      <c r="AP51" s="636">
        <f t="shared" si="12"/>
        <v>0</v>
      </c>
      <c r="AQ51" s="604">
        <f t="shared" si="13"/>
        <v>0</v>
      </c>
      <c r="AR51" s="594">
        <f t="shared" si="14"/>
        <v>710.30399999999997</v>
      </c>
      <c r="AS51" s="634"/>
      <c r="AT51" s="597"/>
      <c r="AU51" s="603">
        <f t="shared" si="15"/>
        <v>0</v>
      </c>
      <c r="AV51" s="602"/>
      <c r="AW51" s="601">
        <f t="shared" si="16"/>
        <v>0</v>
      </c>
      <c r="AX51" s="600"/>
      <c r="AY51" s="600">
        <f t="shared" si="17"/>
        <v>0</v>
      </c>
      <c r="AZ51" s="600"/>
      <c r="BA51" s="601">
        <f t="shared" si="18"/>
        <v>0</v>
      </c>
      <c r="BB51" s="599"/>
      <c r="BC51" s="599">
        <f t="shared" si="19"/>
        <v>0</v>
      </c>
      <c r="BD51" s="600"/>
      <c r="BE51" s="601">
        <f t="shared" si="20"/>
        <v>0</v>
      </c>
      <c r="BF51" s="598"/>
      <c r="BG51" s="598">
        <f t="shared" si="21"/>
        <v>0</v>
      </c>
      <c r="BH51" s="600"/>
      <c r="BI51" s="601">
        <f t="shared" si="22"/>
        <v>0</v>
      </c>
      <c r="BJ51" s="598"/>
      <c r="BK51" s="598">
        <f t="shared" si="23"/>
        <v>0</v>
      </c>
      <c r="BL51" s="600"/>
      <c r="BM51" s="601">
        <f t="shared" si="24"/>
        <v>0</v>
      </c>
      <c r="BN51" s="600"/>
      <c r="BO51" s="599">
        <f t="shared" si="25"/>
        <v>0</v>
      </c>
      <c r="BP51" s="600"/>
      <c r="BQ51" s="618">
        <f t="shared" si="26"/>
        <v>0</v>
      </c>
      <c r="BR51" s="600"/>
      <c r="BS51" s="601">
        <f t="shared" si="27"/>
        <v>710.30399999999997</v>
      </c>
      <c r="BT51" s="600"/>
      <c r="BU51" s="600">
        <f t="shared" si="28"/>
        <v>710.30399999999997</v>
      </c>
      <c r="BV51" s="600"/>
      <c r="BW51" s="601">
        <f t="shared" si="29"/>
        <v>0</v>
      </c>
      <c r="BX51" s="600"/>
      <c r="BY51" s="600">
        <f t="shared" si="30"/>
        <v>710.30399999999997</v>
      </c>
      <c r="BZ51" s="600"/>
      <c r="CA51" s="601">
        <f t="shared" si="31"/>
        <v>0</v>
      </c>
      <c r="CB51" s="600"/>
      <c r="CC51" s="599">
        <f t="shared" si="32"/>
        <v>710.30399999999997</v>
      </c>
      <c r="CD51" s="600"/>
      <c r="CE51" s="600">
        <f t="shared" si="33"/>
        <v>710.30399999999997</v>
      </c>
      <c r="CF51" s="600"/>
      <c r="CG51" s="601">
        <f t="shared" si="34"/>
        <v>0</v>
      </c>
      <c r="CH51" s="600"/>
      <c r="CI51" s="600">
        <f t="shared" si="35"/>
        <v>710.30399999999997</v>
      </c>
      <c r="CJ51" s="600"/>
      <c r="CK51" s="601">
        <f t="shared" si="36"/>
        <v>0</v>
      </c>
      <c r="CL51" s="600"/>
      <c r="CM51" s="600">
        <f t="shared" si="37"/>
        <v>710.30399999999997</v>
      </c>
      <c r="CN51" s="600"/>
      <c r="CO51" s="601">
        <f t="shared" si="38"/>
        <v>0</v>
      </c>
      <c r="CP51" s="600"/>
      <c r="CQ51" s="599">
        <f t="shared" si="39"/>
        <v>0</v>
      </c>
      <c r="CR51" s="600"/>
      <c r="CS51" s="618">
        <f t="shared" si="40"/>
        <v>710.30399999999997</v>
      </c>
      <c r="CT51" s="598"/>
      <c r="CU51" s="621">
        <f t="shared" si="41"/>
        <v>710.30399999999997</v>
      </c>
      <c r="CV51" s="620"/>
      <c r="CW51" s="629"/>
    </row>
    <row r="52" spans="1:101" s="628" customFormat="1" x14ac:dyDescent="0.25">
      <c r="A52" s="617"/>
      <c r="B52" s="617"/>
      <c r="C52" s="617"/>
      <c r="D52" s="617"/>
      <c r="E52" s="775" t="s">
        <v>1411</v>
      </c>
      <c r="F52" s="631">
        <v>8109</v>
      </c>
      <c r="G52" s="595">
        <v>2549</v>
      </c>
      <c r="H52" s="595">
        <v>3623</v>
      </c>
      <c r="I52" s="637">
        <f>SUM(F52:H52)</f>
        <v>14281</v>
      </c>
      <c r="J52" s="595">
        <v>6369</v>
      </c>
      <c r="K52" s="595">
        <v>2725</v>
      </c>
      <c r="L52" s="595">
        <v>3101.2379999999998</v>
      </c>
      <c r="M52" s="637">
        <f>SUM(J52:L52)</f>
        <v>12195.237999999999</v>
      </c>
      <c r="N52" s="636">
        <f>+I52+M52</f>
        <v>26476.237999999998</v>
      </c>
      <c r="O52" s="592"/>
      <c r="P52" s="592"/>
      <c r="Q52" s="595"/>
      <c r="R52" s="637">
        <f>SUM(O52:Q52)</f>
        <v>0</v>
      </c>
      <c r="S52" s="595"/>
      <c r="T52" s="595"/>
      <c r="U52" s="635"/>
      <c r="V52" s="637">
        <f>SUM(S52:U52)</f>
        <v>0</v>
      </c>
      <c r="W52" s="636">
        <f>+R52+V52</f>
        <v>0</v>
      </c>
      <c r="X52" s="607">
        <f>+F52+G52+H52+J52+K52+L52+O52+P52+Q52+S52+T52+U52</f>
        <v>26476.238000000001</v>
      </c>
      <c r="Y52" s="606">
        <v>161</v>
      </c>
      <c r="Z52" s="595">
        <v>169</v>
      </c>
      <c r="AA52" s="595">
        <v>135</v>
      </c>
      <c r="AB52" s="637">
        <f>+Y52+Z52+AA52</f>
        <v>465</v>
      </c>
      <c r="AC52" s="595">
        <v>137</v>
      </c>
      <c r="AD52" s="595">
        <v>5175</v>
      </c>
      <c r="AE52" s="595">
        <v>262.13600000000002</v>
      </c>
      <c r="AF52" s="605">
        <f>SUM(AC52:AE52)</f>
        <v>5574.1360000000004</v>
      </c>
      <c r="AG52" s="636">
        <f>+AB52+AF52</f>
        <v>6039.1360000000004</v>
      </c>
      <c r="AH52" s="592"/>
      <c r="AI52" s="592"/>
      <c r="AJ52" s="592"/>
      <c r="AK52" s="637">
        <f>SUM(AH52:AJ52)</f>
        <v>0</v>
      </c>
      <c r="AL52" s="595"/>
      <c r="AM52" s="595"/>
      <c r="AN52" s="635"/>
      <c r="AO52" s="637">
        <f>+AL52+AM52+AN52</f>
        <v>0</v>
      </c>
      <c r="AP52" s="636">
        <f>+AK52+AO52</f>
        <v>0</v>
      </c>
      <c r="AQ52" s="604">
        <f>SUM(Y52:AA52,AC52:AE52,AH52:AJ52,AL52:AN52)</f>
        <v>6039.1360000000004</v>
      </c>
      <c r="AR52" s="594">
        <f>+X52+AQ52</f>
        <v>32515.374000000003</v>
      </c>
      <c r="AS52" s="634"/>
      <c r="AT52" s="597"/>
      <c r="AU52" s="603">
        <f>+F52+Y52</f>
        <v>8270</v>
      </c>
      <c r="AV52" s="602"/>
      <c r="AW52" s="601">
        <f>+G52+Z52</f>
        <v>2718</v>
      </c>
      <c r="AX52" s="600"/>
      <c r="AY52" s="600">
        <f>AU52+AW52</f>
        <v>10988</v>
      </c>
      <c r="AZ52" s="600"/>
      <c r="BA52" s="601">
        <f>+H52+AA52</f>
        <v>3758</v>
      </c>
      <c r="BB52" s="599"/>
      <c r="BC52" s="599">
        <f>AU52+AW52+BA52</f>
        <v>14746</v>
      </c>
      <c r="BD52" s="600"/>
      <c r="BE52" s="601">
        <f>+J52+AC52</f>
        <v>6506</v>
      </c>
      <c r="BF52" s="598"/>
      <c r="BG52" s="598">
        <f>+BC52+BE52</f>
        <v>21252</v>
      </c>
      <c r="BH52" s="600"/>
      <c r="BI52" s="601">
        <f>K52+AD52</f>
        <v>7900</v>
      </c>
      <c r="BJ52" s="598"/>
      <c r="BK52" s="598">
        <f>+BG52+BI52</f>
        <v>29152</v>
      </c>
      <c r="BL52" s="600"/>
      <c r="BM52" s="601">
        <f>+L52+AE52</f>
        <v>3363.3739999999998</v>
      </c>
      <c r="BN52" s="600"/>
      <c r="BO52" s="599">
        <f>BE52+BI52+BM52</f>
        <v>17769.374</v>
      </c>
      <c r="BP52" s="600"/>
      <c r="BQ52" s="618">
        <f>BC52+BO52</f>
        <v>32515.374</v>
      </c>
      <c r="BR52" s="600"/>
      <c r="BS52" s="601">
        <f>+O52+AH52</f>
        <v>0</v>
      </c>
      <c r="BT52" s="600"/>
      <c r="BU52" s="600">
        <f>BQ52+BS52</f>
        <v>32515.374</v>
      </c>
      <c r="BV52" s="600"/>
      <c r="BW52" s="601">
        <f>+P52+AI52</f>
        <v>0</v>
      </c>
      <c r="BX52" s="600"/>
      <c r="BY52" s="600">
        <f>BU52+BW52</f>
        <v>32515.374</v>
      </c>
      <c r="BZ52" s="600"/>
      <c r="CA52" s="601">
        <f>+Q52+AJ52</f>
        <v>0</v>
      </c>
      <c r="CB52" s="600"/>
      <c r="CC52" s="599">
        <f>BS52+BW52+CA52</f>
        <v>0</v>
      </c>
      <c r="CD52" s="600"/>
      <c r="CE52" s="600">
        <f>BY52+CA52</f>
        <v>32515.374</v>
      </c>
      <c r="CF52" s="600"/>
      <c r="CG52" s="601">
        <f>+S52+AL52</f>
        <v>0</v>
      </c>
      <c r="CH52" s="600"/>
      <c r="CI52" s="600">
        <f>CG52+CE52</f>
        <v>32515.374</v>
      </c>
      <c r="CJ52" s="600"/>
      <c r="CK52" s="601">
        <f>+T52+AM52</f>
        <v>0</v>
      </c>
      <c r="CL52" s="600"/>
      <c r="CM52" s="600">
        <f>CI52+CK52</f>
        <v>32515.374</v>
      </c>
      <c r="CN52" s="600"/>
      <c r="CO52" s="601">
        <f>+U52+AN52</f>
        <v>0</v>
      </c>
      <c r="CP52" s="600"/>
      <c r="CQ52" s="599">
        <f>CG52+CK52+CO52</f>
        <v>0</v>
      </c>
      <c r="CR52" s="600"/>
      <c r="CS52" s="618">
        <f>CC52+CQ52</f>
        <v>0</v>
      </c>
      <c r="CT52" s="598"/>
      <c r="CU52" s="621">
        <f>SUM(AU52,AW52,BA52,BE52,BI52,BM52,BS52,BW52,CA52,CG52,CK52,CO52)</f>
        <v>32515.374</v>
      </c>
      <c r="CV52" s="620"/>
      <c r="CW52" s="777"/>
    </row>
    <row r="53" spans="1:101" x14ac:dyDescent="0.25">
      <c r="A53" s="650"/>
      <c r="B53" s="650"/>
      <c r="C53" s="650"/>
      <c r="D53" s="650"/>
      <c r="E53" s="771" t="s">
        <v>2209</v>
      </c>
      <c r="F53" s="631"/>
      <c r="G53" s="595"/>
      <c r="H53" s="595"/>
      <c r="I53" s="637">
        <f t="shared" si="0"/>
        <v>0</v>
      </c>
      <c r="J53" s="595"/>
      <c r="K53" s="595"/>
      <c r="L53" s="595"/>
      <c r="M53" s="637">
        <f t="shared" si="1"/>
        <v>0</v>
      </c>
      <c r="N53" s="636">
        <f t="shared" si="2"/>
        <v>0</v>
      </c>
      <c r="O53" s="592"/>
      <c r="P53" s="592"/>
      <c r="Q53" s="595">
        <v>110</v>
      </c>
      <c r="R53" s="637">
        <f t="shared" si="3"/>
        <v>110</v>
      </c>
      <c r="S53" s="595"/>
      <c r="T53" s="595"/>
      <c r="U53" s="635"/>
      <c r="V53" s="637">
        <f t="shared" si="4"/>
        <v>0</v>
      </c>
      <c r="W53" s="636">
        <f t="shared" si="5"/>
        <v>110</v>
      </c>
      <c r="X53" s="607">
        <f t="shared" si="6"/>
        <v>110</v>
      </c>
      <c r="Y53" s="606"/>
      <c r="Z53" s="595"/>
      <c r="AA53" s="595"/>
      <c r="AB53" s="637">
        <f t="shared" si="7"/>
        <v>0</v>
      </c>
      <c r="AC53" s="595"/>
      <c r="AD53" s="595"/>
      <c r="AE53" s="595"/>
      <c r="AF53" s="605">
        <f t="shared" si="8"/>
        <v>0</v>
      </c>
      <c r="AG53" s="636">
        <f t="shared" si="9"/>
        <v>0</v>
      </c>
      <c r="AH53" s="592"/>
      <c r="AI53" s="592"/>
      <c r="AJ53" s="592">
        <v>0</v>
      </c>
      <c r="AK53" s="637">
        <f t="shared" si="10"/>
        <v>0</v>
      </c>
      <c r="AL53" s="595"/>
      <c r="AM53" s="595"/>
      <c r="AN53" s="635"/>
      <c r="AO53" s="637">
        <f t="shared" si="11"/>
        <v>0</v>
      </c>
      <c r="AP53" s="636">
        <f t="shared" si="12"/>
        <v>0</v>
      </c>
      <c r="AQ53" s="604">
        <f t="shared" si="13"/>
        <v>0</v>
      </c>
      <c r="AR53" s="594">
        <f t="shared" si="14"/>
        <v>110</v>
      </c>
      <c r="AS53" s="634"/>
      <c r="AT53" s="597"/>
      <c r="AU53" s="603">
        <f t="shared" si="15"/>
        <v>0</v>
      </c>
      <c r="AV53" s="602"/>
      <c r="AW53" s="601">
        <f t="shared" si="16"/>
        <v>0</v>
      </c>
      <c r="AX53" s="600"/>
      <c r="AY53" s="600">
        <f t="shared" si="17"/>
        <v>0</v>
      </c>
      <c r="AZ53" s="600"/>
      <c r="BA53" s="601">
        <f t="shared" si="18"/>
        <v>0</v>
      </c>
      <c r="BB53" s="599"/>
      <c r="BC53" s="599">
        <f t="shared" si="19"/>
        <v>0</v>
      </c>
      <c r="BD53" s="600"/>
      <c r="BE53" s="601">
        <f t="shared" si="20"/>
        <v>0</v>
      </c>
      <c r="BF53" s="598"/>
      <c r="BG53" s="598">
        <f t="shared" si="21"/>
        <v>0</v>
      </c>
      <c r="BH53" s="600"/>
      <c r="BI53" s="601">
        <f t="shared" si="22"/>
        <v>0</v>
      </c>
      <c r="BJ53" s="598"/>
      <c r="BK53" s="598">
        <f t="shared" si="23"/>
        <v>0</v>
      </c>
      <c r="BL53" s="600"/>
      <c r="BM53" s="601">
        <f t="shared" si="24"/>
        <v>0</v>
      </c>
      <c r="BN53" s="600"/>
      <c r="BO53" s="599">
        <f t="shared" si="25"/>
        <v>0</v>
      </c>
      <c r="BP53" s="600"/>
      <c r="BQ53" s="618">
        <f t="shared" si="26"/>
        <v>0</v>
      </c>
      <c r="BR53" s="600"/>
      <c r="BS53" s="601">
        <f t="shared" si="27"/>
        <v>0</v>
      </c>
      <c r="BT53" s="600"/>
      <c r="BU53" s="600">
        <f t="shared" si="28"/>
        <v>0</v>
      </c>
      <c r="BV53" s="600"/>
      <c r="BW53" s="601">
        <f t="shared" si="29"/>
        <v>0</v>
      </c>
      <c r="BX53" s="600"/>
      <c r="BY53" s="600">
        <f t="shared" si="30"/>
        <v>0</v>
      </c>
      <c r="BZ53" s="600"/>
      <c r="CA53" s="601">
        <f t="shared" si="31"/>
        <v>110</v>
      </c>
      <c r="CB53" s="600"/>
      <c r="CC53" s="599">
        <f t="shared" si="32"/>
        <v>110</v>
      </c>
      <c r="CD53" s="600"/>
      <c r="CE53" s="600">
        <f t="shared" si="33"/>
        <v>110</v>
      </c>
      <c r="CF53" s="600"/>
      <c r="CG53" s="601">
        <f t="shared" si="34"/>
        <v>0</v>
      </c>
      <c r="CH53" s="600"/>
      <c r="CI53" s="600">
        <f t="shared" si="35"/>
        <v>110</v>
      </c>
      <c r="CJ53" s="600"/>
      <c r="CK53" s="601">
        <f t="shared" si="36"/>
        <v>0</v>
      </c>
      <c r="CL53" s="600"/>
      <c r="CM53" s="600">
        <f t="shared" si="37"/>
        <v>110</v>
      </c>
      <c r="CN53" s="600"/>
      <c r="CO53" s="601">
        <f t="shared" si="38"/>
        <v>0</v>
      </c>
      <c r="CP53" s="600"/>
      <c r="CQ53" s="599">
        <f t="shared" si="39"/>
        <v>0</v>
      </c>
      <c r="CR53" s="600"/>
      <c r="CS53" s="618">
        <f t="shared" si="40"/>
        <v>110</v>
      </c>
      <c r="CT53" s="598"/>
      <c r="CU53" s="621">
        <f t="shared" si="41"/>
        <v>110</v>
      </c>
      <c r="CV53" s="620"/>
      <c r="CW53" s="629"/>
    </row>
    <row r="54" spans="1:101" x14ac:dyDescent="0.25">
      <c r="A54" s="650"/>
      <c r="B54" s="650"/>
      <c r="C54" s="650"/>
      <c r="D54" s="650"/>
      <c r="E54" s="771" t="s">
        <v>1965</v>
      </c>
      <c r="F54" s="631"/>
      <c r="G54" s="595"/>
      <c r="H54" s="595"/>
      <c r="I54" s="637">
        <f>SUM(F54:H54)</f>
        <v>0</v>
      </c>
      <c r="J54" s="595"/>
      <c r="K54" s="595">
        <v>1442</v>
      </c>
      <c r="L54" s="595">
        <v>150.09399999999999</v>
      </c>
      <c r="M54" s="637">
        <f>SUM(J54:L54)</f>
        <v>1592.0940000000001</v>
      </c>
      <c r="N54" s="636">
        <f>+I54+M54</f>
        <v>1592.0940000000001</v>
      </c>
      <c r="O54" s="592"/>
      <c r="P54" s="592"/>
      <c r="Q54" s="595"/>
      <c r="R54" s="637">
        <f>SUM(O54:Q54)</f>
        <v>0</v>
      </c>
      <c r="S54" s="595"/>
      <c r="T54" s="595"/>
      <c r="U54" s="635"/>
      <c r="V54" s="637">
        <f>SUM(S54:U54)</f>
        <v>0</v>
      </c>
      <c r="W54" s="636">
        <f>+R54+V54</f>
        <v>0</v>
      </c>
      <c r="X54" s="607">
        <f>+F54+G54+H54+J54+K54+L54+O54+P54+Q54+S54+T54+U54</f>
        <v>1592.0940000000001</v>
      </c>
      <c r="Y54" s="606"/>
      <c r="Z54" s="595"/>
      <c r="AA54" s="595"/>
      <c r="AB54" s="637">
        <f>+Y54+Z54+AA54</f>
        <v>0</v>
      </c>
      <c r="AC54" s="595"/>
      <c r="AD54" s="595">
        <v>0</v>
      </c>
      <c r="AE54" s="595">
        <v>0</v>
      </c>
      <c r="AF54" s="605">
        <f>SUM(AC54:AE54)</f>
        <v>0</v>
      </c>
      <c r="AG54" s="636">
        <f>+AB54+AF54</f>
        <v>0</v>
      </c>
      <c r="AH54" s="592"/>
      <c r="AI54" s="592"/>
      <c r="AJ54" s="592"/>
      <c r="AK54" s="637">
        <f>SUM(AH54:AJ54)</f>
        <v>0</v>
      </c>
      <c r="AL54" s="595"/>
      <c r="AM54" s="595"/>
      <c r="AN54" s="635"/>
      <c r="AO54" s="637">
        <f>+AL54+AM54+AN54</f>
        <v>0</v>
      </c>
      <c r="AP54" s="636">
        <f>+AK54+AO54</f>
        <v>0</v>
      </c>
      <c r="AQ54" s="604">
        <f>SUM(Y54:AA54,AC54:AE54,AH54:AJ54,AL54:AN54)</f>
        <v>0</v>
      </c>
      <c r="AR54" s="594">
        <f>+X54+AQ54</f>
        <v>1592.0940000000001</v>
      </c>
      <c r="AS54" s="634"/>
      <c r="AT54" s="597"/>
      <c r="AU54" s="603">
        <f>+F54+Y54</f>
        <v>0</v>
      </c>
      <c r="AV54" s="602"/>
      <c r="AW54" s="601">
        <f>+G54+Z54</f>
        <v>0</v>
      </c>
      <c r="AX54" s="600"/>
      <c r="AY54" s="600">
        <f>AU54+AW54</f>
        <v>0</v>
      </c>
      <c r="AZ54" s="600"/>
      <c r="BA54" s="601">
        <f>+H54+AA54</f>
        <v>0</v>
      </c>
      <c r="BB54" s="599"/>
      <c r="BC54" s="599">
        <f>AU54+AW54+BA54</f>
        <v>0</v>
      </c>
      <c r="BD54" s="600"/>
      <c r="BE54" s="601">
        <f>+J54+AC54</f>
        <v>0</v>
      </c>
      <c r="BF54" s="598"/>
      <c r="BG54" s="598">
        <f>+BC54+BE54</f>
        <v>0</v>
      </c>
      <c r="BH54" s="600"/>
      <c r="BI54" s="601">
        <f>K54+AD54</f>
        <v>1442</v>
      </c>
      <c r="BJ54" s="598"/>
      <c r="BK54" s="598">
        <f>+BG54+BI54</f>
        <v>1442</v>
      </c>
      <c r="BL54" s="600"/>
      <c r="BM54" s="601">
        <f>+L54+AE54</f>
        <v>150.09399999999999</v>
      </c>
      <c r="BN54" s="600"/>
      <c r="BO54" s="599">
        <f>BE54+BI54+BM54</f>
        <v>1592.0940000000001</v>
      </c>
      <c r="BP54" s="600"/>
      <c r="BQ54" s="618">
        <f>BC54+BO54</f>
        <v>1592.0940000000001</v>
      </c>
      <c r="BR54" s="600"/>
      <c r="BS54" s="601">
        <f>+O54+AH54</f>
        <v>0</v>
      </c>
      <c r="BT54" s="600"/>
      <c r="BU54" s="600">
        <f>BQ54+BS54</f>
        <v>1592.0940000000001</v>
      </c>
      <c r="BV54" s="600"/>
      <c r="BW54" s="601">
        <f>+P54+AI54</f>
        <v>0</v>
      </c>
      <c r="BX54" s="600"/>
      <c r="BY54" s="600">
        <f>BU54+BW54</f>
        <v>1592.0940000000001</v>
      </c>
      <c r="BZ54" s="600"/>
      <c r="CA54" s="601">
        <f>+Q54+AJ54</f>
        <v>0</v>
      </c>
      <c r="CB54" s="600"/>
      <c r="CC54" s="599">
        <f>BS54+BW54+CA54</f>
        <v>0</v>
      </c>
      <c r="CD54" s="600"/>
      <c r="CE54" s="600">
        <f>BY54+CA54</f>
        <v>1592.0940000000001</v>
      </c>
      <c r="CF54" s="600"/>
      <c r="CG54" s="601">
        <f>+S54+AL54</f>
        <v>0</v>
      </c>
      <c r="CH54" s="600"/>
      <c r="CI54" s="600">
        <f>CG54+CE54</f>
        <v>1592.0940000000001</v>
      </c>
      <c r="CJ54" s="600"/>
      <c r="CK54" s="601">
        <f>+T54+AM54</f>
        <v>0</v>
      </c>
      <c r="CL54" s="600"/>
      <c r="CM54" s="600">
        <f>CI54+CK54</f>
        <v>1592.0940000000001</v>
      </c>
      <c r="CN54" s="600"/>
      <c r="CO54" s="601">
        <f>+U54+AN54</f>
        <v>0</v>
      </c>
      <c r="CP54" s="600"/>
      <c r="CQ54" s="599">
        <f>CG54+CK54+CO54</f>
        <v>0</v>
      </c>
      <c r="CR54" s="600"/>
      <c r="CS54" s="618">
        <f>CC54+CQ54</f>
        <v>0</v>
      </c>
      <c r="CT54" s="598"/>
      <c r="CU54" s="621">
        <f>SUM(AU54,AW54,BA54,BE54,BI54,BM54,BS54,BW54,CA54,CG54,CK54,CO54)</f>
        <v>1592.0940000000001</v>
      </c>
      <c r="CV54" s="620"/>
      <c r="CW54" s="629"/>
    </row>
    <row r="55" spans="1:101" x14ac:dyDescent="0.25">
      <c r="A55" s="650"/>
      <c r="B55" s="650"/>
      <c r="C55" s="650"/>
      <c r="D55" s="650"/>
      <c r="E55" s="776" t="s">
        <v>2210</v>
      </c>
      <c r="F55" s="631"/>
      <c r="G55" s="595"/>
      <c r="H55" s="595"/>
      <c r="I55" s="637">
        <f t="shared" si="0"/>
        <v>0</v>
      </c>
      <c r="J55" s="595"/>
      <c r="K55" s="595"/>
      <c r="L55" s="595">
        <v>262.13600000000002</v>
      </c>
      <c r="M55" s="637">
        <f t="shared" si="1"/>
        <v>262.13600000000002</v>
      </c>
      <c r="N55" s="636">
        <f t="shared" si="2"/>
        <v>262.13600000000002</v>
      </c>
      <c r="O55" s="592">
        <v>1522.08</v>
      </c>
      <c r="P55" s="592">
        <v>105.7</v>
      </c>
      <c r="Q55" s="595">
        <v>2108</v>
      </c>
      <c r="R55" s="637">
        <f t="shared" si="3"/>
        <v>3735.7799999999997</v>
      </c>
      <c r="S55" s="595">
        <v>1272.6279999999999</v>
      </c>
      <c r="T55" s="595">
        <v>1938.538</v>
      </c>
      <c r="U55" s="635">
        <v>2171</v>
      </c>
      <c r="V55" s="637">
        <f t="shared" si="4"/>
        <v>5382.1660000000002</v>
      </c>
      <c r="W55" s="636">
        <f t="shared" si="5"/>
        <v>9117.9459999999999</v>
      </c>
      <c r="X55" s="607">
        <f t="shared" si="6"/>
        <v>9380.0820000000003</v>
      </c>
      <c r="Y55" s="606"/>
      <c r="Z55" s="595"/>
      <c r="AA55" s="595"/>
      <c r="AB55" s="637">
        <f t="shared" si="7"/>
        <v>0</v>
      </c>
      <c r="AC55" s="595"/>
      <c r="AD55" s="595"/>
      <c r="AE55" s="595">
        <v>10.57</v>
      </c>
      <c r="AF55" s="605">
        <f t="shared" si="8"/>
        <v>10.57</v>
      </c>
      <c r="AG55" s="636">
        <f t="shared" si="9"/>
        <v>10.57</v>
      </c>
      <c r="AH55" s="592">
        <v>234.654</v>
      </c>
      <c r="AI55" s="592">
        <v>0</v>
      </c>
      <c r="AJ55" s="592">
        <v>806</v>
      </c>
      <c r="AK55" s="637">
        <f t="shared" si="10"/>
        <v>1040.654</v>
      </c>
      <c r="AL55" s="595">
        <v>147.97999999999999</v>
      </c>
      <c r="AM55" s="595">
        <v>270.59199999999998</v>
      </c>
      <c r="AN55" s="635">
        <v>378</v>
      </c>
      <c r="AO55" s="637">
        <f t="shared" si="11"/>
        <v>796.572</v>
      </c>
      <c r="AP55" s="636">
        <f t="shared" si="12"/>
        <v>1837.2260000000001</v>
      </c>
      <c r="AQ55" s="604">
        <f t="shared" si="13"/>
        <v>1847.7959999999998</v>
      </c>
      <c r="AR55" s="594">
        <f t="shared" si="14"/>
        <v>11227.878000000001</v>
      </c>
      <c r="AS55" s="634"/>
      <c r="AT55" s="597"/>
      <c r="AU55" s="603">
        <f t="shared" si="15"/>
        <v>0</v>
      </c>
      <c r="AV55" s="602"/>
      <c r="AW55" s="601">
        <f t="shared" si="16"/>
        <v>0</v>
      </c>
      <c r="AX55" s="600"/>
      <c r="AY55" s="600">
        <f t="shared" si="17"/>
        <v>0</v>
      </c>
      <c r="AZ55" s="600"/>
      <c r="BA55" s="601">
        <f t="shared" si="18"/>
        <v>0</v>
      </c>
      <c r="BB55" s="599"/>
      <c r="BC55" s="599">
        <f t="shared" si="19"/>
        <v>0</v>
      </c>
      <c r="BD55" s="600"/>
      <c r="BE55" s="601">
        <f t="shared" si="20"/>
        <v>0</v>
      </c>
      <c r="BF55" s="598"/>
      <c r="BG55" s="598">
        <f t="shared" si="21"/>
        <v>0</v>
      </c>
      <c r="BH55" s="600"/>
      <c r="BI55" s="601">
        <f t="shared" si="22"/>
        <v>0</v>
      </c>
      <c r="BJ55" s="598"/>
      <c r="BK55" s="598">
        <f t="shared" si="23"/>
        <v>0</v>
      </c>
      <c r="BL55" s="600"/>
      <c r="BM55" s="601">
        <f t="shared" si="24"/>
        <v>272.70600000000002</v>
      </c>
      <c r="BN55" s="600"/>
      <c r="BO55" s="599">
        <f t="shared" si="25"/>
        <v>272.70600000000002</v>
      </c>
      <c r="BP55" s="600"/>
      <c r="BQ55" s="618">
        <f t="shared" si="26"/>
        <v>272.70600000000002</v>
      </c>
      <c r="BR55" s="600"/>
      <c r="BS55" s="601">
        <f t="shared" si="27"/>
        <v>1756.7339999999999</v>
      </c>
      <c r="BT55" s="600"/>
      <c r="BU55" s="600">
        <f t="shared" si="28"/>
        <v>2029.44</v>
      </c>
      <c r="BV55" s="600"/>
      <c r="BW55" s="601">
        <f t="shared" si="29"/>
        <v>105.7</v>
      </c>
      <c r="BX55" s="600"/>
      <c r="BY55" s="600">
        <f t="shared" si="30"/>
        <v>2135.14</v>
      </c>
      <c r="BZ55" s="600"/>
      <c r="CA55" s="601">
        <f t="shared" si="31"/>
        <v>2914</v>
      </c>
      <c r="CB55" s="600"/>
      <c r="CC55" s="599">
        <f t="shared" si="32"/>
        <v>4776.4340000000002</v>
      </c>
      <c r="CD55" s="600"/>
      <c r="CE55" s="600">
        <f t="shared" si="33"/>
        <v>5049.1399999999994</v>
      </c>
      <c r="CF55" s="600"/>
      <c r="CG55" s="601">
        <f t="shared" si="34"/>
        <v>1420.6079999999999</v>
      </c>
      <c r="CH55" s="600"/>
      <c r="CI55" s="600">
        <f t="shared" si="35"/>
        <v>6469.7479999999996</v>
      </c>
      <c r="CJ55" s="600"/>
      <c r="CK55" s="601">
        <f t="shared" si="36"/>
        <v>2209.13</v>
      </c>
      <c r="CL55" s="600"/>
      <c r="CM55" s="600">
        <f t="shared" si="37"/>
        <v>8678.8780000000006</v>
      </c>
      <c r="CN55" s="600"/>
      <c r="CO55" s="601">
        <f t="shared" si="38"/>
        <v>2549</v>
      </c>
      <c r="CP55" s="600"/>
      <c r="CQ55" s="599">
        <f t="shared" si="39"/>
        <v>6178.7380000000003</v>
      </c>
      <c r="CR55" s="600"/>
      <c r="CS55" s="618">
        <f t="shared" si="40"/>
        <v>10955.172</v>
      </c>
      <c r="CT55" s="598"/>
      <c r="CU55" s="621">
        <f t="shared" si="41"/>
        <v>11227.878000000001</v>
      </c>
      <c r="CV55" s="620"/>
      <c r="CW55" s="629"/>
    </row>
    <row r="56" spans="1:101" x14ac:dyDescent="0.25">
      <c r="A56" s="650"/>
      <c r="B56" s="650"/>
      <c r="C56" s="650"/>
      <c r="D56" s="650"/>
      <c r="E56" s="776" t="s">
        <v>1217</v>
      </c>
      <c r="F56" s="631">
        <v>2810</v>
      </c>
      <c r="G56" s="595">
        <v>1812</v>
      </c>
      <c r="H56" s="595">
        <v>1275</v>
      </c>
      <c r="I56" s="637">
        <f>SUM(F56:H56)</f>
        <v>5897</v>
      </c>
      <c r="J56" s="595">
        <v>1431</v>
      </c>
      <c r="K56" s="595">
        <v>1072</v>
      </c>
      <c r="L56" s="595">
        <v>2185.8760000000002</v>
      </c>
      <c r="M56" s="637">
        <f>SUM(J56:L56)</f>
        <v>4688.8760000000002</v>
      </c>
      <c r="N56" s="636">
        <f>+I56+M56</f>
        <v>10585.876</v>
      </c>
      <c r="O56" s="592"/>
      <c r="P56" s="592"/>
      <c r="Q56" s="595"/>
      <c r="R56" s="637">
        <f>SUM(O56:Q56)</f>
        <v>0</v>
      </c>
      <c r="S56" s="595"/>
      <c r="T56" s="595"/>
      <c r="U56" s="635"/>
      <c r="V56" s="637">
        <f>SUM(S56:U56)</f>
        <v>0</v>
      </c>
      <c r="W56" s="636">
        <f>+R56+V56</f>
        <v>0</v>
      </c>
      <c r="X56" s="607">
        <f>+F56+G56+H56+J56+K56+L56+O56+P56+Q56+S56+T56+U56</f>
        <v>10585.876</v>
      </c>
      <c r="Y56" s="606">
        <v>85</v>
      </c>
      <c r="Z56" s="595">
        <v>281</v>
      </c>
      <c r="AA56" s="595">
        <v>505</v>
      </c>
      <c r="AB56" s="637">
        <f>+Y56+Z56+AA56</f>
        <v>871</v>
      </c>
      <c r="AC56" s="595">
        <v>326</v>
      </c>
      <c r="AD56" s="595">
        <v>326</v>
      </c>
      <c r="AE56" s="595">
        <v>167.006</v>
      </c>
      <c r="AF56" s="605">
        <f>SUM(AC56:AE56)</f>
        <v>819.00599999999997</v>
      </c>
      <c r="AG56" s="636">
        <f>+AB56+AF56</f>
        <v>1690.0059999999999</v>
      </c>
      <c r="AH56" s="592"/>
      <c r="AI56" s="592"/>
      <c r="AJ56" s="592"/>
      <c r="AK56" s="637">
        <f>SUM(AH56:AJ56)</f>
        <v>0</v>
      </c>
      <c r="AL56" s="595"/>
      <c r="AM56" s="595"/>
      <c r="AN56" s="635"/>
      <c r="AO56" s="637">
        <f>+AL56+AM56+AN56</f>
        <v>0</v>
      </c>
      <c r="AP56" s="636">
        <f>+AK56+AO56</f>
        <v>0</v>
      </c>
      <c r="AQ56" s="604">
        <f>SUM(Y56:AA56,AC56:AE56,AH56:AJ56,AL56:AN56)</f>
        <v>1690.0060000000001</v>
      </c>
      <c r="AR56" s="594">
        <f>+X56+AQ56</f>
        <v>12275.882</v>
      </c>
      <c r="AS56" s="634"/>
      <c r="AT56" s="597"/>
      <c r="AU56" s="603">
        <f>+F56+Y56</f>
        <v>2895</v>
      </c>
      <c r="AV56" s="602"/>
      <c r="AW56" s="601">
        <f>+G56+Z56</f>
        <v>2093</v>
      </c>
      <c r="AX56" s="600"/>
      <c r="AY56" s="600">
        <f>AU56+AW56</f>
        <v>4988</v>
      </c>
      <c r="AZ56" s="600"/>
      <c r="BA56" s="601">
        <f>+H56+AA56</f>
        <v>1780</v>
      </c>
      <c r="BB56" s="599"/>
      <c r="BC56" s="599">
        <f>AU56+AW56+BA56</f>
        <v>6768</v>
      </c>
      <c r="BD56" s="600"/>
      <c r="BE56" s="601">
        <f>+J56+AC56</f>
        <v>1757</v>
      </c>
      <c r="BF56" s="598"/>
      <c r="BG56" s="598">
        <f>+BC56+BE56</f>
        <v>8525</v>
      </c>
      <c r="BH56" s="600"/>
      <c r="BI56" s="601">
        <f>K56+AD56</f>
        <v>1398</v>
      </c>
      <c r="BJ56" s="598"/>
      <c r="BK56" s="598">
        <f>+BG56+BI56</f>
        <v>9923</v>
      </c>
      <c r="BL56" s="600"/>
      <c r="BM56" s="601">
        <f>+L56+AE56</f>
        <v>2352.8820000000001</v>
      </c>
      <c r="BN56" s="600"/>
      <c r="BO56" s="599">
        <f>BE56+BI56+BM56</f>
        <v>5507.8819999999996</v>
      </c>
      <c r="BP56" s="600"/>
      <c r="BQ56" s="618">
        <f>BC56+BO56</f>
        <v>12275.882</v>
      </c>
      <c r="BR56" s="600"/>
      <c r="BS56" s="601">
        <f>+O56+AH56</f>
        <v>0</v>
      </c>
      <c r="BT56" s="600"/>
      <c r="BU56" s="600">
        <f>BQ56+BS56</f>
        <v>12275.882</v>
      </c>
      <c r="BV56" s="600"/>
      <c r="BW56" s="601">
        <f>+P56+AI56</f>
        <v>0</v>
      </c>
      <c r="BX56" s="600"/>
      <c r="BY56" s="600">
        <f>BU56+BW56</f>
        <v>12275.882</v>
      </c>
      <c r="BZ56" s="600"/>
      <c r="CA56" s="601">
        <f>+Q56+AJ56</f>
        <v>0</v>
      </c>
      <c r="CB56" s="600"/>
      <c r="CC56" s="599">
        <f>BS56+BW56+CA56</f>
        <v>0</v>
      </c>
      <c r="CD56" s="600"/>
      <c r="CE56" s="600">
        <f>BY56+CA56</f>
        <v>12275.882</v>
      </c>
      <c r="CF56" s="600"/>
      <c r="CG56" s="601">
        <f>+S56+AL56</f>
        <v>0</v>
      </c>
      <c r="CH56" s="600"/>
      <c r="CI56" s="600">
        <f>CG56+CE56</f>
        <v>12275.882</v>
      </c>
      <c r="CJ56" s="600"/>
      <c r="CK56" s="601">
        <f>+T56+AM56</f>
        <v>0</v>
      </c>
      <c r="CL56" s="600"/>
      <c r="CM56" s="600">
        <f>CI56+CK56</f>
        <v>12275.882</v>
      </c>
      <c r="CN56" s="600"/>
      <c r="CO56" s="601">
        <f>+U56+AN56</f>
        <v>0</v>
      </c>
      <c r="CP56" s="600"/>
      <c r="CQ56" s="599">
        <f>CG56+CK56+CO56</f>
        <v>0</v>
      </c>
      <c r="CR56" s="600"/>
      <c r="CS56" s="618">
        <f>CC56+CQ56</f>
        <v>0</v>
      </c>
      <c r="CT56" s="598"/>
      <c r="CU56" s="621">
        <f>SUM(AU56,AW56,BA56,BE56,BI56,BM56,BS56,BW56,CA56,CG56,CK56,CO56)</f>
        <v>12275.882</v>
      </c>
      <c r="CV56" s="620"/>
      <c r="CW56" s="629"/>
    </row>
    <row r="57" spans="1:101" x14ac:dyDescent="0.25">
      <c r="A57" s="650"/>
      <c r="B57" s="650"/>
      <c r="C57" s="650"/>
      <c r="D57" s="650"/>
      <c r="E57" s="778" t="s">
        <v>2211</v>
      </c>
      <c r="F57" s="631"/>
      <c r="G57" s="595"/>
      <c r="H57" s="595"/>
      <c r="I57" s="637">
        <f t="shared" si="0"/>
        <v>0</v>
      </c>
      <c r="J57" s="595"/>
      <c r="K57" s="595"/>
      <c r="L57" s="595"/>
      <c r="M57" s="637">
        <f t="shared" si="1"/>
        <v>0</v>
      </c>
      <c r="N57" s="636">
        <f t="shared" si="2"/>
        <v>0</v>
      </c>
      <c r="O57" s="592"/>
      <c r="P57" s="592"/>
      <c r="Q57" s="595">
        <v>4281</v>
      </c>
      <c r="R57" s="637">
        <f t="shared" si="3"/>
        <v>4281</v>
      </c>
      <c r="S57" s="595">
        <v>4955.2160000000003</v>
      </c>
      <c r="T57" s="595">
        <v>3521.924</v>
      </c>
      <c r="U57" s="635">
        <v>1951</v>
      </c>
      <c r="V57" s="637">
        <f t="shared" si="4"/>
        <v>10428.14</v>
      </c>
      <c r="W57" s="636">
        <f t="shared" si="5"/>
        <v>14709.14</v>
      </c>
      <c r="X57" s="607">
        <f t="shared" si="6"/>
        <v>14709.14</v>
      </c>
      <c r="Y57" s="606"/>
      <c r="Z57" s="595"/>
      <c r="AA57" s="595"/>
      <c r="AB57" s="637">
        <f t="shared" si="7"/>
        <v>0</v>
      </c>
      <c r="AC57" s="595"/>
      <c r="AD57" s="595"/>
      <c r="AE57" s="595"/>
      <c r="AF57" s="605">
        <f t="shared" si="8"/>
        <v>0</v>
      </c>
      <c r="AG57" s="636">
        <f t="shared" si="9"/>
        <v>0</v>
      </c>
      <c r="AH57" s="592"/>
      <c r="AI57" s="592"/>
      <c r="AJ57" s="592">
        <v>3146</v>
      </c>
      <c r="AK57" s="637">
        <f t="shared" si="10"/>
        <v>3146</v>
      </c>
      <c r="AL57" s="595">
        <v>109.928</v>
      </c>
      <c r="AM57" s="595">
        <v>270.59199999999998</v>
      </c>
      <c r="AN57" s="635">
        <v>0</v>
      </c>
      <c r="AO57" s="637">
        <f t="shared" si="11"/>
        <v>380.52</v>
      </c>
      <c r="AP57" s="636">
        <f t="shared" si="12"/>
        <v>3526.52</v>
      </c>
      <c r="AQ57" s="604">
        <f t="shared" si="13"/>
        <v>3526.52</v>
      </c>
      <c r="AR57" s="594">
        <f t="shared" si="14"/>
        <v>18235.66</v>
      </c>
      <c r="AS57" s="634"/>
      <c r="AT57" s="597"/>
      <c r="AU57" s="603">
        <f t="shared" si="15"/>
        <v>0</v>
      </c>
      <c r="AV57" s="602"/>
      <c r="AW57" s="601">
        <f t="shared" si="16"/>
        <v>0</v>
      </c>
      <c r="AX57" s="600"/>
      <c r="AY57" s="600">
        <f t="shared" si="17"/>
        <v>0</v>
      </c>
      <c r="AZ57" s="600"/>
      <c r="BA57" s="601">
        <f t="shared" si="18"/>
        <v>0</v>
      </c>
      <c r="BB57" s="599"/>
      <c r="BC57" s="599">
        <f t="shared" si="19"/>
        <v>0</v>
      </c>
      <c r="BD57" s="600"/>
      <c r="BE57" s="601">
        <f t="shared" si="20"/>
        <v>0</v>
      </c>
      <c r="BF57" s="598"/>
      <c r="BG57" s="598">
        <f t="shared" si="21"/>
        <v>0</v>
      </c>
      <c r="BH57" s="600"/>
      <c r="BI57" s="601">
        <f t="shared" si="22"/>
        <v>0</v>
      </c>
      <c r="BJ57" s="598"/>
      <c r="BK57" s="598">
        <f t="shared" si="23"/>
        <v>0</v>
      </c>
      <c r="BL57" s="600"/>
      <c r="BM57" s="601">
        <f t="shared" si="24"/>
        <v>0</v>
      </c>
      <c r="BN57" s="600"/>
      <c r="BO57" s="599">
        <f t="shared" si="25"/>
        <v>0</v>
      </c>
      <c r="BP57" s="600"/>
      <c r="BQ57" s="618">
        <f t="shared" si="26"/>
        <v>0</v>
      </c>
      <c r="BR57" s="600"/>
      <c r="BS57" s="601">
        <f t="shared" si="27"/>
        <v>0</v>
      </c>
      <c r="BT57" s="600"/>
      <c r="BU57" s="600">
        <f t="shared" si="28"/>
        <v>0</v>
      </c>
      <c r="BV57" s="600"/>
      <c r="BW57" s="601">
        <f t="shared" si="29"/>
        <v>0</v>
      </c>
      <c r="BX57" s="600"/>
      <c r="BY57" s="600">
        <f t="shared" si="30"/>
        <v>0</v>
      </c>
      <c r="BZ57" s="600"/>
      <c r="CA57" s="601">
        <f t="shared" si="31"/>
        <v>7427</v>
      </c>
      <c r="CB57" s="600"/>
      <c r="CC57" s="599">
        <f t="shared" si="32"/>
        <v>7427</v>
      </c>
      <c r="CD57" s="600"/>
      <c r="CE57" s="600">
        <f t="shared" si="33"/>
        <v>7427</v>
      </c>
      <c r="CF57" s="600"/>
      <c r="CG57" s="601">
        <f t="shared" si="34"/>
        <v>5065.1440000000002</v>
      </c>
      <c r="CH57" s="600"/>
      <c r="CI57" s="600">
        <f t="shared" si="35"/>
        <v>12492.144</v>
      </c>
      <c r="CJ57" s="600"/>
      <c r="CK57" s="601">
        <f t="shared" si="36"/>
        <v>3792.5160000000001</v>
      </c>
      <c r="CL57" s="600"/>
      <c r="CM57" s="600">
        <f t="shared" si="37"/>
        <v>16284.66</v>
      </c>
      <c r="CN57" s="600"/>
      <c r="CO57" s="601">
        <f t="shared" si="38"/>
        <v>1951</v>
      </c>
      <c r="CP57" s="600"/>
      <c r="CQ57" s="599">
        <f t="shared" si="39"/>
        <v>10808.66</v>
      </c>
      <c r="CR57" s="600"/>
      <c r="CS57" s="618">
        <f t="shared" si="40"/>
        <v>18235.66</v>
      </c>
      <c r="CT57" s="598"/>
      <c r="CU57" s="621">
        <f t="shared" si="41"/>
        <v>18235.66</v>
      </c>
      <c r="CV57" s="620"/>
      <c r="CW57" s="629"/>
    </row>
    <row r="58" spans="1:101" x14ac:dyDescent="0.25">
      <c r="A58" s="650"/>
      <c r="B58" s="650"/>
      <c r="C58" s="650"/>
      <c r="D58" s="650"/>
      <c r="E58" s="778" t="s">
        <v>1427</v>
      </c>
      <c r="F58" s="631">
        <v>1446</v>
      </c>
      <c r="G58" s="595"/>
      <c r="H58" s="595">
        <v>1962</v>
      </c>
      <c r="I58" s="637">
        <f t="shared" si="0"/>
        <v>3408</v>
      </c>
      <c r="J58" s="595">
        <v>0</v>
      </c>
      <c r="K58" s="595">
        <v>406</v>
      </c>
      <c r="L58" s="595">
        <v>0</v>
      </c>
      <c r="M58" s="637">
        <f t="shared" si="1"/>
        <v>406</v>
      </c>
      <c r="N58" s="636">
        <f t="shared" si="2"/>
        <v>3814</v>
      </c>
      <c r="O58" s="592"/>
      <c r="P58" s="592"/>
      <c r="Q58" s="595"/>
      <c r="R58" s="637">
        <f t="shared" si="3"/>
        <v>0</v>
      </c>
      <c r="S58" s="595"/>
      <c r="T58" s="595"/>
      <c r="U58" s="635"/>
      <c r="V58" s="637">
        <f t="shared" si="4"/>
        <v>0</v>
      </c>
      <c r="W58" s="636">
        <f t="shared" si="5"/>
        <v>0</v>
      </c>
      <c r="X58" s="607">
        <f t="shared" si="6"/>
        <v>3814</v>
      </c>
      <c r="Y58" s="606">
        <v>1357</v>
      </c>
      <c r="Z58" s="595"/>
      <c r="AA58" s="595">
        <v>1087</v>
      </c>
      <c r="AB58" s="637">
        <f t="shared" si="7"/>
        <v>2444</v>
      </c>
      <c r="AC58" s="595">
        <v>564</v>
      </c>
      <c r="AD58" s="595">
        <v>799</v>
      </c>
      <c r="AE58" s="595">
        <v>517.92999999999995</v>
      </c>
      <c r="AF58" s="605">
        <f t="shared" si="8"/>
        <v>1880.9299999999998</v>
      </c>
      <c r="AG58" s="636">
        <f t="shared" si="9"/>
        <v>4324.93</v>
      </c>
      <c r="AH58" s="592"/>
      <c r="AI58" s="592"/>
      <c r="AJ58" s="592"/>
      <c r="AK58" s="637">
        <f t="shared" si="10"/>
        <v>0</v>
      </c>
      <c r="AL58" s="595"/>
      <c r="AM58" s="595"/>
      <c r="AN58" s="635"/>
      <c r="AO58" s="637">
        <f t="shared" si="11"/>
        <v>0</v>
      </c>
      <c r="AP58" s="636">
        <f t="shared" si="12"/>
        <v>0</v>
      </c>
      <c r="AQ58" s="604">
        <f t="shared" si="13"/>
        <v>4324.93</v>
      </c>
      <c r="AR58" s="594">
        <f t="shared" si="14"/>
        <v>8138.93</v>
      </c>
      <c r="AS58" s="634"/>
      <c r="AT58" s="597"/>
      <c r="AU58" s="603">
        <f t="shared" si="15"/>
        <v>2803</v>
      </c>
      <c r="AV58" s="602"/>
      <c r="AW58" s="601">
        <f t="shared" si="16"/>
        <v>0</v>
      </c>
      <c r="AX58" s="600"/>
      <c r="AY58" s="600">
        <f t="shared" si="17"/>
        <v>2803</v>
      </c>
      <c r="AZ58" s="600"/>
      <c r="BA58" s="601">
        <f t="shared" si="18"/>
        <v>3049</v>
      </c>
      <c r="BB58" s="599"/>
      <c r="BC58" s="599">
        <f t="shared" si="19"/>
        <v>5852</v>
      </c>
      <c r="BD58" s="600"/>
      <c r="BE58" s="601">
        <f t="shared" si="20"/>
        <v>564</v>
      </c>
      <c r="BF58" s="598"/>
      <c r="BG58" s="598">
        <f t="shared" si="21"/>
        <v>6416</v>
      </c>
      <c r="BH58" s="600"/>
      <c r="BI58" s="601">
        <f t="shared" si="22"/>
        <v>1205</v>
      </c>
      <c r="BJ58" s="598"/>
      <c r="BK58" s="598">
        <f t="shared" si="23"/>
        <v>7621</v>
      </c>
      <c r="BL58" s="600"/>
      <c r="BM58" s="601">
        <f t="shared" si="24"/>
        <v>517.92999999999995</v>
      </c>
      <c r="BN58" s="600"/>
      <c r="BO58" s="599">
        <f t="shared" si="25"/>
        <v>2286.9299999999998</v>
      </c>
      <c r="BP58" s="600"/>
      <c r="BQ58" s="618">
        <f t="shared" si="26"/>
        <v>8138.93</v>
      </c>
      <c r="BR58" s="600"/>
      <c r="BS58" s="601">
        <f t="shared" si="27"/>
        <v>0</v>
      </c>
      <c r="BT58" s="600"/>
      <c r="BU58" s="600">
        <f t="shared" si="28"/>
        <v>8138.93</v>
      </c>
      <c r="BV58" s="600"/>
      <c r="BW58" s="601">
        <f t="shared" si="29"/>
        <v>0</v>
      </c>
      <c r="BX58" s="600"/>
      <c r="BY58" s="600">
        <f t="shared" si="30"/>
        <v>8138.93</v>
      </c>
      <c r="BZ58" s="600"/>
      <c r="CA58" s="601">
        <f t="shared" si="31"/>
        <v>0</v>
      </c>
      <c r="CB58" s="600"/>
      <c r="CC58" s="599">
        <f t="shared" si="32"/>
        <v>0</v>
      </c>
      <c r="CD58" s="600"/>
      <c r="CE58" s="600">
        <f t="shared" si="33"/>
        <v>8138.93</v>
      </c>
      <c r="CF58" s="600"/>
      <c r="CG58" s="601">
        <f t="shared" si="34"/>
        <v>0</v>
      </c>
      <c r="CH58" s="600"/>
      <c r="CI58" s="600">
        <f t="shared" si="35"/>
        <v>8138.93</v>
      </c>
      <c r="CJ58" s="600"/>
      <c r="CK58" s="601">
        <f t="shared" si="36"/>
        <v>0</v>
      </c>
      <c r="CL58" s="600"/>
      <c r="CM58" s="600">
        <f t="shared" si="37"/>
        <v>8138.93</v>
      </c>
      <c r="CN58" s="600"/>
      <c r="CO58" s="601">
        <f t="shared" si="38"/>
        <v>0</v>
      </c>
      <c r="CP58" s="600"/>
      <c r="CQ58" s="599">
        <f t="shared" si="39"/>
        <v>0</v>
      </c>
      <c r="CR58" s="600"/>
      <c r="CS58" s="618">
        <f t="shared" si="40"/>
        <v>0</v>
      </c>
      <c r="CT58" s="598"/>
      <c r="CU58" s="621">
        <f t="shared" si="41"/>
        <v>8138.93</v>
      </c>
      <c r="CV58" s="620"/>
      <c r="CW58" s="629"/>
    </row>
    <row r="59" spans="1:101" x14ac:dyDescent="0.25">
      <c r="A59" s="650"/>
      <c r="B59" s="650"/>
      <c r="C59" s="650"/>
      <c r="D59" s="650"/>
      <c r="E59" s="638" t="s">
        <v>2047</v>
      </c>
      <c r="F59" s="631"/>
      <c r="G59" s="595"/>
      <c r="H59" s="595"/>
      <c r="I59" s="637">
        <f t="shared" si="0"/>
        <v>0</v>
      </c>
      <c r="J59" s="595"/>
      <c r="K59" s="595"/>
      <c r="L59" s="595"/>
      <c r="M59" s="637">
        <f t="shared" si="1"/>
        <v>0</v>
      </c>
      <c r="N59" s="636">
        <f t="shared" si="2"/>
        <v>0</v>
      </c>
      <c r="O59" s="592">
        <v>5542.9080000000004</v>
      </c>
      <c r="P59" s="592"/>
      <c r="Q59" s="595">
        <v>767</v>
      </c>
      <c r="R59" s="637">
        <f t="shared" si="3"/>
        <v>6309.9080000000004</v>
      </c>
      <c r="S59" s="595">
        <v>541.18399999999997</v>
      </c>
      <c r="T59" s="595">
        <v>1946.9939999999999</v>
      </c>
      <c r="U59" s="635">
        <v>2919</v>
      </c>
      <c r="V59" s="637">
        <f t="shared" si="4"/>
        <v>5407.1779999999999</v>
      </c>
      <c r="W59" s="636">
        <f t="shared" si="5"/>
        <v>11717.085999999999</v>
      </c>
      <c r="X59" s="607">
        <f t="shared" si="6"/>
        <v>11717.086000000001</v>
      </c>
      <c r="Y59" s="606"/>
      <c r="Z59" s="595"/>
      <c r="AA59" s="595"/>
      <c r="AB59" s="637">
        <f t="shared" si="7"/>
        <v>0</v>
      </c>
      <c r="AC59" s="595"/>
      <c r="AD59" s="595"/>
      <c r="AE59" s="595"/>
      <c r="AF59" s="605">
        <f t="shared" si="8"/>
        <v>0</v>
      </c>
      <c r="AG59" s="636">
        <f t="shared" si="9"/>
        <v>0</v>
      </c>
      <c r="AH59" s="592">
        <v>0</v>
      </c>
      <c r="AI59" s="592"/>
      <c r="AJ59" s="592">
        <v>30</v>
      </c>
      <c r="AK59" s="637">
        <f t="shared" si="10"/>
        <v>30</v>
      </c>
      <c r="AL59" s="595">
        <v>4.2279999999999998</v>
      </c>
      <c r="AM59" s="595">
        <v>4.2279999999999998</v>
      </c>
      <c r="AN59" s="635">
        <v>17</v>
      </c>
      <c r="AO59" s="637">
        <f t="shared" si="11"/>
        <v>25.456</v>
      </c>
      <c r="AP59" s="636">
        <f t="shared" si="12"/>
        <v>55.456000000000003</v>
      </c>
      <c r="AQ59" s="604">
        <f t="shared" si="13"/>
        <v>55.456000000000003</v>
      </c>
      <c r="AR59" s="594">
        <f t="shared" si="14"/>
        <v>11772.542000000001</v>
      </c>
      <c r="AS59" s="634"/>
      <c r="AT59" s="597"/>
      <c r="AU59" s="603">
        <f t="shared" si="15"/>
        <v>0</v>
      </c>
      <c r="AV59" s="602"/>
      <c r="AW59" s="601">
        <f t="shared" si="16"/>
        <v>0</v>
      </c>
      <c r="AX59" s="600"/>
      <c r="AY59" s="600">
        <f t="shared" si="17"/>
        <v>0</v>
      </c>
      <c r="AZ59" s="600"/>
      <c r="BA59" s="601">
        <f t="shared" si="18"/>
        <v>0</v>
      </c>
      <c r="BB59" s="599"/>
      <c r="BC59" s="599">
        <f t="shared" si="19"/>
        <v>0</v>
      </c>
      <c r="BD59" s="600"/>
      <c r="BE59" s="601">
        <f t="shared" si="20"/>
        <v>0</v>
      </c>
      <c r="BF59" s="598"/>
      <c r="BG59" s="598">
        <f t="shared" si="21"/>
        <v>0</v>
      </c>
      <c r="BH59" s="600"/>
      <c r="BI59" s="601">
        <f t="shared" si="22"/>
        <v>0</v>
      </c>
      <c r="BJ59" s="598"/>
      <c r="BK59" s="598">
        <f t="shared" si="23"/>
        <v>0</v>
      </c>
      <c r="BL59" s="600"/>
      <c r="BM59" s="601">
        <f t="shared" si="24"/>
        <v>0</v>
      </c>
      <c r="BN59" s="600"/>
      <c r="BO59" s="599">
        <f t="shared" si="25"/>
        <v>0</v>
      </c>
      <c r="BP59" s="600"/>
      <c r="BQ59" s="618">
        <f t="shared" si="26"/>
        <v>0</v>
      </c>
      <c r="BR59" s="600"/>
      <c r="BS59" s="601">
        <f t="shared" si="27"/>
        <v>5542.9080000000004</v>
      </c>
      <c r="BT59" s="600"/>
      <c r="BU59" s="600">
        <f t="shared" si="28"/>
        <v>5542.9080000000004</v>
      </c>
      <c r="BV59" s="600"/>
      <c r="BW59" s="601">
        <f t="shared" si="29"/>
        <v>0</v>
      </c>
      <c r="BX59" s="600"/>
      <c r="BY59" s="600">
        <f t="shared" si="30"/>
        <v>5542.9080000000004</v>
      </c>
      <c r="BZ59" s="600"/>
      <c r="CA59" s="601">
        <f t="shared" si="31"/>
        <v>797</v>
      </c>
      <c r="CB59" s="600"/>
      <c r="CC59" s="599">
        <f t="shared" si="32"/>
        <v>6339.9080000000004</v>
      </c>
      <c r="CD59" s="600"/>
      <c r="CE59" s="600">
        <f t="shared" si="33"/>
        <v>6339.9080000000004</v>
      </c>
      <c r="CF59" s="600"/>
      <c r="CG59" s="601">
        <f t="shared" si="34"/>
        <v>545.41199999999992</v>
      </c>
      <c r="CH59" s="600"/>
      <c r="CI59" s="600">
        <f t="shared" si="35"/>
        <v>6885.3200000000006</v>
      </c>
      <c r="CJ59" s="600"/>
      <c r="CK59" s="601">
        <f t="shared" si="36"/>
        <v>1951.222</v>
      </c>
      <c r="CL59" s="600"/>
      <c r="CM59" s="600">
        <f t="shared" si="37"/>
        <v>8836.5420000000013</v>
      </c>
      <c r="CN59" s="600"/>
      <c r="CO59" s="601">
        <f t="shared" si="38"/>
        <v>2936</v>
      </c>
      <c r="CP59" s="600"/>
      <c r="CQ59" s="599">
        <f t="shared" si="39"/>
        <v>5432.634</v>
      </c>
      <c r="CR59" s="600"/>
      <c r="CS59" s="618">
        <f t="shared" si="40"/>
        <v>11772.542000000001</v>
      </c>
      <c r="CT59" s="598"/>
      <c r="CU59" s="621">
        <f t="shared" si="41"/>
        <v>11772.542000000001</v>
      </c>
      <c r="CV59" s="620"/>
      <c r="CW59" s="629"/>
    </row>
    <row r="60" spans="1:101" x14ac:dyDescent="0.25">
      <c r="A60" s="650"/>
      <c r="B60" s="650"/>
      <c r="C60" s="650"/>
      <c r="D60" s="650"/>
      <c r="E60" s="770" t="s">
        <v>1417</v>
      </c>
      <c r="F60" s="631">
        <v>564</v>
      </c>
      <c r="G60" s="595"/>
      <c r="H60" s="595"/>
      <c r="I60" s="637">
        <f t="shared" si="0"/>
        <v>564</v>
      </c>
      <c r="J60" s="595"/>
      <c r="K60" s="595"/>
      <c r="L60" s="595">
        <v>536.95600000000002</v>
      </c>
      <c r="M60" s="637">
        <f t="shared" si="1"/>
        <v>536.95600000000002</v>
      </c>
      <c r="N60" s="636">
        <f t="shared" si="2"/>
        <v>1100.9560000000001</v>
      </c>
      <c r="O60" s="592"/>
      <c r="P60" s="592"/>
      <c r="Q60" s="595"/>
      <c r="R60" s="637">
        <f t="shared" si="3"/>
        <v>0</v>
      </c>
      <c r="S60" s="595"/>
      <c r="T60" s="595"/>
      <c r="U60" s="635"/>
      <c r="V60" s="637">
        <f t="shared" si="4"/>
        <v>0</v>
      </c>
      <c r="W60" s="636">
        <f t="shared" si="5"/>
        <v>0</v>
      </c>
      <c r="X60" s="607">
        <f t="shared" si="6"/>
        <v>1100.9560000000001</v>
      </c>
      <c r="Y60" s="606">
        <v>0</v>
      </c>
      <c r="Z60" s="595"/>
      <c r="AA60" s="595"/>
      <c r="AB60" s="637">
        <f t="shared" si="7"/>
        <v>0</v>
      </c>
      <c r="AC60" s="595"/>
      <c r="AD60" s="595"/>
      <c r="AE60" s="595">
        <v>152.208</v>
      </c>
      <c r="AF60" s="605">
        <f t="shared" si="8"/>
        <v>152.208</v>
      </c>
      <c r="AG60" s="636">
        <f t="shared" si="9"/>
        <v>152.208</v>
      </c>
      <c r="AH60" s="592"/>
      <c r="AI60" s="592"/>
      <c r="AJ60" s="592"/>
      <c r="AK60" s="637">
        <f t="shared" si="10"/>
        <v>0</v>
      </c>
      <c r="AL60" s="595"/>
      <c r="AM60" s="595"/>
      <c r="AN60" s="635"/>
      <c r="AO60" s="637">
        <f t="shared" si="11"/>
        <v>0</v>
      </c>
      <c r="AP60" s="636">
        <f t="shared" si="12"/>
        <v>0</v>
      </c>
      <c r="AQ60" s="604">
        <f t="shared" si="13"/>
        <v>152.208</v>
      </c>
      <c r="AR60" s="594">
        <f t="shared" si="14"/>
        <v>1253.1640000000002</v>
      </c>
      <c r="AS60" s="634"/>
      <c r="AT60" s="597"/>
      <c r="AU60" s="603">
        <f t="shared" si="15"/>
        <v>564</v>
      </c>
      <c r="AV60" s="602"/>
      <c r="AW60" s="601">
        <f t="shared" si="16"/>
        <v>0</v>
      </c>
      <c r="AX60" s="600"/>
      <c r="AY60" s="600">
        <f t="shared" si="17"/>
        <v>564</v>
      </c>
      <c r="AZ60" s="600"/>
      <c r="BA60" s="601">
        <f t="shared" si="18"/>
        <v>0</v>
      </c>
      <c r="BB60" s="599"/>
      <c r="BC60" s="599">
        <f t="shared" si="19"/>
        <v>564</v>
      </c>
      <c r="BD60" s="600"/>
      <c r="BE60" s="601">
        <f t="shared" si="20"/>
        <v>0</v>
      </c>
      <c r="BF60" s="598"/>
      <c r="BG60" s="598">
        <f t="shared" si="21"/>
        <v>564</v>
      </c>
      <c r="BH60" s="600"/>
      <c r="BI60" s="601">
        <f t="shared" si="22"/>
        <v>0</v>
      </c>
      <c r="BJ60" s="598"/>
      <c r="BK60" s="598">
        <f t="shared" si="23"/>
        <v>564</v>
      </c>
      <c r="BL60" s="600"/>
      <c r="BM60" s="601">
        <f t="shared" si="24"/>
        <v>689.16399999999999</v>
      </c>
      <c r="BN60" s="600"/>
      <c r="BO60" s="599">
        <f t="shared" si="25"/>
        <v>689.16399999999999</v>
      </c>
      <c r="BP60" s="600"/>
      <c r="BQ60" s="618">
        <f t="shared" si="26"/>
        <v>1253.164</v>
      </c>
      <c r="BR60" s="600"/>
      <c r="BS60" s="601">
        <f t="shared" si="27"/>
        <v>0</v>
      </c>
      <c r="BT60" s="600"/>
      <c r="BU60" s="600">
        <f t="shared" si="28"/>
        <v>1253.164</v>
      </c>
      <c r="BV60" s="600"/>
      <c r="BW60" s="601">
        <f t="shared" si="29"/>
        <v>0</v>
      </c>
      <c r="BX60" s="600"/>
      <c r="BY60" s="600">
        <f t="shared" si="30"/>
        <v>1253.164</v>
      </c>
      <c r="BZ60" s="600"/>
      <c r="CA60" s="601">
        <f t="shared" si="31"/>
        <v>0</v>
      </c>
      <c r="CB60" s="600"/>
      <c r="CC60" s="599">
        <f t="shared" si="32"/>
        <v>0</v>
      </c>
      <c r="CD60" s="600"/>
      <c r="CE60" s="600">
        <f t="shared" si="33"/>
        <v>1253.164</v>
      </c>
      <c r="CF60" s="600"/>
      <c r="CG60" s="601">
        <f t="shared" si="34"/>
        <v>0</v>
      </c>
      <c r="CH60" s="600"/>
      <c r="CI60" s="600">
        <f t="shared" si="35"/>
        <v>1253.164</v>
      </c>
      <c r="CJ60" s="600"/>
      <c r="CK60" s="601">
        <f t="shared" si="36"/>
        <v>0</v>
      </c>
      <c r="CL60" s="600"/>
      <c r="CM60" s="600">
        <f t="shared" si="37"/>
        <v>1253.164</v>
      </c>
      <c r="CN60" s="600"/>
      <c r="CO60" s="601">
        <f t="shared" si="38"/>
        <v>0</v>
      </c>
      <c r="CP60" s="600"/>
      <c r="CQ60" s="599">
        <f t="shared" si="39"/>
        <v>0</v>
      </c>
      <c r="CR60" s="600"/>
      <c r="CS60" s="618">
        <f t="shared" si="40"/>
        <v>0</v>
      </c>
      <c r="CT60" s="598"/>
      <c r="CU60" s="621">
        <f t="shared" si="41"/>
        <v>1253.164</v>
      </c>
      <c r="CV60" s="620"/>
      <c r="CW60" s="629"/>
    </row>
    <row r="61" spans="1:101" x14ac:dyDescent="0.25">
      <c r="A61" s="650"/>
      <c r="B61" s="650"/>
      <c r="C61" s="650"/>
      <c r="D61" s="650"/>
      <c r="E61" s="770" t="s">
        <v>1542</v>
      </c>
      <c r="F61" s="631"/>
      <c r="G61" s="595"/>
      <c r="H61" s="595">
        <v>588</v>
      </c>
      <c r="I61" s="637">
        <f t="shared" si="0"/>
        <v>588</v>
      </c>
      <c r="J61" s="595">
        <v>0</v>
      </c>
      <c r="K61" s="595"/>
      <c r="L61" s="595"/>
      <c r="M61" s="637">
        <f t="shared" si="1"/>
        <v>0</v>
      </c>
      <c r="N61" s="636">
        <f t="shared" si="2"/>
        <v>588</v>
      </c>
      <c r="O61" s="592"/>
      <c r="P61" s="592"/>
      <c r="Q61" s="595"/>
      <c r="R61" s="637">
        <f t="shared" si="3"/>
        <v>0</v>
      </c>
      <c r="S61" s="595"/>
      <c r="T61" s="595"/>
      <c r="U61" s="635"/>
      <c r="V61" s="637">
        <f t="shared" si="4"/>
        <v>0</v>
      </c>
      <c r="W61" s="636">
        <f t="shared" si="5"/>
        <v>0</v>
      </c>
      <c r="X61" s="607">
        <f t="shared" si="6"/>
        <v>588</v>
      </c>
      <c r="Y61" s="606"/>
      <c r="Z61" s="595"/>
      <c r="AA61" s="595">
        <v>0</v>
      </c>
      <c r="AB61" s="637">
        <f t="shared" si="7"/>
        <v>0</v>
      </c>
      <c r="AC61" s="595">
        <v>254</v>
      </c>
      <c r="AD61" s="595"/>
      <c r="AE61" s="595"/>
      <c r="AF61" s="605">
        <f t="shared" si="8"/>
        <v>254</v>
      </c>
      <c r="AG61" s="636">
        <f t="shared" si="9"/>
        <v>254</v>
      </c>
      <c r="AH61" s="592"/>
      <c r="AI61" s="592"/>
      <c r="AJ61" s="592"/>
      <c r="AK61" s="637">
        <f t="shared" si="10"/>
        <v>0</v>
      </c>
      <c r="AL61" s="595"/>
      <c r="AM61" s="595"/>
      <c r="AN61" s="635"/>
      <c r="AO61" s="637">
        <f t="shared" si="11"/>
        <v>0</v>
      </c>
      <c r="AP61" s="636">
        <f t="shared" si="12"/>
        <v>0</v>
      </c>
      <c r="AQ61" s="604">
        <f t="shared" si="13"/>
        <v>254</v>
      </c>
      <c r="AR61" s="594">
        <f t="shared" si="14"/>
        <v>842</v>
      </c>
      <c r="AS61" s="634"/>
      <c r="AT61" s="597"/>
      <c r="AU61" s="603">
        <f t="shared" si="15"/>
        <v>0</v>
      </c>
      <c r="AV61" s="602"/>
      <c r="AW61" s="601">
        <f t="shared" si="16"/>
        <v>0</v>
      </c>
      <c r="AX61" s="600"/>
      <c r="AY61" s="600">
        <f t="shared" si="17"/>
        <v>0</v>
      </c>
      <c r="AZ61" s="600"/>
      <c r="BA61" s="601">
        <f t="shared" si="18"/>
        <v>588</v>
      </c>
      <c r="BB61" s="599"/>
      <c r="BC61" s="599">
        <f t="shared" si="19"/>
        <v>588</v>
      </c>
      <c r="BD61" s="600"/>
      <c r="BE61" s="601">
        <f t="shared" si="20"/>
        <v>254</v>
      </c>
      <c r="BF61" s="598"/>
      <c r="BG61" s="598">
        <f t="shared" si="21"/>
        <v>842</v>
      </c>
      <c r="BH61" s="600"/>
      <c r="BI61" s="601">
        <f t="shared" si="22"/>
        <v>0</v>
      </c>
      <c r="BJ61" s="598"/>
      <c r="BK61" s="598">
        <f t="shared" si="23"/>
        <v>842</v>
      </c>
      <c r="BL61" s="600"/>
      <c r="BM61" s="601">
        <f t="shared" si="24"/>
        <v>0</v>
      </c>
      <c r="BN61" s="600"/>
      <c r="BO61" s="599">
        <f t="shared" si="25"/>
        <v>254</v>
      </c>
      <c r="BP61" s="600"/>
      <c r="BQ61" s="618">
        <f t="shared" si="26"/>
        <v>842</v>
      </c>
      <c r="BR61" s="600"/>
      <c r="BS61" s="601">
        <f t="shared" si="27"/>
        <v>0</v>
      </c>
      <c r="BT61" s="600"/>
      <c r="BU61" s="600">
        <f t="shared" si="28"/>
        <v>842</v>
      </c>
      <c r="BV61" s="600"/>
      <c r="BW61" s="601">
        <f t="shared" si="29"/>
        <v>0</v>
      </c>
      <c r="BX61" s="600"/>
      <c r="BY61" s="600">
        <f t="shared" si="30"/>
        <v>842</v>
      </c>
      <c r="BZ61" s="600"/>
      <c r="CA61" s="601">
        <f t="shared" si="31"/>
        <v>0</v>
      </c>
      <c r="CB61" s="600"/>
      <c r="CC61" s="599">
        <f t="shared" si="32"/>
        <v>0</v>
      </c>
      <c r="CD61" s="600"/>
      <c r="CE61" s="600">
        <f t="shared" si="33"/>
        <v>842</v>
      </c>
      <c r="CF61" s="600"/>
      <c r="CG61" s="601">
        <f t="shared" si="34"/>
        <v>0</v>
      </c>
      <c r="CH61" s="600"/>
      <c r="CI61" s="600">
        <f t="shared" si="35"/>
        <v>842</v>
      </c>
      <c r="CJ61" s="600"/>
      <c r="CK61" s="601">
        <f t="shared" si="36"/>
        <v>0</v>
      </c>
      <c r="CL61" s="600"/>
      <c r="CM61" s="600">
        <f t="shared" si="37"/>
        <v>842</v>
      </c>
      <c r="CN61" s="600"/>
      <c r="CO61" s="601">
        <f t="shared" si="38"/>
        <v>0</v>
      </c>
      <c r="CP61" s="600"/>
      <c r="CQ61" s="599">
        <f t="shared" si="39"/>
        <v>0</v>
      </c>
      <c r="CR61" s="600"/>
      <c r="CS61" s="618">
        <f t="shared" si="40"/>
        <v>0</v>
      </c>
      <c r="CT61" s="598"/>
      <c r="CU61" s="621">
        <f t="shared" si="41"/>
        <v>842</v>
      </c>
      <c r="CV61" s="620"/>
      <c r="CW61" s="629"/>
    </row>
    <row r="62" spans="1:101" x14ac:dyDescent="0.25">
      <c r="A62" s="650"/>
      <c r="B62" s="650"/>
      <c r="C62" s="650"/>
      <c r="D62" s="650"/>
      <c r="E62" s="770" t="s">
        <v>1261</v>
      </c>
      <c r="F62" s="631">
        <v>144</v>
      </c>
      <c r="G62" s="595"/>
      <c r="H62" s="595"/>
      <c r="I62" s="637">
        <f t="shared" si="0"/>
        <v>144</v>
      </c>
      <c r="J62" s="595"/>
      <c r="K62" s="595"/>
      <c r="L62" s="595"/>
      <c r="M62" s="637">
        <f t="shared" si="1"/>
        <v>0</v>
      </c>
      <c r="N62" s="636">
        <f t="shared" si="2"/>
        <v>144</v>
      </c>
      <c r="O62" s="592"/>
      <c r="P62" s="592"/>
      <c r="Q62" s="595"/>
      <c r="R62" s="637">
        <f t="shared" si="3"/>
        <v>0</v>
      </c>
      <c r="S62" s="595"/>
      <c r="T62" s="595"/>
      <c r="U62" s="635"/>
      <c r="V62" s="637">
        <f t="shared" si="4"/>
        <v>0</v>
      </c>
      <c r="W62" s="636">
        <f t="shared" si="5"/>
        <v>0</v>
      </c>
      <c r="X62" s="607">
        <f t="shared" si="6"/>
        <v>144</v>
      </c>
      <c r="Y62" s="606">
        <v>114</v>
      </c>
      <c r="Z62" s="595"/>
      <c r="AA62" s="595"/>
      <c r="AB62" s="637">
        <f t="shared" si="7"/>
        <v>114</v>
      </c>
      <c r="AC62" s="595"/>
      <c r="AD62" s="595"/>
      <c r="AE62" s="595"/>
      <c r="AF62" s="605">
        <f t="shared" si="8"/>
        <v>0</v>
      </c>
      <c r="AG62" s="636">
        <f t="shared" si="9"/>
        <v>114</v>
      </c>
      <c r="AH62" s="592"/>
      <c r="AI62" s="592"/>
      <c r="AJ62" s="592"/>
      <c r="AK62" s="637">
        <f t="shared" si="10"/>
        <v>0</v>
      </c>
      <c r="AL62" s="595"/>
      <c r="AM62" s="595"/>
      <c r="AN62" s="635"/>
      <c r="AO62" s="637">
        <f t="shared" si="11"/>
        <v>0</v>
      </c>
      <c r="AP62" s="636">
        <f t="shared" si="12"/>
        <v>0</v>
      </c>
      <c r="AQ62" s="604">
        <f t="shared" si="13"/>
        <v>114</v>
      </c>
      <c r="AR62" s="594">
        <f t="shared" si="14"/>
        <v>258</v>
      </c>
      <c r="AS62" s="634"/>
      <c r="AT62" s="597"/>
      <c r="AU62" s="603">
        <f t="shared" si="15"/>
        <v>258</v>
      </c>
      <c r="AV62" s="602"/>
      <c r="AW62" s="601">
        <f t="shared" si="16"/>
        <v>0</v>
      </c>
      <c r="AX62" s="600"/>
      <c r="AY62" s="600">
        <f t="shared" si="17"/>
        <v>258</v>
      </c>
      <c r="AZ62" s="600"/>
      <c r="BA62" s="601">
        <f t="shared" si="18"/>
        <v>0</v>
      </c>
      <c r="BB62" s="599"/>
      <c r="BC62" s="599">
        <f t="shared" si="19"/>
        <v>258</v>
      </c>
      <c r="BD62" s="600"/>
      <c r="BE62" s="601">
        <f t="shared" si="20"/>
        <v>0</v>
      </c>
      <c r="BF62" s="598"/>
      <c r="BG62" s="598">
        <f t="shared" si="21"/>
        <v>258</v>
      </c>
      <c r="BH62" s="600"/>
      <c r="BI62" s="601">
        <f t="shared" si="22"/>
        <v>0</v>
      </c>
      <c r="BJ62" s="598"/>
      <c r="BK62" s="598">
        <f t="shared" si="23"/>
        <v>258</v>
      </c>
      <c r="BL62" s="600"/>
      <c r="BM62" s="601">
        <f t="shared" si="24"/>
        <v>0</v>
      </c>
      <c r="BN62" s="600"/>
      <c r="BO62" s="599">
        <f t="shared" si="25"/>
        <v>0</v>
      </c>
      <c r="BP62" s="600"/>
      <c r="BQ62" s="618">
        <f t="shared" si="26"/>
        <v>258</v>
      </c>
      <c r="BR62" s="600"/>
      <c r="BS62" s="601">
        <f t="shared" si="27"/>
        <v>0</v>
      </c>
      <c r="BT62" s="600"/>
      <c r="BU62" s="600">
        <f t="shared" si="28"/>
        <v>258</v>
      </c>
      <c r="BV62" s="600"/>
      <c r="BW62" s="601">
        <f t="shared" si="29"/>
        <v>0</v>
      </c>
      <c r="BX62" s="600"/>
      <c r="BY62" s="600">
        <f t="shared" si="30"/>
        <v>258</v>
      </c>
      <c r="BZ62" s="600"/>
      <c r="CA62" s="601">
        <f t="shared" si="31"/>
        <v>0</v>
      </c>
      <c r="CB62" s="600"/>
      <c r="CC62" s="599">
        <f t="shared" si="32"/>
        <v>0</v>
      </c>
      <c r="CD62" s="600"/>
      <c r="CE62" s="600">
        <f t="shared" si="33"/>
        <v>258</v>
      </c>
      <c r="CF62" s="600"/>
      <c r="CG62" s="601">
        <f t="shared" si="34"/>
        <v>0</v>
      </c>
      <c r="CH62" s="600"/>
      <c r="CI62" s="600">
        <f t="shared" si="35"/>
        <v>258</v>
      </c>
      <c r="CJ62" s="600"/>
      <c r="CK62" s="601">
        <f t="shared" si="36"/>
        <v>0</v>
      </c>
      <c r="CL62" s="600"/>
      <c r="CM62" s="600">
        <f t="shared" si="37"/>
        <v>258</v>
      </c>
      <c r="CN62" s="600"/>
      <c r="CO62" s="601">
        <f t="shared" si="38"/>
        <v>0</v>
      </c>
      <c r="CP62" s="600"/>
      <c r="CQ62" s="599">
        <f t="shared" si="39"/>
        <v>0</v>
      </c>
      <c r="CR62" s="600"/>
      <c r="CS62" s="618">
        <f t="shared" si="40"/>
        <v>0</v>
      </c>
      <c r="CT62" s="598"/>
      <c r="CU62" s="621">
        <f t="shared" si="41"/>
        <v>258</v>
      </c>
      <c r="CV62" s="620"/>
      <c r="CW62" s="629"/>
    </row>
    <row r="63" spans="1:101" x14ac:dyDescent="0.25">
      <c r="A63" s="650"/>
      <c r="B63" s="650"/>
      <c r="C63" s="650"/>
      <c r="D63" s="650"/>
      <c r="E63" s="770" t="s">
        <v>1727</v>
      </c>
      <c r="F63" s="631"/>
      <c r="G63" s="595">
        <v>95</v>
      </c>
      <c r="H63" s="595"/>
      <c r="I63" s="637">
        <f t="shared" si="0"/>
        <v>95</v>
      </c>
      <c r="J63" s="595"/>
      <c r="K63" s="595"/>
      <c r="L63" s="595">
        <v>725.10199999999998</v>
      </c>
      <c r="M63" s="637">
        <f t="shared" si="1"/>
        <v>725.10199999999998</v>
      </c>
      <c r="N63" s="636">
        <f t="shared" si="2"/>
        <v>820.10199999999998</v>
      </c>
      <c r="O63" s="592"/>
      <c r="P63" s="592"/>
      <c r="Q63" s="595">
        <v>258</v>
      </c>
      <c r="R63" s="637">
        <f t="shared" si="3"/>
        <v>258</v>
      </c>
      <c r="S63" s="595"/>
      <c r="T63" s="595"/>
      <c r="U63" s="635"/>
      <c r="V63" s="637">
        <f t="shared" si="4"/>
        <v>0</v>
      </c>
      <c r="W63" s="636">
        <f t="shared" si="5"/>
        <v>258</v>
      </c>
      <c r="X63" s="607">
        <f t="shared" si="6"/>
        <v>1078.1019999999999</v>
      </c>
      <c r="Y63" s="606"/>
      <c r="Z63" s="595">
        <v>0</v>
      </c>
      <c r="AA63" s="595"/>
      <c r="AB63" s="637">
        <f t="shared" si="7"/>
        <v>0</v>
      </c>
      <c r="AC63" s="595"/>
      <c r="AD63" s="595"/>
      <c r="AE63" s="595">
        <v>0</v>
      </c>
      <c r="AF63" s="605">
        <f t="shared" si="8"/>
        <v>0</v>
      </c>
      <c r="AG63" s="636">
        <f t="shared" si="9"/>
        <v>0</v>
      </c>
      <c r="AH63" s="592"/>
      <c r="AI63" s="592"/>
      <c r="AJ63" s="592">
        <v>0</v>
      </c>
      <c r="AK63" s="637">
        <f t="shared" si="10"/>
        <v>0</v>
      </c>
      <c r="AL63" s="595"/>
      <c r="AM63" s="595"/>
      <c r="AN63" s="635"/>
      <c r="AO63" s="637">
        <f t="shared" si="11"/>
        <v>0</v>
      </c>
      <c r="AP63" s="636">
        <f t="shared" si="12"/>
        <v>0</v>
      </c>
      <c r="AQ63" s="604">
        <f t="shared" si="13"/>
        <v>0</v>
      </c>
      <c r="AR63" s="594">
        <f t="shared" si="14"/>
        <v>1078.1019999999999</v>
      </c>
      <c r="AS63" s="634"/>
      <c r="AT63" s="597"/>
      <c r="AU63" s="603">
        <f t="shared" si="15"/>
        <v>0</v>
      </c>
      <c r="AV63" s="602"/>
      <c r="AW63" s="601">
        <f t="shared" si="16"/>
        <v>95</v>
      </c>
      <c r="AX63" s="600"/>
      <c r="AY63" s="600">
        <f t="shared" si="17"/>
        <v>95</v>
      </c>
      <c r="AZ63" s="600"/>
      <c r="BA63" s="601">
        <f t="shared" si="18"/>
        <v>0</v>
      </c>
      <c r="BB63" s="599"/>
      <c r="BC63" s="599">
        <f t="shared" si="19"/>
        <v>95</v>
      </c>
      <c r="BD63" s="600"/>
      <c r="BE63" s="601">
        <f t="shared" si="20"/>
        <v>0</v>
      </c>
      <c r="BF63" s="598"/>
      <c r="BG63" s="598">
        <f t="shared" si="21"/>
        <v>95</v>
      </c>
      <c r="BH63" s="600"/>
      <c r="BI63" s="601">
        <f t="shared" si="22"/>
        <v>0</v>
      </c>
      <c r="BJ63" s="598"/>
      <c r="BK63" s="598">
        <f t="shared" si="23"/>
        <v>95</v>
      </c>
      <c r="BL63" s="600"/>
      <c r="BM63" s="601">
        <f t="shared" si="24"/>
        <v>725.10199999999998</v>
      </c>
      <c r="BN63" s="600"/>
      <c r="BO63" s="599">
        <f t="shared" si="25"/>
        <v>725.10199999999998</v>
      </c>
      <c r="BP63" s="600"/>
      <c r="BQ63" s="618">
        <f t="shared" si="26"/>
        <v>820.10199999999998</v>
      </c>
      <c r="BR63" s="600"/>
      <c r="BS63" s="601">
        <f t="shared" si="27"/>
        <v>0</v>
      </c>
      <c r="BT63" s="600"/>
      <c r="BU63" s="600">
        <f t="shared" si="28"/>
        <v>820.10199999999998</v>
      </c>
      <c r="BV63" s="600"/>
      <c r="BW63" s="601">
        <f t="shared" si="29"/>
        <v>0</v>
      </c>
      <c r="BX63" s="600"/>
      <c r="BY63" s="600">
        <f t="shared" si="30"/>
        <v>820.10199999999998</v>
      </c>
      <c r="BZ63" s="600"/>
      <c r="CA63" s="601">
        <f t="shared" si="31"/>
        <v>258</v>
      </c>
      <c r="CB63" s="600"/>
      <c r="CC63" s="599">
        <f t="shared" si="32"/>
        <v>258</v>
      </c>
      <c r="CD63" s="600"/>
      <c r="CE63" s="600">
        <f t="shared" si="33"/>
        <v>1078.1019999999999</v>
      </c>
      <c r="CF63" s="600"/>
      <c r="CG63" s="601">
        <f t="shared" si="34"/>
        <v>0</v>
      </c>
      <c r="CH63" s="600"/>
      <c r="CI63" s="600">
        <f t="shared" si="35"/>
        <v>1078.1019999999999</v>
      </c>
      <c r="CJ63" s="600"/>
      <c r="CK63" s="601">
        <f t="shared" si="36"/>
        <v>0</v>
      </c>
      <c r="CL63" s="600"/>
      <c r="CM63" s="600">
        <f t="shared" si="37"/>
        <v>1078.1019999999999</v>
      </c>
      <c r="CN63" s="600"/>
      <c r="CO63" s="601">
        <f t="shared" si="38"/>
        <v>0</v>
      </c>
      <c r="CP63" s="600"/>
      <c r="CQ63" s="599">
        <f t="shared" si="39"/>
        <v>0</v>
      </c>
      <c r="CR63" s="600"/>
      <c r="CS63" s="618">
        <f t="shared" si="40"/>
        <v>258</v>
      </c>
      <c r="CT63" s="598"/>
      <c r="CU63" s="621">
        <f t="shared" si="41"/>
        <v>1078.1019999999999</v>
      </c>
      <c r="CV63" s="620"/>
      <c r="CW63" s="629"/>
    </row>
    <row r="64" spans="1:101" x14ac:dyDescent="0.25">
      <c r="A64" s="650"/>
      <c r="B64" s="650"/>
      <c r="C64" s="650"/>
      <c r="D64" s="650"/>
      <c r="E64" s="638" t="s">
        <v>2212</v>
      </c>
      <c r="F64" s="631"/>
      <c r="G64" s="595"/>
      <c r="H64" s="595"/>
      <c r="I64" s="637">
        <f t="shared" si="0"/>
        <v>0</v>
      </c>
      <c r="J64" s="595"/>
      <c r="K64" s="595"/>
      <c r="L64" s="595"/>
      <c r="M64" s="637">
        <f t="shared" si="1"/>
        <v>0</v>
      </c>
      <c r="N64" s="636">
        <f t="shared" si="2"/>
        <v>0</v>
      </c>
      <c r="O64" s="592"/>
      <c r="P64" s="592"/>
      <c r="Q64" s="595">
        <v>1459</v>
      </c>
      <c r="R64" s="637">
        <f t="shared" si="3"/>
        <v>1459</v>
      </c>
      <c r="S64" s="595">
        <v>2228.1559999999999</v>
      </c>
      <c r="T64" s="595"/>
      <c r="U64" s="635"/>
      <c r="V64" s="637">
        <f t="shared" si="4"/>
        <v>2228.1559999999999</v>
      </c>
      <c r="W64" s="636">
        <f t="shared" si="5"/>
        <v>3687.1559999999999</v>
      </c>
      <c r="X64" s="607">
        <f t="shared" si="6"/>
        <v>3687.1559999999999</v>
      </c>
      <c r="Y64" s="606"/>
      <c r="Z64" s="595"/>
      <c r="AA64" s="595"/>
      <c r="AB64" s="637">
        <f t="shared" si="7"/>
        <v>0</v>
      </c>
      <c r="AC64" s="595"/>
      <c r="AD64" s="595"/>
      <c r="AE64" s="595"/>
      <c r="AF64" s="605">
        <f t="shared" si="8"/>
        <v>0</v>
      </c>
      <c r="AG64" s="636">
        <f t="shared" si="9"/>
        <v>0</v>
      </c>
      <c r="AH64" s="592"/>
      <c r="AI64" s="592"/>
      <c r="AJ64" s="592">
        <v>0</v>
      </c>
      <c r="AK64" s="637">
        <f t="shared" si="10"/>
        <v>0</v>
      </c>
      <c r="AL64" s="595">
        <v>0</v>
      </c>
      <c r="AM64" s="595"/>
      <c r="AN64" s="635"/>
      <c r="AO64" s="637">
        <f t="shared" si="11"/>
        <v>0</v>
      </c>
      <c r="AP64" s="636">
        <f t="shared" si="12"/>
        <v>0</v>
      </c>
      <c r="AQ64" s="604">
        <f t="shared" si="13"/>
        <v>0</v>
      </c>
      <c r="AR64" s="594">
        <f t="shared" si="14"/>
        <v>3687.1559999999999</v>
      </c>
      <c r="AS64" s="634"/>
      <c r="AT64" s="597"/>
      <c r="AU64" s="603">
        <f t="shared" si="15"/>
        <v>0</v>
      </c>
      <c r="AV64" s="602"/>
      <c r="AW64" s="601">
        <f t="shared" si="16"/>
        <v>0</v>
      </c>
      <c r="AX64" s="600"/>
      <c r="AY64" s="600">
        <f t="shared" si="17"/>
        <v>0</v>
      </c>
      <c r="AZ64" s="600"/>
      <c r="BA64" s="601">
        <f t="shared" si="18"/>
        <v>0</v>
      </c>
      <c r="BB64" s="599"/>
      <c r="BC64" s="599">
        <f t="shared" si="19"/>
        <v>0</v>
      </c>
      <c r="BD64" s="600"/>
      <c r="BE64" s="601">
        <f t="shared" si="20"/>
        <v>0</v>
      </c>
      <c r="BF64" s="598"/>
      <c r="BG64" s="598">
        <f t="shared" si="21"/>
        <v>0</v>
      </c>
      <c r="BH64" s="600"/>
      <c r="BI64" s="601">
        <f t="shared" si="22"/>
        <v>0</v>
      </c>
      <c r="BJ64" s="598"/>
      <c r="BK64" s="598">
        <f t="shared" si="23"/>
        <v>0</v>
      </c>
      <c r="BL64" s="600"/>
      <c r="BM64" s="601">
        <f t="shared" si="24"/>
        <v>0</v>
      </c>
      <c r="BN64" s="600"/>
      <c r="BO64" s="599">
        <f t="shared" si="25"/>
        <v>0</v>
      </c>
      <c r="BP64" s="600"/>
      <c r="BQ64" s="618">
        <f t="shared" si="26"/>
        <v>0</v>
      </c>
      <c r="BR64" s="600"/>
      <c r="BS64" s="601">
        <f t="shared" si="27"/>
        <v>0</v>
      </c>
      <c r="BT64" s="600"/>
      <c r="BU64" s="600">
        <f t="shared" si="28"/>
        <v>0</v>
      </c>
      <c r="BV64" s="600"/>
      <c r="BW64" s="601">
        <f t="shared" si="29"/>
        <v>0</v>
      </c>
      <c r="BX64" s="600"/>
      <c r="BY64" s="600">
        <f t="shared" si="30"/>
        <v>0</v>
      </c>
      <c r="BZ64" s="600"/>
      <c r="CA64" s="601">
        <f t="shared" si="31"/>
        <v>1459</v>
      </c>
      <c r="CB64" s="600"/>
      <c r="CC64" s="599">
        <f t="shared" si="32"/>
        <v>1459</v>
      </c>
      <c r="CD64" s="600"/>
      <c r="CE64" s="600">
        <f t="shared" si="33"/>
        <v>1459</v>
      </c>
      <c r="CF64" s="600"/>
      <c r="CG64" s="601">
        <f t="shared" si="34"/>
        <v>2228.1559999999999</v>
      </c>
      <c r="CH64" s="600"/>
      <c r="CI64" s="600">
        <f t="shared" si="35"/>
        <v>3687.1559999999999</v>
      </c>
      <c r="CJ64" s="600"/>
      <c r="CK64" s="601">
        <f t="shared" si="36"/>
        <v>0</v>
      </c>
      <c r="CL64" s="600"/>
      <c r="CM64" s="600">
        <f t="shared" si="37"/>
        <v>3687.1559999999999</v>
      </c>
      <c r="CN64" s="600"/>
      <c r="CO64" s="601">
        <f t="shared" si="38"/>
        <v>0</v>
      </c>
      <c r="CP64" s="600"/>
      <c r="CQ64" s="599">
        <f t="shared" si="39"/>
        <v>2228.1559999999999</v>
      </c>
      <c r="CR64" s="600"/>
      <c r="CS64" s="618">
        <f t="shared" si="40"/>
        <v>3687.1559999999999</v>
      </c>
      <c r="CT64" s="598"/>
      <c r="CU64" s="621">
        <f t="shared" si="41"/>
        <v>3687.1559999999999</v>
      </c>
      <c r="CV64" s="620"/>
      <c r="CW64" s="629"/>
    </row>
    <row r="65" spans="1:103" x14ac:dyDescent="0.25">
      <c r="A65" s="650"/>
      <c r="B65" s="650"/>
      <c r="C65" s="650"/>
      <c r="D65" s="650"/>
      <c r="E65" s="638" t="s">
        <v>1213</v>
      </c>
      <c r="F65" s="631">
        <v>9984</v>
      </c>
      <c r="G65" s="595">
        <v>3129</v>
      </c>
      <c r="H65" s="595">
        <v>2932</v>
      </c>
      <c r="I65" s="637">
        <f t="shared" si="0"/>
        <v>16045</v>
      </c>
      <c r="J65" s="595">
        <v>10428</v>
      </c>
      <c r="K65" s="595">
        <v>10346</v>
      </c>
      <c r="L65" s="595">
        <v>6306.0619999999999</v>
      </c>
      <c r="M65" s="637">
        <f t="shared" si="1"/>
        <v>27080.061999999998</v>
      </c>
      <c r="N65" s="636">
        <f t="shared" si="2"/>
        <v>43125.061999999998</v>
      </c>
      <c r="O65" s="592"/>
      <c r="P65" s="592"/>
      <c r="Q65" s="595">
        <v>6357</v>
      </c>
      <c r="R65" s="637">
        <f t="shared" si="3"/>
        <v>6357</v>
      </c>
      <c r="S65" s="595">
        <v>11612.201999999999</v>
      </c>
      <c r="T65" s="595">
        <v>13929.146000000001</v>
      </c>
      <c r="U65" s="635">
        <v>15519</v>
      </c>
      <c r="V65" s="637">
        <f t="shared" si="4"/>
        <v>41060.347999999998</v>
      </c>
      <c r="W65" s="636">
        <f t="shared" si="5"/>
        <v>47417.347999999998</v>
      </c>
      <c r="X65" s="607">
        <f t="shared" si="6"/>
        <v>90542.41</v>
      </c>
      <c r="Y65" s="606">
        <v>1533</v>
      </c>
      <c r="Z65" s="595">
        <v>3313</v>
      </c>
      <c r="AA65" s="595">
        <v>0</v>
      </c>
      <c r="AB65" s="637">
        <f t="shared" si="7"/>
        <v>4846</v>
      </c>
      <c r="AC65" s="595">
        <v>5420</v>
      </c>
      <c r="AD65" s="595">
        <v>3926</v>
      </c>
      <c r="AE65" s="595">
        <v>4627.5460000000003</v>
      </c>
      <c r="AF65" s="605">
        <f t="shared" si="8"/>
        <v>13973.546</v>
      </c>
      <c r="AG65" s="636">
        <f t="shared" si="9"/>
        <v>18819.546000000002</v>
      </c>
      <c r="AH65" s="592"/>
      <c r="AI65" s="592"/>
      <c r="AJ65" s="592">
        <v>9360</v>
      </c>
      <c r="AK65" s="637">
        <f t="shared" si="10"/>
        <v>9360</v>
      </c>
      <c r="AL65" s="595">
        <v>6263.7820000000002</v>
      </c>
      <c r="AM65" s="595">
        <v>1566.4739999999999</v>
      </c>
      <c r="AN65" s="635">
        <v>611</v>
      </c>
      <c r="AO65" s="637">
        <f t="shared" si="11"/>
        <v>8441.2560000000012</v>
      </c>
      <c r="AP65" s="636">
        <f t="shared" si="12"/>
        <v>17801.256000000001</v>
      </c>
      <c r="AQ65" s="604">
        <f t="shared" si="13"/>
        <v>36620.802000000003</v>
      </c>
      <c r="AR65" s="594">
        <f t="shared" si="14"/>
        <v>127163.212</v>
      </c>
      <c r="AS65" s="634"/>
      <c r="AT65" s="597"/>
      <c r="AU65" s="603">
        <f t="shared" si="15"/>
        <v>11517</v>
      </c>
      <c r="AV65" s="602"/>
      <c r="AW65" s="601">
        <f t="shared" si="16"/>
        <v>6442</v>
      </c>
      <c r="AX65" s="600"/>
      <c r="AY65" s="600">
        <f t="shared" si="17"/>
        <v>17959</v>
      </c>
      <c r="AZ65" s="600"/>
      <c r="BA65" s="601">
        <f t="shared" si="18"/>
        <v>2932</v>
      </c>
      <c r="BB65" s="599"/>
      <c r="BC65" s="599">
        <f t="shared" si="19"/>
        <v>20891</v>
      </c>
      <c r="BD65" s="600"/>
      <c r="BE65" s="601">
        <f t="shared" si="20"/>
        <v>15848</v>
      </c>
      <c r="BF65" s="598"/>
      <c r="BG65" s="598">
        <f t="shared" si="21"/>
        <v>36739</v>
      </c>
      <c r="BH65" s="600"/>
      <c r="BI65" s="601">
        <f t="shared" si="22"/>
        <v>14272</v>
      </c>
      <c r="BJ65" s="598"/>
      <c r="BK65" s="598">
        <f t="shared" si="23"/>
        <v>51011</v>
      </c>
      <c r="BL65" s="600"/>
      <c r="BM65" s="601">
        <f t="shared" si="24"/>
        <v>10933.608</v>
      </c>
      <c r="BN65" s="600"/>
      <c r="BO65" s="599">
        <f t="shared" si="25"/>
        <v>41053.608</v>
      </c>
      <c r="BP65" s="600"/>
      <c r="BQ65" s="618">
        <f t="shared" si="26"/>
        <v>61944.608</v>
      </c>
      <c r="BR65" s="600"/>
      <c r="BS65" s="601">
        <f t="shared" si="27"/>
        <v>0</v>
      </c>
      <c r="BT65" s="600"/>
      <c r="BU65" s="600">
        <f t="shared" si="28"/>
        <v>61944.608</v>
      </c>
      <c r="BV65" s="600"/>
      <c r="BW65" s="601">
        <f t="shared" si="29"/>
        <v>0</v>
      </c>
      <c r="BX65" s="600"/>
      <c r="BY65" s="600">
        <f t="shared" si="30"/>
        <v>61944.608</v>
      </c>
      <c r="BZ65" s="600"/>
      <c r="CA65" s="601">
        <f t="shared" si="31"/>
        <v>15717</v>
      </c>
      <c r="CB65" s="600"/>
      <c r="CC65" s="599">
        <f t="shared" si="32"/>
        <v>15717</v>
      </c>
      <c r="CD65" s="600"/>
      <c r="CE65" s="600">
        <f t="shared" si="33"/>
        <v>77661.608000000007</v>
      </c>
      <c r="CF65" s="600"/>
      <c r="CG65" s="601">
        <f t="shared" si="34"/>
        <v>17875.984</v>
      </c>
      <c r="CH65" s="600"/>
      <c r="CI65" s="600">
        <f t="shared" si="35"/>
        <v>95537.592000000004</v>
      </c>
      <c r="CJ65" s="600"/>
      <c r="CK65" s="601">
        <f t="shared" si="36"/>
        <v>15495.62</v>
      </c>
      <c r="CL65" s="600"/>
      <c r="CM65" s="600">
        <f t="shared" si="37"/>
        <v>111033.212</v>
      </c>
      <c r="CN65" s="600"/>
      <c r="CO65" s="601">
        <f t="shared" si="38"/>
        <v>16130</v>
      </c>
      <c r="CP65" s="600"/>
      <c r="CQ65" s="599">
        <f t="shared" si="39"/>
        <v>49501.603999999999</v>
      </c>
      <c r="CR65" s="600"/>
      <c r="CS65" s="618">
        <f t="shared" si="40"/>
        <v>65218.603999999999</v>
      </c>
      <c r="CT65" s="598"/>
      <c r="CU65" s="621">
        <f t="shared" si="41"/>
        <v>127163.212</v>
      </c>
      <c r="CV65" s="620"/>
      <c r="CW65" s="629"/>
    </row>
    <row r="66" spans="1:103" x14ac:dyDescent="0.25">
      <c r="A66" s="650"/>
      <c r="B66" s="650"/>
      <c r="C66" s="650"/>
      <c r="D66" s="650"/>
      <c r="E66" s="638" t="s">
        <v>1214</v>
      </c>
      <c r="F66" s="631">
        <v>0</v>
      </c>
      <c r="G66" s="595"/>
      <c r="H66" s="595"/>
      <c r="I66" s="637">
        <f t="shared" si="0"/>
        <v>0</v>
      </c>
      <c r="J66" s="595"/>
      <c r="K66" s="595">
        <v>288</v>
      </c>
      <c r="L66" s="595">
        <v>408.00200000000001</v>
      </c>
      <c r="M66" s="637">
        <f t="shared" si="1"/>
        <v>696.00199999999995</v>
      </c>
      <c r="N66" s="636">
        <f t="shared" si="2"/>
        <v>696.00199999999995</v>
      </c>
      <c r="O66" s="592">
        <v>0</v>
      </c>
      <c r="P66" s="592"/>
      <c r="Q66" s="595"/>
      <c r="R66" s="637">
        <f t="shared" si="3"/>
        <v>0</v>
      </c>
      <c r="S66" s="595">
        <v>80.331999999999994</v>
      </c>
      <c r="T66" s="595"/>
      <c r="U66" s="635"/>
      <c r="V66" s="637">
        <f t="shared" si="4"/>
        <v>80.331999999999994</v>
      </c>
      <c r="W66" s="636">
        <f t="shared" si="5"/>
        <v>80.331999999999994</v>
      </c>
      <c r="X66" s="607">
        <f t="shared" si="6"/>
        <v>776.33399999999995</v>
      </c>
      <c r="Y66" s="606">
        <v>110</v>
      </c>
      <c r="Z66" s="595"/>
      <c r="AA66" s="595"/>
      <c r="AB66" s="637">
        <f t="shared" si="7"/>
        <v>110</v>
      </c>
      <c r="AC66" s="595"/>
      <c r="AD66" s="595">
        <v>188</v>
      </c>
      <c r="AE66" s="595">
        <v>0</v>
      </c>
      <c r="AF66" s="605">
        <f t="shared" si="8"/>
        <v>188</v>
      </c>
      <c r="AG66" s="636">
        <f t="shared" si="9"/>
        <v>298</v>
      </c>
      <c r="AH66" s="592">
        <v>105.7</v>
      </c>
      <c r="AI66" s="592"/>
      <c r="AJ66" s="592"/>
      <c r="AK66" s="637">
        <f t="shared" si="10"/>
        <v>105.7</v>
      </c>
      <c r="AL66" s="595">
        <v>270.59199999999998</v>
      </c>
      <c r="AM66" s="595"/>
      <c r="AN66" s="635"/>
      <c r="AO66" s="637">
        <f t="shared" si="11"/>
        <v>270.59199999999998</v>
      </c>
      <c r="AP66" s="636">
        <f t="shared" si="12"/>
        <v>376.29199999999997</v>
      </c>
      <c r="AQ66" s="604">
        <f t="shared" si="13"/>
        <v>674.29199999999992</v>
      </c>
      <c r="AR66" s="594">
        <f t="shared" si="14"/>
        <v>1450.6259999999997</v>
      </c>
      <c r="AS66" s="634"/>
      <c r="AT66" s="597"/>
      <c r="AU66" s="603">
        <f t="shared" si="15"/>
        <v>110</v>
      </c>
      <c r="AV66" s="602"/>
      <c r="AW66" s="601">
        <f t="shared" si="16"/>
        <v>0</v>
      </c>
      <c r="AX66" s="600"/>
      <c r="AY66" s="600">
        <f t="shared" si="17"/>
        <v>110</v>
      </c>
      <c r="AZ66" s="600"/>
      <c r="BA66" s="601">
        <f t="shared" si="18"/>
        <v>0</v>
      </c>
      <c r="BB66" s="599"/>
      <c r="BC66" s="599">
        <f t="shared" si="19"/>
        <v>110</v>
      </c>
      <c r="BD66" s="600"/>
      <c r="BE66" s="601">
        <f t="shared" si="20"/>
        <v>0</v>
      </c>
      <c r="BF66" s="598"/>
      <c r="BG66" s="598">
        <f t="shared" si="21"/>
        <v>110</v>
      </c>
      <c r="BH66" s="600"/>
      <c r="BI66" s="601">
        <f t="shared" si="22"/>
        <v>476</v>
      </c>
      <c r="BJ66" s="598"/>
      <c r="BK66" s="598">
        <f t="shared" si="23"/>
        <v>586</v>
      </c>
      <c r="BL66" s="600"/>
      <c r="BM66" s="601">
        <f t="shared" si="24"/>
        <v>408.00200000000001</v>
      </c>
      <c r="BN66" s="600"/>
      <c r="BO66" s="599">
        <f t="shared" si="25"/>
        <v>884.00199999999995</v>
      </c>
      <c r="BP66" s="600"/>
      <c r="BQ66" s="618">
        <f t="shared" si="26"/>
        <v>994.00199999999995</v>
      </c>
      <c r="BR66" s="600"/>
      <c r="BS66" s="601">
        <f t="shared" si="27"/>
        <v>105.7</v>
      </c>
      <c r="BT66" s="600"/>
      <c r="BU66" s="600">
        <f t="shared" si="28"/>
        <v>1099.702</v>
      </c>
      <c r="BV66" s="600"/>
      <c r="BW66" s="601">
        <f t="shared" si="29"/>
        <v>0</v>
      </c>
      <c r="BX66" s="600"/>
      <c r="BY66" s="600">
        <f t="shared" si="30"/>
        <v>1099.702</v>
      </c>
      <c r="BZ66" s="600"/>
      <c r="CA66" s="601">
        <f t="shared" si="31"/>
        <v>0</v>
      </c>
      <c r="CB66" s="600"/>
      <c r="CC66" s="599">
        <f t="shared" si="32"/>
        <v>105.7</v>
      </c>
      <c r="CD66" s="600"/>
      <c r="CE66" s="600">
        <f t="shared" si="33"/>
        <v>1099.702</v>
      </c>
      <c r="CF66" s="600"/>
      <c r="CG66" s="601">
        <f t="shared" si="34"/>
        <v>350.92399999999998</v>
      </c>
      <c r="CH66" s="600"/>
      <c r="CI66" s="600">
        <f t="shared" si="35"/>
        <v>1450.626</v>
      </c>
      <c r="CJ66" s="600"/>
      <c r="CK66" s="601">
        <f t="shared" si="36"/>
        <v>0</v>
      </c>
      <c r="CL66" s="600"/>
      <c r="CM66" s="600">
        <f t="shared" si="37"/>
        <v>1450.626</v>
      </c>
      <c r="CN66" s="600"/>
      <c r="CO66" s="601">
        <f t="shared" si="38"/>
        <v>0</v>
      </c>
      <c r="CP66" s="600"/>
      <c r="CQ66" s="599">
        <f t="shared" si="39"/>
        <v>350.92399999999998</v>
      </c>
      <c r="CR66" s="600"/>
      <c r="CS66" s="618">
        <f t="shared" si="40"/>
        <v>456.62399999999997</v>
      </c>
      <c r="CT66" s="598"/>
      <c r="CU66" s="621">
        <f t="shared" si="41"/>
        <v>1450.626</v>
      </c>
      <c r="CV66" s="620"/>
      <c r="CW66" s="629"/>
    </row>
    <row r="67" spans="1:103" x14ac:dyDescent="0.25">
      <c r="A67" s="650"/>
      <c r="B67" s="650"/>
      <c r="C67" s="650"/>
      <c r="D67" s="650"/>
      <c r="E67" s="638" t="s">
        <v>1410</v>
      </c>
      <c r="F67" s="631">
        <v>3809</v>
      </c>
      <c r="G67" s="595"/>
      <c r="H67" s="595"/>
      <c r="I67" s="637">
        <f t="shared" si="0"/>
        <v>3809</v>
      </c>
      <c r="J67" s="595">
        <v>271</v>
      </c>
      <c r="K67" s="595">
        <v>2370</v>
      </c>
      <c r="L67" s="595">
        <v>3644.5360000000001</v>
      </c>
      <c r="M67" s="637">
        <f t="shared" si="1"/>
        <v>6285.5360000000001</v>
      </c>
      <c r="N67" s="636">
        <f t="shared" si="2"/>
        <v>10094.536</v>
      </c>
      <c r="O67" s="592"/>
      <c r="P67" s="592"/>
      <c r="Q67" s="595"/>
      <c r="R67" s="637">
        <f t="shared" si="3"/>
        <v>0</v>
      </c>
      <c r="S67" s="595"/>
      <c r="T67" s="595"/>
      <c r="U67" s="635"/>
      <c r="V67" s="637">
        <f t="shared" si="4"/>
        <v>0</v>
      </c>
      <c r="W67" s="636">
        <f t="shared" si="5"/>
        <v>0</v>
      </c>
      <c r="X67" s="607">
        <f t="shared" si="6"/>
        <v>10094.536</v>
      </c>
      <c r="Y67" s="606">
        <v>0</v>
      </c>
      <c r="Z67" s="595"/>
      <c r="AA67" s="595"/>
      <c r="AB67" s="637">
        <f t="shared" si="7"/>
        <v>0</v>
      </c>
      <c r="AC67" s="595">
        <v>0</v>
      </c>
      <c r="AD67" s="595">
        <v>0</v>
      </c>
      <c r="AE67" s="595">
        <v>0</v>
      </c>
      <c r="AF67" s="605">
        <f t="shared" si="8"/>
        <v>0</v>
      </c>
      <c r="AG67" s="636">
        <f t="shared" si="9"/>
        <v>0</v>
      </c>
      <c r="AH67" s="592"/>
      <c r="AI67" s="592"/>
      <c r="AJ67" s="592"/>
      <c r="AK67" s="637">
        <f t="shared" si="10"/>
        <v>0</v>
      </c>
      <c r="AL67" s="595"/>
      <c r="AM67" s="595"/>
      <c r="AN67" s="635"/>
      <c r="AO67" s="637">
        <f t="shared" si="11"/>
        <v>0</v>
      </c>
      <c r="AP67" s="636">
        <f t="shared" si="12"/>
        <v>0</v>
      </c>
      <c r="AQ67" s="604">
        <f t="shared" si="13"/>
        <v>0</v>
      </c>
      <c r="AR67" s="594">
        <f t="shared" si="14"/>
        <v>10094.536</v>
      </c>
      <c r="AS67" s="634"/>
      <c r="AT67" s="597"/>
      <c r="AU67" s="603">
        <f t="shared" si="15"/>
        <v>3809</v>
      </c>
      <c r="AV67" s="602"/>
      <c r="AW67" s="601">
        <f t="shared" si="16"/>
        <v>0</v>
      </c>
      <c r="AX67" s="600"/>
      <c r="AY67" s="600">
        <f t="shared" si="17"/>
        <v>3809</v>
      </c>
      <c r="AZ67" s="600"/>
      <c r="BA67" s="601">
        <f t="shared" si="18"/>
        <v>0</v>
      </c>
      <c r="BB67" s="599"/>
      <c r="BC67" s="599">
        <f t="shared" si="19"/>
        <v>3809</v>
      </c>
      <c r="BD67" s="600"/>
      <c r="BE67" s="601">
        <f t="shared" si="20"/>
        <v>271</v>
      </c>
      <c r="BF67" s="598"/>
      <c r="BG67" s="598">
        <f t="shared" si="21"/>
        <v>4080</v>
      </c>
      <c r="BH67" s="600"/>
      <c r="BI67" s="601">
        <f t="shared" si="22"/>
        <v>2370</v>
      </c>
      <c r="BJ67" s="598"/>
      <c r="BK67" s="598">
        <f t="shared" si="23"/>
        <v>6450</v>
      </c>
      <c r="BL67" s="600"/>
      <c r="BM67" s="601">
        <f t="shared" si="24"/>
        <v>3644.5360000000001</v>
      </c>
      <c r="BN67" s="600"/>
      <c r="BO67" s="599">
        <f t="shared" si="25"/>
        <v>6285.5360000000001</v>
      </c>
      <c r="BP67" s="600"/>
      <c r="BQ67" s="618">
        <f t="shared" si="26"/>
        <v>10094.536</v>
      </c>
      <c r="BR67" s="600"/>
      <c r="BS67" s="601">
        <f t="shared" si="27"/>
        <v>0</v>
      </c>
      <c r="BT67" s="600"/>
      <c r="BU67" s="600">
        <f t="shared" si="28"/>
        <v>10094.536</v>
      </c>
      <c r="BV67" s="600"/>
      <c r="BW67" s="601">
        <f t="shared" si="29"/>
        <v>0</v>
      </c>
      <c r="BX67" s="600"/>
      <c r="BY67" s="600">
        <f t="shared" si="30"/>
        <v>10094.536</v>
      </c>
      <c r="BZ67" s="600"/>
      <c r="CA67" s="601">
        <f t="shared" si="31"/>
        <v>0</v>
      </c>
      <c r="CB67" s="600"/>
      <c r="CC67" s="599">
        <f t="shared" si="32"/>
        <v>0</v>
      </c>
      <c r="CD67" s="600"/>
      <c r="CE67" s="600">
        <f t="shared" si="33"/>
        <v>10094.536</v>
      </c>
      <c r="CF67" s="600"/>
      <c r="CG67" s="601">
        <f t="shared" si="34"/>
        <v>0</v>
      </c>
      <c r="CH67" s="600"/>
      <c r="CI67" s="600">
        <f t="shared" si="35"/>
        <v>10094.536</v>
      </c>
      <c r="CJ67" s="600"/>
      <c r="CK67" s="601">
        <f t="shared" si="36"/>
        <v>0</v>
      </c>
      <c r="CL67" s="600"/>
      <c r="CM67" s="600">
        <f t="shared" si="37"/>
        <v>10094.536</v>
      </c>
      <c r="CN67" s="600"/>
      <c r="CO67" s="601">
        <f t="shared" si="38"/>
        <v>0</v>
      </c>
      <c r="CP67" s="600"/>
      <c r="CQ67" s="599">
        <f t="shared" si="39"/>
        <v>0</v>
      </c>
      <c r="CR67" s="600"/>
      <c r="CS67" s="618">
        <f t="shared" si="40"/>
        <v>0</v>
      </c>
      <c r="CT67" s="598"/>
      <c r="CU67" s="621">
        <f t="shared" si="41"/>
        <v>10094.536</v>
      </c>
      <c r="CV67" s="620"/>
      <c r="CW67" s="629"/>
    </row>
    <row r="68" spans="1:103" x14ac:dyDescent="0.25">
      <c r="A68" s="650"/>
      <c r="B68" s="650"/>
      <c r="C68" s="650"/>
      <c r="D68" s="650"/>
      <c r="E68" s="638" t="s">
        <v>1311</v>
      </c>
      <c r="F68" s="631"/>
      <c r="G68" s="595"/>
      <c r="H68" s="595"/>
      <c r="I68" s="637">
        <f t="shared" si="0"/>
        <v>0</v>
      </c>
      <c r="J68" s="595"/>
      <c r="K68" s="595"/>
      <c r="L68" s="595">
        <v>458.738</v>
      </c>
      <c r="M68" s="637">
        <f t="shared" si="1"/>
        <v>458.738</v>
      </c>
      <c r="N68" s="636">
        <f t="shared" si="2"/>
        <v>458.738</v>
      </c>
      <c r="O68" s="592"/>
      <c r="P68" s="592"/>
      <c r="Q68" s="595"/>
      <c r="R68" s="637">
        <f t="shared" si="3"/>
        <v>0</v>
      </c>
      <c r="S68" s="595"/>
      <c r="T68" s="595"/>
      <c r="U68" s="635"/>
      <c r="V68" s="637">
        <f t="shared" si="4"/>
        <v>0</v>
      </c>
      <c r="W68" s="636">
        <f t="shared" si="5"/>
        <v>0</v>
      </c>
      <c r="X68" s="607">
        <f t="shared" si="6"/>
        <v>458.738</v>
      </c>
      <c r="Y68" s="606"/>
      <c r="Z68" s="595"/>
      <c r="AA68" s="595"/>
      <c r="AB68" s="637">
        <f t="shared" si="7"/>
        <v>0</v>
      </c>
      <c r="AC68" s="595"/>
      <c r="AD68" s="595"/>
      <c r="AE68" s="595">
        <v>0</v>
      </c>
      <c r="AF68" s="605">
        <f t="shared" si="8"/>
        <v>0</v>
      </c>
      <c r="AG68" s="636">
        <f t="shared" si="9"/>
        <v>0</v>
      </c>
      <c r="AH68" s="592"/>
      <c r="AI68" s="592"/>
      <c r="AJ68" s="592"/>
      <c r="AK68" s="637">
        <f t="shared" si="10"/>
        <v>0</v>
      </c>
      <c r="AL68" s="595"/>
      <c r="AM68" s="595"/>
      <c r="AN68" s="635"/>
      <c r="AO68" s="637">
        <f t="shared" si="11"/>
        <v>0</v>
      </c>
      <c r="AP68" s="636">
        <f t="shared" si="12"/>
        <v>0</v>
      </c>
      <c r="AQ68" s="604">
        <f t="shared" si="13"/>
        <v>0</v>
      </c>
      <c r="AR68" s="594">
        <f t="shared" si="14"/>
        <v>458.738</v>
      </c>
      <c r="AS68" s="634"/>
      <c r="AT68" s="597"/>
      <c r="AU68" s="603">
        <f t="shared" si="15"/>
        <v>0</v>
      </c>
      <c r="AV68" s="602"/>
      <c r="AW68" s="601">
        <f t="shared" si="16"/>
        <v>0</v>
      </c>
      <c r="AX68" s="600"/>
      <c r="AY68" s="600">
        <f t="shared" si="17"/>
        <v>0</v>
      </c>
      <c r="AZ68" s="600"/>
      <c r="BA68" s="601">
        <f t="shared" si="18"/>
        <v>0</v>
      </c>
      <c r="BB68" s="599"/>
      <c r="BC68" s="599">
        <f t="shared" si="19"/>
        <v>0</v>
      </c>
      <c r="BD68" s="600"/>
      <c r="BE68" s="601">
        <f t="shared" si="20"/>
        <v>0</v>
      </c>
      <c r="BF68" s="598"/>
      <c r="BG68" s="598">
        <f t="shared" si="21"/>
        <v>0</v>
      </c>
      <c r="BH68" s="600"/>
      <c r="BI68" s="601">
        <f t="shared" si="22"/>
        <v>0</v>
      </c>
      <c r="BJ68" s="598"/>
      <c r="BK68" s="598">
        <f t="shared" si="23"/>
        <v>0</v>
      </c>
      <c r="BL68" s="600"/>
      <c r="BM68" s="601">
        <f t="shared" si="24"/>
        <v>458.738</v>
      </c>
      <c r="BN68" s="600"/>
      <c r="BO68" s="599">
        <f t="shared" si="25"/>
        <v>458.738</v>
      </c>
      <c r="BP68" s="600"/>
      <c r="BQ68" s="618">
        <f t="shared" si="26"/>
        <v>458.738</v>
      </c>
      <c r="BR68" s="600"/>
      <c r="BS68" s="601">
        <f t="shared" si="27"/>
        <v>0</v>
      </c>
      <c r="BT68" s="600"/>
      <c r="BU68" s="600">
        <f t="shared" si="28"/>
        <v>458.738</v>
      </c>
      <c r="BV68" s="600"/>
      <c r="BW68" s="601">
        <f t="shared" si="29"/>
        <v>0</v>
      </c>
      <c r="BX68" s="600"/>
      <c r="BY68" s="600">
        <f t="shared" si="30"/>
        <v>458.738</v>
      </c>
      <c r="BZ68" s="600"/>
      <c r="CA68" s="601">
        <f t="shared" si="31"/>
        <v>0</v>
      </c>
      <c r="CB68" s="600"/>
      <c r="CC68" s="599">
        <f t="shared" si="32"/>
        <v>0</v>
      </c>
      <c r="CD68" s="600"/>
      <c r="CE68" s="600">
        <f t="shared" si="33"/>
        <v>458.738</v>
      </c>
      <c r="CF68" s="600"/>
      <c r="CG68" s="601">
        <f t="shared" si="34"/>
        <v>0</v>
      </c>
      <c r="CH68" s="600"/>
      <c r="CI68" s="600">
        <f t="shared" si="35"/>
        <v>458.738</v>
      </c>
      <c r="CJ68" s="600"/>
      <c r="CK68" s="601">
        <f t="shared" si="36"/>
        <v>0</v>
      </c>
      <c r="CL68" s="600"/>
      <c r="CM68" s="600">
        <f t="shared" si="37"/>
        <v>458.738</v>
      </c>
      <c r="CN68" s="600"/>
      <c r="CO68" s="601">
        <f t="shared" si="38"/>
        <v>0</v>
      </c>
      <c r="CP68" s="600"/>
      <c r="CQ68" s="599">
        <f t="shared" si="39"/>
        <v>0</v>
      </c>
      <c r="CR68" s="600"/>
      <c r="CS68" s="618">
        <f t="shared" si="40"/>
        <v>0</v>
      </c>
      <c r="CT68" s="598"/>
      <c r="CU68" s="621">
        <f t="shared" si="41"/>
        <v>458.738</v>
      </c>
      <c r="CV68" s="620"/>
      <c r="CW68" s="629"/>
    </row>
    <row r="69" spans="1:103" x14ac:dyDescent="0.25">
      <c r="A69" s="650"/>
      <c r="B69" s="650"/>
      <c r="C69" s="650"/>
      <c r="D69" s="650"/>
      <c r="E69" s="638" t="s">
        <v>1573</v>
      </c>
      <c r="F69" s="631">
        <v>1503</v>
      </c>
      <c r="G69" s="595"/>
      <c r="H69" s="595"/>
      <c r="I69" s="637">
        <f t="shared" si="0"/>
        <v>1503</v>
      </c>
      <c r="J69" s="595">
        <v>3702</v>
      </c>
      <c r="K69" s="595">
        <v>408</v>
      </c>
      <c r="L69" s="595"/>
      <c r="M69" s="637">
        <f t="shared" si="1"/>
        <v>4110</v>
      </c>
      <c r="N69" s="636">
        <f t="shared" si="2"/>
        <v>5613</v>
      </c>
      <c r="O69" s="592"/>
      <c r="P69" s="592"/>
      <c r="Q69" s="595"/>
      <c r="R69" s="637">
        <f t="shared" si="3"/>
        <v>0</v>
      </c>
      <c r="S69" s="595">
        <v>832.91600000000005</v>
      </c>
      <c r="T69" s="595">
        <v>1663.7180000000001</v>
      </c>
      <c r="U69" s="635"/>
      <c r="V69" s="637">
        <f t="shared" si="4"/>
        <v>2496.634</v>
      </c>
      <c r="W69" s="636">
        <f t="shared" si="5"/>
        <v>2496.634</v>
      </c>
      <c r="X69" s="607">
        <f t="shared" si="6"/>
        <v>8109.634</v>
      </c>
      <c r="Y69" s="606">
        <v>0</v>
      </c>
      <c r="Z69" s="595"/>
      <c r="AA69" s="595"/>
      <c r="AB69" s="637">
        <f t="shared" si="7"/>
        <v>0</v>
      </c>
      <c r="AC69" s="595">
        <v>0</v>
      </c>
      <c r="AD69" s="595">
        <v>0</v>
      </c>
      <c r="AE69" s="595"/>
      <c r="AF69" s="605">
        <f t="shared" si="8"/>
        <v>0</v>
      </c>
      <c r="AG69" s="636">
        <f t="shared" si="9"/>
        <v>0</v>
      </c>
      <c r="AH69" s="592"/>
      <c r="AI69" s="592"/>
      <c r="AJ69" s="592"/>
      <c r="AK69" s="637">
        <f t="shared" si="10"/>
        <v>0</v>
      </c>
      <c r="AL69" s="595">
        <v>0</v>
      </c>
      <c r="AM69" s="595">
        <v>0</v>
      </c>
      <c r="AN69" s="635"/>
      <c r="AO69" s="637">
        <f t="shared" si="11"/>
        <v>0</v>
      </c>
      <c r="AP69" s="636">
        <f t="shared" si="12"/>
        <v>0</v>
      </c>
      <c r="AQ69" s="604">
        <f t="shared" si="13"/>
        <v>0</v>
      </c>
      <c r="AR69" s="594">
        <f t="shared" si="14"/>
        <v>8109.634</v>
      </c>
      <c r="AS69" s="634"/>
      <c r="AT69" s="597"/>
      <c r="AU69" s="603">
        <f t="shared" si="15"/>
        <v>1503</v>
      </c>
      <c r="AV69" s="602"/>
      <c r="AW69" s="601">
        <f t="shared" si="16"/>
        <v>0</v>
      </c>
      <c r="AX69" s="600"/>
      <c r="AY69" s="600">
        <f t="shared" si="17"/>
        <v>1503</v>
      </c>
      <c r="AZ69" s="600"/>
      <c r="BA69" s="601">
        <f t="shared" si="18"/>
        <v>0</v>
      </c>
      <c r="BB69" s="599"/>
      <c r="BC69" s="599">
        <f t="shared" si="19"/>
        <v>1503</v>
      </c>
      <c r="BD69" s="600"/>
      <c r="BE69" s="601">
        <f t="shared" si="20"/>
        <v>3702</v>
      </c>
      <c r="BF69" s="598"/>
      <c r="BG69" s="598">
        <f t="shared" si="21"/>
        <v>5205</v>
      </c>
      <c r="BH69" s="600"/>
      <c r="BI69" s="601">
        <f t="shared" si="22"/>
        <v>408</v>
      </c>
      <c r="BJ69" s="598"/>
      <c r="BK69" s="598">
        <f t="shared" si="23"/>
        <v>5613</v>
      </c>
      <c r="BL69" s="600"/>
      <c r="BM69" s="601">
        <f t="shared" si="24"/>
        <v>0</v>
      </c>
      <c r="BN69" s="600"/>
      <c r="BO69" s="599">
        <f t="shared" si="25"/>
        <v>4110</v>
      </c>
      <c r="BP69" s="600"/>
      <c r="BQ69" s="618">
        <f t="shared" si="26"/>
        <v>5613</v>
      </c>
      <c r="BR69" s="600"/>
      <c r="BS69" s="601">
        <f t="shared" si="27"/>
        <v>0</v>
      </c>
      <c r="BT69" s="600"/>
      <c r="BU69" s="600">
        <f t="shared" si="28"/>
        <v>5613</v>
      </c>
      <c r="BV69" s="600"/>
      <c r="BW69" s="601">
        <f t="shared" si="29"/>
        <v>0</v>
      </c>
      <c r="BX69" s="600"/>
      <c r="BY69" s="600">
        <f t="shared" si="30"/>
        <v>5613</v>
      </c>
      <c r="BZ69" s="600"/>
      <c r="CA69" s="601">
        <f t="shared" si="31"/>
        <v>0</v>
      </c>
      <c r="CB69" s="600"/>
      <c r="CC69" s="599">
        <f t="shared" si="32"/>
        <v>0</v>
      </c>
      <c r="CD69" s="600"/>
      <c r="CE69" s="600">
        <f t="shared" si="33"/>
        <v>5613</v>
      </c>
      <c r="CF69" s="600"/>
      <c r="CG69" s="601">
        <f t="shared" si="34"/>
        <v>832.91600000000005</v>
      </c>
      <c r="CH69" s="600"/>
      <c r="CI69" s="600">
        <f t="shared" si="35"/>
        <v>6445.9160000000002</v>
      </c>
      <c r="CJ69" s="600"/>
      <c r="CK69" s="601">
        <f t="shared" si="36"/>
        <v>1663.7180000000001</v>
      </c>
      <c r="CL69" s="600"/>
      <c r="CM69" s="600">
        <f t="shared" si="37"/>
        <v>8109.634</v>
      </c>
      <c r="CN69" s="600"/>
      <c r="CO69" s="601">
        <f t="shared" si="38"/>
        <v>0</v>
      </c>
      <c r="CP69" s="600"/>
      <c r="CQ69" s="599">
        <f t="shared" si="39"/>
        <v>2496.634</v>
      </c>
      <c r="CR69" s="600"/>
      <c r="CS69" s="618">
        <f t="shared" si="40"/>
        <v>2496.634</v>
      </c>
      <c r="CT69" s="598"/>
      <c r="CU69" s="621">
        <f t="shared" si="41"/>
        <v>8109.634</v>
      </c>
      <c r="CV69" s="620"/>
      <c r="CW69" s="629"/>
    </row>
    <row r="70" spans="1:103" x14ac:dyDescent="0.25">
      <c r="A70" s="650"/>
      <c r="B70" s="650"/>
      <c r="C70" s="650"/>
      <c r="D70" s="650"/>
      <c r="E70" s="638" t="s">
        <v>1726</v>
      </c>
      <c r="F70" s="631">
        <v>2116</v>
      </c>
      <c r="G70" s="595">
        <v>1002</v>
      </c>
      <c r="H70" s="595">
        <v>0</v>
      </c>
      <c r="I70" s="637">
        <f t="shared" ref="I70:I72" si="42">SUM(F70:H70)</f>
        <v>3118</v>
      </c>
      <c r="J70" s="595"/>
      <c r="K70" s="595">
        <v>696</v>
      </c>
      <c r="L70" s="595"/>
      <c r="M70" s="637">
        <f t="shared" ref="M70:M72" si="43">SUM(J70:L70)</f>
        <v>696</v>
      </c>
      <c r="N70" s="636">
        <f t="shared" ref="N70:N72" si="44">+I70+M70</f>
        <v>3814</v>
      </c>
      <c r="O70" s="592"/>
      <c r="P70" s="592"/>
      <c r="Q70" s="595"/>
      <c r="R70" s="637">
        <f t="shared" ref="R70:R72" si="45">SUM(O70:Q70)</f>
        <v>0</v>
      </c>
      <c r="S70" s="595"/>
      <c r="T70" s="595"/>
      <c r="U70" s="635"/>
      <c r="V70" s="637">
        <f t="shared" ref="V70:V72" si="46">SUM(S70:U70)</f>
        <v>0</v>
      </c>
      <c r="W70" s="636">
        <f t="shared" ref="W70:W72" si="47">+R70+V70</f>
        <v>0</v>
      </c>
      <c r="X70" s="607">
        <f t="shared" ref="X70:X72" si="48">+F70+G70+H70+J70+K70+L70+O70+P70+Q70+S70+T70+U70</f>
        <v>3814</v>
      </c>
      <c r="Y70" s="606">
        <v>0</v>
      </c>
      <c r="Z70" s="595">
        <v>0</v>
      </c>
      <c r="AA70" s="595">
        <v>99</v>
      </c>
      <c r="AB70" s="637">
        <f t="shared" ref="AB70:AB72" si="49">+Y70+Z70+AA70</f>
        <v>99</v>
      </c>
      <c r="AC70" s="595"/>
      <c r="AD70" s="595">
        <v>0</v>
      </c>
      <c r="AE70" s="595"/>
      <c r="AF70" s="605">
        <f t="shared" ref="AF70:AF72" si="50">SUM(AC70:AE70)</f>
        <v>0</v>
      </c>
      <c r="AG70" s="636">
        <f t="shared" ref="AG70:AG72" si="51">+AB70+AF70</f>
        <v>99</v>
      </c>
      <c r="AH70" s="592"/>
      <c r="AI70" s="592"/>
      <c r="AJ70" s="592"/>
      <c r="AK70" s="637">
        <f t="shared" ref="AK70:AK72" si="52">SUM(AH70:AJ70)</f>
        <v>0</v>
      </c>
      <c r="AL70" s="595"/>
      <c r="AM70" s="595"/>
      <c r="AN70" s="635"/>
      <c r="AO70" s="637">
        <f t="shared" ref="AO70:AO72" si="53">+AL70+AM70+AN70</f>
        <v>0</v>
      </c>
      <c r="AP70" s="636">
        <f t="shared" ref="AP70:AP72" si="54">+AK70+AO70</f>
        <v>0</v>
      </c>
      <c r="AQ70" s="604">
        <f t="shared" ref="AQ70:AQ72" si="55">SUM(Y70:AA70,AC70:AE70,AH70:AJ70,AL70:AN70)</f>
        <v>99</v>
      </c>
      <c r="AR70" s="594">
        <f t="shared" ref="AR70:AR72" si="56">+X70+AQ70</f>
        <v>3913</v>
      </c>
      <c r="AS70" s="634"/>
      <c r="AT70" s="597"/>
      <c r="AU70" s="603">
        <f t="shared" ref="AU70:AU72" si="57">+F70+Y70</f>
        <v>2116</v>
      </c>
      <c r="AV70" s="602"/>
      <c r="AW70" s="601">
        <f t="shared" ref="AW70:AW72" si="58">+G70+Z70</f>
        <v>1002</v>
      </c>
      <c r="AX70" s="600"/>
      <c r="AY70" s="600">
        <f t="shared" ref="AY70:AY72" si="59">AU70+AW70</f>
        <v>3118</v>
      </c>
      <c r="AZ70" s="600"/>
      <c r="BA70" s="601">
        <f t="shared" ref="BA70:BA72" si="60">+H70+AA70</f>
        <v>99</v>
      </c>
      <c r="BB70" s="599"/>
      <c r="BC70" s="599">
        <f t="shared" ref="BC70:BC72" si="61">AU70+AW70+BA70</f>
        <v>3217</v>
      </c>
      <c r="BD70" s="600"/>
      <c r="BE70" s="601">
        <f t="shared" ref="BE70:BE72" si="62">+J70+AC70</f>
        <v>0</v>
      </c>
      <c r="BF70" s="598"/>
      <c r="BG70" s="598">
        <f t="shared" ref="BG70:BG72" si="63">+BC70+BE70</f>
        <v>3217</v>
      </c>
      <c r="BH70" s="600"/>
      <c r="BI70" s="601">
        <f t="shared" ref="BI70:BI72" si="64">K70+AD70</f>
        <v>696</v>
      </c>
      <c r="BJ70" s="598"/>
      <c r="BK70" s="598">
        <f t="shared" ref="BK70:BK72" si="65">+BG70+BI70</f>
        <v>3913</v>
      </c>
      <c r="BL70" s="600"/>
      <c r="BM70" s="601">
        <f t="shared" ref="BM70:BM72" si="66">+L70+AE70</f>
        <v>0</v>
      </c>
      <c r="BN70" s="600"/>
      <c r="BO70" s="599">
        <f t="shared" ref="BO70:BO72" si="67">BE70+BI70+BM70</f>
        <v>696</v>
      </c>
      <c r="BP70" s="600"/>
      <c r="BQ70" s="618">
        <f t="shared" ref="BQ70:BQ72" si="68">BC70+BO70</f>
        <v>3913</v>
      </c>
      <c r="BR70" s="600"/>
      <c r="BS70" s="601">
        <f t="shared" ref="BS70:BS72" si="69">+O70+AH70</f>
        <v>0</v>
      </c>
      <c r="BT70" s="600"/>
      <c r="BU70" s="600">
        <f t="shared" ref="BU70:BU72" si="70">BQ70+BS70</f>
        <v>3913</v>
      </c>
      <c r="BV70" s="600"/>
      <c r="BW70" s="601">
        <f t="shared" ref="BW70:BW72" si="71">+P70+AI70</f>
        <v>0</v>
      </c>
      <c r="BX70" s="600"/>
      <c r="BY70" s="600">
        <f t="shared" ref="BY70:BY72" si="72">BU70+BW70</f>
        <v>3913</v>
      </c>
      <c r="BZ70" s="600"/>
      <c r="CA70" s="601">
        <f t="shared" ref="CA70:CA72" si="73">+Q70+AJ70</f>
        <v>0</v>
      </c>
      <c r="CB70" s="600"/>
      <c r="CC70" s="599">
        <f t="shared" ref="CC70:CC72" si="74">BS70+BW70+CA70</f>
        <v>0</v>
      </c>
      <c r="CD70" s="600"/>
      <c r="CE70" s="600">
        <f t="shared" ref="CE70:CE72" si="75">BY70+CA70</f>
        <v>3913</v>
      </c>
      <c r="CF70" s="600"/>
      <c r="CG70" s="601">
        <f t="shared" ref="CG70:CG72" si="76">+S70+AL70</f>
        <v>0</v>
      </c>
      <c r="CH70" s="600"/>
      <c r="CI70" s="600">
        <f t="shared" ref="CI70:CI72" si="77">CG70+CE70</f>
        <v>3913</v>
      </c>
      <c r="CJ70" s="600"/>
      <c r="CK70" s="601">
        <f t="shared" ref="CK70:CK72" si="78">+T70+AM70</f>
        <v>0</v>
      </c>
      <c r="CL70" s="600"/>
      <c r="CM70" s="600">
        <f t="shared" ref="CM70:CM72" si="79">CI70+CK70</f>
        <v>3913</v>
      </c>
      <c r="CN70" s="600"/>
      <c r="CO70" s="601">
        <f t="shared" ref="CO70:CO72" si="80">+U70+AN70</f>
        <v>0</v>
      </c>
      <c r="CP70" s="600"/>
      <c r="CQ70" s="599">
        <f t="shared" ref="CQ70:CQ72" si="81">CG70+CK70+CO70</f>
        <v>0</v>
      </c>
      <c r="CR70" s="600"/>
      <c r="CS70" s="618">
        <f t="shared" ref="CS70:CS72" si="82">CC70+CQ70</f>
        <v>0</v>
      </c>
      <c r="CT70" s="598"/>
      <c r="CU70" s="621">
        <f t="shared" ref="CU70:CU72" si="83">SUM(AU70,AW70,BA70,BE70,BI70,BM70,BS70,BW70,CA70,CG70,CK70,CO70)</f>
        <v>3913</v>
      </c>
      <c r="CV70" s="620"/>
      <c r="CW70" s="629"/>
    </row>
    <row r="71" spans="1:103" x14ac:dyDescent="0.25">
      <c r="A71" s="650"/>
      <c r="B71" s="650"/>
      <c r="C71" s="650"/>
      <c r="D71" s="650"/>
      <c r="E71" s="638" t="s">
        <v>2213</v>
      </c>
      <c r="F71" s="631"/>
      <c r="G71" s="595"/>
      <c r="H71" s="595"/>
      <c r="I71" s="637">
        <f t="shared" si="42"/>
        <v>0</v>
      </c>
      <c r="J71" s="595"/>
      <c r="K71" s="595"/>
      <c r="L71" s="595"/>
      <c r="M71" s="637">
        <f t="shared" si="43"/>
        <v>0</v>
      </c>
      <c r="N71" s="636">
        <f t="shared" si="44"/>
        <v>0</v>
      </c>
      <c r="O71" s="592"/>
      <c r="P71" s="592"/>
      <c r="Q71" s="595"/>
      <c r="R71" s="637">
        <f t="shared" si="45"/>
        <v>0</v>
      </c>
      <c r="S71" s="595">
        <v>742.01400000000001</v>
      </c>
      <c r="T71" s="595">
        <v>1488.2560000000001</v>
      </c>
      <c r="U71" s="635">
        <v>1163</v>
      </c>
      <c r="V71" s="637">
        <f t="shared" si="46"/>
        <v>3393.27</v>
      </c>
      <c r="W71" s="636">
        <f t="shared" si="47"/>
        <v>3393.27</v>
      </c>
      <c r="X71" s="607">
        <f t="shared" si="48"/>
        <v>3393.27</v>
      </c>
      <c r="Y71" s="606"/>
      <c r="Z71" s="595"/>
      <c r="AA71" s="595"/>
      <c r="AB71" s="637">
        <f t="shared" si="49"/>
        <v>0</v>
      </c>
      <c r="AC71" s="595"/>
      <c r="AD71" s="595"/>
      <c r="AE71" s="595"/>
      <c r="AF71" s="605">
        <f t="shared" si="50"/>
        <v>0</v>
      </c>
      <c r="AG71" s="636">
        <f t="shared" si="51"/>
        <v>0</v>
      </c>
      <c r="AH71" s="592"/>
      <c r="AI71" s="592"/>
      <c r="AJ71" s="592"/>
      <c r="AK71" s="637">
        <f t="shared" si="52"/>
        <v>0</v>
      </c>
      <c r="AL71" s="595">
        <v>71102.275999999998</v>
      </c>
      <c r="AM71" s="595">
        <v>68108.851999999999</v>
      </c>
      <c r="AN71" s="635">
        <v>83454</v>
      </c>
      <c r="AO71" s="637">
        <f t="shared" si="53"/>
        <v>222665.128</v>
      </c>
      <c r="AP71" s="636">
        <f t="shared" si="54"/>
        <v>222665.128</v>
      </c>
      <c r="AQ71" s="604">
        <f t="shared" si="55"/>
        <v>222665.128</v>
      </c>
      <c r="AR71" s="594">
        <f t="shared" si="56"/>
        <v>226058.39799999999</v>
      </c>
      <c r="AS71" s="634"/>
      <c r="AT71" s="597"/>
      <c r="AU71" s="603">
        <f t="shared" si="57"/>
        <v>0</v>
      </c>
      <c r="AV71" s="602"/>
      <c r="AW71" s="601">
        <f t="shared" si="58"/>
        <v>0</v>
      </c>
      <c r="AX71" s="600"/>
      <c r="AY71" s="600">
        <f t="shared" si="59"/>
        <v>0</v>
      </c>
      <c r="AZ71" s="600"/>
      <c r="BA71" s="601">
        <f t="shared" si="60"/>
        <v>0</v>
      </c>
      <c r="BB71" s="599"/>
      <c r="BC71" s="599">
        <f t="shared" si="61"/>
        <v>0</v>
      </c>
      <c r="BD71" s="600"/>
      <c r="BE71" s="601">
        <f t="shared" si="62"/>
        <v>0</v>
      </c>
      <c r="BF71" s="598"/>
      <c r="BG71" s="598">
        <f t="shared" si="63"/>
        <v>0</v>
      </c>
      <c r="BH71" s="600"/>
      <c r="BI71" s="601">
        <f t="shared" si="64"/>
        <v>0</v>
      </c>
      <c r="BJ71" s="598"/>
      <c r="BK71" s="598">
        <f t="shared" si="65"/>
        <v>0</v>
      </c>
      <c r="BL71" s="600"/>
      <c r="BM71" s="601">
        <f t="shared" si="66"/>
        <v>0</v>
      </c>
      <c r="BN71" s="600"/>
      <c r="BO71" s="599">
        <f t="shared" si="67"/>
        <v>0</v>
      </c>
      <c r="BP71" s="600"/>
      <c r="BQ71" s="618">
        <f t="shared" si="68"/>
        <v>0</v>
      </c>
      <c r="BR71" s="600"/>
      <c r="BS71" s="601">
        <f t="shared" si="69"/>
        <v>0</v>
      </c>
      <c r="BT71" s="600"/>
      <c r="BU71" s="600">
        <f t="shared" si="70"/>
        <v>0</v>
      </c>
      <c r="BV71" s="600"/>
      <c r="BW71" s="601">
        <f t="shared" si="71"/>
        <v>0</v>
      </c>
      <c r="BX71" s="600"/>
      <c r="BY71" s="600">
        <f t="shared" si="72"/>
        <v>0</v>
      </c>
      <c r="BZ71" s="600"/>
      <c r="CA71" s="601">
        <f t="shared" si="73"/>
        <v>0</v>
      </c>
      <c r="CB71" s="600"/>
      <c r="CC71" s="599">
        <f t="shared" si="74"/>
        <v>0</v>
      </c>
      <c r="CD71" s="600"/>
      <c r="CE71" s="600">
        <f t="shared" si="75"/>
        <v>0</v>
      </c>
      <c r="CF71" s="600"/>
      <c r="CG71" s="601">
        <f t="shared" si="76"/>
        <v>71844.289999999994</v>
      </c>
      <c r="CH71" s="600"/>
      <c r="CI71" s="600">
        <f t="shared" si="77"/>
        <v>71844.289999999994</v>
      </c>
      <c r="CJ71" s="600"/>
      <c r="CK71" s="601">
        <f t="shared" si="78"/>
        <v>69597.107999999993</v>
      </c>
      <c r="CL71" s="600"/>
      <c r="CM71" s="600">
        <f t="shared" si="79"/>
        <v>141441.39799999999</v>
      </c>
      <c r="CN71" s="600"/>
      <c r="CO71" s="601">
        <f t="shared" si="80"/>
        <v>84617</v>
      </c>
      <c r="CP71" s="600"/>
      <c r="CQ71" s="599">
        <f t="shared" si="81"/>
        <v>226058.39799999999</v>
      </c>
      <c r="CR71" s="600"/>
      <c r="CS71" s="618">
        <f t="shared" si="82"/>
        <v>226058.39799999999</v>
      </c>
      <c r="CT71" s="598"/>
      <c r="CU71" s="621">
        <f t="shared" si="83"/>
        <v>226058.39799999999</v>
      </c>
      <c r="CV71" s="620"/>
      <c r="CW71" s="629"/>
    </row>
    <row r="72" spans="1:103" x14ac:dyDescent="0.25">
      <c r="A72" s="650"/>
      <c r="B72" s="650"/>
      <c r="C72" s="650"/>
      <c r="D72" s="650"/>
      <c r="E72" s="638" t="s">
        <v>2214</v>
      </c>
      <c r="F72" s="631"/>
      <c r="G72" s="595"/>
      <c r="H72" s="595">
        <v>476</v>
      </c>
      <c r="I72" s="637">
        <f t="shared" si="42"/>
        <v>476</v>
      </c>
      <c r="J72" s="595"/>
      <c r="K72" s="595"/>
      <c r="L72" s="595"/>
      <c r="M72" s="637">
        <f t="shared" si="43"/>
        <v>0</v>
      </c>
      <c r="N72" s="636">
        <f t="shared" si="44"/>
        <v>476</v>
      </c>
      <c r="O72" s="592"/>
      <c r="P72" s="592"/>
      <c r="Q72" s="595"/>
      <c r="R72" s="637">
        <f t="shared" si="45"/>
        <v>0</v>
      </c>
      <c r="S72" s="595">
        <v>1224.0060000000001</v>
      </c>
      <c r="T72" s="595">
        <v>1517.8520000000001</v>
      </c>
      <c r="U72" s="635">
        <v>1194</v>
      </c>
      <c r="V72" s="637">
        <f t="shared" si="46"/>
        <v>3935.8580000000002</v>
      </c>
      <c r="W72" s="636">
        <f t="shared" si="47"/>
        <v>3935.8580000000002</v>
      </c>
      <c r="X72" s="607">
        <f t="shared" si="48"/>
        <v>4411.8580000000002</v>
      </c>
      <c r="Y72" s="606"/>
      <c r="Z72" s="595"/>
      <c r="AA72" s="595">
        <v>683</v>
      </c>
      <c r="AB72" s="637">
        <f t="shared" si="49"/>
        <v>683</v>
      </c>
      <c r="AC72" s="595"/>
      <c r="AD72" s="595"/>
      <c r="AE72" s="595"/>
      <c r="AF72" s="605">
        <f t="shared" si="50"/>
        <v>0</v>
      </c>
      <c r="AG72" s="636">
        <f t="shared" si="51"/>
        <v>683</v>
      </c>
      <c r="AH72" s="592"/>
      <c r="AI72" s="592"/>
      <c r="AJ72" s="592"/>
      <c r="AK72" s="637">
        <f t="shared" si="52"/>
        <v>0</v>
      </c>
      <c r="AL72" s="595">
        <v>1391.0119999999999</v>
      </c>
      <c r="AM72" s="595">
        <v>807.548</v>
      </c>
      <c r="AN72" s="635">
        <v>867</v>
      </c>
      <c r="AO72" s="637">
        <f t="shared" si="53"/>
        <v>3065.56</v>
      </c>
      <c r="AP72" s="636">
        <f t="shared" si="54"/>
        <v>3065.56</v>
      </c>
      <c r="AQ72" s="604">
        <f t="shared" si="55"/>
        <v>3748.5599999999995</v>
      </c>
      <c r="AR72" s="594">
        <f t="shared" si="56"/>
        <v>8160.4179999999997</v>
      </c>
      <c r="AS72" s="634"/>
      <c r="AT72" s="597"/>
      <c r="AU72" s="603">
        <f t="shared" si="57"/>
        <v>0</v>
      </c>
      <c r="AV72" s="602"/>
      <c r="AW72" s="601">
        <f t="shared" si="58"/>
        <v>0</v>
      </c>
      <c r="AX72" s="600"/>
      <c r="AY72" s="600">
        <f t="shared" si="59"/>
        <v>0</v>
      </c>
      <c r="AZ72" s="600"/>
      <c r="BA72" s="601">
        <f t="shared" si="60"/>
        <v>1159</v>
      </c>
      <c r="BB72" s="599"/>
      <c r="BC72" s="599">
        <f t="shared" si="61"/>
        <v>1159</v>
      </c>
      <c r="BD72" s="600"/>
      <c r="BE72" s="601">
        <f t="shared" si="62"/>
        <v>0</v>
      </c>
      <c r="BF72" s="598"/>
      <c r="BG72" s="598">
        <f t="shared" si="63"/>
        <v>1159</v>
      </c>
      <c r="BH72" s="600"/>
      <c r="BI72" s="601">
        <f t="shared" si="64"/>
        <v>0</v>
      </c>
      <c r="BJ72" s="598"/>
      <c r="BK72" s="598">
        <f t="shared" si="65"/>
        <v>1159</v>
      </c>
      <c r="BL72" s="600"/>
      <c r="BM72" s="601">
        <f t="shared" si="66"/>
        <v>0</v>
      </c>
      <c r="BN72" s="600"/>
      <c r="BO72" s="599">
        <f t="shared" si="67"/>
        <v>0</v>
      </c>
      <c r="BP72" s="600"/>
      <c r="BQ72" s="618">
        <f t="shared" si="68"/>
        <v>1159</v>
      </c>
      <c r="BR72" s="600"/>
      <c r="BS72" s="601">
        <f t="shared" si="69"/>
        <v>0</v>
      </c>
      <c r="BT72" s="600"/>
      <c r="BU72" s="600">
        <f t="shared" si="70"/>
        <v>1159</v>
      </c>
      <c r="BV72" s="600"/>
      <c r="BW72" s="601">
        <f t="shared" si="71"/>
        <v>0</v>
      </c>
      <c r="BX72" s="600"/>
      <c r="BY72" s="600">
        <f t="shared" si="72"/>
        <v>1159</v>
      </c>
      <c r="BZ72" s="600"/>
      <c r="CA72" s="601">
        <f t="shared" si="73"/>
        <v>0</v>
      </c>
      <c r="CB72" s="600"/>
      <c r="CC72" s="599">
        <f t="shared" si="74"/>
        <v>0</v>
      </c>
      <c r="CD72" s="600"/>
      <c r="CE72" s="600">
        <f t="shared" si="75"/>
        <v>1159</v>
      </c>
      <c r="CF72" s="600"/>
      <c r="CG72" s="601">
        <f t="shared" si="76"/>
        <v>2615.018</v>
      </c>
      <c r="CH72" s="600"/>
      <c r="CI72" s="600">
        <f t="shared" si="77"/>
        <v>3774.018</v>
      </c>
      <c r="CJ72" s="600"/>
      <c r="CK72" s="601">
        <f t="shared" si="78"/>
        <v>2325.4</v>
      </c>
      <c r="CL72" s="600"/>
      <c r="CM72" s="600">
        <f t="shared" si="79"/>
        <v>6099.4179999999997</v>
      </c>
      <c r="CN72" s="600"/>
      <c r="CO72" s="601">
        <f t="shared" si="80"/>
        <v>2061</v>
      </c>
      <c r="CP72" s="600"/>
      <c r="CQ72" s="599">
        <f t="shared" si="81"/>
        <v>7001.4179999999997</v>
      </c>
      <c r="CR72" s="600"/>
      <c r="CS72" s="618">
        <f t="shared" si="82"/>
        <v>7001.4179999999997</v>
      </c>
      <c r="CT72" s="598"/>
      <c r="CU72" s="621">
        <f t="shared" si="83"/>
        <v>8160.4179999999997</v>
      </c>
      <c r="CV72" s="620"/>
      <c r="CW72" s="629"/>
    </row>
    <row r="73" spans="1:103" ht="16.5" thickBot="1" x14ac:dyDescent="0.3">
      <c r="A73" s="650"/>
      <c r="B73" s="650"/>
      <c r="C73" s="650"/>
      <c r="D73" s="650"/>
      <c r="E73" s="638" t="s">
        <v>1344</v>
      </c>
      <c r="F73" s="631">
        <v>2300</v>
      </c>
      <c r="G73" s="595">
        <v>2188</v>
      </c>
      <c r="H73" s="595">
        <v>2180</v>
      </c>
      <c r="I73" s="637">
        <f>SUM(F73:H73)</f>
        <v>6668</v>
      </c>
      <c r="J73" s="595">
        <v>2270</v>
      </c>
      <c r="K73" s="595">
        <v>2103</v>
      </c>
      <c r="L73" s="595">
        <v>1894.144</v>
      </c>
      <c r="M73" s="637">
        <f>SUM(J73:L73)</f>
        <v>6267.1440000000002</v>
      </c>
      <c r="N73" s="636">
        <f>+I73+M73</f>
        <v>12935.144</v>
      </c>
      <c r="O73" s="592">
        <v>1729.252</v>
      </c>
      <c r="P73" s="592">
        <v>14.798</v>
      </c>
      <c r="Q73" s="595">
        <v>1643</v>
      </c>
      <c r="R73" s="637">
        <f>SUM(O73:Q73)</f>
        <v>3387.05</v>
      </c>
      <c r="S73" s="595">
        <v>2583.308</v>
      </c>
      <c r="T73" s="595">
        <v>2154.1660000000002</v>
      </c>
      <c r="U73" s="635">
        <v>1689</v>
      </c>
      <c r="V73" s="637">
        <f>SUM(S73:U73)</f>
        <v>6426.4740000000002</v>
      </c>
      <c r="W73" s="636">
        <f>+R73+V73</f>
        <v>9813.5240000000013</v>
      </c>
      <c r="X73" s="607">
        <f>+F73+G73+H73+J73+K73+L73+O73+P73+Q73+S73+T73+U73</f>
        <v>22748.668000000001</v>
      </c>
      <c r="Y73" s="606">
        <v>338</v>
      </c>
      <c r="Z73" s="595">
        <v>528</v>
      </c>
      <c r="AA73" s="595">
        <v>499</v>
      </c>
      <c r="AB73" s="637">
        <f>+Y73+Z73+AA73</f>
        <v>1365</v>
      </c>
      <c r="AC73" s="595">
        <v>476</v>
      </c>
      <c r="AD73" s="595">
        <v>370</v>
      </c>
      <c r="AE73" s="595">
        <v>602.49</v>
      </c>
      <c r="AF73" s="605">
        <f>SUM(AC73:AE73)</f>
        <v>1448.49</v>
      </c>
      <c r="AG73" s="636">
        <f>+AB73+AF73</f>
        <v>2813.49</v>
      </c>
      <c r="AH73" s="592">
        <v>515.81600000000003</v>
      </c>
      <c r="AI73" s="592">
        <v>27.481999999999999</v>
      </c>
      <c r="AJ73" s="592">
        <v>561</v>
      </c>
      <c r="AK73" s="637">
        <f>SUM(AH73:AJ73)</f>
        <v>1104.298</v>
      </c>
      <c r="AL73" s="595">
        <v>596.14800000000002</v>
      </c>
      <c r="AM73" s="595">
        <v>450.28199999999998</v>
      </c>
      <c r="AN73" s="635">
        <v>478</v>
      </c>
      <c r="AO73" s="637">
        <f>+AL73+AM73+AN73</f>
        <v>1524.43</v>
      </c>
      <c r="AP73" s="636">
        <f>+AK73+AO73</f>
        <v>2628.7280000000001</v>
      </c>
      <c r="AQ73" s="604">
        <f>SUM(Y73:AA73,AC73:AE73,AH73:AJ73,AL73:AN73)</f>
        <v>5442.2179999999998</v>
      </c>
      <c r="AR73" s="594">
        <f>+X73+AQ73</f>
        <v>28190.886000000002</v>
      </c>
      <c r="AS73" s="634"/>
      <c r="AT73" s="597"/>
      <c r="AU73" s="603">
        <f>+F73+Y73</f>
        <v>2638</v>
      </c>
      <c r="AV73" s="602"/>
      <c r="AW73" s="601">
        <f>+G73+Z73</f>
        <v>2716</v>
      </c>
      <c r="AX73" s="600"/>
      <c r="AY73" s="600">
        <f>AU73+AW73</f>
        <v>5354</v>
      </c>
      <c r="AZ73" s="600"/>
      <c r="BA73" s="601">
        <f>+H73+AA73</f>
        <v>2679</v>
      </c>
      <c r="BB73" s="599"/>
      <c r="BC73" s="599">
        <f>AU73+AW73+BA73</f>
        <v>8033</v>
      </c>
      <c r="BD73" s="600"/>
      <c r="BE73" s="601">
        <f>+J73+AC73</f>
        <v>2746</v>
      </c>
      <c r="BF73" s="598"/>
      <c r="BG73" s="598">
        <f>+BC73+BE73</f>
        <v>10779</v>
      </c>
      <c r="BH73" s="600"/>
      <c r="BI73" s="601">
        <f>K73+AD73</f>
        <v>2473</v>
      </c>
      <c r="BJ73" s="598"/>
      <c r="BK73" s="598">
        <f>+BG73+BI73</f>
        <v>13252</v>
      </c>
      <c r="BL73" s="600"/>
      <c r="BM73" s="601">
        <f>+L73+AE73</f>
        <v>2496.634</v>
      </c>
      <c r="BN73" s="600"/>
      <c r="BO73" s="599">
        <f>BE73+BI73+BM73</f>
        <v>7715.634</v>
      </c>
      <c r="BP73" s="600"/>
      <c r="BQ73" s="618">
        <f>BC73+BO73</f>
        <v>15748.634</v>
      </c>
      <c r="BR73" s="600"/>
      <c r="BS73" s="601">
        <f>+O73+AH73</f>
        <v>2245.0680000000002</v>
      </c>
      <c r="BT73" s="600"/>
      <c r="BU73" s="600">
        <f>BQ73+BS73</f>
        <v>17993.702000000001</v>
      </c>
      <c r="BV73" s="600"/>
      <c r="BW73" s="601">
        <f>+P73+AI73</f>
        <v>42.28</v>
      </c>
      <c r="BX73" s="600"/>
      <c r="BY73" s="600">
        <f>BU73+BW73</f>
        <v>18035.982</v>
      </c>
      <c r="BZ73" s="600"/>
      <c r="CA73" s="601">
        <f>+Q73+AJ73</f>
        <v>2204</v>
      </c>
      <c r="CB73" s="600"/>
      <c r="CC73" s="599">
        <f>BS73+BW73+CA73</f>
        <v>4491.348</v>
      </c>
      <c r="CD73" s="600"/>
      <c r="CE73" s="600">
        <f>BY73+CA73</f>
        <v>20239.982</v>
      </c>
      <c r="CF73" s="600"/>
      <c r="CG73" s="601">
        <f>+S73+AL73</f>
        <v>3179.4560000000001</v>
      </c>
      <c r="CH73" s="600"/>
      <c r="CI73" s="600">
        <f>CG73+CE73</f>
        <v>23419.438000000002</v>
      </c>
      <c r="CJ73" s="600"/>
      <c r="CK73" s="601">
        <f>+T73+AM73</f>
        <v>2604.4480000000003</v>
      </c>
      <c r="CL73" s="600"/>
      <c r="CM73" s="600">
        <f>CI73+CK73</f>
        <v>26023.886000000002</v>
      </c>
      <c r="CN73" s="600"/>
      <c r="CO73" s="601">
        <f>+U73+AN73</f>
        <v>2167</v>
      </c>
      <c r="CP73" s="600"/>
      <c r="CQ73" s="599">
        <f>CG73+CK73+CO73</f>
        <v>7950.9040000000005</v>
      </c>
      <c r="CR73" s="600"/>
      <c r="CS73" s="618">
        <f>CC73+CQ73</f>
        <v>12442.252</v>
      </c>
      <c r="CT73" s="598"/>
      <c r="CU73" s="621">
        <f>SUM(AU73,AW73,BA73,BE73,BI73,BM73,BS73,BW73,CA73,CG73,CK73,CO73)</f>
        <v>28190.886000000002</v>
      </c>
      <c r="CV73" s="620"/>
      <c r="CW73" s="629"/>
    </row>
    <row r="74" spans="1:103" ht="16.5" thickBot="1" x14ac:dyDescent="0.3">
      <c r="A74" s="617"/>
      <c r="B74" s="617"/>
      <c r="C74" s="617"/>
      <c r="D74" s="617"/>
      <c r="E74" s="627" t="s">
        <v>2</v>
      </c>
      <c r="F74" s="626">
        <f t="shared" ref="F74:AR74" si="84">SUM(F6:F73)</f>
        <v>83369</v>
      </c>
      <c r="G74" s="626">
        <f t="shared" si="84"/>
        <v>60303</v>
      </c>
      <c r="H74" s="626">
        <f t="shared" si="84"/>
        <v>55835</v>
      </c>
      <c r="I74" s="626">
        <f t="shared" si="84"/>
        <v>199507</v>
      </c>
      <c r="J74" s="626">
        <f t="shared" si="84"/>
        <v>84515</v>
      </c>
      <c r="K74" s="626">
        <f t="shared" si="84"/>
        <v>73782</v>
      </c>
      <c r="L74" s="626">
        <f t="shared" si="84"/>
        <v>81369.973999999973</v>
      </c>
      <c r="M74" s="626">
        <f t="shared" si="84"/>
        <v>239666.97400000002</v>
      </c>
      <c r="N74" s="626">
        <f t="shared" si="84"/>
        <v>439173.97400000005</v>
      </c>
      <c r="O74" s="626">
        <f t="shared" si="84"/>
        <v>74374.747999999992</v>
      </c>
      <c r="P74" s="626">
        <f t="shared" si="84"/>
        <v>3946.8379999999997</v>
      </c>
      <c r="Q74" s="626">
        <f t="shared" si="84"/>
        <v>77262</v>
      </c>
      <c r="R74" s="626">
        <f t="shared" si="84"/>
        <v>155583.58600000001</v>
      </c>
      <c r="S74" s="626">
        <f t="shared" si="84"/>
        <v>90407.323999999993</v>
      </c>
      <c r="T74" s="626">
        <f t="shared" si="84"/>
        <v>78213.771999999968</v>
      </c>
      <c r="U74" s="626">
        <f t="shared" si="84"/>
        <v>78723</v>
      </c>
      <c r="V74" s="626">
        <f t="shared" si="84"/>
        <v>247344.09599999999</v>
      </c>
      <c r="W74" s="626">
        <f t="shared" si="84"/>
        <v>402927.68199999997</v>
      </c>
      <c r="X74" s="626">
        <f t="shared" si="84"/>
        <v>842101.65600000008</v>
      </c>
      <c r="Y74" s="626">
        <f t="shared" si="84"/>
        <v>83517</v>
      </c>
      <c r="Z74" s="626">
        <f t="shared" si="84"/>
        <v>81652</v>
      </c>
      <c r="AA74" s="626">
        <f t="shared" si="84"/>
        <v>57314</v>
      </c>
      <c r="AB74" s="626">
        <f t="shared" si="84"/>
        <v>222483</v>
      </c>
      <c r="AC74" s="626">
        <f t="shared" si="84"/>
        <v>91064</v>
      </c>
      <c r="AD74" s="626">
        <f t="shared" si="84"/>
        <v>100092</v>
      </c>
      <c r="AE74" s="626">
        <f t="shared" si="84"/>
        <v>93233.741999999998</v>
      </c>
      <c r="AF74" s="626">
        <f t="shared" si="84"/>
        <v>284389.74199999997</v>
      </c>
      <c r="AG74" s="626">
        <f t="shared" si="84"/>
        <v>506872.74199999997</v>
      </c>
      <c r="AH74" s="626">
        <f t="shared" si="84"/>
        <v>93519.132000000012</v>
      </c>
      <c r="AI74" s="626">
        <f t="shared" si="84"/>
        <v>3970.0920000000001</v>
      </c>
      <c r="AJ74" s="626">
        <f t="shared" si="84"/>
        <v>98500</v>
      </c>
      <c r="AK74" s="626">
        <f t="shared" si="84"/>
        <v>195989.22400000005</v>
      </c>
      <c r="AL74" s="626">
        <f t="shared" si="84"/>
        <v>92624.91</v>
      </c>
      <c r="AM74" s="626">
        <f t="shared" si="84"/>
        <v>85555.694000000003</v>
      </c>
      <c r="AN74" s="626">
        <f t="shared" si="84"/>
        <v>93143</v>
      </c>
      <c r="AO74" s="626">
        <f t="shared" si="84"/>
        <v>271323.60399999999</v>
      </c>
      <c r="AP74" s="626">
        <f t="shared" si="84"/>
        <v>467312.82799999998</v>
      </c>
      <c r="AQ74" s="626">
        <f t="shared" si="84"/>
        <v>974185.57000000018</v>
      </c>
      <c r="AR74" s="626">
        <f t="shared" si="84"/>
        <v>1816287.2260000007</v>
      </c>
      <c r="AS74" s="634"/>
      <c r="AT74" s="625"/>
      <c r="AU74" s="624">
        <f>SUM(AU6:AU73)</f>
        <v>166886</v>
      </c>
      <c r="AV74" s="623"/>
      <c r="AW74" s="593">
        <f t="shared" ref="AW74:CB74" si="85">SUM(AW6:AW73)</f>
        <v>141955</v>
      </c>
      <c r="AX74" s="593">
        <f t="shared" si="85"/>
        <v>0</v>
      </c>
      <c r="AY74" s="593">
        <f t="shared" si="85"/>
        <v>308841</v>
      </c>
      <c r="AZ74" s="593">
        <f t="shared" si="85"/>
        <v>0</v>
      </c>
      <c r="BA74" s="593">
        <f t="shared" si="85"/>
        <v>113149</v>
      </c>
      <c r="BB74" s="622">
        <f t="shared" si="85"/>
        <v>0</v>
      </c>
      <c r="BC74" s="622">
        <f t="shared" si="85"/>
        <v>421990</v>
      </c>
      <c r="BD74" s="593">
        <f t="shared" si="85"/>
        <v>0</v>
      </c>
      <c r="BE74" s="593">
        <f t="shared" si="85"/>
        <v>175579</v>
      </c>
      <c r="BF74" s="621">
        <f t="shared" si="85"/>
        <v>0</v>
      </c>
      <c r="BG74" s="621">
        <f t="shared" si="85"/>
        <v>597569</v>
      </c>
      <c r="BH74" s="593">
        <f t="shared" si="85"/>
        <v>0</v>
      </c>
      <c r="BI74" s="593">
        <f t="shared" si="85"/>
        <v>173874</v>
      </c>
      <c r="BJ74" s="621">
        <f t="shared" si="85"/>
        <v>0</v>
      </c>
      <c r="BK74" s="621">
        <f t="shared" si="85"/>
        <v>771443</v>
      </c>
      <c r="BL74" s="593">
        <f t="shared" si="85"/>
        <v>0</v>
      </c>
      <c r="BM74" s="593">
        <f t="shared" si="85"/>
        <v>174603.71600000001</v>
      </c>
      <c r="BN74" s="593">
        <f t="shared" si="85"/>
        <v>0</v>
      </c>
      <c r="BO74" s="622">
        <f t="shared" si="85"/>
        <v>524056.71599999996</v>
      </c>
      <c r="BP74" s="593">
        <f t="shared" si="85"/>
        <v>0</v>
      </c>
      <c r="BQ74" s="633">
        <f t="shared" si="85"/>
        <v>946046.7159999999</v>
      </c>
      <c r="BR74" s="593">
        <f t="shared" si="85"/>
        <v>0</v>
      </c>
      <c r="BS74" s="593">
        <f t="shared" si="85"/>
        <v>167893.88000000003</v>
      </c>
      <c r="BT74" s="593">
        <f t="shared" si="85"/>
        <v>0</v>
      </c>
      <c r="BU74" s="593">
        <f t="shared" si="85"/>
        <v>1113940.5960000001</v>
      </c>
      <c r="BV74" s="593">
        <f t="shared" si="85"/>
        <v>0</v>
      </c>
      <c r="BW74" s="593">
        <f t="shared" si="85"/>
        <v>7916.9299999999985</v>
      </c>
      <c r="BX74" s="593">
        <f t="shared" si="85"/>
        <v>0</v>
      </c>
      <c r="BY74" s="593">
        <f t="shared" si="85"/>
        <v>1121857.5260000003</v>
      </c>
      <c r="BZ74" s="593">
        <f t="shared" si="85"/>
        <v>0</v>
      </c>
      <c r="CA74" s="593">
        <f t="shared" si="85"/>
        <v>175762</v>
      </c>
      <c r="CB74" s="593">
        <f t="shared" si="85"/>
        <v>0</v>
      </c>
      <c r="CC74" s="622">
        <f t="shared" ref="CC74:CU74" si="86">SUM(CC6:CC73)</f>
        <v>351572.81000000011</v>
      </c>
      <c r="CD74" s="593">
        <f t="shared" si="86"/>
        <v>0</v>
      </c>
      <c r="CE74" s="593">
        <f t="shared" si="86"/>
        <v>1297619.5260000001</v>
      </c>
      <c r="CF74" s="593">
        <f t="shared" si="86"/>
        <v>0</v>
      </c>
      <c r="CG74" s="593">
        <f t="shared" si="86"/>
        <v>183032.23399999997</v>
      </c>
      <c r="CH74" s="593">
        <f t="shared" si="86"/>
        <v>0</v>
      </c>
      <c r="CI74" s="593">
        <f t="shared" si="86"/>
        <v>1480651.7599999998</v>
      </c>
      <c r="CJ74" s="593">
        <f t="shared" si="86"/>
        <v>0</v>
      </c>
      <c r="CK74" s="593">
        <f t="shared" si="86"/>
        <v>163769.46599999996</v>
      </c>
      <c r="CL74" s="593">
        <f t="shared" si="86"/>
        <v>0</v>
      </c>
      <c r="CM74" s="593">
        <f t="shared" si="86"/>
        <v>1644421.2260000005</v>
      </c>
      <c r="CN74" s="593">
        <f t="shared" si="86"/>
        <v>0</v>
      </c>
      <c r="CO74" s="593">
        <f t="shared" si="86"/>
        <v>171866</v>
      </c>
      <c r="CP74" s="593">
        <f t="shared" si="86"/>
        <v>0</v>
      </c>
      <c r="CQ74" s="622">
        <f t="shared" si="86"/>
        <v>518667.69999999995</v>
      </c>
      <c r="CR74" s="593">
        <f t="shared" si="86"/>
        <v>0</v>
      </c>
      <c r="CS74" s="633">
        <f t="shared" si="86"/>
        <v>870240.51</v>
      </c>
      <c r="CT74" s="621">
        <f t="shared" si="86"/>
        <v>0</v>
      </c>
      <c r="CU74" s="621">
        <f t="shared" si="86"/>
        <v>1816287.2260000007</v>
      </c>
      <c r="CV74" s="620"/>
      <c r="CW74" s="629"/>
      <c r="CY74" s="629"/>
    </row>
    <row r="75" spans="1:103" hidden="1" x14ac:dyDescent="0.25">
      <c r="A75" s="617"/>
      <c r="B75" s="617"/>
      <c r="C75" s="617"/>
      <c r="D75" s="617"/>
      <c r="E75" s="616"/>
      <c r="F75" s="617"/>
      <c r="G75" s="617"/>
      <c r="H75" s="617"/>
      <c r="I75" s="617"/>
      <c r="J75" s="617"/>
      <c r="K75" s="617"/>
      <c r="L75" s="617"/>
      <c r="M75" s="617"/>
      <c r="N75" s="617"/>
      <c r="O75" s="617"/>
      <c r="P75" s="617"/>
      <c r="Q75" s="617"/>
      <c r="R75" s="617"/>
      <c r="S75" s="617"/>
      <c r="T75" s="617"/>
      <c r="U75" s="617"/>
      <c r="V75" s="617"/>
      <c r="W75" s="617"/>
      <c r="X75" s="617"/>
      <c r="Y75" s="617"/>
      <c r="Z75" s="617"/>
      <c r="AA75" s="617"/>
      <c r="AB75" s="617"/>
      <c r="AC75" s="617"/>
      <c r="AD75" s="617"/>
      <c r="AE75" s="617"/>
      <c r="AF75" s="617"/>
      <c r="AG75" s="617"/>
      <c r="AH75" s="617"/>
      <c r="AI75" s="617"/>
      <c r="AJ75" s="617"/>
      <c r="AK75" s="617"/>
      <c r="AL75" s="617"/>
      <c r="AM75" s="617"/>
      <c r="AN75" s="617"/>
      <c r="AO75" s="617"/>
      <c r="AP75" s="617"/>
      <c r="AQ75" s="617"/>
      <c r="AR75" s="617"/>
      <c r="AS75" s="617"/>
      <c r="AT75" s="617"/>
      <c r="AU75" s="617"/>
      <c r="AV75" s="617"/>
      <c r="AW75" s="617"/>
      <c r="AX75" s="617"/>
      <c r="AY75" s="617"/>
      <c r="AZ75" s="617"/>
      <c r="BA75" s="617"/>
      <c r="BB75" s="617"/>
      <c r="BC75" s="617"/>
      <c r="BD75" s="617"/>
      <c r="BE75" s="617"/>
      <c r="BF75" s="617"/>
      <c r="BG75" s="617"/>
      <c r="BH75" s="617"/>
      <c r="BI75" s="617"/>
      <c r="BJ75" s="617"/>
      <c r="BK75" s="617"/>
      <c r="BL75" s="617"/>
      <c r="BM75" s="617"/>
      <c r="BN75" s="617"/>
      <c r="BO75" s="617"/>
      <c r="BP75" s="617"/>
      <c r="BQ75" s="617"/>
      <c r="BR75" s="617"/>
      <c r="BS75" s="617"/>
      <c r="BT75" s="617"/>
      <c r="BU75" s="617"/>
      <c r="BV75" s="617"/>
      <c r="BW75" s="617"/>
      <c r="BX75" s="617"/>
      <c r="BY75" s="617"/>
      <c r="BZ75" s="617"/>
      <c r="CA75" s="617"/>
      <c r="CB75" s="617"/>
      <c r="CC75" s="617"/>
      <c r="CD75" s="617"/>
      <c r="CE75" s="617"/>
      <c r="CF75" s="617"/>
      <c r="CG75" s="617"/>
      <c r="CH75" s="617"/>
      <c r="CI75" s="617"/>
      <c r="CJ75" s="617"/>
      <c r="CK75" s="617"/>
      <c r="CL75" s="617"/>
      <c r="CM75" s="617"/>
      <c r="CN75" s="617"/>
      <c r="CO75" s="617"/>
      <c r="CP75" s="617"/>
      <c r="CQ75" s="617"/>
      <c r="CR75" s="617"/>
      <c r="CS75" s="617"/>
      <c r="CT75" s="617"/>
      <c r="CU75" s="615"/>
      <c r="CV75" s="614"/>
    </row>
    <row r="76" spans="1:103" hidden="1" x14ac:dyDescent="0.25">
      <c r="A76" s="617"/>
      <c r="B76" s="617"/>
      <c r="C76" s="617"/>
      <c r="D76" s="617"/>
      <c r="E76" s="616" t="s">
        <v>1113</v>
      </c>
      <c r="F76" s="619">
        <f>+F74-SMS!E32</f>
        <v>293</v>
      </c>
      <c r="G76" s="619">
        <f>+G74-SMS!G32</f>
        <v>-3</v>
      </c>
      <c r="H76" s="619">
        <f>+H74-SMS!K32</f>
        <v>0</v>
      </c>
      <c r="I76" s="619">
        <f>+I74-SMS!M32</f>
        <v>290</v>
      </c>
      <c r="J76" s="619">
        <f>+J74-SMS!O32</f>
        <v>-0.58999999999650754</v>
      </c>
      <c r="K76" s="619">
        <f>+K74-SMS!S32</f>
        <v>-157</v>
      </c>
      <c r="L76" s="596"/>
      <c r="M76" s="596"/>
      <c r="N76" s="596"/>
      <c r="O76" s="596"/>
      <c r="P76" s="596"/>
      <c r="Q76" s="596"/>
      <c r="R76" s="596"/>
      <c r="S76" s="596"/>
      <c r="T76" s="596"/>
      <c r="U76" s="596"/>
      <c r="V76" s="596"/>
      <c r="W76" s="596"/>
      <c r="X76" s="619"/>
      <c r="Y76" s="619"/>
      <c r="Z76" s="619"/>
      <c r="AA76" s="619"/>
      <c r="AB76" s="619"/>
      <c r="AC76" s="619"/>
      <c r="AD76" s="619"/>
      <c r="AE76" s="619"/>
      <c r="AF76" s="619"/>
      <c r="AG76" s="596"/>
      <c r="AH76" s="596"/>
      <c r="AI76" s="619"/>
      <c r="AJ76" s="596"/>
      <c r="AK76" s="596"/>
      <c r="AL76" s="596"/>
      <c r="AM76" s="596"/>
      <c r="AN76" s="596"/>
      <c r="AO76" s="596"/>
      <c r="AP76" s="596"/>
      <c r="AQ76" s="619"/>
      <c r="AR76" s="619"/>
      <c r="AS76" s="619"/>
      <c r="AT76" s="617"/>
      <c r="AU76" s="619">
        <f>+AU74-(SMS!E32+SMS!E35)</f>
        <v>-6</v>
      </c>
      <c r="AV76" s="619"/>
      <c r="AW76" s="619">
        <f>+AW74-(SMS!G32+SMS!G35)</f>
        <v>-2</v>
      </c>
      <c r="AX76" s="619"/>
      <c r="AY76" s="619"/>
      <c r="AZ76" s="619"/>
      <c r="BA76" s="619">
        <f>+BA74-(SMS!K32+SMS!K35)</f>
        <v>1</v>
      </c>
      <c r="BB76" s="619"/>
      <c r="BC76" s="619"/>
      <c r="BD76" s="619"/>
      <c r="BE76" s="619">
        <f>+BE74-(SMS!O32+SMS!O35)</f>
        <v>-1.3599999999860302</v>
      </c>
      <c r="BF76" s="619"/>
      <c r="BG76" s="619"/>
      <c r="BH76" s="619"/>
      <c r="BI76" s="619">
        <f>+BI74-(SMS!S32+SMS!S35)</f>
        <v>0</v>
      </c>
      <c r="BJ76" s="619"/>
      <c r="BK76" s="619">
        <f>+BK74-(SMS!U32+SMS!U35)</f>
        <v>-8.3599999999860302</v>
      </c>
      <c r="BL76" s="619"/>
      <c r="BM76" s="619">
        <f>+BM74-(SMS!W32+SMS!W35)</f>
        <v>-0.28399999998509884</v>
      </c>
      <c r="BN76" s="619">
        <f>+BN74-(SMS!X32+SMS!X35)</f>
        <v>-381960</v>
      </c>
      <c r="BO76" s="619">
        <f>+BO74-(SMS!Y32+SMS!Y35)</f>
        <v>-1.6440000000293367</v>
      </c>
      <c r="BP76" s="619">
        <f>+BP74-(SMS!Z32+SMS!Z35)</f>
        <v>-837555</v>
      </c>
      <c r="BQ76" s="619">
        <f>+BQ74-(SMS!AA32+SMS!AA35)</f>
        <v>-8.6440000000875443</v>
      </c>
      <c r="BR76" s="619"/>
      <c r="BS76" s="619">
        <f>+BS74-(SMS!AC32+SMS!AC35)</f>
        <v>-0.11999999996623956</v>
      </c>
      <c r="BT76" s="619">
        <f>+BT74-(SMS!AD32+SMS!AD35)</f>
        <v>-1015305</v>
      </c>
      <c r="BU76" s="619">
        <f>+BU74-(SMS!AE32+SMS!AE35)</f>
        <v>-8.7639999997336417</v>
      </c>
      <c r="BV76" s="619">
        <f>+BV74-(SMS!AF32+SMS!AF35)</f>
        <v>-171825</v>
      </c>
      <c r="BW76" s="619">
        <f>+BW74-(SMS!AG32+SMS!AG35)</f>
        <v>-7.0000000001527951E-2</v>
      </c>
      <c r="BX76" s="619">
        <f>+BX74-(SMS!AH32+SMS!AH35)</f>
        <v>-1187130</v>
      </c>
      <c r="BY76" s="619">
        <f>+BY74-(SMS!AI32+SMS!AI35)</f>
        <v>-8.8339999995660037</v>
      </c>
      <c r="BZ76" s="619">
        <f>+BZ74-(SMS!AJ32+SMS!AJ35)</f>
        <v>-177840.45</v>
      </c>
      <c r="CA76" s="619">
        <f>+CA74-(SMS!AK32+SMS!AK35)</f>
        <v>1.6300000000046566</v>
      </c>
      <c r="CB76" s="619">
        <f>+CB74-(SMS!AL32+SMS!AL35)</f>
        <v>-527415.44999999995</v>
      </c>
      <c r="CC76" s="619">
        <f>+CC74-(SMS!AM32+SMS!AM35)</f>
        <v>1.4400000001187436</v>
      </c>
      <c r="CD76" s="619">
        <f>+CD74-(SMS!AN32+SMS!AN35)</f>
        <v>-1364970.45</v>
      </c>
      <c r="CE76" s="619">
        <f>+CE74-(SMS!AO32+SMS!AO35)</f>
        <v>-7.203999999910593</v>
      </c>
      <c r="CF76" s="619">
        <f>+CF74-(SMS!AP32+SMS!AP35)</f>
        <v>-177750</v>
      </c>
      <c r="CG76" s="619">
        <f>+CG74-(SMS!AQ32+SMS!AQ35)</f>
        <v>0.23399999996763654</v>
      </c>
      <c r="CH76" s="619">
        <f>+CH74-(SMS!AR32+SMS!AR35)</f>
        <v>-1542720.45</v>
      </c>
      <c r="CI76" s="619">
        <f>+CI74-(SMS!AS32+SMS!AS35)</f>
        <v>-6.970000000204891</v>
      </c>
      <c r="CJ76" s="619">
        <f>+CJ74-(SMS!AT32+SMS!AT35)</f>
        <v>-159975</v>
      </c>
      <c r="CK76" s="619">
        <f>+CK74-(SMS!AU32+SMS!AU35)</f>
        <v>-0.5340000000433065</v>
      </c>
      <c r="CL76" s="619">
        <f>+CL74-(SMS!AV32+SMS!AV35)</f>
        <v>-1702695.45</v>
      </c>
      <c r="CM76" s="619">
        <f>+CM74-(SMS!AW32+SMS!AW35)</f>
        <v>-7.5039999994914979</v>
      </c>
      <c r="CN76" s="619">
        <f>+CN74-(SMS!AX32+SMS!AX35)</f>
        <v>-177750</v>
      </c>
      <c r="CO76" s="619">
        <f>+CO74-(SMS!AY32+SMS!AY35)</f>
        <v>0</v>
      </c>
      <c r="CP76" s="619">
        <f>+CP74-(SMS!AZ32+SMS!AZ35)</f>
        <v>-515475</v>
      </c>
      <c r="CQ76" s="619">
        <f>+CQ74-(SMS!BA32+SMS!BA35)</f>
        <v>-0.30000000004656613</v>
      </c>
      <c r="CR76" s="619">
        <f>+CR74-(SMS!BB32+SMS!BB35)</f>
        <v>-1042890.45</v>
      </c>
      <c r="CS76" s="619">
        <f>+CS74-(SMS!BC32+SMS!BC35)</f>
        <v>1.1400000000139698</v>
      </c>
      <c r="CT76" s="619">
        <f>+CT74-(SMS!BD32+SMS!BD35)</f>
        <v>-1880445.45</v>
      </c>
      <c r="CU76" s="619">
        <f>+CU74-(SMS!BE32+SMS!BE35)</f>
        <v>-7.5039999992586672</v>
      </c>
      <c r="CV76" s="614"/>
    </row>
    <row r="77" spans="1:103" hidden="1" x14ac:dyDescent="0.25">
      <c r="A77" s="617"/>
      <c r="B77" s="617"/>
      <c r="C77" s="617"/>
      <c r="D77" s="617"/>
      <c r="E77" s="616"/>
      <c r="F77" s="617"/>
      <c r="G77" s="617"/>
      <c r="H77" s="617"/>
      <c r="I77" s="617"/>
      <c r="J77" s="617"/>
      <c r="K77" s="617"/>
      <c r="L77" s="617"/>
      <c r="M77" s="617"/>
      <c r="N77" s="617"/>
      <c r="O77" s="617"/>
      <c r="P77" s="617"/>
      <c r="Q77" s="617"/>
      <c r="R77" s="617"/>
      <c r="S77" s="617"/>
      <c r="T77" s="617"/>
      <c r="U77" s="617"/>
      <c r="V77" s="617"/>
      <c r="W77" s="617"/>
      <c r="X77" s="617"/>
      <c r="Y77" s="617"/>
      <c r="Z77" s="617"/>
      <c r="AA77" s="617"/>
      <c r="AB77" s="617"/>
      <c r="AC77" s="617"/>
      <c r="AD77" s="617"/>
      <c r="AE77" s="617"/>
      <c r="AF77" s="617"/>
      <c r="AG77" s="617"/>
      <c r="AH77" s="617"/>
      <c r="AI77" s="617"/>
      <c r="AJ77" s="617"/>
      <c r="AK77" s="617"/>
      <c r="AL77" s="617"/>
      <c r="AM77" s="617"/>
      <c r="AN77" s="617"/>
      <c r="AO77" s="617"/>
      <c r="AP77" s="617"/>
      <c r="AQ77" s="617"/>
      <c r="AR77" s="617"/>
      <c r="AS77" s="617"/>
      <c r="AT77" s="617"/>
      <c r="AU77" s="617"/>
      <c r="AV77" s="617"/>
      <c r="AW77" s="617"/>
      <c r="AX77" s="617"/>
      <c r="AY77" s="617"/>
      <c r="AZ77" s="617"/>
      <c r="BA77" s="617"/>
      <c r="BB77" s="617"/>
      <c r="BC77" s="617"/>
      <c r="BD77" s="617"/>
      <c r="BE77" s="617"/>
      <c r="BF77" s="617"/>
      <c r="BG77" s="617"/>
      <c r="BH77" s="617"/>
      <c r="BI77" s="617"/>
      <c r="BJ77" s="617"/>
      <c r="BK77" s="617"/>
      <c r="BL77" s="617"/>
      <c r="BM77" s="617"/>
      <c r="BN77" s="617"/>
      <c r="BO77" s="617"/>
      <c r="BP77" s="617"/>
      <c r="BQ77" s="617"/>
      <c r="BR77" s="617"/>
      <c r="BS77" s="617"/>
      <c r="BT77" s="617"/>
      <c r="BU77" s="617"/>
      <c r="BV77" s="617"/>
      <c r="BW77" s="617"/>
      <c r="BX77" s="617"/>
      <c r="BY77" s="617"/>
      <c r="BZ77" s="617"/>
      <c r="CA77" s="617"/>
      <c r="CB77" s="617"/>
      <c r="CC77" s="617"/>
      <c r="CD77" s="617"/>
      <c r="CE77" s="617"/>
      <c r="CF77" s="617"/>
      <c r="CG77" s="617"/>
      <c r="CH77" s="617"/>
      <c r="CI77" s="617"/>
      <c r="CJ77" s="617"/>
      <c r="CK77" s="617"/>
      <c r="CL77" s="617"/>
      <c r="CM77" s="617"/>
      <c r="CN77" s="617"/>
      <c r="CO77" s="617"/>
      <c r="CP77" s="617"/>
      <c r="CQ77" s="617"/>
      <c r="CR77" s="617"/>
      <c r="CS77" s="617"/>
      <c r="CT77" s="617"/>
      <c r="CU77" s="615"/>
      <c r="CV77" s="614"/>
    </row>
    <row r="78" spans="1:103" hidden="1" x14ac:dyDescent="0.25">
      <c r="AP78" s="629"/>
    </row>
    <row r="79" spans="1:103" x14ac:dyDescent="0.25">
      <c r="AU79" s="629"/>
      <c r="AV79" s="629"/>
      <c r="AW79" s="629"/>
      <c r="AX79" s="629"/>
      <c r="AY79" s="629"/>
      <c r="AZ79" s="629"/>
      <c r="BA79" s="629"/>
      <c r="BB79" s="629"/>
      <c r="BC79" s="629"/>
      <c r="BD79" s="629"/>
      <c r="BE79" s="629"/>
      <c r="BF79" s="629"/>
      <c r="BG79" s="629"/>
      <c r="BH79" s="629"/>
      <c r="BI79" s="629"/>
      <c r="BJ79" s="629"/>
      <c r="BK79" s="629"/>
      <c r="BL79" s="629"/>
      <c r="BM79" s="629"/>
      <c r="BN79" s="629"/>
      <c r="BO79" s="629"/>
      <c r="BP79" s="629"/>
      <c r="BQ79" s="629"/>
      <c r="BR79" s="629"/>
      <c r="BS79" s="629"/>
      <c r="BT79" s="629"/>
      <c r="BU79" s="629"/>
      <c r="BV79" s="629"/>
    </row>
    <row r="80" spans="1:103" ht="21" x14ac:dyDescent="0.35">
      <c r="E80" s="779" t="s">
        <v>2215</v>
      </c>
      <c r="F80" s="629"/>
      <c r="O80" s="629"/>
    </row>
    <row r="81" spans="6:34" x14ac:dyDescent="0.25">
      <c r="F81" s="629"/>
      <c r="AH81" s="629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74"/>
  <sheetViews>
    <sheetView topLeftCell="E1" zoomScaleNormal="100" workbookViewId="0">
      <pane xSplit="1" topLeftCell="CC1" activePane="topRight" state="frozen"/>
      <selection activeCell="BS12" sqref="BS12"/>
      <selection pane="topRight" activeCell="BS12" sqref="BS12"/>
    </sheetView>
  </sheetViews>
  <sheetFormatPr defaultColWidth="9.140625" defaultRowHeight="15.75" x14ac:dyDescent="0.25"/>
  <cols>
    <col min="1" max="4" width="9.140625" style="795"/>
    <col min="5" max="5" width="55.140625" style="795" bestFit="1" customWidth="1"/>
    <col min="6" max="6" width="15.5703125" style="795" hidden="1" customWidth="1"/>
    <col min="7" max="7" width="11.85546875" style="795" hidden="1" customWidth="1"/>
    <col min="8" max="8" width="10.42578125" style="795" hidden="1" customWidth="1"/>
    <col min="9" max="10" width="9.7109375" style="795" hidden="1" customWidth="1"/>
    <col min="11" max="12" width="8.42578125" style="795" hidden="1" customWidth="1"/>
    <col min="13" max="14" width="7.85546875" style="795" hidden="1" customWidth="1"/>
    <col min="15" max="15" width="8.42578125" style="795" hidden="1" customWidth="1"/>
    <col min="16" max="16" width="9.85546875" style="795" hidden="1" customWidth="1"/>
    <col min="17" max="17" width="8.42578125" style="795" hidden="1" customWidth="1"/>
    <col min="18" max="23" width="9.85546875" style="795" hidden="1" customWidth="1"/>
    <col min="24" max="24" width="12" style="795" hidden="1" customWidth="1"/>
    <col min="25" max="25" width="8.5703125" style="795" hidden="1" customWidth="1"/>
    <col min="26" max="26" width="9.140625" style="795" hidden="1" customWidth="1"/>
    <col min="27" max="29" width="8.28515625" style="795" hidden="1" customWidth="1"/>
    <col min="30" max="30" width="8.7109375" style="795" hidden="1" customWidth="1"/>
    <col min="31" max="34" width="8.28515625" style="795" hidden="1" customWidth="1"/>
    <col min="35" max="35" width="8.85546875" style="795" hidden="1" customWidth="1"/>
    <col min="36" max="38" width="8.28515625" style="795" hidden="1" customWidth="1"/>
    <col min="39" max="39" width="8.140625" style="795" hidden="1" customWidth="1"/>
    <col min="40" max="40" width="9.42578125" style="795" hidden="1" customWidth="1"/>
    <col min="41" max="42" width="8.28515625" style="795" hidden="1" customWidth="1"/>
    <col min="43" max="43" width="9" style="795" hidden="1" customWidth="1"/>
    <col min="44" max="45" width="13.28515625" style="795" hidden="1" customWidth="1"/>
    <col min="46" max="46" width="5.42578125" style="795" hidden="1" customWidth="1"/>
    <col min="47" max="47" width="16" style="795" customWidth="1"/>
    <col min="48" max="48" width="16" style="795" hidden="1" customWidth="1"/>
    <col min="49" max="49" width="11.42578125" style="795" customWidth="1"/>
    <col min="50" max="52" width="18.140625" style="795" hidden="1" customWidth="1"/>
    <col min="53" max="53" width="10.140625" style="795" customWidth="1"/>
    <col min="54" max="54" width="10.140625" style="795" hidden="1" customWidth="1"/>
    <col min="55" max="55" width="10.140625" style="795" customWidth="1"/>
    <col min="56" max="56" width="10.140625" style="795" hidden="1" customWidth="1"/>
    <col min="57" max="57" width="10.140625" style="795" customWidth="1"/>
    <col min="58" max="60" width="10.140625" style="795" hidden="1" customWidth="1"/>
    <col min="61" max="61" width="10.140625" style="795" customWidth="1"/>
    <col min="62" max="64" width="10.140625" style="795" hidden="1" customWidth="1"/>
    <col min="65" max="65" width="10.140625" style="795" customWidth="1"/>
    <col min="66" max="66" width="10.140625" style="795" hidden="1" customWidth="1"/>
    <col min="67" max="67" width="10.140625" style="795" customWidth="1"/>
    <col min="68" max="68" width="10.140625" style="795" hidden="1" customWidth="1"/>
    <col min="69" max="69" width="10.140625" style="795" customWidth="1"/>
    <col min="70" max="70" width="10.140625" style="795" hidden="1" customWidth="1"/>
    <col min="71" max="71" width="10.140625" style="795" customWidth="1"/>
    <col min="72" max="74" width="10.140625" style="795" hidden="1" customWidth="1"/>
    <col min="75" max="75" width="10.140625" style="795" customWidth="1"/>
    <col min="76" max="78" width="10.140625" style="795" hidden="1" customWidth="1"/>
    <col min="79" max="79" width="10.140625" style="795" customWidth="1"/>
    <col min="80" max="80" width="10.140625" style="795" hidden="1" customWidth="1"/>
    <col min="81" max="81" width="10.140625" style="795" customWidth="1"/>
    <col min="82" max="84" width="10.140625" style="795" hidden="1" customWidth="1"/>
    <col min="85" max="85" width="10.140625" style="795" customWidth="1"/>
    <col min="86" max="88" width="10.140625" style="795" hidden="1" customWidth="1"/>
    <col min="89" max="89" width="10.140625" style="795" customWidth="1"/>
    <col min="90" max="92" width="10.140625" style="795" hidden="1" customWidth="1"/>
    <col min="93" max="93" width="10.140625" style="795" customWidth="1"/>
    <col min="94" max="94" width="10.140625" style="795" hidden="1" customWidth="1"/>
    <col min="95" max="95" width="10.140625" style="795" customWidth="1"/>
    <col min="96" max="96" width="10.140625" style="795" hidden="1" customWidth="1"/>
    <col min="97" max="97" width="10.140625" style="795" customWidth="1"/>
    <col min="98" max="98" width="10.140625" style="795" hidden="1" customWidth="1"/>
    <col min="99" max="100" width="10.7109375" style="795" customWidth="1"/>
    <col min="101" max="102" width="9.140625" style="795" customWidth="1"/>
    <col min="103" max="103" width="10.140625" style="795" customWidth="1"/>
    <col min="104" max="104" width="9.140625" style="795"/>
    <col min="105" max="105" width="12" style="795" bestFit="1" customWidth="1"/>
    <col min="106" max="16384" width="9.140625" style="795"/>
  </cols>
  <sheetData>
    <row r="1" spans="1:101" x14ac:dyDescent="0.25">
      <c r="A1" s="780"/>
      <c r="B1" s="780"/>
      <c r="C1" s="780"/>
      <c r="D1" s="780"/>
      <c r="E1" s="2047"/>
      <c r="F1" s="780"/>
      <c r="G1" s="780"/>
      <c r="H1" s="780"/>
      <c r="I1" s="780"/>
      <c r="J1" s="780"/>
      <c r="K1" s="780"/>
      <c r="L1" s="780"/>
      <c r="M1" s="780"/>
      <c r="N1" s="780"/>
      <c r="O1" s="780"/>
      <c r="P1" s="780"/>
      <c r="Q1" s="780"/>
      <c r="R1" s="780"/>
      <c r="S1" s="2048"/>
      <c r="T1" s="2048"/>
      <c r="U1" s="2048"/>
      <c r="V1" s="2048"/>
      <c r="W1" s="2048"/>
      <c r="X1" s="780"/>
      <c r="Y1" s="780"/>
      <c r="Z1" s="780"/>
      <c r="AA1" s="780"/>
      <c r="AB1" s="780"/>
      <c r="AC1" s="780"/>
      <c r="AD1" s="780"/>
      <c r="AE1" s="780"/>
      <c r="AF1" s="780"/>
      <c r="AG1" s="780"/>
      <c r="AH1" s="780"/>
      <c r="AI1" s="780"/>
      <c r="AJ1" s="780"/>
      <c r="AK1" s="780"/>
      <c r="AL1" s="2048"/>
      <c r="AM1" s="2048"/>
      <c r="AN1" s="2048"/>
      <c r="AO1" s="2048"/>
      <c r="AP1" s="2048"/>
      <c r="AQ1" s="2048"/>
      <c r="AR1" s="780"/>
      <c r="AS1" s="780"/>
      <c r="AT1" s="780"/>
      <c r="AU1" s="780"/>
      <c r="AV1" s="780"/>
      <c r="AW1" s="780"/>
      <c r="AX1" s="780"/>
      <c r="AY1" s="780"/>
      <c r="AZ1" s="780"/>
      <c r="BA1" s="780"/>
      <c r="BB1" s="780"/>
      <c r="BC1" s="780"/>
      <c r="BD1" s="780"/>
      <c r="BE1" s="780"/>
      <c r="BF1" s="780"/>
      <c r="BG1" s="780"/>
      <c r="BH1" s="780"/>
      <c r="BI1" s="780"/>
      <c r="BJ1" s="780"/>
      <c r="BK1" s="780"/>
      <c r="BL1" s="780"/>
      <c r="BM1" s="780"/>
      <c r="BN1" s="780"/>
      <c r="BO1" s="780"/>
      <c r="BP1" s="780"/>
      <c r="BQ1" s="780"/>
      <c r="BR1" s="780"/>
      <c r="BS1" s="780"/>
      <c r="BT1" s="780"/>
      <c r="BU1" s="780"/>
      <c r="BV1" s="780"/>
      <c r="BW1" s="780"/>
      <c r="BX1" s="780"/>
      <c r="BY1" s="780"/>
      <c r="BZ1" s="780"/>
      <c r="CA1" s="780"/>
      <c r="CB1" s="780"/>
      <c r="CC1" s="780"/>
      <c r="CD1" s="780"/>
      <c r="CE1" s="780"/>
      <c r="CF1" s="780"/>
      <c r="CG1" s="780"/>
      <c r="CH1" s="780"/>
      <c r="CI1" s="780"/>
      <c r="CJ1" s="780"/>
      <c r="CK1" s="780"/>
      <c r="CL1" s="780"/>
      <c r="CM1" s="780"/>
      <c r="CN1" s="780"/>
      <c r="CO1" s="780"/>
      <c r="CP1" s="780"/>
      <c r="CQ1" s="780"/>
      <c r="CR1" s="780"/>
      <c r="CS1" s="780"/>
      <c r="CT1" s="780"/>
      <c r="CU1" s="780"/>
      <c r="CV1" s="780"/>
    </row>
    <row r="2" spans="1:101" ht="18.75" x14ac:dyDescent="0.25">
      <c r="A2" s="780"/>
      <c r="B2" s="780"/>
      <c r="C2" s="780"/>
      <c r="D2" s="780"/>
      <c r="E2" s="3943" t="s">
        <v>1764</v>
      </c>
      <c r="F2" s="3943"/>
      <c r="G2" s="3943"/>
      <c r="H2" s="3943"/>
      <c r="I2" s="3943"/>
      <c r="J2" s="3943"/>
      <c r="K2" s="3943"/>
      <c r="L2" s="3943"/>
      <c r="M2" s="3943"/>
      <c r="N2" s="3943"/>
      <c r="O2" s="3943"/>
      <c r="P2" s="3943"/>
      <c r="Q2" s="3943"/>
      <c r="R2" s="3943"/>
      <c r="S2" s="3943"/>
      <c r="T2" s="3943"/>
      <c r="U2" s="3943"/>
      <c r="V2" s="3943"/>
      <c r="W2" s="3943"/>
      <c r="X2" s="3943"/>
      <c r="Y2" s="3943"/>
      <c r="Z2" s="3943"/>
      <c r="AA2" s="3943"/>
      <c r="AB2" s="3943"/>
      <c r="AC2" s="3943"/>
      <c r="AD2" s="3943"/>
      <c r="AE2" s="3943"/>
      <c r="AF2" s="3943"/>
      <c r="AG2" s="3943"/>
      <c r="AH2" s="3943"/>
      <c r="AI2" s="3943"/>
      <c r="AJ2" s="3943"/>
      <c r="AK2" s="3943"/>
      <c r="AL2" s="3943"/>
      <c r="AM2" s="3943"/>
      <c r="AN2" s="3943"/>
      <c r="AO2" s="3943"/>
      <c r="AP2" s="3943"/>
      <c r="AQ2" s="3943"/>
      <c r="AR2" s="3943"/>
      <c r="AS2" s="3943"/>
      <c r="AT2" s="3943"/>
      <c r="AU2" s="3943"/>
      <c r="AV2" s="3943"/>
      <c r="AW2" s="3943"/>
      <c r="AX2" s="3943"/>
      <c r="AY2" s="3943"/>
      <c r="AZ2" s="3943"/>
      <c r="BA2" s="3943"/>
      <c r="BB2" s="3943"/>
      <c r="BC2" s="3943"/>
      <c r="BD2" s="3943"/>
      <c r="BE2" s="3943"/>
      <c r="BF2" s="3943"/>
      <c r="BG2" s="3943"/>
      <c r="BH2" s="3943"/>
      <c r="BI2" s="3943"/>
      <c r="BJ2" s="3943"/>
      <c r="BK2" s="3943"/>
      <c r="BL2" s="3943"/>
      <c r="BM2" s="3943"/>
      <c r="BN2" s="3943"/>
      <c r="BO2" s="3943"/>
      <c r="BP2" s="3943"/>
      <c r="BQ2" s="3943"/>
      <c r="BR2" s="3943"/>
      <c r="BS2" s="3943"/>
      <c r="BT2" s="3943"/>
      <c r="BU2" s="3943"/>
      <c r="BV2" s="3943"/>
      <c r="BW2" s="3943"/>
      <c r="BX2" s="3943"/>
      <c r="BY2" s="3943"/>
      <c r="BZ2" s="3943"/>
      <c r="CA2" s="3943"/>
      <c r="CB2" s="3943"/>
      <c r="CC2" s="3943"/>
      <c r="CD2" s="3943"/>
      <c r="CE2" s="3943"/>
      <c r="CF2" s="3943"/>
      <c r="CG2" s="3943"/>
      <c r="CH2" s="3943"/>
      <c r="CI2" s="3943"/>
      <c r="CJ2" s="3943"/>
      <c r="CK2" s="3943"/>
      <c r="CL2" s="3943"/>
      <c r="CM2" s="3943"/>
      <c r="CN2" s="3943"/>
      <c r="CO2" s="3943"/>
      <c r="CP2" s="3943"/>
      <c r="CQ2" s="3943"/>
      <c r="CR2" s="3943"/>
      <c r="CS2" s="3943"/>
      <c r="CT2" s="3943"/>
      <c r="CU2" s="3943"/>
      <c r="CV2" s="2049"/>
    </row>
    <row r="3" spans="1:101" ht="16.5" thickBot="1" x14ac:dyDescent="0.3">
      <c r="A3" s="780"/>
      <c r="B3" s="780"/>
      <c r="C3" s="780"/>
      <c r="D3" s="780"/>
      <c r="E3" s="2047"/>
      <c r="F3" s="780"/>
      <c r="G3" s="780"/>
      <c r="H3" s="780"/>
      <c r="I3" s="780"/>
      <c r="J3" s="780"/>
      <c r="K3" s="780"/>
      <c r="L3" s="780"/>
      <c r="M3" s="780"/>
      <c r="N3" s="780"/>
      <c r="O3" s="780"/>
      <c r="P3" s="780"/>
      <c r="Q3" s="780"/>
      <c r="R3" s="780"/>
      <c r="S3" s="780"/>
      <c r="T3" s="780"/>
      <c r="U3" s="780"/>
      <c r="V3" s="780"/>
      <c r="W3" s="780"/>
      <c r="X3" s="780"/>
      <c r="Y3" s="780"/>
      <c r="Z3" s="780"/>
      <c r="AA3" s="780"/>
      <c r="AB3" s="780"/>
      <c r="AC3" s="780"/>
      <c r="AD3" s="780"/>
      <c r="AE3" s="780"/>
      <c r="AF3" s="780"/>
      <c r="AG3" s="780"/>
      <c r="AH3" s="780"/>
      <c r="AI3" s="780"/>
      <c r="AJ3" s="780"/>
      <c r="AK3" s="780"/>
      <c r="AL3" s="780"/>
      <c r="AM3" s="780"/>
      <c r="AN3" s="780"/>
      <c r="AO3" s="780"/>
      <c r="AP3" s="780"/>
      <c r="AQ3" s="780"/>
      <c r="AR3" s="780"/>
      <c r="AS3" s="780"/>
      <c r="AT3" s="780"/>
      <c r="AU3" s="780"/>
      <c r="AV3" s="780"/>
      <c r="AW3" s="780"/>
      <c r="AX3" s="780"/>
      <c r="AY3" s="780"/>
      <c r="AZ3" s="780"/>
      <c r="BA3" s="780"/>
      <c r="BB3" s="780"/>
      <c r="BC3" s="780"/>
      <c r="BD3" s="780"/>
      <c r="BE3" s="780"/>
      <c r="BF3" s="780"/>
      <c r="BG3" s="780"/>
      <c r="BH3" s="780"/>
      <c r="BI3" s="780"/>
      <c r="BJ3" s="780"/>
      <c r="BK3" s="780"/>
      <c r="BL3" s="780"/>
      <c r="BM3" s="2048"/>
      <c r="BN3" s="2048"/>
      <c r="BO3" s="2048"/>
      <c r="BP3" s="2048"/>
      <c r="BQ3" s="2048"/>
      <c r="BR3" s="2048"/>
      <c r="BS3" s="780"/>
      <c r="BT3" s="780"/>
      <c r="BU3" s="780"/>
      <c r="BV3" s="780"/>
      <c r="BW3" s="780"/>
      <c r="BX3" s="780"/>
      <c r="BY3" s="780"/>
      <c r="BZ3" s="780"/>
      <c r="CA3" s="780"/>
      <c r="CB3" s="780"/>
      <c r="CC3" s="780"/>
      <c r="CD3" s="780"/>
      <c r="CE3" s="780"/>
      <c r="CF3" s="780"/>
      <c r="CG3" s="780"/>
      <c r="CH3" s="780"/>
      <c r="CI3" s="780"/>
      <c r="CJ3" s="780"/>
      <c r="CK3" s="780"/>
      <c r="CL3" s="780"/>
      <c r="CM3" s="780"/>
      <c r="CN3" s="780"/>
      <c r="CO3" s="780"/>
      <c r="CP3" s="780"/>
      <c r="CQ3" s="780"/>
      <c r="CR3" s="780"/>
      <c r="CS3" s="780"/>
      <c r="CT3" s="780"/>
      <c r="CU3" s="780"/>
      <c r="CV3" s="2050"/>
    </row>
    <row r="4" spans="1:101" ht="16.5" thickBot="1" x14ac:dyDescent="0.3">
      <c r="A4" s="780"/>
      <c r="B4" s="780"/>
      <c r="C4" s="780"/>
      <c r="D4" s="780"/>
      <c r="E4" s="2051"/>
      <c r="F4" s="3944" t="s">
        <v>641</v>
      </c>
      <c r="G4" s="3945"/>
      <c r="H4" s="3945"/>
      <c r="I4" s="3945"/>
      <c r="J4" s="3945"/>
      <c r="K4" s="3945"/>
      <c r="L4" s="3945"/>
      <c r="M4" s="3945"/>
      <c r="N4" s="3945"/>
      <c r="O4" s="3945"/>
      <c r="P4" s="3945"/>
      <c r="Q4" s="3945"/>
      <c r="R4" s="3945"/>
      <c r="S4" s="3945"/>
      <c r="T4" s="3945"/>
      <c r="U4" s="3945"/>
      <c r="V4" s="3945"/>
      <c r="W4" s="3945"/>
      <c r="X4" s="3946"/>
      <c r="Y4" s="3947" t="s">
        <v>642</v>
      </c>
      <c r="Z4" s="3948"/>
      <c r="AA4" s="3948"/>
      <c r="AB4" s="3949"/>
      <c r="AC4" s="3949"/>
      <c r="AD4" s="3949"/>
      <c r="AE4" s="3949"/>
      <c r="AF4" s="3949"/>
      <c r="AG4" s="3949"/>
      <c r="AH4" s="3949"/>
      <c r="AI4" s="3949"/>
      <c r="AJ4" s="3949"/>
      <c r="AK4" s="3949"/>
      <c r="AL4" s="3949"/>
      <c r="AM4" s="3949"/>
      <c r="AN4" s="3949"/>
      <c r="AO4" s="3949"/>
      <c r="AP4" s="3949"/>
      <c r="AQ4" s="3949"/>
      <c r="AR4" s="2052" t="s">
        <v>126</v>
      </c>
      <c r="AS4" s="2053"/>
      <c r="AT4" s="3763" t="s">
        <v>1742</v>
      </c>
      <c r="AU4" s="3764"/>
      <c r="AV4" s="3942" t="s">
        <v>1871</v>
      </c>
      <c r="AW4" s="3940"/>
      <c r="AX4" s="3939" t="s">
        <v>14</v>
      </c>
      <c r="AY4" s="3940"/>
      <c r="AZ4" s="3939" t="s">
        <v>1911</v>
      </c>
      <c r="BA4" s="3940"/>
      <c r="BB4" s="3939" t="s">
        <v>639</v>
      </c>
      <c r="BC4" s="3940"/>
      <c r="BD4" s="3939" t="s">
        <v>1940</v>
      </c>
      <c r="BE4" s="3940"/>
      <c r="BF4" s="3939" t="s">
        <v>17</v>
      </c>
      <c r="BG4" s="3940"/>
      <c r="BH4" s="3939" t="s">
        <v>1964</v>
      </c>
      <c r="BI4" s="3940"/>
      <c r="BJ4" s="3939" t="s">
        <v>18</v>
      </c>
      <c r="BK4" s="3940"/>
      <c r="BL4" s="3942" t="s">
        <v>1985</v>
      </c>
      <c r="BM4" s="3941"/>
      <c r="BN4" s="3941" t="s">
        <v>842</v>
      </c>
      <c r="BO4" s="3941"/>
      <c r="BP4" s="3941" t="s">
        <v>659</v>
      </c>
      <c r="BQ4" s="3941"/>
      <c r="BR4" s="3939" t="s">
        <v>2004</v>
      </c>
      <c r="BS4" s="3940"/>
      <c r="BT4" s="3939" t="s">
        <v>24</v>
      </c>
      <c r="BU4" s="3940"/>
      <c r="BV4" s="3939" t="s">
        <v>2020</v>
      </c>
      <c r="BW4" s="3940"/>
      <c r="BX4" s="3939" t="s">
        <v>27</v>
      </c>
      <c r="BY4" s="3940"/>
      <c r="BZ4" s="3942" t="s">
        <v>2037</v>
      </c>
      <c r="CA4" s="3941"/>
      <c r="CB4" s="3941" t="s">
        <v>1675</v>
      </c>
      <c r="CC4" s="3941"/>
      <c r="CD4" s="3939" t="s">
        <v>1676</v>
      </c>
      <c r="CE4" s="3940"/>
      <c r="CF4" s="3939" t="s">
        <v>2142</v>
      </c>
      <c r="CG4" s="3940"/>
      <c r="CH4" s="3939" t="s">
        <v>28</v>
      </c>
      <c r="CI4" s="3940"/>
      <c r="CJ4" s="3939" t="s">
        <v>2156</v>
      </c>
      <c r="CK4" s="3940"/>
      <c r="CL4" s="3939" t="s">
        <v>30</v>
      </c>
      <c r="CM4" s="3940"/>
      <c r="CN4" s="3939" t="s">
        <v>2168</v>
      </c>
      <c r="CO4" s="3940"/>
      <c r="CP4" s="3941" t="s">
        <v>1721</v>
      </c>
      <c r="CQ4" s="3941"/>
      <c r="CR4" s="3941" t="s">
        <v>673</v>
      </c>
      <c r="CS4" s="3941"/>
      <c r="CT4" s="3939" t="s">
        <v>1763</v>
      </c>
      <c r="CU4" s="3940"/>
      <c r="CV4" s="2050"/>
    </row>
    <row r="5" spans="1:101" ht="16.5" thickBot="1" x14ac:dyDescent="0.3">
      <c r="A5" s="780"/>
      <c r="B5" s="780"/>
      <c r="C5" s="780"/>
      <c r="D5" s="780" t="s">
        <v>1407</v>
      </c>
      <c r="E5" s="2054"/>
      <c r="F5" s="2055" t="s">
        <v>1762</v>
      </c>
      <c r="G5" s="2056" t="s">
        <v>1831</v>
      </c>
      <c r="H5" s="2056" t="s">
        <v>1832</v>
      </c>
      <c r="I5" s="2057" t="s">
        <v>639</v>
      </c>
      <c r="J5" s="2058" t="s">
        <v>1833</v>
      </c>
      <c r="K5" s="2058" t="s">
        <v>1834</v>
      </c>
      <c r="L5" s="2058" t="s">
        <v>1835</v>
      </c>
      <c r="M5" s="2057" t="s">
        <v>662</v>
      </c>
      <c r="N5" s="2057" t="s">
        <v>511</v>
      </c>
      <c r="O5" s="2058" t="s">
        <v>1836</v>
      </c>
      <c r="P5" s="2058" t="s">
        <v>1837</v>
      </c>
      <c r="Q5" s="2058" t="s">
        <v>1838</v>
      </c>
      <c r="R5" s="2057" t="s">
        <v>664</v>
      </c>
      <c r="S5" s="2059" t="s">
        <v>1839</v>
      </c>
      <c r="T5" s="2059" t="s">
        <v>1840</v>
      </c>
      <c r="U5" s="2059" t="s">
        <v>1841</v>
      </c>
      <c r="V5" s="2057" t="s">
        <v>665</v>
      </c>
      <c r="W5" s="2057" t="s">
        <v>549</v>
      </c>
      <c r="X5" s="2060" t="s">
        <v>1763</v>
      </c>
      <c r="Y5" s="2061" t="s">
        <v>1762</v>
      </c>
      <c r="Z5" s="2056" t="s">
        <v>1831</v>
      </c>
      <c r="AA5" s="2056" t="s">
        <v>1832</v>
      </c>
      <c r="AB5" s="2056" t="s">
        <v>639</v>
      </c>
      <c r="AC5" s="2056" t="s">
        <v>1833</v>
      </c>
      <c r="AD5" s="2056" t="s">
        <v>1834</v>
      </c>
      <c r="AE5" s="2058" t="s">
        <v>1835</v>
      </c>
      <c r="AF5" s="2057" t="s">
        <v>662</v>
      </c>
      <c r="AG5" s="2057" t="s">
        <v>511</v>
      </c>
      <c r="AH5" s="2058" t="s">
        <v>1836</v>
      </c>
      <c r="AI5" s="2058" t="s">
        <v>1837</v>
      </c>
      <c r="AJ5" s="2058" t="s">
        <v>1838</v>
      </c>
      <c r="AK5" s="2057" t="s">
        <v>664</v>
      </c>
      <c r="AL5" s="2058" t="s">
        <v>1839</v>
      </c>
      <c r="AM5" s="2058" t="s">
        <v>1840</v>
      </c>
      <c r="AN5" s="2059" t="s">
        <v>1841</v>
      </c>
      <c r="AO5" s="2057" t="s">
        <v>665</v>
      </c>
      <c r="AP5" s="2057" t="s">
        <v>549</v>
      </c>
      <c r="AQ5" s="2060" t="s">
        <v>1763</v>
      </c>
      <c r="AR5" s="2059" t="s">
        <v>1763</v>
      </c>
      <c r="AS5" s="2062"/>
      <c r="AT5" s="2063" t="s">
        <v>171</v>
      </c>
      <c r="AU5" s="1814" t="s">
        <v>172</v>
      </c>
      <c r="AV5" s="1987" t="s">
        <v>171</v>
      </c>
      <c r="AW5" s="1986" t="s">
        <v>172</v>
      </c>
      <c r="AX5" s="1985" t="s">
        <v>171</v>
      </c>
      <c r="AY5" s="1986" t="s">
        <v>172</v>
      </c>
      <c r="AZ5" s="1985" t="s">
        <v>171</v>
      </c>
      <c r="BA5" s="1986" t="s">
        <v>172</v>
      </c>
      <c r="BB5" s="1985" t="s">
        <v>171</v>
      </c>
      <c r="BC5" s="1986" t="s">
        <v>172</v>
      </c>
      <c r="BD5" s="1985" t="s">
        <v>171</v>
      </c>
      <c r="BE5" s="1986" t="s">
        <v>172</v>
      </c>
      <c r="BF5" s="1985" t="s">
        <v>171</v>
      </c>
      <c r="BG5" s="1986" t="s">
        <v>172</v>
      </c>
      <c r="BH5" s="1985" t="s">
        <v>171</v>
      </c>
      <c r="BI5" s="1986" t="s">
        <v>172</v>
      </c>
      <c r="BJ5" s="1985" t="s">
        <v>171</v>
      </c>
      <c r="BK5" s="1986" t="s">
        <v>172</v>
      </c>
      <c r="BL5" s="2064" t="s">
        <v>171</v>
      </c>
      <c r="BM5" s="1425" t="s">
        <v>172</v>
      </c>
      <c r="BN5" s="1425" t="s">
        <v>171</v>
      </c>
      <c r="BO5" s="1425" t="s">
        <v>172</v>
      </c>
      <c r="BP5" s="1425" t="s">
        <v>171</v>
      </c>
      <c r="BQ5" s="1425" t="s">
        <v>172</v>
      </c>
      <c r="BR5" s="1985" t="s">
        <v>171</v>
      </c>
      <c r="BS5" s="1986" t="s">
        <v>172</v>
      </c>
      <c r="BT5" s="1985" t="s">
        <v>171</v>
      </c>
      <c r="BU5" s="1986" t="s">
        <v>172</v>
      </c>
      <c r="BV5" s="1985" t="s">
        <v>171</v>
      </c>
      <c r="BW5" s="1986" t="s">
        <v>172</v>
      </c>
      <c r="BX5" s="1985" t="s">
        <v>171</v>
      </c>
      <c r="BY5" s="1986" t="s">
        <v>172</v>
      </c>
      <c r="BZ5" s="2064" t="s">
        <v>171</v>
      </c>
      <c r="CA5" s="1425" t="s">
        <v>172</v>
      </c>
      <c r="CB5" s="1425" t="s">
        <v>171</v>
      </c>
      <c r="CC5" s="1425" t="s">
        <v>172</v>
      </c>
      <c r="CD5" s="1985" t="s">
        <v>171</v>
      </c>
      <c r="CE5" s="1986" t="s">
        <v>172</v>
      </c>
      <c r="CF5" s="1985" t="s">
        <v>171</v>
      </c>
      <c r="CG5" s="1986" t="s">
        <v>172</v>
      </c>
      <c r="CH5" s="1985" t="s">
        <v>171</v>
      </c>
      <c r="CI5" s="1986" t="s">
        <v>172</v>
      </c>
      <c r="CJ5" s="1985" t="s">
        <v>171</v>
      </c>
      <c r="CK5" s="1986" t="s">
        <v>172</v>
      </c>
      <c r="CL5" s="1985" t="s">
        <v>171</v>
      </c>
      <c r="CM5" s="1986" t="s">
        <v>172</v>
      </c>
      <c r="CN5" s="1985" t="s">
        <v>171</v>
      </c>
      <c r="CO5" s="1986" t="s">
        <v>172</v>
      </c>
      <c r="CP5" s="1425" t="s">
        <v>171</v>
      </c>
      <c r="CQ5" s="1425" t="s">
        <v>172</v>
      </c>
      <c r="CR5" s="1425" t="s">
        <v>171</v>
      </c>
      <c r="CS5" s="1425" t="s">
        <v>172</v>
      </c>
      <c r="CT5" s="1985" t="s">
        <v>171</v>
      </c>
      <c r="CU5" s="1986" t="s">
        <v>172</v>
      </c>
      <c r="CV5" s="2050"/>
    </row>
    <row r="6" spans="1:101" x14ac:dyDescent="0.25">
      <c r="A6" s="780"/>
      <c r="B6" s="780"/>
      <c r="C6" s="780"/>
      <c r="D6" s="780"/>
      <c r="E6" s="769" t="s">
        <v>1412</v>
      </c>
      <c r="F6" s="781">
        <v>10690</v>
      </c>
      <c r="G6" s="782">
        <v>7384</v>
      </c>
      <c r="H6" s="782">
        <v>8316</v>
      </c>
      <c r="I6" s="782">
        <v>26390</v>
      </c>
      <c r="J6" s="782">
        <v>6985</v>
      </c>
      <c r="K6" s="782">
        <v>7915</v>
      </c>
      <c r="L6" s="782">
        <v>2902.5219999999999</v>
      </c>
      <c r="M6" s="782">
        <v>17802.522000000001</v>
      </c>
      <c r="N6" s="782">
        <v>44192.521999999997</v>
      </c>
      <c r="O6" s="782">
        <v>9369.2479999999996</v>
      </c>
      <c r="P6" s="782">
        <v>99.358000000000004</v>
      </c>
      <c r="Q6" s="782">
        <v>6465</v>
      </c>
      <c r="R6" s="782">
        <v>15933.606</v>
      </c>
      <c r="S6" s="782">
        <v>4052.538</v>
      </c>
      <c r="T6" s="782">
        <v>10944.178</v>
      </c>
      <c r="U6" s="783">
        <v>8230</v>
      </c>
      <c r="V6" s="782">
        <v>23226.716</v>
      </c>
      <c r="W6" s="782">
        <v>39160.322</v>
      </c>
      <c r="X6" s="784">
        <v>83352.843999999997</v>
      </c>
      <c r="Y6" s="785">
        <v>0</v>
      </c>
      <c r="Z6" s="782">
        <v>0</v>
      </c>
      <c r="AA6" s="782">
        <v>1996</v>
      </c>
      <c r="AB6" s="782">
        <v>1996</v>
      </c>
      <c r="AC6" s="782">
        <v>0</v>
      </c>
      <c r="AD6" s="782">
        <v>0</v>
      </c>
      <c r="AE6" s="782">
        <v>0</v>
      </c>
      <c r="AF6" s="785">
        <v>0</v>
      </c>
      <c r="AG6" s="782">
        <v>1996</v>
      </c>
      <c r="AH6" s="782">
        <v>0</v>
      </c>
      <c r="AI6" s="782">
        <v>0</v>
      </c>
      <c r="AJ6" s="782">
        <v>0</v>
      </c>
      <c r="AK6" s="782">
        <v>0</v>
      </c>
      <c r="AL6" s="782">
        <v>0</v>
      </c>
      <c r="AM6" s="782">
        <v>143.75200000000001</v>
      </c>
      <c r="AN6" s="783">
        <v>0</v>
      </c>
      <c r="AO6" s="782">
        <v>143.75200000000001</v>
      </c>
      <c r="AP6" s="782">
        <v>143.75200000000001</v>
      </c>
      <c r="AQ6" s="786">
        <v>2139.752</v>
      </c>
      <c r="AR6" s="787">
        <v>85492.59599999999</v>
      </c>
      <c r="AS6" s="788"/>
      <c r="AT6" s="789"/>
      <c r="AU6" s="790">
        <v>10690</v>
      </c>
      <c r="AV6" s="791"/>
      <c r="AW6" s="792">
        <v>7384</v>
      </c>
      <c r="AX6" s="793"/>
      <c r="AY6" s="793">
        <v>18074</v>
      </c>
      <c r="AZ6" s="793"/>
      <c r="BA6" s="792">
        <v>10312</v>
      </c>
      <c r="BB6" s="793"/>
      <c r="BC6" s="793">
        <v>28386</v>
      </c>
      <c r="BD6" s="793"/>
      <c r="BE6" s="792">
        <v>6985</v>
      </c>
      <c r="BF6" s="793"/>
      <c r="BG6" s="793">
        <v>35371</v>
      </c>
      <c r="BH6" s="793"/>
      <c r="BI6" s="792">
        <v>7915</v>
      </c>
      <c r="BJ6" s="793"/>
      <c r="BK6" s="793">
        <v>43286</v>
      </c>
      <c r="BL6" s="793"/>
      <c r="BM6" s="792">
        <v>2902.5219999999999</v>
      </c>
      <c r="BN6" s="793"/>
      <c r="BO6" s="793">
        <v>17802.522000000001</v>
      </c>
      <c r="BP6" s="793"/>
      <c r="BQ6" s="793">
        <v>46188.521999999997</v>
      </c>
      <c r="BR6" s="793"/>
      <c r="BS6" s="792">
        <v>9369.2479999999996</v>
      </c>
      <c r="BT6" s="793"/>
      <c r="BU6" s="793">
        <v>55557.77</v>
      </c>
      <c r="BV6" s="793"/>
      <c r="BW6" s="792">
        <v>99.358000000000004</v>
      </c>
      <c r="BX6" s="793"/>
      <c r="BY6" s="793">
        <v>55657.127999999997</v>
      </c>
      <c r="BZ6" s="793"/>
      <c r="CA6" s="792">
        <v>6465</v>
      </c>
      <c r="CB6" s="793"/>
      <c r="CC6" s="793">
        <v>15933.606</v>
      </c>
      <c r="CD6" s="793"/>
      <c r="CE6" s="793">
        <v>62122.127999999997</v>
      </c>
      <c r="CF6" s="793"/>
      <c r="CG6" s="792">
        <v>4052.538</v>
      </c>
      <c r="CH6" s="793"/>
      <c r="CI6" s="793">
        <v>66174.665999999997</v>
      </c>
      <c r="CJ6" s="793"/>
      <c r="CK6" s="792">
        <v>11087.93</v>
      </c>
      <c r="CL6" s="793"/>
      <c r="CM6" s="793">
        <v>77262.59599999999</v>
      </c>
      <c r="CN6" s="793"/>
      <c r="CO6" s="792">
        <v>8230</v>
      </c>
      <c r="CP6" s="793"/>
      <c r="CQ6" s="793">
        <v>23370.468000000001</v>
      </c>
      <c r="CR6" s="793"/>
      <c r="CS6" s="793">
        <v>39304.074000000001</v>
      </c>
      <c r="CT6" s="793"/>
      <c r="CU6" s="794">
        <v>85492.59599999999</v>
      </c>
      <c r="CV6" s="2065"/>
      <c r="CW6" s="2066"/>
    </row>
    <row r="7" spans="1:101" x14ac:dyDescent="0.25">
      <c r="A7" s="780"/>
      <c r="B7" s="780"/>
      <c r="C7" s="780"/>
      <c r="D7" s="780"/>
      <c r="E7" s="769" t="s">
        <v>1473</v>
      </c>
      <c r="F7" s="781">
        <v>975</v>
      </c>
      <c r="G7" s="782">
        <v>1008</v>
      </c>
      <c r="H7" s="782"/>
      <c r="I7" s="782">
        <v>1983</v>
      </c>
      <c r="J7" s="782">
        <v>734</v>
      </c>
      <c r="K7" s="782">
        <v>731</v>
      </c>
      <c r="L7" s="782">
        <v>2682.6660000000002</v>
      </c>
      <c r="M7" s="782">
        <v>4147.6660000000002</v>
      </c>
      <c r="N7" s="782">
        <v>6130.6660000000002</v>
      </c>
      <c r="O7" s="782">
        <v>507.36</v>
      </c>
      <c r="P7" s="782"/>
      <c r="Q7" s="782">
        <v>746</v>
      </c>
      <c r="R7" s="782">
        <v>1253.3600000000001</v>
      </c>
      <c r="S7" s="782">
        <v>1088.71</v>
      </c>
      <c r="T7" s="782"/>
      <c r="U7" s="783"/>
      <c r="V7" s="782">
        <v>1088.71</v>
      </c>
      <c r="W7" s="782">
        <v>2342.0700000000002</v>
      </c>
      <c r="X7" s="784">
        <v>8472.7360000000008</v>
      </c>
      <c r="Y7" s="785">
        <v>0</v>
      </c>
      <c r="Z7" s="782">
        <v>0</v>
      </c>
      <c r="AA7" s="782"/>
      <c r="AB7" s="782">
        <v>0</v>
      </c>
      <c r="AC7" s="782">
        <v>0</v>
      </c>
      <c r="AD7" s="782">
        <v>0</v>
      </c>
      <c r="AE7" s="782">
        <v>0</v>
      </c>
      <c r="AF7" s="785">
        <v>0</v>
      </c>
      <c r="AG7" s="782">
        <v>0</v>
      </c>
      <c r="AH7" s="782">
        <v>0</v>
      </c>
      <c r="AI7" s="782"/>
      <c r="AJ7" s="782">
        <v>0</v>
      </c>
      <c r="AK7" s="782">
        <v>0</v>
      </c>
      <c r="AL7" s="782">
        <v>0</v>
      </c>
      <c r="AM7" s="782"/>
      <c r="AN7" s="783"/>
      <c r="AO7" s="782">
        <v>0</v>
      </c>
      <c r="AP7" s="782">
        <v>0</v>
      </c>
      <c r="AQ7" s="786">
        <v>0</v>
      </c>
      <c r="AR7" s="787">
        <v>8472.7360000000008</v>
      </c>
      <c r="AS7" s="788"/>
      <c r="AT7" s="789"/>
      <c r="AU7" s="790">
        <v>975</v>
      </c>
      <c r="AV7" s="791"/>
      <c r="AW7" s="792">
        <v>1008</v>
      </c>
      <c r="AX7" s="793"/>
      <c r="AY7" s="793">
        <v>1983</v>
      </c>
      <c r="AZ7" s="793"/>
      <c r="BA7" s="792">
        <v>0</v>
      </c>
      <c r="BB7" s="793"/>
      <c r="BC7" s="793">
        <v>1983</v>
      </c>
      <c r="BD7" s="793"/>
      <c r="BE7" s="792">
        <v>734</v>
      </c>
      <c r="BF7" s="793"/>
      <c r="BG7" s="793">
        <v>2717</v>
      </c>
      <c r="BH7" s="793"/>
      <c r="BI7" s="792">
        <v>731</v>
      </c>
      <c r="BJ7" s="793"/>
      <c r="BK7" s="793">
        <v>3448</v>
      </c>
      <c r="BL7" s="793"/>
      <c r="BM7" s="792">
        <v>2682.6660000000002</v>
      </c>
      <c r="BN7" s="793"/>
      <c r="BO7" s="793">
        <v>4147.6660000000002</v>
      </c>
      <c r="BP7" s="793"/>
      <c r="BQ7" s="793">
        <v>6130.6660000000002</v>
      </c>
      <c r="BR7" s="793"/>
      <c r="BS7" s="792">
        <v>507.36</v>
      </c>
      <c r="BT7" s="793"/>
      <c r="BU7" s="793">
        <v>6638.0259999999998</v>
      </c>
      <c r="BV7" s="793"/>
      <c r="BW7" s="792">
        <v>0</v>
      </c>
      <c r="BX7" s="793"/>
      <c r="BY7" s="793">
        <v>6638.0259999999998</v>
      </c>
      <c r="BZ7" s="793"/>
      <c r="CA7" s="792">
        <v>746</v>
      </c>
      <c r="CB7" s="793"/>
      <c r="CC7" s="793">
        <v>1253.3600000000001</v>
      </c>
      <c r="CD7" s="793"/>
      <c r="CE7" s="793">
        <v>7384.0259999999998</v>
      </c>
      <c r="CF7" s="793"/>
      <c r="CG7" s="792">
        <v>1088.71</v>
      </c>
      <c r="CH7" s="793"/>
      <c r="CI7" s="793">
        <v>8472.7360000000008</v>
      </c>
      <c r="CJ7" s="793"/>
      <c r="CK7" s="792">
        <v>0</v>
      </c>
      <c r="CL7" s="793"/>
      <c r="CM7" s="793">
        <v>8472.7360000000008</v>
      </c>
      <c r="CN7" s="793"/>
      <c r="CO7" s="792">
        <v>0</v>
      </c>
      <c r="CP7" s="793"/>
      <c r="CQ7" s="793">
        <v>1088.71</v>
      </c>
      <c r="CR7" s="793"/>
      <c r="CS7" s="793">
        <v>2342.0700000000002</v>
      </c>
      <c r="CT7" s="793"/>
      <c r="CU7" s="794">
        <v>8472.7360000000008</v>
      </c>
      <c r="CV7" s="2065"/>
      <c r="CW7" s="2066"/>
    </row>
    <row r="8" spans="1:101" x14ac:dyDescent="0.25">
      <c r="A8" s="780"/>
      <c r="B8" s="780"/>
      <c r="C8" s="780"/>
      <c r="D8" s="780"/>
      <c r="E8" s="769" t="s">
        <v>1416</v>
      </c>
      <c r="F8" s="781"/>
      <c r="G8" s="782">
        <v>1239</v>
      </c>
      <c r="H8" s="782"/>
      <c r="I8" s="782">
        <v>1239</v>
      </c>
      <c r="J8" s="782">
        <v>1974</v>
      </c>
      <c r="K8" s="782">
        <v>1258</v>
      </c>
      <c r="L8" s="782">
        <v>1549.5619999999999</v>
      </c>
      <c r="M8" s="782">
        <v>4781.5619999999999</v>
      </c>
      <c r="N8" s="782">
        <v>6020.5619999999999</v>
      </c>
      <c r="O8" s="782">
        <v>1471.3440000000001</v>
      </c>
      <c r="P8" s="782"/>
      <c r="Q8" s="782">
        <v>989</v>
      </c>
      <c r="R8" s="782">
        <v>2460.3440000000001</v>
      </c>
      <c r="S8" s="782"/>
      <c r="T8" s="782">
        <v>780.06600000000003</v>
      </c>
      <c r="U8" s="783"/>
      <c r="V8" s="782">
        <v>780.06600000000003</v>
      </c>
      <c r="W8" s="782">
        <v>3240.41</v>
      </c>
      <c r="X8" s="784">
        <v>9260.9719999999998</v>
      </c>
      <c r="Y8" s="785"/>
      <c r="Z8" s="782">
        <v>0</v>
      </c>
      <c r="AA8" s="782"/>
      <c r="AB8" s="782">
        <v>0</v>
      </c>
      <c r="AC8" s="782">
        <v>0</v>
      </c>
      <c r="AD8" s="782">
        <v>0</v>
      </c>
      <c r="AE8" s="782">
        <v>0</v>
      </c>
      <c r="AF8" s="785">
        <v>0</v>
      </c>
      <c r="AG8" s="782">
        <v>0</v>
      </c>
      <c r="AH8" s="782">
        <v>0</v>
      </c>
      <c r="AI8" s="782"/>
      <c r="AJ8" s="782">
        <v>0</v>
      </c>
      <c r="AK8" s="782">
        <v>0</v>
      </c>
      <c r="AL8" s="782"/>
      <c r="AM8" s="782">
        <v>0</v>
      </c>
      <c r="AN8" s="783"/>
      <c r="AO8" s="782">
        <v>0</v>
      </c>
      <c r="AP8" s="782">
        <v>0</v>
      </c>
      <c r="AQ8" s="786">
        <v>0</v>
      </c>
      <c r="AR8" s="787">
        <v>9260.9719999999998</v>
      </c>
      <c r="AS8" s="788"/>
      <c r="AT8" s="789"/>
      <c r="AU8" s="790">
        <v>0</v>
      </c>
      <c r="AV8" s="791"/>
      <c r="AW8" s="792">
        <v>1239</v>
      </c>
      <c r="AX8" s="793"/>
      <c r="AY8" s="793">
        <v>1239</v>
      </c>
      <c r="AZ8" s="793"/>
      <c r="BA8" s="792">
        <v>0</v>
      </c>
      <c r="BB8" s="793"/>
      <c r="BC8" s="793">
        <v>1239</v>
      </c>
      <c r="BD8" s="793"/>
      <c r="BE8" s="792">
        <v>1974</v>
      </c>
      <c r="BF8" s="793"/>
      <c r="BG8" s="793">
        <v>3213</v>
      </c>
      <c r="BH8" s="793"/>
      <c r="BI8" s="792">
        <v>1258</v>
      </c>
      <c r="BJ8" s="793"/>
      <c r="BK8" s="793">
        <v>4471</v>
      </c>
      <c r="BL8" s="793"/>
      <c r="BM8" s="792">
        <v>1549.5619999999999</v>
      </c>
      <c r="BN8" s="793"/>
      <c r="BO8" s="793">
        <v>4781.5619999999999</v>
      </c>
      <c r="BP8" s="793"/>
      <c r="BQ8" s="793">
        <v>6020.5619999999999</v>
      </c>
      <c r="BR8" s="793"/>
      <c r="BS8" s="792">
        <v>1471.3440000000001</v>
      </c>
      <c r="BT8" s="793"/>
      <c r="BU8" s="793">
        <v>7491.9059999999999</v>
      </c>
      <c r="BV8" s="793"/>
      <c r="BW8" s="792">
        <v>0</v>
      </c>
      <c r="BX8" s="793"/>
      <c r="BY8" s="793">
        <v>7491.9059999999999</v>
      </c>
      <c r="BZ8" s="793"/>
      <c r="CA8" s="792">
        <v>989</v>
      </c>
      <c r="CB8" s="793"/>
      <c r="CC8" s="793">
        <v>2460.3440000000001</v>
      </c>
      <c r="CD8" s="793"/>
      <c r="CE8" s="793">
        <v>8480.905999999999</v>
      </c>
      <c r="CF8" s="793"/>
      <c r="CG8" s="792">
        <v>0</v>
      </c>
      <c r="CH8" s="793"/>
      <c r="CI8" s="793">
        <v>8480.905999999999</v>
      </c>
      <c r="CJ8" s="793"/>
      <c r="CK8" s="792">
        <v>780.06600000000003</v>
      </c>
      <c r="CL8" s="793"/>
      <c r="CM8" s="793">
        <v>9260.9719999999998</v>
      </c>
      <c r="CN8" s="793"/>
      <c r="CO8" s="792">
        <v>0</v>
      </c>
      <c r="CP8" s="793"/>
      <c r="CQ8" s="793">
        <v>780.06600000000003</v>
      </c>
      <c r="CR8" s="793"/>
      <c r="CS8" s="793">
        <v>3240.41</v>
      </c>
      <c r="CT8" s="793"/>
      <c r="CU8" s="794">
        <v>9260.9719999999998</v>
      </c>
      <c r="CV8" s="2065"/>
      <c r="CW8" s="2066"/>
    </row>
    <row r="9" spans="1:101" x14ac:dyDescent="0.25">
      <c r="A9" s="780"/>
      <c r="B9" s="780"/>
      <c r="C9" s="780"/>
      <c r="D9" s="780"/>
      <c r="E9" s="769" t="s">
        <v>1215</v>
      </c>
      <c r="F9" s="781">
        <v>7008</v>
      </c>
      <c r="G9" s="782">
        <v>2363</v>
      </c>
      <c r="H9" s="782">
        <v>1459</v>
      </c>
      <c r="I9" s="782">
        <v>10830</v>
      </c>
      <c r="J9" s="782">
        <v>4241</v>
      </c>
      <c r="K9" s="782">
        <v>3091</v>
      </c>
      <c r="L9" s="782">
        <v>9940.0280000000002</v>
      </c>
      <c r="M9" s="782">
        <v>17272.027999999998</v>
      </c>
      <c r="N9" s="782">
        <v>28102.027999999998</v>
      </c>
      <c r="O9" s="782">
        <v>329.78399999999999</v>
      </c>
      <c r="P9" s="782">
        <v>0</v>
      </c>
      <c r="Q9" s="782">
        <v>6676</v>
      </c>
      <c r="R9" s="782">
        <v>7005.7839999999997</v>
      </c>
      <c r="S9" s="782">
        <v>8240.3719999999994</v>
      </c>
      <c r="T9" s="782">
        <v>5712.0280000000002</v>
      </c>
      <c r="U9" s="783">
        <v>16386</v>
      </c>
      <c r="V9" s="782">
        <v>30338.400000000001</v>
      </c>
      <c r="W9" s="782">
        <v>37344.184000000001</v>
      </c>
      <c r="X9" s="784">
        <v>65446.211999999992</v>
      </c>
      <c r="Y9" s="785">
        <v>2247</v>
      </c>
      <c r="Z9" s="782">
        <v>945</v>
      </c>
      <c r="AA9" s="782">
        <v>723</v>
      </c>
      <c r="AB9" s="782">
        <v>3915</v>
      </c>
      <c r="AC9" s="782">
        <v>1353</v>
      </c>
      <c r="AD9" s="782">
        <v>7429</v>
      </c>
      <c r="AE9" s="782">
        <v>2179.5340000000001</v>
      </c>
      <c r="AF9" s="785">
        <v>10961.534</v>
      </c>
      <c r="AG9" s="782">
        <v>14876.534</v>
      </c>
      <c r="AH9" s="782">
        <v>4972.1279999999997</v>
      </c>
      <c r="AI9" s="782">
        <v>12.683999999999999</v>
      </c>
      <c r="AJ9" s="782">
        <v>6550</v>
      </c>
      <c r="AK9" s="782">
        <v>11534.812</v>
      </c>
      <c r="AL9" s="782">
        <v>8477.14</v>
      </c>
      <c r="AM9" s="782">
        <v>12079.396000000001</v>
      </c>
      <c r="AN9" s="783">
        <v>4469</v>
      </c>
      <c r="AO9" s="782">
        <v>25025.536</v>
      </c>
      <c r="AP9" s="782">
        <v>36560.347999999998</v>
      </c>
      <c r="AQ9" s="786">
        <v>51436.882000000005</v>
      </c>
      <c r="AR9" s="787">
        <v>116883.094</v>
      </c>
      <c r="AS9" s="788"/>
      <c r="AT9" s="789"/>
      <c r="AU9" s="790">
        <v>9255</v>
      </c>
      <c r="AV9" s="791"/>
      <c r="AW9" s="792">
        <v>3308</v>
      </c>
      <c r="AX9" s="793"/>
      <c r="AY9" s="793">
        <v>12563</v>
      </c>
      <c r="AZ9" s="793"/>
      <c r="BA9" s="792">
        <v>2182</v>
      </c>
      <c r="BB9" s="793"/>
      <c r="BC9" s="793">
        <v>14745</v>
      </c>
      <c r="BD9" s="793"/>
      <c r="BE9" s="792">
        <v>5594</v>
      </c>
      <c r="BF9" s="793"/>
      <c r="BG9" s="793">
        <v>20339</v>
      </c>
      <c r="BH9" s="793"/>
      <c r="BI9" s="792">
        <v>10520</v>
      </c>
      <c r="BJ9" s="793"/>
      <c r="BK9" s="793">
        <v>30859</v>
      </c>
      <c r="BL9" s="793"/>
      <c r="BM9" s="792">
        <v>12119.562</v>
      </c>
      <c r="BN9" s="793"/>
      <c r="BO9" s="793">
        <v>28233.561999999998</v>
      </c>
      <c r="BP9" s="793"/>
      <c r="BQ9" s="793">
        <v>42978.561999999998</v>
      </c>
      <c r="BR9" s="793"/>
      <c r="BS9" s="792">
        <v>5301.9119999999994</v>
      </c>
      <c r="BT9" s="793"/>
      <c r="BU9" s="793">
        <v>48280.473999999995</v>
      </c>
      <c r="BV9" s="793"/>
      <c r="BW9" s="792">
        <v>12.683999999999999</v>
      </c>
      <c r="BX9" s="793"/>
      <c r="BY9" s="793">
        <v>48293.157999999996</v>
      </c>
      <c r="BZ9" s="793"/>
      <c r="CA9" s="792">
        <v>13226</v>
      </c>
      <c r="CB9" s="793"/>
      <c r="CC9" s="793">
        <v>18540.595999999998</v>
      </c>
      <c r="CD9" s="793"/>
      <c r="CE9" s="793">
        <v>61519.157999999996</v>
      </c>
      <c r="CF9" s="793"/>
      <c r="CG9" s="792">
        <v>16717.511999999999</v>
      </c>
      <c r="CH9" s="793"/>
      <c r="CI9" s="793">
        <v>78236.67</v>
      </c>
      <c r="CJ9" s="793"/>
      <c r="CK9" s="792">
        <v>17791.423999999999</v>
      </c>
      <c r="CL9" s="793"/>
      <c r="CM9" s="793">
        <v>96028.093999999997</v>
      </c>
      <c r="CN9" s="793"/>
      <c r="CO9" s="792">
        <v>20855</v>
      </c>
      <c r="CP9" s="793"/>
      <c r="CQ9" s="793">
        <v>55363.936000000002</v>
      </c>
      <c r="CR9" s="793"/>
      <c r="CS9" s="793">
        <v>73904.532000000007</v>
      </c>
      <c r="CT9" s="793"/>
      <c r="CU9" s="794">
        <v>116883.094</v>
      </c>
      <c r="CV9" s="2065"/>
      <c r="CW9" s="2066"/>
    </row>
    <row r="10" spans="1:101" x14ac:dyDescent="0.25">
      <c r="A10" s="780"/>
      <c r="B10" s="780"/>
      <c r="C10" s="780"/>
      <c r="D10" s="780"/>
      <c r="E10" s="769" t="s">
        <v>1414</v>
      </c>
      <c r="F10" s="781">
        <v>1019</v>
      </c>
      <c r="G10" s="782"/>
      <c r="H10" s="782"/>
      <c r="I10" s="782">
        <v>1019</v>
      </c>
      <c r="J10" s="782">
        <v>719</v>
      </c>
      <c r="K10" s="782">
        <v>1526</v>
      </c>
      <c r="L10" s="782"/>
      <c r="M10" s="782">
        <v>2245</v>
      </c>
      <c r="N10" s="782">
        <v>3264</v>
      </c>
      <c r="O10" s="782">
        <v>925.93200000000002</v>
      </c>
      <c r="P10" s="782"/>
      <c r="Q10" s="782">
        <v>581</v>
      </c>
      <c r="R10" s="782">
        <v>1506.932</v>
      </c>
      <c r="S10" s="782">
        <v>410.11599999999999</v>
      </c>
      <c r="T10" s="782">
        <v>585.57799999999997</v>
      </c>
      <c r="U10" s="783"/>
      <c r="V10" s="782">
        <v>995.69399999999996</v>
      </c>
      <c r="W10" s="782">
        <v>2502.6260000000002</v>
      </c>
      <c r="X10" s="784">
        <v>5766.6260000000002</v>
      </c>
      <c r="Y10" s="785">
        <v>0</v>
      </c>
      <c r="Z10" s="782"/>
      <c r="AA10" s="782"/>
      <c r="AB10" s="782">
        <v>0</v>
      </c>
      <c r="AC10" s="782">
        <v>0</v>
      </c>
      <c r="AD10" s="782">
        <v>0</v>
      </c>
      <c r="AE10" s="782"/>
      <c r="AF10" s="785">
        <v>0</v>
      </c>
      <c r="AG10" s="782">
        <v>0</v>
      </c>
      <c r="AH10" s="782">
        <v>0</v>
      </c>
      <c r="AI10" s="782"/>
      <c r="AJ10" s="782">
        <v>0</v>
      </c>
      <c r="AK10" s="782">
        <v>0</v>
      </c>
      <c r="AL10" s="782">
        <v>0</v>
      </c>
      <c r="AM10" s="782">
        <v>0</v>
      </c>
      <c r="AN10" s="783"/>
      <c r="AO10" s="782">
        <v>0</v>
      </c>
      <c r="AP10" s="782">
        <v>0</v>
      </c>
      <c r="AQ10" s="786">
        <v>0</v>
      </c>
      <c r="AR10" s="787">
        <v>5766.6260000000002</v>
      </c>
      <c r="AS10" s="788"/>
      <c r="AT10" s="789"/>
      <c r="AU10" s="790">
        <v>1019</v>
      </c>
      <c r="AV10" s="791"/>
      <c r="AW10" s="792">
        <v>0</v>
      </c>
      <c r="AX10" s="793"/>
      <c r="AY10" s="793">
        <v>1019</v>
      </c>
      <c r="AZ10" s="793"/>
      <c r="BA10" s="792">
        <v>0</v>
      </c>
      <c r="BB10" s="793"/>
      <c r="BC10" s="793">
        <v>1019</v>
      </c>
      <c r="BD10" s="793"/>
      <c r="BE10" s="792">
        <v>719</v>
      </c>
      <c r="BF10" s="793"/>
      <c r="BG10" s="793">
        <v>1738</v>
      </c>
      <c r="BH10" s="793"/>
      <c r="BI10" s="792">
        <v>1526</v>
      </c>
      <c r="BJ10" s="793"/>
      <c r="BK10" s="793">
        <v>3264</v>
      </c>
      <c r="BL10" s="793"/>
      <c r="BM10" s="792">
        <v>0</v>
      </c>
      <c r="BN10" s="793"/>
      <c r="BO10" s="793">
        <v>2245</v>
      </c>
      <c r="BP10" s="793"/>
      <c r="BQ10" s="793">
        <v>3264</v>
      </c>
      <c r="BR10" s="793"/>
      <c r="BS10" s="792">
        <v>925.93200000000002</v>
      </c>
      <c r="BT10" s="793"/>
      <c r="BU10" s="793">
        <v>4189.9319999999998</v>
      </c>
      <c r="BV10" s="793"/>
      <c r="BW10" s="792">
        <v>0</v>
      </c>
      <c r="BX10" s="793"/>
      <c r="BY10" s="793">
        <v>4189.9319999999998</v>
      </c>
      <c r="BZ10" s="793"/>
      <c r="CA10" s="792">
        <v>581</v>
      </c>
      <c r="CB10" s="793"/>
      <c r="CC10" s="793">
        <v>1506.932</v>
      </c>
      <c r="CD10" s="793"/>
      <c r="CE10" s="793">
        <v>4770.9319999999998</v>
      </c>
      <c r="CF10" s="793"/>
      <c r="CG10" s="792">
        <v>410.11599999999999</v>
      </c>
      <c r="CH10" s="793"/>
      <c r="CI10" s="793">
        <v>5181.0479999999998</v>
      </c>
      <c r="CJ10" s="793"/>
      <c r="CK10" s="792">
        <v>585.57799999999997</v>
      </c>
      <c r="CL10" s="793"/>
      <c r="CM10" s="793">
        <v>5766.6260000000002</v>
      </c>
      <c r="CN10" s="793"/>
      <c r="CO10" s="792">
        <v>0</v>
      </c>
      <c r="CP10" s="793"/>
      <c r="CQ10" s="793">
        <v>995.69399999999996</v>
      </c>
      <c r="CR10" s="793"/>
      <c r="CS10" s="793">
        <v>2502.6260000000002</v>
      </c>
      <c r="CT10" s="793"/>
      <c r="CU10" s="794">
        <v>5766.6260000000002</v>
      </c>
      <c r="CV10" s="2065"/>
      <c r="CW10" s="2066"/>
    </row>
    <row r="11" spans="1:101" x14ac:dyDescent="0.25">
      <c r="A11" s="780"/>
      <c r="B11" s="780"/>
      <c r="C11" s="780"/>
      <c r="D11" s="780"/>
      <c r="E11" s="769" t="s">
        <v>1989</v>
      </c>
      <c r="F11" s="781"/>
      <c r="G11" s="782"/>
      <c r="H11" s="782"/>
      <c r="I11" s="782">
        <v>0</v>
      </c>
      <c r="J11" s="782"/>
      <c r="K11" s="782"/>
      <c r="L11" s="782">
        <v>1777.874</v>
      </c>
      <c r="M11" s="782">
        <v>1777.874</v>
      </c>
      <c r="N11" s="782">
        <v>1777.874</v>
      </c>
      <c r="O11" s="782"/>
      <c r="P11" s="782"/>
      <c r="Q11" s="782"/>
      <c r="R11" s="782">
        <v>0</v>
      </c>
      <c r="S11" s="782">
        <v>708.19</v>
      </c>
      <c r="T11" s="782"/>
      <c r="U11" s="783"/>
      <c r="V11" s="782">
        <v>708.19</v>
      </c>
      <c r="W11" s="782">
        <v>708.19</v>
      </c>
      <c r="X11" s="784">
        <v>2486.0640000000003</v>
      </c>
      <c r="Y11" s="785"/>
      <c r="Z11" s="782"/>
      <c r="AA11" s="782"/>
      <c r="AB11" s="782">
        <v>0</v>
      </c>
      <c r="AC11" s="782"/>
      <c r="AD11" s="782"/>
      <c r="AE11" s="782">
        <v>0</v>
      </c>
      <c r="AF11" s="785">
        <v>0</v>
      </c>
      <c r="AG11" s="782">
        <v>0</v>
      </c>
      <c r="AH11" s="782"/>
      <c r="AI11" s="782"/>
      <c r="AJ11" s="782"/>
      <c r="AK11" s="782">
        <v>0</v>
      </c>
      <c r="AL11" s="782">
        <v>0</v>
      </c>
      <c r="AM11" s="782"/>
      <c r="AN11" s="783"/>
      <c r="AO11" s="782">
        <v>0</v>
      </c>
      <c r="AP11" s="782">
        <v>0</v>
      </c>
      <c r="AQ11" s="786">
        <v>0</v>
      </c>
      <c r="AR11" s="787">
        <v>2486.0640000000003</v>
      </c>
      <c r="AS11" s="788"/>
      <c r="AT11" s="789"/>
      <c r="AU11" s="790">
        <v>0</v>
      </c>
      <c r="AV11" s="791"/>
      <c r="AW11" s="792">
        <v>0</v>
      </c>
      <c r="AX11" s="793"/>
      <c r="AY11" s="793">
        <v>0</v>
      </c>
      <c r="AZ11" s="793"/>
      <c r="BA11" s="792">
        <v>0</v>
      </c>
      <c r="BB11" s="793"/>
      <c r="BC11" s="793">
        <v>0</v>
      </c>
      <c r="BD11" s="793"/>
      <c r="BE11" s="792">
        <v>0</v>
      </c>
      <c r="BF11" s="793"/>
      <c r="BG11" s="793">
        <v>0</v>
      </c>
      <c r="BH11" s="793"/>
      <c r="BI11" s="792">
        <v>0</v>
      </c>
      <c r="BJ11" s="793"/>
      <c r="BK11" s="793">
        <v>0</v>
      </c>
      <c r="BL11" s="793"/>
      <c r="BM11" s="792">
        <v>1777.874</v>
      </c>
      <c r="BN11" s="793"/>
      <c r="BO11" s="793">
        <v>1777.874</v>
      </c>
      <c r="BP11" s="793"/>
      <c r="BQ11" s="793">
        <v>1777.874</v>
      </c>
      <c r="BR11" s="793"/>
      <c r="BS11" s="792">
        <v>0</v>
      </c>
      <c r="BT11" s="793"/>
      <c r="BU11" s="793">
        <v>1777.874</v>
      </c>
      <c r="BV11" s="793"/>
      <c r="BW11" s="792">
        <v>0</v>
      </c>
      <c r="BX11" s="793"/>
      <c r="BY11" s="793">
        <v>1777.874</v>
      </c>
      <c r="BZ11" s="793"/>
      <c r="CA11" s="792">
        <v>0</v>
      </c>
      <c r="CB11" s="793"/>
      <c r="CC11" s="793">
        <v>0</v>
      </c>
      <c r="CD11" s="793"/>
      <c r="CE11" s="793">
        <v>1777.874</v>
      </c>
      <c r="CF11" s="793"/>
      <c r="CG11" s="792">
        <v>708.19</v>
      </c>
      <c r="CH11" s="793"/>
      <c r="CI11" s="793">
        <v>2486.0640000000003</v>
      </c>
      <c r="CJ11" s="793"/>
      <c r="CK11" s="792">
        <v>0</v>
      </c>
      <c r="CL11" s="793"/>
      <c r="CM11" s="793">
        <v>2486.0640000000003</v>
      </c>
      <c r="CN11" s="793"/>
      <c r="CO11" s="792">
        <v>0</v>
      </c>
      <c r="CP11" s="793"/>
      <c r="CQ11" s="793">
        <v>708.19</v>
      </c>
      <c r="CR11" s="793"/>
      <c r="CS11" s="793">
        <v>708.19</v>
      </c>
      <c r="CT11" s="793"/>
      <c r="CU11" s="794">
        <v>2486.0640000000003</v>
      </c>
      <c r="CV11" s="2065"/>
      <c r="CW11" s="2066"/>
    </row>
    <row r="12" spans="1:101" x14ac:dyDescent="0.25">
      <c r="A12" s="780"/>
      <c r="B12" s="780"/>
      <c r="C12" s="780"/>
      <c r="D12" s="780"/>
      <c r="E12" s="769" t="s">
        <v>2160</v>
      </c>
      <c r="F12" s="781"/>
      <c r="G12" s="782"/>
      <c r="H12" s="782"/>
      <c r="I12" s="782">
        <v>0</v>
      </c>
      <c r="J12" s="782"/>
      <c r="K12" s="782"/>
      <c r="L12" s="782"/>
      <c r="M12" s="782">
        <v>0</v>
      </c>
      <c r="N12" s="782">
        <v>0</v>
      </c>
      <c r="O12" s="782"/>
      <c r="P12" s="782"/>
      <c r="Q12" s="782"/>
      <c r="R12" s="782">
        <v>0</v>
      </c>
      <c r="S12" s="782"/>
      <c r="T12" s="782">
        <v>107.81399999999999</v>
      </c>
      <c r="U12" s="783">
        <v>150</v>
      </c>
      <c r="V12" s="782">
        <v>257.81399999999996</v>
      </c>
      <c r="W12" s="782">
        <v>257.81399999999996</v>
      </c>
      <c r="X12" s="784">
        <v>257.81399999999996</v>
      </c>
      <c r="Y12" s="785"/>
      <c r="Z12" s="782"/>
      <c r="AA12" s="782"/>
      <c r="AB12" s="782">
        <v>0</v>
      </c>
      <c r="AC12" s="782"/>
      <c r="AD12" s="782"/>
      <c r="AE12" s="782"/>
      <c r="AF12" s="785">
        <v>0</v>
      </c>
      <c r="AG12" s="782">
        <v>0</v>
      </c>
      <c r="AH12" s="782"/>
      <c r="AI12" s="782"/>
      <c r="AJ12" s="782"/>
      <c r="AK12" s="782">
        <v>0</v>
      </c>
      <c r="AL12" s="782"/>
      <c r="AM12" s="782">
        <v>0</v>
      </c>
      <c r="AN12" s="783">
        <v>0</v>
      </c>
      <c r="AO12" s="782">
        <v>0</v>
      </c>
      <c r="AP12" s="782">
        <v>0</v>
      </c>
      <c r="AQ12" s="786">
        <v>0</v>
      </c>
      <c r="AR12" s="787">
        <v>257.81399999999996</v>
      </c>
      <c r="AS12" s="788"/>
      <c r="AT12" s="789"/>
      <c r="AU12" s="790">
        <v>0</v>
      </c>
      <c r="AV12" s="791"/>
      <c r="AW12" s="792">
        <v>0</v>
      </c>
      <c r="AX12" s="793"/>
      <c r="AY12" s="793">
        <v>0</v>
      </c>
      <c r="AZ12" s="793"/>
      <c r="BA12" s="792">
        <v>0</v>
      </c>
      <c r="BB12" s="793"/>
      <c r="BC12" s="793">
        <v>0</v>
      </c>
      <c r="BD12" s="793"/>
      <c r="BE12" s="792">
        <v>0</v>
      </c>
      <c r="BF12" s="793"/>
      <c r="BG12" s="793">
        <v>0</v>
      </c>
      <c r="BH12" s="793"/>
      <c r="BI12" s="792">
        <v>0</v>
      </c>
      <c r="BJ12" s="793"/>
      <c r="BK12" s="793">
        <v>0</v>
      </c>
      <c r="BL12" s="793"/>
      <c r="BM12" s="792">
        <v>0</v>
      </c>
      <c r="BN12" s="793"/>
      <c r="BO12" s="793">
        <v>0</v>
      </c>
      <c r="BP12" s="793"/>
      <c r="BQ12" s="793">
        <v>0</v>
      </c>
      <c r="BR12" s="793"/>
      <c r="BS12" s="792">
        <v>0</v>
      </c>
      <c r="BT12" s="793"/>
      <c r="BU12" s="793">
        <v>0</v>
      </c>
      <c r="BV12" s="793"/>
      <c r="BW12" s="792">
        <v>0</v>
      </c>
      <c r="BX12" s="793"/>
      <c r="BY12" s="793">
        <v>0</v>
      </c>
      <c r="BZ12" s="793"/>
      <c r="CA12" s="792">
        <v>0</v>
      </c>
      <c r="CB12" s="793"/>
      <c r="CC12" s="793">
        <v>0</v>
      </c>
      <c r="CD12" s="793"/>
      <c r="CE12" s="793">
        <v>0</v>
      </c>
      <c r="CF12" s="793"/>
      <c r="CG12" s="792">
        <v>0</v>
      </c>
      <c r="CH12" s="793"/>
      <c r="CI12" s="793">
        <v>0</v>
      </c>
      <c r="CJ12" s="793"/>
      <c r="CK12" s="792">
        <v>107.81399999999999</v>
      </c>
      <c r="CL12" s="793"/>
      <c r="CM12" s="793">
        <v>107.81399999999999</v>
      </c>
      <c r="CN12" s="793"/>
      <c r="CO12" s="792">
        <v>150</v>
      </c>
      <c r="CP12" s="793"/>
      <c r="CQ12" s="793">
        <v>257.81399999999996</v>
      </c>
      <c r="CR12" s="793"/>
      <c r="CS12" s="793">
        <v>257.81399999999996</v>
      </c>
      <c r="CT12" s="793"/>
      <c r="CU12" s="794">
        <v>257.81399999999996</v>
      </c>
      <c r="CV12" s="2065"/>
      <c r="CW12" s="2066"/>
    </row>
    <row r="13" spans="1:101" x14ac:dyDescent="0.25">
      <c r="A13" s="780"/>
      <c r="B13" s="780"/>
      <c r="C13" s="780"/>
      <c r="D13" s="780"/>
      <c r="E13" s="769" t="s">
        <v>1432</v>
      </c>
      <c r="F13" s="781">
        <v>1311</v>
      </c>
      <c r="G13" s="782">
        <v>323</v>
      </c>
      <c r="H13" s="782">
        <v>1412</v>
      </c>
      <c r="I13" s="782">
        <v>3046</v>
      </c>
      <c r="J13" s="782">
        <v>1325</v>
      </c>
      <c r="K13" s="782">
        <v>528</v>
      </c>
      <c r="L13" s="782">
        <v>1621.4380000000001</v>
      </c>
      <c r="M13" s="782">
        <v>3474.4380000000001</v>
      </c>
      <c r="N13" s="782">
        <v>6520.4380000000001</v>
      </c>
      <c r="O13" s="782">
        <v>215.62799999999999</v>
      </c>
      <c r="P13" s="782"/>
      <c r="Q13" s="782">
        <v>1687</v>
      </c>
      <c r="R13" s="782">
        <v>1902.6279999999999</v>
      </c>
      <c r="S13" s="782"/>
      <c r="T13" s="782"/>
      <c r="U13" s="783"/>
      <c r="V13" s="782">
        <v>0</v>
      </c>
      <c r="W13" s="782">
        <v>1902.6279999999999</v>
      </c>
      <c r="X13" s="784">
        <v>8423.0659999999989</v>
      </c>
      <c r="Y13" s="785">
        <v>1245</v>
      </c>
      <c r="Z13" s="782">
        <v>1714</v>
      </c>
      <c r="AA13" s="782">
        <v>774</v>
      </c>
      <c r="AB13" s="782">
        <v>3733</v>
      </c>
      <c r="AC13" s="782">
        <v>2949</v>
      </c>
      <c r="AD13" s="782">
        <v>2816</v>
      </c>
      <c r="AE13" s="782">
        <v>4257.5959999999995</v>
      </c>
      <c r="AF13" s="785">
        <v>10022.596</v>
      </c>
      <c r="AG13" s="782">
        <v>13755.596</v>
      </c>
      <c r="AH13" s="782">
        <v>684.93600000000004</v>
      </c>
      <c r="AI13" s="782"/>
      <c r="AJ13" s="782">
        <v>2516</v>
      </c>
      <c r="AK13" s="782">
        <v>3200.9360000000001</v>
      </c>
      <c r="AL13" s="782"/>
      <c r="AM13" s="782"/>
      <c r="AN13" s="783"/>
      <c r="AO13" s="782">
        <v>0</v>
      </c>
      <c r="AP13" s="782">
        <v>3200.9360000000001</v>
      </c>
      <c r="AQ13" s="786">
        <v>16956.531999999999</v>
      </c>
      <c r="AR13" s="787">
        <v>25379.597999999998</v>
      </c>
      <c r="AS13" s="788"/>
      <c r="AT13" s="789"/>
      <c r="AU13" s="790">
        <v>2556</v>
      </c>
      <c r="AV13" s="791"/>
      <c r="AW13" s="792">
        <v>2037</v>
      </c>
      <c r="AX13" s="793"/>
      <c r="AY13" s="793">
        <v>4593</v>
      </c>
      <c r="AZ13" s="793"/>
      <c r="BA13" s="792">
        <v>2186</v>
      </c>
      <c r="BB13" s="793"/>
      <c r="BC13" s="793">
        <v>6779</v>
      </c>
      <c r="BD13" s="793"/>
      <c r="BE13" s="792">
        <v>4274</v>
      </c>
      <c r="BF13" s="793"/>
      <c r="BG13" s="793">
        <v>11053</v>
      </c>
      <c r="BH13" s="793"/>
      <c r="BI13" s="792">
        <v>3344</v>
      </c>
      <c r="BJ13" s="793"/>
      <c r="BK13" s="793">
        <v>14397</v>
      </c>
      <c r="BL13" s="793"/>
      <c r="BM13" s="792">
        <v>5879.0339999999997</v>
      </c>
      <c r="BN13" s="793"/>
      <c r="BO13" s="793">
        <v>13497.034</v>
      </c>
      <c r="BP13" s="793"/>
      <c r="BQ13" s="793">
        <v>20276.034</v>
      </c>
      <c r="BR13" s="793"/>
      <c r="BS13" s="792">
        <v>900.56400000000008</v>
      </c>
      <c r="BT13" s="793"/>
      <c r="BU13" s="793">
        <v>21176.597999999998</v>
      </c>
      <c r="BV13" s="793"/>
      <c r="BW13" s="792">
        <v>0</v>
      </c>
      <c r="BX13" s="793"/>
      <c r="BY13" s="793">
        <v>21176.597999999998</v>
      </c>
      <c r="BZ13" s="793"/>
      <c r="CA13" s="792">
        <v>4203</v>
      </c>
      <c r="CB13" s="793"/>
      <c r="CC13" s="793">
        <v>5103.5640000000003</v>
      </c>
      <c r="CD13" s="793"/>
      <c r="CE13" s="793">
        <v>25379.597999999998</v>
      </c>
      <c r="CF13" s="793"/>
      <c r="CG13" s="792">
        <v>0</v>
      </c>
      <c r="CH13" s="793"/>
      <c r="CI13" s="793">
        <v>25379.597999999998</v>
      </c>
      <c r="CJ13" s="793"/>
      <c r="CK13" s="792">
        <v>0</v>
      </c>
      <c r="CL13" s="793"/>
      <c r="CM13" s="793">
        <v>25379.597999999998</v>
      </c>
      <c r="CN13" s="793"/>
      <c r="CO13" s="792">
        <v>0</v>
      </c>
      <c r="CP13" s="793"/>
      <c r="CQ13" s="793">
        <v>0</v>
      </c>
      <c r="CR13" s="793"/>
      <c r="CS13" s="793">
        <v>5103.5640000000003</v>
      </c>
      <c r="CT13" s="793"/>
      <c r="CU13" s="794">
        <v>25379.597999999998</v>
      </c>
      <c r="CV13" s="2065"/>
      <c r="CW13" s="2066"/>
    </row>
    <row r="14" spans="1:101" x14ac:dyDescent="0.25">
      <c r="A14" s="780"/>
      <c r="B14" s="780"/>
      <c r="C14" s="780"/>
      <c r="D14" s="780"/>
      <c r="E14" s="769" t="s">
        <v>1431</v>
      </c>
      <c r="F14" s="781">
        <v>0</v>
      </c>
      <c r="G14" s="782">
        <v>0</v>
      </c>
      <c r="H14" s="782">
        <v>0</v>
      </c>
      <c r="I14" s="782">
        <v>0</v>
      </c>
      <c r="J14" s="782">
        <v>0</v>
      </c>
      <c r="K14" s="782"/>
      <c r="L14" s="782">
        <v>0</v>
      </c>
      <c r="M14" s="782">
        <v>0</v>
      </c>
      <c r="N14" s="782">
        <v>0</v>
      </c>
      <c r="O14" s="782">
        <v>0</v>
      </c>
      <c r="P14" s="782"/>
      <c r="Q14" s="782">
        <v>0</v>
      </c>
      <c r="R14" s="782">
        <v>0</v>
      </c>
      <c r="S14" s="782">
        <v>0</v>
      </c>
      <c r="T14" s="782">
        <v>0</v>
      </c>
      <c r="U14" s="783">
        <v>0</v>
      </c>
      <c r="V14" s="782">
        <v>0</v>
      </c>
      <c r="W14" s="782">
        <v>0</v>
      </c>
      <c r="X14" s="784">
        <v>0</v>
      </c>
      <c r="Y14" s="785">
        <v>888</v>
      </c>
      <c r="Z14" s="782">
        <v>131</v>
      </c>
      <c r="AA14" s="782">
        <v>1423</v>
      </c>
      <c r="AB14" s="782">
        <v>2442</v>
      </c>
      <c r="AC14" s="782">
        <v>2437</v>
      </c>
      <c r="AD14" s="782"/>
      <c r="AE14" s="782">
        <v>2386.7060000000001</v>
      </c>
      <c r="AF14" s="785">
        <v>4823.7060000000001</v>
      </c>
      <c r="AG14" s="782">
        <v>7265.7060000000001</v>
      </c>
      <c r="AH14" s="782">
        <v>1678.5160000000001</v>
      </c>
      <c r="AI14" s="782"/>
      <c r="AJ14" s="782">
        <v>1133</v>
      </c>
      <c r="AK14" s="782">
        <v>2811.5160000000001</v>
      </c>
      <c r="AL14" s="782">
        <v>4010.2579999999998</v>
      </c>
      <c r="AM14" s="782">
        <v>1705.998</v>
      </c>
      <c r="AN14" s="783">
        <v>2334</v>
      </c>
      <c r="AO14" s="782">
        <v>8050.2559999999994</v>
      </c>
      <c r="AP14" s="782">
        <v>10861.771999999999</v>
      </c>
      <c r="AQ14" s="786">
        <v>18127.477999999999</v>
      </c>
      <c r="AR14" s="787">
        <v>18127.477999999999</v>
      </c>
      <c r="AS14" s="788"/>
      <c r="AT14" s="789"/>
      <c r="AU14" s="790">
        <v>888</v>
      </c>
      <c r="AV14" s="791"/>
      <c r="AW14" s="792">
        <v>131</v>
      </c>
      <c r="AX14" s="793"/>
      <c r="AY14" s="793">
        <v>1019</v>
      </c>
      <c r="AZ14" s="793"/>
      <c r="BA14" s="792">
        <v>1423</v>
      </c>
      <c r="BB14" s="793"/>
      <c r="BC14" s="793">
        <v>2442</v>
      </c>
      <c r="BD14" s="793"/>
      <c r="BE14" s="792">
        <v>2437</v>
      </c>
      <c r="BF14" s="793"/>
      <c r="BG14" s="793">
        <v>4879</v>
      </c>
      <c r="BH14" s="793"/>
      <c r="BI14" s="792">
        <v>0</v>
      </c>
      <c r="BJ14" s="793"/>
      <c r="BK14" s="793">
        <v>4879</v>
      </c>
      <c r="BL14" s="793"/>
      <c r="BM14" s="792">
        <v>2386.7060000000001</v>
      </c>
      <c r="BN14" s="793"/>
      <c r="BO14" s="793">
        <v>4823.7060000000001</v>
      </c>
      <c r="BP14" s="793"/>
      <c r="BQ14" s="793">
        <v>7265.7060000000001</v>
      </c>
      <c r="BR14" s="793"/>
      <c r="BS14" s="792">
        <v>1678.5160000000001</v>
      </c>
      <c r="BT14" s="793"/>
      <c r="BU14" s="793">
        <v>8944.2219999999998</v>
      </c>
      <c r="BV14" s="793"/>
      <c r="BW14" s="792">
        <v>0</v>
      </c>
      <c r="BX14" s="793"/>
      <c r="BY14" s="793">
        <v>8944.2219999999998</v>
      </c>
      <c r="BZ14" s="793"/>
      <c r="CA14" s="792">
        <v>1133</v>
      </c>
      <c r="CB14" s="793"/>
      <c r="CC14" s="793">
        <v>2811.5160000000001</v>
      </c>
      <c r="CD14" s="793"/>
      <c r="CE14" s="793">
        <v>10077.222</v>
      </c>
      <c r="CF14" s="793"/>
      <c r="CG14" s="792">
        <v>4010.2579999999998</v>
      </c>
      <c r="CH14" s="793"/>
      <c r="CI14" s="793">
        <v>14087.48</v>
      </c>
      <c r="CJ14" s="793"/>
      <c r="CK14" s="792">
        <v>1705.998</v>
      </c>
      <c r="CL14" s="793"/>
      <c r="CM14" s="793">
        <v>15793.477999999999</v>
      </c>
      <c r="CN14" s="793"/>
      <c r="CO14" s="792">
        <v>2334</v>
      </c>
      <c r="CP14" s="793"/>
      <c r="CQ14" s="793">
        <v>8050.2559999999994</v>
      </c>
      <c r="CR14" s="793"/>
      <c r="CS14" s="793">
        <v>10861.771999999999</v>
      </c>
      <c r="CT14" s="793"/>
      <c r="CU14" s="794">
        <v>18127.477999999999</v>
      </c>
      <c r="CV14" s="2065"/>
      <c r="CW14" s="2066"/>
    </row>
    <row r="15" spans="1:101" x14ac:dyDescent="0.25">
      <c r="A15" s="780"/>
      <c r="B15" s="780"/>
      <c r="C15" s="780"/>
      <c r="D15" s="780"/>
      <c r="E15" s="769" t="s">
        <v>1216</v>
      </c>
      <c r="F15" s="781">
        <v>1180</v>
      </c>
      <c r="G15" s="782">
        <v>1163</v>
      </c>
      <c r="H15" s="782">
        <v>1148</v>
      </c>
      <c r="I15" s="782">
        <v>3491</v>
      </c>
      <c r="J15" s="782">
        <v>0</v>
      </c>
      <c r="K15" s="782">
        <v>0</v>
      </c>
      <c r="L15" s="782">
        <v>0</v>
      </c>
      <c r="M15" s="782">
        <v>0</v>
      </c>
      <c r="N15" s="782">
        <v>3491</v>
      </c>
      <c r="O15" s="782">
        <v>837.14400000000001</v>
      </c>
      <c r="P15" s="782">
        <v>300.18799999999999</v>
      </c>
      <c r="Q15" s="782">
        <v>435</v>
      </c>
      <c r="R15" s="782">
        <v>1572.3319999999999</v>
      </c>
      <c r="S15" s="782"/>
      <c r="T15" s="782"/>
      <c r="U15" s="783"/>
      <c r="V15" s="782">
        <v>0</v>
      </c>
      <c r="W15" s="782">
        <v>1572.3319999999999</v>
      </c>
      <c r="X15" s="784">
        <v>5063.3320000000003</v>
      </c>
      <c r="Y15" s="785">
        <v>74922</v>
      </c>
      <c r="Z15" s="782">
        <v>73850</v>
      </c>
      <c r="AA15" s="782">
        <v>45971</v>
      </c>
      <c r="AB15" s="782">
        <v>194743</v>
      </c>
      <c r="AC15" s="782">
        <v>76273</v>
      </c>
      <c r="AD15" s="782">
        <v>76178</v>
      </c>
      <c r="AE15" s="782">
        <v>71981.7</v>
      </c>
      <c r="AF15" s="785">
        <v>224432.7</v>
      </c>
      <c r="AG15" s="782">
        <v>419175.7</v>
      </c>
      <c r="AH15" s="782">
        <v>84722.778000000006</v>
      </c>
      <c r="AI15" s="782">
        <v>3929.9259999999999</v>
      </c>
      <c r="AJ15" s="782">
        <v>70641</v>
      </c>
      <c r="AK15" s="782">
        <v>159293.70400000003</v>
      </c>
      <c r="AL15" s="782"/>
      <c r="AM15" s="782"/>
      <c r="AN15" s="783"/>
      <c r="AO15" s="782">
        <v>0</v>
      </c>
      <c r="AP15" s="782">
        <v>159293.70400000003</v>
      </c>
      <c r="AQ15" s="786">
        <v>578469.40399999998</v>
      </c>
      <c r="AR15" s="787">
        <v>583532.73600000003</v>
      </c>
      <c r="AS15" s="788"/>
      <c r="AT15" s="789"/>
      <c r="AU15" s="790">
        <v>76102</v>
      </c>
      <c r="AV15" s="791"/>
      <c r="AW15" s="792">
        <v>75013</v>
      </c>
      <c r="AX15" s="793"/>
      <c r="AY15" s="793">
        <v>151115</v>
      </c>
      <c r="AZ15" s="793"/>
      <c r="BA15" s="792">
        <v>47119</v>
      </c>
      <c r="BB15" s="793"/>
      <c r="BC15" s="793">
        <v>198234</v>
      </c>
      <c r="BD15" s="793"/>
      <c r="BE15" s="792">
        <v>76273</v>
      </c>
      <c r="BF15" s="793"/>
      <c r="BG15" s="793">
        <v>274507</v>
      </c>
      <c r="BH15" s="793"/>
      <c r="BI15" s="792">
        <v>76178</v>
      </c>
      <c r="BJ15" s="793"/>
      <c r="BK15" s="793">
        <v>350685</v>
      </c>
      <c r="BL15" s="793"/>
      <c r="BM15" s="792">
        <v>71981.7</v>
      </c>
      <c r="BN15" s="793"/>
      <c r="BO15" s="793">
        <v>224432.7</v>
      </c>
      <c r="BP15" s="793"/>
      <c r="BQ15" s="793">
        <v>422666.7</v>
      </c>
      <c r="BR15" s="793"/>
      <c r="BS15" s="792">
        <v>85559.922000000006</v>
      </c>
      <c r="BT15" s="793"/>
      <c r="BU15" s="793">
        <v>508226.62200000003</v>
      </c>
      <c r="BV15" s="793"/>
      <c r="BW15" s="792">
        <v>4230.1139999999996</v>
      </c>
      <c r="BX15" s="793"/>
      <c r="BY15" s="793">
        <v>512456.73600000003</v>
      </c>
      <c r="BZ15" s="793"/>
      <c r="CA15" s="792">
        <v>71076</v>
      </c>
      <c r="CB15" s="793"/>
      <c r="CC15" s="793">
        <v>160866.03600000002</v>
      </c>
      <c r="CD15" s="793"/>
      <c r="CE15" s="793">
        <v>583532.73600000003</v>
      </c>
      <c r="CF15" s="793"/>
      <c r="CG15" s="792">
        <v>0</v>
      </c>
      <c r="CH15" s="793"/>
      <c r="CI15" s="793">
        <v>583532.73600000003</v>
      </c>
      <c r="CJ15" s="793"/>
      <c r="CK15" s="792">
        <v>0</v>
      </c>
      <c r="CL15" s="793"/>
      <c r="CM15" s="793">
        <v>583532.73600000003</v>
      </c>
      <c r="CN15" s="793"/>
      <c r="CO15" s="792">
        <v>0</v>
      </c>
      <c r="CP15" s="793"/>
      <c r="CQ15" s="793">
        <v>0</v>
      </c>
      <c r="CR15" s="793"/>
      <c r="CS15" s="793">
        <v>160866.03600000002</v>
      </c>
      <c r="CT15" s="793"/>
      <c r="CU15" s="794">
        <v>583532.73600000003</v>
      </c>
      <c r="CV15" s="2065"/>
      <c r="CW15" s="2066"/>
    </row>
    <row r="16" spans="1:101" x14ac:dyDescent="0.25">
      <c r="A16" s="780"/>
      <c r="B16" s="780"/>
      <c r="C16" s="780"/>
      <c r="D16" s="780"/>
      <c r="E16" s="769" t="s">
        <v>1209</v>
      </c>
      <c r="F16" s="781">
        <v>4733</v>
      </c>
      <c r="G16" s="782">
        <v>4262</v>
      </c>
      <c r="H16" s="782">
        <v>4539</v>
      </c>
      <c r="I16" s="782">
        <v>13534</v>
      </c>
      <c r="J16" s="782">
        <v>7655</v>
      </c>
      <c r="K16" s="782">
        <v>6424</v>
      </c>
      <c r="L16" s="782">
        <v>5972.05</v>
      </c>
      <c r="M16" s="782">
        <v>20051.05</v>
      </c>
      <c r="N16" s="782">
        <v>33585.050000000003</v>
      </c>
      <c r="O16" s="782">
        <v>11333.154</v>
      </c>
      <c r="P16" s="782">
        <v>1327.5920000000001</v>
      </c>
      <c r="Q16" s="782">
        <v>6486</v>
      </c>
      <c r="R16" s="782">
        <v>19146.745999999999</v>
      </c>
      <c r="S16" s="782">
        <v>6559.7420000000002</v>
      </c>
      <c r="T16" s="782">
        <v>8658.9439999999995</v>
      </c>
      <c r="U16" s="783">
        <v>3501</v>
      </c>
      <c r="V16" s="782">
        <v>18719.686000000002</v>
      </c>
      <c r="W16" s="782">
        <v>37866.432000000001</v>
      </c>
      <c r="X16" s="784">
        <v>71451.482000000004</v>
      </c>
      <c r="Y16" s="785">
        <v>0</v>
      </c>
      <c r="Z16" s="782">
        <v>0</v>
      </c>
      <c r="AA16" s="782">
        <v>0</v>
      </c>
      <c r="AB16" s="782">
        <v>0</v>
      </c>
      <c r="AC16" s="782">
        <v>0</v>
      </c>
      <c r="AD16" s="782">
        <v>412</v>
      </c>
      <c r="AE16" s="782">
        <v>0</v>
      </c>
      <c r="AF16" s="785">
        <v>412</v>
      </c>
      <c r="AG16" s="782">
        <v>412</v>
      </c>
      <c r="AH16" s="782">
        <v>310.75799999999998</v>
      </c>
      <c r="AI16" s="782">
        <v>0</v>
      </c>
      <c r="AJ16" s="782">
        <v>0</v>
      </c>
      <c r="AK16" s="782">
        <v>310.75799999999998</v>
      </c>
      <c r="AL16" s="782">
        <v>0</v>
      </c>
      <c r="AM16" s="782">
        <v>147.97999999999999</v>
      </c>
      <c r="AN16" s="783">
        <v>0</v>
      </c>
      <c r="AO16" s="782">
        <v>147.97999999999999</v>
      </c>
      <c r="AP16" s="782">
        <v>458.73799999999994</v>
      </c>
      <c r="AQ16" s="786">
        <v>870.73800000000006</v>
      </c>
      <c r="AR16" s="787">
        <v>72322.22</v>
      </c>
      <c r="AS16" s="788"/>
      <c r="AT16" s="789"/>
      <c r="AU16" s="790">
        <v>4733</v>
      </c>
      <c r="AV16" s="791"/>
      <c r="AW16" s="792">
        <v>4262</v>
      </c>
      <c r="AX16" s="793"/>
      <c r="AY16" s="793">
        <v>8995</v>
      </c>
      <c r="AZ16" s="793"/>
      <c r="BA16" s="792">
        <v>4539</v>
      </c>
      <c r="BB16" s="793"/>
      <c r="BC16" s="793">
        <v>13534</v>
      </c>
      <c r="BD16" s="793"/>
      <c r="BE16" s="792">
        <v>7655</v>
      </c>
      <c r="BF16" s="793"/>
      <c r="BG16" s="793">
        <v>21189</v>
      </c>
      <c r="BH16" s="793"/>
      <c r="BI16" s="792">
        <v>6836</v>
      </c>
      <c r="BJ16" s="793"/>
      <c r="BK16" s="793">
        <v>28025</v>
      </c>
      <c r="BL16" s="793"/>
      <c r="BM16" s="792">
        <v>5972.05</v>
      </c>
      <c r="BN16" s="793"/>
      <c r="BO16" s="793">
        <v>20463.05</v>
      </c>
      <c r="BP16" s="793"/>
      <c r="BQ16" s="793">
        <v>33997.050000000003</v>
      </c>
      <c r="BR16" s="793"/>
      <c r="BS16" s="792">
        <v>11643.912</v>
      </c>
      <c r="BT16" s="793"/>
      <c r="BU16" s="793">
        <v>45640.962</v>
      </c>
      <c r="BV16" s="793"/>
      <c r="BW16" s="792">
        <v>1327.5920000000001</v>
      </c>
      <c r="BX16" s="793"/>
      <c r="BY16" s="793">
        <v>46968.553999999996</v>
      </c>
      <c r="BZ16" s="793"/>
      <c r="CA16" s="792">
        <v>6486</v>
      </c>
      <c r="CB16" s="793"/>
      <c r="CC16" s="793">
        <v>19457.504000000001</v>
      </c>
      <c r="CD16" s="793"/>
      <c r="CE16" s="793">
        <v>53454.553999999996</v>
      </c>
      <c r="CF16" s="793"/>
      <c r="CG16" s="792">
        <v>6559.7420000000002</v>
      </c>
      <c r="CH16" s="793"/>
      <c r="CI16" s="793">
        <v>60014.295999999995</v>
      </c>
      <c r="CJ16" s="793"/>
      <c r="CK16" s="792">
        <v>8806.9239999999991</v>
      </c>
      <c r="CL16" s="793"/>
      <c r="CM16" s="793">
        <v>68821.22</v>
      </c>
      <c r="CN16" s="793"/>
      <c r="CO16" s="792">
        <v>3501</v>
      </c>
      <c r="CP16" s="793"/>
      <c r="CQ16" s="793">
        <v>18867.665999999997</v>
      </c>
      <c r="CR16" s="793"/>
      <c r="CS16" s="793">
        <v>38325.17</v>
      </c>
      <c r="CT16" s="793"/>
      <c r="CU16" s="794">
        <v>72322.22</v>
      </c>
      <c r="CV16" s="2065"/>
      <c r="CW16" s="2066"/>
    </row>
    <row r="17" spans="1:101" x14ac:dyDescent="0.25">
      <c r="A17" s="780"/>
      <c r="B17" s="780"/>
      <c r="C17" s="780"/>
      <c r="D17" s="780"/>
      <c r="E17" s="769" t="s">
        <v>1423</v>
      </c>
      <c r="F17" s="781">
        <v>110</v>
      </c>
      <c r="G17" s="782">
        <v>816</v>
      </c>
      <c r="H17" s="782">
        <v>101</v>
      </c>
      <c r="I17" s="782">
        <v>1027</v>
      </c>
      <c r="J17" s="782">
        <v>670</v>
      </c>
      <c r="K17" s="782">
        <v>998</v>
      </c>
      <c r="L17" s="782">
        <v>1249.374</v>
      </c>
      <c r="M17" s="782">
        <v>2917.3739999999998</v>
      </c>
      <c r="N17" s="782">
        <v>3944.3739999999998</v>
      </c>
      <c r="O17" s="782">
        <v>572.89400000000001</v>
      </c>
      <c r="P17" s="782"/>
      <c r="Q17" s="782">
        <v>1239</v>
      </c>
      <c r="R17" s="782">
        <v>1811.894</v>
      </c>
      <c r="S17" s="782">
        <v>1109.8499999999999</v>
      </c>
      <c r="T17" s="782">
        <v>591.91999999999996</v>
      </c>
      <c r="U17" s="783">
        <v>1074</v>
      </c>
      <c r="V17" s="782">
        <v>2775.77</v>
      </c>
      <c r="W17" s="782">
        <v>4587.6639999999998</v>
      </c>
      <c r="X17" s="784">
        <v>8532.0380000000005</v>
      </c>
      <c r="Y17" s="785">
        <v>0</v>
      </c>
      <c r="Z17" s="782">
        <v>0</v>
      </c>
      <c r="AA17" s="782">
        <v>0</v>
      </c>
      <c r="AB17" s="782">
        <v>0</v>
      </c>
      <c r="AC17" s="782">
        <v>0</v>
      </c>
      <c r="AD17" s="782">
        <v>0</v>
      </c>
      <c r="AE17" s="782">
        <v>0</v>
      </c>
      <c r="AF17" s="785">
        <v>0</v>
      </c>
      <c r="AG17" s="782">
        <v>0</v>
      </c>
      <c r="AH17" s="782">
        <v>0</v>
      </c>
      <c r="AI17" s="782"/>
      <c r="AJ17" s="782">
        <v>0</v>
      </c>
      <c r="AK17" s="782">
        <v>0</v>
      </c>
      <c r="AL17" s="782">
        <v>0</v>
      </c>
      <c r="AM17" s="782">
        <v>0</v>
      </c>
      <c r="AN17" s="783">
        <v>0</v>
      </c>
      <c r="AO17" s="782">
        <v>0</v>
      </c>
      <c r="AP17" s="782">
        <v>0</v>
      </c>
      <c r="AQ17" s="786">
        <v>0</v>
      </c>
      <c r="AR17" s="787">
        <v>8532.0380000000005</v>
      </c>
      <c r="AS17" s="788"/>
      <c r="AT17" s="789"/>
      <c r="AU17" s="790">
        <v>110</v>
      </c>
      <c r="AV17" s="791"/>
      <c r="AW17" s="792">
        <v>816</v>
      </c>
      <c r="AX17" s="793"/>
      <c r="AY17" s="793">
        <v>926</v>
      </c>
      <c r="AZ17" s="793"/>
      <c r="BA17" s="792">
        <v>101</v>
      </c>
      <c r="BB17" s="793"/>
      <c r="BC17" s="793">
        <v>1027</v>
      </c>
      <c r="BD17" s="793"/>
      <c r="BE17" s="792">
        <v>670</v>
      </c>
      <c r="BF17" s="793"/>
      <c r="BG17" s="793">
        <v>1697</v>
      </c>
      <c r="BH17" s="793"/>
      <c r="BI17" s="792">
        <v>998</v>
      </c>
      <c r="BJ17" s="793"/>
      <c r="BK17" s="793">
        <v>2695</v>
      </c>
      <c r="BL17" s="793"/>
      <c r="BM17" s="792">
        <v>1249.374</v>
      </c>
      <c r="BN17" s="793"/>
      <c r="BO17" s="793">
        <v>2917.3739999999998</v>
      </c>
      <c r="BP17" s="793"/>
      <c r="BQ17" s="793">
        <v>3944.3739999999998</v>
      </c>
      <c r="BR17" s="793"/>
      <c r="BS17" s="792">
        <v>572.89400000000001</v>
      </c>
      <c r="BT17" s="793"/>
      <c r="BU17" s="793">
        <v>4517.268</v>
      </c>
      <c r="BV17" s="793"/>
      <c r="BW17" s="792">
        <v>0</v>
      </c>
      <c r="BX17" s="793"/>
      <c r="BY17" s="793">
        <v>4517.268</v>
      </c>
      <c r="BZ17" s="793"/>
      <c r="CA17" s="792">
        <v>1239</v>
      </c>
      <c r="CB17" s="793"/>
      <c r="CC17" s="793">
        <v>1811.894</v>
      </c>
      <c r="CD17" s="793"/>
      <c r="CE17" s="793">
        <v>5756.268</v>
      </c>
      <c r="CF17" s="793"/>
      <c r="CG17" s="792">
        <v>1109.8499999999999</v>
      </c>
      <c r="CH17" s="793"/>
      <c r="CI17" s="793">
        <v>6866.1180000000004</v>
      </c>
      <c r="CJ17" s="793"/>
      <c r="CK17" s="792">
        <v>591.91999999999996</v>
      </c>
      <c r="CL17" s="793"/>
      <c r="CM17" s="793">
        <v>7458.0380000000005</v>
      </c>
      <c r="CN17" s="793"/>
      <c r="CO17" s="792">
        <v>1074</v>
      </c>
      <c r="CP17" s="793"/>
      <c r="CQ17" s="793">
        <v>2775.77</v>
      </c>
      <c r="CR17" s="793"/>
      <c r="CS17" s="793">
        <v>4587.6639999999998</v>
      </c>
      <c r="CT17" s="793"/>
      <c r="CU17" s="794">
        <v>8532.0380000000005</v>
      </c>
      <c r="CV17" s="2065"/>
      <c r="CW17" s="2066"/>
    </row>
    <row r="18" spans="1:101" x14ac:dyDescent="0.25">
      <c r="A18" s="780"/>
      <c r="B18" s="780"/>
      <c r="C18" s="780"/>
      <c r="D18" s="780"/>
      <c r="E18" s="769" t="s">
        <v>1422</v>
      </c>
      <c r="F18" s="781">
        <v>332</v>
      </c>
      <c r="G18" s="782"/>
      <c r="H18" s="782"/>
      <c r="I18" s="782">
        <v>332</v>
      </c>
      <c r="J18" s="782">
        <v>209</v>
      </c>
      <c r="K18" s="782">
        <v>543</v>
      </c>
      <c r="L18" s="782">
        <v>1399.4680000000001</v>
      </c>
      <c r="M18" s="782">
        <v>2151.4679999999998</v>
      </c>
      <c r="N18" s="782">
        <v>2483.4679999999998</v>
      </c>
      <c r="O18" s="782">
        <v>287.50400000000002</v>
      </c>
      <c r="P18" s="782"/>
      <c r="Q18" s="782">
        <v>545</v>
      </c>
      <c r="R18" s="782">
        <v>832.50400000000002</v>
      </c>
      <c r="S18" s="782">
        <v>1602.412</v>
      </c>
      <c r="T18" s="782">
        <v>841.37199999999996</v>
      </c>
      <c r="U18" s="783">
        <v>738</v>
      </c>
      <c r="V18" s="782">
        <v>3181.7840000000001</v>
      </c>
      <c r="W18" s="782">
        <v>4014.288</v>
      </c>
      <c r="X18" s="784">
        <v>6497.7560000000003</v>
      </c>
      <c r="Y18" s="785">
        <v>0</v>
      </c>
      <c r="Z18" s="782"/>
      <c r="AA18" s="782"/>
      <c r="AB18" s="782">
        <v>0</v>
      </c>
      <c r="AC18" s="782">
        <v>0</v>
      </c>
      <c r="AD18" s="782">
        <v>0</v>
      </c>
      <c r="AE18" s="782">
        <v>0</v>
      </c>
      <c r="AF18" s="785">
        <v>0</v>
      </c>
      <c r="AG18" s="782">
        <v>0</v>
      </c>
      <c r="AH18" s="782">
        <v>0</v>
      </c>
      <c r="AI18" s="782"/>
      <c r="AJ18" s="782">
        <v>0</v>
      </c>
      <c r="AK18" s="782">
        <v>0</v>
      </c>
      <c r="AL18" s="782">
        <v>0</v>
      </c>
      <c r="AM18" s="782">
        <v>0</v>
      </c>
      <c r="AN18" s="783">
        <v>0</v>
      </c>
      <c r="AO18" s="782">
        <v>0</v>
      </c>
      <c r="AP18" s="782">
        <v>0</v>
      </c>
      <c r="AQ18" s="786">
        <v>0</v>
      </c>
      <c r="AR18" s="787">
        <v>6497.7560000000003</v>
      </c>
      <c r="AS18" s="788"/>
      <c r="AT18" s="789"/>
      <c r="AU18" s="790">
        <v>332</v>
      </c>
      <c r="AV18" s="791"/>
      <c r="AW18" s="792">
        <v>0</v>
      </c>
      <c r="AX18" s="793"/>
      <c r="AY18" s="793">
        <v>332</v>
      </c>
      <c r="AZ18" s="793"/>
      <c r="BA18" s="792">
        <v>0</v>
      </c>
      <c r="BB18" s="793"/>
      <c r="BC18" s="793">
        <v>332</v>
      </c>
      <c r="BD18" s="793"/>
      <c r="BE18" s="792">
        <v>209</v>
      </c>
      <c r="BF18" s="793"/>
      <c r="BG18" s="793">
        <v>541</v>
      </c>
      <c r="BH18" s="793"/>
      <c r="BI18" s="792">
        <v>543</v>
      </c>
      <c r="BJ18" s="793"/>
      <c r="BK18" s="793">
        <v>1084</v>
      </c>
      <c r="BL18" s="793"/>
      <c r="BM18" s="792">
        <v>1399.4680000000001</v>
      </c>
      <c r="BN18" s="793"/>
      <c r="BO18" s="793">
        <v>2151.4679999999998</v>
      </c>
      <c r="BP18" s="793"/>
      <c r="BQ18" s="793">
        <v>2483.4679999999998</v>
      </c>
      <c r="BR18" s="793"/>
      <c r="BS18" s="792">
        <v>287.50400000000002</v>
      </c>
      <c r="BT18" s="793"/>
      <c r="BU18" s="793">
        <v>2770.9719999999998</v>
      </c>
      <c r="BV18" s="793"/>
      <c r="BW18" s="792">
        <v>0</v>
      </c>
      <c r="BX18" s="793"/>
      <c r="BY18" s="793">
        <v>2770.9719999999998</v>
      </c>
      <c r="BZ18" s="793"/>
      <c r="CA18" s="792">
        <v>545</v>
      </c>
      <c r="CB18" s="793"/>
      <c r="CC18" s="793">
        <v>832.50400000000002</v>
      </c>
      <c r="CD18" s="793"/>
      <c r="CE18" s="793">
        <v>3315.9719999999998</v>
      </c>
      <c r="CF18" s="793"/>
      <c r="CG18" s="792">
        <v>1602.412</v>
      </c>
      <c r="CH18" s="793"/>
      <c r="CI18" s="793">
        <v>4918.384</v>
      </c>
      <c r="CJ18" s="793"/>
      <c r="CK18" s="792">
        <v>841.37199999999996</v>
      </c>
      <c r="CL18" s="793"/>
      <c r="CM18" s="793">
        <v>5759.7560000000003</v>
      </c>
      <c r="CN18" s="793"/>
      <c r="CO18" s="792">
        <v>738</v>
      </c>
      <c r="CP18" s="793"/>
      <c r="CQ18" s="793">
        <v>3181.7840000000001</v>
      </c>
      <c r="CR18" s="793"/>
      <c r="CS18" s="793">
        <v>4014.288</v>
      </c>
      <c r="CT18" s="793"/>
      <c r="CU18" s="794">
        <v>6497.7560000000003</v>
      </c>
      <c r="CV18" s="2065"/>
      <c r="CW18" s="2066"/>
    </row>
    <row r="19" spans="1:101" x14ac:dyDescent="0.25">
      <c r="A19" s="780"/>
      <c r="B19" s="780"/>
      <c r="C19" s="780"/>
      <c r="D19" s="780"/>
      <c r="E19" s="769" t="s">
        <v>1421</v>
      </c>
      <c r="F19" s="781"/>
      <c r="G19" s="782">
        <v>1319</v>
      </c>
      <c r="H19" s="782"/>
      <c r="I19" s="782">
        <v>1319</v>
      </c>
      <c r="J19" s="782">
        <v>1425</v>
      </c>
      <c r="K19" s="782">
        <v>2228</v>
      </c>
      <c r="L19" s="782">
        <v>1221.8920000000001</v>
      </c>
      <c r="M19" s="782">
        <v>4874.8919999999998</v>
      </c>
      <c r="N19" s="782">
        <v>6193.8919999999998</v>
      </c>
      <c r="O19" s="782">
        <v>3716.4119999999998</v>
      </c>
      <c r="P19" s="782"/>
      <c r="Q19" s="782">
        <v>2380</v>
      </c>
      <c r="R19" s="782">
        <v>6096.4120000000003</v>
      </c>
      <c r="S19" s="782">
        <v>1118.306</v>
      </c>
      <c r="T19" s="782">
        <v>3037.8180000000002</v>
      </c>
      <c r="U19" s="783">
        <v>2319</v>
      </c>
      <c r="V19" s="782">
        <v>6475.1239999999998</v>
      </c>
      <c r="W19" s="782">
        <v>12571.536</v>
      </c>
      <c r="X19" s="784">
        <v>18765.428</v>
      </c>
      <c r="Y19" s="785"/>
      <c r="Z19" s="782">
        <v>0</v>
      </c>
      <c r="AA19" s="782"/>
      <c r="AB19" s="782">
        <v>0</v>
      </c>
      <c r="AC19" s="782">
        <v>0</v>
      </c>
      <c r="AD19" s="782">
        <v>0</v>
      </c>
      <c r="AE19" s="782">
        <v>0</v>
      </c>
      <c r="AF19" s="785">
        <v>0</v>
      </c>
      <c r="AG19" s="782">
        <v>0</v>
      </c>
      <c r="AH19" s="782">
        <v>0</v>
      </c>
      <c r="AI19" s="782"/>
      <c r="AJ19" s="782">
        <v>0</v>
      </c>
      <c r="AK19" s="782">
        <v>0</v>
      </c>
      <c r="AL19" s="782">
        <v>0</v>
      </c>
      <c r="AM19" s="782">
        <v>0</v>
      </c>
      <c r="AN19" s="783">
        <v>0</v>
      </c>
      <c r="AO19" s="782">
        <v>0</v>
      </c>
      <c r="AP19" s="782">
        <v>0</v>
      </c>
      <c r="AQ19" s="786">
        <v>0</v>
      </c>
      <c r="AR19" s="787">
        <v>18765.428</v>
      </c>
      <c r="AS19" s="788"/>
      <c r="AT19" s="789"/>
      <c r="AU19" s="790">
        <v>0</v>
      </c>
      <c r="AV19" s="791"/>
      <c r="AW19" s="792">
        <v>1319</v>
      </c>
      <c r="AX19" s="793"/>
      <c r="AY19" s="793">
        <v>1319</v>
      </c>
      <c r="AZ19" s="793"/>
      <c r="BA19" s="792">
        <v>0</v>
      </c>
      <c r="BB19" s="793"/>
      <c r="BC19" s="793">
        <v>1319</v>
      </c>
      <c r="BD19" s="793"/>
      <c r="BE19" s="792">
        <v>1425</v>
      </c>
      <c r="BF19" s="793"/>
      <c r="BG19" s="793">
        <v>2744</v>
      </c>
      <c r="BH19" s="793"/>
      <c r="BI19" s="792">
        <v>2228</v>
      </c>
      <c r="BJ19" s="793"/>
      <c r="BK19" s="793">
        <v>4972</v>
      </c>
      <c r="BL19" s="793"/>
      <c r="BM19" s="792">
        <v>1221.8920000000001</v>
      </c>
      <c r="BN19" s="793"/>
      <c r="BO19" s="793">
        <v>4874.8919999999998</v>
      </c>
      <c r="BP19" s="793"/>
      <c r="BQ19" s="793">
        <v>6193.8919999999998</v>
      </c>
      <c r="BR19" s="793"/>
      <c r="BS19" s="792">
        <v>3716.4119999999998</v>
      </c>
      <c r="BT19" s="793"/>
      <c r="BU19" s="793">
        <v>9910.3040000000001</v>
      </c>
      <c r="BV19" s="793"/>
      <c r="BW19" s="792">
        <v>0</v>
      </c>
      <c r="BX19" s="793"/>
      <c r="BY19" s="793">
        <v>9910.3040000000001</v>
      </c>
      <c r="BZ19" s="793"/>
      <c r="CA19" s="792">
        <v>2380</v>
      </c>
      <c r="CB19" s="793"/>
      <c r="CC19" s="793">
        <v>6096.4120000000003</v>
      </c>
      <c r="CD19" s="793"/>
      <c r="CE19" s="793">
        <v>12290.304</v>
      </c>
      <c r="CF19" s="793"/>
      <c r="CG19" s="792">
        <v>1118.306</v>
      </c>
      <c r="CH19" s="793"/>
      <c r="CI19" s="793">
        <v>13408.61</v>
      </c>
      <c r="CJ19" s="793"/>
      <c r="CK19" s="792">
        <v>3037.8180000000002</v>
      </c>
      <c r="CL19" s="793"/>
      <c r="CM19" s="793">
        <v>16446.428</v>
      </c>
      <c r="CN19" s="793"/>
      <c r="CO19" s="792">
        <v>2319</v>
      </c>
      <c r="CP19" s="793"/>
      <c r="CQ19" s="793">
        <v>6475.1239999999998</v>
      </c>
      <c r="CR19" s="793"/>
      <c r="CS19" s="793">
        <v>12571.536</v>
      </c>
      <c r="CT19" s="793"/>
      <c r="CU19" s="794">
        <v>18765.428</v>
      </c>
      <c r="CV19" s="2065"/>
      <c r="CW19" s="2066"/>
    </row>
    <row r="20" spans="1:101" x14ac:dyDescent="0.25">
      <c r="A20" s="780"/>
      <c r="B20" s="780"/>
      <c r="C20" s="780"/>
      <c r="D20" s="780"/>
      <c r="E20" s="769" t="s">
        <v>1420</v>
      </c>
      <c r="F20" s="781">
        <v>133</v>
      </c>
      <c r="G20" s="782">
        <v>243</v>
      </c>
      <c r="H20" s="782"/>
      <c r="I20" s="782">
        <v>376</v>
      </c>
      <c r="J20" s="782">
        <v>120</v>
      </c>
      <c r="K20" s="782"/>
      <c r="L20" s="782">
        <v>238.88200000000001</v>
      </c>
      <c r="M20" s="782">
        <v>358.88200000000001</v>
      </c>
      <c r="N20" s="782">
        <v>734.88200000000006</v>
      </c>
      <c r="O20" s="782"/>
      <c r="P20" s="782"/>
      <c r="Q20" s="782"/>
      <c r="R20" s="782">
        <v>0</v>
      </c>
      <c r="S20" s="782">
        <v>264.25</v>
      </c>
      <c r="T20" s="782"/>
      <c r="U20" s="783"/>
      <c r="V20" s="782">
        <v>264.25</v>
      </c>
      <c r="W20" s="782">
        <v>264.25</v>
      </c>
      <c r="X20" s="784">
        <v>999.13200000000006</v>
      </c>
      <c r="Y20" s="785">
        <v>0</v>
      </c>
      <c r="Z20" s="782">
        <v>0</v>
      </c>
      <c r="AA20" s="782"/>
      <c r="AB20" s="782">
        <v>0</v>
      </c>
      <c r="AC20" s="782">
        <v>0</v>
      </c>
      <c r="AD20" s="782"/>
      <c r="AE20" s="782">
        <v>0</v>
      </c>
      <c r="AF20" s="785">
        <v>0</v>
      </c>
      <c r="AG20" s="782">
        <v>0</v>
      </c>
      <c r="AH20" s="782"/>
      <c r="AI20" s="782"/>
      <c r="AJ20" s="782"/>
      <c r="AK20" s="782">
        <v>0</v>
      </c>
      <c r="AL20" s="782">
        <v>0</v>
      </c>
      <c r="AM20" s="782"/>
      <c r="AN20" s="783"/>
      <c r="AO20" s="782">
        <v>0</v>
      </c>
      <c r="AP20" s="782">
        <v>0</v>
      </c>
      <c r="AQ20" s="786">
        <v>0</v>
      </c>
      <c r="AR20" s="787">
        <v>999.13200000000006</v>
      </c>
      <c r="AS20" s="788"/>
      <c r="AT20" s="789"/>
      <c r="AU20" s="790">
        <v>133</v>
      </c>
      <c r="AV20" s="791"/>
      <c r="AW20" s="792">
        <v>243</v>
      </c>
      <c r="AX20" s="793"/>
      <c r="AY20" s="793">
        <v>376</v>
      </c>
      <c r="AZ20" s="793"/>
      <c r="BA20" s="792">
        <v>0</v>
      </c>
      <c r="BB20" s="793"/>
      <c r="BC20" s="793">
        <v>376</v>
      </c>
      <c r="BD20" s="793"/>
      <c r="BE20" s="792">
        <v>120</v>
      </c>
      <c r="BF20" s="793"/>
      <c r="BG20" s="793">
        <v>496</v>
      </c>
      <c r="BH20" s="793"/>
      <c r="BI20" s="792">
        <v>0</v>
      </c>
      <c r="BJ20" s="793"/>
      <c r="BK20" s="793">
        <v>496</v>
      </c>
      <c r="BL20" s="793"/>
      <c r="BM20" s="792">
        <v>238.88200000000001</v>
      </c>
      <c r="BN20" s="793"/>
      <c r="BO20" s="793">
        <v>358.88200000000001</v>
      </c>
      <c r="BP20" s="793"/>
      <c r="BQ20" s="793">
        <v>734.88200000000006</v>
      </c>
      <c r="BR20" s="793"/>
      <c r="BS20" s="792">
        <v>0</v>
      </c>
      <c r="BT20" s="793"/>
      <c r="BU20" s="793">
        <v>734.88200000000006</v>
      </c>
      <c r="BV20" s="793"/>
      <c r="BW20" s="792">
        <v>0</v>
      </c>
      <c r="BX20" s="793"/>
      <c r="BY20" s="793">
        <v>734.88200000000006</v>
      </c>
      <c r="BZ20" s="793"/>
      <c r="CA20" s="792">
        <v>0</v>
      </c>
      <c r="CB20" s="793"/>
      <c r="CC20" s="793">
        <v>0</v>
      </c>
      <c r="CD20" s="793"/>
      <c r="CE20" s="793">
        <v>734.88200000000006</v>
      </c>
      <c r="CF20" s="793"/>
      <c r="CG20" s="792">
        <v>264.25</v>
      </c>
      <c r="CH20" s="793"/>
      <c r="CI20" s="793">
        <v>999.13200000000006</v>
      </c>
      <c r="CJ20" s="793"/>
      <c r="CK20" s="792">
        <v>0</v>
      </c>
      <c r="CL20" s="793"/>
      <c r="CM20" s="793">
        <v>999.13200000000006</v>
      </c>
      <c r="CN20" s="793"/>
      <c r="CO20" s="792">
        <v>0</v>
      </c>
      <c r="CP20" s="793"/>
      <c r="CQ20" s="793">
        <v>264.25</v>
      </c>
      <c r="CR20" s="793"/>
      <c r="CS20" s="793">
        <v>264.25</v>
      </c>
      <c r="CT20" s="793"/>
      <c r="CU20" s="794">
        <v>999.13200000000006</v>
      </c>
      <c r="CV20" s="2065"/>
      <c r="CW20" s="2066"/>
    </row>
    <row r="21" spans="1:101" x14ac:dyDescent="0.25">
      <c r="A21" s="780"/>
      <c r="B21" s="780"/>
      <c r="C21" s="780"/>
      <c r="D21" s="780"/>
      <c r="E21" s="769" t="s">
        <v>1419</v>
      </c>
      <c r="F21" s="781">
        <v>1712</v>
      </c>
      <c r="G21" s="782">
        <v>1006</v>
      </c>
      <c r="H21" s="782">
        <v>476</v>
      </c>
      <c r="I21" s="782">
        <v>3194</v>
      </c>
      <c r="J21" s="782">
        <v>736</v>
      </c>
      <c r="K21" s="782">
        <v>2862</v>
      </c>
      <c r="L21" s="782">
        <v>1898.3720000000001</v>
      </c>
      <c r="M21" s="782">
        <v>5496.3720000000003</v>
      </c>
      <c r="N21" s="782">
        <v>8690.3719999999994</v>
      </c>
      <c r="O21" s="782">
        <v>1234.576</v>
      </c>
      <c r="P21" s="782"/>
      <c r="Q21" s="782">
        <v>2294</v>
      </c>
      <c r="R21" s="782">
        <v>3528.576</v>
      </c>
      <c r="S21" s="782">
        <v>2515.66</v>
      </c>
      <c r="T21" s="782">
        <v>2437.442</v>
      </c>
      <c r="U21" s="783">
        <v>539</v>
      </c>
      <c r="V21" s="782">
        <v>5492.1019999999999</v>
      </c>
      <c r="W21" s="782">
        <v>9020.6779999999999</v>
      </c>
      <c r="X21" s="784">
        <v>17711.05</v>
      </c>
      <c r="Y21" s="785">
        <v>0</v>
      </c>
      <c r="Z21" s="782">
        <v>0</v>
      </c>
      <c r="AA21" s="782">
        <v>0</v>
      </c>
      <c r="AB21" s="782">
        <v>0</v>
      </c>
      <c r="AC21" s="782">
        <v>0</v>
      </c>
      <c r="AD21" s="782">
        <v>0</v>
      </c>
      <c r="AE21" s="782">
        <v>0</v>
      </c>
      <c r="AF21" s="785">
        <v>0</v>
      </c>
      <c r="AG21" s="782">
        <v>0</v>
      </c>
      <c r="AH21" s="782">
        <v>0</v>
      </c>
      <c r="AI21" s="782"/>
      <c r="AJ21" s="782">
        <v>0</v>
      </c>
      <c r="AK21" s="782">
        <v>0</v>
      </c>
      <c r="AL21" s="782">
        <v>0</v>
      </c>
      <c r="AM21" s="782">
        <v>0</v>
      </c>
      <c r="AN21" s="783">
        <v>0</v>
      </c>
      <c r="AO21" s="782">
        <v>0</v>
      </c>
      <c r="AP21" s="782">
        <v>0</v>
      </c>
      <c r="AQ21" s="786">
        <v>0</v>
      </c>
      <c r="AR21" s="787">
        <v>17711.05</v>
      </c>
      <c r="AS21" s="788"/>
      <c r="AT21" s="789"/>
      <c r="AU21" s="790">
        <v>1712</v>
      </c>
      <c r="AV21" s="791"/>
      <c r="AW21" s="792">
        <v>1006</v>
      </c>
      <c r="AX21" s="793"/>
      <c r="AY21" s="793">
        <v>2718</v>
      </c>
      <c r="AZ21" s="793"/>
      <c r="BA21" s="792">
        <v>476</v>
      </c>
      <c r="BB21" s="793"/>
      <c r="BC21" s="793">
        <v>3194</v>
      </c>
      <c r="BD21" s="793"/>
      <c r="BE21" s="792">
        <v>736</v>
      </c>
      <c r="BF21" s="793"/>
      <c r="BG21" s="793">
        <v>3930</v>
      </c>
      <c r="BH21" s="793"/>
      <c r="BI21" s="792">
        <v>2862</v>
      </c>
      <c r="BJ21" s="793"/>
      <c r="BK21" s="793">
        <v>6792</v>
      </c>
      <c r="BL21" s="793"/>
      <c r="BM21" s="792">
        <v>1898.3720000000001</v>
      </c>
      <c r="BN21" s="793"/>
      <c r="BO21" s="793">
        <v>5496.3720000000003</v>
      </c>
      <c r="BP21" s="793"/>
      <c r="BQ21" s="793">
        <v>8690.3719999999994</v>
      </c>
      <c r="BR21" s="793"/>
      <c r="BS21" s="792">
        <v>1234.576</v>
      </c>
      <c r="BT21" s="793"/>
      <c r="BU21" s="793">
        <v>9924.9480000000003</v>
      </c>
      <c r="BV21" s="793"/>
      <c r="BW21" s="792">
        <v>0</v>
      </c>
      <c r="BX21" s="793"/>
      <c r="BY21" s="793">
        <v>9924.9480000000003</v>
      </c>
      <c r="BZ21" s="793"/>
      <c r="CA21" s="792">
        <v>2294</v>
      </c>
      <c r="CB21" s="793"/>
      <c r="CC21" s="793">
        <v>3528.576</v>
      </c>
      <c r="CD21" s="793"/>
      <c r="CE21" s="793">
        <v>12218.948</v>
      </c>
      <c r="CF21" s="793"/>
      <c r="CG21" s="792">
        <v>2515.66</v>
      </c>
      <c r="CH21" s="793"/>
      <c r="CI21" s="793">
        <v>14734.608</v>
      </c>
      <c r="CJ21" s="793"/>
      <c r="CK21" s="792">
        <v>2437.442</v>
      </c>
      <c r="CL21" s="793"/>
      <c r="CM21" s="793">
        <v>17172.05</v>
      </c>
      <c r="CN21" s="793"/>
      <c r="CO21" s="792">
        <v>539</v>
      </c>
      <c r="CP21" s="793"/>
      <c r="CQ21" s="793">
        <v>5492.1019999999999</v>
      </c>
      <c r="CR21" s="793"/>
      <c r="CS21" s="793">
        <v>9020.6779999999999</v>
      </c>
      <c r="CT21" s="793"/>
      <c r="CU21" s="794">
        <v>17711.05</v>
      </c>
      <c r="CV21" s="2065"/>
      <c r="CW21" s="2066"/>
    </row>
    <row r="22" spans="1:101" x14ac:dyDescent="0.25">
      <c r="A22" s="780"/>
      <c r="B22" s="780"/>
      <c r="C22" s="780"/>
      <c r="D22" s="780"/>
      <c r="E22" s="769" t="s">
        <v>1418</v>
      </c>
      <c r="F22" s="781">
        <v>104</v>
      </c>
      <c r="G22" s="782">
        <v>628</v>
      </c>
      <c r="H22" s="782"/>
      <c r="I22" s="782">
        <v>732</v>
      </c>
      <c r="J22" s="782"/>
      <c r="K22" s="782"/>
      <c r="L22" s="782"/>
      <c r="M22" s="782">
        <v>0</v>
      </c>
      <c r="N22" s="782">
        <v>732</v>
      </c>
      <c r="O22" s="782"/>
      <c r="P22" s="782"/>
      <c r="Q22" s="782"/>
      <c r="R22" s="782">
        <v>0</v>
      </c>
      <c r="S22" s="782"/>
      <c r="T22" s="782"/>
      <c r="U22" s="783"/>
      <c r="V22" s="782">
        <v>0</v>
      </c>
      <c r="W22" s="782">
        <v>0</v>
      </c>
      <c r="X22" s="784">
        <v>732</v>
      </c>
      <c r="Y22" s="785">
        <v>0</v>
      </c>
      <c r="Z22" s="782">
        <v>0</v>
      </c>
      <c r="AA22" s="782"/>
      <c r="AB22" s="782">
        <v>0</v>
      </c>
      <c r="AC22" s="782"/>
      <c r="AD22" s="782"/>
      <c r="AE22" s="782"/>
      <c r="AF22" s="785">
        <v>0</v>
      </c>
      <c r="AG22" s="782">
        <v>0</v>
      </c>
      <c r="AH22" s="782"/>
      <c r="AI22" s="782"/>
      <c r="AJ22" s="782"/>
      <c r="AK22" s="782">
        <v>0</v>
      </c>
      <c r="AL22" s="782"/>
      <c r="AM22" s="782"/>
      <c r="AN22" s="783"/>
      <c r="AO22" s="782">
        <v>0</v>
      </c>
      <c r="AP22" s="782">
        <v>0</v>
      </c>
      <c r="AQ22" s="786">
        <v>0</v>
      </c>
      <c r="AR22" s="787">
        <v>732</v>
      </c>
      <c r="AS22" s="788"/>
      <c r="AT22" s="789"/>
      <c r="AU22" s="790">
        <v>104</v>
      </c>
      <c r="AV22" s="791"/>
      <c r="AW22" s="792">
        <v>628</v>
      </c>
      <c r="AX22" s="793"/>
      <c r="AY22" s="793">
        <v>732</v>
      </c>
      <c r="AZ22" s="793"/>
      <c r="BA22" s="792">
        <v>0</v>
      </c>
      <c r="BB22" s="793"/>
      <c r="BC22" s="793">
        <v>732</v>
      </c>
      <c r="BD22" s="793"/>
      <c r="BE22" s="792">
        <v>0</v>
      </c>
      <c r="BF22" s="793"/>
      <c r="BG22" s="793">
        <v>732</v>
      </c>
      <c r="BH22" s="793"/>
      <c r="BI22" s="792">
        <v>0</v>
      </c>
      <c r="BJ22" s="793"/>
      <c r="BK22" s="793">
        <v>732</v>
      </c>
      <c r="BL22" s="793"/>
      <c r="BM22" s="792">
        <v>0</v>
      </c>
      <c r="BN22" s="793"/>
      <c r="BO22" s="793">
        <v>0</v>
      </c>
      <c r="BP22" s="793"/>
      <c r="BQ22" s="793">
        <v>732</v>
      </c>
      <c r="BR22" s="793"/>
      <c r="BS22" s="792">
        <v>0</v>
      </c>
      <c r="BT22" s="793"/>
      <c r="BU22" s="793">
        <v>732</v>
      </c>
      <c r="BV22" s="793"/>
      <c r="BW22" s="792">
        <v>0</v>
      </c>
      <c r="BX22" s="793"/>
      <c r="BY22" s="793">
        <v>732</v>
      </c>
      <c r="BZ22" s="793"/>
      <c r="CA22" s="792">
        <v>0</v>
      </c>
      <c r="CB22" s="793"/>
      <c r="CC22" s="793">
        <v>0</v>
      </c>
      <c r="CD22" s="793"/>
      <c r="CE22" s="793">
        <v>732</v>
      </c>
      <c r="CF22" s="793"/>
      <c r="CG22" s="792">
        <v>0</v>
      </c>
      <c r="CH22" s="793"/>
      <c r="CI22" s="793">
        <v>732</v>
      </c>
      <c r="CJ22" s="793"/>
      <c r="CK22" s="792">
        <v>0</v>
      </c>
      <c r="CL22" s="793"/>
      <c r="CM22" s="793">
        <v>732</v>
      </c>
      <c r="CN22" s="793"/>
      <c r="CO22" s="792">
        <v>0</v>
      </c>
      <c r="CP22" s="793"/>
      <c r="CQ22" s="793">
        <v>0</v>
      </c>
      <c r="CR22" s="793"/>
      <c r="CS22" s="793">
        <v>0</v>
      </c>
      <c r="CT22" s="793"/>
      <c r="CU22" s="794">
        <v>732</v>
      </c>
      <c r="CV22" s="2065"/>
      <c r="CW22" s="2066"/>
    </row>
    <row r="23" spans="1:101" x14ac:dyDescent="0.25">
      <c r="A23" s="780"/>
      <c r="B23" s="780"/>
      <c r="C23" s="780"/>
      <c r="D23" s="780"/>
      <c r="E23" s="769" t="s">
        <v>849</v>
      </c>
      <c r="F23" s="781">
        <v>4380</v>
      </c>
      <c r="G23" s="782">
        <v>10671</v>
      </c>
      <c r="H23" s="782">
        <v>8479</v>
      </c>
      <c r="I23" s="782">
        <v>23530</v>
      </c>
      <c r="J23" s="782">
        <v>5653</v>
      </c>
      <c r="K23" s="782">
        <v>14098</v>
      </c>
      <c r="L23" s="782">
        <v>10352.258</v>
      </c>
      <c r="M23" s="782">
        <v>30103.258000000002</v>
      </c>
      <c r="N23" s="782">
        <v>53633.258000000002</v>
      </c>
      <c r="O23" s="782">
        <v>19262.768</v>
      </c>
      <c r="P23" s="782"/>
      <c r="Q23" s="782">
        <v>6553</v>
      </c>
      <c r="R23" s="782">
        <v>25815.768</v>
      </c>
      <c r="S23" s="782">
        <v>15003.058000000001</v>
      </c>
      <c r="T23" s="782">
        <v>4443.6279999999997</v>
      </c>
      <c r="U23" s="783">
        <v>4621</v>
      </c>
      <c r="V23" s="782">
        <v>24067.686000000002</v>
      </c>
      <c r="W23" s="782">
        <v>49883.453999999998</v>
      </c>
      <c r="X23" s="784">
        <v>103516.712</v>
      </c>
      <c r="Y23" s="785">
        <v>0</v>
      </c>
      <c r="Z23" s="782">
        <v>0</v>
      </c>
      <c r="AA23" s="782">
        <v>0</v>
      </c>
      <c r="AB23" s="782">
        <v>0</v>
      </c>
      <c r="AC23" s="782">
        <v>0</v>
      </c>
      <c r="AD23" s="782">
        <v>0</v>
      </c>
      <c r="AE23" s="782">
        <v>0</v>
      </c>
      <c r="AF23" s="785">
        <v>0</v>
      </c>
      <c r="AG23" s="782">
        <v>0</v>
      </c>
      <c r="AH23" s="782">
        <v>0</v>
      </c>
      <c r="AI23" s="782"/>
      <c r="AJ23" s="782">
        <v>0</v>
      </c>
      <c r="AK23" s="782">
        <v>0</v>
      </c>
      <c r="AL23" s="782">
        <v>0</v>
      </c>
      <c r="AM23" s="782">
        <v>0</v>
      </c>
      <c r="AN23" s="783">
        <v>0</v>
      </c>
      <c r="AO23" s="782">
        <v>0</v>
      </c>
      <c r="AP23" s="782">
        <v>0</v>
      </c>
      <c r="AQ23" s="786">
        <v>0</v>
      </c>
      <c r="AR23" s="787">
        <v>103516.712</v>
      </c>
      <c r="AS23" s="788"/>
      <c r="AT23" s="789"/>
      <c r="AU23" s="790">
        <v>4380</v>
      </c>
      <c r="AV23" s="791"/>
      <c r="AW23" s="792">
        <v>10671</v>
      </c>
      <c r="AX23" s="793"/>
      <c r="AY23" s="793">
        <v>15051</v>
      </c>
      <c r="AZ23" s="793"/>
      <c r="BA23" s="792">
        <v>8479</v>
      </c>
      <c r="BB23" s="793"/>
      <c r="BC23" s="793">
        <v>23530</v>
      </c>
      <c r="BD23" s="793"/>
      <c r="BE23" s="792">
        <v>5653</v>
      </c>
      <c r="BF23" s="793"/>
      <c r="BG23" s="793">
        <v>29183</v>
      </c>
      <c r="BH23" s="793"/>
      <c r="BI23" s="792">
        <v>14098</v>
      </c>
      <c r="BJ23" s="793"/>
      <c r="BK23" s="793">
        <v>43281</v>
      </c>
      <c r="BL23" s="793"/>
      <c r="BM23" s="792">
        <v>10352.258</v>
      </c>
      <c r="BN23" s="793"/>
      <c r="BO23" s="793">
        <v>30103.258000000002</v>
      </c>
      <c r="BP23" s="793"/>
      <c r="BQ23" s="793">
        <v>53633.258000000002</v>
      </c>
      <c r="BR23" s="793"/>
      <c r="BS23" s="792">
        <v>19262.768</v>
      </c>
      <c r="BT23" s="793"/>
      <c r="BU23" s="793">
        <v>72896.025999999998</v>
      </c>
      <c r="BV23" s="793"/>
      <c r="BW23" s="792">
        <v>0</v>
      </c>
      <c r="BX23" s="793"/>
      <c r="BY23" s="793">
        <v>72896.025999999998</v>
      </c>
      <c r="BZ23" s="793"/>
      <c r="CA23" s="792">
        <v>6553</v>
      </c>
      <c r="CB23" s="793"/>
      <c r="CC23" s="793">
        <v>25815.768</v>
      </c>
      <c r="CD23" s="793"/>
      <c r="CE23" s="793">
        <v>79449.025999999998</v>
      </c>
      <c r="CF23" s="793"/>
      <c r="CG23" s="792">
        <v>15003.058000000001</v>
      </c>
      <c r="CH23" s="793"/>
      <c r="CI23" s="793">
        <v>94452.084000000003</v>
      </c>
      <c r="CJ23" s="793"/>
      <c r="CK23" s="792">
        <v>4443.6279999999997</v>
      </c>
      <c r="CL23" s="793"/>
      <c r="CM23" s="793">
        <v>98895.712</v>
      </c>
      <c r="CN23" s="793"/>
      <c r="CO23" s="792">
        <v>4621</v>
      </c>
      <c r="CP23" s="793"/>
      <c r="CQ23" s="793">
        <v>24067.686000000002</v>
      </c>
      <c r="CR23" s="793"/>
      <c r="CS23" s="793">
        <v>49883.453999999998</v>
      </c>
      <c r="CT23" s="793"/>
      <c r="CU23" s="794">
        <v>103516.712</v>
      </c>
      <c r="CV23" s="2065"/>
      <c r="CW23" s="2066"/>
    </row>
    <row r="24" spans="1:101" x14ac:dyDescent="0.25">
      <c r="A24" s="780"/>
      <c r="B24" s="780"/>
      <c r="C24" s="780"/>
      <c r="D24" s="780"/>
      <c r="E24" s="769" t="s">
        <v>1990</v>
      </c>
      <c r="F24" s="781"/>
      <c r="G24" s="782"/>
      <c r="H24" s="782"/>
      <c r="I24" s="782">
        <v>0</v>
      </c>
      <c r="J24" s="782"/>
      <c r="K24" s="782"/>
      <c r="L24" s="782">
        <v>255.79400000000001</v>
      </c>
      <c r="M24" s="782">
        <v>255.79400000000001</v>
      </c>
      <c r="N24" s="782">
        <v>255.79400000000001</v>
      </c>
      <c r="O24" s="782"/>
      <c r="P24" s="782"/>
      <c r="Q24" s="782"/>
      <c r="R24" s="782">
        <v>0</v>
      </c>
      <c r="S24" s="782"/>
      <c r="T24" s="782">
        <v>729.33</v>
      </c>
      <c r="U24" s="783"/>
      <c r="V24" s="782">
        <v>729.33</v>
      </c>
      <c r="W24" s="782">
        <v>729.33</v>
      </c>
      <c r="X24" s="784">
        <v>985.12400000000002</v>
      </c>
      <c r="Y24" s="785"/>
      <c r="Z24" s="782"/>
      <c r="AA24" s="782"/>
      <c r="AB24" s="782">
        <v>0</v>
      </c>
      <c r="AC24" s="782"/>
      <c r="AD24" s="782"/>
      <c r="AE24" s="782">
        <v>0</v>
      </c>
      <c r="AF24" s="785">
        <v>0</v>
      </c>
      <c r="AG24" s="782">
        <v>0</v>
      </c>
      <c r="AH24" s="782"/>
      <c r="AI24" s="782"/>
      <c r="AJ24" s="782"/>
      <c r="AK24" s="782">
        <v>0</v>
      </c>
      <c r="AL24" s="782"/>
      <c r="AM24" s="782">
        <v>0</v>
      </c>
      <c r="AN24" s="783"/>
      <c r="AO24" s="782">
        <v>0</v>
      </c>
      <c r="AP24" s="782">
        <v>0</v>
      </c>
      <c r="AQ24" s="786">
        <v>0</v>
      </c>
      <c r="AR24" s="787">
        <v>985.12400000000002</v>
      </c>
      <c r="AS24" s="788"/>
      <c r="AT24" s="789"/>
      <c r="AU24" s="790">
        <v>0</v>
      </c>
      <c r="AV24" s="791"/>
      <c r="AW24" s="792">
        <v>0</v>
      </c>
      <c r="AX24" s="793"/>
      <c r="AY24" s="793">
        <v>0</v>
      </c>
      <c r="AZ24" s="793"/>
      <c r="BA24" s="792">
        <v>0</v>
      </c>
      <c r="BB24" s="793"/>
      <c r="BC24" s="793">
        <v>0</v>
      </c>
      <c r="BD24" s="793"/>
      <c r="BE24" s="792">
        <v>0</v>
      </c>
      <c r="BF24" s="793"/>
      <c r="BG24" s="793">
        <v>0</v>
      </c>
      <c r="BH24" s="793"/>
      <c r="BI24" s="792">
        <v>0</v>
      </c>
      <c r="BJ24" s="793"/>
      <c r="BK24" s="793">
        <v>0</v>
      </c>
      <c r="BL24" s="793"/>
      <c r="BM24" s="792">
        <v>255.79400000000001</v>
      </c>
      <c r="BN24" s="793"/>
      <c r="BO24" s="793">
        <v>255.79400000000001</v>
      </c>
      <c r="BP24" s="793"/>
      <c r="BQ24" s="793">
        <v>255.79400000000001</v>
      </c>
      <c r="BR24" s="793"/>
      <c r="BS24" s="792">
        <v>0</v>
      </c>
      <c r="BT24" s="793"/>
      <c r="BU24" s="793">
        <v>255.79400000000001</v>
      </c>
      <c r="BV24" s="793"/>
      <c r="BW24" s="792">
        <v>0</v>
      </c>
      <c r="BX24" s="793"/>
      <c r="BY24" s="793">
        <v>255.79400000000001</v>
      </c>
      <c r="BZ24" s="793"/>
      <c r="CA24" s="792">
        <v>0</v>
      </c>
      <c r="CB24" s="793"/>
      <c r="CC24" s="793">
        <v>0</v>
      </c>
      <c r="CD24" s="793"/>
      <c r="CE24" s="793">
        <v>255.79400000000001</v>
      </c>
      <c r="CF24" s="793"/>
      <c r="CG24" s="792">
        <v>0</v>
      </c>
      <c r="CH24" s="793"/>
      <c r="CI24" s="793">
        <v>255.79400000000001</v>
      </c>
      <c r="CJ24" s="793"/>
      <c r="CK24" s="792">
        <v>729.33</v>
      </c>
      <c r="CL24" s="793"/>
      <c r="CM24" s="793">
        <v>985.12400000000002</v>
      </c>
      <c r="CN24" s="793"/>
      <c r="CO24" s="792">
        <v>0</v>
      </c>
      <c r="CP24" s="793"/>
      <c r="CQ24" s="793">
        <v>729.33</v>
      </c>
      <c r="CR24" s="793"/>
      <c r="CS24" s="793">
        <v>729.33</v>
      </c>
      <c r="CT24" s="793"/>
      <c r="CU24" s="794">
        <v>985.12400000000002</v>
      </c>
      <c r="CV24" s="2065"/>
      <c r="CW24" s="2066"/>
    </row>
    <row r="25" spans="1:101" x14ac:dyDescent="0.25">
      <c r="A25" s="780"/>
      <c r="B25" s="780"/>
      <c r="C25" s="780"/>
      <c r="D25" s="780"/>
      <c r="E25" s="769" t="s">
        <v>2015</v>
      </c>
      <c r="F25" s="781"/>
      <c r="G25" s="782"/>
      <c r="H25" s="782"/>
      <c r="I25" s="782">
        <v>0</v>
      </c>
      <c r="J25" s="782"/>
      <c r="K25" s="782"/>
      <c r="L25" s="782"/>
      <c r="M25" s="782">
        <v>0</v>
      </c>
      <c r="N25" s="782">
        <v>0</v>
      </c>
      <c r="O25" s="782">
        <v>249.452</v>
      </c>
      <c r="P25" s="782"/>
      <c r="Q25" s="782"/>
      <c r="R25" s="782">
        <v>249.452</v>
      </c>
      <c r="S25" s="782"/>
      <c r="T25" s="782"/>
      <c r="U25" s="783"/>
      <c r="V25" s="782">
        <v>0</v>
      </c>
      <c r="W25" s="782">
        <v>249.452</v>
      </c>
      <c r="X25" s="784">
        <v>249.452</v>
      </c>
      <c r="Y25" s="785"/>
      <c r="Z25" s="782"/>
      <c r="AA25" s="782"/>
      <c r="AB25" s="782">
        <v>0</v>
      </c>
      <c r="AC25" s="782"/>
      <c r="AD25" s="782"/>
      <c r="AE25" s="782"/>
      <c r="AF25" s="785">
        <v>0</v>
      </c>
      <c r="AG25" s="782">
        <v>0</v>
      </c>
      <c r="AH25" s="782">
        <v>0</v>
      </c>
      <c r="AI25" s="782"/>
      <c r="AJ25" s="782"/>
      <c r="AK25" s="782">
        <v>0</v>
      </c>
      <c r="AL25" s="782"/>
      <c r="AM25" s="782"/>
      <c r="AN25" s="783"/>
      <c r="AO25" s="782">
        <v>0</v>
      </c>
      <c r="AP25" s="782">
        <v>0</v>
      </c>
      <c r="AQ25" s="786">
        <v>0</v>
      </c>
      <c r="AR25" s="787">
        <v>249.452</v>
      </c>
      <c r="AS25" s="788"/>
      <c r="AT25" s="789"/>
      <c r="AU25" s="790">
        <v>0</v>
      </c>
      <c r="AV25" s="791"/>
      <c r="AW25" s="792">
        <v>0</v>
      </c>
      <c r="AX25" s="793"/>
      <c r="AY25" s="793">
        <v>0</v>
      </c>
      <c r="AZ25" s="793"/>
      <c r="BA25" s="792">
        <v>0</v>
      </c>
      <c r="BB25" s="793"/>
      <c r="BC25" s="793">
        <v>0</v>
      </c>
      <c r="BD25" s="793"/>
      <c r="BE25" s="792">
        <v>0</v>
      </c>
      <c r="BF25" s="793"/>
      <c r="BG25" s="793">
        <v>0</v>
      </c>
      <c r="BH25" s="793"/>
      <c r="BI25" s="792">
        <v>0</v>
      </c>
      <c r="BJ25" s="793"/>
      <c r="BK25" s="793">
        <v>0</v>
      </c>
      <c r="BL25" s="793"/>
      <c r="BM25" s="792">
        <v>0</v>
      </c>
      <c r="BN25" s="793"/>
      <c r="BO25" s="793">
        <v>0</v>
      </c>
      <c r="BP25" s="793"/>
      <c r="BQ25" s="793">
        <v>0</v>
      </c>
      <c r="BR25" s="793"/>
      <c r="BS25" s="792">
        <v>249.452</v>
      </c>
      <c r="BT25" s="793"/>
      <c r="BU25" s="793">
        <v>249.452</v>
      </c>
      <c r="BV25" s="793"/>
      <c r="BW25" s="792">
        <v>0</v>
      </c>
      <c r="BX25" s="793"/>
      <c r="BY25" s="793">
        <v>249.452</v>
      </c>
      <c r="BZ25" s="793"/>
      <c r="CA25" s="792">
        <v>0</v>
      </c>
      <c r="CB25" s="793"/>
      <c r="CC25" s="793">
        <v>249.452</v>
      </c>
      <c r="CD25" s="793"/>
      <c r="CE25" s="793">
        <v>249.452</v>
      </c>
      <c r="CF25" s="793"/>
      <c r="CG25" s="792">
        <v>0</v>
      </c>
      <c r="CH25" s="793"/>
      <c r="CI25" s="793">
        <v>249.452</v>
      </c>
      <c r="CJ25" s="793"/>
      <c r="CK25" s="792">
        <v>0</v>
      </c>
      <c r="CL25" s="793"/>
      <c r="CM25" s="793">
        <v>249.452</v>
      </c>
      <c r="CN25" s="793"/>
      <c r="CO25" s="792">
        <v>0</v>
      </c>
      <c r="CP25" s="793"/>
      <c r="CQ25" s="793">
        <v>0</v>
      </c>
      <c r="CR25" s="793"/>
      <c r="CS25" s="793">
        <v>249.452</v>
      </c>
      <c r="CT25" s="793"/>
      <c r="CU25" s="794">
        <v>249.452</v>
      </c>
      <c r="CV25" s="2065"/>
      <c r="CW25" s="2066"/>
    </row>
    <row r="26" spans="1:101" x14ac:dyDescent="0.25">
      <c r="A26" s="780"/>
      <c r="B26" s="780"/>
      <c r="C26" s="780"/>
      <c r="D26" s="780"/>
      <c r="E26" s="769" t="s">
        <v>2197</v>
      </c>
      <c r="F26" s="781"/>
      <c r="G26" s="782"/>
      <c r="H26" s="782"/>
      <c r="I26" s="782">
        <v>0</v>
      </c>
      <c r="J26" s="782"/>
      <c r="K26" s="782"/>
      <c r="L26" s="782"/>
      <c r="M26" s="782">
        <v>0</v>
      </c>
      <c r="N26" s="782">
        <v>0</v>
      </c>
      <c r="O26" s="782"/>
      <c r="P26" s="782"/>
      <c r="Q26" s="782">
        <v>123</v>
      </c>
      <c r="R26" s="782">
        <v>123</v>
      </c>
      <c r="S26" s="782"/>
      <c r="T26" s="782"/>
      <c r="U26" s="783"/>
      <c r="V26" s="782">
        <v>0</v>
      </c>
      <c r="W26" s="782">
        <v>123</v>
      </c>
      <c r="X26" s="784">
        <v>123</v>
      </c>
      <c r="Y26" s="785"/>
      <c r="Z26" s="782"/>
      <c r="AA26" s="782"/>
      <c r="AB26" s="782">
        <v>0</v>
      </c>
      <c r="AC26" s="782"/>
      <c r="AD26" s="782"/>
      <c r="AE26" s="782"/>
      <c r="AF26" s="785">
        <v>0</v>
      </c>
      <c r="AG26" s="782">
        <v>0</v>
      </c>
      <c r="AH26" s="782"/>
      <c r="AI26" s="782"/>
      <c r="AJ26" s="782">
        <v>0</v>
      </c>
      <c r="AK26" s="782">
        <v>0</v>
      </c>
      <c r="AL26" s="782"/>
      <c r="AM26" s="782"/>
      <c r="AN26" s="783"/>
      <c r="AO26" s="782">
        <v>0</v>
      </c>
      <c r="AP26" s="782">
        <v>0</v>
      </c>
      <c r="AQ26" s="786">
        <v>0</v>
      </c>
      <c r="AR26" s="787">
        <v>123</v>
      </c>
      <c r="AS26" s="788"/>
      <c r="AT26" s="789"/>
      <c r="AU26" s="790">
        <v>0</v>
      </c>
      <c r="AV26" s="791"/>
      <c r="AW26" s="792">
        <v>0</v>
      </c>
      <c r="AX26" s="793"/>
      <c r="AY26" s="793">
        <v>0</v>
      </c>
      <c r="AZ26" s="793"/>
      <c r="BA26" s="792">
        <v>0</v>
      </c>
      <c r="BB26" s="793"/>
      <c r="BC26" s="793">
        <v>0</v>
      </c>
      <c r="BD26" s="793"/>
      <c r="BE26" s="792">
        <v>0</v>
      </c>
      <c r="BF26" s="793"/>
      <c r="BG26" s="793">
        <v>0</v>
      </c>
      <c r="BH26" s="793"/>
      <c r="BI26" s="792">
        <v>0</v>
      </c>
      <c r="BJ26" s="793"/>
      <c r="BK26" s="793">
        <v>0</v>
      </c>
      <c r="BL26" s="793"/>
      <c r="BM26" s="792">
        <v>0</v>
      </c>
      <c r="BN26" s="793"/>
      <c r="BO26" s="793">
        <v>0</v>
      </c>
      <c r="BP26" s="793"/>
      <c r="BQ26" s="793">
        <v>0</v>
      </c>
      <c r="BR26" s="793"/>
      <c r="BS26" s="792">
        <v>0</v>
      </c>
      <c r="BT26" s="793"/>
      <c r="BU26" s="793">
        <v>0</v>
      </c>
      <c r="BV26" s="793"/>
      <c r="BW26" s="792">
        <v>0</v>
      </c>
      <c r="BX26" s="793"/>
      <c r="BY26" s="793">
        <v>0</v>
      </c>
      <c r="BZ26" s="793"/>
      <c r="CA26" s="792">
        <v>123</v>
      </c>
      <c r="CB26" s="793"/>
      <c r="CC26" s="793">
        <v>123</v>
      </c>
      <c r="CD26" s="793"/>
      <c r="CE26" s="793">
        <v>123</v>
      </c>
      <c r="CF26" s="793"/>
      <c r="CG26" s="792">
        <v>0</v>
      </c>
      <c r="CH26" s="793"/>
      <c r="CI26" s="793">
        <v>123</v>
      </c>
      <c r="CJ26" s="793"/>
      <c r="CK26" s="792">
        <v>0</v>
      </c>
      <c r="CL26" s="793"/>
      <c r="CM26" s="793">
        <v>123</v>
      </c>
      <c r="CN26" s="793"/>
      <c r="CO26" s="792">
        <v>0</v>
      </c>
      <c r="CP26" s="793"/>
      <c r="CQ26" s="793">
        <v>0</v>
      </c>
      <c r="CR26" s="793"/>
      <c r="CS26" s="793">
        <v>123</v>
      </c>
      <c r="CT26" s="793"/>
      <c r="CU26" s="794">
        <v>123</v>
      </c>
      <c r="CV26" s="2065"/>
      <c r="CW26" s="2066"/>
    </row>
    <row r="27" spans="1:101" x14ac:dyDescent="0.25">
      <c r="A27" s="780"/>
      <c r="B27" s="780"/>
      <c r="C27" s="780"/>
      <c r="D27" s="780"/>
      <c r="E27" s="769" t="s">
        <v>2198</v>
      </c>
      <c r="F27" s="781"/>
      <c r="G27" s="782"/>
      <c r="H27" s="782"/>
      <c r="I27" s="782">
        <v>0</v>
      </c>
      <c r="J27" s="782"/>
      <c r="K27" s="782"/>
      <c r="L27" s="782"/>
      <c r="M27" s="782">
        <v>0</v>
      </c>
      <c r="N27" s="782">
        <v>0</v>
      </c>
      <c r="O27" s="782"/>
      <c r="P27" s="782"/>
      <c r="Q27" s="782">
        <v>1099</v>
      </c>
      <c r="R27" s="782">
        <v>1099</v>
      </c>
      <c r="S27" s="782"/>
      <c r="T27" s="782"/>
      <c r="U27" s="783"/>
      <c r="V27" s="782">
        <v>0</v>
      </c>
      <c r="W27" s="782">
        <v>1099</v>
      </c>
      <c r="X27" s="784">
        <v>1099</v>
      </c>
      <c r="Y27" s="785"/>
      <c r="Z27" s="782"/>
      <c r="AA27" s="782"/>
      <c r="AB27" s="782">
        <v>0</v>
      </c>
      <c r="AC27" s="782"/>
      <c r="AD27" s="782"/>
      <c r="AE27" s="782"/>
      <c r="AF27" s="785">
        <v>0</v>
      </c>
      <c r="AG27" s="782">
        <v>0</v>
      </c>
      <c r="AH27" s="782"/>
      <c r="AI27" s="782"/>
      <c r="AJ27" s="782">
        <v>0</v>
      </c>
      <c r="AK27" s="782">
        <v>0</v>
      </c>
      <c r="AL27" s="782"/>
      <c r="AM27" s="782"/>
      <c r="AN27" s="783"/>
      <c r="AO27" s="782">
        <v>0</v>
      </c>
      <c r="AP27" s="782">
        <v>0</v>
      </c>
      <c r="AQ27" s="786">
        <v>0</v>
      </c>
      <c r="AR27" s="787">
        <v>1099</v>
      </c>
      <c r="AS27" s="788"/>
      <c r="AT27" s="789"/>
      <c r="AU27" s="790">
        <v>0</v>
      </c>
      <c r="AV27" s="791"/>
      <c r="AW27" s="792">
        <v>0</v>
      </c>
      <c r="AX27" s="793"/>
      <c r="AY27" s="793">
        <v>0</v>
      </c>
      <c r="AZ27" s="793"/>
      <c r="BA27" s="792">
        <v>0</v>
      </c>
      <c r="BB27" s="793"/>
      <c r="BC27" s="793">
        <v>0</v>
      </c>
      <c r="BD27" s="793"/>
      <c r="BE27" s="792">
        <v>0</v>
      </c>
      <c r="BF27" s="793"/>
      <c r="BG27" s="793">
        <v>0</v>
      </c>
      <c r="BH27" s="793"/>
      <c r="BI27" s="792">
        <v>0</v>
      </c>
      <c r="BJ27" s="793"/>
      <c r="BK27" s="793">
        <v>0</v>
      </c>
      <c r="BL27" s="793"/>
      <c r="BM27" s="792">
        <v>0</v>
      </c>
      <c r="BN27" s="793"/>
      <c r="BO27" s="793">
        <v>0</v>
      </c>
      <c r="BP27" s="793"/>
      <c r="BQ27" s="793">
        <v>0</v>
      </c>
      <c r="BR27" s="793"/>
      <c r="BS27" s="792">
        <v>0</v>
      </c>
      <c r="BT27" s="793"/>
      <c r="BU27" s="793">
        <v>0</v>
      </c>
      <c r="BV27" s="793"/>
      <c r="BW27" s="792">
        <v>0</v>
      </c>
      <c r="BX27" s="793"/>
      <c r="BY27" s="793">
        <v>0</v>
      </c>
      <c r="BZ27" s="793"/>
      <c r="CA27" s="792">
        <v>1099</v>
      </c>
      <c r="CB27" s="793"/>
      <c r="CC27" s="793">
        <v>1099</v>
      </c>
      <c r="CD27" s="793"/>
      <c r="CE27" s="793">
        <v>1099</v>
      </c>
      <c r="CF27" s="793"/>
      <c r="CG27" s="792">
        <v>0</v>
      </c>
      <c r="CH27" s="793"/>
      <c r="CI27" s="793">
        <v>1099</v>
      </c>
      <c r="CJ27" s="793"/>
      <c r="CK27" s="792">
        <v>0</v>
      </c>
      <c r="CL27" s="793"/>
      <c r="CM27" s="793">
        <v>1099</v>
      </c>
      <c r="CN27" s="793"/>
      <c r="CO27" s="792">
        <v>0</v>
      </c>
      <c r="CP27" s="793"/>
      <c r="CQ27" s="793">
        <v>0</v>
      </c>
      <c r="CR27" s="793"/>
      <c r="CS27" s="793">
        <v>1099</v>
      </c>
      <c r="CT27" s="793"/>
      <c r="CU27" s="794">
        <v>1099</v>
      </c>
      <c r="CV27" s="2065"/>
      <c r="CW27" s="2066"/>
    </row>
    <row r="28" spans="1:101" x14ac:dyDescent="0.25">
      <c r="A28" s="780"/>
      <c r="B28" s="780"/>
      <c r="C28" s="780"/>
      <c r="D28" s="780"/>
      <c r="E28" s="769" t="s">
        <v>1681</v>
      </c>
      <c r="F28" s="781"/>
      <c r="G28" s="782"/>
      <c r="H28" s="782">
        <v>260</v>
      </c>
      <c r="I28" s="782">
        <v>260</v>
      </c>
      <c r="J28" s="782"/>
      <c r="K28" s="782"/>
      <c r="L28" s="782"/>
      <c r="M28" s="782">
        <v>0</v>
      </c>
      <c r="N28" s="782">
        <v>260</v>
      </c>
      <c r="O28" s="782"/>
      <c r="P28" s="782"/>
      <c r="Q28" s="782"/>
      <c r="R28" s="782">
        <v>0</v>
      </c>
      <c r="S28" s="782"/>
      <c r="T28" s="782"/>
      <c r="U28" s="783"/>
      <c r="V28" s="782">
        <v>0</v>
      </c>
      <c r="W28" s="782">
        <v>0</v>
      </c>
      <c r="X28" s="784">
        <v>260</v>
      </c>
      <c r="Y28" s="785"/>
      <c r="Z28" s="782"/>
      <c r="AA28" s="782">
        <v>0</v>
      </c>
      <c r="AB28" s="782">
        <v>0</v>
      </c>
      <c r="AC28" s="782"/>
      <c r="AD28" s="782"/>
      <c r="AE28" s="782"/>
      <c r="AF28" s="785">
        <v>0</v>
      </c>
      <c r="AG28" s="782">
        <v>0</v>
      </c>
      <c r="AH28" s="782"/>
      <c r="AI28" s="782"/>
      <c r="AJ28" s="782"/>
      <c r="AK28" s="782">
        <v>0</v>
      </c>
      <c r="AL28" s="782"/>
      <c r="AM28" s="782"/>
      <c r="AN28" s="783"/>
      <c r="AO28" s="782">
        <v>0</v>
      </c>
      <c r="AP28" s="782">
        <v>0</v>
      </c>
      <c r="AQ28" s="786">
        <v>0</v>
      </c>
      <c r="AR28" s="787">
        <v>260</v>
      </c>
      <c r="AS28" s="788"/>
      <c r="AT28" s="789"/>
      <c r="AU28" s="790">
        <v>0</v>
      </c>
      <c r="AV28" s="791"/>
      <c r="AW28" s="792">
        <v>0</v>
      </c>
      <c r="AX28" s="793"/>
      <c r="AY28" s="793">
        <v>0</v>
      </c>
      <c r="AZ28" s="793"/>
      <c r="BA28" s="792">
        <v>260</v>
      </c>
      <c r="BB28" s="793"/>
      <c r="BC28" s="793">
        <v>260</v>
      </c>
      <c r="BD28" s="793"/>
      <c r="BE28" s="792">
        <v>0</v>
      </c>
      <c r="BF28" s="793"/>
      <c r="BG28" s="793">
        <v>260</v>
      </c>
      <c r="BH28" s="793"/>
      <c r="BI28" s="792">
        <v>0</v>
      </c>
      <c r="BJ28" s="793"/>
      <c r="BK28" s="793">
        <v>260</v>
      </c>
      <c r="BL28" s="793"/>
      <c r="BM28" s="792">
        <v>0</v>
      </c>
      <c r="BN28" s="793"/>
      <c r="BO28" s="793">
        <v>0</v>
      </c>
      <c r="BP28" s="793"/>
      <c r="BQ28" s="793">
        <v>260</v>
      </c>
      <c r="BR28" s="793"/>
      <c r="BS28" s="792">
        <v>0</v>
      </c>
      <c r="BT28" s="793"/>
      <c r="BU28" s="793">
        <v>260</v>
      </c>
      <c r="BV28" s="793"/>
      <c r="BW28" s="792">
        <v>0</v>
      </c>
      <c r="BX28" s="793"/>
      <c r="BY28" s="793">
        <v>260</v>
      </c>
      <c r="BZ28" s="793"/>
      <c r="CA28" s="792">
        <v>0</v>
      </c>
      <c r="CB28" s="793"/>
      <c r="CC28" s="793">
        <v>0</v>
      </c>
      <c r="CD28" s="793"/>
      <c r="CE28" s="793">
        <v>260</v>
      </c>
      <c r="CF28" s="793"/>
      <c r="CG28" s="792">
        <v>0</v>
      </c>
      <c r="CH28" s="793"/>
      <c r="CI28" s="793">
        <v>260</v>
      </c>
      <c r="CJ28" s="793"/>
      <c r="CK28" s="792">
        <v>0</v>
      </c>
      <c r="CL28" s="793"/>
      <c r="CM28" s="793">
        <v>260</v>
      </c>
      <c r="CN28" s="793"/>
      <c r="CO28" s="792">
        <v>0</v>
      </c>
      <c r="CP28" s="793"/>
      <c r="CQ28" s="793">
        <v>0</v>
      </c>
      <c r="CR28" s="793"/>
      <c r="CS28" s="793">
        <v>0</v>
      </c>
      <c r="CT28" s="793"/>
      <c r="CU28" s="794">
        <v>260</v>
      </c>
      <c r="CV28" s="2065"/>
      <c r="CW28" s="2066"/>
    </row>
    <row r="29" spans="1:101" x14ac:dyDescent="0.25">
      <c r="A29" s="780"/>
      <c r="B29" s="780"/>
      <c r="C29" s="780"/>
      <c r="D29" s="780"/>
      <c r="E29" s="769" t="s">
        <v>1712</v>
      </c>
      <c r="F29" s="781">
        <v>154</v>
      </c>
      <c r="G29" s="782">
        <v>1251</v>
      </c>
      <c r="H29" s="782"/>
      <c r="I29" s="782">
        <v>1405</v>
      </c>
      <c r="J29" s="782">
        <v>469</v>
      </c>
      <c r="K29" s="782">
        <v>843</v>
      </c>
      <c r="L29" s="782">
        <v>1253.6020000000001</v>
      </c>
      <c r="M29" s="782">
        <v>2565.6019999999999</v>
      </c>
      <c r="N29" s="782">
        <v>3970.6019999999999</v>
      </c>
      <c r="O29" s="782">
        <v>1410.038</v>
      </c>
      <c r="P29" s="782"/>
      <c r="Q29" s="782">
        <v>928</v>
      </c>
      <c r="R29" s="782">
        <v>2338.038</v>
      </c>
      <c r="S29" s="782">
        <v>1278.97</v>
      </c>
      <c r="T29" s="782">
        <v>213.51400000000001</v>
      </c>
      <c r="U29" s="783">
        <v>725</v>
      </c>
      <c r="V29" s="782">
        <v>2217.4839999999999</v>
      </c>
      <c r="W29" s="782">
        <v>4555.5219999999999</v>
      </c>
      <c r="X29" s="784">
        <v>8526.1239999999998</v>
      </c>
      <c r="Y29" s="785">
        <v>0</v>
      </c>
      <c r="Z29" s="782">
        <v>0</v>
      </c>
      <c r="AA29" s="782"/>
      <c r="AB29" s="782">
        <v>0</v>
      </c>
      <c r="AC29" s="782">
        <v>0</v>
      </c>
      <c r="AD29" s="782">
        <v>0</v>
      </c>
      <c r="AE29" s="782">
        <v>0</v>
      </c>
      <c r="AF29" s="785">
        <v>0</v>
      </c>
      <c r="AG29" s="782">
        <v>0</v>
      </c>
      <c r="AH29" s="782">
        <v>0</v>
      </c>
      <c r="AI29" s="782"/>
      <c r="AJ29" s="782">
        <v>0</v>
      </c>
      <c r="AK29" s="782">
        <v>0</v>
      </c>
      <c r="AL29" s="782">
        <v>0</v>
      </c>
      <c r="AM29" s="782">
        <v>0</v>
      </c>
      <c r="AN29" s="783">
        <v>0</v>
      </c>
      <c r="AO29" s="782">
        <v>0</v>
      </c>
      <c r="AP29" s="782">
        <v>0</v>
      </c>
      <c r="AQ29" s="786">
        <v>0</v>
      </c>
      <c r="AR29" s="787">
        <v>8526.1239999999998</v>
      </c>
      <c r="AS29" s="788"/>
      <c r="AT29" s="789"/>
      <c r="AU29" s="790">
        <v>154</v>
      </c>
      <c r="AV29" s="791"/>
      <c r="AW29" s="792">
        <v>1251</v>
      </c>
      <c r="AX29" s="793"/>
      <c r="AY29" s="793">
        <v>1405</v>
      </c>
      <c r="AZ29" s="793"/>
      <c r="BA29" s="792">
        <v>0</v>
      </c>
      <c r="BB29" s="793"/>
      <c r="BC29" s="793">
        <v>1405</v>
      </c>
      <c r="BD29" s="793"/>
      <c r="BE29" s="792">
        <v>469</v>
      </c>
      <c r="BF29" s="793"/>
      <c r="BG29" s="793">
        <v>1874</v>
      </c>
      <c r="BH29" s="793"/>
      <c r="BI29" s="792">
        <v>843</v>
      </c>
      <c r="BJ29" s="793"/>
      <c r="BK29" s="793">
        <v>2717</v>
      </c>
      <c r="BL29" s="793"/>
      <c r="BM29" s="792">
        <v>1253.6020000000001</v>
      </c>
      <c r="BN29" s="793"/>
      <c r="BO29" s="793">
        <v>2565.6019999999999</v>
      </c>
      <c r="BP29" s="793"/>
      <c r="BQ29" s="793">
        <v>3970.6019999999999</v>
      </c>
      <c r="BR29" s="793"/>
      <c r="BS29" s="792">
        <v>1410.038</v>
      </c>
      <c r="BT29" s="793"/>
      <c r="BU29" s="793">
        <v>5380.6399999999994</v>
      </c>
      <c r="BV29" s="793"/>
      <c r="BW29" s="792">
        <v>0</v>
      </c>
      <c r="BX29" s="793"/>
      <c r="BY29" s="793">
        <v>5380.6399999999994</v>
      </c>
      <c r="BZ29" s="793"/>
      <c r="CA29" s="792">
        <v>928</v>
      </c>
      <c r="CB29" s="793"/>
      <c r="CC29" s="793">
        <v>2338.038</v>
      </c>
      <c r="CD29" s="793"/>
      <c r="CE29" s="793">
        <v>6308.6399999999994</v>
      </c>
      <c r="CF29" s="793"/>
      <c r="CG29" s="792">
        <v>1278.97</v>
      </c>
      <c r="CH29" s="793"/>
      <c r="CI29" s="793">
        <v>7587.61</v>
      </c>
      <c r="CJ29" s="793"/>
      <c r="CK29" s="792">
        <v>213.51400000000001</v>
      </c>
      <c r="CL29" s="793"/>
      <c r="CM29" s="793">
        <v>7801.1239999999998</v>
      </c>
      <c r="CN29" s="793"/>
      <c r="CO29" s="792">
        <v>725</v>
      </c>
      <c r="CP29" s="793"/>
      <c r="CQ29" s="793">
        <v>2217.4839999999999</v>
      </c>
      <c r="CR29" s="793"/>
      <c r="CS29" s="793">
        <v>4555.5219999999999</v>
      </c>
      <c r="CT29" s="793"/>
      <c r="CU29" s="794">
        <v>8526.1239999999998</v>
      </c>
      <c r="CV29" s="2065"/>
      <c r="CW29" s="2066"/>
    </row>
    <row r="30" spans="1:101" x14ac:dyDescent="0.25">
      <c r="A30" s="780"/>
      <c r="B30" s="780"/>
      <c r="C30" s="780"/>
      <c r="D30" s="780"/>
      <c r="E30" s="769" t="s">
        <v>1711</v>
      </c>
      <c r="F30" s="781">
        <v>759</v>
      </c>
      <c r="G30" s="782"/>
      <c r="H30" s="782"/>
      <c r="I30" s="782">
        <v>759</v>
      </c>
      <c r="J30" s="782"/>
      <c r="K30" s="782"/>
      <c r="L30" s="782"/>
      <c r="M30" s="782">
        <v>0</v>
      </c>
      <c r="N30" s="782">
        <v>759</v>
      </c>
      <c r="O30" s="782"/>
      <c r="P30" s="782"/>
      <c r="Q30" s="782"/>
      <c r="R30" s="782">
        <v>0</v>
      </c>
      <c r="S30" s="782"/>
      <c r="T30" s="782"/>
      <c r="U30" s="783"/>
      <c r="V30" s="782">
        <v>0</v>
      </c>
      <c r="W30" s="782">
        <v>0</v>
      </c>
      <c r="X30" s="784">
        <v>759</v>
      </c>
      <c r="Y30" s="785">
        <v>0</v>
      </c>
      <c r="Z30" s="782"/>
      <c r="AA30" s="782"/>
      <c r="AB30" s="782">
        <v>0</v>
      </c>
      <c r="AC30" s="782"/>
      <c r="AD30" s="782"/>
      <c r="AE30" s="782"/>
      <c r="AF30" s="785">
        <v>0</v>
      </c>
      <c r="AG30" s="782">
        <v>0</v>
      </c>
      <c r="AH30" s="782"/>
      <c r="AI30" s="782"/>
      <c r="AJ30" s="782"/>
      <c r="AK30" s="782">
        <v>0</v>
      </c>
      <c r="AL30" s="782"/>
      <c r="AM30" s="782"/>
      <c r="AN30" s="783"/>
      <c r="AO30" s="782">
        <v>0</v>
      </c>
      <c r="AP30" s="782">
        <v>0</v>
      </c>
      <c r="AQ30" s="786">
        <v>0</v>
      </c>
      <c r="AR30" s="787">
        <v>759</v>
      </c>
      <c r="AS30" s="788"/>
      <c r="AT30" s="789"/>
      <c r="AU30" s="790">
        <v>759</v>
      </c>
      <c r="AV30" s="791"/>
      <c r="AW30" s="792">
        <v>0</v>
      </c>
      <c r="AX30" s="793"/>
      <c r="AY30" s="793">
        <v>759</v>
      </c>
      <c r="AZ30" s="793"/>
      <c r="BA30" s="792">
        <v>0</v>
      </c>
      <c r="BB30" s="793"/>
      <c r="BC30" s="793">
        <v>759</v>
      </c>
      <c r="BD30" s="793"/>
      <c r="BE30" s="792">
        <v>0</v>
      </c>
      <c r="BF30" s="793"/>
      <c r="BG30" s="793">
        <v>759</v>
      </c>
      <c r="BH30" s="793"/>
      <c r="BI30" s="792">
        <v>0</v>
      </c>
      <c r="BJ30" s="793"/>
      <c r="BK30" s="793">
        <v>759</v>
      </c>
      <c r="BL30" s="793"/>
      <c r="BM30" s="792">
        <v>0</v>
      </c>
      <c r="BN30" s="793"/>
      <c r="BO30" s="793">
        <v>0</v>
      </c>
      <c r="BP30" s="793"/>
      <c r="BQ30" s="793">
        <v>759</v>
      </c>
      <c r="BR30" s="793"/>
      <c r="BS30" s="792">
        <v>0</v>
      </c>
      <c r="BT30" s="793"/>
      <c r="BU30" s="793">
        <v>759</v>
      </c>
      <c r="BV30" s="793"/>
      <c r="BW30" s="792">
        <v>0</v>
      </c>
      <c r="BX30" s="793"/>
      <c r="BY30" s="793">
        <v>759</v>
      </c>
      <c r="BZ30" s="793"/>
      <c r="CA30" s="792">
        <v>0</v>
      </c>
      <c r="CB30" s="793"/>
      <c r="CC30" s="793">
        <v>0</v>
      </c>
      <c r="CD30" s="793"/>
      <c r="CE30" s="793">
        <v>759</v>
      </c>
      <c r="CF30" s="793"/>
      <c r="CG30" s="792">
        <v>0</v>
      </c>
      <c r="CH30" s="793"/>
      <c r="CI30" s="793">
        <v>759</v>
      </c>
      <c r="CJ30" s="793"/>
      <c r="CK30" s="792">
        <v>0</v>
      </c>
      <c r="CL30" s="793"/>
      <c r="CM30" s="793">
        <v>759</v>
      </c>
      <c r="CN30" s="793"/>
      <c r="CO30" s="792">
        <v>0</v>
      </c>
      <c r="CP30" s="793"/>
      <c r="CQ30" s="793">
        <v>0</v>
      </c>
      <c r="CR30" s="793"/>
      <c r="CS30" s="793">
        <v>0</v>
      </c>
      <c r="CT30" s="793"/>
      <c r="CU30" s="794">
        <v>759</v>
      </c>
      <c r="CV30" s="2065"/>
      <c r="CW30" s="2066"/>
    </row>
    <row r="31" spans="1:101" x14ac:dyDescent="0.25">
      <c r="A31" s="780"/>
      <c r="B31" s="780"/>
      <c r="C31" s="780"/>
      <c r="D31" s="780"/>
      <c r="E31" s="769" t="s">
        <v>2199</v>
      </c>
      <c r="F31" s="781">
        <v>3272</v>
      </c>
      <c r="G31" s="782">
        <v>3175</v>
      </c>
      <c r="H31" s="782">
        <v>3759</v>
      </c>
      <c r="I31" s="782">
        <v>10206</v>
      </c>
      <c r="J31" s="782">
        <v>2712</v>
      </c>
      <c r="K31" s="782">
        <v>2826</v>
      </c>
      <c r="L31" s="782">
        <v>1560.1320000000001</v>
      </c>
      <c r="M31" s="782">
        <v>7098.1319999999996</v>
      </c>
      <c r="N31" s="782">
        <v>17304.131999999998</v>
      </c>
      <c r="O31" s="782">
        <v>2255.6379999999999</v>
      </c>
      <c r="P31" s="782">
        <v>306.52999999999997</v>
      </c>
      <c r="Q31" s="782">
        <v>2184</v>
      </c>
      <c r="R31" s="782">
        <v>4746.1679999999997</v>
      </c>
      <c r="S31" s="782">
        <v>2418.4160000000002</v>
      </c>
      <c r="T31" s="782">
        <v>4008.1439999999998</v>
      </c>
      <c r="U31" s="783">
        <v>5306</v>
      </c>
      <c r="V31" s="782">
        <v>11732.56</v>
      </c>
      <c r="W31" s="782">
        <v>16478.727999999999</v>
      </c>
      <c r="X31" s="784">
        <v>33782.86</v>
      </c>
      <c r="Y31" s="785">
        <v>0</v>
      </c>
      <c r="Z31" s="782">
        <v>0</v>
      </c>
      <c r="AA31" s="782">
        <v>347</v>
      </c>
      <c r="AB31" s="782">
        <v>347</v>
      </c>
      <c r="AC31" s="782">
        <v>0</v>
      </c>
      <c r="AD31" s="782">
        <v>0</v>
      </c>
      <c r="AE31" s="782">
        <v>0</v>
      </c>
      <c r="AF31" s="785">
        <v>0</v>
      </c>
      <c r="AG31" s="782">
        <v>347</v>
      </c>
      <c r="AH31" s="782">
        <v>0</v>
      </c>
      <c r="AI31" s="782">
        <v>0</v>
      </c>
      <c r="AJ31" s="782">
        <v>0</v>
      </c>
      <c r="AK31" s="782">
        <v>0</v>
      </c>
      <c r="AL31" s="782">
        <v>0</v>
      </c>
      <c r="AM31" s="782">
        <v>0</v>
      </c>
      <c r="AN31" s="783">
        <v>161</v>
      </c>
      <c r="AO31" s="782">
        <v>161</v>
      </c>
      <c r="AP31" s="782">
        <v>161</v>
      </c>
      <c r="AQ31" s="786">
        <v>508</v>
      </c>
      <c r="AR31" s="787">
        <v>34290.86</v>
      </c>
      <c r="AS31" s="788"/>
      <c r="AT31" s="789"/>
      <c r="AU31" s="790">
        <v>3272</v>
      </c>
      <c r="AV31" s="791"/>
      <c r="AW31" s="792">
        <v>3175</v>
      </c>
      <c r="AX31" s="793"/>
      <c r="AY31" s="793">
        <v>6447</v>
      </c>
      <c r="AZ31" s="793"/>
      <c r="BA31" s="792">
        <v>4106</v>
      </c>
      <c r="BB31" s="793"/>
      <c r="BC31" s="793">
        <v>10553</v>
      </c>
      <c r="BD31" s="793"/>
      <c r="BE31" s="792">
        <v>2712</v>
      </c>
      <c r="BF31" s="793"/>
      <c r="BG31" s="793">
        <v>13265</v>
      </c>
      <c r="BH31" s="793"/>
      <c r="BI31" s="792">
        <v>2826</v>
      </c>
      <c r="BJ31" s="793"/>
      <c r="BK31" s="793">
        <v>16091</v>
      </c>
      <c r="BL31" s="793"/>
      <c r="BM31" s="792">
        <v>1560.1320000000001</v>
      </c>
      <c r="BN31" s="793"/>
      <c r="BO31" s="793">
        <v>7098.1319999999996</v>
      </c>
      <c r="BP31" s="793"/>
      <c r="BQ31" s="793">
        <v>17651.131999999998</v>
      </c>
      <c r="BR31" s="793"/>
      <c r="BS31" s="792">
        <v>2255.6379999999999</v>
      </c>
      <c r="BT31" s="793"/>
      <c r="BU31" s="793">
        <v>19906.769999999997</v>
      </c>
      <c r="BV31" s="793"/>
      <c r="BW31" s="792">
        <v>306.52999999999997</v>
      </c>
      <c r="BX31" s="793"/>
      <c r="BY31" s="793">
        <v>20213.299999999996</v>
      </c>
      <c r="BZ31" s="793"/>
      <c r="CA31" s="792">
        <v>2184</v>
      </c>
      <c r="CB31" s="793"/>
      <c r="CC31" s="793">
        <v>4746.1679999999997</v>
      </c>
      <c r="CD31" s="793"/>
      <c r="CE31" s="793">
        <v>22397.299999999996</v>
      </c>
      <c r="CF31" s="793"/>
      <c r="CG31" s="792">
        <v>2418.4160000000002</v>
      </c>
      <c r="CH31" s="793"/>
      <c r="CI31" s="793">
        <v>24815.715999999997</v>
      </c>
      <c r="CJ31" s="793"/>
      <c r="CK31" s="792">
        <v>4008.1439999999998</v>
      </c>
      <c r="CL31" s="793"/>
      <c r="CM31" s="793">
        <v>28823.859999999997</v>
      </c>
      <c r="CN31" s="793"/>
      <c r="CO31" s="792">
        <v>5467</v>
      </c>
      <c r="CP31" s="793"/>
      <c r="CQ31" s="793">
        <v>11893.56</v>
      </c>
      <c r="CR31" s="793"/>
      <c r="CS31" s="793">
        <v>16639.727999999999</v>
      </c>
      <c r="CT31" s="793"/>
      <c r="CU31" s="794">
        <v>34290.86</v>
      </c>
      <c r="CV31" s="2065"/>
      <c r="CW31" s="2066"/>
    </row>
    <row r="32" spans="1:101" x14ac:dyDescent="0.25">
      <c r="A32" s="780"/>
      <c r="B32" s="780"/>
      <c r="C32" s="780"/>
      <c r="D32" s="780"/>
      <c r="E32" s="769" t="s">
        <v>1212</v>
      </c>
      <c r="F32" s="781">
        <v>1097</v>
      </c>
      <c r="G32" s="782">
        <v>1173</v>
      </c>
      <c r="H32" s="782">
        <v>1955</v>
      </c>
      <c r="I32" s="782">
        <v>4225</v>
      </c>
      <c r="J32" s="782">
        <v>746</v>
      </c>
      <c r="K32" s="782">
        <v>3015</v>
      </c>
      <c r="L32" s="782">
        <v>1756.7339999999999</v>
      </c>
      <c r="M32" s="782">
        <v>5517.7340000000004</v>
      </c>
      <c r="N32" s="782">
        <v>9742.7340000000004</v>
      </c>
      <c r="O32" s="782">
        <v>4589.4939999999997</v>
      </c>
      <c r="P32" s="782">
        <v>742.01400000000001</v>
      </c>
      <c r="Q32" s="782">
        <v>2023</v>
      </c>
      <c r="R32" s="782">
        <v>7354.5079999999998</v>
      </c>
      <c r="S32" s="782">
        <v>1849.75</v>
      </c>
      <c r="T32" s="782"/>
      <c r="U32" s="783">
        <v>700</v>
      </c>
      <c r="V32" s="782">
        <v>2549.75</v>
      </c>
      <c r="W32" s="782">
        <v>9904.2579999999998</v>
      </c>
      <c r="X32" s="784">
        <v>19646.991999999998</v>
      </c>
      <c r="Y32" s="785">
        <v>0</v>
      </c>
      <c r="Z32" s="782">
        <v>0</v>
      </c>
      <c r="AA32" s="782">
        <v>0</v>
      </c>
      <c r="AB32" s="782">
        <v>0</v>
      </c>
      <c r="AC32" s="782">
        <v>0</v>
      </c>
      <c r="AD32" s="782">
        <v>0</v>
      </c>
      <c r="AE32" s="782">
        <v>0</v>
      </c>
      <c r="AF32" s="785">
        <v>0</v>
      </c>
      <c r="AG32" s="782">
        <v>0</v>
      </c>
      <c r="AH32" s="782">
        <v>0</v>
      </c>
      <c r="AI32" s="782">
        <v>0</v>
      </c>
      <c r="AJ32" s="782">
        <v>0</v>
      </c>
      <c r="AK32" s="782">
        <v>0</v>
      </c>
      <c r="AL32" s="782">
        <v>0</v>
      </c>
      <c r="AM32" s="782"/>
      <c r="AN32" s="783">
        <v>0</v>
      </c>
      <c r="AO32" s="782">
        <v>0</v>
      </c>
      <c r="AP32" s="782">
        <v>0</v>
      </c>
      <c r="AQ32" s="786">
        <v>0</v>
      </c>
      <c r="AR32" s="787">
        <v>19646.991999999998</v>
      </c>
      <c r="AS32" s="788"/>
      <c r="AT32" s="789"/>
      <c r="AU32" s="790">
        <v>1097</v>
      </c>
      <c r="AV32" s="791"/>
      <c r="AW32" s="792">
        <v>1173</v>
      </c>
      <c r="AX32" s="793"/>
      <c r="AY32" s="793">
        <v>2270</v>
      </c>
      <c r="AZ32" s="793"/>
      <c r="BA32" s="792">
        <v>1955</v>
      </c>
      <c r="BB32" s="793"/>
      <c r="BC32" s="793">
        <v>4225</v>
      </c>
      <c r="BD32" s="793"/>
      <c r="BE32" s="792">
        <v>746</v>
      </c>
      <c r="BF32" s="793"/>
      <c r="BG32" s="793">
        <v>4971</v>
      </c>
      <c r="BH32" s="793"/>
      <c r="BI32" s="792">
        <v>3015</v>
      </c>
      <c r="BJ32" s="793"/>
      <c r="BK32" s="793">
        <v>7986</v>
      </c>
      <c r="BL32" s="793"/>
      <c r="BM32" s="792">
        <v>1756.7339999999999</v>
      </c>
      <c r="BN32" s="793"/>
      <c r="BO32" s="793">
        <v>5517.7340000000004</v>
      </c>
      <c r="BP32" s="793"/>
      <c r="BQ32" s="793">
        <v>9742.7340000000004</v>
      </c>
      <c r="BR32" s="793"/>
      <c r="BS32" s="792">
        <v>4589.4939999999997</v>
      </c>
      <c r="BT32" s="793"/>
      <c r="BU32" s="793">
        <v>14332.227999999999</v>
      </c>
      <c r="BV32" s="793"/>
      <c r="BW32" s="792">
        <v>742.01400000000001</v>
      </c>
      <c r="BX32" s="793"/>
      <c r="BY32" s="793">
        <v>15074.241999999998</v>
      </c>
      <c r="BZ32" s="793"/>
      <c r="CA32" s="792">
        <v>2023</v>
      </c>
      <c r="CB32" s="793"/>
      <c r="CC32" s="793">
        <v>7354.5079999999998</v>
      </c>
      <c r="CD32" s="793"/>
      <c r="CE32" s="793">
        <v>17097.241999999998</v>
      </c>
      <c r="CF32" s="793"/>
      <c r="CG32" s="792">
        <v>1849.75</v>
      </c>
      <c r="CH32" s="793"/>
      <c r="CI32" s="793">
        <v>18946.991999999998</v>
      </c>
      <c r="CJ32" s="793"/>
      <c r="CK32" s="792">
        <v>0</v>
      </c>
      <c r="CL32" s="793"/>
      <c r="CM32" s="793">
        <v>18946.991999999998</v>
      </c>
      <c r="CN32" s="793"/>
      <c r="CO32" s="792">
        <v>700</v>
      </c>
      <c r="CP32" s="793"/>
      <c r="CQ32" s="793">
        <v>2549.75</v>
      </c>
      <c r="CR32" s="793"/>
      <c r="CS32" s="793">
        <v>9904.2579999999998</v>
      </c>
      <c r="CT32" s="793"/>
      <c r="CU32" s="794">
        <v>19646.991999999998</v>
      </c>
      <c r="CV32" s="2065"/>
      <c r="CW32" s="2066"/>
    </row>
    <row r="33" spans="1:101" x14ac:dyDescent="0.25">
      <c r="A33" s="780"/>
      <c r="B33" s="780"/>
      <c r="C33" s="780"/>
      <c r="D33" s="780"/>
      <c r="E33" s="769" t="s">
        <v>1415</v>
      </c>
      <c r="F33" s="781">
        <v>435</v>
      </c>
      <c r="G33" s="782">
        <v>1621</v>
      </c>
      <c r="H33" s="782">
        <v>154</v>
      </c>
      <c r="I33" s="782">
        <v>2210</v>
      </c>
      <c r="J33" s="782"/>
      <c r="K33" s="782"/>
      <c r="L33" s="782">
        <v>247.33799999999999</v>
      </c>
      <c r="M33" s="782">
        <v>247.33799999999999</v>
      </c>
      <c r="N33" s="782">
        <v>2457.3380000000002</v>
      </c>
      <c r="O33" s="782">
        <v>190.26</v>
      </c>
      <c r="P33" s="782">
        <v>179.69</v>
      </c>
      <c r="Q33" s="782">
        <v>106</v>
      </c>
      <c r="R33" s="782">
        <v>475.95</v>
      </c>
      <c r="S33" s="782">
        <v>270.59199999999998</v>
      </c>
      <c r="T33" s="782">
        <v>97.244</v>
      </c>
      <c r="U33" s="783"/>
      <c r="V33" s="782">
        <v>367.83600000000001</v>
      </c>
      <c r="W33" s="782">
        <v>843.78600000000006</v>
      </c>
      <c r="X33" s="784">
        <v>3301.1240000000003</v>
      </c>
      <c r="Y33" s="785">
        <v>0</v>
      </c>
      <c r="Z33" s="782">
        <v>0</v>
      </c>
      <c r="AA33" s="782">
        <v>0</v>
      </c>
      <c r="AB33" s="782">
        <v>0</v>
      </c>
      <c r="AC33" s="782"/>
      <c r="AD33" s="782"/>
      <c r="AE33" s="782">
        <v>0</v>
      </c>
      <c r="AF33" s="785">
        <v>0</v>
      </c>
      <c r="AG33" s="782">
        <v>0</v>
      </c>
      <c r="AH33" s="782">
        <v>0</v>
      </c>
      <c r="AI33" s="782">
        <v>0</v>
      </c>
      <c r="AJ33" s="782">
        <v>0</v>
      </c>
      <c r="AK33" s="782">
        <v>0</v>
      </c>
      <c r="AL33" s="782">
        <v>0</v>
      </c>
      <c r="AM33" s="782">
        <v>0</v>
      </c>
      <c r="AN33" s="783"/>
      <c r="AO33" s="782">
        <v>0</v>
      </c>
      <c r="AP33" s="782">
        <v>0</v>
      </c>
      <c r="AQ33" s="786">
        <v>0</v>
      </c>
      <c r="AR33" s="787">
        <v>3301.1240000000003</v>
      </c>
      <c r="AS33" s="788"/>
      <c r="AT33" s="789"/>
      <c r="AU33" s="790">
        <v>435</v>
      </c>
      <c r="AV33" s="791"/>
      <c r="AW33" s="792">
        <v>1621</v>
      </c>
      <c r="AX33" s="793"/>
      <c r="AY33" s="793">
        <v>2056</v>
      </c>
      <c r="AZ33" s="793"/>
      <c r="BA33" s="792">
        <v>154</v>
      </c>
      <c r="BB33" s="793"/>
      <c r="BC33" s="793">
        <v>2210</v>
      </c>
      <c r="BD33" s="793"/>
      <c r="BE33" s="792">
        <v>0</v>
      </c>
      <c r="BF33" s="793"/>
      <c r="BG33" s="793">
        <v>2210</v>
      </c>
      <c r="BH33" s="793"/>
      <c r="BI33" s="792">
        <v>0</v>
      </c>
      <c r="BJ33" s="793"/>
      <c r="BK33" s="793">
        <v>2210</v>
      </c>
      <c r="BL33" s="793"/>
      <c r="BM33" s="792">
        <v>247.33799999999999</v>
      </c>
      <c r="BN33" s="793"/>
      <c r="BO33" s="793">
        <v>247.33799999999999</v>
      </c>
      <c r="BP33" s="793"/>
      <c r="BQ33" s="793">
        <v>2457.3380000000002</v>
      </c>
      <c r="BR33" s="793"/>
      <c r="BS33" s="792">
        <v>190.26</v>
      </c>
      <c r="BT33" s="793"/>
      <c r="BU33" s="793">
        <v>2647.598</v>
      </c>
      <c r="BV33" s="793"/>
      <c r="BW33" s="792">
        <v>179.69</v>
      </c>
      <c r="BX33" s="793"/>
      <c r="BY33" s="793">
        <v>2827.288</v>
      </c>
      <c r="BZ33" s="793"/>
      <c r="CA33" s="792">
        <v>106</v>
      </c>
      <c r="CB33" s="793"/>
      <c r="CC33" s="793">
        <v>475.95</v>
      </c>
      <c r="CD33" s="793"/>
      <c r="CE33" s="793">
        <v>2933.288</v>
      </c>
      <c r="CF33" s="793"/>
      <c r="CG33" s="792">
        <v>270.59199999999998</v>
      </c>
      <c r="CH33" s="793"/>
      <c r="CI33" s="793">
        <v>3203.88</v>
      </c>
      <c r="CJ33" s="793"/>
      <c r="CK33" s="792">
        <v>97.244</v>
      </c>
      <c r="CL33" s="793"/>
      <c r="CM33" s="793">
        <v>3301.1240000000003</v>
      </c>
      <c r="CN33" s="793"/>
      <c r="CO33" s="792">
        <v>0</v>
      </c>
      <c r="CP33" s="793"/>
      <c r="CQ33" s="793">
        <v>367.83600000000001</v>
      </c>
      <c r="CR33" s="793"/>
      <c r="CS33" s="793">
        <v>843.78600000000006</v>
      </c>
      <c r="CT33" s="793"/>
      <c r="CU33" s="794">
        <v>3301.1240000000003</v>
      </c>
      <c r="CV33" s="2065"/>
      <c r="CW33" s="2066"/>
    </row>
    <row r="34" spans="1:101" x14ac:dyDescent="0.25">
      <c r="A34" s="780"/>
      <c r="B34" s="780"/>
      <c r="C34" s="780"/>
      <c r="D34" s="780"/>
      <c r="E34" s="769" t="s">
        <v>2200</v>
      </c>
      <c r="F34" s="781">
        <v>1342</v>
      </c>
      <c r="G34" s="782"/>
      <c r="H34" s="782">
        <v>1509</v>
      </c>
      <c r="I34" s="782">
        <v>2851</v>
      </c>
      <c r="J34" s="782">
        <v>3989</v>
      </c>
      <c r="K34" s="782"/>
      <c r="L34" s="782">
        <v>2864.47</v>
      </c>
      <c r="M34" s="782">
        <v>6853.4699999999993</v>
      </c>
      <c r="N34" s="782">
        <v>9704.4699999999993</v>
      </c>
      <c r="O34" s="782">
        <v>989.35199999999998</v>
      </c>
      <c r="P34" s="782"/>
      <c r="Q34" s="782">
        <v>3065</v>
      </c>
      <c r="R34" s="782">
        <v>4054.3519999999999</v>
      </c>
      <c r="S34" s="782">
        <v>2247.1819999999998</v>
      </c>
      <c r="T34" s="782">
        <v>581.35</v>
      </c>
      <c r="U34" s="783">
        <v>465</v>
      </c>
      <c r="V34" s="782">
        <v>3293.5319999999997</v>
      </c>
      <c r="W34" s="782">
        <v>7347.884</v>
      </c>
      <c r="X34" s="784">
        <v>17052.353999999999</v>
      </c>
      <c r="Y34" s="785">
        <v>0</v>
      </c>
      <c r="Z34" s="782"/>
      <c r="AA34" s="782">
        <v>0</v>
      </c>
      <c r="AB34" s="782">
        <v>0</v>
      </c>
      <c r="AC34" s="782">
        <v>0</v>
      </c>
      <c r="AD34" s="782"/>
      <c r="AE34" s="782">
        <v>0</v>
      </c>
      <c r="AF34" s="785">
        <v>0</v>
      </c>
      <c r="AG34" s="782">
        <v>0</v>
      </c>
      <c r="AH34" s="782">
        <v>0</v>
      </c>
      <c r="AI34" s="782"/>
      <c r="AJ34" s="782">
        <v>0</v>
      </c>
      <c r="AK34" s="782">
        <v>0</v>
      </c>
      <c r="AL34" s="782">
        <v>0</v>
      </c>
      <c r="AM34" s="782">
        <v>0</v>
      </c>
      <c r="AN34" s="783">
        <v>0</v>
      </c>
      <c r="AO34" s="782">
        <v>0</v>
      </c>
      <c r="AP34" s="782">
        <v>0</v>
      </c>
      <c r="AQ34" s="786">
        <v>0</v>
      </c>
      <c r="AR34" s="787">
        <v>17052.353999999999</v>
      </c>
      <c r="AS34" s="788"/>
      <c r="AT34" s="789"/>
      <c r="AU34" s="790">
        <v>1342</v>
      </c>
      <c r="AV34" s="791"/>
      <c r="AW34" s="792">
        <v>0</v>
      </c>
      <c r="AX34" s="793"/>
      <c r="AY34" s="793">
        <v>1342</v>
      </c>
      <c r="AZ34" s="793"/>
      <c r="BA34" s="792">
        <v>1509</v>
      </c>
      <c r="BB34" s="793"/>
      <c r="BC34" s="793">
        <v>2851</v>
      </c>
      <c r="BD34" s="793"/>
      <c r="BE34" s="792">
        <v>3989</v>
      </c>
      <c r="BF34" s="793"/>
      <c r="BG34" s="793">
        <v>6840</v>
      </c>
      <c r="BH34" s="793"/>
      <c r="BI34" s="792">
        <v>0</v>
      </c>
      <c r="BJ34" s="793"/>
      <c r="BK34" s="793">
        <v>6840</v>
      </c>
      <c r="BL34" s="793"/>
      <c r="BM34" s="792">
        <v>2864.47</v>
      </c>
      <c r="BN34" s="793"/>
      <c r="BO34" s="793">
        <v>6853.4699999999993</v>
      </c>
      <c r="BP34" s="793"/>
      <c r="BQ34" s="793">
        <v>9704.4699999999993</v>
      </c>
      <c r="BR34" s="793"/>
      <c r="BS34" s="792">
        <v>989.35199999999998</v>
      </c>
      <c r="BT34" s="793"/>
      <c r="BU34" s="793">
        <v>10693.822</v>
      </c>
      <c r="BV34" s="793"/>
      <c r="BW34" s="792">
        <v>0</v>
      </c>
      <c r="BX34" s="793"/>
      <c r="BY34" s="793">
        <v>10693.822</v>
      </c>
      <c r="BZ34" s="793"/>
      <c r="CA34" s="792">
        <v>3065</v>
      </c>
      <c r="CB34" s="793"/>
      <c r="CC34" s="793">
        <v>4054.3519999999999</v>
      </c>
      <c r="CD34" s="793"/>
      <c r="CE34" s="793">
        <v>13758.822</v>
      </c>
      <c r="CF34" s="793"/>
      <c r="CG34" s="792">
        <v>2247.1819999999998</v>
      </c>
      <c r="CH34" s="793"/>
      <c r="CI34" s="793">
        <v>16006.004000000001</v>
      </c>
      <c r="CJ34" s="793"/>
      <c r="CK34" s="792">
        <v>581.35</v>
      </c>
      <c r="CL34" s="793"/>
      <c r="CM34" s="793">
        <v>16587.353999999999</v>
      </c>
      <c r="CN34" s="793"/>
      <c r="CO34" s="792">
        <v>465</v>
      </c>
      <c r="CP34" s="793"/>
      <c r="CQ34" s="793">
        <v>3293.5319999999997</v>
      </c>
      <c r="CR34" s="793"/>
      <c r="CS34" s="793">
        <v>7347.884</v>
      </c>
      <c r="CT34" s="793"/>
      <c r="CU34" s="794">
        <v>17052.353999999999</v>
      </c>
      <c r="CV34" s="2065"/>
      <c r="CW34" s="2066"/>
    </row>
    <row r="35" spans="1:101" x14ac:dyDescent="0.25">
      <c r="A35" s="780"/>
      <c r="B35" s="780"/>
      <c r="C35" s="780"/>
      <c r="D35" s="780"/>
      <c r="E35" s="769" t="s">
        <v>1210</v>
      </c>
      <c r="F35" s="781">
        <v>2325</v>
      </c>
      <c r="G35" s="782"/>
      <c r="H35" s="782">
        <v>808</v>
      </c>
      <c r="I35" s="782">
        <v>3133</v>
      </c>
      <c r="J35" s="782">
        <v>1569</v>
      </c>
      <c r="K35" s="782">
        <v>0</v>
      </c>
      <c r="L35" s="782">
        <v>600.37599999999998</v>
      </c>
      <c r="M35" s="782">
        <v>2169.3760000000002</v>
      </c>
      <c r="N35" s="782">
        <v>5302.3760000000002</v>
      </c>
      <c r="O35" s="782">
        <v>1887.8019999999999</v>
      </c>
      <c r="P35" s="782"/>
      <c r="Q35" s="782">
        <v>197</v>
      </c>
      <c r="R35" s="782">
        <v>2084.8019999999997</v>
      </c>
      <c r="S35" s="782">
        <v>101.47199999999999</v>
      </c>
      <c r="T35" s="782">
        <v>1228.2339999999999</v>
      </c>
      <c r="U35" s="783">
        <v>429</v>
      </c>
      <c r="V35" s="782">
        <v>1758.7059999999999</v>
      </c>
      <c r="W35" s="782">
        <v>3843.5079999999998</v>
      </c>
      <c r="X35" s="784">
        <v>9145.884</v>
      </c>
      <c r="Y35" s="785">
        <v>0</v>
      </c>
      <c r="Z35" s="782"/>
      <c r="AA35" s="782">
        <v>0</v>
      </c>
      <c r="AB35" s="782">
        <v>0</v>
      </c>
      <c r="AC35" s="782">
        <v>0</v>
      </c>
      <c r="AD35" s="782">
        <v>435</v>
      </c>
      <c r="AE35" s="782">
        <v>0</v>
      </c>
      <c r="AF35" s="785">
        <v>435</v>
      </c>
      <c r="AG35" s="782">
        <v>435</v>
      </c>
      <c r="AH35" s="782">
        <v>0</v>
      </c>
      <c r="AI35" s="782"/>
      <c r="AJ35" s="782">
        <v>0</v>
      </c>
      <c r="AK35" s="782">
        <v>0</v>
      </c>
      <c r="AL35" s="782">
        <v>0</v>
      </c>
      <c r="AM35" s="782">
        <v>0</v>
      </c>
      <c r="AN35" s="783">
        <v>0</v>
      </c>
      <c r="AO35" s="782">
        <v>0</v>
      </c>
      <c r="AP35" s="782">
        <v>0</v>
      </c>
      <c r="AQ35" s="786">
        <v>435</v>
      </c>
      <c r="AR35" s="787">
        <v>9580.884</v>
      </c>
      <c r="AS35" s="788"/>
      <c r="AT35" s="789"/>
      <c r="AU35" s="790">
        <v>2325</v>
      </c>
      <c r="AV35" s="791"/>
      <c r="AW35" s="792">
        <v>0</v>
      </c>
      <c r="AX35" s="793"/>
      <c r="AY35" s="793">
        <v>2325</v>
      </c>
      <c r="AZ35" s="793"/>
      <c r="BA35" s="792">
        <v>808</v>
      </c>
      <c r="BB35" s="793"/>
      <c r="BC35" s="793">
        <v>3133</v>
      </c>
      <c r="BD35" s="793"/>
      <c r="BE35" s="792">
        <v>1569</v>
      </c>
      <c r="BF35" s="793"/>
      <c r="BG35" s="793">
        <v>4702</v>
      </c>
      <c r="BH35" s="793"/>
      <c r="BI35" s="792">
        <v>435</v>
      </c>
      <c r="BJ35" s="793"/>
      <c r="BK35" s="793">
        <v>5137</v>
      </c>
      <c r="BL35" s="793"/>
      <c r="BM35" s="792">
        <v>600.37599999999998</v>
      </c>
      <c r="BN35" s="793"/>
      <c r="BO35" s="793">
        <v>2604.3760000000002</v>
      </c>
      <c r="BP35" s="793"/>
      <c r="BQ35" s="793">
        <v>5737.3760000000002</v>
      </c>
      <c r="BR35" s="793"/>
      <c r="BS35" s="792">
        <v>1887.8019999999999</v>
      </c>
      <c r="BT35" s="793"/>
      <c r="BU35" s="793">
        <v>7625.1779999999999</v>
      </c>
      <c r="BV35" s="793"/>
      <c r="BW35" s="792">
        <v>0</v>
      </c>
      <c r="BX35" s="793"/>
      <c r="BY35" s="793">
        <v>7625.1779999999999</v>
      </c>
      <c r="BZ35" s="793"/>
      <c r="CA35" s="792">
        <v>197</v>
      </c>
      <c r="CB35" s="793"/>
      <c r="CC35" s="793">
        <v>2084.8019999999997</v>
      </c>
      <c r="CD35" s="793"/>
      <c r="CE35" s="793">
        <v>7822.1779999999999</v>
      </c>
      <c r="CF35" s="793"/>
      <c r="CG35" s="792">
        <v>101.47199999999999</v>
      </c>
      <c r="CH35" s="793"/>
      <c r="CI35" s="793">
        <v>7923.65</v>
      </c>
      <c r="CJ35" s="793"/>
      <c r="CK35" s="792">
        <v>1228.2339999999999</v>
      </c>
      <c r="CL35" s="793"/>
      <c r="CM35" s="793">
        <v>9151.884</v>
      </c>
      <c r="CN35" s="793"/>
      <c r="CO35" s="792">
        <v>429</v>
      </c>
      <c r="CP35" s="793"/>
      <c r="CQ35" s="793">
        <v>1758.7059999999999</v>
      </c>
      <c r="CR35" s="793"/>
      <c r="CS35" s="793">
        <v>3843.5079999999998</v>
      </c>
      <c r="CT35" s="793"/>
      <c r="CU35" s="794">
        <v>9580.884</v>
      </c>
      <c r="CV35" s="2065"/>
      <c r="CW35" s="2066"/>
    </row>
    <row r="36" spans="1:101" x14ac:dyDescent="0.25">
      <c r="A36" s="780"/>
      <c r="B36" s="780"/>
      <c r="C36" s="780"/>
      <c r="D36" s="780"/>
      <c r="E36" s="769" t="s">
        <v>2201</v>
      </c>
      <c r="F36" s="781">
        <v>2416</v>
      </c>
      <c r="G36" s="782">
        <v>4399</v>
      </c>
      <c r="H36" s="782">
        <v>4027</v>
      </c>
      <c r="I36" s="782">
        <v>10842</v>
      </c>
      <c r="J36" s="782">
        <v>4427</v>
      </c>
      <c r="K36" s="782"/>
      <c r="L36" s="782">
        <v>3160.43</v>
      </c>
      <c r="M36" s="782">
        <v>7587.43</v>
      </c>
      <c r="N36" s="782">
        <v>18429.43</v>
      </c>
      <c r="O36" s="782">
        <v>2646.7280000000001</v>
      </c>
      <c r="P36" s="782"/>
      <c r="Q36" s="782">
        <v>5754</v>
      </c>
      <c r="R36" s="782">
        <v>8400.7279999999992</v>
      </c>
      <c r="S36" s="782">
        <v>2978.6260000000002</v>
      </c>
      <c r="T36" s="782"/>
      <c r="U36" s="783">
        <v>1478</v>
      </c>
      <c r="V36" s="782">
        <v>4456.6260000000002</v>
      </c>
      <c r="W36" s="782">
        <v>12857.353999999999</v>
      </c>
      <c r="X36" s="784">
        <v>31286.784</v>
      </c>
      <c r="Y36" s="785">
        <v>0</v>
      </c>
      <c r="Z36" s="782">
        <v>0</v>
      </c>
      <c r="AA36" s="782">
        <v>0</v>
      </c>
      <c r="AB36" s="782">
        <v>0</v>
      </c>
      <c r="AC36" s="782">
        <v>0</v>
      </c>
      <c r="AD36" s="782"/>
      <c r="AE36" s="782">
        <v>0</v>
      </c>
      <c r="AF36" s="785">
        <v>0</v>
      </c>
      <c r="AG36" s="782">
        <v>0</v>
      </c>
      <c r="AH36" s="782">
        <v>0</v>
      </c>
      <c r="AI36" s="782"/>
      <c r="AJ36" s="782">
        <v>0</v>
      </c>
      <c r="AK36" s="782">
        <v>0</v>
      </c>
      <c r="AL36" s="782">
        <v>0</v>
      </c>
      <c r="AM36" s="782"/>
      <c r="AN36" s="783">
        <v>0</v>
      </c>
      <c r="AO36" s="782">
        <v>0</v>
      </c>
      <c r="AP36" s="782">
        <v>0</v>
      </c>
      <c r="AQ36" s="786">
        <v>0</v>
      </c>
      <c r="AR36" s="787">
        <v>31286.784</v>
      </c>
      <c r="AS36" s="788"/>
      <c r="AT36" s="789"/>
      <c r="AU36" s="790">
        <v>2416</v>
      </c>
      <c r="AV36" s="791"/>
      <c r="AW36" s="792">
        <v>4399</v>
      </c>
      <c r="AX36" s="793"/>
      <c r="AY36" s="793">
        <v>6815</v>
      </c>
      <c r="AZ36" s="793"/>
      <c r="BA36" s="792">
        <v>4027</v>
      </c>
      <c r="BB36" s="793"/>
      <c r="BC36" s="793">
        <v>10842</v>
      </c>
      <c r="BD36" s="793"/>
      <c r="BE36" s="792">
        <v>4427</v>
      </c>
      <c r="BF36" s="793"/>
      <c r="BG36" s="793">
        <v>15269</v>
      </c>
      <c r="BH36" s="793"/>
      <c r="BI36" s="792">
        <v>0</v>
      </c>
      <c r="BJ36" s="793"/>
      <c r="BK36" s="793">
        <v>15269</v>
      </c>
      <c r="BL36" s="793"/>
      <c r="BM36" s="792">
        <v>3160.43</v>
      </c>
      <c r="BN36" s="793"/>
      <c r="BO36" s="793">
        <v>7587.43</v>
      </c>
      <c r="BP36" s="793"/>
      <c r="BQ36" s="793">
        <v>18429.43</v>
      </c>
      <c r="BR36" s="793"/>
      <c r="BS36" s="792">
        <v>2646.7280000000001</v>
      </c>
      <c r="BT36" s="793"/>
      <c r="BU36" s="793">
        <v>21076.157999999999</v>
      </c>
      <c r="BV36" s="793"/>
      <c r="BW36" s="792">
        <v>0</v>
      </c>
      <c r="BX36" s="793"/>
      <c r="BY36" s="793">
        <v>21076.157999999999</v>
      </c>
      <c r="BZ36" s="793"/>
      <c r="CA36" s="792">
        <v>5754</v>
      </c>
      <c r="CB36" s="793"/>
      <c r="CC36" s="793">
        <v>8400.7279999999992</v>
      </c>
      <c r="CD36" s="793"/>
      <c r="CE36" s="793">
        <v>26830.157999999999</v>
      </c>
      <c r="CF36" s="793"/>
      <c r="CG36" s="792">
        <v>2978.6260000000002</v>
      </c>
      <c r="CH36" s="793"/>
      <c r="CI36" s="793">
        <v>29808.784</v>
      </c>
      <c r="CJ36" s="793"/>
      <c r="CK36" s="792">
        <v>0</v>
      </c>
      <c r="CL36" s="793"/>
      <c r="CM36" s="793">
        <v>29808.784</v>
      </c>
      <c r="CN36" s="793"/>
      <c r="CO36" s="792">
        <v>1478</v>
      </c>
      <c r="CP36" s="793"/>
      <c r="CQ36" s="793">
        <v>4456.6260000000002</v>
      </c>
      <c r="CR36" s="793"/>
      <c r="CS36" s="793">
        <v>12857.353999999999</v>
      </c>
      <c r="CT36" s="793"/>
      <c r="CU36" s="794">
        <v>31286.784</v>
      </c>
      <c r="CV36" s="2065"/>
      <c r="CW36" s="2066"/>
    </row>
    <row r="37" spans="1:101" x14ac:dyDescent="0.25">
      <c r="A37" s="780"/>
      <c r="B37" s="780"/>
      <c r="C37" s="780"/>
      <c r="D37" s="780"/>
      <c r="E37" s="769" t="s">
        <v>2202</v>
      </c>
      <c r="F37" s="781">
        <v>1150</v>
      </c>
      <c r="G37" s="782">
        <v>907</v>
      </c>
      <c r="H37" s="782">
        <v>304</v>
      </c>
      <c r="I37" s="782">
        <v>2361</v>
      </c>
      <c r="J37" s="782">
        <v>5105</v>
      </c>
      <c r="K37" s="782">
        <v>345</v>
      </c>
      <c r="L37" s="782">
        <v>1602.412</v>
      </c>
      <c r="M37" s="782">
        <v>7052.4120000000003</v>
      </c>
      <c r="N37" s="782">
        <v>9413.4120000000003</v>
      </c>
      <c r="O37" s="782">
        <v>481.99200000000002</v>
      </c>
      <c r="P37" s="782">
        <v>870.96799999999996</v>
      </c>
      <c r="Q37" s="782">
        <v>25</v>
      </c>
      <c r="R37" s="782">
        <v>1377.96</v>
      </c>
      <c r="S37" s="782">
        <v>1297.9960000000001</v>
      </c>
      <c r="T37" s="782">
        <v>128.95400000000001</v>
      </c>
      <c r="U37" s="783">
        <v>617</v>
      </c>
      <c r="V37" s="782">
        <v>2043.95</v>
      </c>
      <c r="W37" s="782">
        <v>3421.91</v>
      </c>
      <c r="X37" s="784">
        <v>12835.322000000002</v>
      </c>
      <c r="Y37" s="785">
        <v>0</v>
      </c>
      <c r="Z37" s="782">
        <v>0</v>
      </c>
      <c r="AA37" s="782">
        <v>0</v>
      </c>
      <c r="AB37" s="782">
        <v>0</v>
      </c>
      <c r="AC37" s="782">
        <v>0</v>
      </c>
      <c r="AD37" s="782">
        <v>812</v>
      </c>
      <c r="AE37" s="782">
        <v>448.16800000000001</v>
      </c>
      <c r="AF37" s="785">
        <v>1260.1680000000001</v>
      </c>
      <c r="AG37" s="782">
        <v>1260.1680000000001</v>
      </c>
      <c r="AH37" s="782">
        <v>0</v>
      </c>
      <c r="AI37" s="782">
        <v>0</v>
      </c>
      <c r="AJ37" s="782">
        <v>0</v>
      </c>
      <c r="AK37" s="782">
        <v>0</v>
      </c>
      <c r="AL37" s="782">
        <v>0</v>
      </c>
      <c r="AM37" s="782">
        <v>0</v>
      </c>
      <c r="AN37" s="783">
        <v>0</v>
      </c>
      <c r="AO37" s="782">
        <v>0</v>
      </c>
      <c r="AP37" s="782">
        <v>0</v>
      </c>
      <c r="AQ37" s="786">
        <v>1260.1680000000001</v>
      </c>
      <c r="AR37" s="787">
        <v>14095.490000000002</v>
      </c>
      <c r="AS37" s="788"/>
      <c r="AT37" s="789"/>
      <c r="AU37" s="790">
        <v>1150</v>
      </c>
      <c r="AV37" s="791"/>
      <c r="AW37" s="792">
        <v>907</v>
      </c>
      <c r="AX37" s="793"/>
      <c r="AY37" s="793">
        <v>2057</v>
      </c>
      <c r="AZ37" s="793"/>
      <c r="BA37" s="792">
        <v>304</v>
      </c>
      <c r="BB37" s="793"/>
      <c r="BC37" s="793">
        <v>2361</v>
      </c>
      <c r="BD37" s="793"/>
      <c r="BE37" s="792">
        <v>5105</v>
      </c>
      <c r="BF37" s="793"/>
      <c r="BG37" s="793">
        <v>7466</v>
      </c>
      <c r="BH37" s="793"/>
      <c r="BI37" s="792">
        <v>1157</v>
      </c>
      <c r="BJ37" s="793"/>
      <c r="BK37" s="793">
        <v>8623</v>
      </c>
      <c r="BL37" s="793"/>
      <c r="BM37" s="792">
        <v>2050.58</v>
      </c>
      <c r="BN37" s="793"/>
      <c r="BO37" s="793">
        <v>8312.58</v>
      </c>
      <c r="BP37" s="793"/>
      <c r="BQ37" s="793">
        <v>10673.58</v>
      </c>
      <c r="BR37" s="793"/>
      <c r="BS37" s="792">
        <v>481.99200000000002</v>
      </c>
      <c r="BT37" s="793"/>
      <c r="BU37" s="793">
        <v>11155.572</v>
      </c>
      <c r="BV37" s="793"/>
      <c r="BW37" s="792">
        <v>870.96799999999996</v>
      </c>
      <c r="BX37" s="793"/>
      <c r="BY37" s="793">
        <v>12026.54</v>
      </c>
      <c r="BZ37" s="793"/>
      <c r="CA37" s="792">
        <v>25</v>
      </c>
      <c r="CB37" s="793"/>
      <c r="CC37" s="793">
        <v>1377.96</v>
      </c>
      <c r="CD37" s="793"/>
      <c r="CE37" s="793">
        <v>12051.54</v>
      </c>
      <c r="CF37" s="793"/>
      <c r="CG37" s="792">
        <v>1297.9960000000001</v>
      </c>
      <c r="CH37" s="793"/>
      <c r="CI37" s="793">
        <v>13349.536</v>
      </c>
      <c r="CJ37" s="793"/>
      <c r="CK37" s="792">
        <v>128.95400000000001</v>
      </c>
      <c r="CL37" s="793"/>
      <c r="CM37" s="793">
        <v>13478.49</v>
      </c>
      <c r="CN37" s="793"/>
      <c r="CO37" s="792">
        <v>617</v>
      </c>
      <c r="CP37" s="793"/>
      <c r="CQ37" s="793">
        <v>2043.95</v>
      </c>
      <c r="CR37" s="793"/>
      <c r="CS37" s="793">
        <v>3421.91</v>
      </c>
      <c r="CT37" s="793"/>
      <c r="CU37" s="794">
        <v>14095.49</v>
      </c>
      <c r="CV37" s="2065"/>
      <c r="CW37" s="2066"/>
    </row>
    <row r="38" spans="1:101" x14ac:dyDescent="0.25">
      <c r="A38" s="780"/>
      <c r="B38" s="780"/>
      <c r="C38" s="780"/>
      <c r="D38" s="780"/>
      <c r="E38" s="769" t="s">
        <v>1474</v>
      </c>
      <c r="F38" s="781">
        <v>258</v>
      </c>
      <c r="G38" s="782">
        <v>127</v>
      </c>
      <c r="H38" s="782"/>
      <c r="I38" s="782">
        <v>385</v>
      </c>
      <c r="J38" s="782">
        <v>514</v>
      </c>
      <c r="K38" s="782"/>
      <c r="L38" s="782">
        <v>976.66800000000001</v>
      </c>
      <c r="M38" s="782">
        <v>1490.6680000000001</v>
      </c>
      <c r="N38" s="782">
        <v>1875.6680000000001</v>
      </c>
      <c r="O38" s="782"/>
      <c r="P38" s="782"/>
      <c r="Q38" s="782">
        <v>632</v>
      </c>
      <c r="R38" s="782">
        <v>632</v>
      </c>
      <c r="S38" s="782">
        <v>1052.7719999999999</v>
      </c>
      <c r="T38" s="782"/>
      <c r="U38" s="783"/>
      <c r="V38" s="782">
        <v>1052.7719999999999</v>
      </c>
      <c r="W38" s="782">
        <v>1684.7719999999999</v>
      </c>
      <c r="X38" s="784">
        <v>3560.44</v>
      </c>
      <c r="Y38" s="785">
        <v>0</v>
      </c>
      <c r="Z38" s="782">
        <v>0</v>
      </c>
      <c r="AA38" s="782"/>
      <c r="AB38" s="782">
        <v>0</v>
      </c>
      <c r="AC38" s="782">
        <v>0</v>
      </c>
      <c r="AD38" s="782"/>
      <c r="AE38" s="782">
        <v>0</v>
      </c>
      <c r="AF38" s="785">
        <v>0</v>
      </c>
      <c r="AG38" s="782">
        <v>0</v>
      </c>
      <c r="AH38" s="782"/>
      <c r="AI38" s="782"/>
      <c r="AJ38" s="782">
        <v>0</v>
      </c>
      <c r="AK38" s="782">
        <v>0</v>
      </c>
      <c r="AL38" s="782">
        <v>0</v>
      </c>
      <c r="AM38" s="782"/>
      <c r="AN38" s="783"/>
      <c r="AO38" s="782">
        <v>0</v>
      </c>
      <c r="AP38" s="782">
        <v>0</v>
      </c>
      <c r="AQ38" s="786">
        <v>0</v>
      </c>
      <c r="AR38" s="787">
        <v>3560.44</v>
      </c>
      <c r="AS38" s="788"/>
      <c r="AT38" s="789"/>
      <c r="AU38" s="790">
        <v>258</v>
      </c>
      <c r="AV38" s="791"/>
      <c r="AW38" s="792">
        <v>127</v>
      </c>
      <c r="AX38" s="793"/>
      <c r="AY38" s="793">
        <v>385</v>
      </c>
      <c r="AZ38" s="793"/>
      <c r="BA38" s="792">
        <v>0</v>
      </c>
      <c r="BB38" s="793"/>
      <c r="BC38" s="793">
        <v>385</v>
      </c>
      <c r="BD38" s="793"/>
      <c r="BE38" s="792">
        <v>514</v>
      </c>
      <c r="BF38" s="793"/>
      <c r="BG38" s="793">
        <v>899</v>
      </c>
      <c r="BH38" s="793"/>
      <c r="BI38" s="792">
        <v>0</v>
      </c>
      <c r="BJ38" s="793"/>
      <c r="BK38" s="793">
        <v>899</v>
      </c>
      <c r="BL38" s="793"/>
      <c r="BM38" s="792">
        <v>976.66800000000001</v>
      </c>
      <c r="BN38" s="793"/>
      <c r="BO38" s="793">
        <v>1490.6680000000001</v>
      </c>
      <c r="BP38" s="793"/>
      <c r="BQ38" s="793">
        <v>1875.6680000000001</v>
      </c>
      <c r="BR38" s="793"/>
      <c r="BS38" s="792">
        <v>0</v>
      </c>
      <c r="BT38" s="793"/>
      <c r="BU38" s="793">
        <v>1875.6680000000001</v>
      </c>
      <c r="BV38" s="793"/>
      <c r="BW38" s="792">
        <v>0</v>
      </c>
      <c r="BX38" s="793"/>
      <c r="BY38" s="793">
        <v>1875.6680000000001</v>
      </c>
      <c r="BZ38" s="793"/>
      <c r="CA38" s="792">
        <v>632</v>
      </c>
      <c r="CB38" s="793"/>
      <c r="CC38" s="793">
        <v>632</v>
      </c>
      <c r="CD38" s="793"/>
      <c r="CE38" s="793">
        <v>2507.6680000000001</v>
      </c>
      <c r="CF38" s="793"/>
      <c r="CG38" s="792">
        <v>1052.7719999999999</v>
      </c>
      <c r="CH38" s="793"/>
      <c r="CI38" s="793">
        <v>3560.44</v>
      </c>
      <c r="CJ38" s="793"/>
      <c r="CK38" s="792">
        <v>0</v>
      </c>
      <c r="CL38" s="793"/>
      <c r="CM38" s="793">
        <v>3560.44</v>
      </c>
      <c r="CN38" s="793"/>
      <c r="CO38" s="792">
        <v>0</v>
      </c>
      <c r="CP38" s="793"/>
      <c r="CQ38" s="793">
        <v>1052.7719999999999</v>
      </c>
      <c r="CR38" s="793"/>
      <c r="CS38" s="793">
        <v>1684.7719999999999</v>
      </c>
      <c r="CT38" s="793"/>
      <c r="CU38" s="794">
        <v>3560.44</v>
      </c>
      <c r="CV38" s="2065"/>
      <c r="CW38" s="2066"/>
    </row>
    <row r="39" spans="1:101" x14ac:dyDescent="0.25">
      <c r="A39" s="780"/>
      <c r="B39" s="780"/>
      <c r="C39" s="780"/>
      <c r="D39" s="780"/>
      <c r="E39" s="769" t="s">
        <v>2203</v>
      </c>
      <c r="F39" s="781"/>
      <c r="G39" s="782"/>
      <c r="H39" s="782"/>
      <c r="I39" s="782">
        <v>0</v>
      </c>
      <c r="J39" s="782"/>
      <c r="K39" s="782"/>
      <c r="L39" s="782">
        <v>0</v>
      </c>
      <c r="M39" s="782">
        <v>0</v>
      </c>
      <c r="N39" s="782">
        <v>0</v>
      </c>
      <c r="O39" s="782">
        <v>105.7</v>
      </c>
      <c r="P39" s="782"/>
      <c r="Q39" s="782">
        <v>1010</v>
      </c>
      <c r="R39" s="782">
        <v>1115.7</v>
      </c>
      <c r="S39" s="782">
        <v>323.44200000000001</v>
      </c>
      <c r="T39" s="782">
        <v>109.928</v>
      </c>
      <c r="U39" s="783"/>
      <c r="V39" s="782">
        <v>433.37</v>
      </c>
      <c r="W39" s="782">
        <v>1549.0700000000002</v>
      </c>
      <c r="X39" s="784">
        <v>1549.0700000000002</v>
      </c>
      <c r="Y39" s="785"/>
      <c r="Z39" s="782"/>
      <c r="AA39" s="782"/>
      <c r="AB39" s="782">
        <v>0</v>
      </c>
      <c r="AC39" s="782"/>
      <c r="AD39" s="782"/>
      <c r="AE39" s="782">
        <v>405.88799999999998</v>
      </c>
      <c r="AF39" s="785">
        <v>405.88799999999998</v>
      </c>
      <c r="AG39" s="782">
        <v>405.88799999999998</v>
      </c>
      <c r="AH39" s="782">
        <v>0</v>
      </c>
      <c r="AI39" s="782"/>
      <c r="AJ39" s="782">
        <v>0</v>
      </c>
      <c r="AK39" s="782">
        <v>0</v>
      </c>
      <c r="AL39" s="782">
        <v>0</v>
      </c>
      <c r="AM39" s="782">
        <v>0</v>
      </c>
      <c r="AN39" s="783"/>
      <c r="AO39" s="782">
        <v>0</v>
      </c>
      <c r="AP39" s="782">
        <v>0</v>
      </c>
      <c r="AQ39" s="786">
        <v>405.88799999999998</v>
      </c>
      <c r="AR39" s="787">
        <v>1954.9580000000001</v>
      </c>
      <c r="AS39" s="788"/>
      <c r="AT39" s="789"/>
      <c r="AU39" s="790">
        <v>0</v>
      </c>
      <c r="AV39" s="791"/>
      <c r="AW39" s="792">
        <v>0</v>
      </c>
      <c r="AX39" s="793"/>
      <c r="AY39" s="793">
        <v>0</v>
      </c>
      <c r="AZ39" s="793"/>
      <c r="BA39" s="792">
        <v>0</v>
      </c>
      <c r="BB39" s="793"/>
      <c r="BC39" s="793">
        <v>0</v>
      </c>
      <c r="BD39" s="793"/>
      <c r="BE39" s="792">
        <v>0</v>
      </c>
      <c r="BF39" s="793"/>
      <c r="BG39" s="793">
        <v>0</v>
      </c>
      <c r="BH39" s="793"/>
      <c r="BI39" s="792">
        <v>0</v>
      </c>
      <c r="BJ39" s="793"/>
      <c r="BK39" s="793">
        <v>0</v>
      </c>
      <c r="BL39" s="793"/>
      <c r="BM39" s="792">
        <v>405.88799999999998</v>
      </c>
      <c r="BN39" s="793"/>
      <c r="BO39" s="793">
        <v>405.88799999999998</v>
      </c>
      <c r="BP39" s="793"/>
      <c r="BQ39" s="793">
        <v>405.88799999999998</v>
      </c>
      <c r="BR39" s="793"/>
      <c r="BS39" s="792">
        <v>105.7</v>
      </c>
      <c r="BT39" s="793"/>
      <c r="BU39" s="793">
        <v>511.58799999999997</v>
      </c>
      <c r="BV39" s="793"/>
      <c r="BW39" s="792">
        <v>0</v>
      </c>
      <c r="BX39" s="793"/>
      <c r="BY39" s="793">
        <v>511.58799999999997</v>
      </c>
      <c r="BZ39" s="793"/>
      <c r="CA39" s="792">
        <v>1010</v>
      </c>
      <c r="CB39" s="793"/>
      <c r="CC39" s="793">
        <v>1115.7</v>
      </c>
      <c r="CD39" s="793"/>
      <c r="CE39" s="793">
        <v>1521.588</v>
      </c>
      <c r="CF39" s="793"/>
      <c r="CG39" s="792">
        <v>323.44200000000001</v>
      </c>
      <c r="CH39" s="793"/>
      <c r="CI39" s="793">
        <v>1845.03</v>
      </c>
      <c r="CJ39" s="793"/>
      <c r="CK39" s="792">
        <v>109.928</v>
      </c>
      <c r="CL39" s="793"/>
      <c r="CM39" s="793">
        <v>1954.9580000000001</v>
      </c>
      <c r="CN39" s="793"/>
      <c r="CO39" s="792">
        <v>0</v>
      </c>
      <c r="CP39" s="793"/>
      <c r="CQ39" s="793">
        <v>433.37</v>
      </c>
      <c r="CR39" s="793"/>
      <c r="CS39" s="793">
        <v>1549.0700000000002</v>
      </c>
      <c r="CT39" s="793"/>
      <c r="CU39" s="794">
        <v>1954.9580000000001</v>
      </c>
      <c r="CV39" s="2065"/>
      <c r="CW39" s="2066"/>
    </row>
    <row r="40" spans="1:101" x14ac:dyDescent="0.25">
      <c r="A40" s="780"/>
      <c r="B40" s="780"/>
      <c r="C40" s="780"/>
      <c r="D40" s="780"/>
      <c r="E40" s="769" t="s">
        <v>1430</v>
      </c>
      <c r="F40" s="781"/>
      <c r="G40" s="782"/>
      <c r="H40" s="782"/>
      <c r="I40" s="782">
        <v>0</v>
      </c>
      <c r="J40" s="782">
        <v>0</v>
      </c>
      <c r="K40" s="782"/>
      <c r="L40" s="782">
        <v>372.06400000000002</v>
      </c>
      <c r="M40" s="782">
        <v>372.06400000000002</v>
      </c>
      <c r="N40" s="782">
        <v>372.06400000000002</v>
      </c>
      <c r="O40" s="782"/>
      <c r="P40" s="782"/>
      <c r="Q40" s="782"/>
      <c r="R40" s="782">
        <v>0</v>
      </c>
      <c r="S40" s="782"/>
      <c r="T40" s="782"/>
      <c r="U40" s="783"/>
      <c r="V40" s="782">
        <v>0</v>
      </c>
      <c r="W40" s="782">
        <v>0</v>
      </c>
      <c r="X40" s="784">
        <v>372.06400000000002</v>
      </c>
      <c r="Y40" s="785"/>
      <c r="Z40" s="782"/>
      <c r="AA40" s="782"/>
      <c r="AB40" s="782">
        <v>0</v>
      </c>
      <c r="AC40" s="782">
        <v>108</v>
      </c>
      <c r="AD40" s="782"/>
      <c r="AE40" s="782">
        <v>0</v>
      </c>
      <c r="AF40" s="785">
        <v>108</v>
      </c>
      <c r="AG40" s="782">
        <v>108</v>
      </c>
      <c r="AH40" s="782"/>
      <c r="AI40" s="782"/>
      <c r="AJ40" s="782"/>
      <c r="AK40" s="782">
        <v>0</v>
      </c>
      <c r="AL40" s="782"/>
      <c r="AM40" s="782"/>
      <c r="AN40" s="783"/>
      <c r="AO40" s="782">
        <v>0</v>
      </c>
      <c r="AP40" s="782">
        <v>0</v>
      </c>
      <c r="AQ40" s="786">
        <v>108</v>
      </c>
      <c r="AR40" s="787">
        <v>480.06400000000002</v>
      </c>
      <c r="AS40" s="788"/>
      <c r="AT40" s="789"/>
      <c r="AU40" s="790">
        <v>0</v>
      </c>
      <c r="AV40" s="791"/>
      <c r="AW40" s="792">
        <v>0</v>
      </c>
      <c r="AX40" s="793"/>
      <c r="AY40" s="793">
        <v>0</v>
      </c>
      <c r="AZ40" s="793"/>
      <c r="BA40" s="792">
        <v>0</v>
      </c>
      <c r="BB40" s="793"/>
      <c r="BC40" s="793">
        <v>0</v>
      </c>
      <c r="BD40" s="793"/>
      <c r="BE40" s="792">
        <v>108</v>
      </c>
      <c r="BF40" s="793"/>
      <c r="BG40" s="793">
        <v>108</v>
      </c>
      <c r="BH40" s="793"/>
      <c r="BI40" s="792">
        <v>0</v>
      </c>
      <c r="BJ40" s="793"/>
      <c r="BK40" s="793">
        <v>108</v>
      </c>
      <c r="BL40" s="793"/>
      <c r="BM40" s="792">
        <v>372.06400000000002</v>
      </c>
      <c r="BN40" s="793"/>
      <c r="BO40" s="793">
        <v>480.06400000000002</v>
      </c>
      <c r="BP40" s="793"/>
      <c r="BQ40" s="793">
        <v>480.06400000000002</v>
      </c>
      <c r="BR40" s="793"/>
      <c r="BS40" s="792">
        <v>0</v>
      </c>
      <c r="BT40" s="793"/>
      <c r="BU40" s="793">
        <v>480.06400000000002</v>
      </c>
      <c r="BV40" s="793"/>
      <c r="BW40" s="792">
        <v>0</v>
      </c>
      <c r="BX40" s="793"/>
      <c r="BY40" s="793">
        <v>480.06400000000002</v>
      </c>
      <c r="BZ40" s="793"/>
      <c r="CA40" s="792">
        <v>0</v>
      </c>
      <c r="CB40" s="793"/>
      <c r="CC40" s="793">
        <v>0</v>
      </c>
      <c r="CD40" s="793"/>
      <c r="CE40" s="793">
        <v>480.06400000000002</v>
      </c>
      <c r="CF40" s="793"/>
      <c r="CG40" s="792">
        <v>0</v>
      </c>
      <c r="CH40" s="793"/>
      <c r="CI40" s="793">
        <v>480.06400000000002</v>
      </c>
      <c r="CJ40" s="793"/>
      <c r="CK40" s="792">
        <v>0</v>
      </c>
      <c r="CL40" s="793"/>
      <c r="CM40" s="793">
        <v>480.06400000000002</v>
      </c>
      <c r="CN40" s="793"/>
      <c r="CO40" s="792">
        <v>0</v>
      </c>
      <c r="CP40" s="793"/>
      <c r="CQ40" s="793">
        <v>0</v>
      </c>
      <c r="CR40" s="793"/>
      <c r="CS40" s="793">
        <v>0</v>
      </c>
      <c r="CT40" s="793"/>
      <c r="CU40" s="794">
        <v>480.06400000000002</v>
      </c>
      <c r="CV40" s="2065"/>
      <c r="CW40" s="2066"/>
    </row>
    <row r="41" spans="1:101" x14ac:dyDescent="0.25">
      <c r="A41" s="780"/>
      <c r="B41" s="780"/>
      <c r="C41" s="780"/>
      <c r="D41" s="780"/>
      <c r="E41" s="769" t="s">
        <v>1664</v>
      </c>
      <c r="F41" s="781">
        <v>404</v>
      </c>
      <c r="G41" s="782"/>
      <c r="H41" s="782"/>
      <c r="I41" s="782">
        <v>404</v>
      </c>
      <c r="J41" s="782"/>
      <c r="K41" s="782">
        <v>651</v>
      </c>
      <c r="L41" s="782"/>
      <c r="M41" s="782">
        <v>651</v>
      </c>
      <c r="N41" s="782">
        <v>1055</v>
      </c>
      <c r="O41" s="782"/>
      <c r="P41" s="782"/>
      <c r="Q41" s="782"/>
      <c r="R41" s="782">
        <v>0</v>
      </c>
      <c r="S41" s="782"/>
      <c r="T41" s="782"/>
      <c r="U41" s="783"/>
      <c r="V41" s="782">
        <v>0</v>
      </c>
      <c r="W41" s="782">
        <v>0</v>
      </c>
      <c r="X41" s="784">
        <v>1055</v>
      </c>
      <c r="Y41" s="785">
        <v>0</v>
      </c>
      <c r="Z41" s="782"/>
      <c r="AA41" s="782"/>
      <c r="AB41" s="782">
        <v>0</v>
      </c>
      <c r="AC41" s="782"/>
      <c r="AD41" s="782">
        <v>0</v>
      </c>
      <c r="AE41" s="782"/>
      <c r="AF41" s="785">
        <v>0</v>
      </c>
      <c r="AG41" s="782">
        <v>0</v>
      </c>
      <c r="AH41" s="782"/>
      <c r="AI41" s="782"/>
      <c r="AJ41" s="782"/>
      <c r="AK41" s="782">
        <v>0</v>
      </c>
      <c r="AL41" s="782"/>
      <c r="AM41" s="782"/>
      <c r="AN41" s="783"/>
      <c r="AO41" s="782">
        <v>0</v>
      </c>
      <c r="AP41" s="782">
        <v>0</v>
      </c>
      <c r="AQ41" s="786">
        <v>0</v>
      </c>
      <c r="AR41" s="787">
        <v>1055</v>
      </c>
      <c r="AS41" s="788"/>
      <c r="AT41" s="789"/>
      <c r="AU41" s="790">
        <v>404</v>
      </c>
      <c r="AV41" s="791"/>
      <c r="AW41" s="792">
        <v>0</v>
      </c>
      <c r="AX41" s="793"/>
      <c r="AY41" s="793">
        <v>404</v>
      </c>
      <c r="AZ41" s="793"/>
      <c r="BA41" s="792">
        <v>0</v>
      </c>
      <c r="BB41" s="793"/>
      <c r="BC41" s="793">
        <v>404</v>
      </c>
      <c r="BD41" s="793"/>
      <c r="BE41" s="792">
        <v>0</v>
      </c>
      <c r="BF41" s="793"/>
      <c r="BG41" s="793">
        <v>404</v>
      </c>
      <c r="BH41" s="793"/>
      <c r="BI41" s="792">
        <v>651</v>
      </c>
      <c r="BJ41" s="793"/>
      <c r="BK41" s="793">
        <v>1055</v>
      </c>
      <c r="BL41" s="793"/>
      <c r="BM41" s="792">
        <v>0</v>
      </c>
      <c r="BN41" s="793"/>
      <c r="BO41" s="793">
        <v>651</v>
      </c>
      <c r="BP41" s="793"/>
      <c r="BQ41" s="793">
        <v>1055</v>
      </c>
      <c r="BR41" s="793"/>
      <c r="BS41" s="792">
        <v>0</v>
      </c>
      <c r="BT41" s="793"/>
      <c r="BU41" s="793">
        <v>1055</v>
      </c>
      <c r="BV41" s="793"/>
      <c r="BW41" s="792">
        <v>0</v>
      </c>
      <c r="BX41" s="793"/>
      <c r="BY41" s="793">
        <v>1055</v>
      </c>
      <c r="BZ41" s="793"/>
      <c r="CA41" s="792">
        <v>0</v>
      </c>
      <c r="CB41" s="793"/>
      <c r="CC41" s="793">
        <v>0</v>
      </c>
      <c r="CD41" s="793"/>
      <c r="CE41" s="793">
        <v>1055</v>
      </c>
      <c r="CF41" s="793"/>
      <c r="CG41" s="792">
        <v>0</v>
      </c>
      <c r="CH41" s="793"/>
      <c r="CI41" s="793">
        <v>1055</v>
      </c>
      <c r="CJ41" s="793"/>
      <c r="CK41" s="792">
        <v>0</v>
      </c>
      <c r="CL41" s="793"/>
      <c r="CM41" s="793">
        <v>1055</v>
      </c>
      <c r="CN41" s="793"/>
      <c r="CO41" s="792">
        <v>0</v>
      </c>
      <c r="CP41" s="793"/>
      <c r="CQ41" s="793">
        <v>0</v>
      </c>
      <c r="CR41" s="793"/>
      <c r="CS41" s="793">
        <v>0</v>
      </c>
      <c r="CT41" s="793"/>
      <c r="CU41" s="794">
        <v>1055</v>
      </c>
      <c r="CV41" s="2065"/>
      <c r="CW41" s="2066"/>
    </row>
    <row r="42" spans="1:101" x14ac:dyDescent="0.25">
      <c r="A42" s="780"/>
      <c r="B42" s="780"/>
      <c r="C42" s="780"/>
      <c r="D42" s="780"/>
      <c r="E42" s="769" t="s">
        <v>2204</v>
      </c>
      <c r="F42" s="781"/>
      <c r="G42" s="782"/>
      <c r="H42" s="782"/>
      <c r="I42" s="782">
        <v>0</v>
      </c>
      <c r="J42" s="782"/>
      <c r="K42" s="782"/>
      <c r="L42" s="782"/>
      <c r="M42" s="782">
        <v>0</v>
      </c>
      <c r="N42" s="782">
        <v>0</v>
      </c>
      <c r="O42" s="782"/>
      <c r="P42" s="782"/>
      <c r="Q42" s="782">
        <v>258</v>
      </c>
      <c r="R42" s="782">
        <v>258</v>
      </c>
      <c r="S42" s="782"/>
      <c r="T42" s="782">
        <v>215.62799999999999</v>
      </c>
      <c r="U42" s="783"/>
      <c r="V42" s="782">
        <v>215.62799999999999</v>
      </c>
      <c r="W42" s="782">
        <v>473.62799999999999</v>
      </c>
      <c r="X42" s="784">
        <v>473.62799999999999</v>
      </c>
      <c r="Y42" s="785"/>
      <c r="Z42" s="782"/>
      <c r="AA42" s="782"/>
      <c r="AB42" s="782">
        <v>0</v>
      </c>
      <c r="AC42" s="782"/>
      <c r="AD42" s="782"/>
      <c r="AE42" s="782"/>
      <c r="AF42" s="785">
        <v>0</v>
      </c>
      <c r="AG42" s="782">
        <v>0</v>
      </c>
      <c r="AH42" s="782"/>
      <c r="AI42" s="782"/>
      <c r="AJ42" s="782">
        <v>0</v>
      </c>
      <c r="AK42" s="782">
        <v>0</v>
      </c>
      <c r="AL42" s="782"/>
      <c r="AM42" s="782">
        <v>0</v>
      </c>
      <c r="AN42" s="783"/>
      <c r="AO42" s="782">
        <v>0</v>
      </c>
      <c r="AP42" s="782">
        <v>0</v>
      </c>
      <c r="AQ42" s="786">
        <v>0</v>
      </c>
      <c r="AR42" s="787">
        <v>473.62799999999999</v>
      </c>
      <c r="AS42" s="788"/>
      <c r="AT42" s="789"/>
      <c r="AU42" s="790">
        <v>0</v>
      </c>
      <c r="AV42" s="791"/>
      <c r="AW42" s="792">
        <v>0</v>
      </c>
      <c r="AX42" s="793"/>
      <c r="AY42" s="793">
        <v>0</v>
      </c>
      <c r="AZ42" s="793"/>
      <c r="BA42" s="792">
        <v>0</v>
      </c>
      <c r="BB42" s="793"/>
      <c r="BC42" s="793">
        <v>0</v>
      </c>
      <c r="BD42" s="793"/>
      <c r="BE42" s="792">
        <v>0</v>
      </c>
      <c r="BF42" s="793"/>
      <c r="BG42" s="793">
        <v>0</v>
      </c>
      <c r="BH42" s="793"/>
      <c r="BI42" s="792">
        <v>0</v>
      </c>
      <c r="BJ42" s="793"/>
      <c r="BK42" s="793">
        <v>0</v>
      </c>
      <c r="BL42" s="793"/>
      <c r="BM42" s="792">
        <v>0</v>
      </c>
      <c r="BN42" s="793"/>
      <c r="BO42" s="793">
        <v>0</v>
      </c>
      <c r="BP42" s="793"/>
      <c r="BQ42" s="793">
        <v>0</v>
      </c>
      <c r="BR42" s="793"/>
      <c r="BS42" s="792">
        <v>0</v>
      </c>
      <c r="BT42" s="793"/>
      <c r="BU42" s="793">
        <v>0</v>
      </c>
      <c r="BV42" s="793"/>
      <c r="BW42" s="792">
        <v>0</v>
      </c>
      <c r="BX42" s="793"/>
      <c r="BY42" s="793">
        <v>0</v>
      </c>
      <c r="BZ42" s="793"/>
      <c r="CA42" s="792">
        <v>258</v>
      </c>
      <c r="CB42" s="793"/>
      <c r="CC42" s="793">
        <v>258</v>
      </c>
      <c r="CD42" s="793"/>
      <c r="CE42" s="793">
        <v>258</v>
      </c>
      <c r="CF42" s="793"/>
      <c r="CG42" s="792">
        <v>0</v>
      </c>
      <c r="CH42" s="793"/>
      <c r="CI42" s="793">
        <v>258</v>
      </c>
      <c r="CJ42" s="793"/>
      <c r="CK42" s="792">
        <v>215.62799999999999</v>
      </c>
      <c r="CL42" s="793"/>
      <c r="CM42" s="793">
        <v>473.62799999999999</v>
      </c>
      <c r="CN42" s="793"/>
      <c r="CO42" s="792">
        <v>0</v>
      </c>
      <c r="CP42" s="793"/>
      <c r="CQ42" s="793">
        <v>215.62799999999999</v>
      </c>
      <c r="CR42" s="793"/>
      <c r="CS42" s="793">
        <v>473.62799999999999</v>
      </c>
      <c r="CT42" s="793"/>
      <c r="CU42" s="794">
        <v>473.62799999999999</v>
      </c>
      <c r="CV42" s="2065"/>
      <c r="CW42" s="2066"/>
    </row>
    <row r="43" spans="1:101" x14ac:dyDescent="0.25">
      <c r="A43" s="780"/>
      <c r="B43" s="780"/>
      <c r="C43" s="780"/>
      <c r="D43" s="780"/>
      <c r="E43" s="769" t="s">
        <v>1429</v>
      </c>
      <c r="F43" s="781">
        <v>224</v>
      </c>
      <c r="G43" s="782"/>
      <c r="H43" s="782"/>
      <c r="I43" s="782">
        <v>224</v>
      </c>
      <c r="J43" s="782"/>
      <c r="K43" s="782">
        <v>268</v>
      </c>
      <c r="L43" s="782">
        <v>253.68</v>
      </c>
      <c r="M43" s="782">
        <v>521.68000000000006</v>
      </c>
      <c r="N43" s="782">
        <v>745.68000000000006</v>
      </c>
      <c r="O43" s="782"/>
      <c r="P43" s="782"/>
      <c r="Q43" s="782"/>
      <c r="R43" s="782">
        <v>0</v>
      </c>
      <c r="S43" s="782"/>
      <c r="T43" s="782"/>
      <c r="U43" s="783"/>
      <c r="V43" s="782">
        <v>0</v>
      </c>
      <c r="W43" s="782">
        <v>0</v>
      </c>
      <c r="X43" s="784">
        <v>745.68000000000006</v>
      </c>
      <c r="Y43" s="785">
        <v>135</v>
      </c>
      <c r="Z43" s="782"/>
      <c r="AA43" s="782"/>
      <c r="AB43" s="782">
        <v>135</v>
      </c>
      <c r="AC43" s="782"/>
      <c r="AD43" s="782">
        <v>0</v>
      </c>
      <c r="AE43" s="782">
        <v>0</v>
      </c>
      <c r="AF43" s="785">
        <v>0</v>
      </c>
      <c r="AG43" s="782">
        <v>135</v>
      </c>
      <c r="AH43" s="782"/>
      <c r="AI43" s="782"/>
      <c r="AJ43" s="782"/>
      <c r="AK43" s="782">
        <v>0</v>
      </c>
      <c r="AL43" s="782"/>
      <c r="AM43" s="782"/>
      <c r="AN43" s="783"/>
      <c r="AO43" s="782">
        <v>0</v>
      </c>
      <c r="AP43" s="782">
        <v>0</v>
      </c>
      <c r="AQ43" s="786">
        <v>135</v>
      </c>
      <c r="AR43" s="787">
        <v>880.68000000000006</v>
      </c>
      <c r="AS43" s="788"/>
      <c r="AT43" s="789"/>
      <c r="AU43" s="790">
        <v>359</v>
      </c>
      <c r="AV43" s="791"/>
      <c r="AW43" s="792">
        <v>0</v>
      </c>
      <c r="AX43" s="793"/>
      <c r="AY43" s="793">
        <v>359</v>
      </c>
      <c r="AZ43" s="793"/>
      <c r="BA43" s="792">
        <v>0</v>
      </c>
      <c r="BB43" s="793"/>
      <c r="BC43" s="793">
        <v>359</v>
      </c>
      <c r="BD43" s="793"/>
      <c r="BE43" s="792">
        <v>0</v>
      </c>
      <c r="BF43" s="793"/>
      <c r="BG43" s="793">
        <v>359</v>
      </c>
      <c r="BH43" s="793"/>
      <c r="BI43" s="792">
        <v>268</v>
      </c>
      <c r="BJ43" s="793"/>
      <c r="BK43" s="793">
        <v>627</v>
      </c>
      <c r="BL43" s="793"/>
      <c r="BM43" s="792">
        <v>253.68</v>
      </c>
      <c r="BN43" s="793"/>
      <c r="BO43" s="793">
        <v>521.68000000000006</v>
      </c>
      <c r="BP43" s="793"/>
      <c r="BQ43" s="793">
        <v>880.68000000000006</v>
      </c>
      <c r="BR43" s="793"/>
      <c r="BS43" s="792">
        <v>0</v>
      </c>
      <c r="BT43" s="793"/>
      <c r="BU43" s="793">
        <v>880.68000000000006</v>
      </c>
      <c r="BV43" s="793"/>
      <c r="BW43" s="792">
        <v>0</v>
      </c>
      <c r="BX43" s="793"/>
      <c r="BY43" s="793">
        <v>880.68000000000006</v>
      </c>
      <c r="BZ43" s="793"/>
      <c r="CA43" s="792">
        <v>0</v>
      </c>
      <c r="CB43" s="793"/>
      <c r="CC43" s="793">
        <v>0</v>
      </c>
      <c r="CD43" s="793"/>
      <c r="CE43" s="793">
        <v>880.68000000000006</v>
      </c>
      <c r="CF43" s="793"/>
      <c r="CG43" s="792">
        <v>0</v>
      </c>
      <c r="CH43" s="793"/>
      <c r="CI43" s="793">
        <v>880.68000000000006</v>
      </c>
      <c r="CJ43" s="793"/>
      <c r="CK43" s="792">
        <v>0</v>
      </c>
      <c r="CL43" s="793"/>
      <c r="CM43" s="793">
        <v>880.68000000000006</v>
      </c>
      <c r="CN43" s="793"/>
      <c r="CO43" s="792">
        <v>0</v>
      </c>
      <c r="CP43" s="793"/>
      <c r="CQ43" s="793">
        <v>0</v>
      </c>
      <c r="CR43" s="793"/>
      <c r="CS43" s="793">
        <v>0</v>
      </c>
      <c r="CT43" s="793"/>
      <c r="CU43" s="794">
        <v>880.68000000000006</v>
      </c>
      <c r="CV43" s="2065"/>
      <c r="CW43" s="2066"/>
    </row>
    <row r="44" spans="1:101" x14ac:dyDescent="0.25">
      <c r="A44" s="780"/>
      <c r="B44" s="780"/>
      <c r="C44" s="780"/>
      <c r="D44" s="780"/>
      <c r="E44" s="2067" t="s">
        <v>2016</v>
      </c>
      <c r="F44" s="781"/>
      <c r="G44" s="782"/>
      <c r="H44" s="782"/>
      <c r="I44" s="782">
        <v>0</v>
      </c>
      <c r="J44" s="782"/>
      <c r="K44" s="782"/>
      <c r="L44" s="782"/>
      <c r="M44" s="782">
        <v>0</v>
      </c>
      <c r="N44" s="782">
        <v>0</v>
      </c>
      <c r="O44" s="782">
        <v>0</v>
      </c>
      <c r="P44" s="782"/>
      <c r="Q44" s="782"/>
      <c r="R44" s="782">
        <v>0</v>
      </c>
      <c r="S44" s="782"/>
      <c r="T44" s="782"/>
      <c r="U44" s="783"/>
      <c r="V44" s="782">
        <v>0</v>
      </c>
      <c r="W44" s="782">
        <v>0</v>
      </c>
      <c r="X44" s="784">
        <v>0</v>
      </c>
      <c r="Y44" s="785"/>
      <c r="Z44" s="782"/>
      <c r="AA44" s="782"/>
      <c r="AB44" s="782">
        <v>0</v>
      </c>
      <c r="AC44" s="782"/>
      <c r="AD44" s="782"/>
      <c r="AE44" s="782"/>
      <c r="AF44" s="785">
        <v>0</v>
      </c>
      <c r="AG44" s="782">
        <v>0</v>
      </c>
      <c r="AH44" s="782">
        <v>293.846</v>
      </c>
      <c r="AI44" s="782"/>
      <c r="AJ44" s="782"/>
      <c r="AK44" s="782">
        <v>293.846</v>
      </c>
      <c r="AL44" s="782"/>
      <c r="AM44" s="782"/>
      <c r="AN44" s="783"/>
      <c r="AO44" s="782">
        <v>0</v>
      </c>
      <c r="AP44" s="782">
        <v>293.846</v>
      </c>
      <c r="AQ44" s="786">
        <v>293.846</v>
      </c>
      <c r="AR44" s="787">
        <v>293.846</v>
      </c>
      <c r="AS44" s="788"/>
      <c r="AT44" s="789"/>
      <c r="AU44" s="790">
        <v>0</v>
      </c>
      <c r="AV44" s="791"/>
      <c r="AW44" s="792">
        <v>0</v>
      </c>
      <c r="AX44" s="793"/>
      <c r="AY44" s="793">
        <v>0</v>
      </c>
      <c r="AZ44" s="793"/>
      <c r="BA44" s="792">
        <v>0</v>
      </c>
      <c r="BB44" s="793"/>
      <c r="BC44" s="793">
        <v>0</v>
      </c>
      <c r="BD44" s="793"/>
      <c r="BE44" s="792">
        <v>0</v>
      </c>
      <c r="BF44" s="793"/>
      <c r="BG44" s="793">
        <v>0</v>
      </c>
      <c r="BH44" s="793"/>
      <c r="BI44" s="792">
        <v>0</v>
      </c>
      <c r="BJ44" s="793"/>
      <c r="BK44" s="793">
        <v>0</v>
      </c>
      <c r="BL44" s="793"/>
      <c r="BM44" s="792">
        <v>0</v>
      </c>
      <c r="BN44" s="793"/>
      <c r="BO44" s="793">
        <v>0</v>
      </c>
      <c r="BP44" s="793"/>
      <c r="BQ44" s="793">
        <v>0</v>
      </c>
      <c r="BR44" s="793"/>
      <c r="BS44" s="792">
        <v>293.846</v>
      </c>
      <c r="BT44" s="793"/>
      <c r="BU44" s="793">
        <v>293.846</v>
      </c>
      <c r="BV44" s="793"/>
      <c r="BW44" s="792">
        <v>0</v>
      </c>
      <c r="BX44" s="793"/>
      <c r="BY44" s="793">
        <v>293.846</v>
      </c>
      <c r="BZ44" s="793"/>
      <c r="CA44" s="792">
        <v>0</v>
      </c>
      <c r="CB44" s="793"/>
      <c r="CC44" s="793">
        <v>293.846</v>
      </c>
      <c r="CD44" s="793"/>
      <c r="CE44" s="793">
        <v>293.846</v>
      </c>
      <c r="CF44" s="793"/>
      <c r="CG44" s="792">
        <v>0</v>
      </c>
      <c r="CH44" s="793"/>
      <c r="CI44" s="793">
        <v>293.846</v>
      </c>
      <c r="CJ44" s="793"/>
      <c r="CK44" s="792">
        <v>0</v>
      </c>
      <c r="CL44" s="793"/>
      <c r="CM44" s="793">
        <v>293.846</v>
      </c>
      <c r="CN44" s="793"/>
      <c r="CO44" s="792">
        <v>0</v>
      </c>
      <c r="CP44" s="793"/>
      <c r="CQ44" s="793">
        <v>0</v>
      </c>
      <c r="CR44" s="793"/>
      <c r="CS44" s="793">
        <v>293.846</v>
      </c>
      <c r="CT44" s="793"/>
      <c r="CU44" s="794">
        <v>293.846</v>
      </c>
      <c r="CV44" s="2065"/>
      <c r="CW44" s="2066"/>
    </row>
    <row r="45" spans="1:101" x14ac:dyDescent="0.25">
      <c r="A45" s="780"/>
      <c r="B45" s="780"/>
      <c r="C45" s="780"/>
      <c r="D45" s="780"/>
      <c r="E45" s="2067" t="s">
        <v>2216</v>
      </c>
      <c r="F45" s="781">
        <v>564</v>
      </c>
      <c r="G45" s="782"/>
      <c r="H45" s="782"/>
      <c r="I45" s="782">
        <v>564</v>
      </c>
      <c r="J45" s="782"/>
      <c r="K45" s="782"/>
      <c r="L45" s="782">
        <v>536.95600000000002</v>
      </c>
      <c r="M45" s="782">
        <v>536.95600000000002</v>
      </c>
      <c r="N45" s="782">
        <v>1100.9560000000001</v>
      </c>
      <c r="O45" s="782"/>
      <c r="P45" s="782"/>
      <c r="Q45" s="782"/>
      <c r="R45" s="782">
        <v>0</v>
      </c>
      <c r="S45" s="782"/>
      <c r="T45" s="782"/>
      <c r="U45" s="783"/>
      <c r="V45" s="782">
        <v>0</v>
      </c>
      <c r="W45" s="782">
        <v>0</v>
      </c>
      <c r="X45" s="784">
        <v>1100.9560000000001</v>
      </c>
      <c r="Y45" s="785">
        <v>0</v>
      </c>
      <c r="Z45" s="782"/>
      <c r="AA45" s="782"/>
      <c r="AB45" s="782">
        <v>0</v>
      </c>
      <c r="AC45" s="782"/>
      <c r="AD45" s="782"/>
      <c r="AE45" s="782">
        <v>152.208</v>
      </c>
      <c r="AF45" s="785">
        <v>152.208</v>
      </c>
      <c r="AG45" s="782">
        <v>152.208</v>
      </c>
      <c r="AH45" s="782"/>
      <c r="AI45" s="782"/>
      <c r="AJ45" s="782"/>
      <c r="AK45" s="782">
        <v>0</v>
      </c>
      <c r="AL45" s="782"/>
      <c r="AM45" s="782"/>
      <c r="AN45" s="783"/>
      <c r="AO45" s="782">
        <v>0</v>
      </c>
      <c r="AP45" s="782">
        <v>0</v>
      </c>
      <c r="AQ45" s="786">
        <v>152.208</v>
      </c>
      <c r="AR45" s="787">
        <v>1253.1640000000002</v>
      </c>
      <c r="AS45" s="788"/>
      <c r="AT45" s="789"/>
      <c r="AU45" s="790">
        <v>564</v>
      </c>
      <c r="AV45" s="791"/>
      <c r="AW45" s="792">
        <v>0</v>
      </c>
      <c r="AX45" s="793"/>
      <c r="AY45" s="793">
        <v>564</v>
      </c>
      <c r="AZ45" s="793"/>
      <c r="BA45" s="792">
        <v>0</v>
      </c>
      <c r="BB45" s="793"/>
      <c r="BC45" s="793">
        <v>564</v>
      </c>
      <c r="BD45" s="793"/>
      <c r="BE45" s="792">
        <v>0</v>
      </c>
      <c r="BF45" s="793"/>
      <c r="BG45" s="793">
        <v>564</v>
      </c>
      <c r="BH45" s="793"/>
      <c r="BI45" s="792">
        <v>0</v>
      </c>
      <c r="BJ45" s="793"/>
      <c r="BK45" s="793">
        <v>564</v>
      </c>
      <c r="BL45" s="793"/>
      <c r="BM45" s="792">
        <v>689.16399999999999</v>
      </c>
      <c r="BN45" s="793"/>
      <c r="BO45" s="793">
        <v>689.16399999999999</v>
      </c>
      <c r="BP45" s="793"/>
      <c r="BQ45" s="793">
        <v>1253.164</v>
      </c>
      <c r="BR45" s="793"/>
      <c r="BS45" s="792">
        <v>0</v>
      </c>
      <c r="BT45" s="793"/>
      <c r="BU45" s="793">
        <v>1253.164</v>
      </c>
      <c r="BV45" s="793"/>
      <c r="BW45" s="792">
        <v>0</v>
      </c>
      <c r="BX45" s="793"/>
      <c r="BY45" s="793">
        <v>1253.164</v>
      </c>
      <c r="BZ45" s="793"/>
      <c r="CA45" s="792">
        <v>0</v>
      </c>
      <c r="CB45" s="793"/>
      <c r="CC45" s="793">
        <v>0</v>
      </c>
      <c r="CD45" s="793"/>
      <c r="CE45" s="793">
        <v>1253.164</v>
      </c>
      <c r="CF45" s="793"/>
      <c r="CG45" s="792">
        <v>0</v>
      </c>
      <c r="CH45" s="793"/>
      <c r="CI45" s="793">
        <v>1253.164</v>
      </c>
      <c r="CJ45" s="793"/>
      <c r="CK45" s="792">
        <v>0</v>
      </c>
      <c r="CL45" s="793"/>
      <c r="CM45" s="793">
        <v>1253.164</v>
      </c>
      <c r="CN45" s="793"/>
      <c r="CO45" s="792">
        <v>0</v>
      </c>
      <c r="CP45" s="793"/>
      <c r="CQ45" s="793">
        <v>0</v>
      </c>
      <c r="CR45" s="793"/>
      <c r="CS45" s="793">
        <v>0</v>
      </c>
      <c r="CT45" s="793"/>
      <c r="CU45" s="794">
        <v>1253.164</v>
      </c>
      <c r="CV45" s="2065"/>
      <c r="CW45" s="2066"/>
    </row>
    <row r="46" spans="1:101" x14ac:dyDescent="0.25">
      <c r="A46" s="780"/>
      <c r="B46" s="780"/>
      <c r="C46" s="780"/>
      <c r="D46" s="780"/>
      <c r="E46" s="2067" t="s">
        <v>2205</v>
      </c>
      <c r="F46" s="781">
        <v>3061</v>
      </c>
      <c r="G46" s="782">
        <v>4450</v>
      </c>
      <c r="H46" s="782">
        <v>4093</v>
      </c>
      <c r="I46" s="782">
        <v>11604</v>
      </c>
      <c r="J46" s="782">
        <v>7484</v>
      </c>
      <c r="K46" s="782">
        <v>1776</v>
      </c>
      <c r="L46" s="782">
        <v>3826.34</v>
      </c>
      <c r="M46" s="782">
        <v>13086.34</v>
      </c>
      <c r="N46" s="782">
        <v>24690.34</v>
      </c>
      <c r="O46" s="782"/>
      <c r="P46" s="782"/>
      <c r="Q46" s="782">
        <v>5799</v>
      </c>
      <c r="R46" s="782">
        <v>5799</v>
      </c>
      <c r="S46" s="782">
        <v>7842.94</v>
      </c>
      <c r="T46" s="782">
        <v>2771.4540000000002</v>
      </c>
      <c r="U46" s="783">
        <v>4262</v>
      </c>
      <c r="V46" s="782">
        <v>14876.394</v>
      </c>
      <c r="W46" s="782">
        <v>20675.394</v>
      </c>
      <c r="X46" s="784">
        <v>45365.733999999997</v>
      </c>
      <c r="Y46" s="785">
        <v>281</v>
      </c>
      <c r="Z46" s="782">
        <v>721</v>
      </c>
      <c r="AA46" s="782">
        <v>3072</v>
      </c>
      <c r="AB46" s="782">
        <v>4074</v>
      </c>
      <c r="AC46" s="782">
        <v>767</v>
      </c>
      <c r="AD46" s="782">
        <v>1226</v>
      </c>
      <c r="AE46" s="782">
        <v>5234.2640000000001</v>
      </c>
      <c r="AF46" s="785">
        <v>7227.2640000000001</v>
      </c>
      <c r="AG46" s="782">
        <v>11301.263999999999</v>
      </c>
      <c r="AH46" s="782"/>
      <c r="AI46" s="782"/>
      <c r="AJ46" s="782">
        <v>3757</v>
      </c>
      <c r="AK46" s="782">
        <v>3757</v>
      </c>
      <c r="AL46" s="782">
        <v>251.566</v>
      </c>
      <c r="AM46" s="782">
        <v>0</v>
      </c>
      <c r="AN46" s="783">
        <v>374</v>
      </c>
      <c r="AO46" s="782">
        <v>625.56600000000003</v>
      </c>
      <c r="AP46" s="782">
        <v>4382.5659999999998</v>
      </c>
      <c r="AQ46" s="786">
        <v>15683.83</v>
      </c>
      <c r="AR46" s="787">
        <v>61049.563999999998</v>
      </c>
      <c r="AS46" s="788"/>
      <c r="AT46" s="789"/>
      <c r="AU46" s="790">
        <v>3342</v>
      </c>
      <c r="AV46" s="791"/>
      <c r="AW46" s="792">
        <v>5171</v>
      </c>
      <c r="AX46" s="793"/>
      <c r="AY46" s="793">
        <v>8513</v>
      </c>
      <c r="AZ46" s="793"/>
      <c r="BA46" s="792">
        <v>7165</v>
      </c>
      <c r="BB46" s="793"/>
      <c r="BC46" s="793">
        <v>15678</v>
      </c>
      <c r="BD46" s="793"/>
      <c r="BE46" s="792">
        <v>8251</v>
      </c>
      <c r="BF46" s="793"/>
      <c r="BG46" s="793">
        <v>23929</v>
      </c>
      <c r="BH46" s="793"/>
      <c r="BI46" s="792">
        <v>3002</v>
      </c>
      <c r="BJ46" s="793"/>
      <c r="BK46" s="793">
        <v>26931</v>
      </c>
      <c r="BL46" s="793"/>
      <c r="BM46" s="792">
        <v>9060.6039999999994</v>
      </c>
      <c r="BN46" s="793"/>
      <c r="BO46" s="793">
        <v>20313.603999999999</v>
      </c>
      <c r="BP46" s="793"/>
      <c r="BQ46" s="793">
        <v>35991.603999999999</v>
      </c>
      <c r="BR46" s="793"/>
      <c r="BS46" s="792">
        <v>0</v>
      </c>
      <c r="BT46" s="793"/>
      <c r="BU46" s="793">
        <v>35991.603999999999</v>
      </c>
      <c r="BV46" s="793"/>
      <c r="BW46" s="792">
        <v>0</v>
      </c>
      <c r="BX46" s="793"/>
      <c r="BY46" s="793">
        <v>35991.603999999999</v>
      </c>
      <c r="BZ46" s="793"/>
      <c r="CA46" s="792">
        <v>9556</v>
      </c>
      <c r="CB46" s="793"/>
      <c r="CC46" s="793">
        <v>9556</v>
      </c>
      <c r="CD46" s="793"/>
      <c r="CE46" s="793">
        <v>45547.603999999999</v>
      </c>
      <c r="CF46" s="793"/>
      <c r="CG46" s="792">
        <v>8094.5059999999994</v>
      </c>
      <c r="CH46" s="793"/>
      <c r="CI46" s="793">
        <v>53642.11</v>
      </c>
      <c r="CJ46" s="793"/>
      <c r="CK46" s="792">
        <v>2771.4540000000002</v>
      </c>
      <c r="CL46" s="793"/>
      <c r="CM46" s="793">
        <v>56413.563999999998</v>
      </c>
      <c r="CN46" s="793"/>
      <c r="CO46" s="792">
        <v>4636</v>
      </c>
      <c r="CP46" s="793"/>
      <c r="CQ46" s="793">
        <v>15501.96</v>
      </c>
      <c r="CR46" s="793"/>
      <c r="CS46" s="793">
        <v>25057.96</v>
      </c>
      <c r="CT46" s="793"/>
      <c r="CU46" s="794">
        <v>61049.563999999998</v>
      </c>
      <c r="CV46" s="2065"/>
      <c r="CW46" s="2066"/>
    </row>
    <row r="47" spans="1:101" x14ac:dyDescent="0.25">
      <c r="A47" s="780"/>
      <c r="B47" s="780"/>
      <c r="C47" s="780"/>
      <c r="D47" s="780"/>
      <c r="E47" s="2067" t="s">
        <v>2206</v>
      </c>
      <c r="F47" s="781"/>
      <c r="G47" s="782"/>
      <c r="H47" s="782"/>
      <c r="I47" s="782">
        <v>0</v>
      </c>
      <c r="J47" s="782">
        <v>583</v>
      </c>
      <c r="K47" s="782"/>
      <c r="L47" s="782">
        <v>160.66399999999999</v>
      </c>
      <c r="M47" s="782">
        <v>743.66399999999999</v>
      </c>
      <c r="N47" s="782">
        <v>743.66399999999999</v>
      </c>
      <c r="O47" s="782"/>
      <c r="P47" s="782"/>
      <c r="Q47" s="782"/>
      <c r="R47" s="782">
        <v>0</v>
      </c>
      <c r="S47" s="782"/>
      <c r="T47" s="782"/>
      <c r="U47" s="783"/>
      <c r="V47" s="782">
        <v>0</v>
      </c>
      <c r="W47" s="782">
        <v>0</v>
      </c>
      <c r="X47" s="784">
        <v>743.66399999999999</v>
      </c>
      <c r="Y47" s="785"/>
      <c r="Z47" s="782"/>
      <c r="AA47" s="782"/>
      <c r="AB47" s="782">
        <v>0</v>
      </c>
      <c r="AC47" s="782"/>
      <c r="AD47" s="782"/>
      <c r="AE47" s="782">
        <v>0</v>
      </c>
      <c r="AF47" s="785">
        <v>0</v>
      </c>
      <c r="AG47" s="782">
        <v>0</v>
      </c>
      <c r="AH47" s="782"/>
      <c r="AI47" s="782"/>
      <c r="AJ47" s="782"/>
      <c r="AK47" s="782">
        <v>0</v>
      </c>
      <c r="AL47" s="782"/>
      <c r="AM47" s="782"/>
      <c r="AN47" s="783"/>
      <c r="AO47" s="782">
        <v>0</v>
      </c>
      <c r="AP47" s="782">
        <v>0</v>
      </c>
      <c r="AQ47" s="786">
        <v>0</v>
      </c>
      <c r="AR47" s="787">
        <v>743.66399999999999</v>
      </c>
      <c r="AS47" s="788"/>
      <c r="AT47" s="789"/>
      <c r="AU47" s="790">
        <v>0</v>
      </c>
      <c r="AV47" s="791"/>
      <c r="AW47" s="792">
        <v>0</v>
      </c>
      <c r="AX47" s="793"/>
      <c r="AY47" s="793">
        <v>0</v>
      </c>
      <c r="AZ47" s="793"/>
      <c r="BA47" s="792">
        <v>0</v>
      </c>
      <c r="BB47" s="793"/>
      <c r="BC47" s="793">
        <v>0</v>
      </c>
      <c r="BD47" s="793"/>
      <c r="BE47" s="792">
        <v>583</v>
      </c>
      <c r="BF47" s="793"/>
      <c r="BG47" s="793">
        <v>583</v>
      </c>
      <c r="BH47" s="793"/>
      <c r="BI47" s="792">
        <v>0</v>
      </c>
      <c r="BJ47" s="793"/>
      <c r="BK47" s="793">
        <v>583</v>
      </c>
      <c r="BL47" s="793"/>
      <c r="BM47" s="792">
        <v>160.66399999999999</v>
      </c>
      <c r="BN47" s="793"/>
      <c r="BO47" s="793">
        <v>743.66399999999999</v>
      </c>
      <c r="BP47" s="793"/>
      <c r="BQ47" s="793">
        <v>743.66399999999999</v>
      </c>
      <c r="BR47" s="793"/>
      <c r="BS47" s="792">
        <v>0</v>
      </c>
      <c r="BT47" s="793"/>
      <c r="BU47" s="793">
        <v>743.66399999999999</v>
      </c>
      <c r="BV47" s="793"/>
      <c r="BW47" s="792">
        <v>0</v>
      </c>
      <c r="BX47" s="793"/>
      <c r="BY47" s="793">
        <v>743.66399999999999</v>
      </c>
      <c r="BZ47" s="793"/>
      <c r="CA47" s="792">
        <v>0</v>
      </c>
      <c r="CB47" s="793"/>
      <c r="CC47" s="793">
        <v>0</v>
      </c>
      <c r="CD47" s="793"/>
      <c r="CE47" s="793">
        <v>743.66399999999999</v>
      </c>
      <c r="CF47" s="793"/>
      <c r="CG47" s="792">
        <v>0</v>
      </c>
      <c r="CH47" s="793"/>
      <c r="CI47" s="793">
        <v>743.66399999999999</v>
      </c>
      <c r="CJ47" s="793"/>
      <c r="CK47" s="792">
        <v>0</v>
      </c>
      <c r="CL47" s="793"/>
      <c r="CM47" s="793">
        <v>743.66399999999999</v>
      </c>
      <c r="CN47" s="793"/>
      <c r="CO47" s="792">
        <v>0</v>
      </c>
      <c r="CP47" s="793"/>
      <c r="CQ47" s="793">
        <v>0</v>
      </c>
      <c r="CR47" s="793"/>
      <c r="CS47" s="793">
        <v>0</v>
      </c>
      <c r="CT47" s="793"/>
      <c r="CU47" s="794">
        <v>743.66399999999999</v>
      </c>
      <c r="CV47" s="2065"/>
      <c r="CW47" s="2066"/>
    </row>
    <row r="48" spans="1:101" x14ac:dyDescent="0.25">
      <c r="A48" s="780"/>
      <c r="B48" s="780"/>
      <c r="C48" s="780"/>
      <c r="D48" s="780"/>
      <c r="E48" s="2067" t="s">
        <v>2207</v>
      </c>
      <c r="F48" s="781"/>
      <c r="G48" s="782"/>
      <c r="H48" s="782"/>
      <c r="I48" s="782">
        <v>0</v>
      </c>
      <c r="J48" s="782"/>
      <c r="K48" s="782"/>
      <c r="L48" s="782"/>
      <c r="M48" s="782">
        <v>0</v>
      </c>
      <c r="N48" s="782">
        <v>0</v>
      </c>
      <c r="O48" s="782"/>
      <c r="P48" s="782"/>
      <c r="Q48" s="782"/>
      <c r="R48" s="782">
        <v>0</v>
      </c>
      <c r="S48" s="782"/>
      <c r="T48" s="782">
        <v>1828.61</v>
      </c>
      <c r="U48" s="783">
        <v>577</v>
      </c>
      <c r="V48" s="782">
        <v>2405.6099999999997</v>
      </c>
      <c r="W48" s="782">
        <v>2405.6099999999997</v>
      </c>
      <c r="X48" s="784">
        <v>2405.6099999999997</v>
      </c>
      <c r="Y48" s="785">
        <v>101</v>
      </c>
      <c r="Z48" s="782"/>
      <c r="AA48" s="782"/>
      <c r="AB48" s="782">
        <v>101</v>
      </c>
      <c r="AC48" s="782"/>
      <c r="AD48" s="782"/>
      <c r="AE48" s="782"/>
      <c r="AF48" s="785">
        <v>0</v>
      </c>
      <c r="AG48" s="782">
        <v>101</v>
      </c>
      <c r="AH48" s="782"/>
      <c r="AI48" s="782"/>
      <c r="AJ48" s="782"/>
      <c r="AK48" s="782">
        <v>0</v>
      </c>
      <c r="AL48" s="782"/>
      <c r="AM48" s="782">
        <v>0</v>
      </c>
      <c r="AN48" s="783">
        <v>0</v>
      </c>
      <c r="AO48" s="782">
        <v>0</v>
      </c>
      <c r="AP48" s="782">
        <v>0</v>
      </c>
      <c r="AQ48" s="786">
        <v>101</v>
      </c>
      <c r="AR48" s="787">
        <v>2506.6099999999997</v>
      </c>
      <c r="AS48" s="788"/>
      <c r="AT48" s="789"/>
      <c r="AU48" s="790">
        <v>101</v>
      </c>
      <c r="AV48" s="791"/>
      <c r="AW48" s="792">
        <v>0</v>
      </c>
      <c r="AX48" s="793"/>
      <c r="AY48" s="793">
        <v>101</v>
      </c>
      <c r="AZ48" s="793"/>
      <c r="BA48" s="792">
        <v>0</v>
      </c>
      <c r="BB48" s="793"/>
      <c r="BC48" s="793">
        <v>101</v>
      </c>
      <c r="BD48" s="793"/>
      <c r="BE48" s="792">
        <v>0</v>
      </c>
      <c r="BF48" s="793"/>
      <c r="BG48" s="793">
        <v>101</v>
      </c>
      <c r="BH48" s="793"/>
      <c r="BI48" s="792">
        <v>0</v>
      </c>
      <c r="BJ48" s="793"/>
      <c r="BK48" s="793">
        <v>101</v>
      </c>
      <c r="BL48" s="793"/>
      <c r="BM48" s="792">
        <v>0</v>
      </c>
      <c r="BN48" s="793"/>
      <c r="BO48" s="793">
        <v>0</v>
      </c>
      <c r="BP48" s="793"/>
      <c r="BQ48" s="793">
        <v>101</v>
      </c>
      <c r="BR48" s="793"/>
      <c r="BS48" s="792">
        <v>0</v>
      </c>
      <c r="BT48" s="793"/>
      <c r="BU48" s="793">
        <v>101</v>
      </c>
      <c r="BV48" s="793"/>
      <c r="BW48" s="792">
        <v>0</v>
      </c>
      <c r="BX48" s="793"/>
      <c r="BY48" s="793">
        <v>101</v>
      </c>
      <c r="BZ48" s="793"/>
      <c r="CA48" s="792">
        <v>0</v>
      </c>
      <c r="CB48" s="793"/>
      <c r="CC48" s="793">
        <v>0</v>
      </c>
      <c r="CD48" s="793"/>
      <c r="CE48" s="793">
        <v>101</v>
      </c>
      <c r="CF48" s="793"/>
      <c r="CG48" s="792">
        <v>0</v>
      </c>
      <c r="CH48" s="793"/>
      <c r="CI48" s="793">
        <v>101</v>
      </c>
      <c r="CJ48" s="793"/>
      <c r="CK48" s="792">
        <v>1828.61</v>
      </c>
      <c r="CL48" s="793"/>
      <c r="CM48" s="793">
        <v>1929.61</v>
      </c>
      <c r="CN48" s="793"/>
      <c r="CO48" s="792">
        <v>577</v>
      </c>
      <c r="CP48" s="793"/>
      <c r="CQ48" s="793">
        <v>2405.6099999999997</v>
      </c>
      <c r="CR48" s="793"/>
      <c r="CS48" s="793">
        <v>2405.6099999999997</v>
      </c>
      <c r="CT48" s="793"/>
      <c r="CU48" s="794">
        <v>2506.6099999999997</v>
      </c>
      <c r="CV48" s="2065"/>
      <c r="CW48" s="2066"/>
    </row>
    <row r="49" spans="1:105" x14ac:dyDescent="0.25">
      <c r="A49" s="780"/>
      <c r="B49" s="780"/>
      <c r="C49" s="780"/>
      <c r="D49" s="780"/>
      <c r="E49" s="2067" t="s">
        <v>2208</v>
      </c>
      <c r="F49" s="781">
        <v>8109</v>
      </c>
      <c r="G49" s="782">
        <v>2549</v>
      </c>
      <c r="H49" s="782">
        <v>3623</v>
      </c>
      <c r="I49" s="782">
        <v>14281</v>
      </c>
      <c r="J49" s="782">
        <v>6369</v>
      </c>
      <c r="K49" s="782">
        <v>2725</v>
      </c>
      <c r="L49" s="782">
        <v>3101.2379999999998</v>
      </c>
      <c r="M49" s="782">
        <v>12195.237999999999</v>
      </c>
      <c r="N49" s="782">
        <v>26476.237999999998</v>
      </c>
      <c r="O49" s="782">
        <v>710.30399999999997</v>
      </c>
      <c r="P49" s="782"/>
      <c r="Q49" s="782"/>
      <c r="R49" s="782">
        <v>710.30399999999997</v>
      </c>
      <c r="S49" s="782"/>
      <c r="T49" s="782"/>
      <c r="U49" s="783"/>
      <c r="V49" s="782">
        <v>0</v>
      </c>
      <c r="W49" s="782">
        <v>710.30399999999997</v>
      </c>
      <c r="X49" s="784">
        <v>27186.542000000001</v>
      </c>
      <c r="Y49" s="785">
        <v>161</v>
      </c>
      <c r="Z49" s="782">
        <v>169</v>
      </c>
      <c r="AA49" s="782">
        <v>135</v>
      </c>
      <c r="AB49" s="782">
        <v>465</v>
      </c>
      <c r="AC49" s="782">
        <v>137</v>
      </c>
      <c r="AD49" s="782">
        <v>5175</v>
      </c>
      <c r="AE49" s="782">
        <v>262.13600000000002</v>
      </c>
      <c r="AF49" s="785">
        <v>5574.1360000000004</v>
      </c>
      <c r="AG49" s="782">
        <v>6039.1360000000004</v>
      </c>
      <c r="AH49" s="782">
        <v>0</v>
      </c>
      <c r="AI49" s="782"/>
      <c r="AJ49" s="782"/>
      <c r="AK49" s="782">
        <v>0</v>
      </c>
      <c r="AL49" s="782"/>
      <c r="AM49" s="782"/>
      <c r="AN49" s="783"/>
      <c r="AO49" s="782">
        <v>0</v>
      </c>
      <c r="AP49" s="782">
        <v>0</v>
      </c>
      <c r="AQ49" s="786">
        <v>6039.1360000000004</v>
      </c>
      <c r="AR49" s="787">
        <v>33225.678</v>
      </c>
      <c r="AS49" s="788"/>
      <c r="AT49" s="789"/>
      <c r="AU49" s="790">
        <v>8270</v>
      </c>
      <c r="AV49" s="791"/>
      <c r="AW49" s="792">
        <v>2718</v>
      </c>
      <c r="AX49" s="793"/>
      <c r="AY49" s="793">
        <v>10988</v>
      </c>
      <c r="AZ49" s="793"/>
      <c r="BA49" s="792">
        <v>3758</v>
      </c>
      <c r="BB49" s="793"/>
      <c r="BC49" s="793">
        <v>14746</v>
      </c>
      <c r="BD49" s="793"/>
      <c r="BE49" s="792">
        <v>6506</v>
      </c>
      <c r="BF49" s="793"/>
      <c r="BG49" s="793">
        <v>21252</v>
      </c>
      <c r="BH49" s="793"/>
      <c r="BI49" s="792">
        <v>7900</v>
      </c>
      <c r="BJ49" s="793"/>
      <c r="BK49" s="793">
        <v>29152</v>
      </c>
      <c r="BL49" s="793"/>
      <c r="BM49" s="792">
        <v>3363.3739999999998</v>
      </c>
      <c r="BN49" s="793"/>
      <c r="BO49" s="793">
        <v>17769.374</v>
      </c>
      <c r="BP49" s="793"/>
      <c r="BQ49" s="793">
        <v>32515.374</v>
      </c>
      <c r="BR49" s="793"/>
      <c r="BS49" s="792">
        <v>710.30399999999997</v>
      </c>
      <c r="BT49" s="793"/>
      <c r="BU49" s="793">
        <v>33225.678</v>
      </c>
      <c r="BV49" s="793"/>
      <c r="BW49" s="792">
        <v>0</v>
      </c>
      <c r="BX49" s="793"/>
      <c r="BY49" s="793">
        <v>33225.678</v>
      </c>
      <c r="BZ49" s="793"/>
      <c r="CA49" s="792">
        <v>0</v>
      </c>
      <c r="CB49" s="793"/>
      <c r="CC49" s="793">
        <v>710.30399999999997</v>
      </c>
      <c r="CD49" s="793"/>
      <c r="CE49" s="793">
        <v>33225.678</v>
      </c>
      <c r="CF49" s="793"/>
      <c r="CG49" s="792">
        <v>0</v>
      </c>
      <c r="CH49" s="793"/>
      <c r="CI49" s="793">
        <v>33225.678</v>
      </c>
      <c r="CJ49" s="793"/>
      <c r="CK49" s="792">
        <v>0</v>
      </c>
      <c r="CL49" s="793"/>
      <c r="CM49" s="793">
        <v>33225.678</v>
      </c>
      <c r="CN49" s="793"/>
      <c r="CO49" s="792">
        <v>0</v>
      </c>
      <c r="CP49" s="793"/>
      <c r="CQ49" s="793">
        <v>0</v>
      </c>
      <c r="CR49" s="793"/>
      <c r="CS49" s="793">
        <v>710.30399999999997</v>
      </c>
      <c r="CT49" s="793"/>
      <c r="CU49" s="794">
        <v>33225.678</v>
      </c>
      <c r="CV49" s="2065"/>
      <c r="CW49" s="2066"/>
    </row>
    <row r="50" spans="1:105" x14ac:dyDescent="0.25">
      <c r="A50" s="780"/>
      <c r="B50" s="780"/>
      <c r="C50" s="780"/>
      <c r="D50" s="780"/>
      <c r="E50" s="2067" t="s">
        <v>2209</v>
      </c>
      <c r="F50" s="781"/>
      <c r="G50" s="782"/>
      <c r="H50" s="782"/>
      <c r="I50" s="782">
        <v>0</v>
      </c>
      <c r="J50" s="782"/>
      <c r="K50" s="782">
        <v>1442</v>
      </c>
      <c r="L50" s="782">
        <v>150.09399999999999</v>
      </c>
      <c r="M50" s="782">
        <v>1592.0940000000001</v>
      </c>
      <c r="N50" s="782">
        <v>1592.0940000000001</v>
      </c>
      <c r="O50" s="782"/>
      <c r="P50" s="782"/>
      <c r="Q50" s="782">
        <v>110</v>
      </c>
      <c r="R50" s="782">
        <v>110</v>
      </c>
      <c r="S50" s="782"/>
      <c r="T50" s="782"/>
      <c r="U50" s="783"/>
      <c r="V50" s="782">
        <v>0</v>
      </c>
      <c r="W50" s="782">
        <v>110</v>
      </c>
      <c r="X50" s="784">
        <v>1702.0940000000001</v>
      </c>
      <c r="Y50" s="785"/>
      <c r="Z50" s="782"/>
      <c r="AA50" s="782"/>
      <c r="AB50" s="782">
        <v>0</v>
      </c>
      <c r="AC50" s="782"/>
      <c r="AD50" s="782"/>
      <c r="AE50" s="782"/>
      <c r="AF50" s="785">
        <v>0</v>
      </c>
      <c r="AG50" s="782">
        <v>0</v>
      </c>
      <c r="AH50" s="782"/>
      <c r="AI50" s="782"/>
      <c r="AJ50" s="782">
        <v>0</v>
      </c>
      <c r="AK50" s="782">
        <v>0</v>
      </c>
      <c r="AL50" s="782"/>
      <c r="AM50" s="782"/>
      <c r="AN50" s="783"/>
      <c r="AO50" s="782">
        <v>0</v>
      </c>
      <c r="AP50" s="782">
        <v>0</v>
      </c>
      <c r="AQ50" s="786">
        <v>0</v>
      </c>
      <c r="AR50" s="787">
        <v>1702.0940000000001</v>
      </c>
      <c r="AS50" s="788"/>
      <c r="AT50" s="789"/>
      <c r="AU50" s="790">
        <v>0</v>
      </c>
      <c r="AV50" s="791"/>
      <c r="AW50" s="792">
        <v>0</v>
      </c>
      <c r="AX50" s="793"/>
      <c r="AY50" s="793">
        <v>0</v>
      </c>
      <c r="AZ50" s="793"/>
      <c r="BA50" s="792">
        <v>0</v>
      </c>
      <c r="BB50" s="793"/>
      <c r="BC50" s="793">
        <v>0</v>
      </c>
      <c r="BD50" s="793"/>
      <c r="BE50" s="792">
        <v>0</v>
      </c>
      <c r="BF50" s="793"/>
      <c r="BG50" s="793">
        <v>0</v>
      </c>
      <c r="BH50" s="793"/>
      <c r="BI50" s="792">
        <v>1442</v>
      </c>
      <c r="BJ50" s="793"/>
      <c r="BK50" s="793">
        <v>1442</v>
      </c>
      <c r="BL50" s="793"/>
      <c r="BM50" s="792">
        <v>150.09399999999999</v>
      </c>
      <c r="BN50" s="793"/>
      <c r="BO50" s="793">
        <v>1592.0940000000001</v>
      </c>
      <c r="BP50" s="793"/>
      <c r="BQ50" s="793">
        <v>1592.0940000000001</v>
      </c>
      <c r="BR50" s="793"/>
      <c r="BS50" s="792">
        <v>0</v>
      </c>
      <c r="BT50" s="793"/>
      <c r="BU50" s="793">
        <v>1592.0940000000001</v>
      </c>
      <c r="BV50" s="793"/>
      <c r="BW50" s="792">
        <v>0</v>
      </c>
      <c r="BX50" s="793"/>
      <c r="BY50" s="793">
        <v>1592.0940000000001</v>
      </c>
      <c r="BZ50" s="793"/>
      <c r="CA50" s="792">
        <v>110</v>
      </c>
      <c r="CB50" s="793"/>
      <c r="CC50" s="793">
        <v>110</v>
      </c>
      <c r="CD50" s="793"/>
      <c r="CE50" s="793">
        <v>1702.0940000000001</v>
      </c>
      <c r="CF50" s="793"/>
      <c r="CG50" s="792">
        <v>0</v>
      </c>
      <c r="CH50" s="793"/>
      <c r="CI50" s="793">
        <v>1702.0940000000001</v>
      </c>
      <c r="CJ50" s="793"/>
      <c r="CK50" s="792">
        <v>0</v>
      </c>
      <c r="CL50" s="793"/>
      <c r="CM50" s="793">
        <v>1702.0940000000001</v>
      </c>
      <c r="CN50" s="793"/>
      <c r="CO50" s="792">
        <v>0</v>
      </c>
      <c r="CP50" s="793"/>
      <c r="CQ50" s="793">
        <v>0</v>
      </c>
      <c r="CR50" s="793"/>
      <c r="CS50" s="793">
        <v>110</v>
      </c>
      <c r="CT50" s="793"/>
      <c r="CU50" s="794">
        <v>1702.0940000000001</v>
      </c>
      <c r="CV50" s="2065"/>
      <c r="CW50" s="2066"/>
    </row>
    <row r="51" spans="1:105" x14ac:dyDescent="0.25">
      <c r="A51" s="780"/>
      <c r="B51" s="780"/>
      <c r="C51" s="780"/>
      <c r="D51" s="780"/>
      <c r="E51" s="2067" t="s">
        <v>2217</v>
      </c>
      <c r="F51" s="781"/>
      <c r="G51" s="782"/>
      <c r="H51" s="782">
        <v>588</v>
      </c>
      <c r="I51" s="782">
        <v>588</v>
      </c>
      <c r="J51" s="782">
        <v>0</v>
      </c>
      <c r="K51" s="782"/>
      <c r="L51" s="782"/>
      <c r="M51" s="782">
        <v>0</v>
      </c>
      <c r="N51" s="782">
        <v>588</v>
      </c>
      <c r="O51" s="782"/>
      <c r="P51" s="782"/>
      <c r="Q51" s="782"/>
      <c r="R51" s="782">
        <v>0</v>
      </c>
      <c r="S51" s="782"/>
      <c r="T51" s="782"/>
      <c r="U51" s="783"/>
      <c r="V51" s="782">
        <v>0</v>
      </c>
      <c r="W51" s="782">
        <v>0</v>
      </c>
      <c r="X51" s="784">
        <v>588</v>
      </c>
      <c r="Y51" s="785"/>
      <c r="Z51" s="782"/>
      <c r="AA51" s="782">
        <v>0</v>
      </c>
      <c r="AB51" s="782">
        <v>0</v>
      </c>
      <c r="AC51" s="782">
        <v>254</v>
      </c>
      <c r="AD51" s="782"/>
      <c r="AE51" s="782"/>
      <c r="AF51" s="785">
        <v>254</v>
      </c>
      <c r="AG51" s="782">
        <v>254</v>
      </c>
      <c r="AH51" s="782"/>
      <c r="AI51" s="782"/>
      <c r="AJ51" s="782"/>
      <c r="AK51" s="782">
        <v>0</v>
      </c>
      <c r="AL51" s="782"/>
      <c r="AM51" s="782"/>
      <c r="AN51" s="783"/>
      <c r="AO51" s="782">
        <v>0</v>
      </c>
      <c r="AP51" s="782">
        <v>0</v>
      </c>
      <c r="AQ51" s="786">
        <v>254</v>
      </c>
      <c r="AR51" s="787">
        <v>842</v>
      </c>
      <c r="AS51" s="788"/>
      <c r="AT51" s="789"/>
      <c r="AU51" s="790">
        <v>0</v>
      </c>
      <c r="AV51" s="791"/>
      <c r="AW51" s="792">
        <v>0</v>
      </c>
      <c r="AX51" s="793"/>
      <c r="AY51" s="793">
        <v>0</v>
      </c>
      <c r="AZ51" s="793"/>
      <c r="BA51" s="792">
        <v>588</v>
      </c>
      <c r="BB51" s="793"/>
      <c r="BC51" s="793">
        <v>588</v>
      </c>
      <c r="BD51" s="793"/>
      <c r="BE51" s="792">
        <v>254</v>
      </c>
      <c r="BF51" s="793"/>
      <c r="BG51" s="793">
        <v>842</v>
      </c>
      <c r="BH51" s="793"/>
      <c r="BI51" s="792">
        <v>0</v>
      </c>
      <c r="BJ51" s="793"/>
      <c r="BK51" s="793">
        <v>842</v>
      </c>
      <c r="BL51" s="793"/>
      <c r="BM51" s="792">
        <v>0</v>
      </c>
      <c r="BN51" s="793"/>
      <c r="BO51" s="793">
        <v>254</v>
      </c>
      <c r="BP51" s="793"/>
      <c r="BQ51" s="793">
        <v>842</v>
      </c>
      <c r="BR51" s="793"/>
      <c r="BS51" s="792">
        <v>0</v>
      </c>
      <c r="BT51" s="793"/>
      <c r="BU51" s="793">
        <v>842</v>
      </c>
      <c r="BV51" s="793"/>
      <c r="BW51" s="792">
        <v>0</v>
      </c>
      <c r="BX51" s="793"/>
      <c r="BY51" s="793">
        <v>842</v>
      </c>
      <c r="BZ51" s="793"/>
      <c r="CA51" s="792">
        <v>0</v>
      </c>
      <c r="CB51" s="793"/>
      <c r="CC51" s="793">
        <v>0</v>
      </c>
      <c r="CD51" s="793"/>
      <c r="CE51" s="793">
        <v>842</v>
      </c>
      <c r="CF51" s="793"/>
      <c r="CG51" s="792">
        <v>0</v>
      </c>
      <c r="CH51" s="793"/>
      <c r="CI51" s="793">
        <v>842</v>
      </c>
      <c r="CJ51" s="793"/>
      <c r="CK51" s="792">
        <v>0</v>
      </c>
      <c r="CL51" s="793"/>
      <c r="CM51" s="793">
        <v>842</v>
      </c>
      <c r="CN51" s="793"/>
      <c r="CO51" s="792">
        <v>0</v>
      </c>
      <c r="CP51" s="793"/>
      <c r="CQ51" s="793">
        <v>0</v>
      </c>
      <c r="CR51" s="793"/>
      <c r="CS51" s="793">
        <v>0</v>
      </c>
      <c r="CT51" s="793"/>
      <c r="CU51" s="794">
        <v>842</v>
      </c>
      <c r="CV51" s="2065"/>
      <c r="CW51" s="2066"/>
    </row>
    <row r="52" spans="1:105" x14ac:dyDescent="0.25">
      <c r="A52" s="780"/>
      <c r="B52" s="780"/>
      <c r="C52" s="780"/>
      <c r="D52" s="780"/>
      <c r="E52" s="2067" t="s">
        <v>2211</v>
      </c>
      <c r="F52" s="781">
        <v>1446</v>
      </c>
      <c r="G52" s="782"/>
      <c r="H52" s="782">
        <v>1962</v>
      </c>
      <c r="I52" s="782">
        <v>3408</v>
      </c>
      <c r="J52" s="782">
        <v>0</v>
      </c>
      <c r="K52" s="782">
        <v>406</v>
      </c>
      <c r="L52" s="782">
        <v>0</v>
      </c>
      <c r="M52" s="782">
        <v>406</v>
      </c>
      <c r="N52" s="782">
        <v>3814</v>
      </c>
      <c r="O52" s="782"/>
      <c r="P52" s="782"/>
      <c r="Q52" s="782">
        <v>4281</v>
      </c>
      <c r="R52" s="782">
        <v>4281</v>
      </c>
      <c r="S52" s="782">
        <v>4955.2160000000003</v>
      </c>
      <c r="T52" s="782">
        <v>3521.924</v>
      </c>
      <c r="U52" s="783">
        <v>1951</v>
      </c>
      <c r="V52" s="782">
        <v>10428.14</v>
      </c>
      <c r="W52" s="782">
        <v>14709.14</v>
      </c>
      <c r="X52" s="784">
        <v>18523.14</v>
      </c>
      <c r="Y52" s="785">
        <v>1357</v>
      </c>
      <c r="Z52" s="782"/>
      <c r="AA52" s="782">
        <v>1087</v>
      </c>
      <c r="AB52" s="782">
        <v>2444</v>
      </c>
      <c r="AC52" s="782">
        <v>564</v>
      </c>
      <c r="AD52" s="782">
        <v>799</v>
      </c>
      <c r="AE52" s="782">
        <v>517.92999999999995</v>
      </c>
      <c r="AF52" s="785">
        <v>1880.9299999999998</v>
      </c>
      <c r="AG52" s="782">
        <v>4324.93</v>
      </c>
      <c r="AH52" s="782"/>
      <c r="AI52" s="782"/>
      <c r="AJ52" s="782">
        <v>3146</v>
      </c>
      <c r="AK52" s="782">
        <v>3146</v>
      </c>
      <c r="AL52" s="782">
        <v>109.928</v>
      </c>
      <c r="AM52" s="782">
        <v>270.59199999999998</v>
      </c>
      <c r="AN52" s="783">
        <v>0</v>
      </c>
      <c r="AO52" s="782">
        <v>380.52</v>
      </c>
      <c r="AP52" s="782">
        <v>3526.52</v>
      </c>
      <c r="AQ52" s="786">
        <v>7851.45</v>
      </c>
      <c r="AR52" s="787">
        <v>26374.59</v>
      </c>
      <c r="AS52" s="788"/>
      <c r="AT52" s="789"/>
      <c r="AU52" s="790">
        <v>2803</v>
      </c>
      <c r="AV52" s="791"/>
      <c r="AW52" s="792">
        <v>0</v>
      </c>
      <c r="AX52" s="793"/>
      <c r="AY52" s="793">
        <v>2803</v>
      </c>
      <c r="AZ52" s="793"/>
      <c r="BA52" s="792">
        <v>3049</v>
      </c>
      <c r="BB52" s="793"/>
      <c r="BC52" s="793">
        <v>5852</v>
      </c>
      <c r="BD52" s="793"/>
      <c r="BE52" s="792">
        <v>564</v>
      </c>
      <c r="BF52" s="793"/>
      <c r="BG52" s="793">
        <v>6416</v>
      </c>
      <c r="BH52" s="793"/>
      <c r="BI52" s="792">
        <v>1205</v>
      </c>
      <c r="BJ52" s="793"/>
      <c r="BK52" s="793">
        <v>7621</v>
      </c>
      <c r="BL52" s="793"/>
      <c r="BM52" s="792">
        <v>517.92999999999995</v>
      </c>
      <c r="BN52" s="793"/>
      <c r="BO52" s="793">
        <v>2286.9299999999998</v>
      </c>
      <c r="BP52" s="793"/>
      <c r="BQ52" s="793">
        <v>8138.93</v>
      </c>
      <c r="BR52" s="793"/>
      <c r="BS52" s="792">
        <v>0</v>
      </c>
      <c r="BT52" s="793"/>
      <c r="BU52" s="793">
        <v>8138.93</v>
      </c>
      <c r="BV52" s="793"/>
      <c r="BW52" s="792">
        <v>0</v>
      </c>
      <c r="BX52" s="793"/>
      <c r="BY52" s="793">
        <v>8138.93</v>
      </c>
      <c r="BZ52" s="793"/>
      <c r="CA52" s="792">
        <v>7427</v>
      </c>
      <c r="CB52" s="793"/>
      <c r="CC52" s="793">
        <v>7427</v>
      </c>
      <c r="CD52" s="793"/>
      <c r="CE52" s="793">
        <v>15565.93</v>
      </c>
      <c r="CF52" s="793"/>
      <c r="CG52" s="792">
        <v>5065.1440000000002</v>
      </c>
      <c r="CH52" s="793"/>
      <c r="CI52" s="793">
        <v>20631.074000000001</v>
      </c>
      <c r="CJ52" s="793"/>
      <c r="CK52" s="792">
        <v>3792.5160000000001</v>
      </c>
      <c r="CL52" s="793"/>
      <c r="CM52" s="793">
        <v>24423.59</v>
      </c>
      <c r="CN52" s="793"/>
      <c r="CO52" s="792">
        <v>1951</v>
      </c>
      <c r="CP52" s="793"/>
      <c r="CQ52" s="793">
        <v>10808.66</v>
      </c>
      <c r="CR52" s="793"/>
      <c r="CS52" s="793">
        <v>18235.66</v>
      </c>
      <c r="CT52" s="793"/>
      <c r="CU52" s="794">
        <v>26374.59</v>
      </c>
      <c r="CV52" s="2065"/>
      <c r="CW52" s="2066"/>
    </row>
    <row r="53" spans="1:105" x14ac:dyDescent="0.25">
      <c r="A53" s="780"/>
      <c r="B53" s="780"/>
      <c r="C53" s="780"/>
      <c r="D53" s="780"/>
      <c r="E53" s="2067" t="s">
        <v>2218</v>
      </c>
      <c r="F53" s="781">
        <v>144</v>
      </c>
      <c r="G53" s="782"/>
      <c r="H53" s="782"/>
      <c r="I53" s="782">
        <v>144</v>
      </c>
      <c r="J53" s="782"/>
      <c r="K53" s="782"/>
      <c r="L53" s="782"/>
      <c r="M53" s="782">
        <v>0</v>
      </c>
      <c r="N53" s="782">
        <v>144</v>
      </c>
      <c r="O53" s="782"/>
      <c r="P53" s="782"/>
      <c r="Q53" s="782"/>
      <c r="R53" s="782">
        <v>0</v>
      </c>
      <c r="S53" s="782"/>
      <c r="T53" s="782"/>
      <c r="U53" s="783"/>
      <c r="V53" s="782">
        <v>0</v>
      </c>
      <c r="W53" s="782">
        <v>0</v>
      </c>
      <c r="X53" s="784">
        <v>144</v>
      </c>
      <c r="Y53" s="785">
        <v>114</v>
      </c>
      <c r="Z53" s="782"/>
      <c r="AA53" s="782"/>
      <c r="AB53" s="782">
        <v>114</v>
      </c>
      <c r="AC53" s="782"/>
      <c r="AD53" s="782"/>
      <c r="AE53" s="782"/>
      <c r="AF53" s="785">
        <v>0</v>
      </c>
      <c r="AG53" s="782">
        <v>114</v>
      </c>
      <c r="AH53" s="782"/>
      <c r="AI53" s="782"/>
      <c r="AJ53" s="782"/>
      <c r="AK53" s="782">
        <v>0</v>
      </c>
      <c r="AL53" s="782"/>
      <c r="AM53" s="782"/>
      <c r="AN53" s="783"/>
      <c r="AO53" s="782">
        <v>0</v>
      </c>
      <c r="AP53" s="782">
        <v>0</v>
      </c>
      <c r="AQ53" s="786">
        <v>114</v>
      </c>
      <c r="AR53" s="787">
        <v>258</v>
      </c>
      <c r="AS53" s="788"/>
      <c r="AT53" s="789"/>
      <c r="AU53" s="790">
        <v>258</v>
      </c>
      <c r="AV53" s="791"/>
      <c r="AW53" s="792">
        <v>0</v>
      </c>
      <c r="AX53" s="793"/>
      <c r="AY53" s="793">
        <v>258</v>
      </c>
      <c r="AZ53" s="793"/>
      <c r="BA53" s="792">
        <v>0</v>
      </c>
      <c r="BB53" s="793"/>
      <c r="BC53" s="793">
        <v>258</v>
      </c>
      <c r="BD53" s="793"/>
      <c r="BE53" s="792">
        <v>0</v>
      </c>
      <c r="BF53" s="793"/>
      <c r="BG53" s="793">
        <v>258</v>
      </c>
      <c r="BH53" s="793"/>
      <c r="BI53" s="792">
        <v>0</v>
      </c>
      <c r="BJ53" s="793"/>
      <c r="BK53" s="793">
        <v>258</v>
      </c>
      <c r="BL53" s="793"/>
      <c r="BM53" s="792">
        <v>0</v>
      </c>
      <c r="BN53" s="793"/>
      <c r="BO53" s="793">
        <v>0</v>
      </c>
      <c r="BP53" s="793"/>
      <c r="BQ53" s="793">
        <v>258</v>
      </c>
      <c r="BR53" s="793"/>
      <c r="BS53" s="792">
        <v>0</v>
      </c>
      <c r="BT53" s="793"/>
      <c r="BU53" s="793">
        <v>258</v>
      </c>
      <c r="BV53" s="793"/>
      <c r="BW53" s="792">
        <v>0</v>
      </c>
      <c r="BX53" s="793"/>
      <c r="BY53" s="793">
        <v>258</v>
      </c>
      <c r="BZ53" s="793"/>
      <c r="CA53" s="792">
        <v>0</v>
      </c>
      <c r="CB53" s="793"/>
      <c r="CC53" s="793">
        <v>0</v>
      </c>
      <c r="CD53" s="793"/>
      <c r="CE53" s="793">
        <v>258</v>
      </c>
      <c r="CF53" s="793"/>
      <c r="CG53" s="792">
        <v>0</v>
      </c>
      <c r="CH53" s="793"/>
      <c r="CI53" s="793">
        <v>258</v>
      </c>
      <c r="CJ53" s="793"/>
      <c r="CK53" s="792">
        <v>0</v>
      </c>
      <c r="CL53" s="793"/>
      <c r="CM53" s="793">
        <v>258</v>
      </c>
      <c r="CN53" s="793"/>
      <c r="CO53" s="792">
        <v>0</v>
      </c>
      <c r="CP53" s="793"/>
      <c r="CQ53" s="793">
        <v>0</v>
      </c>
      <c r="CR53" s="793"/>
      <c r="CS53" s="793">
        <v>0</v>
      </c>
      <c r="CT53" s="793"/>
      <c r="CU53" s="794">
        <v>258</v>
      </c>
      <c r="CV53" s="2065"/>
      <c r="CW53" s="2066"/>
    </row>
    <row r="54" spans="1:105" x14ac:dyDescent="0.25">
      <c r="A54" s="780"/>
      <c r="B54" s="780"/>
      <c r="C54" s="780"/>
      <c r="D54" s="780"/>
      <c r="E54" s="2067" t="s">
        <v>2047</v>
      </c>
      <c r="F54" s="781"/>
      <c r="G54" s="782"/>
      <c r="H54" s="782"/>
      <c r="I54" s="782">
        <v>0</v>
      </c>
      <c r="J54" s="782"/>
      <c r="K54" s="782"/>
      <c r="L54" s="782"/>
      <c r="M54" s="782">
        <v>0</v>
      </c>
      <c r="N54" s="782">
        <v>0</v>
      </c>
      <c r="O54" s="782">
        <v>5542.9080000000004</v>
      </c>
      <c r="P54" s="782"/>
      <c r="Q54" s="782">
        <v>767</v>
      </c>
      <c r="R54" s="782">
        <v>6309.9080000000004</v>
      </c>
      <c r="S54" s="782">
        <v>541.18399999999997</v>
      </c>
      <c r="T54" s="782">
        <v>1946.9939999999999</v>
      </c>
      <c r="U54" s="783">
        <v>2919</v>
      </c>
      <c r="V54" s="782">
        <v>5407.1779999999999</v>
      </c>
      <c r="W54" s="782">
        <v>11717.085999999999</v>
      </c>
      <c r="X54" s="784">
        <v>11717.086000000001</v>
      </c>
      <c r="Y54" s="785"/>
      <c r="Z54" s="782"/>
      <c r="AA54" s="782"/>
      <c r="AB54" s="782">
        <v>0</v>
      </c>
      <c r="AC54" s="782"/>
      <c r="AD54" s="782"/>
      <c r="AE54" s="782"/>
      <c r="AF54" s="785">
        <v>0</v>
      </c>
      <c r="AG54" s="782">
        <v>0</v>
      </c>
      <c r="AH54" s="782">
        <v>0</v>
      </c>
      <c r="AI54" s="782"/>
      <c r="AJ54" s="782">
        <v>30</v>
      </c>
      <c r="AK54" s="782">
        <v>30</v>
      </c>
      <c r="AL54" s="782">
        <v>4.2279999999999998</v>
      </c>
      <c r="AM54" s="782">
        <v>4.2279999999999998</v>
      </c>
      <c r="AN54" s="783">
        <v>17</v>
      </c>
      <c r="AO54" s="782">
        <v>25.456</v>
      </c>
      <c r="AP54" s="782">
        <v>55.456000000000003</v>
      </c>
      <c r="AQ54" s="786">
        <v>55.456000000000003</v>
      </c>
      <c r="AR54" s="787">
        <v>11772.542000000001</v>
      </c>
      <c r="AS54" s="788"/>
      <c r="AT54" s="789"/>
      <c r="AU54" s="790">
        <v>0</v>
      </c>
      <c r="AV54" s="791"/>
      <c r="AW54" s="792">
        <v>0</v>
      </c>
      <c r="AX54" s="793"/>
      <c r="AY54" s="793">
        <v>0</v>
      </c>
      <c r="AZ54" s="793"/>
      <c r="BA54" s="792">
        <v>0</v>
      </c>
      <c r="BB54" s="793"/>
      <c r="BC54" s="793">
        <v>0</v>
      </c>
      <c r="BD54" s="793"/>
      <c r="BE54" s="792">
        <v>0</v>
      </c>
      <c r="BF54" s="793"/>
      <c r="BG54" s="793">
        <v>0</v>
      </c>
      <c r="BH54" s="793"/>
      <c r="BI54" s="792">
        <v>0</v>
      </c>
      <c r="BJ54" s="793"/>
      <c r="BK54" s="793">
        <v>0</v>
      </c>
      <c r="BL54" s="793"/>
      <c r="BM54" s="792">
        <v>0</v>
      </c>
      <c r="BN54" s="793"/>
      <c r="BO54" s="793">
        <v>0</v>
      </c>
      <c r="BP54" s="793"/>
      <c r="BQ54" s="793">
        <v>0</v>
      </c>
      <c r="BR54" s="793"/>
      <c r="BS54" s="792">
        <v>5542.9080000000004</v>
      </c>
      <c r="BT54" s="793"/>
      <c r="BU54" s="793">
        <v>5542.9080000000004</v>
      </c>
      <c r="BV54" s="793"/>
      <c r="BW54" s="792">
        <v>0</v>
      </c>
      <c r="BX54" s="793"/>
      <c r="BY54" s="793">
        <v>5542.9080000000004</v>
      </c>
      <c r="BZ54" s="793"/>
      <c r="CA54" s="792">
        <v>797</v>
      </c>
      <c r="CB54" s="793"/>
      <c r="CC54" s="793">
        <v>6339.9080000000004</v>
      </c>
      <c r="CD54" s="793"/>
      <c r="CE54" s="793">
        <v>6339.9080000000004</v>
      </c>
      <c r="CF54" s="793"/>
      <c r="CG54" s="792">
        <v>545.41199999999992</v>
      </c>
      <c r="CH54" s="793"/>
      <c r="CI54" s="793">
        <v>6885.3200000000006</v>
      </c>
      <c r="CJ54" s="793"/>
      <c r="CK54" s="792">
        <v>1951.222</v>
      </c>
      <c r="CL54" s="793"/>
      <c r="CM54" s="793">
        <v>8836.5420000000013</v>
      </c>
      <c r="CN54" s="793"/>
      <c r="CO54" s="792">
        <v>2936</v>
      </c>
      <c r="CP54" s="793"/>
      <c r="CQ54" s="793">
        <v>5432.634</v>
      </c>
      <c r="CR54" s="793"/>
      <c r="CS54" s="793">
        <v>11772.542000000001</v>
      </c>
      <c r="CT54" s="793"/>
      <c r="CU54" s="794">
        <v>11772.542000000001</v>
      </c>
      <c r="CV54" s="2065"/>
      <c r="CW54" s="2066"/>
    </row>
    <row r="55" spans="1:105" x14ac:dyDescent="0.25">
      <c r="A55" s="780"/>
      <c r="B55" s="780"/>
      <c r="C55" s="780"/>
      <c r="D55" s="780"/>
      <c r="E55" s="2067" t="s">
        <v>1727</v>
      </c>
      <c r="F55" s="781"/>
      <c r="G55" s="782">
        <v>95</v>
      </c>
      <c r="H55" s="782"/>
      <c r="I55" s="782">
        <v>95</v>
      </c>
      <c r="J55" s="782"/>
      <c r="K55" s="782"/>
      <c r="L55" s="782">
        <v>725.10199999999998</v>
      </c>
      <c r="M55" s="782">
        <v>725.10199999999998</v>
      </c>
      <c r="N55" s="782">
        <v>820.10199999999998</v>
      </c>
      <c r="O55" s="782"/>
      <c r="P55" s="782"/>
      <c r="Q55" s="782">
        <v>258</v>
      </c>
      <c r="R55" s="782">
        <v>258</v>
      </c>
      <c r="S55" s="782"/>
      <c r="T55" s="782"/>
      <c r="U55" s="783"/>
      <c r="V55" s="782">
        <v>0</v>
      </c>
      <c r="W55" s="782">
        <v>258</v>
      </c>
      <c r="X55" s="784">
        <v>1078.1019999999999</v>
      </c>
      <c r="Y55" s="785"/>
      <c r="Z55" s="782">
        <v>0</v>
      </c>
      <c r="AA55" s="782"/>
      <c r="AB55" s="782">
        <v>0</v>
      </c>
      <c r="AC55" s="782"/>
      <c r="AD55" s="782"/>
      <c r="AE55" s="782">
        <v>0</v>
      </c>
      <c r="AF55" s="785">
        <v>0</v>
      </c>
      <c r="AG55" s="782">
        <v>0</v>
      </c>
      <c r="AH55" s="782"/>
      <c r="AI55" s="782"/>
      <c r="AJ55" s="782">
        <v>0</v>
      </c>
      <c r="AK55" s="782">
        <v>0</v>
      </c>
      <c r="AL55" s="782"/>
      <c r="AM55" s="782"/>
      <c r="AN55" s="783"/>
      <c r="AO55" s="782">
        <v>0</v>
      </c>
      <c r="AP55" s="782">
        <v>0</v>
      </c>
      <c r="AQ55" s="786">
        <v>0</v>
      </c>
      <c r="AR55" s="787">
        <v>1078.1019999999999</v>
      </c>
      <c r="AS55" s="788"/>
      <c r="AT55" s="789"/>
      <c r="AU55" s="790">
        <v>0</v>
      </c>
      <c r="AV55" s="791"/>
      <c r="AW55" s="792">
        <v>95</v>
      </c>
      <c r="AX55" s="793"/>
      <c r="AY55" s="793">
        <v>95</v>
      </c>
      <c r="AZ55" s="793"/>
      <c r="BA55" s="792">
        <v>0</v>
      </c>
      <c r="BB55" s="793"/>
      <c r="BC55" s="793">
        <v>95</v>
      </c>
      <c r="BD55" s="793"/>
      <c r="BE55" s="792">
        <v>0</v>
      </c>
      <c r="BF55" s="793"/>
      <c r="BG55" s="793">
        <v>95</v>
      </c>
      <c r="BH55" s="793"/>
      <c r="BI55" s="792">
        <v>0</v>
      </c>
      <c r="BJ55" s="793"/>
      <c r="BK55" s="793">
        <v>95</v>
      </c>
      <c r="BL55" s="793"/>
      <c r="BM55" s="792">
        <v>725.10199999999998</v>
      </c>
      <c r="BN55" s="793"/>
      <c r="BO55" s="793">
        <v>725.10199999999998</v>
      </c>
      <c r="BP55" s="793"/>
      <c r="BQ55" s="793">
        <v>820.10199999999998</v>
      </c>
      <c r="BR55" s="793"/>
      <c r="BS55" s="792">
        <v>0</v>
      </c>
      <c r="BT55" s="793"/>
      <c r="BU55" s="793">
        <v>820.10199999999998</v>
      </c>
      <c r="BV55" s="793"/>
      <c r="BW55" s="792">
        <v>0</v>
      </c>
      <c r="BX55" s="793"/>
      <c r="BY55" s="793">
        <v>820.10199999999998</v>
      </c>
      <c r="BZ55" s="793"/>
      <c r="CA55" s="792">
        <v>258</v>
      </c>
      <c r="CB55" s="793"/>
      <c r="CC55" s="793">
        <v>258</v>
      </c>
      <c r="CD55" s="793"/>
      <c r="CE55" s="793">
        <v>1078.1019999999999</v>
      </c>
      <c r="CF55" s="793"/>
      <c r="CG55" s="792">
        <v>0</v>
      </c>
      <c r="CH55" s="793"/>
      <c r="CI55" s="793">
        <v>1078.1019999999999</v>
      </c>
      <c r="CJ55" s="793"/>
      <c r="CK55" s="792">
        <v>0</v>
      </c>
      <c r="CL55" s="793"/>
      <c r="CM55" s="793">
        <v>1078.1019999999999</v>
      </c>
      <c r="CN55" s="793"/>
      <c r="CO55" s="792">
        <v>0</v>
      </c>
      <c r="CP55" s="793"/>
      <c r="CQ55" s="793">
        <v>0</v>
      </c>
      <c r="CR55" s="793"/>
      <c r="CS55" s="793">
        <v>258</v>
      </c>
      <c r="CT55" s="793"/>
      <c r="CU55" s="794">
        <v>1078.1019999999999</v>
      </c>
      <c r="CV55" s="2065"/>
      <c r="CW55" s="2066"/>
    </row>
    <row r="56" spans="1:105" x14ac:dyDescent="0.25">
      <c r="A56" s="780"/>
      <c r="B56" s="780"/>
      <c r="C56" s="780"/>
      <c r="D56" s="780"/>
      <c r="E56" s="2067" t="s">
        <v>2212</v>
      </c>
      <c r="F56" s="781"/>
      <c r="G56" s="782"/>
      <c r="H56" s="782"/>
      <c r="I56" s="782">
        <v>0</v>
      </c>
      <c r="J56" s="782"/>
      <c r="K56" s="782"/>
      <c r="L56" s="782"/>
      <c r="M56" s="782">
        <v>0</v>
      </c>
      <c r="N56" s="782">
        <v>0</v>
      </c>
      <c r="O56" s="782"/>
      <c r="P56" s="782"/>
      <c r="Q56" s="782">
        <v>1459</v>
      </c>
      <c r="R56" s="782">
        <v>1459</v>
      </c>
      <c r="S56" s="782">
        <v>2228.1559999999999</v>
      </c>
      <c r="T56" s="782"/>
      <c r="U56" s="783"/>
      <c r="V56" s="782">
        <v>2228.1559999999999</v>
      </c>
      <c r="W56" s="782">
        <v>3687.1559999999999</v>
      </c>
      <c r="X56" s="784">
        <v>3687.1559999999999</v>
      </c>
      <c r="Y56" s="785"/>
      <c r="Z56" s="782"/>
      <c r="AA56" s="782"/>
      <c r="AB56" s="782">
        <v>0</v>
      </c>
      <c r="AC56" s="782"/>
      <c r="AD56" s="782"/>
      <c r="AE56" s="782"/>
      <c r="AF56" s="785">
        <v>0</v>
      </c>
      <c r="AG56" s="782">
        <v>0</v>
      </c>
      <c r="AH56" s="782"/>
      <c r="AI56" s="782"/>
      <c r="AJ56" s="782">
        <v>0</v>
      </c>
      <c r="AK56" s="782">
        <v>0</v>
      </c>
      <c r="AL56" s="782">
        <v>0</v>
      </c>
      <c r="AM56" s="782"/>
      <c r="AN56" s="783"/>
      <c r="AO56" s="782">
        <v>0</v>
      </c>
      <c r="AP56" s="782">
        <v>0</v>
      </c>
      <c r="AQ56" s="786">
        <v>0</v>
      </c>
      <c r="AR56" s="787">
        <v>3687.1559999999999</v>
      </c>
      <c r="AS56" s="788"/>
      <c r="AT56" s="789"/>
      <c r="AU56" s="790">
        <v>0</v>
      </c>
      <c r="AV56" s="791"/>
      <c r="AW56" s="792">
        <v>0</v>
      </c>
      <c r="AX56" s="793"/>
      <c r="AY56" s="793">
        <v>0</v>
      </c>
      <c r="AZ56" s="793"/>
      <c r="BA56" s="792">
        <v>0</v>
      </c>
      <c r="BB56" s="793"/>
      <c r="BC56" s="793">
        <v>0</v>
      </c>
      <c r="BD56" s="793"/>
      <c r="BE56" s="792">
        <v>0</v>
      </c>
      <c r="BF56" s="793"/>
      <c r="BG56" s="793">
        <v>0</v>
      </c>
      <c r="BH56" s="793"/>
      <c r="BI56" s="792">
        <v>0</v>
      </c>
      <c r="BJ56" s="793"/>
      <c r="BK56" s="793">
        <v>0</v>
      </c>
      <c r="BL56" s="793"/>
      <c r="BM56" s="792">
        <v>0</v>
      </c>
      <c r="BN56" s="793"/>
      <c r="BO56" s="793">
        <v>0</v>
      </c>
      <c r="BP56" s="793"/>
      <c r="BQ56" s="793">
        <v>0</v>
      </c>
      <c r="BR56" s="793"/>
      <c r="BS56" s="792">
        <v>0</v>
      </c>
      <c r="BT56" s="793"/>
      <c r="BU56" s="793">
        <v>0</v>
      </c>
      <c r="BV56" s="793"/>
      <c r="BW56" s="792">
        <v>0</v>
      </c>
      <c r="BX56" s="793"/>
      <c r="BY56" s="793">
        <v>0</v>
      </c>
      <c r="BZ56" s="793"/>
      <c r="CA56" s="792">
        <v>1459</v>
      </c>
      <c r="CB56" s="793"/>
      <c r="CC56" s="793">
        <v>1459</v>
      </c>
      <c r="CD56" s="793"/>
      <c r="CE56" s="793">
        <v>1459</v>
      </c>
      <c r="CF56" s="793"/>
      <c r="CG56" s="792">
        <v>2228.1559999999999</v>
      </c>
      <c r="CH56" s="793"/>
      <c r="CI56" s="793">
        <v>3687.1559999999999</v>
      </c>
      <c r="CJ56" s="793"/>
      <c r="CK56" s="792">
        <v>0</v>
      </c>
      <c r="CL56" s="793"/>
      <c r="CM56" s="793">
        <v>3687.1559999999999</v>
      </c>
      <c r="CN56" s="793"/>
      <c r="CO56" s="792">
        <v>0</v>
      </c>
      <c r="CP56" s="793"/>
      <c r="CQ56" s="793">
        <v>2228.1559999999999</v>
      </c>
      <c r="CR56" s="793"/>
      <c r="CS56" s="793">
        <v>3687.1559999999999</v>
      </c>
      <c r="CT56" s="793"/>
      <c r="CU56" s="794">
        <v>3687.1559999999999</v>
      </c>
      <c r="CV56" s="2065"/>
      <c r="CW56" s="2066"/>
    </row>
    <row r="57" spans="1:105" x14ac:dyDescent="0.25">
      <c r="A57" s="780"/>
      <c r="B57" s="780"/>
      <c r="C57" s="780"/>
      <c r="D57" s="780"/>
      <c r="E57" s="2067" t="s">
        <v>1213</v>
      </c>
      <c r="F57" s="781">
        <v>9984</v>
      </c>
      <c r="G57" s="782">
        <v>3129</v>
      </c>
      <c r="H57" s="782">
        <v>2932</v>
      </c>
      <c r="I57" s="782">
        <v>16045</v>
      </c>
      <c r="J57" s="782">
        <v>10428</v>
      </c>
      <c r="K57" s="782">
        <v>10346</v>
      </c>
      <c r="L57" s="782">
        <v>6306.0619999999999</v>
      </c>
      <c r="M57" s="782">
        <v>27080.061999999998</v>
      </c>
      <c r="N57" s="782">
        <v>43125.061999999998</v>
      </c>
      <c r="O57" s="782"/>
      <c r="P57" s="782"/>
      <c r="Q57" s="782">
        <v>6357</v>
      </c>
      <c r="R57" s="782">
        <v>6357</v>
      </c>
      <c r="S57" s="782">
        <v>11612.201999999999</v>
      </c>
      <c r="T57" s="782">
        <v>13929.146000000001</v>
      </c>
      <c r="U57" s="783">
        <v>15519</v>
      </c>
      <c r="V57" s="782">
        <v>41060.347999999998</v>
      </c>
      <c r="W57" s="782">
        <v>47417.347999999998</v>
      </c>
      <c r="X57" s="784">
        <v>90542.41</v>
      </c>
      <c r="Y57" s="785">
        <v>1533</v>
      </c>
      <c r="Z57" s="782">
        <v>3313</v>
      </c>
      <c r="AA57" s="782">
        <v>0</v>
      </c>
      <c r="AB57" s="782">
        <v>4846</v>
      </c>
      <c r="AC57" s="782">
        <v>5420</v>
      </c>
      <c r="AD57" s="782">
        <v>3926</v>
      </c>
      <c r="AE57" s="782">
        <v>4627.5460000000003</v>
      </c>
      <c r="AF57" s="785">
        <v>13973.546</v>
      </c>
      <c r="AG57" s="782">
        <v>18819.546000000002</v>
      </c>
      <c r="AH57" s="782"/>
      <c r="AI57" s="782"/>
      <c r="AJ57" s="782">
        <v>9360</v>
      </c>
      <c r="AK57" s="782">
        <v>9360</v>
      </c>
      <c r="AL57" s="782">
        <v>6263.7820000000002</v>
      </c>
      <c r="AM57" s="782">
        <v>1566.4739999999999</v>
      </c>
      <c r="AN57" s="783">
        <v>611</v>
      </c>
      <c r="AO57" s="782">
        <v>8441.2560000000012</v>
      </c>
      <c r="AP57" s="782">
        <v>17801.256000000001</v>
      </c>
      <c r="AQ57" s="786">
        <v>36620.802000000003</v>
      </c>
      <c r="AR57" s="787">
        <v>127163.212</v>
      </c>
      <c r="AS57" s="788"/>
      <c r="AT57" s="789"/>
      <c r="AU57" s="790">
        <v>11517</v>
      </c>
      <c r="AV57" s="791"/>
      <c r="AW57" s="792">
        <v>6442</v>
      </c>
      <c r="AX57" s="793"/>
      <c r="AY57" s="793">
        <v>17959</v>
      </c>
      <c r="AZ57" s="793"/>
      <c r="BA57" s="792">
        <v>2932</v>
      </c>
      <c r="BB57" s="793"/>
      <c r="BC57" s="793">
        <v>20891</v>
      </c>
      <c r="BD57" s="793"/>
      <c r="BE57" s="792">
        <v>15848</v>
      </c>
      <c r="BF57" s="793"/>
      <c r="BG57" s="793">
        <v>36739</v>
      </c>
      <c r="BH57" s="793"/>
      <c r="BI57" s="792">
        <v>14272</v>
      </c>
      <c r="BJ57" s="793"/>
      <c r="BK57" s="793">
        <v>51011</v>
      </c>
      <c r="BL57" s="793"/>
      <c r="BM57" s="792">
        <v>10933.608</v>
      </c>
      <c r="BN57" s="793"/>
      <c r="BO57" s="793">
        <v>41053.608</v>
      </c>
      <c r="BP57" s="793"/>
      <c r="BQ57" s="793">
        <v>61944.608</v>
      </c>
      <c r="BR57" s="793"/>
      <c r="BS57" s="792">
        <v>0</v>
      </c>
      <c r="BT57" s="793"/>
      <c r="BU57" s="793">
        <v>61944.608</v>
      </c>
      <c r="BV57" s="793"/>
      <c r="BW57" s="792">
        <v>0</v>
      </c>
      <c r="BX57" s="793"/>
      <c r="BY57" s="793">
        <v>61944.608</v>
      </c>
      <c r="BZ57" s="793"/>
      <c r="CA57" s="792">
        <v>15717</v>
      </c>
      <c r="CB57" s="793"/>
      <c r="CC57" s="793">
        <v>15717</v>
      </c>
      <c r="CD57" s="793"/>
      <c r="CE57" s="793">
        <v>77661.608000000007</v>
      </c>
      <c r="CF57" s="793"/>
      <c r="CG57" s="792">
        <v>17875.984</v>
      </c>
      <c r="CH57" s="793"/>
      <c r="CI57" s="793">
        <v>95537.592000000004</v>
      </c>
      <c r="CJ57" s="793"/>
      <c r="CK57" s="792">
        <v>15495.62</v>
      </c>
      <c r="CL57" s="793"/>
      <c r="CM57" s="793">
        <v>111033.212</v>
      </c>
      <c r="CN57" s="793"/>
      <c r="CO57" s="792">
        <v>16130</v>
      </c>
      <c r="CP57" s="793"/>
      <c r="CQ57" s="793">
        <v>49501.603999999999</v>
      </c>
      <c r="CR57" s="793"/>
      <c r="CS57" s="793">
        <v>65218.603999999999</v>
      </c>
      <c r="CT57" s="793"/>
      <c r="CU57" s="794">
        <v>127163.212</v>
      </c>
      <c r="CV57" s="2065"/>
      <c r="CW57" s="2066"/>
    </row>
    <row r="58" spans="1:105" x14ac:dyDescent="0.25">
      <c r="A58" s="780"/>
      <c r="B58" s="780"/>
      <c r="C58" s="780"/>
      <c r="D58" s="780"/>
      <c r="E58" s="2067" t="s">
        <v>1214</v>
      </c>
      <c r="F58" s="781">
        <v>0</v>
      </c>
      <c r="G58" s="782"/>
      <c r="H58" s="782"/>
      <c r="I58" s="782">
        <v>0</v>
      </c>
      <c r="J58" s="782"/>
      <c r="K58" s="782">
        <v>288</v>
      </c>
      <c r="L58" s="782">
        <v>408.00200000000001</v>
      </c>
      <c r="M58" s="782">
        <v>696.00199999999995</v>
      </c>
      <c r="N58" s="782">
        <v>696.00199999999995</v>
      </c>
      <c r="O58" s="782">
        <v>0</v>
      </c>
      <c r="P58" s="782"/>
      <c r="Q58" s="782"/>
      <c r="R58" s="782">
        <v>0</v>
      </c>
      <c r="S58" s="782">
        <v>80.331999999999994</v>
      </c>
      <c r="T58" s="782"/>
      <c r="U58" s="783"/>
      <c r="V58" s="782">
        <v>80.331999999999994</v>
      </c>
      <c r="W58" s="782">
        <v>80.331999999999994</v>
      </c>
      <c r="X58" s="784">
        <v>776.33399999999995</v>
      </c>
      <c r="Y58" s="785">
        <v>110</v>
      </c>
      <c r="Z58" s="782"/>
      <c r="AA58" s="782"/>
      <c r="AB58" s="782">
        <v>110</v>
      </c>
      <c r="AC58" s="782"/>
      <c r="AD58" s="782">
        <v>188</v>
      </c>
      <c r="AE58" s="782">
        <v>0</v>
      </c>
      <c r="AF58" s="785">
        <v>188</v>
      </c>
      <c r="AG58" s="782">
        <v>298</v>
      </c>
      <c r="AH58" s="782">
        <v>105.7</v>
      </c>
      <c r="AI58" s="782"/>
      <c r="AJ58" s="782"/>
      <c r="AK58" s="782">
        <v>105.7</v>
      </c>
      <c r="AL58" s="782">
        <v>270.59199999999998</v>
      </c>
      <c r="AM58" s="782"/>
      <c r="AN58" s="783"/>
      <c r="AO58" s="782">
        <v>270.59199999999998</v>
      </c>
      <c r="AP58" s="782">
        <v>376.29199999999997</v>
      </c>
      <c r="AQ58" s="786">
        <v>674.29199999999992</v>
      </c>
      <c r="AR58" s="787">
        <v>1450.6259999999997</v>
      </c>
      <c r="AS58" s="788"/>
      <c r="AT58" s="789"/>
      <c r="AU58" s="790">
        <v>110</v>
      </c>
      <c r="AV58" s="791"/>
      <c r="AW58" s="792">
        <v>0</v>
      </c>
      <c r="AX58" s="793"/>
      <c r="AY58" s="793">
        <v>110</v>
      </c>
      <c r="AZ58" s="793"/>
      <c r="BA58" s="792">
        <v>0</v>
      </c>
      <c r="BB58" s="793"/>
      <c r="BC58" s="793">
        <v>110</v>
      </c>
      <c r="BD58" s="793"/>
      <c r="BE58" s="792">
        <v>0</v>
      </c>
      <c r="BF58" s="793"/>
      <c r="BG58" s="793">
        <v>110</v>
      </c>
      <c r="BH58" s="793"/>
      <c r="BI58" s="792">
        <v>476</v>
      </c>
      <c r="BJ58" s="793"/>
      <c r="BK58" s="793">
        <v>586</v>
      </c>
      <c r="BL58" s="793"/>
      <c r="BM58" s="792">
        <v>408.00200000000001</v>
      </c>
      <c r="BN58" s="793"/>
      <c r="BO58" s="793">
        <v>884.00199999999995</v>
      </c>
      <c r="BP58" s="793"/>
      <c r="BQ58" s="793">
        <v>994.00199999999995</v>
      </c>
      <c r="BR58" s="793"/>
      <c r="BS58" s="792">
        <v>105.7</v>
      </c>
      <c r="BT58" s="793"/>
      <c r="BU58" s="793">
        <v>1099.702</v>
      </c>
      <c r="BV58" s="793"/>
      <c r="BW58" s="792">
        <v>0</v>
      </c>
      <c r="BX58" s="793"/>
      <c r="BY58" s="793">
        <v>1099.702</v>
      </c>
      <c r="BZ58" s="793"/>
      <c r="CA58" s="792">
        <v>0</v>
      </c>
      <c r="CB58" s="793"/>
      <c r="CC58" s="793">
        <v>105.7</v>
      </c>
      <c r="CD58" s="793"/>
      <c r="CE58" s="793">
        <v>1099.702</v>
      </c>
      <c r="CF58" s="793"/>
      <c r="CG58" s="792">
        <v>350.92399999999998</v>
      </c>
      <c r="CH58" s="793"/>
      <c r="CI58" s="793">
        <v>1450.626</v>
      </c>
      <c r="CJ58" s="793"/>
      <c r="CK58" s="792">
        <v>0</v>
      </c>
      <c r="CL58" s="793"/>
      <c r="CM58" s="793">
        <v>1450.626</v>
      </c>
      <c r="CN58" s="793"/>
      <c r="CO58" s="792">
        <v>0</v>
      </c>
      <c r="CP58" s="793"/>
      <c r="CQ58" s="793">
        <v>350.92399999999998</v>
      </c>
      <c r="CR58" s="793"/>
      <c r="CS58" s="793">
        <v>456.62399999999997</v>
      </c>
      <c r="CT58" s="793"/>
      <c r="CU58" s="794">
        <v>1450.626</v>
      </c>
      <c r="CV58" s="2065"/>
      <c r="CW58" s="2066"/>
    </row>
    <row r="59" spans="1:105" x14ac:dyDescent="0.25">
      <c r="A59" s="780"/>
      <c r="B59" s="780"/>
      <c r="C59" s="780"/>
      <c r="D59" s="780"/>
      <c r="E59" s="769" t="s">
        <v>1410</v>
      </c>
      <c r="F59" s="781">
        <v>3809</v>
      </c>
      <c r="G59" s="782"/>
      <c r="H59" s="782"/>
      <c r="I59" s="782">
        <v>3809</v>
      </c>
      <c r="J59" s="782">
        <v>271</v>
      </c>
      <c r="K59" s="782">
        <v>2370</v>
      </c>
      <c r="L59" s="782">
        <v>3644.5360000000001</v>
      </c>
      <c r="M59" s="782">
        <v>6285.5360000000001</v>
      </c>
      <c r="N59" s="782">
        <v>10094.536</v>
      </c>
      <c r="O59" s="782"/>
      <c r="P59" s="782"/>
      <c r="Q59" s="782"/>
      <c r="R59" s="782">
        <v>0</v>
      </c>
      <c r="S59" s="782"/>
      <c r="T59" s="782"/>
      <c r="U59" s="783"/>
      <c r="V59" s="782">
        <v>0</v>
      </c>
      <c r="W59" s="782">
        <v>0</v>
      </c>
      <c r="X59" s="784">
        <v>10094.536</v>
      </c>
      <c r="Y59" s="785">
        <v>0</v>
      </c>
      <c r="Z59" s="782"/>
      <c r="AA59" s="782"/>
      <c r="AB59" s="782">
        <v>0</v>
      </c>
      <c r="AC59" s="782">
        <v>0</v>
      </c>
      <c r="AD59" s="782">
        <v>0</v>
      </c>
      <c r="AE59" s="782">
        <v>0</v>
      </c>
      <c r="AF59" s="785">
        <v>0</v>
      </c>
      <c r="AG59" s="782">
        <v>0</v>
      </c>
      <c r="AH59" s="782"/>
      <c r="AI59" s="782"/>
      <c r="AJ59" s="782"/>
      <c r="AK59" s="782">
        <v>0</v>
      </c>
      <c r="AL59" s="782"/>
      <c r="AM59" s="782"/>
      <c r="AN59" s="783"/>
      <c r="AO59" s="782">
        <v>0</v>
      </c>
      <c r="AP59" s="782">
        <v>0</v>
      </c>
      <c r="AQ59" s="786">
        <v>0</v>
      </c>
      <c r="AR59" s="787">
        <v>10094.536</v>
      </c>
      <c r="AS59" s="788"/>
      <c r="AT59" s="789"/>
      <c r="AU59" s="790">
        <v>3809</v>
      </c>
      <c r="AV59" s="791"/>
      <c r="AW59" s="792">
        <v>0</v>
      </c>
      <c r="AX59" s="793"/>
      <c r="AY59" s="793">
        <v>3809</v>
      </c>
      <c r="AZ59" s="793"/>
      <c r="BA59" s="792">
        <v>0</v>
      </c>
      <c r="BB59" s="793"/>
      <c r="BC59" s="793">
        <v>3809</v>
      </c>
      <c r="BD59" s="793"/>
      <c r="BE59" s="792">
        <v>271</v>
      </c>
      <c r="BF59" s="793"/>
      <c r="BG59" s="793">
        <v>4080</v>
      </c>
      <c r="BH59" s="793"/>
      <c r="BI59" s="792">
        <v>2370</v>
      </c>
      <c r="BJ59" s="793"/>
      <c r="BK59" s="793">
        <v>6450</v>
      </c>
      <c r="BL59" s="793"/>
      <c r="BM59" s="792">
        <v>3644.5360000000001</v>
      </c>
      <c r="BN59" s="793"/>
      <c r="BO59" s="793">
        <v>6285.5360000000001</v>
      </c>
      <c r="BP59" s="793"/>
      <c r="BQ59" s="793">
        <v>10094.536</v>
      </c>
      <c r="BR59" s="793"/>
      <c r="BS59" s="792">
        <v>0</v>
      </c>
      <c r="BT59" s="793"/>
      <c r="BU59" s="793">
        <v>10094.536</v>
      </c>
      <c r="BV59" s="793"/>
      <c r="BW59" s="792">
        <v>0</v>
      </c>
      <c r="BX59" s="793"/>
      <c r="BY59" s="793">
        <v>10094.536</v>
      </c>
      <c r="BZ59" s="793"/>
      <c r="CA59" s="792">
        <v>0</v>
      </c>
      <c r="CB59" s="793"/>
      <c r="CC59" s="793">
        <v>0</v>
      </c>
      <c r="CD59" s="793"/>
      <c r="CE59" s="793">
        <v>10094.536</v>
      </c>
      <c r="CF59" s="793"/>
      <c r="CG59" s="792">
        <v>0</v>
      </c>
      <c r="CH59" s="793"/>
      <c r="CI59" s="793">
        <v>10094.536</v>
      </c>
      <c r="CJ59" s="793"/>
      <c r="CK59" s="792">
        <v>0</v>
      </c>
      <c r="CL59" s="793"/>
      <c r="CM59" s="793">
        <v>10094.536</v>
      </c>
      <c r="CN59" s="793"/>
      <c r="CO59" s="792">
        <v>0</v>
      </c>
      <c r="CP59" s="793"/>
      <c r="CQ59" s="793">
        <v>0</v>
      </c>
      <c r="CR59" s="793"/>
      <c r="CS59" s="793">
        <v>0</v>
      </c>
      <c r="CT59" s="793"/>
      <c r="CU59" s="794">
        <v>10094.536</v>
      </c>
      <c r="CV59" s="2065"/>
      <c r="CW59" s="2066"/>
    </row>
    <row r="60" spans="1:105" x14ac:dyDescent="0.25">
      <c r="A60" s="780"/>
      <c r="B60" s="780"/>
      <c r="C60" s="780"/>
      <c r="D60" s="780"/>
      <c r="E60" s="769" t="s">
        <v>1311</v>
      </c>
      <c r="F60" s="781"/>
      <c r="G60" s="782"/>
      <c r="H60" s="782"/>
      <c r="I60" s="782">
        <v>0</v>
      </c>
      <c r="J60" s="782"/>
      <c r="K60" s="782"/>
      <c r="L60" s="782">
        <v>458.738</v>
      </c>
      <c r="M60" s="782">
        <v>458.738</v>
      </c>
      <c r="N60" s="782">
        <v>458.738</v>
      </c>
      <c r="O60" s="782"/>
      <c r="P60" s="782"/>
      <c r="Q60" s="782"/>
      <c r="R60" s="782">
        <v>0</v>
      </c>
      <c r="S60" s="782"/>
      <c r="T60" s="782"/>
      <c r="U60" s="783"/>
      <c r="V60" s="782">
        <v>0</v>
      </c>
      <c r="W60" s="782">
        <v>0</v>
      </c>
      <c r="X60" s="784">
        <v>458.738</v>
      </c>
      <c r="Y60" s="785"/>
      <c r="Z60" s="782"/>
      <c r="AA60" s="782"/>
      <c r="AB60" s="782">
        <v>0</v>
      </c>
      <c r="AC60" s="782"/>
      <c r="AD60" s="782"/>
      <c r="AE60" s="782">
        <v>0</v>
      </c>
      <c r="AF60" s="785">
        <v>0</v>
      </c>
      <c r="AG60" s="782">
        <v>0</v>
      </c>
      <c r="AH60" s="782"/>
      <c r="AI60" s="782"/>
      <c r="AJ60" s="782"/>
      <c r="AK60" s="782">
        <v>0</v>
      </c>
      <c r="AL60" s="782"/>
      <c r="AM60" s="782"/>
      <c r="AN60" s="783"/>
      <c r="AO60" s="782">
        <v>0</v>
      </c>
      <c r="AP60" s="782">
        <v>0</v>
      </c>
      <c r="AQ60" s="786">
        <v>0</v>
      </c>
      <c r="AR60" s="787">
        <v>458.738</v>
      </c>
      <c r="AS60" s="788"/>
      <c r="AT60" s="789"/>
      <c r="AU60" s="790">
        <v>0</v>
      </c>
      <c r="AV60" s="791"/>
      <c r="AW60" s="792">
        <v>0</v>
      </c>
      <c r="AX60" s="793"/>
      <c r="AY60" s="793">
        <v>0</v>
      </c>
      <c r="AZ60" s="793"/>
      <c r="BA60" s="792">
        <v>0</v>
      </c>
      <c r="BB60" s="793"/>
      <c r="BC60" s="793">
        <v>0</v>
      </c>
      <c r="BD60" s="793"/>
      <c r="BE60" s="792">
        <v>0</v>
      </c>
      <c r="BF60" s="793"/>
      <c r="BG60" s="793">
        <v>0</v>
      </c>
      <c r="BH60" s="793"/>
      <c r="BI60" s="792">
        <v>0</v>
      </c>
      <c r="BJ60" s="793"/>
      <c r="BK60" s="793">
        <v>0</v>
      </c>
      <c r="BL60" s="793"/>
      <c r="BM60" s="792">
        <v>458.738</v>
      </c>
      <c r="BN60" s="793"/>
      <c r="BO60" s="793">
        <v>458.738</v>
      </c>
      <c r="BP60" s="793"/>
      <c r="BQ60" s="793">
        <v>458.738</v>
      </c>
      <c r="BR60" s="793"/>
      <c r="BS60" s="792">
        <v>0</v>
      </c>
      <c r="BT60" s="793"/>
      <c r="BU60" s="793">
        <v>458.738</v>
      </c>
      <c r="BV60" s="793"/>
      <c r="BW60" s="792">
        <v>0</v>
      </c>
      <c r="BX60" s="793"/>
      <c r="BY60" s="793">
        <v>458.738</v>
      </c>
      <c r="BZ60" s="793"/>
      <c r="CA60" s="792">
        <v>0</v>
      </c>
      <c r="CB60" s="793"/>
      <c r="CC60" s="793">
        <v>0</v>
      </c>
      <c r="CD60" s="793"/>
      <c r="CE60" s="793">
        <v>458.738</v>
      </c>
      <c r="CF60" s="793"/>
      <c r="CG60" s="792">
        <v>0</v>
      </c>
      <c r="CH60" s="793"/>
      <c r="CI60" s="793">
        <v>458.738</v>
      </c>
      <c r="CJ60" s="793"/>
      <c r="CK60" s="792">
        <v>0</v>
      </c>
      <c r="CL60" s="793"/>
      <c r="CM60" s="793">
        <v>458.738</v>
      </c>
      <c r="CN60" s="793"/>
      <c r="CO60" s="792">
        <v>0</v>
      </c>
      <c r="CP60" s="793"/>
      <c r="CQ60" s="793">
        <v>0</v>
      </c>
      <c r="CR60" s="793"/>
      <c r="CS60" s="793">
        <v>0</v>
      </c>
      <c r="CT60" s="793"/>
      <c r="CU60" s="794">
        <v>458.738</v>
      </c>
      <c r="CV60" s="2065"/>
      <c r="CW60" s="2066"/>
    </row>
    <row r="61" spans="1:105" x14ac:dyDescent="0.25">
      <c r="A61" s="780"/>
      <c r="B61" s="780"/>
      <c r="C61" s="780"/>
      <c r="D61" s="780"/>
      <c r="E61" s="769" t="s">
        <v>1573</v>
      </c>
      <c r="F61" s="781">
        <v>1503</v>
      </c>
      <c r="G61" s="782"/>
      <c r="H61" s="782"/>
      <c r="I61" s="782">
        <v>1503</v>
      </c>
      <c r="J61" s="782">
        <v>3702</v>
      </c>
      <c r="K61" s="782">
        <v>408</v>
      </c>
      <c r="L61" s="782"/>
      <c r="M61" s="782">
        <v>4110</v>
      </c>
      <c r="N61" s="782">
        <v>5613</v>
      </c>
      <c r="O61" s="782"/>
      <c r="P61" s="782"/>
      <c r="Q61" s="782"/>
      <c r="R61" s="782">
        <v>0</v>
      </c>
      <c r="S61" s="782">
        <v>832.91600000000005</v>
      </c>
      <c r="T61" s="782">
        <v>1663.7180000000001</v>
      </c>
      <c r="U61" s="783"/>
      <c r="V61" s="782">
        <v>2496.634</v>
      </c>
      <c r="W61" s="782">
        <v>2496.634</v>
      </c>
      <c r="X61" s="784">
        <v>8109.634</v>
      </c>
      <c r="Y61" s="785">
        <v>0</v>
      </c>
      <c r="Z61" s="782"/>
      <c r="AA61" s="782"/>
      <c r="AB61" s="782">
        <v>0</v>
      </c>
      <c r="AC61" s="782">
        <v>0</v>
      </c>
      <c r="AD61" s="782">
        <v>0</v>
      </c>
      <c r="AE61" s="782"/>
      <c r="AF61" s="785">
        <v>0</v>
      </c>
      <c r="AG61" s="782">
        <v>0</v>
      </c>
      <c r="AH61" s="782"/>
      <c r="AI61" s="782"/>
      <c r="AJ61" s="782"/>
      <c r="AK61" s="782">
        <v>0</v>
      </c>
      <c r="AL61" s="782">
        <v>0</v>
      </c>
      <c r="AM61" s="782">
        <v>0</v>
      </c>
      <c r="AN61" s="783"/>
      <c r="AO61" s="782">
        <v>0</v>
      </c>
      <c r="AP61" s="782">
        <v>0</v>
      </c>
      <c r="AQ61" s="786">
        <v>0</v>
      </c>
      <c r="AR61" s="787">
        <v>8109.634</v>
      </c>
      <c r="AS61" s="788"/>
      <c r="AT61" s="789"/>
      <c r="AU61" s="790">
        <v>1503</v>
      </c>
      <c r="AV61" s="791"/>
      <c r="AW61" s="792">
        <v>0</v>
      </c>
      <c r="AX61" s="793"/>
      <c r="AY61" s="793">
        <v>1503</v>
      </c>
      <c r="AZ61" s="793"/>
      <c r="BA61" s="792">
        <v>0</v>
      </c>
      <c r="BB61" s="793"/>
      <c r="BC61" s="793">
        <v>1503</v>
      </c>
      <c r="BD61" s="793"/>
      <c r="BE61" s="792">
        <v>3702</v>
      </c>
      <c r="BF61" s="793"/>
      <c r="BG61" s="793">
        <v>5205</v>
      </c>
      <c r="BH61" s="793"/>
      <c r="BI61" s="792">
        <v>408</v>
      </c>
      <c r="BJ61" s="793"/>
      <c r="BK61" s="793">
        <v>5613</v>
      </c>
      <c r="BL61" s="793"/>
      <c r="BM61" s="792">
        <v>0</v>
      </c>
      <c r="BN61" s="793"/>
      <c r="BO61" s="793">
        <v>4110</v>
      </c>
      <c r="BP61" s="793"/>
      <c r="BQ61" s="793">
        <v>5613</v>
      </c>
      <c r="BR61" s="793"/>
      <c r="BS61" s="792">
        <v>0</v>
      </c>
      <c r="BT61" s="793"/>
      <c r="BU61" s="793">
        <v>5613</v>
      </c>
      <c r="BV61" s="793"/>
      <c r="BW61" s="792">
        <v>0</v>
      </c>
      <c r="BX61" s="793"/>
      <c r="BY61" s="793">
        <v>5613</v>
      </c>
      <c r="BZ61" s="793"/>
      <c r="CA61" s="792">
        <v>0</v>
      </c>
      <c r="CB61" s="793"/>
      <c r="CC61" s="793">
        <v>0</v>
      </c>
      <c r="CD61" s="793"/>
      <c r="CE61" s="793">
        <v>5613</v>
      </c>
      <c r="CF61" s="793"/>
      <c r="CG61" s="792">
        <v>832.91600000000005</v>
      </c>
      <c r="CH61" s="793"/>
      <c r="CI61" s="793">
        <v>6445.9160000000002</v>
      </c>
      <c r="CJ61" s="793"/>
      <c r="CK61" s="792">
        <v>1663.7180000000001</v>
      </c>
      <c r="CL61" s="793"/>
      <c r="CM61" s="793">
        <v>8109.634</v>
      </c>
      <c r="CN61" s="793"/>
      <c r="CO61" s="792">
        <v>0</v>
      </c>
      <c r="CP61" s="793"/>
      <c r="CQ61" s="793">
        <v>2496.634</v>
      </c>
      <c r="CR61" s="793"/>
      <c r="CS61" s="793">
        <v>2496.634</v>
      </c>
      <c r="CT61" s="793"/>
      <c r="CU61" s="794">
        <v>8109.634</v>
      </c>
      <c r="CV61" s="2065"/>
      <c r="CW61" s="2066"/>
    </row>
    <row r="62" spans="1:105" x14ac:dyDescent="0.25">
      <c r="A62" s="780"/>
      <c r="B62" s="780"/>
      <c r="C62" s="780"/>
      <c r="D62" s="780"/>
      <c r="E62" s="769" t="s">
        <v>1726</v>
      </c>
      <c r="F62" s="781">
        <v>2116</v>
      </c>
      <c r="G62" s="782">
        <v>1002</v>
      </c>
      <c r="H62" s="782">
        <v>0</v>
      </c>
      <c r="I62" s="782">
        <v>3118</v>
      </c>
      <c r="J62" s="782"/>
      <c r="K62" s="782">
        <v>696</v>
      </c>
      <c r="L62" s="782"/>
      <c r="M62" s="782">
        <v>696</v>
      </c>
      <c r="N62" s="782">
        <v>3814</v>
      </c>
      <c r="O62" s="782"/>
      <c r="P62" s="782"/>
      <c r="Q62" s="782"/>
      <c r="R62" s="782">
        <v>0</v>
      </c>
      <c r="S62" s="782"/>
      <c r="T62" s="782"/>
      <c r="U62" s="783"/>
      <c r="V62" s="782">
        <v>0</v>
      </c>
      <c r="W62" s="782">
        <v>0</v>
      </c>
      <c r="X62" s="784">
        <v>3814</v>
      </c>
      <c r="Y62" s="785">
        <v>0</v>
      </c>
      <c r="Z62" s="782">
        <v>0</v>
      </c>
      <c r="AA62" s="782">
        <v>99</v>
      </c>
      <c r="AB62" s="782">
        <v>99</v>
      </c>
      <c r="AC62" s="782"/>
      <c r="AD62" s="782">
        <v>0</v>
      </c>
      <c r="AE62" s="782"/>
      <c r="AF62" s="785">
        <v>0</v>
      </c>
      <c r="AG62" s="782">
        <v>99</v>
      </c>
      <c r="AH62" s="782"/>
      <c r="AI62" s="782"/>
      <c r="AJ62" s="782"/>
      <c r="AK62" s="782">
        <v>0</v>
      </c>
      <c r="AL62" s="782"/>
      <c r="AM62" s="782"/>
      <c r="AN62" s="783"/>
      <c r="AO62" s="782">
        <v>0</v>
      </c>
      <c r="AP62" s="782">
        <v>0</v>
      </c>
      <c r="AQ62" s="786">
        <v>99</v>
      </c>
      <c r="AR62" s="787">
        <v>3913</v>
      </c>
      <c r="AS62" s="788"/>
      <c r="AT62" s="789"/>
      <c r="AU62" s="790">
        <v>2116</v>
      </c>
      <c r="AV62" s="791"/>
      <c r="AW62" s="792">
        <v>1002</v>
      </c>
      <c r="AX62" s="793"/>
      <c r="AY62" s="793">
        <v>3118</v>
      </c>
      <c r="AZ62" s="793"/>
      <c r="BA62" s="792">
        <v>99</v>
      </c>
      <c r="BB62" s="793"/>
      <c r="BC62" s="793">
        <v>3217</v>
      </c>
      <c r="BD62" s="793"/>
      <c r="BE62" s="792">
        <v>0</v>
      </c>
      <c r="BF62" s="793"/>
      <c r="BG62" s="793">
        <v>3217</v>
      </c>
      <c r="BH62" s="793"/>
      <c r="BI62" s="792">
        <v>696</v>
      </c>
      <c r="BJ62" s="793"/>
      <c r="BK62" s="793">
        <v>3913</v>
      </c>
      <c r="BL62" s="793"/>
      <c r="BM62" s="792">
        <v>0</v>
      </c>
      <c r="BN62" s="793"/>
      <c r="BO62" s="793">
        <v>696</v>
      </c>
      <c r="BP62" s="793"/>
      <c r="BQ62" s="793">
        <v>3913</v>
      </c>
      <c r="BR62" s="793"/>
      <c r="BS62" s="792">
        <v>0</v>
      </c>
      <c r="BT62" s="793"/>
      <c r="BU62" s="793">
        <v>3913</v>
      </c>
      <c r="BV62" s="793"/>
      <c r="BW62" s="792">
        <v>0</v>
      </c>
      <c r="BX62" s="793"/>
      <c r="BY62" s="793">
        <v>3913</v>
      </c>
      <c r="BZ62" s="793"/>
      <c r="CA62" s="792">
        <v>0</v>
      </c>
      <c r="CB62" s="793"/>
      <c r="CC62" s="793">
        <v>0</v>
      </c>
      <c r="CD62" s="793"/>
      <c r="CE62" s="793">
        <v>3913</v>
      </c>
      <c r="CF62" s="793"/>
      <c r="CG62" s="792">
        <v>0</v>
      </c>
      <c r="CH62" s="793"/>
      <c r="CI62" s="793">
        <v>3913</v>
      </c>
      <c r="CJ62" s="793"/>
      <c r="CK62" s="792">
        <v>0</v>
      </c>
      <c r="CL62" s="793"/>
      <c r="CM62" s="793">
        <v>3913</v>
      </c>
      <c r="CN62" s="793"/>
      <c r="CO62" s="792">
        <v>0</v>
      </c>
      <c r="CP62" s="793"/>
      <c r="CQ62" s="793">
        <v>0</v>
      </c>
      <c r="CR62" s="793"/>
      <c r="CS62" s="793">
        <v>0</v>
      </c>
      <c r="CT62" s="793"/>
      <c r="CU62" s="794">
        <v>3913</v>
      </c>
      <c r="CV62" s="2065"/>
      <c r="CW62" s="2066"/>
    </row>
    <row r="63" spans="1:105" x14ac:dyDescent="0.25">
      <c r="A63" s="780"/>
      <c r="B63" s="780"/>
      <c r="C63" s="780"/>
      <c r="D63" s="780"/>
      <c r="E63" s="769" t="s">
        <v>2213</v>
      </c>
      <c r="F63" s="781"/>
      <c r="G63" s="782"/>
      <c r="H63" s="782"/>
      <c r="I63" s="782">
        <v>0</v>
      </c>
      <c r="J63" s="782"/>
      <c r="K63" s="782"/>
      <c r="L63" s="782"/>
      <c r="M63" s="782">
        <v>0</v>
      </c>
      <c r="N63" s="782">
        <v>0</v>
      </c>
      <c r="O63" s="782"/>
      <c r="P63" s="782"/>
      <c r="Q63" s="782"/>
      <c r="R63" s="782">
        <v>0</v>
      </c>
      <c r="S63" s="782">
        <v>742.01400000000001</v>
      </c>
      <c r="T63" s="782">
        <v>1488.2560000000001</v>
      </c>
      <c r="U63" s="783">
        <v>1163</v>
      </c>
      <c r="V63" s="782">
        <v>3393.27</v>
      </c>
      <c r="W63" s="782">
        <v>3393.27</v>
      </c>
      <c r="X63" s="784">
        <v>3393.27</v>
      </c>
      <c r="Y63" s="785"/>
      <c r="Z63" s="782"/>
      <c r="AA63" s="782"/>
      <c r="AB63" s="782">
        <v>0</v>
      </c>
      <c r="AC63" s="782"/>
      <c r="AD63" s="782"/>
      <c r="AE63" s="782"/>
      <c r="AF63" s="785">
        <v>0</v>
      </c>
      <c r="AG63" s="782">
        <v>0</v>
      </c>
      <c r="AH63" s="782"/>
      <c r="AI63" s="782"/>
      <c r="AJ63" s="782"/>
      <c r="AK63" s="782">
        <v>0</v>
      </c>
      <c r="AL63" s="782">
        <v>71102.275999999998</v>
      </c>
      <c r="AM63" s="782">
        <v>68108.851999999999</v>
      </c>
      <c r="AN63" s="783">
        <v>83454</v>
      </c>
      <c r="AO63" s="782">
        <v>222665.128</v>
      </c>
      <c r="AP63" s="782">
        <v>222665.128</v>
      </c>
      <c r="AQ63" s="786">
        <v>222665.128</v>
      </c>
      <c r="AR63" s="787">
        <v>226058.39799999999</v>
      </c>
      <c r="AS63" s="788"/>
      <c r="AT63" s="789"/>
      <c r="AU63" s="790">
        <v>0</v>
      </c>
      <c r="AV63" s="791"/>
      <c r="AW63" s="792">
        <v>0</v>
      </c>
      <c r="AX63" s="793"/>
      <c r="AY63" s="793">
        <v>0</v>
      </c>
      <c r="AZ63" s="793"/>
      <c r="BA63" s="792">
        <v>0</v>
      </c>
      <c r="BB63" s="793"/>
      <c r="BC63" s="793">
        <v>0</v>
      </c>
      <c r="BD63" s="793"/>
      <c r="BE63" s="792">
        <v>0</v>
      </c>
      <c r="BF63" s="793"/>
      <c r="BG63" s="793">
        <v>0</v>
      </c>
      <c r="BH63" s="793"/>
      <c r="BI63" s="792">
        <v>0</v>
      </c>
      <c r="BJ63" s="793"/>
      <c r="BK63" s="793">
        <v>0</v>
      </c>
      <c r="BL63" s="793"/>
      <c r="BM63" s="792">
        <v>0</v>
      </c>
      <c r="BN63" s="793"/>
      <c r="BO63" s="793">
        <v>0</v>
      </c>
      <c r="BP63" s="793"/>
      <c r="BQ63" s="793">
        <v>0</v>
      </c>
      <c r="BR63" s="793"/>
      <c r="BS63" s="792">
        <v>0</v>
      </c>
      <c r="BT63" s="793"/>
      <c r="BU63" s="793">
        <v>0</v>
      </c>
      <c r="BV63" s="793"/>
      <c r="BW63" s="792">
        <v>0</v>
      </c>
      <c r="BX63" s="793"/>
      <c r="BY63" s="793">
        <v>0</v>
      </c>
      <c r="BZ63" s="793"/>
      <c r="CA63" s="792">
        <v>0</v>
      </c>
      <c r="CB63" s="793"/>
      <c r="CC63" s="793">
        <v>0</v>
      </c>
      <c r="CD63" s="793"/>
      <c r="CE63" s="793">
        <v>0</v>
      </c>
      <c r="CF63" s="793"/>
      <c r="CG63" s="792">
        <v>71844.289999999994</v>
      </c>
      <c r="CH63" s="793"/>
      <c r="CI63" s="793">
        <v>71844.289999999994</v>
      </c>
      <c r="CJ63" s="793"/>
      <c r="CK63" s="792">
        <v>69597.107999999993</v>
      </c>
      <c r="CL63" s="793"/>
      <c r="CM63" s="793">
        <v>141441.39799999999</v>
      </c>
      <c r="CN63" s="793"/>
      <c r="CO63" s="792">
        <v>84617</v>
      </c>
      <c r="CP63" s="793"/>
      <c r="CQ63" s="793">
        <v>226058.39799999999</v>
      </c>
      <c r="CR63" s="793"/>
      <c r="CS63" s="793">
        <v>226058.39799999999</v>
      </c>
      <c r="CT63" s="793"/>
      <c r="CU63" s="794">
        <v>226058.39799999999</v>
      </c>
      <c r="CV63" s="1931"/>
      <c r="CW63" s="1931"/>
      <c r="CX63" s="1931"/>
      <c r="CY63" s="1931"/>
      <c r="CZ63" s="1931"/>
      <c r="DA63" s="1931"/>
    </row>
    <row r="64" spans="1:105" x14ac:dyDescent="0.25">
      <c r="A64" s="780"/>
      <c r="B64" s="780"/>
      <c r="C64" s="780"/>
      <c r="D64" s="780"/>
      <c r="E64" s="769" t="s">
        <v>2214</v>
      </c>
      <c r="F64" s="781"/>
      <c r="G64" s="782"/>
      <c r="H64" s="782">
        <v>476</v>
      </c>
      <c r="I64" s="782">
        <v>476</v>
      </c>
      <c r="J64" s="782"/>
      <c r="K64" s="782"/>
      <c r="L64" s="782"/>
      <c r="M64" s="782">
        <v>0</v>
      </c>
      <c r="N64" s="782">
        <v>476</v>
      </c>
      <c r="O64" s="782"/>
      <c r="P64" s="782"/>
      <c r="Q64" s="782"/>
      <c r="R64" s="782">
        <v>0</v>
      </c>
      <c r="S64" s="782">
        <v>1224.0060000000001</v>
      </c>
      <c r="T64" s="782">
        <v>1517.8520000000001</v>
      </c>
      <c r="U64" s="783">
        <v>1194</v>
      </c>
      <c r="V64" s="782">
        <v>3935.8580000000002</v>
      </c>
      <c r="W64" s="782">
        <v>3935.8580000000002</v>
      </c>
      <c r="X64" s="784">
        <v>4411.8580000000002</v>
      </c>
      <c r="Y64" s="785"/>
      <c r="Z64" s="782"/>
      <c r="AA64" s="782">
        <v>683</v>
      </c>
      <c r="AB64" s="782">
        <v>683</v>
      </c>
      <c r="AC64" s="782"/>
      <c r="AD64" s="782"/>
      <c r="AE64" s="782"/>
      <c r="AF64" s="785">
        <v>0</v>
      </c>
      <c r="AG64" s="782">
        <v>683</v>
      </c>
      <c r="AH64" s="782"/>
      <c r="AI64" s="782"/>
      <c r="AJ64" s="782"/>
      <c r="AK64" s="782">
        <v>0</v>
      </c>
      <c r="AL64" s="782">
        <v>1391.0119999999999</v>
      </c>
      <c r="AM64" s="782">
        <v>807.548</v>
      </c>
      <c r="AN64" s="783">
        <v>867</v>
      </c>
      <c r="AO64" s="782">
        <v>3065.56</v>
      </c>
      <c r="AP64" s="782">
        <v>3065.56</v>
      </c>
      <c r="AQ64" s="786">
        <v>3748.5599999999995</v>
      </c>
      <c r="AR64" s="787">
        <v>8160.4179999999997</v>
      </c>
      <c r="AS64" s="788"/>
      <c r="AT64" s="789"/>
      <c r="AU64" s="790">
        <v>0</v>
      </c>
      <c r="AV64" s="791"/>
      <c r="AW64" s="792">
        <v>0</v>
      </c>
      <c r="AX64" s="793"/>
      <c r="AY64" s="793">
        <v>0</v>
      </c>
      <c r="AZ64" s="793"/>
      <c r="BA64" s="792">
        <v>1159</v>
      </c>
      <c r="BB64" s="793"/>
      <c r="BC64" s="793">
        <v>1159</v>
      </c>
      <c r="BD64" s="793"/>
      <c r="BE64" s="792">
        <v>0</v>
      </c>
      <c r="BF64" s="793"/>
      <c r="BG64" s="793">
        <v>1159</v>
      </c>
      <c r="BH64" s="793"/>
      <c r="BI64" s="792">
        <v>0</v>
      </c>
      <c r="BJ64" s="793"/>
      <c r="BK64" s="793">
        <v>1159</v>
      </c>
      <c r="BL64" s="793"/>
      <c r="BM64" s="792">
        <v>0</v>
      </c>
      <c r="BN64" s="793"/>
      <c r="BO64" s="793">
        <v>0</v>
      </c>
      <c r="BP64" s="793"/>
      <c r="BQ64" s="793">
        <v>1159</v>
      </c>
      <c r="BR64" s="793"/>
      <c r="BS64" s="792">
        <v>0</v>
      </c>
      <c r="BT64" s="793"/>
      <c r="BU64" s="793">
        <v>1159</v>
      </c>
      <c r="BV64" s="793"/>
      <c r="BW64" s="792">
        <v>0</v>
      </c>
      <c r="BX64" s="793"/>
      <c r="BY64" s="793">
        <v>1159</v>
      </c>
      <c r="BZ64" s="793"/>
      <c r="CA64" s="792">
        <v>0</v>
      </c>
      <c r="CB64" s="793"/>
      <c r="CC64" s="793">
        <v>0</v>
      </c>
      <c r="CD64" s="793"/>
      <c r="CE64" s="793">
        <v>1159</v>
      </c>
      <c r="CF64" s="793"/>
      <c r="CG64" s="792">
        <v>2615.018</v>
      </c>
      <c r="CH64" s="793"/>
      <c r="CI64" s="793">
        <v>3774.018</v>
      </c>
      <c r="CJ64" s="793"/>
      <c r="CK64" s="792">
        <v>2325.4</v>
      </c>
      <c r="CL64" s="793"/>
      <c r="CM64" s="793">
        <v>6099.4179999999997</v>
      </c>
      <c r="CN64" s="793"/>
      <c r="CO64" s="792">
        <v>2061</v>
      </c>
      <c r="CP64" s="793"/>
      <c r="CQ64" s="793">
        <v>7001.4179999999997</v>
      </c>
      <c r="CR64" s="793"/>
      <c r="CS64" s="793">
        <v>7001.4179999999997</v>
      </c>
      <c r="CT64" s="793"/>
      <c r="CU64" s="794">
        <v>8160.4179999999997</v>
      </c>
      <c r="CV64" s="1931"/>
      <c r="CW64" s="1931"/>
      <c r="CX64" s="1931"/>
      <c r="CY64" s="1931"/>
      <c r="CZ64" s="1931"/>
      <c r="DA64" s="1931"/>
    </row>
    <row r="65" spans="1:105" x14ac:dyDescent="0.25">
      <c r="A65" s="780"/>
      <c r="B65" s="780"/>
      <c r="C65" s="780"/>
      <c r="D65" s="780"/>
      <c r="E65" s="769" t="s">
        <v>2210</v>
      </c>
      <c r="F65" s="781">
        <v>2810</v>
      </c>
      <c r="G65" s="782">
        <v>1812</v>
      </c>
      <c r="H65" s="782">
        <v>1275</v>
      </c>
      <c r="I65" s="782">
        <v>5897</v>
      </c>
      <c r="J65" s="782">
        <v>1431</v>
      </c>
      <c r="K65" s="782">
        <v>1072</v>
      </c>
      <c r="L65" s="782">
        <v>2448.0120000000002</v>
      </c>
      <c r="M65" s="782">
        <v>4951.0120000000006</v>
      </c>
      <c r="N65" s="782">
        <v>10848.012000000001</v>
      </c>
      <c r="O65" s="782">
        <v>1522.08</v>
      </c>
      <c r="P65" s="782">
        <v>105.7</v>
      </c>
      <c r="Q65" s="782">
        <v>2108</v>
      </c>
      <c r="R65" s="782">
        <v>3735.7799999999997</v>
      </c>
      <c r="S65" s="782">
        <v>1272.6279999999999</v>
      </c>
      <c r="T65" s="782">
        <v>1938.538</v>
      </c>
      <c r="U65" s="783">
        <v>2171</v>
      </c>
      <c r="V65" s="782">
        <v>5382.1660000000002</v>
      </c>
      <c r="W65" s="782">
        <v>9117.9459999999999</v>
      </c>
      <c r="X65" s="784">
        <v>19965.958000000002</v>
      </c>
      <c r="Y65" s="785">
        <v>85</v>
      </c>
      <c r="Z65" s="782">
        <v>281</v>
      </c>
      <c r="AA65" s="782">
        <v>505</v>
      </c>
      <c r="AB65" s="782">
        <v>871</v>
      </c>
      <c r="AC65" s="782">
        <v>326</v>
      </c>
      <c r="AD65" s="782">
        <v>326</v>
      </c>
      <c r="AE65" s="782">
        <v>177.57599999999999</v>
      </c>
      <c r="AF65" s="785">
        <v>829.57600000000002</v>
      </c>
      <c r="AG65" s="782">
        <v>1700.576</v>
      </c>
      <c r="AH65" s="782">
        <v>234.654</v>
      </c>
      <c r="AI65" s="782">
        <v>0</v>
      </c>
      <c r="AJ65" s="782">
        <v>806</v>
      </c>
      <c r="AK65" s="782">
        <v>1040.654</v>
      </c>
      <c r="AL65" s="782">
        <v>147.97999999999999</v>
      </c>
      <c r="AM65" s="782">
        <v>270.59199999999998</v>
      </c>
      <c r="AN65" s="783">
        <v>378</v>
      </c>
      <c r="AO65" s="782">
        <v>796.572</v>
      </c>
      <c r="AP65" s="782">
        <v>1837.2260000000001</v>
      </c>
      <c r="AQ65" s="786">
        <v>3537.8020000000001</v>
      </c>
      <c r="AR65" s="787">
        <v>23503.760000000002</v>
      </c>
      <c r="AS65" s="788"/>
      <c r="AT65" s="789"/>
      <c r="AU65" s="790">
        <v>2895</v>
      </c>
      <c r="AV65" s="791"/>
      <c r="AW65" s="792">
        <v>2093</v>
      </c>
      <c r="AX65" s="793"/>
      <c r="AY65" s="793">
        <v>4988</v>
      </c>
      <c r="AZ65" s="793"/>
      <c r="BA65" s="792">
        <v>1780</v>
      </c>
      <c r="BB65" s="793"/>
      <c r="BC65" s="793">
        <v>6768</v>
      </c>
      <c r="BD65" s="793"/>
      <c r="BE65" s="792">
        <v>1757</v>
      </c>
      <c r="BF65" s="793"/>
      <c r="BG65" s="793">
        <v>8525</v>
      </c>
      <c r="BH65" s="793"/>
      <c r="BI65" s="792">
        <v>1398</v>
      </c>
      <c r="BJ65" s="793"/>
      <c r="BK65" s="793">
        <v>9923</v>
      </c>
      <c r="BL65" s="793"/>
      <c r="BM65" s="792">
        <v>2625.5880000000002</v>
      </c>
      <c r="BN65" s="793"/>
      <c r="BO65" s="793">
        <v>5780.5879999999997</v>
      </c>
      <c r="BP65" s="793"/>
      <c r="BQ65" s="793">
        <v>12548.588</v>
      </c>
      <c r="BR65" s="793"/>
      <c r="BS65" s="792">
        <v>1756.7339999999999</v>
      </c>
      <c r="BT65" s="793"/>
      <c r="BU65" s="793">
        <v>14305.322</v>
      </c>
      <c r="BV65" s="793"/>
      <c r="BW65" s="792">
        <v>105.7</v>
      </c>
      <c r="BX65" s="793"/>
      <c r="BY65" s="793">
        <v>14411.022000000001</v>
      </c>
      <c r="BZ65" s="793"/>
      <c r="CA65" s="792">
        <v>2914</v>
      </c>
      <c r="CB65" s="793"/>
      <c r="CC65" s="793">
        <v>4776.4340000000002</v>
      </c>
      <c r="CD65" s="793"/>
      <c r="CE65" s="793">
        <v>17325.022000000001</v>
      </c>
      <c r="CF65" s="793"/>
      <c r="CG65" s="792">
        <v>1420.6079999999999</v>
      </c>
      <c r="CH65" s="793"/>
      <c r="CI65" s="793">
        <v>18745.63</v>
      </c>
      <c r="CJ65" s="793"/>
      <c r="CK65" s="792">
        <v>2209.13</v>
      </c>
      <c r="CL65" s="793"/>
      <c r="CM65" s="793">
        <v>20954.760000000002</v>
      </c>
      <c r="CN65" s="793"/>
      <c r="CO65" s="792">
        <v>2549</v>
      </c>
      <c r="CP65" s="793"/>
      <c r="CQ65" s="793">
        <v>6178.7380000000003</v>
      </c>
      <c r="CR65" s="793"/>
      <c r="CS65" s="793">
        <v>10955.172</v>
      </c>
      <c r="CT65" s="793"/>
      <c r="CU65" s="794">
        <v>23503.760000000002</v>
      </c>
      <c r="CV65" s="1931"/>
      <c r="CW65" s="1931"/>
      <c r="CX65" s="1931"/>
      <c r="CY65" s="1931"/>
      <c r="CZ65" s="1931"/>
      <c r="DA65" s="1931"/>
    </row>
    <row r="66" spans="1:105" ht="16.5" thickBot="1" x14ac:dyDescent="0.3">
      <c r="A66" s="780"/>
      <c r="B66" s="780"/>
      <c r="C66" s="780"/>
      <c r="D66" s="780"/>
      <c r="E66" s="769" t="s">
        <v>1344</v>
      </c>
      <c r="F66" s="781">
        <v>2300</v>
      </c>
      <c r="G66" s="782">
        <v>2188</v>
      </c>
      <c r="H66" s="782">
        <v>2180</v>
      </c>
      <c r="I66" s="782">
        <v>6668</v>
      </c>
      <c r="J66" s="782">
        <v>2270</v>
      </c>
      <c r="K66" s="782">
        <v>2103</v>
      </c>
      <c r="L66" s="782">
        <v>1894.144</v>
      </c>
      <c r="M66" s="782">
        <v>6267.1440000000002</v>
      </c>
      <c r="N66" s="782">
        <v>12935.144</v>
      </c>
      <c r="O66" s="782">
        <v>1729.252</v>
      </c>
      <c r="P66" s="782">
        <v>14.798</v>
      </c>
      <c r="Q66" s="782">
        <v>1643</v>
      </c>
      <c r="R66" s="782">
        <v>3387.05</v>
      </c>
      <c r="S66" s="782">
        <v>2583.308</v>
      </c>
      <c r="T66" s="782">
        <v>2154.1660000000002</v>
      </c>
      <c r="U66" s="783">
        <v>1689</v>
      </c>
      <c r="V66" s="782">
        <v>6426.4740000000002</v>
      </c>
      <c r="W66" s="782">
        <v>9813.5240000000013</v>
      </c>
      <c r="X66" s="784">
        <v>22748.668000000001</v>
      </c>
      <c r="Y66" s="785">
        <v>338</v>
      </c>
      <c r="Z66" s="782">
        <v>528</v>
      </c>
      <c r="AA66" s="782">
        <v>499</v>
      </c>
      <c r="AB66" s="782">
        <v>1365</v>
      </c>
      <c r="AC66" s="782">
        <v>476</v>
      </c>
      <c r="AD66" s="782">
        <v>370</v>
      </c>
      <c r="AE66" s="782">
        <v>602.49</v>
      </c>
      <c r="AF66" s="785">
        <v>1448.49</v>
      </c>
      <c r="AG66" s="782">
        <v>2813.49</v>
      </c>
      <c r="AH66" s="782">
        <v>515.81600000000003</v>
      </c>
      <c r="AI66" s="782">
        <v>27.481999999999999</v>
      </c>
      <c r="AJ66" s="782">
        <v>561</v>
      </c>
      <c r="AK66" s="782">
        <v>1104.298</v>
      </c>
      <c r="AL66" s="782">
        <v>596.14800000000002</v>
      </c>
      <c r="AM66" s="782">
        <v>450.28199999999998</v>
      </c>
      <c r="AN66" s="783">
        <v>478</v>
      </c>
      <c r="AO66" s="782">
        <v>1524.43</v>
      </c>
      <c r="AP66" s="782">
        <v>2628.7280000000001</v>
      </c>
      <c r="AQ66" s="786">
        <v>5442.2179999999998</v>
      </c>
      <c r="AR66" s="787">
        <v>28190.886000000002</v>
      </c>
      <c r="AS66" s="788"/>
      <c r="AT66" s="789"/>
      <c r="AU66" s="790">
        <v>2638</v>
      </c>
      <c r="AV66" s="791"/>
      <c r="AW66" s="792">
        <v>2716</v>
      </c>
      <c r="AX66" s="793"/>
      <c r="AY66" s="793">
        <v>5354</v>
      </c>
      <c r="AZ66" s="793"/>
      <c r="BA66" s="792">
        <v>2679</v>
      </c>
      <c r="BB66" s="793"/>
      <c r="BC66" s="793">
        <v>8033</v>
      </c>
      <c r="BD66" s="793"/>
      <c r="BE66" s="792">
        <v>2746</v>
      </c>
      <c r="BF66" s="793"/>
      <c r="BG66" s="793">
        <v>10779</v>
      </c>
      <c r="BH66" s="793"/>
      <c r="BI66" s="792">
        <v>2473</v>
      </c>
      <c r="BJ66" s="793"/>
      <c r="BK66" s="793">
        <v>13252</v>
      </c>
      <c r="BL66" s="793"/>
      <c r="BM66" s="792">
        <v>2496.634</v>
      </c>
      <c r="BN66" s="793"/>
      <c r="BO66" s="793">
        <v>7715.634</v>
      </c>
      <c r="BP66" s="793"/>
      <c r="BQ66" s="793">
        <v>15748.634</v>
      </c>
      <c r="BR66" s="793"/>
      <c r="BS66" s="792">
        <v>2245.0680000000002</v>
      </c>
      <c r="BT66" s="793"/>
      <c r="BU66" s="793">
        <v>17993.702000000001</v>
      </c>
      <c r="BV66" s="793"/>
      <c r="BW66" s="792">
        <v>42.28</v>
      </c>
      <c r="BX66" s="793"/>
      <c r="BY66" s="793">
        <v>18035.982</v>
      </c>
      <c r="BZ66" s="793"/>
      <c r="CA66" s="792">
        <v>2204</v>
      </c>
      <c r="CB66" s="793"/>
      <c r="CC66" s="793">
        <v>4491.348</v>
      </c>
      <c r="CD66" s="793"/>
      <c r="CE66" s="793">
        <v>20239.982</v>
      </c>
      <c r="CF66" s="793"/>
      <c r="CG66" s="792">
        <v>3179.4560000000001</v>
      </c>
      <c r="CH66" s="793"/>
      <c r="CI66" s="793">
        <v>23419.438000000002</v>
      </c>
      <c r="CJ66" s="793"/>
      <c r="CK66" s="792">
        <v>2604.4480000000003</v>
      </c>
      <c r="CL66" s="793"/>
      <c r="CM66" s="793">
        <v>26023.886000000002</v>
      </c>
      <c r="CN66" s="793"/>
      <c r="CO66" s="792">
        <v>2167</v>
      </c>
      <c r="CP66" s="793"/>
      <c r="CQ66" s="793">
        <v>7950.9040000000005</v>
      </c>
      <c r="CR66" s="793"/>
      <c r="CS66" s="793">
        <v>12442.252</v>
      </c>
      <c r="CT66" s="793"/>
      <c r="CU66" s="794">
        <v>28190.886000000002</v>
      </c>
      <c r="CV66" s="1931"/>
      <c r="CW66" s="1931"/>
      <c r="CX66" s="1931"/>
      <c r="CY66" s="1931"/>
      <c r="CZ66" s="1931"/>
      <c r="DA66" s="1931"/>
    </row>
    <row r="67" spans="1:105" ht="16.5" thickBot="1" x14ac:dyDescent="0.3">
      <c r="A67" s="780"/>
      <c r="B67" s="780"/>
      <c r="C67" s="780"/>
      <c r="D67" s="780"/>
      <c r="E67" s="2068" t="s">
        <v>2</v>
      </c>
      <c r="F67" s="2069">
        <v>83369</v>
      </c>
      <c r="G67" s="2069">
        <v>60303</v>
      </c>
      <c r="H67" s="2069">
        <v>55835</v>
      </c>
      <c r="I67" s="2069">
        <v>199507</v>
      </c>
      <c r="J67" s="2069">
        <v>84515</v>
      </c>
      <c r="K67" s="2069">
        <v>73782</v>
      </c>
      <c r="L67" s="2069">
        <v>81369.973999999987</v>
      </c>
      <c r="M67" s="2069">
        <v>239666.97400000002</v>
      </c>
      <c r="N67" s="2069">
        <v>439173.97400000005</v>
      </c>
      <c r="O67" s="2069">
        <v>74374.747999999992</v>
      </c>
      <c r="P67" s="2069">
        <v>3946.8379999999997</v>
      </c>
      <c r="Q67" s="2069">
        <v>77262</v>
      </c>
      <c r="R67" s="2069">
        <v>155583.58599999998</v>
      </c>
      <c r="S67" s="2069">
        <v>90407.323999999993</v>
      </c>
      <c r="T67" s="2069">
        <v>78213.771999999968</v>
      </c>
      <c r="U67" s="2069">
        <v>78723</v>
      </c>
      <c r="V67" s="2069">
        <v>247344.09599999996</v>
      </c>
      <c r="W67" s="2069">
        <v>402927.68199999997</v>
      </c>
      <c r="X67" s="2069">
        <v>842101.65600000008</v>
      </c>
      <c r="Y67" s="2069">
        <v>83517</v>
      </c>
      <c r="Z67" s="2069">
        <v>81652</v>
      </c>
      <c r="AA67" s="2069">
        <v>57314</v>
      </c>
      <c r="AB67" s="2069">
        <v>222483</v>
      </c>
      <c r="AC67" s="2069">
        <v>91064</v>
      </c>
      <c r="AD67" s="2069">
        <v>100092</v>
      </c>
      <c r="AE67" s="2069">
        <v>93233.741999999998</v>
      </c>
      <c r="AF67" s="2069">
        <v>284389.74200000003</v>
      </c>
      <c r="AG67" s="2069">
        <v>506872.74199999997</v>
      </c>
      <c r="AH67" s="2069">
        <v>93519.132000000012</v>
      </c>
      <c r="AI67" s="2069">
        <v>3970.0920000000001</v>
      </c>
      <c r="AJ67" s="2069">
        <v>98500</v>
      </c>
      <c r="AK67" s="2069">
        <v>195989.22400000005</v>
      </c>
      <c r="AL67" s="2069">
        <v>92624.909999999989</v>
      </c>
      <c r="AM67" s="2069">
        <v>85555.694000000003</v>
      </c>
      <c r="AN67" s="2069">
        <v>93143</v>
      </c>
      <c r="AO67" s="2069">
        <v>271323.60399999999</v>
      </c>
      <c r="AP67" s="2069">
        <v>467312.82800000004</v>
      </c>
      <c r="AQ67" s="2069">
        <v>974185.57000000007</v>
      </c>
      <c r="AR67" s="2069">
        <v>1816287.226000001</v>
      </c>
      <c r="AS67" s="788"/>
      <c r="AT67" s="2070"/>
      <c r="AU67" s="2071">
        <v>166886</v>
      </c>
      <c r="AV67" s="2072"/>
      <c r="AW67" s="794">
        <v>141955</v>
      </c>
      <c r="AX67" s="794">
        <v>0</v>
      </c>
      <c r="AY67" s="794">
        <v>308841</v>
      </c>
      <c r="AZ67" s="794">
        <v>0</v>
      </c>
      <c r="BA67" s="794">
        <v>113149</v>
      </c>
      <c r="BB67" s="794">
        <v>0</v>
      </c>
      <c r="BC67" s="794">
        <v>421990</v>
      </c>
      <c r="BD67" s="794">
        <v>0</v>
      </c>
      <c r="BE67" s="794">
        <v>175579</v>
      </c>
      <c r="BF67" s="794">
        <v>0</v>
      </c>
      <c r="BG67" s="794">
        <v>597569</v>
      </c>
      <c r="BH67" s="794">
        <v>0</v>
      </c>
      <c r="BI67" s="794">
        <v>173874</v>
      </c>
      <c r="BJ67" s="794">
        <v>0</v>
      </c>
      <c r="BK67" s="794">
        <v>771443</v>
      </c>
      <c r="BL67" s="794">
        <v>0</v>
      </c>
      <c r="BM67" s="794">
        <v>174603.71599999996</v>
      </c>
      <c r="BN67" s="794">
        <v>0</v>
      </c>
      <c r="BO67" s="794">
        <v>524056.71599999996</v>
      </c>
      <c r="BP67" s="794">
        <v>0</v>
      </c>
      <c r="BQ67" s="794">
        <v>946046.7159999999</v>
      </c>
      <c r="BR67" s="794">
        <v>0</v>
      </c>
      <c r="BS67" s="794">
        <v>167893.88000000003</v>
      </c>
      <c r="BT67" s="794">
        <v>0</v>
      </c>
      <c r="BU67" s="794">
        <v>1113940.5960000001</v>
      </c>
      <c r="BV67" s="794">
        <v>0</v>
      </c>
      <c r="BW67" s="794">
        <v>7916.9299999999985</v>
      </c>
      <c r="BX67" s="794">
        <v>0</v>
      </c>
      <c r="BY67" s="794">
        <v>1121857.5260000003</v>
      </c>
      <c r="BZ67" s="794">
        <v>0</v>
      </c>
      <c r="CA67" s="794">
        <v>175762</v>
      </c>
      <c r="CB67" s="794">
        <v>0</v>
      </c>
      <c r="CC67" s="794">
        <v>351572.81000000011</v>
      </c>
      <c r="CD67" s="794">
        <v>0</v>
      </c>
      <c r="CE67" s="794">
        <v>1297619.5260000005</v>
      </c>
      <c r="CF67" s="794">
        <v>0</v>
      </c>
      <c r="CG67" s="794">
        <v>183032.23399999997</v>
      </c>
      <c r="CH67" s="794">
        <v>0</v>
      </c>
      <c r="CI67" s="794">
        <v>1480651.76</v>
      </c>
      <c r="CJ67" s="794">
        <v>0</v>
      </c>
      <c r="CK67" s="794">
        <v>163769.46599999996</v>
      </c>
      <c r="CL67" s="794">
        <v>0</v>
      </c>
      <c r="CM67" s="794">
        <v>1644421.2260000007</v>
      </c>
      <c r="CN67" s="794">
        <v>0</v>
      </c>
      <c r="CO67" s="794">
        <v>171866</v>
      </c>
      <c r="CP67" s="794">
        <v>0</v>
      </c>
      <c r="CQ67" s="794">
        <v>518667.69999999995</v>
      </c>
      <c r="CR67" s="794">
        <v>0</v>
      </c>
      <c r="CS67" s="794">
        <v>870240.51</v>
      </c>
      <c r="CT67" s="794">
        <v>0</v>
      </c>
      <c r="CU67" s="794">
        <v>1816287.226000001</v>
      </c>
      <c r="CV67" s="1931"/>
      <c r="CW67" s="1931"/>
      <c r="CX67" s="1931"/>
      <c r="CY67" s="1931"/>
      <c r="CZ67" s="1931"/>
      <c r="DA67" s="1931"/>
    </row>
    <row r="68" spans="1:105" hidden="1" x14ac:dyDescent="0.25">
      <c r="A68" s="780"/>
      <c r="B68" s="780"/>
      <c r="C68" s="780"/>
      <c r="D68" s="780"/>
      <c r="E68" s="2047"/>
      <c r="F68" s="780"/>
      <c r="G68" s="780"/>
      <c r="H68" s="780"/>
      <c r="I68" s="780"/>
      <c r="J68" s="780"/>
      <c r="K68" s="780"/>
      <c r="L68" s="780"/>
      <c r="M68" s="780"/>
      <c r="N68" s="780"/>
      <c r="O68" s="780"/>
      <c r="P68" s="780"/>
      <c r="Q68" s="780"/>
      <c r="R68" s="780"/>
      <c r="S68" s="780"/>
      <c r="T68" s="780"/>
      <c r="U68" s="780"/>
      <c r="V68" s="780"/>
      <c r="W68" s="780"/>
      <c r="X68" s="780"/>
      <c r="Y68" s="780"/>
      <c r="Z68" s="780"/>
      <c r="AA68" s="780"/>
      <c r="AB68" s="780"/>
      <c r="AC68" s="780"/>
      <c r="AD68" s="780"/>
      <c r="AE68" s="780"/>
      <c r="AF68" s="780"/>
      <c r="AG68" s="780"/>
      <c r="AH68" s="780"/>
      <c r="AI68" s="780"/>
      <c r="AJ68" s="780"/>
      <c r="AK68" s="780"/>
      <c r="AL68" s="780"/>
      <c r="AM68" s="780"/>
      <c r="AN68" s="780"/>
      <c r="AO68" s="780"/>
      <c r="AP68" s="780"/>
      <c r="AQ68" s="780"/>
      <c r="AR68" s="780"/>
      <c r="AS68" s="780"/>
      <c r="AT68" s="780"/>
      <c r="AU68" s="780"/>
      <c r="AV68" s="780"/>
      <c r="AW68" s="780"/>
      <c r="AX68" s="780"/>
      <c r="AY68" s="780"/>
      <c r="AZ68" s="780"/>
      <c r="BA68" s="780"/>
      <c r="BB68" s="780"/>
      <c r="BC68" s="780"/>
      <c r="BD68" s="780"/>
      <c r="BE68" s="780"/>
      <c r="BF68" s="780"/>
      <c r="BG68" s="780"/>
      <c r="BH68" s="780"/>
      <c r="BI68" s="780"/>
      <c r="BJ68" s="780"/>
      <c r="BK68" s="780"/>
      <c r="BL68" s="780"/>
      <c r="BM68" s="780"/>
      <c r="BN68" s="780"/>
      <c r="BO68" s="780"/>
      <c r="BP68" s="780"/>
      <c r="BQ68" s="780"/>
      <c r="BR68" s="780"/>
      <c r="BS68" s="780"/>
      <c r="BT68" s="780"/>
      <c r="BU68" s="780"/>
      <c r="BV68" s="780"/>
      <c r="BW68" s="780"/>
      <c r="BX68" s="780"/>
      <c r="BY68" s="780"/>
      <c r="BZ68" s="780"/>
      <c r="CA68" s="780"/>
      <c r="CB68" s="780"/>
      <c r="CC68" s="780"/>
      <c r="CD68" s="780"/>
      <c r="CE68" s="780"/>
      <c r="CF68" s="780"/>
      <c r="CG68" s="780"/>
      <c r="CH68" s="780"/>
      <c r="CI68" s="780"/>
      <c r="CJ68" s="780"/>
      <c r="CK68" s="780"/>
      <c r="CL68" s="780"/>
      <c r="CM68" s="780"/>
      <c r="CN68" s="780"/>
      <c r="CO68" s="780"/>
      <c r="CP68" s="780"/>
      <c r="CQ68" s="780"/>
      <c r="CR68" s="780"/>
      <c r="CS68" s="780"/>
      <c r="CT68" s="780"/>
      <c r="CU68" s="2048"/>
      <c r="CV68" s="1931"/>
      <c r="CW68" s="1931"/>
      <c r="CX68" s="1931"/>
      <c r="CY68" s="1931"/>
      <c r="CZ68" s="1931"/>
      <c r="DA68" s="1931"/>
    </row>
    <row r="69" spans="1:105" hidden="1" x14ac:dyDescent="0.25">
      <c r="A69" s="780"/>
      <c r="B69" s="780"/>
      <c r="C69" s="780"/>
      <c r="D69" s="780"/>
      <c r="E69" s="2047" t="s">
        <v>1113</v>
      </c>
      <c r="F69" s="2073">
        <v>293</v>
      </c>
      <c r="G69" s="2073">
        <v>-3</v>
      </c>
      <c r="H69" s="2073">
        <v>0</v>
      </c>
      <c r="I69" s="2073">
        <v>290</v>
      </c>
      <c r="J69" s="2073">
        <v>-0.58999999999650754</v>
      </c>
      <c r="K69" s="2073">
        <v>-157</v>
      </c>
      <c r="L69" s="2074"/>
      <c r="M69" s="2074"/>
      <c r="N69" s="2074"/>
      <c r="O69" s="2074"/>
      <c r="P69" s="2074"/>
      <c r="Q69" s="2074"/>
      <c r="R69" s="2074"/>
      <c r="S69" s="2074"/>
      <c r="T69" s="2074"/>
      <c r="U69" s="2074"/>
      <c r="V69" s="2074"/>
      <c r="W69" s="2074"/>
      <c r="X69" s="2073"/>
      <c r="Y69" s="2073"/>
      <c r="Z69" s="2073"/>
      <c r="AA69" s="2073"/>
      <c r="AB69" s="2073"/>
      <c r="AC69" s="2073"/>
      <c r="AD69" s="2073"/>
      <c r="AE69" s="2073"/>
      <c r="AF69" s="2073"/>
      <c r="AG69" s="2074"/>
      <c r="AH69" s="2074"/>
      <c r="AI69" s="2073"/>
      <c r="AJ69" s="2074"/>
      <c r="AK69" s="2074"/>
      <c r="AL69" s="2074"/>
      <c r="AM69" s="2074"/>
      <c r="AN69" s="2074"/>
      <c r="AO69" s="2074"/>
      <c r="AP69" s="2074"/>
      <c r="AQ69" s="2073"/>
      <c r="AR69" s="2073"/>
      <c r="AS69" s="2073"/>
      <c r="AT69" s="780"/>
      <c r="AU69" s="2073">
        <v>-6</v>
      </c>
      <c r="AV69" s="2073"/>
      <c r="AW69" s="2073">
        <v>-2</v>
      </c>
      <c r="AX69" s="2073"/>
      <c r="AY69" s="2073"/>
      <c r="AZ69" s="2073"/>
      <c r="BA69" s="2073">
        <v>1</v>
      </c>
      <c r="BB69" s="2073"/>
      <c r="BC69" s="2073"/>
      <c r="BD69" s="2073"/>
      <c r="BE69" s="2073">
        <v>-1.3599999999860302</v>
      </c>
      <c r="BF69" s="2073"/>
      <c r="BG69" s="2073"/>
      <c r="BH69" s="2073"/>
      <c r="BI69" s="2073">
        <v>0</v>
      </c>
      <c r="BJ69" s="2073"/>
      <c r="BK69" s="2073">
        <v>-8.3599999999860302</v>
      </c>
      <c r="BL69" s="2073"/>
      <c r="BM69" s="2073">
        <v>-0.2840000000433065</v>
      </c>
      <c r="BN69" s="2073">
        <v>-381960</v>
      </c>
      <c r="BO69" s="2073">
        <v>-1.6440000000293367</v>
      </c>
      <c r="BP69" s="2073">
        <v>-837555</v>
      </c>
      <c r="BQ69" s="2073">
        <v>-8.6440000000875443</v>
      </c>
      <c r="BR69" s="2073"/>
      <c r="BS69" s="2073">
        <v>-0.11999999996623956</v>
      </c>
      <c r="BT69" s="2073">
        <v>-1015305</v>
      </c>
      <c r="BU69" s="2073">
        <v>-8.7639999997336417</v>
      </c>
      <c r="BV69" s="2073">
        <v>-171825</v>
      </c>
      <c r="BW69" s="2073">
        <v>-7.0000000001527951E-2</v>
      </c>
      <c r="BX69" s="2073">
        <v>-1187130</v>
      </c>
      <c r="BY69" s="2073">
        <v>-8.8339999995660037</v>
      </c>
      <c r="BZ69" s="2073">
        <v>-177840.45</v>
      </c>
      <c r="CA69" s="2073">
        <v>1.6300000000046566</v>
      </c>
      <c r="CB69" s="2073">
        <v>-527415.44999999995</v>
      </c>
      <c r="CC69" s="2073">
        <v>1.4400000001187436</v>
      </c>
      <c r="CD69" s="2073">
        <v>-1364970.45</v>
      </c>
      <c r="CE69" s="2073">
        <v>-7.2039999994449317</v>
      </c>
      <c r="CF69" s="2073">
        <v>-177750</v>
      </c>
      <c r="CG69" s="2073">
        <v>0.23399999996763654</v>
      </c>
      <c r="CH69" s="2073">
        <v>-1542720.45</v>
      </c>
      <c r="CI69" s="2073">
        <v>-6.9699999999720603</v>
      </c>
      <c r="CJ69" s="2073">
        <v>-159975</v>
      </c>
      <c r="CK69" s="2073">
        <v>-0.5340000000433065</v>
      </c>
      <c r="CL69" s="2073">
        <v>-1702695.45</v>
      </c>
      <c r="CM69" s="2073">
        <v>-7.5039999992586672</v>
      </c>
      <c r="CN69" s="2073">
        <v>-177750</v>
      </c>
      <c r="CO69" s="2073">
        <v>0</v>
      </c>
      <c r="CP69" s="2073">
        <v>-515475</v>
      </c>
      <c r="CQ69" s="2073">
        <v>-0.30000000004656613</v>
      </c>
      <c r="CR69" s="2073">
        <v>-1042890.45</v>
      </c>
      <c r="CS69" s="2073">
        <v>1.1400000000139698</v>
      </c>
      <c r="CT69" s="2073">
        <v>-1880445.45</v>
      </c>
      <c r="CU69" s="2073">
        <v>-7.5039999990258366</v>
      </c>
      <c r="CV69" s="1931"/>
      <c r="CW69" s="1931"/>
      <c r="CX69" s="1931"/>
      <c r="CY69" s="1931"/>
      <c r="CZ69" s="1931"/>
      <c r="DA69" s="1931"/>
    </row>
    <row r="70" spans="1:105" hidden="1" x14ac:dyDescent="0.25">
      <c r="A70" s="780"/>
      <c r="B70" s="780"/>
      <c r="C70" s="780"/>
      <c r="D70" s="780"/>
      <c r="E70" s="2047"/>
      <c r="F70" s="780"/>
      <c r="G70" s="780"/>
      <c r="H70" s="780"/>
      <c r="I70" s="780"/>
      <c r="J70" s="780"/>
      <c r="K70" s="780"/>
      <c r="L70" s="780"/>
      <c r="M70" s="780"/>
      <c r="N70" s="780"/>
      <c r="O70" s="780"/>
      <c r="P70" s="780"/>
      <c r="Q70" s="780"/>
      <c r="R70" s="780"/>
      <c r="S70" s="780"/>
      <c r="T70" s="780"/>
      <c r="U70" s="780"/>
      <c r="V70" s="780"/>
      <c r="W70" s="780"/>
      <c r="X70" s="780"/>
      <c r="Y70" s="780"/>
      <c r="Z70" s="780"/>
      <c r="AA70" s="780"/>
      <c r="AB70" s="780"/>
      <c r="AC70" s="780"/>
      <c r="AD70" s="780"/>
      <c r="AE70" s="780"/>
      <c r="AF70" s="780"/>
      <c r="AG70" s="780"/>
      <c r="AH70" s="780"/>
      <c r="AI70" s="780"/>
      <c r="AJ70" s="780"/>
      <c r="AK70" s="780"/>
      <c r="AL70" s="780"/>
      <c r="AM70" s="780"/>
      <c r="AN70" s="780"/>
      <c r="AO70" s="780"/>
      <c r="AP70" s="780"/>
      <c r="AQ70" s="780"/>
      <c r="AR70" s="780"/>
      <c r="AS70" s="780"/>
      <c r="AT70" s="780"/>
      <c r="AU70" s="780"/>
      <c r="AV70" s="780"/>
      <c r="AW70" s="780"/>
      <c r="AX70" s="780"/>
      <c r="AY70" s="780"/>
      <c r="AZ70" s="780"/>
      <c r="BA70" s="780"/>
      <c r="BB70" s="780"/>
      <c r="BC70" s="780"/>
      <c r="BD70" s="780"/>
      <c r="BE70" s="780"/>
      <c r="BF70" s="780"/>
      <c r="BG70" s="780"/>
      <c r="BH70" s="780"/>
      <c r="BI70" s="780"/>
      <c r="BJ70" s="780"/>
      <c r="BK70" s="780"/>
      <c r="BL70" s="780"/>
      <c r="BM70" s="780"/>
      <c r="BN70" s="780"/>
      <c r="BO70" s="780"/>
      <c r="BP70" s="780"/>
      <c r="BQ70" s="780"/>
      <c r="BR70" s="780"/>
      <c r="BS70" s="780"/>
      <c r="BT70" s="780"/>
      <c r="BU70" s="780"/>
      <c r="BV70" s="780"/>
      <c r="BW70" s="780"/>
      <c r="BX70" s="780"/>
      <c r="BY70" s="780"/>
      <c r="BZ70" s="780"/>
      <c r="CA70" s="780"/>
      <c r="CB70" s="780"/>
      <c r="CC70" s="780"/>
      <c r="CD70" s="780"/>
      <c r="CE70" s="780"/>
      <c r="CF70" s="780"/>
      <c r="CG70" s="780"/>
      <c r="CH70" s="780"/>
      <c r="CI70" s="780"/>
      <c r="CJ70" s="780"/>
      <c r="CK70" s="780"/>
      <c r="CL70" s="780"/>
      <c r="CM70" s="780"/>
      <c r="CN70" s="780"/>
      <c r="CO70" s="780"/>
      <c r="CP70" s="780"/>
      <c r="CQ70" s="780"/>
      <c r="CR70" s="780"/>
      <c r="CS70" s="780"/>
      <c r="CT70" s="780"/>
      <c r="CU70" s="2048"/>
      <c r="CV70" s="1931"/>
      <c r="CW70" s="1931"/>
      <c r="CX70" s="1931"/>
      <c r="CY70" s="1931"/>
      <c r="CZ70" s="1931"/>
      <c r="DA70" s="1931"/>
    </row>
    <row r="71" spans="1:105" hidden="1" x14ac:dyDescent="0.25">
      <c r="AP71" s="2066"/>
      <c r="CV71" s="1931"/>
      <c r="CW71" s="1931"/>
      <c r="CX71" s="1931"/>
      <c r="CY71" s="1931"/>
      <c r="CZ71" s="1931"/>
      <c r="DA71" s="1931"/>
    </row>
    <row r="72" spans="1:105" x14ac:dyDescent="0.25">
      <c r="AU72" s="2066"/>
      <c r="AV72" s="2066"/>
      <c r="AW72" s="2066"/>
      <c r="AX72" s="2066"/>
      <c r="AY72" s="2066"/>
      <c r="AZ72" s="2066"/>
      <c r="BA72" s="2066"/>
      <c r="BB72" s="2066"/>
      <c r="BC72" s="2066"/>
      <c r="BD72" s="2066"/>
      <c r="BE72" s="2066"/>
      <c r="BF72" s="2066"/>
      <c r="BG72" s="2066"/>
      <c r="BH72" s="2066"/>
      <c r="BI72" s="2066"/>
      <c r="BJ72" s="2066"/>
      <c r="BK72" s="2066"/>
      <c r="BL72" s="2066"/>
      <c r="BM72" s="2066"/>
      <c r="BN72" s="2066"/>
      <c r="BO72" s="2066"/>
      <c r="BP72" s="2066"/>
      <c r="BQ72" s="2066"/>
      <c r="BR72" s="2066"/>
      <c r="BS72" s="2066"/>
      <c r="BT72" s="2066"/>
      <c r="BU72" s="2066"/>
      <c r="BV72" s="2066"/>
      <c r="CV72" s="1931"/>
      <c r="CW72" s="1931"/>
      <c r="CX72" s="1931"/>
      <c r="CY72" s="1931"/>
      <c r="CZ72" s="1931"/>
      <c r="DA72" s="1931"/>
    </row>
    <row r="73" spans="1:105" ht="21" x14ac:dyDescent="0.35">
      <c r="E73" s="2075" t="s">
        <v>2215</v>
      </c>
      <c r="F73" s="2066"/>
      <c r="O73" s="2066"/>
    </row>
    <row r="74" spans="1:105" x14ac:dyDescent="0.25">
      <c r="F74" s="2066"/>
      <c r="AH74" s="2066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39"/>
  <sheetViews>
    <sheetView topLeftCell="A28" zoomScaleNormal="100" workbookViewId="0">
      <pane xSplit="1" topLeftCell="AK1" activePane="topRight" state="frozen"/>
      <selection activeCell="BS12" sqref="BS12"/>
      <selection pane="topRight" activeCell="BS12" sqref="BS12"/>
    </sheetView>
  </sheetViews>
  <sheetFormatPr defaultColWidth="9.140625" defaultRowHeight="15.75" x14ac:dyDescent="0.25"/>
  <cols>
    <col min="1" max="1" width="55.85546875" style="879" customWidth="1"/>
    <col min="2" max="2" width="10.140625" style="879" hidden="1" customWidth="1"/>
    <col min="3" max="3" width="9.140625" style="879" bestFit="1" customWidth="1"/>
    <col min="4" max="4" width="10.28515625" style="879" hidden="1" customWidth="1"/>
    <col min="5" max="5" width="10.42578125" style="879" customWidth="1"/>
    <col min="6" max="6" width="10.42578125" style="879" hidden="1" customWidth="1"/>
    <col min="7" max="7" width="10.7109375" style="879" hidden="1" customWidth="1"/>
    <col min="8" max="8" width="9.140625" style="879" hidden="1" customWidth="1"/>
    <col min="9" max="9" width="9.5703125" style="879" customWidth="1"/>
    <col min="10" max="10" width="9.5703125" style="879" hidden="1" customWidth="1"/>
    <col min="11" max="11" width="10.7109375" style="879" customWidth="1"/>
    <col min="12" max="12" width="13" style="879" hidden="1" customWidth="1"/>
    <col min="13" max="13" width="12.5703125" style="879" customWidth="1"/>
    <col min="14" max="14" width="12.5703125" style="879" hidden="1" customWidth="1"/>
    <col min="15" max="15" width="16.85546875" style="879" hidden="1" customWidth="1"/>
    <col min="16" max="16" width="13" style="879" hidden="1" customWidth="1"/>
    <col min="17" max="17" width="12.5703125" style="879" customWidth="1"/>
    <col min="18" max="18" width="10.42578125" style="879" hidden="1" customWidth="1"/>
    <col min="19" max="19" width="10.7109375" style="879" hidden="1" customWidth="1"/>
    <col min="20" max="20" width="17" style="879" hidden="1" customWidth="1"/>
    <col min="21" max="21" width="11" style="879" customWidth="1"/>
    <col min="22" max="22" width="11" style="879" hidden="1" customWidth="1"/>
    <col min="23" max="23" width="10.7109375" style="879" customWidth="1"/>
    <col min="24" max="24" width="10.7109375" style="879" hidden="1" customWidth="1"/>
    <col min="25" max="25" width="10.7109375" style="879" customWidth="1"/>
    <col min="26" max="26" width="10.7109375" style="879" hidden="1" customWidth="1"/>
    <col min="27" max="27" width="9.140625" style="879" customWidth="1"/>
    <col min="28" max="28" width="9.140625" style="879" hidden="1" customWidth="1"/>
    <col min="29" max="30" width="10.7109375" style="879" hidden="1" customWidth="1"/>
    <col min="31" max="31" width="9.140625" style="879" customWidth="1"/>
    <col min="32" max="32" width="9.140625" style="879" hidden="1" customWidth="1"/>
    <col min="33" max="34" width="10.7109375" style="879" hidden="1" customWidth="1"/>
    <col min="35" max="35" width="9.140625" style="879" customWidth="1"/>
    <col min="36" max="36" width="9.140625" style="879" hidden="1" customWidth="1"/>
    <col min="37" max="37" width="10.7109375" style="879" customWidth="1"/>
    <col min="38" max="38" width="10.7109375" style="879" hidden="1" customWidth="1"/>
    <col min="39" max="39" width="7.85546875" style="879" hidden="1" customWidth="1"/>
    <col min="40" max="40" width="33.7109375" style="879" hidden="1" customWidth="1"/>
    <col min="41" max="41" width="9.140625" style="879" customWidth="1"/>
    <col min="42" max="42" width="9.140625" style="879" hidden="1" customWidth="1"/>
    <col min="43" max="44" width="10.7109375" style="879" hidden="1" customWidth="1"/>
    <col min="45" max="45" width="9.140625" style="879" customWidth="1"/>
    <col min="46" max="46" width="9.140625" style="879" hidden="1" customWidth="1"/>
    <col min="47" max="48" width="10.7109375" style="879" hidden="1" customWidth="1"/>
    <col min="49" max="49" width="9.140625" style="879" customWidth="1"/>
    <col min="50" max="50" width="9.140625" style="879" hidden="1" customWidth="1"/>
    <col min="51" max="51" width="10.7109375" style="879" customWidth="1"/>
    <col min="52" max="52" width="9.140625" style="879" hidden="1" customWidth="1"/>
    <col min="53" max="53" width="10.7109375" style="879" customWidth="1"/>
    <col min="54" max="54" width="10.7109375" style="879" hidden="1" customWidth="1"/>
    <col min="55" max="55" width="10.7109375" style="879" customWidth="1"/>
    <col min="56" max="16384" width="9.140625" style="879"/>
  </cols>
  <sheetData>
    <row r="1" spans="1:57" x14ac:dyDescent="0.25">
      <c r="A1" s="1983"/>
      <c r="B1" s="1983"/>
      <c r="C1" s="1984"/>
      <c r="D1" s="1984"/>
      <c r="E1" s="1984"/>
      <c r="F1" s="1984"/>
      <c r="G1" s="1984"/>
      <c r="H1" s="1984"/>
      <c r="I1" s="1984"/>
      <c r="J1" s="1984"/>
      <c r="K1" s="1984"/>
      <c r="L1" s="1984"/>
      <c r="M1" s="1984"/>
      <c r="N1" s="1984"/>
      <c r="O1" s="1984"/>
      <c r="P1" s="1984"/>
      <c r="Q1" s="1984"/>
      <c r="R1" s="1984"/>
      <c r="S1" s="1984"/>
      <c r="T1" s="1984"/>
      <c r="U1" s="1984"/>
      <c r="V1" s="1984"/>
      <c r="W1" s="1984"/>
      <c r="X1" s="1984"/>
      <c r="Y1" s="1984"/>
      <c r="Z1" s="1984"/>
    </row>
    <row r="2" spans="1:57" ht="18.75" x14ac:dyDescent="0.25">
      <c r="A2" s="3950" t="s">
        <v>1764</v>
      </c>
      <c r="B2" s="3950"/>
      <c r="C2" s="3950"/>
      <c r="D2" s="3950"/>
      <c r="E2" s="3950"/>
      <c r="F2" s="3950"/>
      <c r="G2" s="3950"/>
      <c r="H2" s="3950"/>
      <c r="I2" s="3950"/>
      <c r="J2" s="3950"/>
      <c r="K2" s="3950"/>
      <c r="L2" s="3950"/>
      <c r="M2" s="3950"/>
      <c r="N2" s="3950"/>
      <c r="O2" s="3950"/>
      <c r="P2" s="3950"/>
      <c r="Q2" s="3950"/>
      <c r="R2" s="3950"/>
      <c r="S2" s="3950"/>
      <c r="T2" s="3950"/>
      <c r="U2" s="3950"/>
      <c r="V2" s="3950"/>
      <c r="W2" s="3950"/>
      <c r="X2" s="3950"/>
      <c r="Y2" s="3950"/>
      <c r="Z2" s="3950"/>
      <c r="AA2" s="3950"/>
      <c r="AB2" s="3950"/>
      <c r="AC2" s="3950"/>
      <c r="AD2" s="3950"/>
      <c r="AE2" s="3950"/>
      <c r="AF2" s="3950"/>
      <c r="AG2" s="3950"/>
      <c r="AH2" s="3950"/>
      <c r="AI2" s="3950"/>
      <c r="AJ2" s="3950"/>
      <c r="AK2" s="3950"/>
      <c r="AL2" s="3950"/>
      <c r="AM2" s="3950"/>
      <c r="AN2" s="3950"/>
      <c r="AO2" s="3950"/>
      <c r="AP2" s="3950"/>
      <c r="AQ2" s="3950"/>
      <c r="AR2" s="3950"/>
      <c r="AS2" s="3950"/>
      <c r="AT2" s="3950"/>
      <c r="AU2" s="3950"/>
      <c r="AV2" s="3950"/>
      <c r="AW2" s="3950"/>
      <c r="AX2" s="3950"/>
      <c r="AY2" s="3950"/>
      <c r="AZ2" s="3950"/>
      <c r="BA2" s="3950"/>
      <c r="BB2" s="3950"/>
      <c r="BC2" s="3950"/>
    </row>
    <row r="3" spans="1:57" ht="16.5" thickBot="1" x14ac:dyDescent="0.3">
      <c r="A3" s="1983"/>
      <c r="B3" s="1983"/>
      <c r="C3" s="1984"/>
      <c r="D3" s="1984"/>
      <c r="E3" s="1984"/>
      <c r="F3" s="1984"/>
      <c r="G3" s="1984"/>
      <c r="H3" s="1984"/>
      <c r="I3" s="1984"/>
      <c r="J3" s="1984"/>
      <c r="K3" s="1984"/>
      <c r="L3" s="1984"/>
      <c r="M3" s="1984"/>
      <c r="N3" s="1984"/>
      <c r="O3" s="1984"/>
      <c r="P3" s="1984"/>
      <c r="Q3" s="1984"/>
      <c r="R3" s="1984"/>
      <c r="S3" s="1984"/>
      <c r="T3" s="1984"/>
      <c r="U3" s="1984"/>
      <c r="V3" s="1984"/>
      <c r="W3" s="1984"/>
      <c r="X3" s="1984"/>
      <c r="Y3" s="1984"/>
      <c r="Z3" s="1984"/>
    </row>
    <row r="4" spans="1:57" x14ac:dyDescent="0.25">
      <c r="A4" s="3953"/>
      <c r="B4" s="3939" t="s">
        <v>1742</v>
      </c>
      <c r="C4" s="3940"/>
      <c r="D4" s="3939" t="s">
        <v>1871</v>
      </c>
      <c r="E4" s="3940"/>
      <c r="F4" s="3939" t="s">
        <v>14</v>
      </c>
      <c r="G4" s="3940"/>
      <c r="H4" s="3939" t="s">
        <v>1911</v>
      </c>
      <c r="I4" s="3940"/>
      <c r="J4" s="3939" t="s">
        <v>639</v>
      </c>
      <c r="K4" s="3940"/>
      <c r="L4" s="3939" t="s">
        <v>1940</v>
      </c>
      <c r="M4" s="3940"/>
      <c r="N4" s="3939" t="s">
        <v>17</v>
      </c>
      <c r="O4" s="3940"/>
      <c r="P4" s="3951" t="s">
        <v>1964</v>
      </c>
      <c r="Q4" s="3952"/>
      <c r="R4" s="3939" t="s">
        <v>18</v>
      </c>
      <c r="S4" s="3940"/>
      <c r="T4" s="3942" t="s">
        <v>1985</v>
      </c>
      <c r="U4" s="3941"/>
      <c r="V4" s="3941" t="s">
        <v>842</v>
      </c>
      <c r="W4" s="3941"/>
      <c r="X4" s="3941" t="s">
        <v>659</v>
      </c>
      <c r="Y4" s="3941"/>
      <c r="Z4" s="3939" t="s">
        <v>2004</v>
      </c>
      <c r="AA4" s="3940"/>
      <c r="AB4" s="3939" t="s">
        <v>24</v>
      </c>
      <c r="AC4" s="3940"/>
      <c r="AD4" s="3939" t="s">
        <v>2020</v>
      </c>
      <c r="AE4" s="3940"/>
      <c r="AF4" s="3939" t="s">
        <v>27</v>
      </c>
      <c r="AG4" s="3940"/>
      <c r="AH4" s="3942" t="s">
        <v>2037</v>
      </c>
      <c r="AI4" s="3941"/>
      <c r="AJ4" s="3941" t="s">
        <v>1675</v>
      </c>
      <c r="AK4" s="3941"/>
      <c r="AL4" s="3939" t="s">
        <v>1676</v>
      </c>
      <c r="AM4" s="3940"/>
      <c r="AN4" s="3939" t="s">
        <v>2142</v>
      </c>
      <c r="AO4" s="3940"/>
      <c r="AP4" s="3939" t="s">
        <v>28</v>
      </c>
      <c r="AQ4" s="3940"/>
      <c r="AR4" s="3939" t="s">
        <v>2156</v>
      </c>
      <c r="AS4" s="3940"/>
      <c r="AT4" s="3939" t="s">
        <v>30</v>
      </c>
      <c r="AU4" s="3940"/>
      <c r="AV4" s="3939" t="s">
        <v>2168</v>
      </c>
      <c r="AW4" s="3940"/>
      <c r="AX4" s="3941" t="s">
        <v>1721</v>
      </c>
      <c r="AY4" s="3941"/>
      <c r="AZ4" s="3941" t="s">
        <v>673</v>
      </c>
      <c r="BA4" s="3941"/>
      <c r="BB4" s="3939" t="s">
        <v>1763</v>
      </c>
      <c r="BC4" s="3940"/>
    </row>
    <row r="5" spans="1:57" ht="16.5" thickBot="1" x14ac:dyDescent="0.3">
      <c r="A5" s="3954"/>
      <c r="B5" s="1985" t="s">
        <v>171</v>
      </c>
      <c r="C5" s="1986" t="s">
        <v>172</v>
      </c>
      <c r="D5" s="1985" t="s">
        <v>171</v>
      </c>
      <c r="E5" s="1986" t="s">
        <v>172</v>
      </c>
      <c r="F5" s="1985" t="s">
        <v>171</v>
      </c>
      <c r="G5" s="1986" t="s">
        <v>172</v>
      </c>
      <c r="H5" s="1985" t="s">
        <v>171</v>
      </c>
      <c r="I5" s="1986" t="s">
        <v>172</v>
      </c>
      <c r="J5" s="1985" t="s">
        <v>171</v>
      </c>
      <c r="K5" s="1986" t="s">
        <v>172</v>
      </c>
      <c r="L5" s="1985" t="s">
        <v>171</v>
      </c>
      <c r="M5" s="1986" t="s">
        <v>172</v>
      </c>
      <c r="N5" s="1985" t="s">
        <v>171</v>
      </c>
      <c r="O5" s="1986" t="s">
        <v>172</v>
      </c>
      <c r="P5" s="1985" t="s">
        <v>171</v>
      </c>
      <c r="Q5" s="1986" t="s">
        <v>172</v>
      </c>
      <c r="R5" s="1985" t="s">
        <v>171</v>
      </c>
      <c r="S5" s="1986" t="s">
        <v>172</v>
      </c>
      <c r="T5" s="1987" t="s">
        <v>171</v>
      </c>
      <c r="U5" s="1988" t="s">
        <v>172</v>
      </c>
      <c r="V5" s="1988" t="s">
        <v>171</v>
      </c>
      <c r="W5" s="1988" t="s">
        <v>172</v>
      </c>
      <c r="X5" s="1988" t="s">
        <v>171</v>
      </c>
      <c r="Y5" s="1988" t="s">
        <v>172</v>
      </c>
      <c r="Z5" s="1985" t="s">
        <v>171</v>
      </c>
      <c r="AA5" s="1986" t="s">
        <v>172</v>
      </c>
      <c r="AB5" s="1985" t="s">
        <v>171</v>
      </c>
      <c r="AC5" s="1986" t="s">
        <v>172</v>
      </c>
      <c r="AD5" s="1985" t="s">
        <v>171</v>
      </c>
      <c r="AE5" s="1986" t="s">
        <v>172</v>
      </c>
      <c r="AF5" s="1985" t="s">
        <v>171</v>
      </c>
      <c r="AG5" s="1986" t="s">
        <v>172</v>
      </c>
      <c r="AH5" s="1987" t="s">
        <v>171</v>
      </c>
      <c r="AI5" s="1988" t="s">
        <v>172</v>
      </c>
      <c r="AJ5" s="1988" t="s">
        <v>171</v>
      </c>
      <c r="AK5" s="1988" t="s">
        <v>172</v>
      </c>
      <c r="AL5" s="1985" t="s">
        <v>171</v>
      </c>
      <c r="AM5" s="1986" t="s">
        <v>172</v>
      </c>
      <c r="AN5" s="1985" t="s">
        <v>171</v>
      </c>
      <c r="AO5" s="1986" t="s">
        <v>172</v>
      </c>
      <c r="AP5" s="1985" t="s">
        <v>171</v>
      </c>
      <c r="AQ5" s="1986" t="s">
        <v>172</v>
      </c>
      <c r="AR5" s="1985" t="s">
        <v>171</v>
      </c>
      <c r="AS5" s="1986" t="s">
        <v>172</v>
      </c>
      <c r="AT5" s="1985" t="s">
        <v>171</v>
      </c>
      <c r="AU5" s="1986" t="s">
        <v>172</v>
      </c>
      <c r="AV5" s="1985" t="s">
        <v>171</v>
      </c>
      <c r="AW5" s="1986" t="s">
        <v>172</v>
      </c>
      <c r="AX5" s="1988" t="s">
        <v>171</v>
      </c>
      <c r="AY5" s="1988" t="s">
        <v>172</v>
      </c>
      <c r="AZ5" s="1988" t="s">
        <v>171</v>
      </c>
      <c r="BA5" s="1988" t="s">
        <v>172</v>
      </c>
      <c r="BB5" s="1985" t="s">
        <v>171</v>
      </c>
      <c r="BC5" s="1986" t="s">
        <v>172</v>
      </c>
    </row>
    <row r="6" spans="1:57" x14ac:dyDescent="0.25">
      <c r="A6" s="1989" t="s">
        <v>646</v>
      </c>
      <c r="B6" s="1990"/>
      <c r="C6" s="1991"/>
      <c r="D6" s="1991"/>
      <c r="E6" s="1992"/>
      <c r="F6" s="1992"/>
      <c r="G6" s="1992"/>
      <c r="H6" s="1992"/>
      <c r="I6" s="1992"/>
      <c r="J6" s="1993"/>
      <c r="K6" s="1994"/>
      <c r="L6" s="1992"/>
      <c r="M6" s="1992"/>
      <c r="N6" s="1992"/>
      <c r="O6" s="1992"/>
      <c r="P6" s="1992"/>
      <c r="Q6" s="1992"/>
      <c r="R6" s="1992"/>
      <c r="S6" s="1992"/>
      <c r="T6" s="1995"/>
      <c r="U6" s="1995"/>
      <c r="V6" s="1995"/>
      <c r="W6" s="1994"/>
      <c r="X6" s="1996"/>
      <c r="Y6" s="1995"/>
      <c r="Z6" s="1995"/>
      <c r="AA6" s="1995"/>
      <c r="AB6" s="1995"/>
      <c r="AC6" s="1995"/>
      <c r="AD6" s="1995"/>
      <c r="AE6" s="1995"/>
      <c r="AF6" s="1995"/>
      <c r="AG6" s="1995"/>
      <c r="AH6" s="1995"/>
      <c r="AI6" s="1995"/>
      <c r="AJ6" s="1995"/>
      <c r="AK6" s="1994"/>
      <c r="AL6" s="1996"/>
      <c r="AM6" s="1995"/>
      <c r="AN6" s="1995"/>
      <c r="AO6" s="1995"/>
      <c r="AP6" s="1995"/>
      <c r="AQ6" s="1995"/>
      <c r="AR6" s="1995"/>
      <c r="AS6" s="1995"/>
      <c r="AT6" s="1995"/>
      <c r="AU6" s="1995"/>
      <c r="AV6" s="1995"/>
      <c r="AW6" s="1995"/>
      <c r="AX6" s="1995"/>
      <c r="AY6" s="1994"/>
      <c r="AZ6" s="1996"/>
      <c r="BA6" s="1995"/>
      <c r="BB6" s="1995"/>
      <c r="BC6" s="1997"/>
    </row>
    <row r="7" spans="1:57" x14ac:dyDescent="0.25">
      <c r="A7" s="190" t="s">
        <v>2220</v>
      </c>
      <c r="B7" s="191"/>
      <c r="C7" s="189">
        <v>1150</v>
      </c>
      <c r="D7" s="189"/>
      <c r="E7" s="189"/>
      <c r="F7" s="189"/>
      <c r="G7" s="189">
        <v>1150</v>
      </c>
      <c r="H7" s="189"/>
      <c r="I7" s="189">
        <v>2812</v>
      </c>
      <c r="J7" s="197"/>
      <c r="K7" s="1998">
        <v>3962</v>
      </c>
      <c r="L7" s="189"/>
      <c r="M7" s="189">
        <v>131</v>
      </c>
      <c r="N7" s="197"/>
      <c r="O7" s="1998">
        <v>4093</v>
      </c>
      <c r="P7" s="189"/>
      <c r="Q7" s="189">
        <v>2379</v>
      </c>
      <c r="R7" s="189"/>
      <c r="S7" s="189">
        <v>6472</v>
      </c>
      <c r="T7" s="430"/>
      <c r="U7" s="189">
        <v>4284.3059999999996</v>
      </c>
      <c r="V7" s="197"/>
      <c r="W7" s="1998">
        <v>6794.3059999999996</v>
      </c>
      <c r="X7" s="431"/>
      <c r="Y7" s="1999">
        <v>10756.306</v>
      </c>
      <c r="Z7" s="430"/>
      <c r="AA7" s="189">
        <v>1571.31</v>
      </c>
      <c r="AB7" s="189"/>
      <c r="AC7" s="1999">
        <v>12327.616</v>
      </c>
      <c r="AD7" s="430"/>
      <c r="AE7" s="189"/>
      <c r="AF7" s="189"/>
      <c r="AG7" s="1999">
        <v>12327.616</v>
      </c>
      <c r="AH7" s="430"/>
      <c r="AI7" s="189">
        <v>1587</v>
      </c>
      <c r="AJ7" s="197"/>
      <c r="AK7" s="1998">
        <v>3158.31</v>
      </c>
      <c r="AL7" s="431"/>
      <c r="AM7" s="1999">
        <v>13914.616</v>
      </c>
      <c r="AN7" s="430"/>
      <c r="AO7" s="189">
        <v>254.59200000000001</v>
      </c>
      <c r="AP7" s="189"/>
      <c r="AQ7" s="1999">
        <v>14169.208000000001</v>
      </c>
      <c r="AR7" s="430"/>
      <c r="AS7" s="189"/>
      <c r="AT7" s="189"/>
      <c r="AU7" s="1999">
        <v>14169.208000000001</v>
      </c>
      <c r="AV7" s="430"/>
      <c r="AW7" s="189"/>
      <c r="AX7" s="197"/>
      <c r="AY7" s="1998">
        <v>254.59200000000001</v>
      </c>
      <c r="AZ7" s="431"/>
      <c r="BA7" s="1999">
        <v>3412.902</v>
      </c>
      <c r="BB7" s="1999"/>
      <c r="BC7" s="1998">
        <v>14169.208000000001</v>
      </c>
      <c r="BE7" s="2000"/>
    </row>
    <row r="8" spans="1:57" x14ac:dyDescent="0.25">
      <c r="A8" s="190" t="s">
        <v>2221</v>
      </c>
      <c r="B8" s="191"/>
      <c r="C8" s="189">
        <v>164</v>
      </c>
      <c r="D8" s="189"/>
      <c r="E8" s="189"/>
      <c r="F8" s="189"/>
      <c r="G8" s="189">
        <v>164</v>
      </c>
      <c r="H8" s="189"/>
      <c r="I8" s="189">
        <v>40</v>
      </c>
      <c r="J8" s="197"/>
      <c r="K8" s="1998">
        <v>204</v>
      </c>
      <c r="L8" s="189"/>
      <c r="M8" s="189">
        <v>63</v>
      </c>
      <c r="N8" s="197"/>
      <c r="O8" s="1998">
        <v>267</v>
      </c>
      <c r="P8" s="189"/>
      <c r="Q8" s="189">
        <v>88</v>
      </c>
      <c r="R8" s="189"/>
      <c r="S8" s="189">
        <v>355</v>
      </c>
      <c r="T8" s="430"/>
      <c r="U8" s="189">
        <v>115.36199999999999</v>
      </c>
      <c r="V8" s="197"/>
      <c r="W8" s="1998">
        <v>266.36199999999997</v>
      </c>
      <c r="X8" s="431"/>
      <c r="Y8" s="1999">
        <v>470.36199999999997</v>
      </c>
      <c r="Z8" s="430"/>
      <c r="AA8" s="189">
        <v>43.758000000000003</v>
      </c>
      <c r="AB8" s="189"/>
      <c r="AC8" s="1999">
        <v>514.12</v>
      </c>
      <c r="AD8" s="430"/>
      <c r="AE8" s="189"/>
      <c r="AF8" s="189"/>
      <c r="AG8" s="1999">
        <v>514.12</v>
      </c>
      <c r="AH8" s="430"/>
      <c r="AI8" s="189">
        <v>477</v>
      </c>
      <c r="AJ8" s="197"/>
      <c r="AK8" s="1998">
        <v>520.75800000000004</v>
      </c>
      <c r="AL8" s="431"/>
      <c r="AM8" s="1999">
        <v>991.12</v>
      </c>
      <c r="AN8" s="430"/>
      <c r="AO8" s="189">
        <v>298.35000000000002</v>
      </c>
      <c r="AP8" s="189"/>
      <c r="AQ8" s="1999">
        <v>1289.47</v>
      </c>
      <c r="AR8" s="430"/>
      <c r="AS8" s="189"/>
      <c r="AT8" s="189"/>
      <c r="AU8" s="1999">
        <v>1289.47</v>
      </c>
      <c r="AV8" s="430"/>
      <c r="AW8" s="189"/>
      <c r="AX8" s="197"/>
      <c r="AY8" s="1998">
        <v>298.35000000000002</v>
      </c>
      <c r="AZ8" s="431"/>
      <c r="BA8" s="1999">
        <v>819.10800000000006</v>
      </c>
      <c r="BB8" s="1999"/>
      <c r="BC8" s="1998">
        <v>1289.47</v>
      </c>
      <c r="BE8" s="2000"/>
    </row>
    <row r="9" spans="1:57" x14ac:dyDescent="0.25">
      <c r="A9" s="190" t="s">
        <v>1221</v>
      </c>
      <c r="B9" s="191"/>
      <c r="C9" s="189">
        <v>2228</v>
      </c>
      <c r="D9" s="189"/>
      <c r="E9" s="189">
        <v>155</v>
      </c>
      <c r="F9" s="189"/>
      <c r="G9" s="189">
        <v>2383</v>
      </c>
      <c r="H9" s="189"/>
      <c r="I9" s="189">
        <v>1532</v>
      </c>
      <c r="J9" s="197"/>
      <c r="K9" s="1998">
        <v>3915</v>
      </c>
      <c r="L9" s="189"/>
      <c r="M9" s="189">
        <v>3338</v>
      </c>
      <c r="N9" s="197"/>
      <c r="O9" s="1998">
        <v>7253</v>
      </c>
      <c r="P9" s="189"/>
      <c r="Q9" s="189">
        <v>5159</v>
      </c>
      <c r="R9" s="189"/>
      <c r="S9" s="189">
        <v>12412</v>
      </c>
      <c r="T9" s="430"/>
      <c r="U9" s="189">
        <v>982.56600000000003</v>
      </c>
      <c r="V9" s="197"/>
      <c r="W9" s="1998">
        <v>9479.5660000000007</v>
      </c>
      <c r="X9" s="431"/>
      <c r="Y9" s="1999">
        <v>13394.566000000001</v>
      </c>
      <c r="Z9" s="430"/>
      <c r="AA9" s="189">
        <v>5183.3339999999998</v>
      </c>
      <c r="AB9" s="189"/>
      <c r="AC9" s="1999">
        <v>18577.900000000001</v>
      </c>
      <c r="AD9" s="430"/>
      <c r="AE9" s="189"/>
      <c r="AF9" s="189"/>
      <c r="AG9" s="1999">
        <v>18577.900000000001</v>
      </c>
      <c r="AH9" s="430"/>
      <c r="AI9" s="189">
        <v>10406</v>
      </c>
      <c r="AJ9" s="197"/>
      <c r="AK9" s="1998">
        <v>15589.333999999999</v>
      </c>
      <c r="AL9" s="431"/>
      <c r="AM9" s="1999">
        <v>28983.9</v>
      </c>
      <c r="AN9" s="430"/>
      <c r="AO9" s="189">
        <v>10251.306</v>
      </c>
      <c r="AP9" s="189"/>
      <c r="AQ9" s="1999">
        <v>39235.206000000006</v>
      </c>
      <c r="AR9" s="430"/>
      <c r="AS9" s="189"/>
      <c r="AT9" s="189"/>
      <c r="AU9" s="1999">
        <v>39235.206000000006</v>
      </c>
      <c r="AV9" s="430"/>
      <c r="AW9" s="189"/>
      <c r="AX9" s="197"/>
      <c r="AY9" s="1998">
        <v>10251.306</v>
      </c>
      <c r="AZ9" s="431"/>
      <c r="BA9" s="1999">
        <v>25840.639999999999</v>
      </c>
      <c r="BB9" s="1999"/>
      <c r="BC9" s="1998">
        <v>39235.206000000006</v>
      </c>
    </row>
    <row r="10" spans="1:57" x14ac:dyDescent="0.25">
      <c r="A10" s="190" t="s">
        <v>1264</v>
      </c>
      <c r="B10" s="191"/>
      <c r="C10" s="189"/>
      <c r="D10" s="189"/>
      <c r="E10" s="2001"/>
      <c r="F10" s="2001"/>
      <c r="G10" s="189">
        <v>0</v>
      </c>
      <c r="H10" s="2001"/>
      <c r="I10" s="2001"/>
      <c r="J10" s="2002"/>
      <c r="K10" s="1998">
        <v>0</v>
      </c>
      <c r="L10" s="2001"/>
      <c r="M10" s="2001">
        <v>716</v>
      </c>
      <c r="N10" s="2002"/>
      <c r="O10" s="1998">
        <v>716</v>
      </c>
      <c r="P10" s="2001"/>
      <c r="Q10" s="2001"/>
      <c r="R10" s="2001"/>
      <c r="S10" s="189">
        <v>716</v>
      </c>
      <c r="T10" s="1999"/>
      <c r="U10" s="2001"/>
      <c r="V10" s="2002"/>
      <c r="W10" s="1998">
        <v>716</v>
      </c>
      <c r="X10" s="431"/>
      <c r="Y10" s="1999">
        <v>716</v>
      </c>
      <c r="Z10" s="1999"/>
      <c r="AA10" s="2001"/>
      <c r="AB10" s="2001"/>
      <c r="AC10" s="1999">
        <v>716</v>
      </c>
      <c r="AD10" s="1999"/>
      <c r="AE10" s="2001"/>
      <c r="AF10" s="2001"/>
      <c r="AG10" s="1999">
        <v>716</v>
      </c>
      <c r="AH10" s="1999"/>
      <c r="AI10" s="2001"/>
      <c r="AJ10" s="2002"/>
      <c r="AK10" s="1998">
        <v>0</v>
      </c>
      <c r="AL10" s="431"/>
      <c r="AM10" s="1999">
        <v>716</v>
      </c>
      <c r="AN10" s="1999"/>
      <c r="AO10" s="2001"/>
      <c r="AP10" s="2001"/>
      <c r="AQ10" s="1999">
        <v>716</v>
      </c>
      <c r="AR10" s="1999"/>
      <c r="AS10" s="2001"/>
      <c r="AT10" s="2001"/>
      <c r="AU10" s="1999">
        <v>716</v>
      </c>
      <c r="AV10" s="1999"/>
      <c r="AW10" s="2001"/>
      <c r="AX10" s="2002"/>
      <c r="AY10" s="1998">
        <v>0</v>
      </c>
      <c r="AZ10" s="431"/>
      <c r="BA10" s="1999">
        <v>0</v>
      </c>
      <c r="BB10" s="1999"/>
      <c r="BC10" s="1998">
        <v>716</v>
      </c>
    </row>
    <row r="11" spans="1:57" ht="15.75" customHeight="1" x14ac:dyDescent="0.25">
      <c r="A11" s="190" t="s">
        <v>1220</v>
      </c>
      <c r="B11" s="191"/>
      <c r="C11" s="189">
        <v>888</v>
      </c>
      <c r="D11" s="189"/>
      <c r="E11" s="189"/>
      <c r="F11" s="189"/>
      <c r="G11" s="189">
        <v>888</v>
      </c>
      <c r="H11" s="189"/>
      <c r="I11" s="189"/>
      <c r="J11" s="197"/>
      <c r="K11" s="1998">
        <v>888</v>
      </c>
      <c r="L11" s="189"/>
      <c r="M11" s="189">
        <v>1125</v>
      </c>
      <c r="N11" s="197"/>
      <c r="O11" s="1998">
        <v>2013</v>
      </c>
      <c r="P11" s="189"/>
      <c r="Q11" s="189"/>
      <c r="R11" s="189"/>
      <c r="S11" s="189">
        <v>2013</v>
      </c>
      <c r="T11" s="430"/>
      <c r="U11" s="189"/>
      <c r="V11" s="197"/>
      <c r="W11" s="1998">
        <v>1125</v>
      </c>
      <c r="X11" s="431"/>
      <c r="Y11" s="1999">
        <v>2013</v>
      </c>
      <c r="Z11" s="430"/>
      <c r="AA11" s="189"/>
      <c r="AB11" s="189"/>
      <c r="AC11" s="1999">
        <v>2013</v>
      </c>
      <c r="AD11" s="430"/>
      <c r="AE11" s="189"/>
      <c r="AF11" s="189"/>
      <c r="AG11" s="1999">
        <v>2013</v>
      </c>
      <c r="AH11" s="430"/>
      <c r="AI11" s="189"/>
      <c r="AJ11" s="197"/>
      <c r="AK11" s="1998">
        <v>0</v>
      </c>
      <c r="AL11" s="431"/>
      <c r="AM11" s="1999">
        <v>2013</v>
      </c>
      <c r="AN11" s="430"/>
      <c r="AO11" s="189"/>
      <c r="AP11" s="189"/>
      <c r="AQ11" s="1999">
        <v>2013</v>
      </c>
      <c r="AR11" s="430"/>
      <c r="AS11" s="189"/>
      <c r="AT11" s="189"/>
      <c r="AU11" s="1999">
        <v>2013</v>
      </c>
      <c r="AV11" s="430"/>
      <c r="AW11" s="189"/>
      <c r="AX11" s="197"/>
      <c r="AY11" s="1998">
        <v>0</v>
      </c>
      <c r="AZ11" s="431"/>
      <c r="BA11" s="1999">
        <v>0</v>
      </c>
      <c r="BB11" s="1999"/>
      <c r="BC11" s="1998">
        <v>2013</v>
      </c>
    </row>
    <row r="12" spans="1:57" ht="15.75" customHeight="1" x14ac:dyDescent="0.25">
      <c r="A12" s="190" t="s">
        <v>1312</v>
      </c>
      <c r="B12" s="191"/>
      <c r="C12" s="189"/>
      <c r="D12" s="189"/>
      <c r="E12" s="189"/>
      <c r="F12" s="189"/>
      <c r="G12" s="189">
        <v>0</v>
      </c>
      <c r="H12" s="189"/>
      <c r="I12" s="189"/>
      <c r="J12" s="197"/>
      <c r="K12" s="1998">
        <v>0</v>
      </c>
      <c r="L12" s="189"/>
      <c r="M12" s="189"/>
      <c r="N12" s="197"/>
      <c r="O12" s="1998">
        <v>0</v>
      </c>
      <c r="P12" s="189"/>
      <c r="Q12" s="189"/>
      <c r="R12" s="189"/>
      <c r="S12" s="189">
        <v>0</v>
      </c>
      <c r="T12" s="430"/>
      <c r="U12" s="189">
        <v>1690.729</v>
      </c>
      <c r="V12" s="197"/>
      <c r="W12" s="1998">
        <v>1690.729</v>
      </c>
      <c r="X12" s="431"/>
      <c r="Y12" s="1999">
        <v>1690.729</v>
      </c>
      <c r="Z12" s="430"/>
      <c r="AA12" s="189"/>
      <c r="AB12" s="189"/>
      <c r="AC12" s="1999">
        <v>1690.729</v>
      </c>
      <c r="AD12" s="430"/>
      <c r="AE12" s="189"/>
      <c r="AF12" s="189"/>
      <c r="AG12" s="1999">
        <v>1690.729</v>
      </c>
      <c r="AH12" s="430"/>
      <c r="AI12" s="189"/>
      <c r="AJ12" s="197"/>
      <c r="AK12" s="1998">
        <v>0</v>
      </c>
      <c r="AL12" s="431"/>
      <c r="AM12" s="1999">
        <v>1690.729</v>
      </c>
      <c r="AN12" s="430"/>
      <c r="AO12" s="189"/>
      <c r="AP12" s="189"/>
      <c r="AQ12" s="1999">
        <v>1690.729</v>
      </c>
      <c r="AR12" s="430"/>
      <c r="AS12" s="189"/>
      <c r="AT12" s="189"/>
      <c r="AU12" s="1999">
        <v>1690.729</v>
      </c>
      <c r="AV12" s="430"/>
      <c r="AW12" s="189"/>
      <c r="AX12" s="197"/>
      <c r="AY12" s="1998">
        <v>0</v>
      </c>
      <c r="AZ12" s="431"/>
      <c r="BA12" s="1999">
        <v>0</v>
      </c>
      <c r="BB12" s="1999"/>
      <c r="BC12" s="1998">
        <v>1690.729</v>
      </c>
    </row>
    <row r="13" spans="1:57" ht="15.75" customHeight="1" thickBot="1" x14ac:dyDescent="0.3">
      <c r="A13" s="190" t="s">
        <v>1345</v>
      </c>
      <c r="B13" s="191"/>
      <c r="C13" s="189">
        <v>16</v>
      </c>
      <c r="D13" s="189"/>
      <c r="E13" s="189"/>
      <c r="F13" s="189"/>
      <c r="G13" s="189">
        <v>16</v>
      </c>
      <c r="H13" s="189"/>
      <c r="I13" s="189">
        <v>4</v>
      </c>
      <c r="J13" s="197"/>
      <c r="K13" s="1998">
        <v>20</v>
      </c>
      <c r="L13" s="189"/>
      <c r="M13" s="189">
        <v>59</v>
      </c>
      <c r="N13" s="197"/>
      <c r="O13" s="1998">
        <v>79</v>
      </c>
      <c r="P13" s="189"/>
      <c r="Q13" s="189">
        <v>24</v>
      </c>
      <c r="R13" s="189"/>
      <c r="S13" s="189">
        <v>103</v>
      </c>
      <c r="T13" s="430"/>
      <c r="U13" s="189">
        <v>46.875</v>
      </c>
      <c r="V13" s="197"/>
      <c r="W13" s="1998">
        <v>129.875</v>
      </c>
      <c r="X13" s="431"/>
      <c r="Y13" s="1999">
        <v>149.875</v>
      </c>
      <c r="Z13" s="430"/>
      <c r="AA13" s="189">
        <v>71.603999999999999</v>
      </c>
      <c r="AB13" s="189"/>
      <c r="AC13" s="1999">
        <v>221.47899999999998</v>
      </c>
      <c r="AD13" s="430"/>
      <c r="AE13" s="189"/>
      <c r="AF13" s="189"/>
      <c r="AG13" s="1999">
        <v>221.47899999999998</v>
      </c>
      <c r="AH13" s="430"/>
      <c r="AI13" s="189">
        <v>72</v>
      </c>
      <c r="AJ13" s="197"/>
      <c r="AK13" s="1998">
        <v>143.60399999999998</v>
      </c>
      <c r="AL13" s="431"/>
      <c r="AM13" s="1999">
        <v>293.47899999999998</v>
      </c>
      <c r="AN13" s="430"/>
      <c r="AO13" s="189">
        <v>103.428</v>
      </c>
      <c r="AP13" s="189"/>
      <c r="AQ13" s="1999">
        <v>396.90699999999998</v>
      </c>
      <c r="AR13" s="189"/>
      <c r="AS13" s="189"/>
      <c r="AT13" s="189"/>
      <c r="AU13" s="1999">
        <v>396.90699999999998</v>
      </c>
      <c r="AV13" s="189"/>
      <c r="AW13" s="189"/>
      <c r="AX13" s="197"/>
      <c r="AY13" s="1998">
        <v>103.428</v>
      </c>
      <c r="AZ13" s="431"/>
      <c r="BA13" s="1999">
        <v>247.03199999999998</v>
      </c>
      <c r="BB13" s="429"/>
      <c r="BC13" s="1998">
        <v>396.90699999999998</v>
      </c>
    </row>
    <row r="14" spans="1:57" ht="16.5" thickBot="1" x14ac:dyDescent="0.3">
      <c r="A14" s="2003" t="s">
        <v>655</v>
      </c>
      <c r="B14" s="2004"/>
      <c r="C14" s="2005">
        <v>4446</v>
      </c>
      <c r="D14" s="2005"/>
      <c r="E14" s="2005">
        <v>155</v>
      </c>
      <c r="F14" s="2005"/>
      <c r="G14" s="189">
        <v>4601</v>
      </c>
      <c r="H14" s="2005"/>
      <c r="I14" s="2005">
        <v>4388</v>
      </c>
      <c r="J14" s="2005"/>
      <c r="K14" s="1998">
        <v>8989</v>
      </c>
      <c r="L14" s="2005"/>
      <c r="M14" s="2005">
        <v>5432</v>
      </c>
      <c r="N14" s="2005"/>
      <c r="O14" s="1998">
        <v>14421</v>
      </c>
      <c r="P14" s="2005"/>
      <c r="Q14" s="2005">
        <v>7650</v>
      </c>
      <c r="R14" s="2005"/>
      <c r="S14" s="189">
        <v>22071</v>
      </c>
      <c r="T14" s="2005"/>
      <c r="U14" s="2005">
        <v>7119.8379999999997</v>
      </c>
      <c r="V14" s="2005"/>
      <c r="W14" s="1998">
        <v>20201.838</v>
      </c>
      <c r="X14" s="2005"/>
      <c r="Y14" s="1999">
        <v>29190.838</v>
      </c>
      <c r="Z14" s="2005"/>
      <c r="AA14" s="2005">
        <v>6870.0060000000003</v>
      </c>
      <c r="AB14" s="2005"/>
      <c r="AC14" s="1999">
        <v>36060.843999999997</v>
      </c>
      <c r="AD14" s="2005"/>
      <c r="AE14" s="2005">
        <v>0</v>
      </c>
      <c r="AF14" s="2005"/>
      <c r="AG14" s="1999">
        <v>36060.843999999997</v>
      </c>
      <c r="AH14" s="2005"/>
      <c r="AI14" s="2005">
        <v>12542</v>
      </c>
      <c r="AJ14" s="2005"/>
      <c r="AK14" s="1998">
        <v>19412.006000000001</v>
      </c>
      <c r="AL14" s="2005"/>
      <c r="AM14" s="1999">
        <v>48602.843999999997</v>
      </c>
      <c r="AN14" s="2005"/>
      <c r="AO14" s="2005">
        <v>10907.675999999999</v>
      </c>
      <c r="AP14" s="2005"/>
      <c r="AQ14" s="1999">
        <v>59510.52</v>
      </c>
      <c r="AR14" s="2005"/>
      <c r="AS14" s="2005">
        <v>0</v>
      </c>
      <c r="AT14" s="2005"/>
      <c r="AU14" s="1999">
        <v>59510.52</v>
      </c>
      <c r="AV14" s="2005"/>
      <c r="AW14" s="2005">
        <v>0</v>
      </c>
      <c r="AX14" s="2005"/>
      <c r="AY14" s="1998">
        <v>10907.675999999999</v>
      </c>
      <c r="AZ14" s="2005"/>
      <c r="BA14" s="1999">
        <v>30319.682000000001</v>
      </c>
      <c r="BB14" s="2005"/>
      <c r="BC14" s="1998">
        <v>59510.52</v>
      </c>
    </row>
    <row r="15" spans="1:57" ht="16.5" thickBot="1" x14ac:dyDescent="0.3">
      <c r="A15" s="2006"/>
      <c r="B15" s="2006"/>
      <c r="C15" s="2007"/>
      <c r="D15" s="2007"/>
      <c r="E15" s="2007"/>
      <c r="F15" s="2007"/>
      <c r="G15" s="189">
        <v>0</v>
      </c>
      <c r="H15" s="2007"/>
      <c r="I15" s="2007"/>
      <c r="J15" s="2007"/>
      <c r="K15" s="1998">
        <v>0</v>
      </c>
      <c r="L15" s="2006"/>
      <c r="M15" s="2007"/>
      <c r="N15" s="2007"/>
      <c r="O15" s="1998">
        <v>0</v>
      </c>
      <c r="P15" s="2006"/>
      <c r="Q15" s="2007"/>
      <c r="R15" s="2007"/>
      <c r="S15" s="189">
        <v>0</v>
      </c>
      <c r="T15" s="2007"/>
      <c r="U15" s="2007"/>
      <c r="V15" s="2007"/>
      <c r="W15" s="1998">
        <v>0</v>
      </c>
      <c r="X15" s="2007"/>
      <c r="Y15" s="1999">
        <v>0</v>
      </c>
      <c r="Z15" s="2007"/>
      <c r="AA15" s="2007"/>
      <c r="AB15" s="2007"/>
      <c r="AC15" s="1999">
        <v>0</v>
      </c>
      <c r="AD15" s="2007"/>
      <c r="AE15" s="2007"/>
      <c r="AF15" s="2007"/>
      <c r="AG15" s="1999">
        <v>0</v>
      </c>
      <c r="AH15" s="2007"/>
      <c r="AI15" s="2007"/>
      <c r="AJ15" s="2007"/>
      <c r="AK15" s="1998">
        <v>0</v>
      </c>
      <c r="AL15" s="2007"/>
      <c r="AM15" s="1999">
        <v>0</v>
      </c>
      <c r="AN15" s="2007"/>
      <c r="AO15" s="2007"/>
      <c r="AP15" s="2007"/>
      <c r="AQ15" s="1999">
        <v>0</v>
      </c>
      <c r="AR15" s="2007"/>
      <c r="AS15" s="2007"/>
      <c r="AT15" s="2007"/>
      <c r="AU15" s="1999">
        <v>0</v>
      </c>
      <c r="AV15" s="2007"/>
      <c r="AW15" s="2007"/>
      <c r="AX15" s="2007"/>
      <c r="AY15" s="1998">
        <v>0</v>
      </c>
      <c r="AZ15" s="2007"/>
      <c r="BA15" s="1999">
        <v>0</v>
      </c>
      <c r="BB15" s="2007"/>
      <c r="BC15" s="1998">
        <v>0</v>
      </c>
    </row>
    <row r="16" spans="1:57" ht="16.5" thickBot="1" x14ac:dyDescent="0.3">
      <c r="A16" s="2008" t="s">
        <v>1084</v>
      </c>
      <c r="B16" s="2009"/>
      <c r="C16" s="2010"/>
      <c r="D16" s="2010"/>
      <c r="E16" s="2010"/>
      <c r="F16" s="2010"/>
      <c r="G16" s="189">
        <v>0</v>
      </c>
      <c r="H16" s="2010"/>
      <c r="I16" s="2010"/>
      <c r="J16" s="2010"/>
      <c r="K16" s="1998">
        <v>0</v>
      </c>
      <c r="L16" s="2010"/>
      <c r="M16" s="2010"/>
      <c r="N16" s="2010"/>
      <c r="O16" s="1998">
        <v>0</v>
      </c>
      <c r="P16" s="2010"/>
      <c r="Q16" s="2010"/>
      <c r="R16" s="2010"/>
      <c r="S16" s="189">
        <v>0</v>
      </c>
      <c r="T16" s="2011"/>
      <c r="U16" s="2010"/>
      <c r="V16" s="2010"/>
      <c r="W16" s="1998">
        <v>0</v>
      </c>
      <c r="X16" s="2011"/>
      <c r="Y16" s="1999">
        <v>0</v>
      </c>
      <c r="Z16" s="2011"/>
      <c r="AA16" s="2010"/>
      <c r="AB16" s="2010"/>
      <c r="AC16" s="1999">
        <v>0</v>
      </c>
      <c r="AD16" s="2011"/>
      <c r="AE16" s="2010"/>
      <c r="AF16" s="2010"/>
      <c r="AG16" s="1999">
        <v>0</v>
      </c>
      <c r="AH16" s="2011"/>
      <c r="AI16" s="2010"/>
      <c r="AJ16" s="2010"/>
      <c r="AK16" s="1998">
        <v>0</v>
      </c>
      <c r="AL16" s="2011"/>
      <c r="AM16" s="1999">
        <v>0</v>
      </c>
      <c r="AN16" s="2011"/>
      <c r="AO16" s="2010"/>
      <c r="AP16" s="2010"/>
      <c r="AQ16" s="1999">
        <v>0</v>
      </c>
      <c r="AR16" s="2011"/>
      <c r="AS16" s="2010"/>
      <c r="AT16" s="2010"/>
      <c r="AU16" s="1999">
        <v>0</v>
      </c>
      <c r="AV16" s="2011"/>
      <c r="AW16" s="2010"/>
      <c r="AX16" s="2010"/>
      <c r="AY16" s="1998">
        <v>0</v>
      </c>
      <c r="AZ16" s="2011"/>
      <c r="BA16" s="1999">
        <v>0</v>
      </c>
      <c r="BB16" s="2011"/>
      <c r="BC16" s="1998">
        <v>0</v>
      </c>
    </row>
    <row r="17" spans="1:55" x14ac:dyDescent="0.25">
      <c r="A17" s="2012" t="s">
        <v>1626</v>
      </c>
      <c r="B17" s="802"/>
      <c r="C17" s="2013"/>
      <c r="D17" s="2013"/>
      <c r="E17" s="2013"/>
      <c r="F17" s="797"/>
      <c r="G17" s="189">
        <v>0</v>
      </c>
      <c r="H17" s="797"/>
      <c r="I17" s="2013"/>
      <c r="J17" s="799"/>
      <c r="K17" s="1998">
        <v>0</v>
      </c>
      <c r="L17" s="797"/>
      <c r="M17" s="797">
        <v>1592</v>
      </c>
      <c r="N17" s="799"/>
      <c r="O17" s="1998">
        <v>1592</v>
      </c>
      <c r="P17" s="797"/>
      <c r="Q17" s="797">
        <v>380</v>
      </c>
      <c r="R17" s="797"/>
      <c r="S17" s="189">
        <v>1972</v>
      </c>
      <c r="T17" s="798"/>
      <c r="U17" s="797"/>
      <c r="V17" s="799"/>
      <c r="W17" s="1998">
        <v>1972</v>
      </c>
      <c r="X17" s="800"/>
      <c r="Y17" s="1999">
        <v>1972</v>
      </c>
      <c r="Z17" s="798"/>
      <c r="AA17" s="797"/>
      <c r="AB17" s="797"/>
      <c r="AC17" s="1999">
        <v>1972</v>
      </c>
      <c r="AD17" s="798"/>
      <c r="AE17" s="797"/>
      <c r="AF17" s="797"/>
      <c r="AG17" s="1999">
        <v>1972</v>
      </c>
      <c r="AH17" s="798"/>
      <c r="AI17" s="797">
        <v>863</v>
      </c>
      <c r="AJ17" s="799"/>
      <c r="AK17" s="1998">
        <v>863</v>
      </c>
      <c r="AL17" s="800"/>
      <c r="AM17" s="1999">
        <v>2835</v>
      </c>
      <c r="AN17" s="798"/>
      <c r="AO17" s="797"/>
      <c r="AP17" s="797"/>
      <c r="AQ17" s="1999">
        <v>2835</v>
      </c>
      <c r="AR17" s="798"/>
      <c r="AS17" s="797"/>
      <c r="AT17" s="797"/>
      <c r="AU17" s="1999">
        <v>2835</v>
      </c>
      <c r="AV17" s="798"/>
      <c r="AW17" s="797"/>
      <c r="AX17" s="799"/>
      <c r="AY17" s="1998">
        <v>0</v>
      </c>
      <c r="AZ17" s="800"/>
      <c r="BA17" s="1999">
        <v>863</v>
      </c>
      <c r="BB17" s="801"/>
      <c r="BC17" s="1998">
        <v>2835</v>
      </c>
    </row>
    <row r="18" spans="1:55" x14ac:dyDescent="0.25">
      <c r="A18" s="2014" t="s">
        <v>1966</v>
      </c>
      <c r="B18" s="2015"/>
      <c r="C18" s="2001"/>
      <c r="D18" s="2001"/>
      <c r="E18" s="2001"/>
      <c r="F18" s="189"/>
      <c r="G18" s="189">
        <v>0</v>
      </c>
      <c r="H18" s="189"/>
      <c r="I18" s="2001"/>
      <c r="J18" s="197"/>
      <c r="K18" s="1998">
        <v>0</v>
      </c>
      <c r="L18" s="189"/>
      <c r="M18" s="189"/>
      <c r="N18" s="197"/>
      <c r="O18" s="1998">
        <v>0</v>
      </c>
      <c r="P18" s="189"/>
      <c r="Q18" s="189">
        <v>150</v>
      </c>
      <c r="R18" s="189"/>
      <c r="S18" s="189">
        <v>150</v>
      </c>
      <c r="T18" s="798"/>
      <c r="U18" s="189">
        <v>146.57499999999999</v>
      </c>
      <c r="V18" s="799"/>
      <c r="W18" s="1998">
        <v>296.57499999999999</v>
      </c>
      <c r="X18" s="800"/>
      <c r="Y18" s="1999">
        <v>296.57499999999999</v>
      </c>
      <c r="Z18" s="798"/>
      <c r="AA18" s="189"/>
      <c r="AB18" s="797"/>
      <c r="AC18" s="1999">
        <v>296.57499999999999</v>
      </c>
      <c r="AD18" s="798"/>
      <c r="AE18" s="189"/>
      <c r="AF18" s="797"/>
      <c r="AG18" s="1999">
        <v>296.57499999999999</v>
      </c>
      <c r="AH18" s="798"/>
      <c r="AI18" s="189"/>
      <c r="AJ18" s="799"/>
      <c r="AK18" s="1998">
        <v>0</v>
      </c>
      <c r="AL18" s="800"/>
      <c r="AM18" s="1999">
        <v>296.57499999999999</v>
      </c>
      <c r="AN18" s="798"/>
      <c r="AO18" s="189"/>
      <c r="AP18" s="189"/>
      <c r="AQ18" s="1999">
        <v>296.57499999999999</v>
      </c>
      <c r="AR18" s="430"/>
      <c r="AS18" s="189"/>
      <c r="AT18" s="189"/>
      <c r="AU18" s="1999">
        <v>296.57499999999999</v>
      </c>
      <c r="AV18" s="430"/>
      <c r="AW18" s="189"/>
      <c r="AX18" s="799"/>
      <c r="AY18" s="1998">
        <v>0</v>
      </c>
      <c r="AZ18" s="800"/>
      <c r="BA18" s="1999">
        <v>0</v>
      </c>
      <c r="BB18" s="1999"/>
      <c r="BC18" s="1998">
        <v>296.57499999999999</v>
      </c>
    </row>
    <row r="19" spans="1:55" x14ac:dyDescent="0.25">
      <c r="A19" s="2014" t="s">
        <v>1083</v>
      </c>
      <c r="B19" s="2016"/>
      <c r="C19" s="2017">
        <v>6288</v>
      </c>
      <c r="D19" s="2017"/>
      <c r="E19" s="2017">
        <v>6346</v>
      </c>
      <c r="F19" s="2017"/>
      <c r="G19" s="189">
        <v>12634</v>
      </c>
      <c r="H19" s="2017"/>
      <c r="I19" s="2017"/>
      <c r="J19" s="2018"/>
      <c r="K19" s="1998">
        <v>12634</v>
      </c>
      <c r="L19" s="2017"/>
      <c r="M19" s="2017">
        <v>5219</v>
      </c>
      <c r="N19" s="2018"/>
      <c r="O19" s="1998">
        <v>17853</v>
      </c>
      <c r="P19" s="2017"/>
      <c r="Q19" s="2017">
        <v>5370</v>
      </c>
      <c r="R19" s="2017"/>
      <c r="S19" s="189">
        <v>23223</v>
      </c>
      <c r="T19" s="2019"/>
      <c r="U19" s="2017">
        <v>7314.45</v>
      </c>
      <c r="V19" s="2018"/>
      <c r="W19" s="1998">
        <v>17903.45</v>
      </c>
      <c r="X19" s="800"/>
      <c r="Y19" s="1999">
        <v>30537.45</v>
      </c>
      <c r="Z19" s="2019"/>
      <c r="AA19" s="2017">
        <v>1194.05</v>
      </c>
      <c r="AB19" s="2017"/>
      <c r="AC19" s="1999">
        <v>31731.5</v>
      </c>
      <c r="AD19" s="2019"/>
      <c r="AE19" s="2017"/>
      <c r="AF19" s="2017"/>
      <c r="AG19" s="1999">
        <v>31731.5</v>
      </c>
      <c r="AH19" s="2019"/>
      <c r="AI19" s="2017">
        <v>2496</v>
      </c>
      <c r="AJ19" s="2018"/>
      <c r="AK19" s="1998">
        <v>3690.05</v>
      </c>
      <c r="AL19" s="800"/>
      <c r="AM19" s="1999">
        <v>34227.5</v>
      </c>
      <c r="AN19" s="2019"/>
      <c r="AO19" s="2017">
        <v>3482.05</v>
      </c>
      <c r="AP19" s="2017"/>
      <c r="AQ19" s="1999">
        <v>37709.550000000003</v>
      </c>
      <c r="AR19" s="2019"/>
      <c r="AS19" s="2017">
        <v>2885.0250000000001</v>
      </c>
      <c r="AT19" s="2017"/>
      <c r="AU19" s="1999">
        <v>40594.575000000004</v>
      </c>
      <c r="AV19" s="2019"/>
      <c r="AW19" s="2017">
        <v>4930.1499999999996</v>
      </c>
      <c r="AX19" s="2018"/>
      <c r="AY19" s="1998">
        <v>11297.225</v>
      </c>
      <c r="AZ19" s="800"/>
      <c r="BA19" s="1999">
        <v>14987.275000000001</v>
      </c>
      <c r="BB19" s="1999"/>
      <c r="BC19" s="1998">
        <v>45524.725000000006</v>
      </c>
    </row>
    <row r="20" spans="1:55" ht="16.5" thickBot="1" x14ac:dyDescent="0.3">
      <c r="A20" s="2014" t="s">
        <v>1313</v>
      </c>
      <c r="B20" s="2016"/>
      <c r="C20" s="2017"/>
      <c r="D20" s="2017"/>
      <c r="E20" s="2017"/>
      <c r="F20" s="2017"/>
      <c r="G20" s="189">
        <v>0</v>
      </c>
      <c r="H20" s="2017"/>
      <c r="I20" s="2017"/>
      <c r="J20" s="2018"/>
      <c r="K20" s="1998">
        <v>0</v>
      </c>
      <c r="L20" s="2017"/>
      <c r="M20" s="2017">
        <v>111</v>
      </c>
      <c r="N20" s="2018"/>
      <c r="O20" s="1998">
        <v>111</v>
      </c>
      <c r="P20" s="2017"/>
      <c r="Q20" s="2017"/>
      <c r="R20" s="2017"/>
      <c r="S20" s="189">
        <v>111</v>
      </c>
      <c r="T20" s="2019"/>
      <c r="U20" s="2017"/>
      <c r="V20" s="2018"/>
      <c r="W20" s="1998">
        <v>111</v>
      </c>
      <c r="X20" s="800"/>
      <c r="Y20" s="1999">
        <v>111</v>
      </c>
      <c r="Z20" s="2019"/>
      <c r="AA20" s="2017"/>
      <c r="AB20" s="2017"/>
      <c r="AC20" s="1999">
        <v>111</v>
      </c>
      <c r="AD20" s="2019"/>
      <c r="AE20" s="2017"/>
      <c r="AF20" s="2017"/>
      <c r="AG20" s="1999">
        <v>111</v>
      </c>
      <c r="AH20" s="2019"/>
      <c r="AI20" s="2017"/>
      <c r="AJ20" s="2018"/>
      <c r="AK20" s="1998">
        <v>0</v>
      </c>
      <c r="AL20" s="800"/>
      <c r="AM20" s="1999">
        <v>111</v>
      </c>
      <c r="AN20" s="2019"/>
      <c r="AO20" s="2017"/>
      <c r="AP20" s="2017"/>
      <c r="AQ20" s="1999">
        <v>111</v>
      </c>
      <c r="AR20" s="2019"/>
      <c r="AS20" s="2017">
        <v>275.27499999999998</v>
      </c>
      <c r="AT20" s="2017"/>
      <c r="AU20" s="1999">
        <v>386.27499999999998</v>
      </c>
      <c r="AV20" s="2019"/>
      <c r="AW20" s="2017"/>
      <c r="AX20" s="2018"/>
      <c r="AY20" s="1998">
        <v>275.27499999999998</v>
      </c>
      <c r="AZ20" s="800"/>
      <c r="BA20" s="1999">
        <v>275.27499999999998</v>
      </c>
      <c r="BB20" s="1999"/>
      <c r="BC20" s="1998">
        <v>386.27499999999998</v>
      </c>
    </row>
    <row r="21" spans="1:55" ht="16.5" thickBot="1" x14ac:dyDescent="0.3">
      <c r="A21" s="2003" t="s">
        <v>1085</v>
      </c>
      <c r="B21" s="2004"/>
      <c r="C21" s="2005">
        <v>6288</v>
      </c>
      <c r="D21" s="2005">
        <v>0</v>
      </c>
      <c r="E21" s="2005">
        <v>6346</v>
      </c>
      <c r="F21" s="2005">
        <v>0</v>
      </c>
      <c r="G21" s="2005">
        <v>12634</v>
      </c>
      <c r="H21" s="2005">
        <v>0</v>
      </c>
      <c r="I21" s="2005">
        <v>0</v>
      </c>
      <c r="J21" s="2005">
        <v>0</v>
      </c>
      <c r="K21" s="2005">
        <v>12634</v>
      </c>
      <c r="L21" s="2005">
        <v>0</v>
      </c>
      <c r="M21" s="2005">
        <v>6922</v>
      </c>
      <c r="N21" s="2005">
        <v>0</v>
      </c>
      <c r="O21" s="2005">
        <v>19556</v>
      </c>
      <c r="P21" s="2005">
        <v>0</v>
      </c>
      <c r="Q21" s="2005">
        <v>5900</v>
      </c>
      <c r="R21" s="2005">
        <v>0</v>
      </c>
      <c r="S21" s="2005">
        <v>25456</v>
      </c>
      <c r="T21" s="2005">
        <v>0</v>
      </c>
      <c r="U21" s="2005">
        <v>7461.0249999999996</v>
      </c>
      <c r="V21" s="2005">
        <v>0</v>
      </c>
      <c r="W21" s="2005">
        <v>20283.025000000001</v>
      </c>
      <c r="X21" s="2005">
        <v>0</v>
      </c>
      <c r="Y21" s="2005">
        <v>32917.025000000001</v>
      </c>
      <c r="Z21" s="2005">
        <v>0</v>
      </c>
      <c r="AA21" s="2005">
        <v>1194.05</v>
      </c>
      <c r="AB21" s="2005">
        <v>0</v>
      </c>
      <c r="AC21" s="2005">
        <v>34111.074999999997</v>
      </c>
      <c r="AD21" s="2005">
        <v>0</v>
      </c>
      <c r="AE21" s="2005">
        <v>0</v>
      </c>
      <c r="AF21" s="2005">
        <v>0</v>
      </c>
      <c r="AG21" s="2005">
        <v>34111.074999999997</v>
      </c>
      <c r="AH21" s="2005">
        <v>0</v>
      </c>
      <c r="AI21" s="2005">
        <v>3359</v>
      </c>
      <c r="AJ21" s="2005">
        <v>0</v>
      </c>
      <c r="AK21" s="2005">
        <v>4553.05</v>
      </c>
      <c r="AL21" s="2005">
        <v>0</v>
      </c>
      <c r="AM21" s="2005">
        <v>37470.074999999997</v>
      </c>
      <c r="AN21" s="2005">
        <v>0</v>
      </c>
      <c r="AO21" s="2005">
        <v>3482.05</v>
      </c>
      <c r="AP21" s="2005">
        <v>0</v>
      </c>
      <c r="AQ21" s="2005">
        <v>40952.125</v>
      </c>
      <c r="AR21" s="2005">
        <v>0</v>
      </c>
      <c r="AS21" s="2005">
        <v>3160.3</v>
      </c>
      <c r="AT21" s="2005">
        <v>0</v>
      </c>
      <c r="AU21" s="2005">
        <v>44112.425000000003</v>
      </c>
      <c r="AV21" s="2005">
        <v>0</v>
      </c>
      <c r="AW21" s="2005">
        <v>4930.1499999999996</v>
      </c>
      <c r="AX21" s="2005">
        <v>0</v>
      </c>
      <c r="AY21" s="2005">
        <v>11572.5</v>
      </c>
      <c r="AZ21" s="2005">
        <v>0</v>
      </c>
      <c r="BA21" s="2005">
        <v>16125.550000000001</v>
      </c>
      <c r="BB21" s="2005">
        <v>0</v>
      </c>
      <c r="BC21" s="2005">
        <v>49042.575000000004</v>
      </c>
    </row>
    <row r="22" spans="1:55" ht="16.5" thickBot="1" x14ac:dyDescent="0.3">
      <c r="A22" s="2020"/>
      <c r="B22" s="2021"/>
      <c r="C22" s="2017"/>
      <c r="D22" s="2017"/>
      <c r="E22" s="2017"/>
      <c r="F22" s="2017"/>
      <c r="G22" s="189">
        <v>0</v>
      </c>
      <c r="H22" s="2017"/>
      <c r="I22" s="2017"/>
      <c r="J22" s="2022"/>
      <c r="K22" s="1998">
        <v>0</v>
      </c>
      <c r="L22" s="2017"/>
      <c r="M22" s="2017"/>
      <c r="N22" s="2018"/>
      <c r="O22" s="1998">
        <v>0</v>
      </c>
      <c r="P22" s="2017"/>
      <c r="Q22" s="2017"/>
      <c r="R22" s="2017"/>
      <c r="S22" s="189">
        <v>0</v>
      </c>
      <c r="T22" s="2023"/>
      <c r="U22" s="2017"/>
      <c r="V22" s="2018"/>
      <c r="W22" s="1998">
        <v>0</v>
      </c>
      <c r="X22" s="2024"/>
      <c r="Y22" s="1999">
        <v>0</v>
      </c>
      <c r="Z22" s="2023"/>
      <c r="AA22" s="2017"/>
      <c r="AB22" s="2018"/>
      <c r="AC22" s="1999">
        <v>0</v>
      </c>
      <c r="AD22" s="2023"/>
      <c r="AE22" s="2017"/>
      <c r="AF22" s="2018"/>
      <c r="AG22" s="1999">
        <v>0</v>
      </c>
      <c r="AH22" s="2023"/>
      <c r="AI22" s="2017"/>
      <c r="AJ22" s="2018"/>
      <c r="AK22" s="1998">
        <v>0</v>
      </c>
      <c r="AL22" s="2024"/>
      <c r="AM22" s="1999">
        <v>0</v>
      </c>
      <c r="AN22" s="2023"/>
      <c r="AO22" s="2017"/>
      <c r="AP22" s="2018"/>
      <c r="AQ22" s="1999">
        <v>0</v>
      </c>
      <c r="AR22" s="2023"/>
      <c r="AS22" s="2017"/>
      <c r="AT22" s="2018"/>
      <c r="AU22" s="1999">
        <v>0</v>
      </c>
      <c r="AV22" s="2023"/>
      <c r="AW22" s="2017"/>
      <c r="AX22" s="2018"/>
      <c r="AY22" s="1998">
        <v>0</v>
      </c>
      <c r="AZ22" s="2024"/>
      <c r="BA22" s="1999">
        <v>0</v>
      </c>
      <c r="BB22" s="2024"/>
      <c r="BC22" s="1998">
        <v>0</v>
      </c>
    </row>
    <row r="23" spans="1:55" ht="16.5" thickBot="1" x14ac:dyDescent="0.3">
      <c r="A23" s="2025" t="s">
        <v>1269</v>
      </c>
      <c r="B23" s="2026"/>
      <c r="C23" s="2027"/>
      <c r="D23" s="2027"/>
      <c r="E23" s="2010"/>
      <c r="F23" s="2010"/>
      <c r="G23" s="189">
        <v>0</v>
      </c>
      <c r="H23" s="2010"/>
      <c r="I23" s="2010"/>
      <c r="J23" s="2028"/>
      <c r="K23" s="1998">
        <v>0</v>
      </c>
      <c r="L23" s="2010"/>
      <c r="M23" s="2010"/>
      <c r="N23" s="2028"/>
      <c r="O23" s="1998">
        <v>0</v>
      </c>
      <c r="P23" s="2010"/>
      <c r="Q23" s="2010"/>
      <c r="R23" s="2010"/>
      <c r="S23" s="189">
        <v>0</v>
      </c>
      <c r="T23" s="2029"/>
      <c r="U23" s="2010"/>
      <c r="V23" s="2028"/>
      <c r="W23" s="1998">
        <v>0</v>
      </c>
      <c r="X23" s="2030"/>
      <c r="Y23" s="1999">
        <v>0</v>
      </c>
      <c r="Z23" s="2029"/>
      <c r="AA23" s="2010"/>
      <c r="AB23" s="2028"/>
      <c r="AC23" s="1999">
        <v>0</v>
      </c>
      <c r="AD23" s="2029"/>
      <c r="AE23" s="2010"/>
      <c r="AF23" s="2028"/>
      <c r="AG23" s="1999">
        <v>0</v>
      </c>
      <c r="AH23" s="2029"/>
      <c r="AI23" s="2010"/>
      <c r="AJ23" s="2028"/>
      <c r="AK23" s="1998">
        <v>0</v>
      </c>
      <c r="AL23" s="2030"/>
      <c r="AM23" s="1999">
        <v>0</v>
      </c>
      <c r="AN23" s="2029"/>
      <c r="AO23" s="2010"/>
      <c r="AP23" s="2028"/>
      <c r="AQ23" s="1999">
        <v>0</v>
      </c>
      <c r="AR23" s="2029"/>
      <c r="AS23" s="2010"/>
      <c r="AT23" s="2028"/>
      <c r="AU23" s="1999">
        <v>0</v>
      </c>
      <c r="AV23" s="2029"/>
      <c r="AW23" s="2010"/>
      <c r="AX23" s="2028"/>
      <c r="AY23" s="1998">
        <v>0</v>
      </c>
      <c r="AZ23" s="2030"/>
      <c r="BA23" s="1999">
        <v>0</v>
      </c>
      <c r="BB23" s="2030"/>
      <c r="BC23" s="1998">
        <v>0</v>
      </c>
    </row>
    <row r="24" spans="1:55" x14ac:dyDescent="0.25">
      <c r="A24" s="2031" t="s">
        <v>1288</v>
      </c>
      <c r="B24" s="2032"/>
      <c r="C24" s="189">
        <v>153</v>
      </c>
      <c r="D24" s="189"/>
      <c r="E24" s="189">
        <v>122</v>
      </c>
      <c r="F24" s="189"/>
      <c r="G24" s="189">
        <v>275</v>
      </c>
      <c r="H24" s="189"/>
      <c r="I24" s="189"/>
      <c r="J24" s="197"/>
      <c r="K24" s="1998">
        <v>275</v>
      </c>
      <c r="L24" s="189"/>
      <c r="M24" s="189">
        <v>599</v>
      </c>
      <c r="N24" s="197"/>
      <c r="O24" s="1998">
        <v>874</v>
      </c>
      <c r="P24" s="189"/>
      <c r="Q24" s="189">
        <v>607</v>
      </c>
      <c r="R24" s="189"/>
      <c r="S24" s="189">
        <v>1481</v>
      </c>
      <c r="T24" s="2033"/>
      <c r="U24" s="189">
        <v>444.71</v>
      </c>
      <c r="V24" s="799"/>
      <c r="W24" s="1998">
        <v>1650.71</v>
      </c>
      <c r="X24" s="800"/>
      <c r="Y24" s="1999">
        <v>1925.71</v>
      </c>
      <c r="Z24" s="798"/>
      <c r="AA24" s="189">
        <v>419.03800000000001</v>
      </c>
      <c r="AB24" s="799"/>
      <c r="AC24" s="1999">
        <v>2344.748</v>
      </c>
      <c r="AD24" s="2033"/>
      <c r="AE24" s="189"/>
      <c r="AF24" s="799"/>
      <c r="AG24" s="1999">
        <v>2344.748</v>
      </c>
      <c r="AH24" s="2033"/>
      <c r="AI24" s="189"/>
      <c r="AJ24" s="799"/>
      <c r="AK24" s="1998">
        <v>419.03800000000001</v>
      </c>
      <c r="AL24" s="2034"/>
      <c r="AM24" s="1999">
        <v>2344.748</v>
      </c>
      <c r="AN24" s="2033"/>
      <c r="AO24" s="189">
        <v>151.107</v>
      </c>
      <c r="AP24" s="189"/>
      <c r="AQ24" s="1999">
        <v>2495.855</v>
      </c>
      <c r="AR24" s="430"/>
      <c r="AS24" s="189">
        <v>588.07799999999997</v>
      </c>
      <c r="AT24" s="189"/>
      <c r="AU24" s="1999">
        <v>3083.933</v>
      </c>
      <c r="AV24" s="430"/>
      <c r="AW24" s="189">
        <v>461.89</v>
      </c>
      <c r="AX24" s="799"/>
      <c r="AY24" s="1998">
        <v>1201.0749999999998</v>
      </c>
      <c r="AZ24" s="800"/>
      <c r="BA24" s="1999">
        <v>1620.1129999999998</v>
      </c>
      <c r="BB24" s="1999"/>
      <c r="BC24" s="1998">
        <v>3545.8229999999999</v>
      </c>
    </row>
    <row r="25" spans="1:55" x14ac:dyDescent="0.25">
      <c r="A25" s="190" t="s">
        <v>1225</v>
      </c>
      <c r="B25" s="191"/>
      <c r="C25" s="189">
        <v>22485</v>
      </c>
      <c r="D25" s="189"/>
      <c r="E25" s="189">
        <v>27973</v>
      </c>
      <c r="F25" s="189"/>
      <c r="G25" s="189">
        <v>50458</v>
      </c>
      <c r="H25" s="189"/>
      <c r="I25" s="189">
        <v>11857</v>
      </c>
      <c r="J25" s="197"/>
      <c r="K25" s="1998">
        <v>62315</v>
      </c>
      <c r="L25" s="189"/>
      <c r="M25" s="189">
        <v>22088</v>
      </c>
      <c r="N25" s="197"/>
      <c r="O25" s="1998">
        <v>84403</v>
      </c>
      <c r="P25" s="189"/>
      <c r="Q25" s="189">
        <v>25645</v>
      </c>
      <c r="R25" s="189"/>
      <c r="S25" s="189">
        <v>110048</v>
      </c>
      <c r="T25" s="2033"/>
      <c r="U25" s="189">
        <v>34047.029000000002</v>
      </c>
      <c r="V25" s="799"/>
      <c r="W25" s="1998">
        <v>81780.02900000001</v>
      </c>
      <c r="X25" s="800"/>
      <c r="Y25" s="1999">
        <v>144095.02900000001</v>
      </c>
      <c r="Z25" s="798"/>
      <c r="AA25" s="189">
        <v>30614.142</v>
      </c>
      <c r="AB25" s="799"/>
      <c r="AC25" s="1999">
        <v>174709.171</v>
      </c>
      <c r="AD25" s="2033"/>
      <c r="AE25" s="189"/>
      <c r="AF25" s="799"/>
      <c r="AG25" s="1999">
        <v>174709.171</v>
      </c>
      <c r="AH25" s="2033"/>
      <c r="AI25" s="189">
        <v>24506</v>
      </c>
      <c r="AJ25" s="799"/>
      <c r="AK25" s="1998">
        <v>55120.142</v>
      </c>
      <c r="AL25" s="2034"/>
      <c r="AM25" s="1999">
        <v>199215.171</v>
      </c>
      <c r="AN25" s="2033"/>
      <c r="AO25" s="189">
        <v>34007.839999999997</v>
      </c>
      <c r="AP25" s="189"/>
      <c r="AQ25" s="1999">
        <v>233223.011</v>
      </c>
      <c r="AR25" s="430"/>
      <c r="AS25" s="189">
        <v>30807.614000000001</v>
      </c>
      <c r="AT25" s="189"/>
      <c r="AU25" s="1999">
        <v>264030.625</v>
      </c>
      <c r="AV25" s="430"/>
      <c r="AW25" s="189">
        <v>40982.97</v>
      </c>
      <c r="AX25" s="799"/>
      <c r="AY25" s="1998">
        <v>105798.424</v>
      </c>
      <c r="AZ25" s="800"/>
      <c r="BA25" s="1999">
        <v>160918.56599999999</v>
      </c>
      <c r="BB25" s="1999"/>
      <c r="BC25" s="1998">
        <v>305013.59499999997</v>
      </c>
    </row>
    <row r="26" spans="1:55" x14ac:dyDescent="0.25">
      <c r="A26" s="190" t="s">
        <v>1224</v>
      </c>
      <c r="B26" s="191"/>
      <c r="C26" s="189">
        <v>2924</v>
      </c>
      <c r="D26" s="189"/>
      <c r="E26" s="189">
        <v>2874</v>
      </c>
      <c r="F26" s="189"/>
      <c r="G26" s="189">
        <v>5798</v>
      </c>
      <c r="H26" s="189"/>
      <c r="I26" s="189">
        <v>1485</v>
      </c>
      <c r="J26" s="197"/>
      <c r="K26" s="1998">
        <v>7283</v>
      </c>
      <c r="L26" s="189"/>
      <c r="M26" s="189">
        <v>1342</v>
      </c>
      <c r="N26" s="197"/>
      <c r="O26" s="1998">
        <v>8625</v>
      </c>
      <c r="P26" s="189"/>
      <c r="Q26" s="189">
        <v>446</v>
      </c>
      <c r="R26" s="189"/>
      <c r="S26" s="189">
        <v>9071</v>
      </c>
      <c r="T26" s="2033"/>
      <c r="U26" s="189">
        <v>263.56799999999998</v>
      </c>
      <c r="V26" s="799"/>
      <c r="W26" s="1998">
        <v>2051.5680000000002</v>
      </c>
      <c r="X26" s="800"/>
      <c r="Y26" s="1999">
        <v>9334.5679999999993</v>
      </c>
      <c r="Z26" s="798"/>
      <c r="AA26" s="189"/>
      <c r="AB26" s="799"/>
      <c r="AC26" s="1999">
        <v>9334.5679999999993</v>
      </c>
      <c r="AD26" s="2033"/>
      <c r="AE26" s="189"/>
      <c r="AF26" s="799"/>
      <c r="AG26" s="1999">
        <v>9334.5679999999993</v>
      </c>
      <c r="AH26" s="2033"/>
      <c r="AI26" s="189">
        <v>1675</v>
      </c>
      <c r="AJ26" s="799"/>
      <c r="AK26" s="1998">
        <v>1675</v>
      </c>
      <c r="AL26" s="2034"/>
      <c r="AM26" s="1999">
        <v>11009.567999999999</v>
      </c>
      <c r="AN26" s="2033"/>
      <c r="AO26" s="189">
        <v>1165.364</v>
      </c>
      <c r="AP26" s="189"/>
      <c r="AQ26" s="1999">
        <v>12174.931999999999</v>
      </c>
      <c r="AR26" s="430"/>
      <c r="AS26" s="189">
        <v>2437.56</v>
      </c>
      <c r="AT26" s="189"/>
      <c r="AU26" s="1999">
        <v>14612.491999999998</v>
      </c>
      <c r="AV26" s="430"/>
      <c r="AW26" s="189">
        <v>5554.89</v>
      </c>
      <c r="AX26" s="799"/>
      <c r="AY26" s="1998">
        <v>9157.8140000000003</v>
      </c>
      <c r="AZ26" s="800"/>
      <c r="BA26" s="1999">
        <v>10832.814</v>
      </c>
      <c r="BB26" s="1999"/>
      <c r="BC26" s="1998">
        <v>20167.381999999998</v>
      </c>
    </row>
    <row r="27" spans="1:55" ht="16.5" thickBot="1" x14ac:dyDescent="0.3">
      <c r="A27" s="190" t="s">
        <v>1223</v>
      </c>
      <c r="B27" s="191"/>
      <c r="C27" s="189">
        <v>12056</v>
      </c>
      <c r="D27" s="189"/>
      <c r="E27" s="189">
        <v>9433</v>
      </c>
      <c r="F27" s="189"/>
      <c r="G27" s="189">
        <v>21489</v>
      </c>
      <c r="H27" s="189"/>
      <c r="I27" s="189">
        <v>4934</v>
      </c>
      <c r="J27" s="197"/>
      <c r="K27" s="1998">
        <v>26423</v>
      </c>
      <c r="L27" s="189"/>
      <c r="M27" s="189">
        <v>12265</v>
      </c>
      <c r="N27" s="197"/>
      <c r="O27" s="1998">
        <v>38688</v>
      </c>
      <c r="P27" s="189"/>
      <c r="Q27" s="189">
        <v>6958</v>
      </c>
      <c r="R27" s="189"/>
      <c r="S27" s="189">
        <v>45646</v>
      </c>
      <c r="T27" s="2033"/>
      <c r="U27" s="189">
        <v>6627.6189999999997</v>
      </c>
      <c r="V27" s="799"/>
      <c r="W27" s="1998">
        <v>25850.618999999999</v>
      </c>
      <c r="X27" s="800"/>
      <c r="Y27" s="1999">
        <v>52273.618999999999</v>
      </c>
      <c r="Z27" s="798"/>
      <c r="AA27" s="189">
        <v>7520.3270000000002</v>
      </c>
      <c r="AB27" s="799"/>
      <c r="AC27" s="1999">
        <v>59793.945999999996</v>
      </c>
      <c r="AD27" s="2033"/>
      <c r="AE27" s="189"/>
      <c r="AF27" s="799"/>
      <c r="AG27" s="1999">
        <v>59793.945999999996</v>
      </c>
      <c r="AH27" s="2033"/>
      <c r="AI27" s="189">
        <v>6320</v>
      </c>
      <c r="AJ27" s="799"/>
      <c r="AK27" s="1998">
        <v>13840.327000000001</v>
      </c>
      <c r="AL27" s="2034"/>
      <c r="AM27" s="1999">
        <v>66113.945999999996</v>
      </c>
      <c r="AN27" s="2033"/>
      <c r="AO27" s="189">
        <v>12204.722</v>
      </c>
      <c r="AP27" s="189"/>
      <c r="AQ27" s="1999">
        <v>78318.667999999991</v>
      </c>
      <c r="AR27" s="430"/>
      <c r="AS27" s="189">
        <v>12506.003000000001</v>
      </c>
      <c r="AT27" s="189"/>
      <c r="AU27" s="1999">
        <v>90824.670999999988</v>
      </c>
      <c r="AV27" s="430"/>
      <c r="AW27" s="189">
        <v>7101.549</v>
      </c>
      <c r="AX27" s="799"/>
      <c r="AY27" s="1998">
        <v>31812.273999999998</v>
      </c>
      <c r="AZ27" s="800"/>
      <c r="BA27" s="1999">
        <v>45652.600999999995</v>
      </c>
      <c r="BB27" s="1999"/>
      <c r="BC27" s="1998">
        <v>97926.219999999987</v>
      </c>
    </row>
    <row r="28" spans="1:55" ht="16.5" thickBot="1" x14ac:dyDescent="0.3">
      <c r="A28" s="2003" t="s">
        <v>656</v>
      </c>
      <c r="B28" s="2004"/>
      <c r="C28" s="2005">
        <v>37618</v>
      </c>
      <c r="D28" s="2005"/>
      <c r="E28" s="2005">
        <v>40402</v>
      </c>
      <c r="F28" s="2005"/>
      <c r="G28" s="189">
        <v>78020</v>
      </c>
      <c r="H28" s="2005"/>
      <c r="I28" s="2005">
        <v>18276</v>
      </c>
      <c r="J28" s="2005"/>
      <c r="K28" s="1998">
        <v>96296</v>
      </c>
      <c r="L28" s="2005"/>
      <c r="M28" s="2005">
        <v>36294</v>
      </c>
      <c r="N28" s="2005"/>
      <c r="O28" s="1998">
        <v>132590</v>
      </c>
      <c r="P28" s="2005"/>
      <c r="Q28" s="2005">
        <v>33656</v>
      </c>
      <c r="R28" s="2005"/>
      <c r="S28" s="189">
        <v>166246</v>
      </c>
      <c r="T28" s="2005"/>
      <c r="U28" s="2005">
        <v>41382.925999999999</v>
      </c>
      <c r="V28" s="2005"/>
      <c r="W28" s="1998">
        <v>111332.92600000001</v>
      </c>
      <c r="X28" s="2005"/>
      <c r="Y28" s="1999">
        <v>207628.92600000001</v>
      </c>
      <c r="Z28" s="2005"/>
      <c r="AA28" s="2005">
        <v>38553.506999999998</v>
      </c>
      <c r="AB28" s="2005"/>
      <c r="AC28" s="1999">
        <v>246182.43300000002</v>
      </c>
      <c r="AD28" s="2005"/>
      <c r="AE28" s="2005">
        <v>0</v>
      </c>
      <c r="AF28" s="2005"/>
      <c r="AG28" s="1999">
        <v>246182.43300000002</v>
      </c>
      <c r="AH28" s="2005"/>
      <c r="AI28" s="2005">
        <v>32501</v>
      </c>
      <c r="AJ28" s="2005"/>
      <c r="AK28" s="1998">
        <v>71054.506999999998</v>
      </c>
      <c r="AL28" s="2005"/>
      <c r="AM28" s="1999">
        <v>278683.43300000002</v>
      </c>
      <c r="AN28" s="2005"/>
      <c r="AO28" s="2005">
        <v>47529.033000000003</v>
      </c>
      <c r="AP28" s="2005"/>
      <c r="AQ28" s="1999">
        <v>326212.46600000001</v>
      </c>
      <c r="AR28" s="2005"/>
      <c r="AS28" s="2005">
        <v>46339.255000000005</v>
      </c>
      <c r="AT28" s="2005"/>
      <c r="AU28" s="1999">
        <v>372551.72100000002</v>
      </c>
      <c r="AV28" s="2005"/>
      <c r="AW28" s="2005">
        <v>54101.298999999999</v>
      </c>
      <c r="AX28" s="2005"/>
      <c r="AY28" s="1998">
        <v>147969.587</v>
      </c>
      <c r="AZ28" s="2005"/>
      <c r="BA28" s="1999">
        <v>219024.09399999998</v>
      </c>
      <c r="BB28" s="2005"/>
      <c r="BC28" s="1998">
        <v>426653.02</v>
      </c>
    </row>
    <row r="29" spans="1:55" ht="9.75" customHeight="1" thickBot="1" x14ac:dyDescent="0.3">
      <c r="A29" s="2020"/>
      <c r="B29" s="2021"/>
      <c r="C29" s="2035"/>
      <c r="D29" s="2035"/>
      <c r="E29" s="2036"/>
      <c r="F29" s="2036"/>
      <c r="G29" s="189">
        <v>0</v>
      </c>
      <c r="H29" s="2036"/>
      <c r="I29" s="2036"/>
      <c r="J29" s="2037"/>
      <c r="K29" s="1998">
        <v>0</v>
      </c>
      <c r="L29" s="2036"/>
      <c r="M29" s="2036"/>
      <c r="N29" s="2037"/>
      <c r="O29" s="1998">
        <v>0</v>
      </c>
      <c r="P29" s="2036"/>
      <c r="Q29" s="2036"/>
      <c r="R29" s="2036"/>
      <c r="S29" s="189">
        <v>0</v>
      </c>
      <c r="T29" s="2038"/>
      <c r="U29" s="2036"/>
      <c r="V29" s="2037"/>
      <c r="W29" s="1998">
        <v>0</v>
      </c>
      <c r="X29" s="2039"/>
      <c r="Y29" s="1999">
        <v>0</v>
      </c>
      <c r="Z29" s="2038"/>
      <c r="AA29" s="2036"/>
      <c r="AB29" s="2036"/>
      <c r="AC29" s="1999">
        <v>0</v>
      </c>
      <c r="AD29" s="2038"/>
      <c r="AE29" s="2036"/>
      <c r="AF29" s="2036"/>
      <c r="AG29" s="1999">
        <v>0</v>
      </c>
      <c r="AH29" s="2038"/>
      <c r="AI29" s="2036"/>
      <c r="AJ29" s="2037"/>
      <c r="AK29" s="1998">
        <v>0</v>
      </c>
      <c r="AL29" s="2039"/>
      <c r="AM29" s="1999">
        <v>0</v>
      </c>
      <c r="AN29" s="2038"/>
      <c r="AO29" s="2036"/>
      <c r="AP29" s="2036"/>
      <c r="AQ29" s="1999">
        <v>0</v>
      </c>
      <c r="AR29" s="2038"/>
      <c r="AS29" s="2036"/>
      <c r="AT29" s="2036"/>
      <c r="AU29" s="1999">
        <v>0</v>
      </c>
      <c r="AV29" s="2038"/>
      <c r="AW29" s="2036"/>
      <c r="AX29" s="2037"/>
      <c r="AY29" s="1998">
        <v>0</v>
      </c>
      <c r="AZ29" s="2039"/>
      <c r="BA29" s="1999">
        <v>0</v>
      </c>
      <c r="BB29" s="2038"/>
      <c r="BC29" s="1998">
        <v>0</v>
      </c>
    </row>
    <row r="30" spans="1:55" ht="16.5" thickBot="1" x14ac:dyDescent="0.3">
      <c r="A30" s="2025" t="s">
        <v>647</v>
      </c>
      <c r="B30" s="2026"/>
      <c r="C30" s="2027"/>
      <c r="D30" s="2027"/>
      <c r="E30" s="2010"/>
      <c r="F30" s="2010"/>
      <c r="G30" s="189">
        <v>0</v>
      </c>
      <c r="H30" s="2010"/>
      <c r="I30" s="2010"/>
      <c r="J30" s="2028"/>
      <c r="K30" s="1998">
        <v>0</v>
      </c>
      <c r="L30" s="2010"/>
      <c r="M30" s="2010"/>
      <c r="N30" s="2028"/>
      <c r="O30" s="1998">
        <v>0</v>
      </c>
      <c r="P30" s="2010"/>
      <c r="Q30" s="2010"/>
      <c r="R30" s="2010"/>
      <c r="S30" s="189">
        <v>0</v>
      </c>
      <c r="T30" s="2011"/>
      <c r="U30" s="2010"/>
      <c r="V30" s="2028"/>
      <c r="W30" s="1998">
        <v>0</v>
      </c>
      <c r="X30" s="2029"/>
      <c r="Y30" s="1999">
        <v>0</v>
      </c>
      <c r="Z30" s="2011"/>
      <c r="AA30" s="2010"/>
      <c r="AB30" s="2010"/>
      <c r="AC30" s="1999">
        <v>0</v>
      </c>
      <c r="AD30" s="2011"/>
      <c r="AE30" s="2010"/>
      <c r="AF30" s="2010"/>
      <c r="AG30" s="1999">
        <v>0</v>
      </c>
      <c r="AH30" s="2011"/>
      <c r="AI30" s="2010"/>
      <c r="AJ30" s="2028"/>
      <c r="AK30" s="1998">
        <v>0</v>
      </c>
      <c r="AL30" s="2029"/>
      <c r="AM30" s="1999">
        <v>0</v>
      </c>
      <c r="AN30" s="2011"/>
      <c r="AO30" s="2010"/>
      <c r="AP30" s="2010"/>
      <c r="AQ30" s="1999">
        <v>0</v>
      </c>
      <c r="AR30" s="2011"/>
      <c r="AS30" s="2010"/>
      <c r="AT30" s="2010"/>
      <c r="AU30" s="1999">
        <v>0</v>
      </c>
      <c r="AV30" s="2011"/>
      <c r="AW30" s="2010"/>
      <c r="AX30" s="2028"/>
      <c r="AY30" s="1998">
        <v>0</v>
      </c>
      <c r="AZ30" s="2029"/>
      <c r="BA30" s="1999">
        <v>0</v>
      </c>
      <c r="BB30" s="2011"/>
      <c r="BC30" s="1998">
        <v>0</v>
      </c>
    </row>
    <row r="31" spans="1:55" x14ac:dyDescent="0.25">
      <c r="A31" s="2031" t="s">
        <v>2219</v>
      </c>
      <c r="B31" s="2032"/>
      <c r="C31" s="797"/>
      <c r="D31" s="797"/>
      <c r="E31" s="797"/>
      <c r="F31" s="189"/>
      <c r="G31" s="189">
        <v>0</v>
      </c>
      <c r="H31" s="189"/>
      <c r="I31" s="797"/>
      <c r="J31" s="197"/>
      <c r="K31" s="1998">
        <v>0</v>
      </c>
      <c r="L31" s="189"/>
      <c r="M31" s="189">
        <v>265</v>
      </c>
      <c r="N31" s="197"/>
      <c r="O31" s="1998">
        <v>265</v>
      </c>
      <c r="P31" s="189"/>
      <c r="Q31" s="189">
        <v>109</v>
      </c>
      <c r="R31" s="189"/>
      <c r="S31" s="189">
        <v>374</v>
      </c>
      <c r="T31" s="798"/>
      <c r="U31" s="189"/>
      <c r="V31" s="799"/>
      <c r="W31" s="1998">
        <v>374</v>
      </c>
      <c r="X31" s="800"/>
      <c r="Y31" s="1999">
        <v>374</v>
      </c>
      <c r="Z31" s="798"/>
      <c r="AA31" s="189"/>
      <c r="AB31" s="797"/>
      <c r="AC31" s="1999">
        <v>374</v>
      </c>
      <c r="AD31" s="798"/>
      <c r="AE31" s="189"/>
      <c r="AF31" s="797"/>
      <c r="AG31" s="1999">
        <v>374</v>
      </c>
      <c r="AH31" s="798"/>
      <c r="AI31" s="189"/>
      <c r="AJ31" s="799"/>
      <c r="AK31" s="1998">
        <v>0</v>
      </c>
      <c r="AL31" s="800"/>
      <c r="AM31" s="1999">
        <v>374</v>
      </c>
      <c r="AN31" s="798"/>
      <c r="AO31" s="189"/>
      <c r="AP31" s="189"/>
      <c r="AQ31" s="1999">
        <v>374</v>
      </c>
      <c r="AR31" s="430"/>
      <c r="AS31" s="189">
        <v>467.245</v>
      </c>
      <c r="AT31" s="189"/>
      <c r="AU31" s="1999">
        <v>841.245</v>
      </c>
      <c r="AV31" s="430"/>
      <c r="AW31" s="189"/>
      <c r="AX31" s="799"/>
      <c r="AY31" s="1998">
        <v>467.245</v>
      </c>
      <c r="AZ31" s="800"/>
      <c r="BA31" s="1999">
        <v>467.245</v>
      </c>
      <c r="BB31" s="1999"/>
      <c r="BC31" s="1998">
        <v>841.245</v>
      </c>
    </row>
    <row r="32" spans="1:55" x14ac:dyDescent="0.25">
      <c r="A32" s="190" t="s">
        <v>1682</v>
      </c>
      <c r="B32" s="191"/>
      <c r="C32" s="189">
        <v>2982</v>
      </c>
      <c r="D32" s="189"/>
      <c r="E32" s="2040">
        <v>4860</v>
      </c>
      <c r="F32" s="2040"/>
      <c r="G32" s="189">
        <v>7842</v>
      </c>
      <c r="H32" s="2040"/>
      <c r="I32" s="2040">
        <v>4560</v>
      </c>
      <c r="J32" s="2041"/>
      <c r="K32" s="1998">
        <v>12402</v>
      </c>
      <c r="L32" s="2040"/>
      <c r="M32" s="2040">
        <v>5149</v>
      </c>
      <c r="N32" s="2002"/>
      <c r="O32" s="1998">
        <v>17551</v>
      </c>
      <c r="P32" s="2040"/>
      <c r="Q32" s="2040">
        <v>6935</v>
      </c>
      <c r="R32" s="2040"/>
      <c r="S32" s="189">
        <v>24486</v>
      </c>
      <c r="T32" s="801"/>
      <c r="U32" s="2040"/>
      <c r="V32" s="2042"/>
      <c r="W32" s="1998">
        <v>12084</v>
      </c>
      <c r="X32" s="800"/>
      <c r="Y32" s="1999">
        <v>24486</v>
      </c>
      <c r="Z32" s="801"/>
      <c r="AA32" s="2040">
        <v>5879.5690000000004</v>
      </c>
      <c r="AB32" s="2013"/>
      <c r="AC32" s="1999">
        <v>30365.569</v>
      </c>
      <c r="AD32" s="801"/>
      <c r="AE32" s="2040"/>
      <c r="AF32" s="2013"/>
      <c r="AG32" s="1999">
        <v>30365.569</v>
      </c>
      <c r="AH32" s="801"/>
      <c r="AI32" s="2040">
        <v>6630</v>
      </c>
      <c r="AJ32" s="2042"/>
      <c r="AK32" s="1998">
        <v>12509.569</v>
      </c>
      <c r="AL32" s="800"/>
      <c r="AM32" s="1999">
        <v>36995.569000000003</v>
      </c>
      <c r="AN32" s="801"/>
      <c r="AO32" s="2040"/>
      <c r="AP32" s="2001"/>
      <c r="AQ32" s="1999">
        <v>36995.569000000003</v>
      </c>
      <c r="AR32" s="1999"/>
      <c r="AS32" s="2040">
        <v>5656.3670000000002</v>
      </c>
      <c r="AT32" s="2001"/>
      <c r="AU32" s="1999">
        <v>42651.936000000002</v>
      </c>
      <c r="AV32" s="1999"/>
      <c r="AW32" s="2040">
        <v>7914.23</v>
      </c>
      <c r="AX32" s="2042"/>
      <c r="AY32" s="1998">
        <v>13570.597</v>
      </c>
      <c r="AZ32" s="800"/>
      <c r="BA32" s="1999">
        <v>26080.165999999997</v>
      </c>
      <c r="BB32" s="1999"/>
      <c r="BC32" s="1998">
        <v>50566.165999999997</v>
      </c>
    </row>
    <row r="33" spans="1:62" x14ac:dyDescent="0.25">
      <c r="A33" s="2031" t="s">
        <v>1263</v>
      </c>
      <c r="B33" s="2032"/>
      <c r="C33" s="189">
        <v>406</v>
      </c>
      <c r="D33" s="189"/>
      <c r="E33" s="2040">
        <v>2576</v>
      </c>
      <c r="F33" s="189"/>
      <c r="G33" s="189">
        <v>2982</v>
      </c>
      <c r="H33" s="189"/>
      <c r="I33" s="2040">
        <v>2998</v>
      </c>
      <c r="J33" s="197"/>
      <c r="K33" s="1998">
        <v>5980</v>
      </c>
      <c r="L33" s="189"/>
      <c r="M33" s="189">
        <v>2972</v>
      </c>
      <c r="N33" s="197"/>
      <c r="O33" s="1998">
        <v>8952</v>
      </c>
      <c r="P33" s="189"/>
      <c r="Q33" s="189">
        <v>2617</v>
      </c>
      <c r="R33" s="189"/>
      <c r="S33" s="189">
        <v>11569</v>
      </c>
      <c r="T33" s="798"/>
      <c r="U33" s="189"/>
      <c r="V33" s="799"/>
      <c r="W33" s="1998">
        <v>5589</v>
      </c>
      <c r="X33" s="800"/>
      <c r="Y33" s="1999">
        <v>11569</v>
      </c>
      <c r="Z33" s="798"/>
      <c r="AA33" s="189">
        <v>995.76599999999996</v>
      </c>
      <c r="AB33" s="797"/>
      <c r="AC33" s="1999">
        <v>12564.766</v>
      </c>
      <c r="AD33" s="798"/>
      <c r="AE33" s="189"/>
      <c r="AF33" s="797"/>
      <c r="AG33" s="1999">
        <v>12564.766</v>
      </c>
      <c r="AH33" s="798"/>
      <c r="AI33" s="189">
        <v>3276</v>
      </c>
      <c r="AJ33" s="799"/>
      <c r="AK33" s="1998">
        <v>4271.7659999999996</v>
      </c>
      <c r="AL33" s="800"/>
      <c r="AM33" s="1999">
        <v>15840.766</v>
      </c>
      <c r="AN33" s="798"/>
      <c r="AO33" s="189"/>
      <c r="AP33" s="189"/>
      <c r="AQ33" s="1999">
        <v>15840.766</v>
      </c>
      <c r="AR33" s="430"/>
      <c r="AS33" s="189">
        <v>2713.011</v>
      </c>
      <c r="AT33" s="189"/>
      <c r="AU33" s="1999">
        <v>18553.776999999998</v>
      </c>
      <c r="AV33" s="430"/>
      <c r="AW33" s="189">
        <v>3976.7809999999999</v>
      </c>
      <c r="AX33" s="799"/>
      <c r="AY33" s="1998">
        <v>6689.7919999999995</v>
      </c>
      <c r="AZ33" s="800"/>
      <c r="BA33" s="1999">
        <v>10961.557999999999</v>
      </c>
      <c r="BB33" s="1999"/>
      <c r="BC33" s="1998">
        <v>22530.557999999997</v>
      </c>
    </row>
    <row r="34" spans="1:62" ht="16.5" thickBot="1" x14ac:dyDescent="0.3">
      <c r="A34" s="190" t="s">
        <v>1275</v>
      </c>
      <c r="B34" s="191"/>
      <c r="C34" s="189">
        <v>481</v>
      </c>
      <c r="D34" s="189"/>
      <c r="E34" s="189">
        <v>409</v>
      </c>
      <c r="F34" s="189"/>
      <c r="G34" s="189">
        <v>890</v>
      </c>
      <c r="H34" s="189"/>
      <c r="I34" s="189"/>
      <c r="J34" s="197"/>
      <c r="K34" s="1998">
        <v>890</v>
      </c>
      <c r="L34" s="189"/>
      <c r="M34" s="189"/>
      <c r="N34" s="197"/>
      <c r="O34" s="1998">
        <v>890</v>
      </c>
      <c r="P34" s="189"/>
      <c r="Q34" s="189"/>
      <c r="R34" s="189"/>
      <c r="S34" s="189">
        <v>890</v>
      </c>
      <c r="T34" s="798"/>
      <c r="U34" s="189"/>
      <c r="V34" s="799"/>
      <c r="W34" s="1998">
        <v>0</v>
      </c>
      <c r="X34" s="800"/>
      <c r="Y34" s="1999">
        <v>890</v>
      </c>
      <c r="Z34" s="798"/>
      <c r="AA34" s="189"/>
      <c r="AB34" s="797"/>
      <c r="AC34" s="1999">
        <v>890</v>
      </c>
      <c r="AD34" s="798"/>
      <c r="AE34" s="189"/>
      <c r="AF34" s="797"/>
      <c r="AG34" s="1999">
        <v>890</v>
      </c>
      <c r="AH34" s="798"/>
      <c r="AI34" s="189"/>
      <c r="AJ34" s="799"/>
      <c r="AK34" s="1998">
        <v>0</v>
      </c>
      <c r="AL34" s="800"/>
      <c r="AM34" s="1999">
        <v>890</v>
      </c>
      <c r="AN34" s="798"/>
      <c r="AO34" s="189"/>
      <c r="AP34" s="189"/>
      <c r="AQ34" s="1999">
        <v>890</v>
      </c>
      <c r="AR34" s="430"/>
      <c r="AS34" s="189"/>
      <c r="AT34" s="189"/>
      <c r="AU34" s="1999">
        <v>890</v>
      </c>
      <c r="AV34" s="430"/>
      <c r="AW34" s="189"/>
      <c r="AX34" s="799"/>
      <c r="AY34" s="1998">
        <v>0</v>
      </c>
      <c r="AZ34" s="800"/>
      <c r="BA34" s="1999">
        <v>0</v>
      </c>
      <c r="BB34" s="1999"/>
      <c r="BC34" s="1998">
        <v>890</v>
      </c>
    </row>
    <row r="35" spans="1:62" ht="16.5" thickBot="1" x14ac:dyDescent="0.3">
      <c r="A35" s="2003" t="s">
        <v>657</v>
      </c>
      <c r="B35" s="2004"/>
      <c r="C35" s="2005">
        <v>3869</v>
      </c>
      <c r="D35" s="2005"/>
      <c r="E35" s="2005">
        <v>7845</v>
      </c>
      <c r="F35" s="2005"/>
      <c r="G35" s="189">
        <v>11714</v>
      </c>
      <c r="H35" s="2005"/>
      <c r="I35" s="2005">
        <v>7558</v>
      </c>
      <c r="J35" s="2005"/>
      <c r="K35" s="1998">
        <v>19272</v>
      </c>
      <c r="L35" s="2005"/>
      <c r="M35" s="2005">
        <v>8386</v>
      </c>
      <c r="N35" s="2005"/>
      <c r="O35" s="1998">
        <v>27658</v>
      </c>
      <c r="P35" s="2005"/>
      <c r="Q35" s="2005">
        <v>9661</v>
      </c>
      <c r="R35" s="2005"/>
      <c r="S35" s="189">
        <v>37319</v>
      </c>
      <c r="T35" s="2005"/>
      <c r="U35" s="2005">
        <v>0</v>
      </c>
      <c r="V35" s="2005"/>
      <c r="W35" s="1998">
        <v>18047</v>
      </c>
      <c r="X35" s="2005"/>
      <c r="Y35" s="1999">
        <v>37319</v>
      </c>
      <c r="Z35" s="2005"/>
      <c r="AA35" s="2005">
        <v>6875.335</v>
      </c>
      <c r="AB35" s="2005"/>
      <c r="AC35" s="1999">
        <v>44194.334999999999</v>
      </c>
      <c r="AD35" s="2005"/>
      <c r="AE35" s="2005">
        <v>0</v>
      </c>
      <c r="AF35" s="2005"/>
      <c r="AG35" s="1999">
        <v>44194.334999999999</v>
      </c>
      <c r="AH35" s="2005"/>
      <c r="AI35" s="2005">
        <v>9906</v>
      </c>
      <c r="AJ35" s="2005"/>
      <c r="AK35" s="1998">
        <v>16781.334999999999</v>
      </c>
      <c r="AL35" s="2005"/>
      <c r="AM35" s="1999">
        <v>54100.334999999999</v>
      </c>
      <c r="AN35" s="2005"/>
      <c r="AO35" s="2005">
        <v>0</v>
      </c>
      <c r="AP35" s="2005"/>
      <c r="AQ35" s="1999">
        <v>54100.334999999999</v>
      </c>
      <c r="AR35" s="2005"/>
      <c r="AS35" s="2005">
        <v>8836.6229999999996</v>
      </c>
      <c r="AT35" s="2005"/>
      <c r="AU35" s="1999">
        <v>62936.957999999999</v>
      </c>
      <c r="AV35" s="2005"/>
      <c r="AW35" s="2005">
        <v>11891.010999999999</v>
      </c>
      <c r="AX35" s="2005"/>
      <c r="AY35" s="1998">
        <v>20727.633999999998</v>
      </c>
      <c r="AZ35" s="2005"/>
      <c r="BA35" s="1999">
        <v>37508.968999999997</v>
      </c>
      <c r="BB35" s="2005"/>
      <c r="BC35" s="1998">
        <v>74827.968999999997</v>
      </c>
    </row>
    <row r="36" spans="1:62" ht="16.5" thickBot="1" x14ac:dyDescent="0.3">
      <c r="A36" s="802" t="s">
        <v>1362</v>
      </c>
      <c r="B36" s="796"/>
      <c r="C36" s="797">
        <v>787</v>
      </c>
      <c r="D36" s="797"/>
      <c r="E36" s="797">
        <v>1037</v>
      </c>
      <c r="F36" s="797"/>
      <c r="G36" s="189">
        <v>1824</v>
      </c>
      <c r="H36" s="797"/>
      <c r="I36" s="797">
        <v>337</v>
      </c>
      <c r="J36" s="799"/>
      <c r="K36" s="1998">
        <v>2161</v>
      </c>
      <c r="L36" s="797"/>
      <c r="M36" s="797">
        <v>1702</v>
      </c>
      <c r="N36" s="799"/>
      <c r="O36" s="1998">
        <v>3863</v>
      </c>
      <c r="P36" s="797"/>
      <c r="Q36" s="797">
        <v>590</v>
      </c>
      <c r="R36" s="797"/>
      <c r="S36" s="189">
        <v>4453</v>
      </c>
      <c r="T36" s="798"/>
      <c r="U36" s="797">
        <v>493.346</v>
      </c>
      <c r="V36" s="799"/>
      <c r="W36" s="1998">
        <v>2785.346</v>
      </c>
      <c r="X36" s="800"/>
      <c r="Y36" s="1999">
        <v>4946.3459999999995</v>
      </c>
      <c r="Z36" s="798"/>
      <c r="AA36" s="797">
        <v>418.88499999999999</v>
      </c>
      <c r="AB36" s="797"/>
      <c r="AC36" s="1999">
        <v>5365.2309999999998</v>
      </c>
      <c r="AD36" s="798"/>
      <c r="AE36" s="797"/>
      <c r="AF36" s="797"/>
      <c r="AG36" s="1999">
        <v>5365.2309999999998</v>
      </c>
      <c r="AH36" s="798"/>
      <c r="AI36" s="797">
        <v>220.298</v>
      </c>
      <c r="AJ36" s="799"/>
      <c r="AK36" s="1998">
        <v>639.18299999999999</v>
      </c>
      <c r="AL36" s="800"/>
      <c r="AM36" s="1999">
        <v>5585.5289999999995</v>
      </c>
      <c r="AN36" s="798"/>
      <c r="AO36" s="797">
        <v>414.69099999999997</v>
      </c>
      <c r="AP36" s="797"/>
      <c r="AQ36" s="1999">
        <v>6000.2199999999993</v>
      </c>
      <c r="AR36" s="798"/>
      <c r="AS36" s="797">
        <v>568.56100000000004</v>
      </c>
      <c r="AT36" s="797"/>
      <c r="AU36" s="1999">
        <v>6568.780999999999</v>
      </c>
      <c r="AV36" s="798"/>
      <c r="AW36" s="797">
        <v>762.64700000000084</v>
      </c>
      <c r="AX36" s="799"/>
      <c r="AY36" s="1998">
        <v>1745.8990000000008</v>
      </c>
      <c r="AZ36" s="800"/>
      <c r="BA36" s="1999">
        <v>2385.0820000000008</v>
      </c>
      <c r="BB36" s="801"/>
      <c r="BC36" s="1998">
        <v>7331.4279999999999</v>
      </c>
      <c r="BJ36" s="2000"/>
    </row>
    <row r="37" spans="1:62" ht="16.5" thickBot="1" x14ac:dyDescent="0.3">
      <c r="A37" s="2043" t="s">
        <v>2</v>
      </c>
      <c r="B37" s="2044"/>
      <c r="C37" s="2045">
        <v>53008</v>
      </c>
      <c r="D37" s="2045"/>
      <c r="E37" s="2045">
        <v>55785</v>
      </c>
      <c r="F37" s="2045"/>
      <c r="G37" s="189">
        <v>108793</v>
      </c>
      <c r="H37" s="2045"/>
      <c r="I37" s="2045">
        <v>30559</v>
      </c>
      <c r="J37" s="2045"/>
      <c r="K37" s="1998">
        <v>139352</v>
      </c>
      <c r="L37" s="2045"/>
      <c r="M37" s="2045">
        <v>58736</v>
      </c>
      <c r="N37" s="2045"/>
      <c r="O37" s="1998">
        <v>198088</v>
      </c>
      <c r="P37" s="2045"/>
      <c r="Q37" s="2045">
        <v>57457</v>
      </c>
      <c r="R37" s="2045"/>
      <c r="S37" s="189">
        <v>255545</v>
      </c>
      <c r="T37" s="2045"/>
      <c r="U37" s="2045">
        <v>56457.135000000002</v>
      </c>
      <c r="V37" s="2045"/>
      <c r="W37" s="1998">
        <v>172650.13500000001</v>
      </c>
      <c r="X37" s="2045"/>
      <c r="Y37" s="1999">
        <v>312002.13500000001</v>
      </c>
      <c r="Z37" s="2045"/>
      <c r="AA37" s="2045">
        <v>53911.783000000003</v>
      </c>
      <c r="AB37" s="2045"/>
      <c r="AC37" s="1999">
        <v>365913.91800000001</v>
      </c>
      <c r="AD37" s="2045"/>
      <c r="AE37" s="2045">
        <v>0</v>
      </c>
      <c r="AF37" s="2045"/>
      <c r="AG37" s="1999">
        <v>365913.91800000001</v>
      </c>
      <c r="AH37" s="2045"/>
      <c r="AI37" s="2045">
        <v>58528.298000000003</v>
      </c>
      <c r="AJ37" s="2045"/>
      <c r="AK37" s="1998">
        <v>112440.08100000001</v>
      </c>
      <c r="AL37" s="2045"/>
      <c r="AM37" s="1999">
        <v>424442.21600000001</v>
      </c>
      <c r="AN37" s="2045"/>
      <c r="AO37" s="2045">
        <v>62333.450000000004</v>
      </c>
      <c r="AP37" s="2045">
        <v>0</v>
      </c>
      <c r="AQ37" s="1999">
        <v>486775.66600000003</v>
      </c>
      <c r="AR37" s="2045">
        <v>0</v>
      </c>
      <c r="AS37" s="2045">
        <v>58904.739000000009</v>
      </c>
      <c r="AT37" s="2045">
        <v>0</v>
      </c>
      <c r="AU37" s="1999">
        <v>545680.40500000003</v>
      </c>
      <c r="AV37" s="2045">
        <v>0</v>
      </c>
      <c r="AW37" s="2045">
        <v>71685.106999999989</v>
      </c>
      <c r="AX37" s="2045">
        <v>0</v>
      </c>
      <c r="AY37" s="1998">
        <v>192923.296</v>
      </c>
      <c r="AZ37" s="2045">
        <v>0</v>
      </c>
      <c r="BA37" s="1999">
        <v>305363.37699999998</v>
      </c>
      <c r="BB37" s="2045">
        <v>0</v>
      </c>
      <c r="BC37" s="1998">
        <v>617365.51199999999</v>
      </c>
    </row>
    <row r="39" spans="1:62" x14ac:dyDescent="0.25">
      <c r="C39" s="2046">
        <v>1.000000000007276</v>
      </c>
      <c r="E39" s="2046">
        <v>-0.85999999999330612</v>
      </c>
      <c r="I39" s="2046">
        <v>1.0400000000008731</v>
      </c>
      <c r="M39" s="2046">
        <v>5.0899999999965075</v>
      </c>
      <c r="O39" s="2046">
        <v>6.2700000000186265</v>
      </c>
      <c r="Q39" s="2046">
        <v>0.15000000000145519</v>
      </c>
      <c r="U39" s="2046">
        <v>0.33499999999912689</v>
      </c>
      <c r="W39" s="2046">
        <v>5.5750000000116415</v>
      </c>
      <c r="Y39" s="2046">
        <v>6.7550000000046566</v>
      </c>
      <c r="AA39" s="2046">
        <v>0.82300000000395812</v>
      </c>
      <c r="AC39" s="2046">
        <v>7.5779999999795109</v>
      </c>
      <c r="AE39" s="2046">
        <v>0</v>
      </c>
      <c r="AF39" s="2046">
        <v>-384021.16131773591</v>
      </c>
      <c r="AG39" s="2046">
        <v>7.5779999999795109</v>
      </c>
      <c r="AI39" s="2046">
        <v>-1.0619999999980791</v>
      </c>
      <c r="AK39" s="2046">
        <v>-0.23900000000139698</v>
      </c>
      <c r="AO39" s="2046">
        <v>-0.6599999999962165</v>
      </c>
      <c r="AS39" s="2046">
        <v>-1.0709999999889988</v>
      </c>
      <c r="AW39" s="2046">
        <v>-0.59300000002258457</v>
      </c>
      <c r="AY39" s="2046">
        <v>-2.3239999999932479</v>
      </c>
      <c r="BA39" s="2046">
        <v>-2.5630000000237487</v>
      </c>
      <c r="BC39" s="2046">
        <v>4.1920000000391155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68"/>
  <sheetViews>
    <sheetView topLeftCell="A139" zoomScale="130" zoomScaleNormal="130" workbookViewId="0">
      <selection activeCell="G150" sqref="G150"/>
    </sheetView>
  </sheetViews>
  <sheetFormatPr defaultRowHeight="15" x14ac:dyDescent="0.25"/>
  <cols>
    <col min="1" max="1" width="9.140625" style="461"/>
    <col min="2" max="2" width="11.7109375" style="461" customWidth="1"/>
    <col min="3" max="3" width="42.7109375" style="461" customWidth="1"/>
    <col min="4" max="4" width="11" style="461" hidden="1" customWidth="1"/>
    <col min="5" max="5" width="10.5703125" style="461" bestFit="1" customWidth="1"/>
    <col min="6" max="6" width="10.5703125" style="555" hidden="1" customWidth="1"/>
    <col min="7" max="7" width="10.5703125" style="461" bestFit="1" customWidth="1"/>
    <col min="8" max="10" width="10.5703125" style="555" hidden="1" customWidth="1"/>
    <col min="11" max="11" width="10.5703125" style="461" bestFit="1" customWidth="1"/>
    <col min="12" max="14" width="10.5703125" style="555" hidden="1" customWidth="1"/>
    <col min="15" max="15" width="10.5703125" style="461" bestFit="1" customWidth="1"/>
    <col min="16" max="18" width="10.5703125" style="555" hidden="1" customWidth="1"/>
    <col min="19" max="19" width="10.5703125" style="461" customWidth="1"/>
    <col min="20" max="22" width="10.5703125" style="555" hidden="1" customWidth="1"/>
    <col min="23" max="23" width="10.5703125" style="461" customWidth="1"/>
    <col min="24" max="28" width="10.5703125" style="555" hidden="1" customWidth="1"/>
    <col min="29" max="29" width="10.5703125" style="53" customWidth="1"/>
    <col min="30" max="32" width="10.5703125" style="555" hidden="1" customWidth="1"/>
    <col min="33" max="33" width="10.5703125" style="461" customWidth="1"/>
    <col min="34" max="36" width="10.5703125" style="555" hidden="1" customWidth="1"/>
    <col min="37" max="37" width="10.5703125" style="53" customWidth="1"/>
    <col min="38" max="42" width="10.5703125" style="555" hidden="1" customWidth="1"/>
    <col min="43" max="43" width="10.5703125" style="461" customWidth="1"/>
    <col min="44" max="46" width="10.5703125" style="555" hidden="1" customWidth="1"/>
    <col min="47" max="47" width="10.5703125" style="555" customWidth="1"/>
    <col min="48" max="50" width="10.5703125" style="555" hidden="1" customWidth="1"/>
    <col min="51" max="51" width="10.5703125" style="555" customWidth="1"/>
    <col min="52" max="53" width="10.5703125" style="555" hidden="1" customWidth="1"/>
    <col min="54" max="54" width="10.5703125" style="461" hidden="1" customWidth="1"/>
    <col min="55" max="55" width="10.5703125" style="555" hidden="1" customWidth="1"/>
    <col min="56" max="56" width="10.5703125" style="461" hidden="1" customWidth="1"/>
    <col min="57" max="57" width="11.5703125" style="461" customWidth="1"/>
    <col min="58" max="16384" width="9.140625" style="461"/>
  </cols>
  <sheetData>
    <row r="2" spans="3:57" ht="15.75" thickBot="1" x14ac:dyDescent="0.3"/>
    <row r="3" spans="3:57" s="11" customFormat="1" ht="15.75" hidden="1" thickBot="1" x14ac:dyDescent="0.3">
      <c r="C3" s="426"/>
      <c r="D3" s="426"/>
      <c r="E3" s="426" t="s">
        <v>1813</v>
      </c>
      <c r="F3" s="426"/>
      <c r="G3" s="426" t="s">
        <v>1407</v>
      </c>
      <c r="H3" s="426"/>
      <c r="I3" s="426"/>
      <c r="J3" s="426"/>
      <c r="K3" s="426" t="s">
        <v>1472</v>
      </c>
      <c r="L3" s="426"/>
      <c r="M3" s="426"/>
      <c r="N3" s="426"/>
      <c r="O3" s="426" t="s">
        <v>1528</v>
      </c>
      <c r="P3" s="426"/>
      <c r="Q3" s="426"/>
      <c r="R3" s="426"/>
      <c r="S3" s="426" t="s">
        <v>1564</v>
      </c>
      <c r="T3" s="426"/>
      <c r="U3" s="426"/>
      <c r="V3" s="426"/>
      <c r="W3" s="426" t="s">
        <v>1620</v>
      </c>
      <c r="X3" s="426"/>
      <c r="Y3" s="426"/>
      <c r="Z3" s="426"/>
      <c r="AA3" s="426"/>
      <c r="AB3" s="426"/>
      <c r="AC3" s="747" t="s">
        <v>1639</v>
      </c>
      <c r="AD3" s="426"/>
      <c r="AE3" s="426"/>
      <c r="AF3" s="426"/>
      <c r="AG3" s="426" t="s">
        <v>1660</v>
      </c>
      <c r="AH3" s="426"/>
      <c r="AI3" s="426"/>
      <c r="AJ3" s="426"/>
      <c r="AK3" s="747" t="s">
        <v>1679</v>
      </c>
      <c r="AL3" s="426"/>
      <c r="AM3" s="426"/>
      <c r="AN3" s="426"/>
      <c r="AO3" s="426"/>
      <c r="AP3" s="426"/>
      <c r="AQ3" s="426" t="s">
        <v>1699</v>
      </c>
      <c r="AR3" s="426"/>
      <c r="AS3" s="426"/>
      <c r="AT3" s="426"/>
      <c r="AU3" s="426"/>
      <c r="AV3" s="426"/>
      <c r="AW3" s="426"/>
      <c r="AX3" s="426"/>
      <c r="AY3" s="426"/>
      <c r="AZ3" s="426"/>
      <c r="BA3" s="426"/>
      <c r="BB3" s="426" t="s">
        <v>1709</v>
      </c>
      <c r="BC3" s="426"/>
      <c r="BD3" s="426" t="s">
        <v>1725</v>
      </c>
      <c r="BE3" s="426" t="s">
        <v>1401</v>
      </c>
    </row>
    <row r="4" spans="3:57" ht="15.75" hidden="1" thickBot="1" x14ac:dyDescent="0.3">
      <c r="C4" s="432" t="s">
        <v>1209</v>
      </c>
      <c r="D4" s="432"/>
      <c r="E4" s="468">
        <v>5753.3300000000008</v>
      </c>
      <c r="F4" s="468"/>
      <c r="G4" s="468">
        <v>7402.9009999999989</v>
      </c>
      <c r="H4" s="468"/>
      <c r="I4" s="468"/>
      <c r="J4" s="468"/>
      <c r="K4" s="468">
        <v>3517.8110000000006</v>
      </c>
      <c r="L4" s="468"/>
      <c r="M4" s="468"/>
      <c r="N4" s="468"/>
      <c r="O4" s="468">
        <v>4868.7290000000012</v>
      </c>
      <c r="P4" s="468"/>
      <c r="Q4" s="468"/>
      <c r="R4" s="468"/>
      <c r="S4" s="468">
        <v>5449.8919999999998</v>
      </c>
      <c r="T4" s="468"/>
      <c r="U4" s="468"/>
      <c r="V4" s="468"/>
      <c r="W4" s="468">
        <v>4386.5499999999993</v>
      </c>
      <c r="X4" s="468"/>
      <c r="Y4" s="468"/>
      <c r="Z4" s="468"/>
      <c r="AA4" s="468"/>
      <c r="AB4" s="468"/>
      <c r="AC4" s="748">
        <v>7058.6459999999988</v>
      </c>
      <c r="AD4" s="468"/>
      <c r="AE4" s="468"/>
      <c r="AF4" s="468"/>
      <c r="AG4" s="468">
        <v>5486</v>
      </c>
      <c r="AH4" s="468"/>
      <c r="AI4" s="468"/>
      <c r="AJ4" s="468"/>
      <c r="AK4" s="748">
        <v>8003</v>
      </c>
      <c r="AL4" s="468"/>
      <c r="AM4" s="468"/>
      <c r="AN4" s="468"/>
      <c r="AO4" s="468"/>
      <c r="AP4" s="468"/>
      <c r="AQ4" s="468">
        <v>5811</v>
      </c>
      <c r="AR4" s="468"/>
      <c r="AS4" s="468"/>
      <c r="AT4" s="468"/>
      <c r="AU4" s="468"/>
      <c r="AV4" s="468"/>
      <c r="AW4" s="468"/>
      <c r="AX4" s="468"/>
      <c r="AY4" s="468"/>
      <c r="AZ4" s="468"/>
      <c r="BA4" s="468"/>
      <c r="BB4" s="468">
        <v>7902.131999999996</v>
      </c>
      <c r="BC4" s="468"/>
      <c r="BD4" s="468">
        <v>5583</v>
      </c>
      <c r="BE4" s="468">
        <v>71222.990999999995</v>
      </c>
    </row>
    <row r="5" spans="3:57" ht="15.75" hidden="1" thickBot="1" x14ac:dyDescent="0.3">
      <c r="C5" s="432" t="s">
        <v>1412</v>
      </c>
      <c r="D5" s="432"/>
      <c r="E5" s="468">
        <v>5558.0140000000001</v>
      </c>
      <c r="F5" s="468"/>
      <c r="G5" s="468">
        <v>3052.8740000000007</v>
      </c>
      <c r="H5" s="468"/>
      <c r="I5" s="468"/>
      <c r="J5" s="468"/>
      <c r="K5" s="468">
        <v>6780.8620000000001</v>
      </c>
      <c r="L5" s="468"/>
      <c r="M5" s="468"/>
      <c r="N5" s="468"/>
      <c r="O5" s="468">
        <v>3450.0789999999997</v>
      </c>
      <c r="P5" s="468"/>
      <c r="Q5" s="468"/>
      <c r="R5" s="468"/>
      <c r="S5" s="468">
        <v>4758.6139999999996</v>
      </c>
      <c r="T5" s="468"/>
      <c r="U5" s="468"/>
      <c r="V5" s="468"/>
      <c r="W5" s="468">
        <v>6105.2320000000009</v>
      </c>
      <c r="X5" s="468"/>
      <c r="Y5" s="468"/>
      <c r="Z5" s="468"/>
      <c r="AA5" s="468"/>
      <c r="AB5" s="468"/>
      <c r="AC5" s="748">
        <v>3640.308</v>
      </c>
      <c r="AD5" s="468"/>
      <c r="AE5" s="468"/>
      <c r="AF5" s="468"/>
      <c r="AG5" s="468">
        <v>6947</v>
      </c>
      <c r="AH5" s="468"/>
      <c r="AI5" s="468"/>
      <c r="AJ5" s="468"/>
      <c r="AK5" s="748">
        <v>7777</v>
      </c>
      <c r="AL5" s="468"/>
      <c r="AM5" s="468"/>
      <c r="AN5" s="468"/>
      <c r="AO5" s="468"/>
      <c r="AP5" s="468"/>
      <c r="AQ5" s="468">
        <v>9148</v>
      </c>
      <c r="AR5" s="468"/>
      <c r="AS5" s="468"/>
      <c r="AT5" s="468"/>
      <c r="AU5" s="468"/>
      <c r="AV5" s="468"/>
      <c r="AW5" s="468"/>
      <c r="AX5" s="468"/>
      <c r="AY5" s="468"/>
      <c r="AZ5" s="468"/>
      <c r="BA5" s="468"/>
      <c r="BB5" s="468">
        <v>3545.1780000000003</v>
      </c>
      <c r="BC5" s="468"/>
      <c r="BD5" s="468">
        <v>10058</v>
      </c>
      <c r="BE5" s="468">
        <v>70821.160999999993</v>
      </c>
    </row>
    <row r="6" spans="3:57" ht="15.75" hidden="1" thickBot="1" x14ac:dyDescent="0.3">
      <c r="C6" s="432" t="s">
        <v>1413</v>
      </c>
      <c r="D6" s="432"/>
      <c r="E6" s="468">
        <v>4443.4390000000003</v>
      </c>
      <c r="F6" s="468"/>
      <c r="G6" s="468">
        <v>7288.2589999999982</v>
      </c>
      <c r="H6" s="468"/>
      <c r="I6" s="468"/>
      <c r="J6" s="468"/>
      <c r="K6" s="468">
        <v>1320.5059999999999</v>
      </c>
      <c r="L6" s="468"/>
      <c r="M6" s="468"/>
      <c r="N6" s="468"/>
      <c r="O6" s="468">
        <v>4462.0449999999992</v>
      </c>
      <c r="P6" s="468"/>
      <c r="Q6" s="468"/>
      <c r="R6" s="468"/>
      <c r="S6" s="468">
        <v>5506.9699999999984</v>
      </c>
      <c r="T6" s="468"/>
      <c r="U6" s="468"/>
      <c r="V6" s="468"/>
      <c r="W6" s="468">
        <v>4458.4260000000004</v>
      </c>
      <c r="X6" s="468"/>
      <c r="Y6" s="468"/>
      <c r="Z6" s="468"/>
      <c r="AA6" s="468"/>
      <c r="AB6" s="468"/>
      <c r="AC6" s="748">
        <v>3595.9140000000007</v>
      </c>
      <c r="AD6" s="468"/>
      <c r="AE6" s="468"/>
      <c r="AF6" s="468"/>
      <c r="AG6" s="468">
        <v>2604</v>
      </c>
      <c r="AH6" s="468"/>
      <c r="AI6" s="468"/>
      <c r="AJ6" s="468"/>
      <c r="AK6" s="748">
        <v>5331</v>
      </c>
      <c r="AL6" s="468"/>
      <c r="AM6" s="468"/>
      <c r="AN6" s="468"/>
      <c r="AO6" s="468"/>
      <c r="AP6" s="468"/>
      <c r="AQ6" s="468">
        <v>7591</v>
      </c>
      <c r="AR6" s="468"/>
      <c r="AS6" s="468"/>
      <c r="AT6" s="468"/>
      <c r="AU6" s="468"/>
      <c r="AV6" s="468"/>
      <c r="AW6" s="468"/>
      <c r="AX6" s="468"/>
      <c r="AY6" s="468"/>
      <c r="AZ6" s="468"/>
      <c r="BA6" s="468"/>
      <c r="BB6" s="468">
        <v>4384.4360000000006</v>
      </c>
      <c r="BC6" s="468"/>
      <c r="BD6" s="468">
        <v>2070</v>
      </c>
      <c r="BE6" s="468">
        <v>53055.994999999995</v>
      </c>
    </row>
    <row r="7" spans="3:57" ht="15.75" hidden="1" thickBot="1" x14ac:dyDescent="0.3">
      <c r="C7" s="432" t="s">
        <v>1475</v>
      </c>
      <c r="D7" s="432"/>
      <c r="E7" s="468">
        <v>0</v>
      </c>
      <c r="F7" s="468"/>
      <c r="G7" s="468">
        <v>0</v>
      </c>
      <c r="H7" s="468"/>
      <c r="I7" s="468"/>
      <c r="J7" s="468"/>
      <c r="K7" s="468">
        <v>89.165999999999997</v>
      </c>
      <c r="L7" s="468"/>
      <c r="M7" s="468"/>
      <c r="N7" s="468"/>
      <c r="O7" s="468">
        <v>0</v>
      </c>
      <c r="P7" s="468"/>
      <c r="Q7" s="468"/>
      <c r="R7" s="468"/>
      <c r="S7" s="468">
        <v>0</v>
      </c>
      <c r="T7" s="468"/>
      <c r="U7" s="468"/>
      <c r="V7" s="468"/>
      <c r="W7" s="468">
        <v>0</v>
      </c>
      <c r="X7" s="468"/>
      <c r="Y7" s="468"/>
      <c r="Z7" s="468"/>
      <c r="AA7" s="468"/>
      <c r="AB7" s="468"/>
      <c r="AC7" s="748">
        <v>0</v>
      </c>
      <c r="AD7" s="468"/>
      <c r="AE7" s="468"/>
      <c r="AF7" s="468"/>
      <c r="AG7" s="468">
        <v>0</v>
      </c>
      <c r="AH7" s="468"/>
      <c r="AI7" s="468"/>
      <c r="AJ7" s="468"/>
      <c r="AK7" s="748">
        <v>0</v>
      </c>
      <c r="AL7" s="468"/>
      <c r="AM7" s="468"/>
      <c r="AN7" s="468"/>
      <c r="AO7" s="468"/>
      <c r="AP7" s="468"/>
      <c r="AQ7" s="468">
        <v>0</v>
      </c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>
        <v>0</v>
      </c>
      <c r="BC7" s="468"/>
      <c r="BD7" s="468">
        <v>0</v>
      </c>
      <c r="BE7" s="468">
        <v>89.165999999999997</v>
      </c>
    </row>
    <row r="8" spans="3:57" ht="15.75" hidden="1" thickBot="1" x14ac:dyDescent="0.3">
      <c r="C8" s="432" t="s">
        <v>1681</v>
      </c>
      <c r="D8" s="432"/>
      <c r="E8" s="468">
        <v>0</v>
      </c>
      <c r="F8" s="468"/>
      <c r="G8" s="468">
        <v>0</v>
      </c>
      <c r="H8" s="468"/>
      <c r="I8" s="468"/>
      <c r="J8" s="468"/>
      <c r="K8" s="468">
        <v>0</v>
      </c>
      <c r="L8" s="468"/>
      <c r="M8" s="468"/>
      <c r="N8" s="468"/>
      <c r="O8" s="468">
        <v>0</v>
      </c>
      <c r="P8" s="468"/>
      <c r="Q8" s="468"/>
      <c r="R8" s="468"/>
      <c r="S8" s="468">
        <v>0</v>
      </c>
      <c r="T8" s="468"/>
      <c r="U8" s="468"/>
      <c r="V8" s="468"/>
      <c r="W8" s="468">
        <v>0</v>
      </c>
      <c r="X8" s="468"/>
      <c r="Y8" s="468"/>
      <c r="Z8" s="468"/>
      <c r="AA8" s="468"/>
      <c r="AB8" s="468"/>
      <c r="AC8" s="748">
        <v>0</v>
      </c>
      <c r="AD8" s="468"/>
      <c r="AE8" s="468"/>
      <c r="AF8" s="468"/>
      <c r="AG8" s="468">
        <v>0</v>
      </c>
      <c r="AH8" s="468"/>
      <c r="AI8" s="468"/>
      <c r="AJ8" s="468"/>
      <c r="AK8" s="748">
        <v>95</v>
      </c>
      <c r="AL8" s="468"/>
      <c r="AM8" s="468"/>
      <c r="AN8" s="468"/>
      <c r="AO8" s="468"/>
      <c r="AP8" s="468"/>
      <c r="AQ8" s="468">
        <v>0</v>
      </c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>
        <v>0</v>
      </c>
      <c r="BC8" s="468"/>
      <c r="BD8" s="468">
        <v>0</v>
      </c>
      <c r="BE8" s="468">
        <v>95</v>
      </c>
    </row>
    <row r="9" spans="3:57" ht="15.75" hidden="1" thickBot="1" x14ac:dyDescent="0.3">
      <c r="C9" s="432" t="s">
        <v>1414</v>
      </c>
      <c r="D9" s="432"/>
      <c r="E9" s="468">
        <v>367.279</v>
      </c>
      <c r="F9" s="468"/>
      <c r="G9" s="468">
        <v>420.35399999999998</v>
      </c>
      <c r="H9" s="468"/>
      <c r="I9" s="468"/>
      <c r="J9" s="468"/>
      <c r="K9" s="468">
        <v>709.08199999999988</v>
      </c>
      <c r="L9" s="468"/>
      <c r="M9" s="468"/>
      <c r="N9" s="468"/>
      <c r="O9" s="468">
        <v>0</v>
      </c>
      <c r="P9" s="468"/>
      <c r="Q9" s="468"/>
      <c r="R9" s="468"/>
      <c r="S9" s="468">
        <v>555.98199999999997</v>
      </c>
      <c r="T9" s="468"/>
      <c r="U9" s="468"/>
      <c r="V9" s="468"/>
      <c r="W9" s="468">
        <v>661.68200000000002</v>
      </c>
      <c r="X9" s="468"/>
      <c r="Y9" s="468"/>
      <c r="Z9" s="468"/>
      <c r="AA9" s="468"/>
      <c r="AB9" s="468"/>
      <c r="AC9" s="748">
        <v>112.042</v>
      </c>
      <c r="AD9" s="468"/>
      <c r="AE9" s="468"/>
      <c r="AF9" s="468"/>
      <c r="AG9" s="468">
        <v>702</v>
      </c>
      <c r="AH9" s="468"/>
      <c r="AI9" s="468"/>
      <c r="AJ9" s="468"/>
      <c r="AK9" s="748">
        <v>0</v>
      </c>
      <c r="AL9" s="468"/>
      <c r="AM9" s="468"/>
      <c r="AN9" s="468"/>
      <c r="AO9" s="468"/>
      <c r="AP9" s="468"/>
      <c r="AQ9" s="468">
        <v>715</v>
      </c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>
        <v>0</v>
      </c>
      <c r="BC9" s="468"/>
      <c r="BD9" s="468">
        <v>564</v>
      </c>
      <c r="BE9" s="468">
        <v>4807.4210000000003</v>
      </c>
    </row>
    <row r="10" spans="3:57" ht="15.75" hidden="1" thickBot="1" x14ac:dyDescent="0.3">
      <c r="C10" s="432" t="s">
        <v>1415</v>
      </c>
      <c r="D10" s="432"/>
      <c r="E10" s="468">
        <v>0</v>
      </c>
      <c r="F10" s="468"/>
      <c r="G10" s="468">
        <v>2891.5260000000003</v>
      </c>
      <c r="H10" s="468"/>
      <c r="I10" s="468"/>
      <c r="J10" s="468"/>
      <c r="K10" s="468">
        <v>2857.5580000000004</v>
      </c>
      <c r="L10" s="468"/>
      <c r="M10" s="468"/>
      <c r="N10" s="468"/>
      <c r="O10" s="468">
        <v>5052.4599999999991</v>
      </c>
      <c r="P10" s="468"/>
      <c r="Q10" s="468"/>
      <c r="R10" s="468"/>
      <c r="S10" s="468">
        <v>1002.0359999999999</v>
      </c>
      <c r="T10" s="468"/>
      <c r="U10" s="468"/>
      <c r="V10" s="468"/>
      <c r="W10" s="468">
        <v>5160.2740000000003</v>
      </c>
      <c r="X10" s="468"/>
      <c r="Y10" s="468"/>
      <c r="Z10" s="468"/>
      <c r="AA10" s="468"/>
      <c r="AB10" s="468"/>
      <c r="AC10" s="748">
        <v>6481.5239999999985</v>
      </c>
      <c r="AD10" s="468"/>
      <c r="AE10" s="468"/>
      <c r="AF10" s="468"/>
      <c r="AG10" s="468">
        <v>2530</v>
      </c>
      <c r="AH10" s="468"/>
      <c r="AI10" s="468"/>
      <c r="AJ10" s="468"/>
      <c r="AK10" s="748">
        <v>2927</v>
      </c>
      <c r="AL10" s="468"/>
      <c r="AM10" s="468"/>
      <c r="AN10" s="468"/>
      <c r="AO10" s="468"/>
      <c r="AP10" s="468"/>
      <c r="AQ10" s="468">
        <v>0</v>
      </c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>
        <v>0</v>
      </c>
      <c r="BC10" s="468"/>
      <c r="BD10" s="468">
        <v>1454</v>
      </c>
      <c r="BE10" s="468">
        <v>30356.377999999997</v>
      </c>
    </row>
    <row r="11" spans="3:57" ht="15.75" hidden="1" thickBot="1" x14ac:dyDescent="0.3">
      <c r="C11" s="432" t="s">
        <v>1210</v>
      </c>
      <c r="D11" s="432"/>
      <c r="E11" s="468">
        <v>2246.134</v>
      </c>
      <c r="F11" s="468"/>
      <c r="G11" s="468">
        <v>1167.6500000000001</v>
      </c>
      <c r="H11" s="468"/>
      <c r="I11" s="468"/>
      <c r="J11" s="468"/>
      <c r="K11" s="468">
        <v>2660.1189999999997</v>
      </c>
      <c r="L11" s="468"/>
      <c r="M11" s="468"/>
      <c r="N11" s="468"/>
      <c r="O11" s="468">
        <v>3776.8170000000005</v>
      </c>
      <c r="P11" s="468"/>
      <c r="Q11" s="468"/>
      <c r="R11" s="468"/>
      <c r="S11" s="468">
        <v>8745.6179999999986</v>
      </c>
      <c r="T11" s="468"/>
      <c r="U11" s="468"/>
      <c r="V11" s="468"/>
      <c r="W11" s="468">
        <v>3684.7019999999998</v>
      </c>
      <c r="X11" s="468"/>
      <c r="Y11" s="468"/>
      <c r="Z11" s="468"/>
      <c r="AA11" s="468"/>
      <c r="AB11" s="468"/>
      <c r="AC11" s="748">
        <v>3094.8960000000002</v>
      </c>
      <c r="AD11" s="468"/>
      <c r="AE11" s="468"/>
      <c r="AF11" s="468"/>
      <c r="AG11" s="468">
        <v>302</v>
      </c>
      <c r="AH11" s="468"/>
      <c r="AI11" s="468"/>
      <c r="AJ11" s="468"/>
      <c r="AK11" s="748">
        <v>1471</v>
      </c>
      <c r="AL11" s="468"/>
      <c r="AM11" s="468"/>
      <c r="AN11" s="468"/>
      <c r="AO11" s="468"/>
      <c r="AP11" s="468"/>
      <c r="AQ11" s="468">
        <v>4657</v>
      </c>
      <c r="AR11" s="468"/>
      <c r="AS11" s="468"/>
      <c r="AT11" s="468"/>
      <c r="AU11" s="468"/>
      <c r="AV11" s="468"/>
      <c r="AW11" s="468"/>
      <c r="AX11" s="468"/>
      <c r="AY11" s="468"/>
      <c r="AZ11" s="468"/>
      <c r="BA11" s="468"/>
      <c r="BB11" s="468">
        <v>2534.6860000000001</v>
      </c>
      <c r="BC11" s="468"/>
      <c r="BD11" s="468">
        <v>1152</v>
      </c>
      <c r="BE11" s="468">
        <v>35492.622000000003</v>
      </c>
    </row>
    <row r="12" spans="3:57" ht="15.75" hidden="1" thickBot="1" x14ac:dyDescent="0.3">
      <c r="C12" s="432" t="s">
        <v>1262</v>
      </c>
      <c r="D12" s="432"/>
      <c r="E12" s="468">
        <v>683.60599999999999</v>
      </c>
      <c r="F12" s="468"/>
      <c r="G12" s="468">
        <v>1946.7909999999997</v>
      </c>
      <c r="H12" s="468"/>
      <c r="I12" s="468"/>
      <c r="J12" s="468"/>
      <c r="K12" s="468">
        <v>3651.5600000000013</v>
      </c>
      <c r="L12" s="468"/>
      <c r="M12" s="468"/>
      <c r="N12" s="468"/>
      <c r="O12" s="468">
        <v>4077.0480000000011</v>
      </c>
      <c r="P12" s="468"/>
      <c r="Q12" s="468"/>
      <c r="R12" s="468"/>
      <c r="S12" s="468">
        <v>6033.3559999999979</v>
      </c>
      <c r="T12" s="468"/>
      <c r="U12" s="468"/>
      <c r="V12" s="468"/>
      <c r="W12" s="468">
        <v>2545.2559999999999</v>
      </c>
      <c r="X12" s="468"/>
      <c r="Y12" s="468"/>
      <c r="Z12" s="468"/>
      <c r="AA12" s="468"/>
      <c r="AB12" s="468"/>
      <c r="AC12" s="748">
        <v>2001.9580000000001</v>
      </c>
      <c r="AD12" s="468"/>
      <c r="AE12" s="468"/>
      <c r="AF12" s="468"/>
      <c r="AG12" s="468">
        <v>3205</v>
      </c>
      <c r="AH12" s="468"/>
      <c r="AI12" s="468"/>
      <c r="AJ12" s="468"/>
      <c r="AK12" s="748">
        <v>1311</v>
      </c>
      <c r="AL12" s="468"/>
      <c r="AM12" s="468"/>
      <c r="AN12" s="468"/>
      <c r="AO12" s="468"/>
      <c r="AP12" s="468"/>
      <c r="AQ12" s="468">
        <v>3619</v>
      </c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>
        <v>2101.3160000000003</v>
      </c>
      <c r="BC12" s="468"/>
      <c r="BD12" s="468">
        <v>127</v>
      </c>
      <c r="BE12" s="468">
        <v>31302.891</v>
      </c>
    </row>
    <row r="13" spans="3:57" ht="15.75" hidden="1" thickBot="1" x14ac:dyDescent="0.3">
      <c r="C13" s="432" t="s">
        <v>1211</v>
      </c>
      <c r="D13" s="432"/>
      <c r="E13" s="468">
        <v>4390.3640000000005</v>
      </c>
      <c r="F13" s="468"/>
      <c r="G13" s="468">
        <v>0</v>
      </c>
      <c r="H13" s="468"/>
      <c r="I13" s="468"/>
      <c r="J13" s="468"/>
      <c r="K13" s="468">
        <v>0</v>
      </c>
      <c r="L13" s="468"/>
      <c r="M13" s="468"/>
      <c r="N13" s="468"/>
      <c r="O13" s="468">
        <v>0</v>
      </c>
      <c r="P13" s="468"/>
      <c r="Q13" s="468"/>
      <c r="R13" s="468"/>
      <c r="S13" s="468">
        <v>0</v>
      </c>
      <c r="T13" s="468"/>
      <c r="U13" s="468"/>
      <c r="V13" s="468"/>
      <c r="W13" s="468">
        <v>0</v>
      </c>
      <c r="X13" s="468"/>
      <c r="Y13" s="468"/>
      <c r="Z13" s="468"/>
      <c r="AA13" s="468"/>
      <c r="AB13" s="468"/>
      <c r="AC13" s="748">
        <v>0</v>
      </c>
      <c r="AD13" s="468"/>
      <c r="AE13" s="468"/>
      <c r="AF13" s="468"/>
      <c r="AG13" s="468">
        <v>0</v>
      </c>
      <c r="AH13" s="468"/>
      <c r="AI13" s="468"/>
      <c r="AJ13" s="468"/>
      <c r="AK13" s="748">
        <v>0</v>
      </c>
      <c r="AL13" s="468"/>
      <c r="AM13" s="468"/>
      <c r="AN13" s="468"/>
      <c r="AO13" s="468"/>
      <c r="AP13" s="468"/>
      <c r="AQ13" s="468">
        <v>0</v>
      </c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>
        <v>0</v>
      </c>
      <c r="BC13" s="468"/>
      <c r="BD13" s="468">
        <v>0</v>
      </c>
      <c r="BE13" s="468">
        <v>4390.3640000000005</v>
      </c>
    </row>
    <row r="14" spans="3:57" ht="15.75" hidden="1" thickBot="1" x14ac:dyDescent="0.3">
      <c r="C14" s="432" t="s">
        <v>1383</v>
      </c>
      <c r="D14" s="432"/>
      <c r="E14" s="468">
        <v>118.88800000000001</v>
      </c>
      <c r="F14" s="468"/>
      <c r="G14" s="468">
        <v>0</v>
      </c>
      <c r="H14" s="468"/>
      <c r="I14" s="468"/>
      <c r="J14" s="468"/>
      <c r="K14" s="468">
        <v>0</v>
      </c>
      <c r="L14" s="468"/>
      <c r="M14" s="468"/>
      <c r="N14" s="468"/>
      <c r="O14" s="468">
        <v>0</v>
      </c>
      <c r="P14" s="468"/>
      <c r="Q14" s="468"/>
      <c r="R14" s="468"/>
      <c r="S14" s="468">
        <v>0</v>
      </c>
      <c r="T14" s="468"/>
      <c r="U14" s="468"/>
      <c r="V14" s="468"/>
      <c r="W14" s="468">
        <v>0</v>
      </c>
      <c r="X14" s="468"/>
      <c r="Y14" s="468"/>
      <c r="Z14" s="468"/>
      <c r="AA14" s="468"/>
      <c r="AB14" s="468"/>
      <c r="AC14" s="748">
        <v>0</v>
      </c>
      <c r="AD14" s="468"/>
      <c r="AE14" s="468"/>
      <c r="AF14" s="468"/>
      <c r="AG14" s="468">
        <v>0</v>
      </c>
      <c r="AH14" s="468"/>
      <c r="AI14" s="468"/>
      <c r="AJ14" s="468"/>
      <c r="AK14" s="748">
        <v>0</v>
      </c>
      <c r="AL14" s="468"/>
      <c r="AM14" s="468"/>
      <c r="AN14" s="468"/>
      <c r="AO14" s="468"/>
      <c r="AP14" s="468"/>
      <c r="AQ14" s="468">
        <v>0</v>
      </c>
      <c r="AR14" s="468"/>
      <c r="AS14" s="468"/>
      <c r="AT14" s="468"/>
      <c r="AU14" s="468"/>
      <c r="AV14" s="468"/>
      <c r="AW14" s="468"/>
      <c r="AX14" s="468"/>
      <c r="AY14" s="468"/>
      <c r="AZ14" s="468"/>
      <c r="BA14" s="468"/>
      <c r="BB14" s="468">
        <v>0</v>
      </c>
      <c r="BC14" s="468"/>
      <c r="BD14" s="468">
        <v>0</v>
      </c>
      <c r="BE14" s="468">
        <v>118.88800000000001</v>
      </c>
    </row>
    <row r="15" spans="3:57" ht="15.75" hidden="1" thickBot="1" x14ac:dyDescent="0.3">
      <c r="C15" s="432" t="s">
        <v>1212</v>
      </c>
      <c r="D15" s="432"/>
      <c r="E15" s="468">
        <v>0</v>
      </c>
      <c r="F15" s="468"/>
      <c r="G15" s="468">
        <v>0</v>
      </c>
      <c r="H15" s="468"/>
      <c r="I15" s="468"/>
      <c r="J15" s="468"/>
      <c r="K15" s="468">
        <v>1010.5480000000001</v>
      </c>
      <c r="L15" s="468"/>
      <c r="M15" s="468"/>
      <c r="N15" s="468"/>
      <c r="O15" s="468">
        <v>982.94899999999996</v>
      </c>
      <c r="P15" s="468"/>
      <c r="Q15" s="468"/>
      <c r="R15" s="468"/>
      <c r="S15" s="468">
        <v>0</v>
      </c>
      <c r="T15" s="468"/>
      <c r="U15" s="468"/>
      <c r="V15" s="468"/>
      <c r="W15" s="468">
        <v>1714.4540000000002</v>
      </c>
      <c r="X15" s="468"/>
      <c r="Y15" s="468"/>
      <c r="Z15" s="468"/>
      <c r="AA15" s="468"/>
      <c r="AB15" s="468"/>
      <c r="AC15" s="748">
        <v>0</v>
      </c>
      <c r="AD15" s="468"/>
      <c r="AE15" s="468"/>
      <c r="AF15" s="468"/>
      <c r="AG15" s="468">
        <v>0</v>
      </c>
      <c r="AH15" s="468"/>
      <c r="AI15" s="468"/>
      <c r="AJ15" s="468"/>
      <c r="AK15" s="748">
        <v>0</v>
      </c>
      <c r="AL15" s="468"/>
      <c r="AM15" s="468"/>
      <c r="AN15" s="468"/>
      <c r="AO15" s="468"/>
      <c r="AP15" s="468"/>
      <c r="AQ15" s="468">
        <v>0</v>
      </c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>
        <v>1224.0060000000001</v>
      </c>
      <c r="BC15" s="468"/>
      <c r="BD15" s="468">
        <v>1123</v>
      </c>
      <c r="BE15" s="468">
        <v>6054.9570000000003</v>
      </c>
    </row>
    <row r="16" spans="3:57" ht="15.75" hidden="1" thickBot="1" x14ac:dyDescent="0.3">
      <c r="C16" s="432" t="s">
        <v>1259</v>
      </c>
      <c r="D16" s="432"/>
      <c r="E16" s="468">
        <v>2210.0430000000001</v>
      </c>
      <c r="F16" s="468"/>
      <c r="G16" s="468">
        <v>420.35399999999998</v>
      </c>
      <c r="H16" s="468"/>
      <c r="I16" s="468"/>
      <c r="J16" s="468"/>
      <c r="K16" s="468">
        <v>0</v>
      </c>
      <c r="L16" s="468"/>
      <c r="M16" s="468"/>
      <c r="N16" s="468"/>
      <c r="O16" s="468">
        <v>3913.0140000000006</v>
      </c>
      <c r="P16" s="468"/>
      <c r="Q16" s="468"/>
      <c r="R16" s="468"/>
      <c r="S16" s="468">
        <v>0</v>
      </c>
      <c r="T16" s="468"/>
      <c r="U16" s="468"/>
      <c r="V16" s="468"/>
      <c r="W16" s="468">
        <v>868.85399999999993</v>
      </c>
      <c r="X16" s="468"/>
      <c r="Y16" s="468"/>
      <c r="Z16" s="468"/>
      <c r="AA16" s="468"/>
      <c r="AB16" s="468"/>
      <c r="AC16" s="748">
        <v>3061.0720000000001</v>
      </c>
      <c r="AD16" s="468"/>
      <c r="AE16" s="468"/>
      <c r="AF16" s="468"/>
      <c r="AG16" s="468">
        <v>1323</v>
      </c>
      <c r="AH16" s="468"/>
      <c r="AI16" s="468"/>
      <c r="AJ16" s="468"/>
      <c r="AK16" s="748">
        <v>3761</v>
      </c>
      <c r="AL16" s="468"/>
      <c r="AM16" s="468"/>
      <c r="AN16" s="468"/>
      <c r="AO16" s="468"/>
      <c r="AP16" s="468"/>
      <c r="AQ16" s="468">
        <v>493</v>
      </c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>
        <v>1904.7140000000004</v>
      </c>
      <c r="BC16" s="468"/>
      <c r="BD16" s="468">
        <v>0</v>
      </c>
      <c r="BE16" s="468">
        <v>17955.050999999999</v>
      </c>
    </row>
    <row r="17" spans="3:57" ht="15.75" hidden="1" thickBot="1" x14ac:dyDescent="0.3">
      <c r="C17" s="432" t="s">
        <v>1260</v>
      </c>
      <c r="D17" s="432"/>
      <c r="E17" s="468">
        <v>2320.4390000000003</v>
      </c>
      <c r="F17" s="468"/>
      <c r="G17" s="468">
        <v>0</v>
      </c>
      <c r="H17" s="468"/>
      <c r="I17" s="468"/>
      <c r="J17" s="468"/>
      <c r="K17" s="468">
        <v>1636.8330000000001</v>
      </c>
      <c r="L17" s="468"/>
      <c r="M17" s="468"/>
      <c r="N17" s="468"/>
      <c r="O17" s="468">
        <v>5010.1799999999994</v>
      </c>
      <c r="P17" s="468"/>
      <c r="Q17" s="468"/>
      <c r="R17" s="468"/>
      <c r="S17" s="468">
        <v>0</v>
      </c>
      <c r="T17" s="468"/>
      <c r="U17" s="468"/>
      <c r="V17" s="468"/>
      <c r="W17" s="468">
        <v>2875.04</v>
      </c>
      <c r="X17" s="468"/>
      <c r="Y17" s="468"/>
      <c r="Z17" s="468"/>
      <c r="AA17" s="468"/>
      <c r="AB17" s="468"/>
      <c r="AC17" s="748">
        <v>1329.7059999999999</v>
      </c>
      <c r="AD17" s="468"/>
      <c r="AE17" s="468"/>
      <c r="AF17" s="468"/>
      <c r="AG17" s="468">
        <v>2649</v>
      </c>
      <c r="AH17" s="468"/>
      <c r="AI17" s="468"/>
      <c r="AJ17" s="468"/>
      <c r="AK17" s="748">
        <v>3981</v>
      </c>
      <c r="AL17" s="468"/>
      <c r="AM17" s="468"/>
      <c r="AN17" s="468"/>
      <c r="AO17" s="468"/>
      <c r="AP17" s="468"/>
      <c r="AQ17" s="468">
        <v>2397</v>
      </c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>
        <v>1560.1320000000001</v>
      </c>
      <c r="BC17" s="468"/>
      <c r="BD17" s="468">
        <v>2046</v>
      </c>
      <c r="BE17" s="468">
        <v>25805.329999999998</v>
      </c>
    </row>
    <row r="18" spans="3:57" ht="15.75" hidden="1" thickBot="1" x14ac:dyDescent="0.3">
      <c r="C18" s="432" t="s">
        <v>1298</v>
      </c>
      <c r="D18" s="432"/>
      <c r="E18" s="468">
        <v>104.027</v>
      </c>
      <c r="F18" s="468"/>
      <c r="G18" s="468">
        <v>0</v>
      </c>
      <c r="H18" s="468"/>
      <c r="I18" s="468"/>
      <c r="J18" s="468"/>
      <c r="K18" s="468">
        <v>0</v>
      </c>
      <c r="L18" s="468"/>
      <c r="M18" s="468"/>
      <c r="N18" s="468"/>
      <c r="O18" s="468">
        <v>0</v>
      </c>
      <c r="P18" s="468"/>
      <c r="Q18" s="468"/>
      <c r="R18" s="468"/>
      <c r="S18" s="468">
        <v>0</v>
      </c>
      <c r="T18" s="468"/>
      <c r="U18" s="468"/>
      <c r="V18" s="468"/>
      <c r="W18" s="468">
        <v>0</v>
      </c>
      <c r="X18" s="468"/>
      <c r="Y18" s="468"/>
      <c r="Z18" s="468"/>
      <c r="AA18" s="468"/>
      <c r="AB18" s="468"/>
      <c r="AC18" s="748">
        <v>0</v>
      </c>
      <c r="AD18" s="468"/>
      <c r="AE18" s="468"/>
      <c r="AF18" s="468"/>
      <c r="AG18" s="468">
        <v>0</v>
      </c>
      <c r="AH18" s="468"/>
      <c r="AI18" s="468"/>
      <c r="AJ18" s="468"/>
      <c r="AK18" s="748">
        <v>0</v>
      </c>
      <c r="AL18" s="468"/>
      <c r="AM18" s="468"/>
      <c r="AN18" s="468"/>
      <c r="AO18" s="468"/>
      <c r="AP18" s="468"/>
      <c r="AQ18" s="468">
        <v>0</v>
      </c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>
        <v>0</v>
      </c>
      <c r="BC18" s="468"/>
      <c r="BD18" s="468">
        <v>0</v>
      </c>
      <c r="BE18" s="468">
        <v>104.027</v>
      </c>
    </row>
    <row r="19" spans="3:57" ht="15.75" hidden="1" thickBot="1" x14ac:dyDescent="0.3">
      <c r="C19" s="432" t="s">
        <v>1573</v>
      </c>
      <c r="D19" s="432"/>
      <c r="E19" s="468">
        <v>0</v>
      </c>
      <c r="F19" s="468"/>
      <c r="G19" s="468">
        <v>0</v>
      </c>
      <c r="H19" s="468"/>
      <c r="I19" s="468"/>
      <c r="J19" s="468"/>
      <c r="K19" s="468">
        <v>0</v>
      </c>
      <c r="L19" s="468"/>
      <c r="M19" s="468"/>
      <c r="N19" s="468"/>
      <c r="O19" s="468">
        <v>0</v>
      </c>
      <c r="P19" s="468"/>
      <c r="Q19" s="468"/>
      <c r="R19" s="468"/>
      <c r="S19" s="468">
        <v>849.8280000000002</v>
      </c>
      <c r="T19" s="468"/>
      <c r="U19" s="468"/>
      <c r="V19" s="468"/>
      <c r="W19" s="468">
        <v>769.49599999999998</v>
      </c>
      <c r="X19" s="468"/>
      <c r="Y19" s="468"/>
      <c r="Z19" s="468"/>
      <c r="AA19" s="468"/>
      <c r="AB19" s="468"/>
      <c r="AC19" s="748">
        <v>2272.5499999999997</v>
      </c>
      <c r="AD19" s="468"/>
      <c r="AE19" s="468"/>
      <c r="AF19" s="468"/>
      <c r="AG19" s="468">
        <v>1201</v>
      </c>
      <c r="AH19" s="468"/>
      <c r="AI19" s="468"/>
      <c r="AJ19" s="468"/>
      <c r="AK19" s="748">
        <v>865</v>
      </c>
      <c r="AL19" s="468"/>
      <c r="AM19" s="468"/>
      <c r="AN19" s="468"/>
      <c r="AO19" s="468"/>
      <c r="AP19" s="468"/>
      <c r="AQ19" s="468">
        <v>243</v>
      </c>
      <c r="AR19" s="468"/>
      <c r="AS19" s="468"/>
      <c r="AT19" s="468"/>
      <c r="AU19" s="468"/>
      <c r="AV19" s="468"/>
      <c r="AW19" s="468"/>
      <c r="AX19" s="468"/>
      <c r="AY19" s="468"/>
      <c r="AZ19" s="468"/>
      <c r="BA19" s="468"/>
      <c r="BB19" s="468">
        <v>1325.4780000000001</v>
      </c>
      <c r="BC19" s="468"/>
      <c r="BD19" s="468">
        <v>839</v>
      </c>
      <c r="BE19" s="468">
        <v>8365.351999999999</v>
      </c>
    </row>
    <row r="20" spans="3:57" ht="15.75" hidden="1" thickBot="1" x14ac:dyDescent="0.3">
      <c r="C20" s="432" t="s">
        <v>1359</v>
      </c>
      <c r="D20" s="432"/>
      <c r="E20" s="468">
        <v>0</v>
      </c>
      <c r="F20" s="468"/>
      <c r="G20" s="468">
        <v>0</v>
      </c>
      <c r="H20" s="468"/>
      <c r="I20" s="468"/>
      <c r="J20" s="468"/>
      <c r="K20" s="468">
        <v>0</v>
      </c>
      <c r="L20" s="468"/>
      <c r="M20" s="468"/>
      <c r="N20" s="468"/>
      <c r="O20" s="468">
        <v>0</v>
      </c>
      <c r="P20" s="468"/>
      <c r="Q20" s="468"/>
      <c r="R20" s="468"/>
      <c r="S20" s="468">
        <v>0</v>
      </c>
      <c r="T20" s="468"/>
      <c r="U20" s="468"/>
      <c r="V20" s="468"/>
      <c r="W20" s="468">
        <v>0</v>
      </c>
      <c r="X20" s="468"/>
      <c r="Y20" s="468"/>
      <c r="Z20" s="468"/>
      <c r="AA20" s="468"/>
      <c r="AB20" s="468"/>
      <c r="AC20" s="748">
        <v>0</v>
      </c>
      <c r="AD20" s="468"/>
      <c r="AE20" s="468"/>
      <c r="AF20" s="468"/>
      <c r="AG20" s="468">
        <v>0</v>
      </c>
      <c r="AH20" s="468"/>
      <c r="AI20" s="468"/>
      <c r="AJ20" s="468"/>
      <c r="AK20" s="748">
        <v>171</v>
      </c>
      <c r="AL20" s="468"/>
      <c r="AM20" s="468"/>
      <c r="AN20" s="468"/>
      <c r="AO20" s="468"/>
      <c r="AP20" s="468"/>
      <c r="AQ20" s="468">
        <v>0</v>
      </c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>
        <v>207.172</v>
      </c>
      <c r="BC20" s="468"/>
      <c r="BD20" s="468">
        <v>228</v>
      </c>
      <c r="BE20" s="468">
        <v>606.17200000000003</v>
      </c>
    </row>
    <row r="21" spans="3:57" ht="15.75" hidden="1" thickBot="1" x14ac:dyDescent="0.3">
      <c r="C21" s="432" t="s">
        <v>1416</v>
      </c>
      <c r="D21" s="432"/>
      <c r="E21" s="468">
        <v>2012.6040000000003</v>
      </c>
      <c r="F21" s="468"/>
      <c r="G21" s="468">
        <v>1305.6450000000002</v>
      </c>
      <c r="H21" s="468"/>
      <c r="I21" s="468"/>
      <c r="J21" s="468"/>
      <c r="K21" s="468">
        <v>2515.7550000000001</v>
      </c>
      <c r="L21" s="468"/>
      <c r="M21" s="468"/>
      <c r="N21" s="468"/>
      <c r="O21" s="468">
        <v>0</v>
      </c>
      <c r="P21" s="468"/>
      <c r="Q21" s="468"/>
      <c r="R21" s="468"/>
      <c r="S21" s="468">
        <v>1678.5159999999998</v>
      </c>
      <c r="T21" s="468"/>
      <c r="U21" s="468"/>
      <c r="V21" s="468"/>
      <c r="W21" s="468">
        <v>600.37599999999998</v>
      </c>
      <c r="X21" s="468"/>
      <c r="Y21" s="468"/>
      <c r="Z21" s="468"/>
      <c r="AA21" s="468"/>
      <c r="AB21" s="468"/>
      <c r="AC21" s="748">
        <v>1031.6319999999998</v>
      </c>
      <c r="AD21" s="468"/>
      <c r="AE21" s="468"/>
      <c r="AF21" s="468"/>
      <c r="AG21" s="468">
        <v>888</v>
      </c>
      <c r="AH21" s="468"/>
      <c r="AI21" s="468"/>
      <c r="AJ21" s="468"/>
      <c r="AK21" s="748">
        <v>1230</v>
      </c>
      <c r="AL21" s="468"/>
      <c r="AM21" s="468"/>
      <c r="AN21" s="468"/>
      <c r="AO21" s="468"/>
      <c r="AP21" s="468"/>
      <c r="AQ21" s="468">
        <v>2594</v>
      </c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>
        <v>145.86600000000001</v>
      </c>
      <c r="BC21" s="468"/>
      <c r="BD21" s="468">
        <v>1055</v>
      </c>
      <c r="BE21" s="468">
        <v>15057.394</v>
      </c>
    </row>
    <row r="22" spans="3:57" ht="15.75" hidden="1" thickBot="1" x14ac:dyDescent="0.3">
      <c r="C22" s="432" t="s">
        <v>1417</v>
      </c>
      <c r="D22" s="432"/>
      <c r="E22" s="468">
        <v>607.17800000000011</v>
      </c>
      <c r="F22" s="468"/>
      <c r="G22" s="468">
        <v>0</v>
      </c>
      <c r="H22" s="468"/>
      <c r="I22" s="468"/>
      <c r="J22" s="468"/>
      <c r="K22" s="468">
        <v>0</v>
      </c>
      <c r="L22" s="468"/>
      <c r="M22" s="468"/>
      <c r="N22" s="468"/>
      <c r="O22" s="468">
        <v>150.09399999999999</v>
      </c>
      <c r="P22" s="468"/>
      <c r="Q22" s="468"/>
      <c r="R22" s="468"/>
      <c r="S22" s="468">
        <v>0</v>
      </c>
      <c r="T22" s="468"/>
      <c r="U22" s="468"/>
      <c r="V22" s="468"/>
      <c r="W22" s="468">
        <v>0</v>
      </c>
      <c r="X22" s="468"/>
      <c r="Y22" s="468"/>
      <c r="Z22" s="468"/>
      <c r="AA22" s="468"/>
      <c r="AB22" s="468"/>
      <c r="AC22" s="748">
        <v>0</v>
      </c>
      <c r="AD22" s="468"/>
      <c r="AE22" s="468"/>
      <c r="AF22" s="468"/>
      <c r="AG22" s="468">
        <v>131</v>
      </c>
      <c r="AH22" s="468"/>
      <c r="AI22" s="468"/>
      <c r="AJ22" s="468"/>
      <c r="AK22" s="748">
        <v>0</v>
      </c>
      <c r="AL22" s="468"/>
      <c r="AM22" s="468"/>
      <c r="AN22" s="468"/>
      <c r="AO22" s="468"/>
      <c r="AP22" s="468"/>
      <c r="AQ22" s="468">
        <v>0</v>
      </c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>
        <v>0</v>
      </c>
      <c r="BC22" s="468"/>
      <c r="BD22" s="468">
        <v>0</v>
      </c>
      <c r="BE22" s="468">
        <v>888.27200000000016</v>
      </c>
    </row>
    <row r="23" spans="3:57" ht="15.75" hidden="1" thickBot="1" x14ac:dyDescent="0.3">
      <c r="C23" s="432" t="s">
        <v>1410</v>
      </c>
      <c r="D23" s="432"/>
      <c r="E23" s="468">
        <v>1740.86</v>
      </c>
      <c r="F23" s="468"/>
      <c r="G23" s="468">
        <v>1672.924</v>
      </c>
      <c r="H23" s="468"/>
      <c r="I23" s="468"/>
      <c r="J23" s="468"/>
      <c r="K23" s="468">
        <v>3299.1419999999998</v>
      </c>
      <c r="L23" s="468"/>
      <c r="M23" s="468"/>
      <c r="N23" s="468"/>
      <c r="O23" s="468">
        <v>3369.7160000000008</v>
      </c>
      <c r="P23" s="468"/>
      <c r="Q23" s="468"/>
      <c r="R23" s="468"/>
      <c r="S23" s="468">
        <v>3111.808</v>
      </c>
      <c r="T23" s="468"/>
      <c r="U23" s="468"/>
      <c r="V23" s="468"/>
      <c r="W23" s="468">
        <v>1035.8600000000001</v>
      </c>
      <c r="X23" s="468"/>
      <c r="Y23" s="468"/>
      <c r="Z23" s="468"/>
      <c r="AA23" s="468"/>
      <c r="AB23" s="468"/>
      <c r="AC23" s="748">
        <v>0</v>
      </c>
      <c r="AD23" s="468"/>
      <c r="AE23" s="468"/>
      <c r="AF23" s="468"/>
      <c r="AG23" s="468">
        <v>1541</v>
      </c>
      <c r="AH23" s="468"/>
      <c r="AI23" s="468"/>
      <c r="AJ23" s="468"/>
      <c r="AK23" s="748">
        <v>230</v>
      </c>
      <c r="AL23" s="468"/>
      <c r="AM23" s="468"/>
      <c r="AN23" s="468"/>
      <c r="AO23" s="468"/>
      <c r="AP23" s="468"/>
      <c r="AQ23" s="468">
        <v>1605</v>
      </c>
      <c r="AR23" s="468"/>
      <c r="AS23" s="468"/>
      <c r="AT23" s="468"/>
      <c r="AU23" s="468"/>
      <c r="AV23" s="468"/>
      <c r="AW23" s="468"/>
      <c r="AX23" s="468"/>
      <c r="AY23" s="468"/>
      <c r="AZ23" s="468"/>
      <c r="BA23" s="468"/>
      <c r="BB23" s="468">
        <v>0</v>
      </c>
      <c r="BC23" s="468"/>
      <c r="BD23" s="468">
        <v>738</v>
      </c>
      <c r="BE23" s="468">
        <v>18344.310000000001</v>
      </c>
    </row>
    <row r="24" spans="3:57" ht="15.75" hidden="1" thickBot="1" x14ac:dyDescent="0.3">
      <c r="C24" s="432" t="s">
        <v>1664</v>
      </c>
      <c r="D24" s="432"/>
      <c r="E24" s="468">
        <v>0</v>
      </c>
      <c r="F24" s="468"/>
      <c r="G24" s="468">
        <v>0</v>
      </c>
      <c r="H24" s="468"/>
      <c r="I24" s="468"/>
      <c r="J24" s="468"/>
      <c r="K24" s="468">
        <v>0</v>
      </c>
      <c r="L24" s="468"/>
      <c r="M24" s="468"/>
      <c r="N24" s="468"/>
      <c r="O24" s="468">
        <v>0</v>
      </c>
      <c r="P24" s="468"/>
      <c r="Q24" s="468"/>
      <c r="R24" s="468"/>
      <c r="S24" s="468">
        <v>0</v>
      </c>
      <c r="T24" s="468"/>
      <c r="U24" s="468"/>
      <c r="V24" s="468"/>
      <c r="W24" s="468">
        <v>0</v>
      </c>
      <c r="X24" s="468"/>
      <c r="Y24" s="468"/>
      <c r="Z24" s="468"/>
      <c r="AA24" s="468"/>
      <c r="AB24" s="468"/>
      <c r="AC24" s="748">
        <v>0</v>
      </c>
      <c r="AD24" s="468"/>
      <c r="AE24" s="468"/>
      <c r="AF24" s="468"/>
      <c r="AG24" s="468">
        <v>729</v>
      </c>
      <c r="AH24" s="468"/>
      <c r="AI24" s="468"/>
      <c r="AJ24" s="468"/>
      <c r="AK24" s="748">
        <v>0</v>
      </c>
      <c r="AL24" s="468"/>
      <c r="AM24" s="468"/>
      <c r="AN24" s="468"/>
      <c r="AO24" s="468"/>
      <c r="AP24" s="468"/>
      <c r="AQ24" s="468">
        <v>0</v>
      </c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>
        <v>528.5</v>
      </c>
      <c r="BC24" s="468"/>
      <c r="BD24" s="468">
        <v>573</v>
      </c>
      <c r="BE24" s="468">
        <v>1830.5</v>
      </c>
    </row>
    <row r="25" spans="3:57" ht="15.75" hidden="1" thickBot="1" x14ac:dyDescent="0.3">
      <c r="C25" s="432" t="s">
        <v>849</v>
      </c>
      <c r="D25" s="432"/>
      <c r="E25" s="468">
        <v>5572.875</v>
      </c>
      <c r="F25" s="468"/>
      <c r="G25" s="468">
        <v>4275.7219999999998</v>
      </c>
      <c r="H25" s="468"/>
      <c r="I25" s="468"/>
      <c r="J25" s="468"/>
      <c r="K25" s="468">
        <v>5165.259</v>
      </c>
      <c r="L25" s="468"/>
      <c r="M25" s="468"/>
      <c r="N25" s="468"/>
      <c r="O25" s="468">
        <v>4726.5600000000004</v>
      </c>
      <c r="P25" s="468"/>
      <c r="Q25" s="468"/>
      <c r="R25" s="468"/>
      <c r="S25" s="468">
        <v>8582.84</v>
      </c>
      <c r="T25" s="468"/>
      <c r="U25" s="468"/>
      <c r="V25" s="468"/>
      <c r="W25" s="468">
        <v>11607.973999999997</v>
      </c>
      <c r="X25" s="468"/>
      <c r="Y25" s="468"/>
      <c r="Z25" s="468"/>
      <c r="AA25" s="468"/>
      <c r="AB25" s="468"/>
      <c r="AC25" s="748">
        <v>13165.992</v>
      </c>
      <c r="AD25" s="468"/>
      <c r="AE25" s="468"/>
      <c r="AF25" s="468"/>
      <c r="AG25" s="468">
        <v>0</v>
      </c>
      <c r="AH25" s="468"/>
      <c r="AI25" s="468"/>
      <c r="AJ25" s="468"/>
      <c r="AK25" s="748">
        <v>0</v>
      </c>
      <c r="AL25" s="468"/>
      <c r="AM25" s="468"/>
      <c r="AN25" s="468"/>
      <c r="AO25" s="468"/>
      <c r="AP25" s="468"/>
      <c r="AQ25" s="468">
        <v>5112</v>
      </c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>
        <v>6965.63</v>
      </c>
      <c r="BC25" s="468"/>
      <c r="BD25" s="468">
        <v>13859</v>
      </c>
      <c r="BE25" s="468">
        <v>79033.851999999984</v>
      </c>
    </row>
    <row r="26" spans="3:57" ht="15.75" hidden="1" thickBot="1" x14ac:dyDescent="0.3">
      <c r="C26" s="432" t="s">
        <v>1711</v>
      </c>
      <c r="D26" s="432"/>
      <c r="E26" s="468">
        <v>0</v>
      </c>
      <c r="F26" s="468"/>
      <c r="G26" s="468">
        <v>0</v>
      </c>
      <c r="H26" s="468"/>
      <c r="I26" s="468"/>
      <c r="J26" s="468"/>
      <c r="K26" s="468">
        <v>0</v>
      </c>
      <c r="L26" s="468"/>
      <c r="M26" s="468"/>
      <c r="N26" s="468"/>
      <c r="O26" s="468">
        <v>0</v>
      </c>
      <c r="P26" s="468"/>
      <c r="Q26" s="468"/>
      <c r="R26" s="468"/>
      <c r="S26" s="468">
        <v>0</v>
      </c>
      <c r="T26" s="468"/>
      <c r="U26" s="468"/>
      <c r="V26" s="468"/>
      <c r="W26" s="468">
        <v>0</v>
      </c>
      <c r="X26" s="468"/>
      <c r="Y26" s="468"/>
      <c r="Z26" s="468"/>
      <c r="AA26" s="468"/>
      <c r="AB26" s="468"/>
      <c r="AC26" s="748">
        <v>0</v>
      </c>
      <c r="AD26" s="468"/>
      <c r="AE26" s="468"/>
      <c r="AF26" s="468"/>
      <c r="AG26" s="468">
        <v>0</v>
      </c>
      <c r="AH26" s="468"/>
      <c r="AI26" s="468"/>
      <c r="AJ26" s="468"/>
      <c r="AK26" s="748">
        <v>0</v>
      </c>
      <c r="AL26" s="468"/>
      <c r="AM26" s="468"/>
      <c r="AN26" s="468"/>
      <c r="AO26" s="468"/>
      <c r="AP26" s="468"/>
      <c r="AQ26" s="468">
        <v>0</v>
      </c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>
        <v>1103.5080000000003</v>
      </c>
      <c r="BC26" s="468"/>
      <c r="BD26" s="468">
        <v>884</v>
      </c>
      <c r="BE26" s="468">
        <v>1987.5080000000003</v>
      </c>
    </row>
    <row r="27" spans="3:57" ht="15.75" hidden="1" thickBot="1" x14ac:dyDescent="0.3">
      <c r="C27" s="432" t="s">
        <v>1712</v>
      </c>
      <c r="D27" s="432"/>
      <c r="E27" s="468">
        <v>0</v>
      </c>
      <c r="F27" s="468"/>
      <c r="G27" s="468">
        <v>0</v>
      </c>
      <c r="H27" s="468"/>
      <c r="I27" s="468"/>
      <c r="J27" s="468"/>
      <c r="K27" s="468">
        <v>0</v>
      </c>
      <c r="L27" s="468"/>
      <c r="M27" s="468"/>
      <c r="N27" s="468"/>
      <c r="O27" s="468">
        <v>0</v>
      </c>
      <c r="P27" s="468"/>
      <c r="Q27" s="468"/>
      <c r="R27" s="468"/>
      <c r="S27" s="468">
        <v>0</v>
      </c>
      <c r="T27" s="468"/>
      <c r="U27" s="468"/>
      <c r="V27" s="468"/>
      <c r="W27" s="468">
        <v>0</v>
      </c>
      <c r="X27" s="468"/>
      <c r="Y27" s="468"/>
      <c r="Z27" s="468"/>
      <c r="AA27" s="468"/>
      <c r="AB27" s="468"/>
      <c r="AC27" s="748">
        <v>0</v>
      </c>
      <c r="AD27" s="468"/>
      <c r="AE27" s="468"/>
      <c r="AF27" s="468"/>
      <c r="AG27" s="468">
        <v>0</v>
      </c>
      <c r="AH27" s="468"/>
      <c r="AI27" s="468"/>
      <c r="AJ27" s="468"/>
      <c r="AK27" s="748">
        <v>0</v>
      </c>
      <c r="AL27" s="468"/>
      <c r="AM27" s="468"/>
      <c r="AN27" s="468"/>
      <c r="AO27" s="468"/>
      <c r="AP27" s="468"/>
      <c r="AQ27" s="468">
        <v>0</v>
      </c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>
        <v>613.06000000000006</v>
      </c>
      <c r="BC27" s="468"/>
      <c r="BD27" s="468">
        <v>0</v>
      </c>
      <c r="BE27" s="468">
        <v>613.06000000000006</v>
      </c>
    </row>
    <row r="28" spans="3:57" ht="15.75" hidden="1" thickBot="1" x14ac:dyDescent="0.3">
      <c r="C28" s="432" t="s">
        <v>1418</v>
      </c>
      <c r="D28" s="432"/>
      <c r="E28" s="468">
        <v>137.995</v>
      </c>
      <c r="F28" s="468"/>
      <c r="G28" s="468">
        <v>365.15600000000001</v>
      </c>
      <c r="H28" s="468"/>
      <c r="I28" s="468"/>
      <c r="J28" s="468"/>
      <c r="K28" s="468">
        <v>0</v>
      </c>
      <c r="L28" s="468"/>
      <c r="M28" s="468"/>
      <c r="N28" s="468"/>
      <c r="O28" s="468">
        <v>271.74400000000003</v>
      </c>
      <c r="P28" s="468"/>
      <c r="Q28" s="468"/>
      <c r="R28" s="468"/>
      <c r="S28" s="468">
        <v>0</v>
      </c>
      <c r="T28" s="468"/>
      <c r="U28" s="468"/>
      <c r="V28" s="468"/>
      <c r="W28" s="468">
        <v>0</v>
      </c>
      <c r="X28" s="468"/>
      <c r="Y28" s="468"/>
      <c r="Z28" s="468"/>
      <c r="AA28" s="468"/>
      <c r="AB28" s="468"/>
      <c r="AC28" s="748">
        <v>0</v>
      </c>
      <c r="AD28" s="468"/>
      <c r="AE28" s="468"/>
      <c r="AF28" s="468"/>
      <c r="AG28" s="468">
        <v>0</v>
      </c>
      <c r="AH28" s="468"/>
      <c r="AI28" s="468"/>
      <c r="AJ28" s="468"/>
      <c r="AK28" s="748">
        <v>0</v>
      </c>
      <c r="AL28" s="468"/>
      <c r="AM28" s="468"/>
      <c r="AN28" s="468"/>
      <c r="AO28" s="468"/>
      <c r="AP28" s="468"/>
      <c r="AQ28" s="468">
        <v>0</v>
      </c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>
        <v>112.042</v>
      </c>
      <c r="BC28" s="468"/>
      <c r="BD28" s="468">
        <v>146</v>
      </c>
      <c r="BE28" s="468">
        <v>1032.9369999999999</v>
      </c>
    </row>
    <row r="29" spans="3:57" ht="15.75" hidden="1" thickBot="1" x14ac:dyDescent="0.3">
      <c r="C29" s="432" t="s">
        <v>1299</v>
      </c>
      <c r="D29" s="432"/>
      <c r="E29" s="468">
        <v>0</v>
      </c>
      <c r="F29" s="468"/>
      <c r="G29" s="468">
        <v>0</v>
      </c>
      <c r="H29" s="468"/>
      <c r="I29" s="468"/>
      <c r="J29" s="468"/>
      <c r="K29" s="468">
        <v>881.04499999999996</v>
      </c>
      <c r="L29" s="468"/>
      <c r="M29" s="468"/>
      <c r="N29" s="468"/>
      <c r="O29" s="468">
        <v>0</v>
      </c>
      <c r="P29" s="468"/>
      <c r="Q29" s="468"/>
      <c r="R29" s="468"/>
      <c r="S29" s="468">
        <v>0</v>
      </c>
      <c r="T29" s="468"/>
      <c r="U29" s="468"/>
      <c r="V29" s="468"/>
      <c r="W29" s="468">
        <v>0</v>
      </c>
      <c r="X29" s="468"/>
      <c r="Y29" s="468"/>
      <c r="Z29" s="468"/>
      <c r="AA29" s="468"/>
      <c r="AB29" s="468"/>
      <c r="AC29" s="748">
        <v>336.12599999999998</v>
      </c>
      <c r="AD29" s="468"/>
      <c r="AE29" s="468"/>
      <c r="AF29" s="468"/>
      <c r="AG29" s="468">
        <v>6202</v>
      </c>
      <c r="AH29" s="468"/>
      <c r="AI29" s="468"/>
      <c r="AJ29" s="468"/>
      <c r="AK29" s="748">
        <v>6896</v>
      </c>
      <c r="AL29" s="468"/>
      <c r="AM29" s="468"/>
      <c r="AN29" s="468"/>
      <c r="AO29" s="468"/>
      <c r="AP29" s="468"/>
      <c r="AQ29" s="468">
        <v>865</v>
      </c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>
        <v>192.374</v>
      </c>
      <c r="BC29" s="468"/>
      <c r="BD29" s="468">
        <v>0</v>
      </c>
      <c r="BE29" s="468">
        <v>15372.545</v>
      </c>
    </row>
    <row r="30" spans="3:57" ht="15.75" hidden="1" thickBot="1" x14ac:dyDescent="0.3">
      <c r="C30" s="432" t="s">
        <v>1419</v>
      </c>
      <c r="D30" s="432"/>
      <c r="E30" s="468">
        <v>1129.4360000000001</v>
      </c>
      <c r="F30" s="468"/>
      <c r="G30" s="468">
        <v>254.96</v>
      </c>
      <c r="H30" s="468"/>
      <c r="I30" s="468"/>
      <c r="J30" s="468"/>
      <c r="K30" s="468">
        <v>0</v>
      </c>
      <c r="L30" s="468"/>
      <c r="M30" s="468"/>
      <c r="N30" s="468"/>
      <c r="O30" s="468">
        <v>157.102</v>
      </c>
      <c r="P30" s="468"/>
      <c r="Q30" s="468"/>
      <c r="R30" s="468"/>
      <c r="S30" s="468">
        <v>350.92400000000004</v>
      </c>
      <c r="T30" s="468"/>
      <c r="U30" s="468"/>
      <c r="V30" s="468"/>
      <c r="W30" s="468">
        <v>454.51</v>
      </c>
      <c r="X30" s="468"/>
      <c r="Y30" s="468"/>
      <c r="Z30" s="468"/>
      <c r="AA30" s="468"/>
      <c r="AB30" s="468"/>
      <c r="AC30" s="748">
        <v>845.59999999999991</v>
      </c>
      <c r="AD30" s="468"/>
      <c r="AE30" s="468"/>
      <c r="AF30" s="468"/>
      <c r="AG30" s="468">
        <v>507</v>
      </c>
      <c r="AH30" s="468"/>
      <c r="AI30" s="468"/>
      <c r="AJ30" s="468"/>
      <c r="AK30" s="748">
        <v>875</v>
      </c>
      <c r="AL30" s="468"/>
      <c r="AM30" s="468"/>
      <c r="AN30" s="468"/>
      <c r="AO30" s="468"/>
      <c r="AP30" s="468"/>
      <c r="AQ30" s="468">
        <v>480</v>
      </c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>
        <v>435.48399999999998</v>
      </c>
      <c r="BC30" s="468"/>
      <c r="BD30" s="468">
        <v>797</v>
      </c>
      <c r="BE30" s="468">
        <v>6287.0160000000005</v>
      </c>
    </row>
    <row r="31" spans="3:57" ht="15.75" hidden="1" thickBot="1" x14ac:dyDescent="0.3">
      <c r="C31" s="432" t="s">
        <v>1420</v>
      </c>
      <c r="D31" s="432"/>
      <c r="E31" s="468">
        <v>0</v>
      </c>
      <c r="F31" s="468"/>
      <c r="G31" s="468">
        <v>0</v>
      </c>
      <c r="H31" s="468"/>
      <c r="I31" s="468"/>
      <c r="J31" s="468"/>
      <c r="K31" s="468">
        <v>99.781000000000006</v>
      </c>
      <c r="L31" s="468"/>
      <c r="M31" s="468"/>
      <c r="N31" s="468"/>
      <c r="O31" s="468">
        <v>0</v>
      </c>
      <c r="P31" s="468"/>
      <c r="Q31" s="468"/>
      <c r="R31" s="468"/>
      <c r="S31" s="468">
        <v>0</v>
      </c>
      <c r="T31" s="468"/>
      <c r="U31" s="468"/>
      <c r="V31" s="468"/>
      <c r="W31" s="468">
        <v>0</v>
      </c>
      <c r="X31" s="468"/>
      <c r="Y31" s="468"/>
      <c r="Z31" s="468"/>
      <c r="AA31" s="468"/>
      <c r="AB31" s="468"/>
      <c r="AC31" s="748">
        <v>0</v>
      </c>
      <c r="AD31" s="468"/>
      <c r="AE31" s="468"/>
      <c r="AF31" s="468"/>
      <c r="AG31" s="468">
        <v>0</v>
      </c>
      <c r="AH31" s="468"/>
      <c r="AI31" s="468"/>
      <c r="AJ31" s="468"/>
      <c r="AK31" s="748">
        <v>0</v>
      </c>
      <c r="AL31" s="468"/>
      <c r="AM31" s="468"/>
      <c r="AN31" s="468"/>
      <c r="AO31" s="468"/>
      <c r="AP31" s="468"/>
      <c r="AQ31" s="468">
        <v>0</v>
      </c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>
        <v>0</v>
      </c>
      <c r="BC31" s="468"/>
      <c r="BD31" s="468">
        <v>0</v>
      </c>
      <c r="BE31" s="468">
        <v>99.781000000000006</v>
      </c>
    </row>
    <row r="32" spans="3:57" ht="15.75" hidden="1" thickBot="1" x14ac:dyDescent="0.3">
      <c r="C32" s="432" t="s">
        <v>1421</v>
      </c>
      <c r="D32" s="432"/>
      <c r="E32" s="468">
        <v>1426.6559999999999</v>
      </c>
      <c r="F32" s="468"/>
      <c r="G32" s="468">
        <v>0</v>
      </c>
      <c r="H32" s="468"/>
      <c r="I32" s="468"/>
      <c r="J32" s="468"/>
      <c r="K32" s="468">
        <v>0</v>
      </c>
      <c r="L32" s="468"/>
      <c r="M32" s="468"/>
      <c r="N32" s="468"/>
      <c r="O32" s="468">
        <v>105.7</v>
      </c>
      <c r="P32" s="468"/>
      <c r="Q32" s="468"/>
      <c r="R32" s="468"/>
      <c r="S32" s="468">
        <v>0</v>
      </c>
      <c r="T32" s="468"/>
      <c r="U32" s="468"/>
      <c r="V32" s="468"/>
      <c r="W32" s="468">
        <v>103.586</v>
      </c>
      <c r="X32" s="468"/>
      <c r="Y32" s="468"/>
      <c r="Z32" s="468"/>
      <c r="AA32" s="468"/>
      <c r="AB32" s="468"/>
      <c r="AC32" s="748">
        <v>215.62799999999999</v>
      </c>
      <c r="AD32" s="468"/>
      <c r="AE32" s="468"/>
      <c r="AF32" s="468"/>
      <c r="AG32" s="468">
        <v>632</v>
      </c>
      <c r="AH32" s="468"/>
      <c r="AI32" s="468"/>
      <c r="AJ32" s="468"/>
      <c r="AK32" s="748">
        <v>696</v>
      </c>
      <c r="AL32" s="468"/>
      <c r="AM32" s="468"/>
      <c r="AN32" s="468"/>
      <c r="AO32" s="468"/>
      <c r="AP32" s="468"/>
      <c r="AQ32" s="468">
        <v>1723</v>
      </c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>
        <v>450.28199999999998</v>
      </c>
      <c r="BC32" s="468"/>
      <c r="BD32" s="468">
        <v>708</v>
      </c>
      <c r="BE32" s="468">
        <v>6060.8519999999999</v>
      </c>
    </row>
    <row r="33" spans="3:57" ht="15.75" hidden="1" thickBot="1" x14ac:dyDescent="0.3">
      <c r="C33" s="432" t="s">
        <v>1422</v>
      </c>
      <c r="D33" s="432"/>
      <c r="E33" s="468">
        <v>137.995</v>
      </c>
      <c r="F33" s="468"/>
      <c r="G33" s="468">
        <v>0</v>
      </c>
      <c r="H33" s="468"/>
      <c r="I33" s="468"/>
      <c r="J33" s="468"/>
      <c r="K33" s="468">
        <v>0</v>
      </c>
      <c r="L33" s="468"/>
      <c r="M33" s="468"/>
      <c r="N33" s="468"/>
      <c r="O33" s="468">
        <v>0</v>
      </c>
      <c r="P33" s="468"/>
      <c r="Q33" s="468"/>
      <c r="R33" s="468"/>
      <c r="S33" s="468">
        <v>0</v>
      </c>
      <c r="T33" s="468"/>
      <c r="U33" s="468"/>
      <c r="V33" s="468"/>
      <c r="W33" s="468">
        <v>0</v>
      </c>
      <c r="X33" s="468"/>
      <c r="Y33" s="468"/>
      <c r="Z33" s="468"/>
      <c r="AA33" s="468"/>
      <c r="AB33" s="468"/>
      <c r="AC33" s="748">
        <v>0</v>
      </c>
      <c r="AD33" s="468"/>
      <c r="AE33" s="468"/>
      <c r="AF33" s="468"/>
      <c r="AG33" s="468">
        <v>0</v>
      </c>
      <c r="AH33" s="468"/>
      <c r="AI33" s="468"/>
      <c r="AJ33" s="468"/>
      <c r="AK33" s="748">
        <v>0</v>
      </c>
      <c r="AL33" s="468"/>
      <c r="AM33" s="468"/>
      <c r="AN33" s="468"/>
      <c r="AO33" s="468"/>
      <c r="AP33" s="468"/>
      <c r="AQ33" s="468">
        <v>0</v>
      </c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>
        <v>0</v>
      </c>
      <c r="BC33" s="468"/>
      <c r="BD33" s="468">
        <v>0</v>
      </c>
      <c r="BE33" s="468">
        <v>137.995</v>
      </c>
    </row>
    <row r="34" spans="3:57" ht="15.75" hidden="1" thickBot="1" x14ac:dyDescent="0.3">
      <c r="C34" s="432" t="s">
        <v>1651</v>
      </c>
      <c r="D34" s="432"/>
      <c r="E34" s="468"/>
      <c r="F34" s="468"/>
      <c r="G34" s="468"/>
      <c r="H34" s="468"/>
      <c r="I34" s="468"/>
      <c r="J34" s="468"/>
      <c r="K34" s="468"/>
      <c r="L34" s="468"/>
      <c r="M34" s="468"/>
      <c r="N34" s="468"/>
      <c r="O34" s="468"/>
      <c r="P34" s="468"/>
      <c r="Q34" s="468"/>
      <c r="R34" s="468"/>
      <c r="S34" s="468"/>
      <c r="T34" s="468"/>
      <c r="U34" s="468"/>
      <c r="V34" s="468"/>
      <c r="W34" s="468"/>
      <c r="X34" s="468"/>
      <c r="Y34" s="468"/>
      <c r="Z34" s="468"/>
      <c r="AA34" s="468"/>
      <c r="AB34" s="468"/>
      <c r="AC34" s="748">
        <v>126.84</v>
      </c>
      <c r="AD34" s="468"/>
      <c r="AE34" s="468"/>
      <c r="AF34" s="468"/>
      <c r="AG34" s="468">
        <v>0</v>
      </c>
      <c r="AH34" s="468"/>
      <c r="AI34" s="468"/>
      <c r="AJ34" s="468"/>
      <c r="AK34" s="748">
        <v>0</v>
      </c>
      <c r="AL34" s="468"/>
      <c r="AM34" s="468"/>
      <c r="AN34" s="468"/>
      <c r="AO34" s="468"/>
      <c r="AP34" s="468"/>
      <c r="AQ34" s="468">
        <v>0</v>
      </c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>
        <v>0</v>
      </c>
      <c r="BC34" s="468"/>
      <c r="BD34" s="468">
        <v>0</v>
      </c>
      <c r="BE34" s="468">
        <v>126.84</v>
      </c>
    </row>
    <row r="35" spans="3:57" ht="15.75" hidden="1" thickBot="1" x14ac:dyDescent="0.3">
      <c r="C35" s="432" t="s">
        <v>1423</v>
      </c>
      <c r="D35" s="432"/>
      <c r="E35" s="468">
        <v>0</v>
      </c>
      <c r="F35" s="468"/>
      <c r="G35" s="468">
        <v>0</v>
      </c>
      <c r="H35" s="468"/>
      <c r="I35" s="468"/>
      <c r="J35" s="468"/>
      <c r="K35" s="468">
        <v>0</v>
      </c>
      <c r="L35" s="468"/>
      <c r="M35" s="468"/>
      <c r="N35" s="468"/>
      <c r="O35" s="468">
        <v>410.11599999999999</v>
      </c>
      <c r="P35" s="468"/>
      <c r="Q35" s="468"/>
      <c r="R35" s="468"/>
      <c r="S35" s="468">
        <v>0</v>
      </c>
      <c r="T35" s="468"/>
      <c r="U35" s="468"/>
      <c r="V35" s="468"/>
      <c r="W35" s="468">
        <v>0</v>
      </c>
      <c r="X35" s="468"/>
      <c r="Y35" s="468"/>
      <c r="Z35" s="468"/>
      <c r="AA35" s="468"/>
      <c r="AB35" s="468"/>
      <c r="AC35" s="748">
        <v>1018.9480000000001</v>
      </c>
      <c r="AD35" s="468"/>
      <c r="AE35" s="468"/>
      <c r="AF35" s="468"/>
      <c r="AG35" s="468">
        <v>112</v>
      </c>
      <c r="AH35" s="468"/>
      <c r="AI35" s="468"/>
      <c r="AJ35" s="468"/>
      <c r="AK35" s="748">
        <v>550</v>
      </c>
      <c r="AL35" s="468"/>
      <c r="AM35" s="468"/>
      <c r="AN35" s="468"/>
      <c r="AO35" s="468"/>
      <c r="AP35" s="468"/>
      <c r="AQ35" s="468">
        <v>683</v>
      </c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>
        <v>272.70600000000002</v>
      </c>
      <c r="BC35" s="468"/>
      <c r="BD35" s="468">
        <v>575</v>
      </c>
      <c r="BE35" s="468">
        <v>3621.7700000000004</v>
      </c>
    </row>
    <row r="36" spans="3:57" ht="15.75" hidden="1" thickBot="1" x14ac:dyDescent="0.3">
      <c r="C36" s="432" t="s">
        <v>1474</v>
      </c>
      <c r="D36" s="432"/>
      <c r="E36" s="468">
        <v>0</v>
      </c>
      <c r="F36" s="468"/>
      <c r="G36" s="468">
        <v>0</v>
      </c>
      <c r="H36" s="468"/>
      <c r="I36" s="468"/>
      <c r="J36" s="468"/>
      <c r="K36" s="468">
        <v>324.81900000000002</v>
      </c>
      <c r="L36" s="468"/>
      <c r="M36" s="468"/>
      <c r="N36" s="468"/>
      <c r="O36" s="468">
        <v>922.452</v>
      </c>
      <c r="P36" s="468"/>
      <c r="Q36" s="468"/>
      <c r="R36" s="468"/>
      <c r="S36" s="468">
        <v>1779.9879999999996</v>
      </c>
      <c r="T36" s="468"/>
      <c r="U36" s="468"/>
      <c r="V36" s="468"/>
      <c r="W36" s="468">
        <v>0</v>
      </c>
      <c r="X36" s="468"/>
      <c r="Y36" s="468"/>
      <c r="Z36" s="468"/>
      <c r="AA36" s="468"/>
      <c r="AB36" s="468"/>
      <c r="AC36" s="748">
        <v>317.09999999999997</v>
      </c>
      <c r="AD36" s="468"/>
      <c r="AE36" s="468"/>
      <c r="AF36" s="468"/>
      <c r="AG36" s="468">
        <v>2222</v>
      </c>
      <c r="AH36" s="468"/>
      <c r="AI36" s="468"/>
      <c r="AJ36" s="468"/>
      <c r="AK36" s="748">
        <v>0</v>
      </c>
      <c r="AL36" s="468"/>
      <c r="AM36" s="468"/>
      <c r="AN36" s="468"/>
      <c r="AO36" s="468"/>
      <c r="AP36" s="468"/>
      <c r="AQ36" s="468">
        <v>252</v>
      </c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>
        <v>97.244</v>
      </c>
      <c r="BC36" s="468"/>
      <c r="BD36" s="468">
        <v>0</v>
      </c>
      <c r="BE36" s="468">
        <v>5915.6029999999992</v>
      </c>
    </row>
    <row r="37" spans="3:57" ht="15.75" hidden="1" thickBot="1" x14ac:dyDescent="0.3">
      <c r="C37" s="432" t="s">
        <v>1424</v>
      </c>
      <c r="D37" s="432"/>
      <c r="E37" s="468">
        <v>592.31700000000001</v>
      </c>
      <c r="F37" s="468"/>
      <c r="G37" s="468">
        <v>0</v>
      </c>
      <c r="H37" s="468"/>
      <c r="I37" s="468"/>
      <c r="J37" s="468"/>
      <c r="K37" s="468">
        <v>0</v>
      </c>
      <c r="L37" s="468"/>
      <c r="M37" s="468"/>
      <c r="N37" s="468"/>
      <c r="O37" s="468">
        <v>0</v>
      </c>
      <c r="P37" s="468"/>
      <c r="Q37" s="468"/>
      <c r="R37" s="468"/>
      <c r="S37" s="468">
        <v>1306.4520000000002</v>
      </c>
      <c r="T37" s="468"/>
      <c r="U37" s="468"/>
      <c r="V37" s="468"/>
      <c r="W37" s="468">
        <v>0</v>
      </c>
      <c r="X37" s="468"/>
      <c r="Y37" s="468"/>
      <c r="Z37" s="468"/>
      <c r="AA37" s="468"/>
      <c r="AB37" s="468"/>
      <c r="AC37" s="748">
        <v>0</v>
      </c>
      <c r="AD37" s="468"/>
      <c r="AE37" s="468"/>
      <c r="AF37" s="468"/>
      <c r="AG37" s="468">
        <v>873</v>
      </c>
      <c r="AH37" s="468"/>
      <c r="AI37" s="468"/>
      <c r="AJ37" s="468"/>
      <c r="AK37" s="748">
        <v>0</v>
      </c>
      <c r="AL37" s="468"/>
      <c r="AM37" s="468"/>
      <c r="AN37" s="468"/>
      <c r="AO37" s="468"/>
      <c r="AP37" s="468"/>
      <c r="AQ37" s="468">
        <v>0</v>
      </c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>
        <v>433.37</v>
      </c>
      <c r="BC37" s="468"/>
      <c r="BD37" s="468">
        <v>0</v>
      </c>
      <c r="BE37" s="468">
        <v>3205.1390000000001</v>
      </c>
    </row>
    <row r="38" spans="3:57" ht="15.75" hidden="1" thickBot="1" x14ac:dyDescent="0.3">
      <c r="C38" s="432" t="s">
        <v>1425</v>
      </c>
      <c r="D38" s="432"/>
      <c r="E38" s="468">
        <v>420.35399999999998</v>
      </c>
      <c r="F38" s="468"/>
      <c r="G38" s="468">
        <v>0</v>
      </c>
      <c r="H38" s="468"/>
      <c r="I38" s="468"/>
      <c r="J38" s="468"/>
      <c r="K38" s="468">
        <v>0</v>
      </c>
      <c r="L38" s="468"/>
      <c r="M38" s="468"/>
      <c r="N38" s="468"/>
      <c r="O38" s="468">
        <v>0</v>
      </c>
      <c r="P38" s="468"/>
      <c r="Q38" s="468"/>
      <c r="R38" s="468"/>
      <c r="S38" s="468">
        <v>0</v>
      </c>
      <c r="T38" s="468"/>
      <c r="U38" s="468"/>
      <c r="V38" s="468"/>
      <c r="W38" s="468">
        <v>0</v>
      </c>
      <c r="X38" s="468"/>
      <c r="Y38" s="468"/>
      <c r="Z38" s="468"/>
      <c r="AA38" s="468"/>
      <c r="AB38" s="468"/>
      <c r="AC38" s="748">
        <v>0</v>
      </c>
      <c r="AD38" s="468"/>
      <c r="AE38" s="468"/>
      <c r="AF38" s="468"/>
      <c r="AG38" s="468">
        <v>0</v>
      </c>
      <c r="AH38" s="468"/>
      <c r="AI38" s="468"/>
      <c r="AJ38" s="468"/>
      <c r="AK38" s="748">
        <v>0</v>
      </c>
      <c r="AL38" s="468"/>
      <c r="AM38" s="468"/>
      <c r="AN38" s="468"/>
      <c r="AO38" s="468"/>
      <c r="AP38" s="468"/>
      <c r="AQ38" s="468">
        <v>0</v>
      </c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>
        <v>363.608</v>
      </c>
      <c r="BC38" s="468"/>
      <c r="BD38" s="468">
        <v>0</v>
      </c>
      <c r="BE38" s="468">
        <v>783.96199999999999</v>
      </c>
    </row>
    <row r="39" spans="3:57" ht="15.75" hidden="1" thickBot="1" x14ac:dyDescent="0.3">
      <c r="C39" s="432" t="s">
        <v>1726</v>
      </c>
      <c r="D39" s="432"/>
      <c r="E39" s="468">
        <v>0</v>
      </c>
      <c r="F39" s="468"/>
      <c r="G39" s="468">
        <v>0</v>
      </c>
      <c r="H39" s="468"/>
      <c r="I39" s="468"/>
      <c r="J39" s="468"/>
      <c r="K39" s="468">
        <v>0</v>
      </c>
      <c r="L39" s="468"/>
      <c r="M39" s="468"/>
      <c r="N39" s="468"/>
      <c r="O39" s="468">
        <v>0</v>
      </c>
      <c r="P39" s="468"/>
      <c r="Q39" s="468"/>
      <c r="R39" s="468"/>
      <c r="S39" s="468">
        <v>0</v>
      </c>
      <c r="T39" s="468"/>
      <c r="U39" s="468"/>
      <c r="V39" s="468"/>
      <c r="W39" s="468">
        <v>0</v>
      </c>
      <c r="X39" s="468"/>
      <c r="Y39" s="468"/>
      <c r="Z39" s="468"/>
      <c r="AA39" s="468"/>
      <c r="AB39" s="468"/>
      <c r="AC39" s="748">
        <v>0</v>
      </c>
      <c r="AD39" s="468"/>
      <c r="AE39" s="468"/>
      <c r="AF39" s="468"/>
      <c r="AG39" s="468">
        <v>0</v>
      </c>
      <c r="AH39" s="468"/>
      <c r="AI39" s="468"/>
      <c r="AJ39" s="468"/>
      <c r="AK39" s="748">
        <v>0</v>
      </c>
      <c r="AL39" s="468"/>
      <c r="AM39" s="468"/>
      <c r="AN39" s="468"/>
      <c r="AO39" s="468"/>
      <c r="AP39" s="468"/>
      <c r="AQ39" s="468">
        <v>0</v>
      </c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>
        <v>0</v>
      </c>
      <c r="BC39" s="468"/>
      <c r="BD39" s="468">
        <v>541</v>
      </c>
      <c r="BE39" s="468">
        <v>541</v>
      </c>
    </row>
    <row r="40" spans="3:57" ht="15.75" hidden="1" thickBot="1" x14ac:dyDescent="0.3">
      <c r="C40" s="432" t="s">
        <v>1727</v>
      </c>
      <c r="D40" s="432"/>
      <c r="E40" s="468">
        <v>0</v>
      </c>
      <c r="F40" s="468"/>
      <c r="G40" s="468">
        <v>0</v>
      </c>
      <c r="H40" s="468"/>
      <c r="I40" s="468"/>
      <c r="J40" s="468"/>
      <c r="K40" s="468">
        <v>0</v>
      </c>
      <c r="L40" s="468"/>
      <c r="M40" s="468"/>
      <c r="N40" s="468"/>
      <c r="O40" s="468">
        <v>0</v>
      </c>
      <c r="P40" s="468"/>
      <c r="Q40" s="468"/>
      <c r="R40" s="468"/>
      <c r="S40" s="468">
        <v>0</v>
      </c>
      <c r="T40" s="468"/>
      <c r="U40" s="468"/>
      <c r="V40" s="468"/>
      <c r="W40" s="468">
        <v>0</v>
      </c>
      <c r="X40" s="468"/>
      <c r="Y40" s="468"/>
      <c r="Z40" s="468"/>
      <c r="AA40" s="468"/>
      <c r="AB40" s="468"/>
      <c r="AC40" s="748">
        <v>0</v>
      </c>
      <c r="AD40" s="468"/>
      <c r="AE40" s="468"/>
      <c r="AF40" s="468"/>
      <c r="AG40" s="468">
        <v>0</v>
      </c>
      <c r="AH40" s="468"/>
      <c r="AI40" s="468"/>
      <c r="AJ40" s="468"/>
      <c r="AK40" s="748">
        <v>0</v>
      </c>
      <c r="AL40" s="468"/>
      <c r="AM40" s="468"/>
      <c r="AN40" s="468"/>
      <c r="AO40" s="468"/>
      <c r="AP40" s="468"/>
      <c r="AQ40" s="468">
        <v>0</v>
      </c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>
        <v>0</v>
      </c>
      <c r="BC40" s="468"/>
      <c r="BD40" s="468">
        <v>264</v>
      </c>
      <c r="BE40" s="468">
        <v>264</v>
      </c>
    </row>
    <row r="41" spans="3:57" ht="15.75" hidden="1" thickBot="1" x14ac:dyDescent="0.3">
      <c r="C41" s="432" t="s">
        <v>1663</v>
      </c>
      <c r="D41" s="432"/>
      <c r="E41" s="468">
        <v>0</v>
      </c>
      <c r="F41" s="468"/>
      <c r="G41" s="468">
        <v>0</v>
      </c>
      <c r="H41" s="468"/>
      <c r="I41" s="468"/>
      <c r="J41" s="468"/>
      <c r="K41" s="468">
        <v>0</v>
      </c>
      <c r="L41" s="468"/>
      <c r="M41" s="468"/>
      <c r="N41" s="468"/>
      <c r="O41" s="468">
        <v>0</v>
      </c>
      <c r="P41" s="468"/>
      <c r="Q41" s="468"/>
      <c r="R41" s="468"/>
      <c r="S41" s="468">
        <v>0</v>
      </c>
      <c r="T41" s="468"/>
      <c r="U41" s="468"/>
      <c r="V41" s="468"/>
      <c r="W41" s="468">
        <v>0</v>
      </c>
      <c r="X41" s="468"/>
      <c r="Y41" s="468"/>
      <c r="Z41" s="468"/>
      <c r="AA41" s="468"/>
      <c r="AB41" s="468"/>
      <c r="AC41" s="748">
        <v>0</v>
      </c>
      <c r="AD41" s="468"/>
      <c r="AE41" s="468"/>
      <c r="AF41" s="468"/>
      <c r="AG41" s="468">
        <v>1492</v>
      </c>
      <c r="AH41" s="468"/>
      <c r="AI41" s="468"/>
      <c r="AJ41" s="468"/>
      <c r="AK41" s="748">
        <v>0</v>
      </c>
      <c r="AL41" s="468"/>
      <c r="AM41" s="468"/>
      <c r="AN41" s="468"/>
      <c r="AO41" s="468"/>
      <c r="AP41" s="468"/>
      <c r="AQ41" s="468">
        <v>0</v>
      </c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>
        <v>0</v>
      </c>
      <c r="BC41" s="468"/>
      <c r="BD41" s="468">
        <v>0</v>
      </c>
      <c r="BE41" s="468">
        <v>1492</v>
      </c>
    </row>
    <row r="42" spans="3:57" ht="15.75" hidden="1" thickBot="1" x14ac:dyDescent="0.3">
      <c r="C42" s="432" t="s">
        <v>1427</v>
      </c>
      <c r="D42" s="432"/>
      <c r="E42" s="468">
        <v>1689.9079999999999</v>
      </c>
      <c r="F42" s="468"/>
      <c r="G42" s="468">
        <v>269.62099999999998</v>
      </c>
      <c r="H42" s="468"/>
      <c r="I42" s="468"/>
      <c r="J42" s="468"/>
      <c r="K42" s="468">
        <v>1195.249</v>
      </c>
      <c r="L42" s="468"/>
      <c r="M42" s="468"/>
      <c r="N42" s="468"/>
      <c r="O42" s="468">
        <v>3688.9300000000012</v>
      </c>
      <c r="P42" s="468"/>
      <c r="Q42" s="468"/>
      <c r="R42" s="468"/>
      <c r="S42" s="468">
        <v>1333.9340000000002</v>
      </c>
      <c r="T42" s="468"/>
      <c r="U42" s="468"/>
      <c r="V42" s="468"/>
      <c r="W42" s="468">
        <v>1067.5700000000002</v>
      </c>
      <c r="X42" s="468"/>
      <c r="Y42" s="468"/>
      <c r="Z42" s="468"/>
      <c r="AA42" s="468"/>
      <c r="AB42" s="468"/>
      <c r="AC42" s="748">
        <v>2101.3159999999998</v>
      </c>
      <c r="AD42" s="468"/>
      <c r="AE42" s="468"/>
      <c r="AF42" s="468"/>
      <c r="AG42" s="468">
        <v>0</v>
      </c>
      <c r="AH42" s="468"/>
      <c r="AI42" s="468"/>
      <c r="AJ42" s="468"/>
      <c r="AK42" s="748">
        <v>4697</v>
      </c>
      <c r="AL42" s="468"/>
      <c r="AM42" s="468"/>
      <c r="AN42" s="468"/>
      <c r="AO42" s="468"/>
      <c r="AP42" s="468"/>
      <c r="AQ42" s="468">
        <v>3232</v>
      </c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>
        <v>4488.021999999999</v>
      </c>
      <c r="BC42" s="468"/>
      <c r="BD42" s="468">
        <v>2287</v>
      </c>
      <c r="BE42" s="468">
        <v>26050.550000000003</v>
      </c>
    </row>
    <row r="43" spans="3:57" ht="15.75" hidden="1" thickBot="1" x14ac:dyDescent="0.3">
      <c r="C43" s="432" t="s">
        <v>1542</v>
      </c>
      <c r="D43" s="432"/>
      <c r="E43" s="468">
        <v>0</v>
      </c>
      <c r="F43" s="468"/>
      <c r="G43" s="468">
        <v>0</v>
      </c>
      <c r="H43" s="468"/>
      <c r="I43" s="468"/>
      <c r="J43" s="468"/>
      <c r="K43" s="468">
        <v>0</v>
      </c>
      <c r="L43" s="468"/>
      <c r="M43" s="468"/>
      <c r="N43" s="468"/>
      <c r="O43" s="468">
        <v>312.87199999999996</v>
      </c>
      <c r="P43" s="468"/>
      <c r="Q43" s="468"/>
      <c r="R43" s="468"/>
      <c r="S43" s="468">
        <v>0</v>
      </c>
      <c r="T43" s="468"/>
      <c r="U43" s="468"/>
      <c r="V43" s="468"/>
      <c r="W43" s="468">
        <v>131.06800000000001</v>
      </c>
      <c r="X43" s="468"/>
      <c r="Y43" s="468"/>
      <c r="Z43" s="468"/>
      <c r="AA43" s="468"/>
      <c r="AB43" s="468"/>
      <c r="AC43" s="748">
        <v>989.35199999999998</v>
      </c>
      <c r="AD43" s="468"/>
      <c r="AE43" s="468"/>
      <c r="AF43" s="468"/>
      <c r="AG43" s="468">
        <v>710</v>
      </c>
      <c r="AH43" s="468"/>
      <c r="AI43" s="468"/>
      <c r="AJ43" s="468"/>
      <c r="AK43" s="748">
        <v>0</v>
      </c>
      <c r="AL43" s="468"/>
      <c r="AM43" s="468"/>
      <c r="AN43" s="468"/>
      <c r="AO43" s="468"/>
      <c r="AP43" s="468"/>
      <c r="AQ43" s="468">
        <v>0</v>
      </c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>
        <v>0</v>
      </c>
      <c r="BC43" s="468"/>
      <c r="BD43" s="468">
        <v>0</v>
      </c>
      <c r="BE43" s="468">
        <v>2143.2919999999999</v>
      </c>
    </row>
    <row r="44" spans="3:57" ht="15.75" hidden="1" thickBot="1" x14ac:dyDescent="0.3">
      <c r="C44" s="432" t="s">
        <v>1261</v>
      </c>
      <c r="D44" s="432"/>
      <c r="E44" s="468">
        <v>0</v>
      </c>
      <c r="F44" s="468"/>
      <c r="G44" s="468">
        <v>0</v>
      </c>
      <c r="H44" s="468"/>
      <c r="I44" s="468"/>
      <c r="J44" s="468"/>
      <c r="K44" s="468">
        <v>0</v>
      </c>
      <c r="L44" s="468"/>
      <c r="M44" s="468"/>
      <c r="N44" s="468"/>
      <c r="O44" s="468">
        <v>0</v>
      </c>
      <c r="P44" s="468"/>
      <c r="Q44" s="468"/>
      <c r="R44" s="468"/>
      <c r="S44" s="468">
        <v>0</v>
      </c>
      <c r="T44" s="468"/>
      <c r="U44" s="468"/>
      <c r="V44" s="468"/>
      <c r="W44" s="468">
        <v>0</v>
      </c>
      <c r="X44" s="468"/>
      <c r="Y44" s="468"/>
      <c r="Z44" s="468"/>
      <c r="AA44" s="468"/>
      <c r="AB44" s="468"/>
      <c r="AC44" s="748">
        <v>1959.6780000000001</v>
      </c>
      <c r="AD44" s="468"/>
      <c r="AE44" s="468"/>
      <c r="AF44" s="468"/>
      <c r="AG44" s="468">
        <v>0</v>
      </c>
      <c r="AH44" s="468"/>
      <c r="AI44" s="468"/>
      <c r="AJ44" s="468"/>
      <c r="AK44" s="748">
        <v>397</v>
      </c>
      <c r="AL44" s="468"/>
      <c r="AM44" s="468"/>
      <c r="AN44" s="468"/>
      <c r="AO44" s="468"/>
      <c r="AP44" s="468"/>
      <c r="AQ44" s="468">
        <v>560</v>
      </c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>
        <v>0</v>
      </c>
      <c r="BC44" s="468"/>
      <c r="BD44" s="468">
        <v>0</v>
      </c>
      <c r="BE44" s="468">
        <v>2916.6779999999999</v>
      </c>
    </row>
    <row r="45" spans="3:57" ht="15.75" hidden="1" thickBot="1" x14ac:dyDescent="0.3">
      <c r="C45" s="432" t="s">
        <v>1297</v>
      </c>
      <c r="D45" s="432"/>
      <c r="E45" s="468">
        <v>2562.4609999999998</v>
      </c>
      <c r="F45" s="468"/>
      <c r="G45" s="468">
        <v>4063.422</v>
      </c>
      <c r="H45" s="468"/>
      <c r="I45" s="468"/>
      <c r="J45" s="468"/>
      <c r="K45" s="468">
        <v>8160.811999999999</v>
      </c>
      <c r="L45" s="468"/>
      <c r="M45" s="468"/>
      <c r="N45" s="468"/>
      <c r="O45" s="468">
        <v>5310.884</v>
      </c>
      <c r="P45" s="468"/>
      <c r="Q45" s="468"/>
      <c r="R45" s="468"/>
      <c r="S45" s="468">
        <v>6625.2760000000017</v>
      </c>
      <c r="T45" s="468"/>
      <c r="U45" s="468"/>
      <c r="V45" s="468"/>
      <c r="W45" s="468">
        <v>11633.342000000001</v>
      </c>
      <c r="X45" s="468"/>
      <c r="Y45" s="468"/>
      <c r="Z45" s="468"/>
      <c r="AA45" s="468"/>
      <c r="AB45" s="468"/>
      <c r="AC45" s="748">
        <v>5466.8040000000001</v>
      </c>
      <c r="AD45" s="468"/>
      <c r="AE45" s="468"/>
      <c r="AF45" s="468"/>
      <c r="AG45" s="468">
        <v>2664</v>
      </c>
      <c r="AH45" s="468"/>
      <c r="AI45" s="468"/>
      <c r="AJ45" s="468"/>
      <c r="AK45" s="748">
        <v>6374</v>
      </c>
      <c r="AL45" s="468"/>
      <c r="AM45" s="468"/>
      <c r="AN45" s="468"/>
      <c r="AO45" s="468"/>
      <c r="AP45" s="468"/>
      <c r="AQ45" s="468">
        <v>6621</v>
      </c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>
        <v>2811.62</v>
      </c>
      <c r="BC45" s="468"/>
      <c r="BD45" s="468">
        <v>10003</v>
      </c>
      <c r="BE45" s="468">
        <v>72296.621000000014</v>
      </c>
    </row>
    <row r="46" spans="3:57" ht="15.75" hidden="1" thickBot="1" x14ac:dyDescent="0.3">
      <c r="C46" s="432" t="s">
        <v>1213</v>
      </c>
      <c r="D46" s="432"/>
      <c r="E46" s="468">
        <v>9428.2430000000004</v>
      </c>
      <c r="F46" s="468"/>
      <c r="G46" s="468">
        <v>3657.9290000000001</v>
      </c>
      <c r="H46" s="468"/>
      <c r="I46" s="468"/>
      <c r="J46" s="468"/>
      <c r="K46" s="468">
        <v>5320.2379999999994</v>
      </c>
      <c r="L46" s="468"/>
      <c r="M46" s="468"/>
      <c r="N46" s="468"/>
      <c r="O46" s="468">
        <v>7259.8770000000004</v>
      </c>
      <c r="P46" s="468"/>
      <c r="Q46" s="468"/>
      <c r="R46" s="468"/>
      <c r="S46" s="468">
        <v>8713.9079999999976</v>
      </c>
      <c r="T46" s="468"/>
      <c r="U46" s="468"/>
      <c r="V46" s="468"/>
      <c r="W46" s="468">
        <v>4633.8880000000008</v>
      </c>
      <c r="X46" s="468"/>
      <c r="Y46" s="468"/>
      <c r="Z46" s="468"/>
      <c r="AA46" s="468"/>
      <c r="AB46" s="468"/>
      <c r="AC46" s="748">
        <v>9367.1339999999982</v>
      </c>
      <c r="AD46" s="468"/>
      <c r="AE46" s="468"/>
      <c r="AF46" s="468"/>
      <c r="AG46" s="468">
        <v>7078</v>
      </c>
      <c r="AH46" s="468"/>
      <c r="AI46" s="468"/>
      <c r="AJ46" s="468"/>
      <c r="AK46" s="748">
        <v>13468.4</v>
      </c>
      <c r="AL46" s="468"/>
      <c r="AM46" s="468"/>
      <c r="AN46" s="468"/>
      <c r="AO46" s="468"/>
      <c r="AP46" s="468"/>
      <c r="AQ46" s="468">
        <v>11435</v>
      </c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>
        <v>11007.597999999994</v>
      </c>
      <c r="BC46" s="468"/>
      <c r="BD46" s="468">
        <v>12682</v>
      </c>
      <c r="BE46" s="468">
        <v>104052.215</v>
      </c>
    </row>
    <row r="47" spans="3:57" ht="15.75" hidden="1" thickBot="1" x14ac:dyDescent="0.3">
      <c r="C47" s="432" t="s">
        <v>1274</v>
      </c>
      <c r="D47" s="432"/>
      <c r="E47" s="468">
        <v>0</v>
      </c>
      <c r="F47" s="468"/>
      <c r="G47" s="468">
        <v>0</v>
      </c>
      <c r="H47" s="468"/>
      <c r="I47" s="468"/>
      <c r="J47" s="468"/>
      <c r="K47" s="468">
        <v>713.32800000000009</v>
      </c>
      <c r="L47" s="468"/>
      <c r="M47" s="468"/>
      <c r="N47" s="468"/>
      <c r="O47" s="468">
        <v>0</v>
      </c>
      <c r="P47" s="468"/>
      <c r="Q47" s="468"/>
      <c r="R47" s="468"/>
      <c r="S47" s="468">
        <v>0</v>
      </c>
      <c r="T47" s="468"/>
      <c r="U47" s="468"/>
      <c r="V47" s="468"/>
      <c r="W47" s="468">
        <v>0</v>
      </c>
      <c r="X47" s="468"/>
      <c r="Y47" s="468"/>
      <c r="Z47" s="468"/>
      <c r="AA47" s="468"/>
      <c r="AB47" s="468"/>
      <c r="AC47" s="748">
        <v>0</v>
      </c>
      <c r="AD47" s="468"/>
      <c r="AE47" s="468"/>
      <c r="AF47" s="468"/>
      <c r="AG47" s="468">
        <v>0</v>
      </c>
      <c r="AH47" s="468"/>
      <c r="AI47" s="468"/>
      <c r="AJ47" s="468"/>
      <c r="AK47" s="748">
        <v>0</v>
      </c>
      <c r="AL47" s="468"/>
      <c r="AM47" s="468"/>
      <c r="AN47" s="468"/>
      <c r="AO47" s="468"/>
      <c r="AP47" s="468"/>
      <c r="AQ47" s="468">
        <v>0</v>
      </c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>
        <v>0</v>
      </c>
      <c r="BC47" s="468"/>
      <c r="BD47" s="468">
        <v>0</v>
      </c>
      <c r="BE47" s="468">
        <v>713.32800000000009</v>
      </c>
    </row>
    <row r="48" spans="3:57" ht="15.75" hidden="1" thickBot="1" x14ac:dyDescent="0.3">
      <c r="C48" s="432" t="s">
        <v>1214</v>
      </c>
      <c r="D48" s="432"/>
      <c r="E48" s="468">
        <v>600.80900000000008</v>
      </c>
      <c r="F48" s="468"/>
      <c r="G48" s="468">
        <v>101.904</v>
      </c>
      <c r="H48" s="468"/>
      <c r="I48" s="468"/>
      <c r="J48" s="468"/>
      <c r="K48" s="468">
        <v>0</v>
      </c>
      <c r="L48" s="468"/>
      <c r="M48" s="468"/>
      <c r="N48" s="468"/>
      <c r="O48" s="468">
        <v>0</v>
      </c>
      <c r="P48" s="468"/>
      <c r="Q48" s="468"/>
      <c r="R48" s="468"/>
      <c r="S48" s="468">
        <v>293.846</v>
      </c>
      <c r="T48" s="468"/>
      <c r="U48" s="468"/>
      <c r="V48" s="468"/>
      <c r="W48" s="468">
        <v>441.82599999999996</v>
      </c>
      <c r="X48" s="468"/>
      <c r="Y48" s="468"/>
      <c r="Z48" s="468"/>
      <c r="AA48" s="468"/>
      <c r="AB48" s="468"/>
      <c r="AC48" s="748">
        <v>217.74199999999999</v>
      </c>
      <c r="AD48" s="468"/>
      <c r="AE48" s="468"/>
      <c r="AF48" s="468"/>
      <c r="AG48" s="468">
        <v>2763</v>
      </c>
      <c r="AH48" s="468"/>
      <c r="AI48" s="468"/>
      <c r="AJ48" s="468"/>
      <c r="AK48" s="748">
        <v>0</v>
      </c>
      <c r="AL48" s="468"/>
      <c r="AM48" s="468"/>
      <c r="AN48" s="468"/>
      <c r="AO48" s="468"/>
      <c r="AP48" s="468"/>
      <c r="AQ48" s="468">
        <v>0</v>
      </c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>
        <v>213.51400000000001</v>
      </c>
      <c r="BC48" s="468"/>
      <c r="BD48" s="468">
        <v>0</v>
      </c>
      <c r="BE48" s="468">
        <v>4632.6410000000005</v>
      </c>
    </row>
    <row r="49" spans="3:57" ht="15.75" hidden="1" thickBot="1" x14ac:dyDescent="0.3">
      <c r="C49" s="432" t="s">
        <v>1428</v>
      </c>
      <c r="D49" s="432"/>
      <c r="E49" s="468">
        <v>721.81999999999994</v>
      </c>
      <c r="F49" s="468"/>
      <c r="G49" s="468">
        <v>588.07100000000003</v>
      </c>
      <c r="H49" s="468"/>
      <c r="I49" s="468"/>
      <c r="J49" s="468"/>
      <c r="K49" s="468">
        <v>1180.3880000000001</v>
      </c>
      <c r="L49" s="468"/>
      <c r="M49" s="468"/>
      <c r="N49" s="468"/>
      <c r="O49" s="468">
        <v>568.66599999999994</v>
      </c>
      <c r="P49" s="468"/>
      <c r="Q49" s="468"/>
      <c r="R49" s="468"/>
      <c r="S49" s="468">
        <v>0</v>
      </c>
      <c r="T49" s="468"/>
      <c r="U49" s="468"/>
      <c r="V49" s="468"/>
      <c r="W49" s="468">
        <v>0</v>
      </c>
      <c r="X49" s="468"/>
      <c r="Y49" s="468"/>
      <c r="Z49" s="468"/>
      <c r="AA49" s="468"/>
      <c r="AB49" s="468"/>
      <c r="AC49" s="748">
        <v>124.726</v>
      </c>
      <c r="AD49" s="468"/>
      <c r="AE49" s="468"/>
      <c r="AF49" s="468"/>
      <c r="AG49" s="468">
        <v>0</v>
      </c>
      <c r="AH49" s="468"/>
      <c r="AI49" s="468"/>
      <c r="AJ49" s="468"/>
      <c r="AK49" s="748">
        <v>0</v>
      </c>
      <c r="AL49" s="468"/>
      <c r="AM49" s="468"/>
      <c r="AN49" s="468"/>
      <c r="AO49" s="468"/>
      <c r="AP49" s="468"/>
      <c r="AQ49" s="468">
        <v>0</v>
      </c>
      <c r="AR49" s="468"/>
      <c r="AS49" s="468"/>
      <c r="AT49" s="468"/>
      <c r="AU49" s="468"/>
      <c r="AV49" s="468"/>
      <c r="AW49" s="468"/>
      <c r="AX49" s="468"/>
      <c r="AY49" s="468"/>
      <c r="AZ49" s="468"/>
      <c r="BA49" s="468"/>
      <c r="BB49" s="468">
        <v>566.55200000000002</v>
      </c>
      <c r="BC49" s="468"/>
      <c r="BD49" s="468">
        <v>0</v>
      </c>
      <c r="BE49" s="468">
        <v>3750.2230000000009</v>
      </c>
    </row>
    <row r="50" spans="3:57" ht="15.75" hidden="1" thickBot="1" x14ac:dyDescent="0.3">
      <c r="C50" s="432" t="s">
        <v>1429</v>
      </c>
      <c r="D50" s="432"/>
      <c r="E50" s="468">
        <v>0</v>
      </c>
      <c r="F50" s="468"/>
      <c r="G50" s="468">
        <v>0</v>
      </c>
      <c r="H50" s="468"/>
      <c r="I50" s="468"/>
      <c r="J50" s="468"/>
      <c r="K50" s="468">
        <v>0</v>
      </c>
      <c r="L50" s="468"/>
      <c r="M50" s="468"/>
      <c r="N50" s="468"/>
      <c r="O50" s="468">
        <v>0</v>
      </c>
      <c r="P50" s="468"/>
      <c r="Q50" s="468"/>
      <c r="R50" s="468"/>
      <c r="S50" s="468">
        <v>99.358000000000004</v>
      </c>
      <c r="T50" s="468"/>
      <c r="U50" s="468"/>
      <c r="V50" s="468"/>
      <c r="W50" s="468">
        <v>298.07399999999996</v>
      </c>
      <c r="X50" s="468"/>
      <c r="Y50" s="468"/>
      <c r="Z50" s="468"/>
      <c r="AA50" s="468"/>
      <c r="AB50" s="468"/>
      <c r="AC50" s="748">
        <v>0</v>
      </c>
      <c r="AD50" s="468"/>
      <c r="AE50" s="468"/>
      <c r="AF50" s="468"/>
      <c r="AG50" s="468">
        <v>0</v>
      </c>
      <c r="AH50" s="468"/>
      <c r="AI50" s="468"/>
      <c r="AJ50" s="468"/>
      <c r="AK50" s="748">
        <v>0</v>
      </c>
      <c r="AL50" s="468"/>
      <c r="AM50" s="468"/>
      <c r="AN50" s="468"/>
      <c r="AO50" s="468"/>
      <c r="AP50" s="468"/>
      <c r="AQ50" s="468">
        <v>0</v>
      </c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>
        <v>120.498</v>
      </c>
      <c r="BC50" s="468"/>
      <c r="BD50" s="468">
        <v>0</v>
      </c>
      <c r="BE50" s="468">
        <v>517.92999999999995</v>
      </c>
    </row>
    <row r="51" spans="3:57" ht="15.75" hidden="1" thickBot="1" x14ac:dyDescent="0.3">
      <c r="C51" s="432" t="s">
        <v>1430</v>
      </c>
      <c r="D51" s="432"/>
      <c r="E51" s="468">
        <v>630.53099999999995</v>
      </c>
      <c r="F51" s="468"/>
      <c r="G51" s="468">
        <v>0</v>
      </c>
      <c r="H51" s="468"/>
      <c r="I51" s="468"/>
      <c r="J51" s="468"/>
      <c r="K51" s="468">
        <v>0</v>
      </c>
      <c r="L51" s="468"/>
      <c r="M51" s="468"/>
      <c r="N51" s="468"/>
      <c r="O51" s="468">
        <v>913.24800000000005</v>
      </c>
      <c r="P51" s="468"/>
      <c r="Q51" s="468"/>
      <c r="R51" s="468"/>
      <c r="S51" s="468">
        <v>587.69200000000012</v>
      </c>
      <c r="T51" s="468"/>
      <c r="U51" s="468"/>
      <c r="V51" s="468"/>
      <c r="W51" s="468">
        <v>1143.674</v>
      </c>
      <c r="X51" s="468"/>
      <c r="Y51" s="468"/>
      <c r="Z51" s="468"/>
      <c r="AA51" s="468"/>
      <c r="AB51" s="468"/>
      <c r="AC51" s="748">
        <v>0</v>
      </c>
      <c r="AD51" s="468"/>
      <c r="AE51" s="468"/>
      <c r="AF51" s="468"/>
      <c r="AG51" s="468">
        <v>127</v>
      </c>
      <c r="AH51" s="468"/>
      <c r="AI51" s="468"/>
      <c r="AJ51" s="468"/>
      <c r="AK51" s="748">
        <v>0</v>
      </c>
      <c r="AL51" s="468"/>
      <c r="AM51" s="468"/>
      <c r="AN51" s="468"/>
      <c r="AO51" s="468"/>
      <c r="AP51" s="468"/>
      <c r="AQ51" s="468">
        <v>0</v>
      </c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>
        <v>255.79400000000001</v>
      </c>
      <c r="BC51" s="468"/>
      <c r="BD51" s="468">
        <v>345</v>
      </c>
      <c r="BE51" s="468">
        <v>4002.9389999999999</v>
      </c>
    </row>
    <row r="52" spans="3:57" ht="15.75" hidden="1" thickBot="1" x14ac:dyDescent="0.3">
      <c r="C52" s="432" t="s">
        <v>1431</v>
      </c>
      <c r="D52" s="432"/>
      <c r="E52" s="468">
        <v>2897.8950000000004</v>
      </c>
      <c r="F52" s="468"/>
      <c r="G52" s="468">
        <v>2766.2690000000007</v>
      </c>
      <c r="H52" s="468"/>
      <c r="I52" s="468"/>
      <c r="J52" s="468"/>
      <c r="K52" s="468">
        <v>3146.2860000000001</v>
      </c>
      <c r="L52" s="468"/>
      <c r="M52" s="468"/>
      <c r="N52" s="468"/>
      <c r="O52" s="468">
        <v>3143.5219999999999</v>
      </c>
      <c r="P52" s="468"/>
      <c r="Q52" s="468"/>
      <c r="R52" s="468"/>
      <c r="S52" s="468">
        <v>0</v>
      </c>
      <c r="T52" s="468"/>
      <c r="U52" s="468"/>
      <c r="V52" s="468"/>
      <c r="W52" s="468">
        <v>0</v>
      </c>
      <c r="X52" s="468"/>
      <c r="Y52" s="468"/>
      <c r="Z52" s="468"/>
      <c r="AA52" s="468"/>
      <c r="AB52" s="468"/>
      <c r="AC52" s="748">
        <v>1268.4000000000001</v>
      </c>
      <c r="AD52" s="468"/>
      <c r="AE52" s="468"/>
      <c r="AF52" s="468"/>
      <c r="AG52" s="468">
        <v>1222</v>
      </c>
      <c r="AH52" s="468"/>
      <c r="AI52" s="468"/>
      <c r="AJ52" s="468"/>
      <c r="AK52" s="748">
        <v>0</v>
      </c>
      <c r="AL52" s="468"/>
      <c r="AM52" s="468"/>
      <c r="AN52" s="468"/>
      <c r="AO52" s="468"/>
      <c r="AP52" s="468"/>
      <c r="AQ52" s="468">
        <v>871</v>
      </c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>
        <v>536.95600000000002</v>
      </c>
      <c r="BC52" s="468"/>
      <c r="BD52" s="468">
        <v>0</v>
      </c>
      <c r="BE52" s="468">
        <v>15852.328000000001</v>
      </c>
    </row>
    <row r="53" spans="3:57" ht="15.75" hidden="1" thickBot="1" x14ac:dyDescent="0.3">
      <c r="C53" s="432" t="s">
        <v>1432</v>
      </c>
      <c r="D53" s="432"/>
      <c r="E53" s="468">
        <v>3662.1749999999997</v>
      </c>
      <c r="F53" s="468"/>
      <c r="G53" s="468">
        <v>10029.052</v>
      </c>
      <c r="H53" s="468"/>
      <c r="I53" s="468"/>
      <c r="J53" s="468"/>
      <c r="K53" s="468">
        <v>3953.0259999999998</v>
      </c>
      <c r="L53" s="468"/>
      <c r="M53" s="468"/>
      <c r="N53" s="468"/>
      <c r="O53" s="468">
        <v>2753.7340000000008</v>
      </c>
      <c r="P53" s="468"/>
      <c r="Q53" s="468"/>
      <c r="R53" s="468"/>
      <c r="S53" s="468">
        <v>6862.0440000000008</v>
      </c>
      <c r="T53" s="468"/>
      <c r="U53" s="468"/>
      <c r="V53" s="468"/>
      <c r="W53" s="468">
        <v>2955.3719999999998</v>
      </c>
      <c r="X53" s="468"/>
      <c r="Y53" s="468"/>
      <c r="Z53" s="468"/>
      <c r="AA53" s="468"/>
      <c r="AB53" s="468"/>
      <c r="AC53" s="748">
        <v>2782.0240000000003</v>
      </c>
      <c r="AD53" s="468"/>
      <c r="AE53" s="468"/>
      <c r="AF53" s="468"/>
      <c r="AG53" s="468">
        <v>4401</v>
      </c>
      <c r="AH53" s="468"/>
      <c r="AI53" s="468"/>
      <c r="AJ53" s="468"/>
      <c r="AK53" s="748">
        <v>8596.4</v>
      </c>
      <c r="AL53" s="468"/>
      <c r="AM53" s="468"/>
      <c r="AN53" s="468"/>
      <c r="AO53" s="468"/>
      <c r="AP53" s="468"/>
      <c r="AQ53" s="468">
        <v>4232</v>
      </c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>
        <v>2638.2720000000004</v>
      </c>
      <c r="BC53" s="468"/>
      <c r="BD53" s="468">
        <v>4040</v>
      </c>
      <c r="BE53" s="468">
        <v>56905.098999999995</v>
      </c>
    </row>
    <row r="54" spans="3:57" ht="15.75" hidden="1" thickBot="1" x14ac:dyDescent="0.3">
      <c r="C54" s="432" t="s">
        <v>1433</v>
      </c>
      <c r="D54" s="432"/>
      <c r="E54" s="468">
        <v>1494.5920000000001</v>
      </c>
      <c r="F54" s="468"/>
      <c r="G54" s="468">
        <v>0</v>
      </c>
      <c r="H54" s="468"/>
      <c r="I54" s="468"/>
      <c r="J54" s="468"/>
      <c r="K54" s="468">
        <v>0</v>
      </c>
      <c r="L54" s="468"/>
      <c r="M54" s="468"/>
      <c r="N54" s="468"/>
      <c r="O54" s="468">
        <v>0</v>
      </c>
      <c r="P54" s="468"/>
      <c r="Q54" s="468"/>
      <c r="R54" s="468"/>
      <c r="S54" s="468">
        <v>0</v>
      </c>
      <c r="T54" s="468"/>
      <c r="U54" s="468"/>
      <c r="V54" s="468"/>
      <c r="W54" s="468">
        <v>0</v>
      </c>
      <c r="X54" s="468"/>
      <c r="Y54" s="468"/>
      <c r="Z54" s="468"/>
      <c r="AA54" s="468"/>
      <c r="AB54" s="468"/>
      <c r="AC54" s="748">
        <v>0</v>
      </c>
      <c r="AD54" s="468"/>
      <c r="AE54" s="468"/>
      <c r="AF54" s="468"/>
      <c r="AG54" s="468">
        <v>693</v>
      </c>
      <c r="AH54" s="468"/>
      <c r="AI54" s="468"/>
      <c r="AJ54" s="468"/>
      <c r="AK54" s="748">
        <v>3097</v>
      </c>
      <c r="AL54" s="468"/>
      <c r="AM54" s="468"/>
      <c r="AN54" s="468"/>
      <c r="AO54" s="468"/>
      <c r="AP54" s="468"/>
      <c r="AQ54" s="468">
        <v>581</v>
      </c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>
        <v>731.44400000000007</v>
      </c>
      <c r="BC54" s="468"/>
      <c r="BD54" s="468">
        <v>0</v>
      </c>
      <c r="BE54" s="468">
        <v>6597.036000000001</v>
      </c>
    </row>
    <row r="55" spans="3:57" ht="15.75" hidden="1" thickBot="1" x14ac:dyDescent="0.3">
      <c r="C55" s="432" t="s">
        <v>1411</v>
      </c>
      <c r="D55" s="432"/>
      <c r="E55" s="468">
        <v>13151.984999999999</v>
      </c>
      <c r="F55" s="468"/>
      <c r="G55" s="468">
        <v>15759.029</v>
      </c>
      <c r="H55" s="468"/>
      <c r="I55" s="468"/>
      <c r="J55" s="468"/>
      <c r="K55" s="468">
        <v>9969.608000000002</v>
      </c>
      <c r="L55" s="468"/>
      <c r="M55" s="468"/>
      <c r="N55" s="468"/>
      <c r="O55" s="468">
        <v>13321.243000000002</v>
      </c>
      <c r="P55" s="468"/>
      <c r="Q55" s="468"/>
      <c r="R55" s="468"/>
      <c r="S55" s="468">
        <v>6217.2740000000013</v>
      </c>
      <c r="T55" s="468"/>
      <c r="U55" s="468"/>
      <c r="V55" s="468"/>
      <c r="W55" s="468">
        <v>4249.1400000000003</v>
      </c>
      <c r="X55" s="468"/>
      <c r="Y55" s="468"/>
      <c r="Z55" s="468"/>
      <c r="AA55" s="468"/>
      <c r="AB55" s="468"/>
      <c r="AC55" s="748">
        <v>11221.111999999997</v>
      </c>
      <c r="AD55" s="468"/>
      <c r="AE55" s="468"/>
      <c r="AF55" s="468"/>
      <c r="AG55" s="468">
        <v>9972</v>
      </c>
      <c r="AH55" s="468"/>
      <c r="AI55" s="468"/>
      <c r="AJ55" s="468"/>
      <c r="AK55" s="748">
        <v>9069</v>
      </c>
      <c r="AL55" s="468"/>
      <c r="AM55" s="468"/>
      <c r="AN55" s="468"/>
      <c r="AO55" s="468"/>
      <c r="AP55" s="468"/>
      <c r="AQ55" s="468">
        <v>5758</v>
      </c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>
        <v>8713.1600000000017</v>
      </c>
      <c r="BC55" s="468"/>
      <c r="BD55" s="468">
        <v>3457</v>
      </c>
      <c r="BE55" s="468">
        <v>110858.55100000001</v>
      </c>
    </row>
    <row r="56" spans="3:57" ht="15.75" hidden="1" thickBot="1" x14ac:dyDescent="0.3">
      <c r="C56" s="432" t="s">
        <v>1215</v>
      </c>
      <c r="D56" s="432"/>
      <c r="E56" s="468">
        <v>4895.6380000000008</v>
      </c>
      <c r="F56" s="468"/>
      <c r="G56" s="468">
        <v>4526.2360000000008</v>
      </c>
      <c r="H56" s="468"/>
      <c r="I56" s="468"/>
      <c r="J56" s="468"/>
      <c r="K56" s="468">
        <v>9409.1360000000004</v>
      </c>
      <c r="L56" s="468"/>
      <c r="M56" s="468"/>
      <c r="N56" s="468"/>
      <c r="O56" s="468">
        <v>4096.9070000000011</v>
      </c>
      <c r="P56" s="468"/>
      <c r="Q56" s="468"/>
      <c r="R56" s="468"/>
      <c r="S56" s="468">
        <v>6938.1479999999992</v>
      </c>
      <c r="T56" s="468"/>
      <c r="U56" s="468"/>
      <c r="V56" s="468"/>
      <c r="W56" s="468">
        <v>9345.9940000000024</v>
      </c>
      <c r="X56" s="468"/>
      <c r="Y56" s="468"/>
      <c r="Z56" s="468"/>
      <c r="AA56" s="468"/>
      <c r="AB56" s="468"/>
      <c r="AC56" s="748">
        <v>11536.097999999998</v>
      </c>
      <c r="AD56" s="468"/>
      <c r="AE56" s="468"/>
      <c r="AF56" s="468"/>
      <c r="AG56" s="468">
        <v>4427</v>
      </c>
      <c r="AH56" s="468"/>
      <c r="AI56" s="468"/>
      <c r="AJ56" s="468"/>
      <c r="AK56" s="748">
        <v>2714</v>
      </c>
      <c r="AL56" s="468"/>
      <c r="AM56" s="468"/>
      <c r="AN56" s="468"/>
      <c r="AO56" s="468"/>
      <c r="AP56" s="468"/>
      <c r="AQ56" s="468">
        <v>2448</v>
      </c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>
        <v>9931.5719999999965</v>
      </c>
      <c r="BC56" s="468"/>
      <c r="BD56" s="468">
        <v>6135</v>
      </c>
      <c r="BE56" s="468">
        <v>76403.729000000007</v>
      </c>
    </row>
    <row r="57" spans="3:57" ht="15.75" hidden="1" thickBot="1" x14ac:dyDescent="0.3">
      <c r="C57" s="432" t="s">
        <v>1216</v>
      </c>
      <c r="D57" s="432"/>
      <c r="E57" s="468">
        <v>74606.466</v>
      </c>
      <c r="F57" s="468"/>
      <c r="G57" s="468">
        <v>62184.792999999976</v>
      </c>
      <c r="H57" s="468"/>
      <c r="I57" s="468"/>
      <c r="J57" s="468"/>
      <c r="K57" s="468">
        <v>57066.240000000085</v>
      </c>
      <c r="L57" s="468"/>
      <c r="M57" s="468"/>
      <c r="N57" s="468"/>
      <c r="O57" s="468">
        <v>81044.896000000022</v>
      </c>
      <c r="P57" s="468"/>
      <c r="Q57" s="468"/>
      <c r="R57" s="468"/>
      <c r="S57" s="468">
        <v>79862.691999999952</v>
      </c>
      <c r="T57" s="468"/>
      <c r="U57" s="468"/>
      <c r="V57" s="468"/>
      <c r="W57" s="468">
        <v>73550.288000000059</v>
      </c>
      <c r="X57" s="468"/>
      <c r="Y57" s="468"/>
      <c r="Z57" s="468"/>
      <c r="AA57" s="468"/>
      <c r="AB57" s="468"/>
      <c r="AC57" s="748">
        <v>66265.444000000032</v>
      </c>
      <c r="AD57" s="468"/>
      <c r="AE57" s="468"/>
      <c r="AF57" s="468"/>
      <c r="AG57" s="468">
        <v>60441</v>
      </c>
      <c r="AH57" s="468"/>
      <c r="AI57" s="468"/>
      <c r="AJ57" s="468"/>
      <c r="AK57" s="748">
        <v>65319.4</v>
      </c>
      <c r="AL57" s="468"/>
      <c r="AM57" s="468"/>
      <c r="AN57" s="468"/>
      <c r="AO57" s="468"/>
      <c r="AP57" s="468"/>
      <c r="AQ57" s="468">
        <v>73720</v>
      </c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>
        <v>74292.301999999981</v>
      </c>
      <c r="BC57" s="468"/>
      <c r="BD57" s="468">
        <v>76611</v>
      </c>
      <c r="BE57" s="468">
        <v>844964.52100000018</v>
      </c>
    </row>
    <row r="58" spans="3:57" ht="15.75" hidden="1" thickBot="1" x14ac:dyDescent="0.3">
      <c r="C58" s="432" t="s">
        <v>1572</v>
      </c>
      <c r="D58" s="432"/>
      <c r="E58" s="468">
        <v>0</v>
      </c>
      <c r="F58" s="468"/>
      <c r="G58" s="468">
        <v>0</v>
      </c>
      <c r="H58" s="468"/>
      <c r="I58" s="468"/>
      <c r="J58" s="468"/>
      <c r="K58" s="468">
        <v>0</v>
      </c>
      <c r="L58" s="468"/>
      <c r="M58" s="468"/>
      <c r="N58" s="468"/>
      <c r="O58" s="468">
        <v>0</v>
      </c>
      <c r="P58" s="468"/>
      <c r="Q58" s="468"/>
      <c r="R58" s="468"/>
      <c r="S58" s="468">
        <v>1519.9659999999999</v>
      </c>
      <c r="T58" s="468"/>
      <c r="U58" s="468"/>
      <c r="V58" s="468"/>
      <c r="W58" s="468">
        <v>1329.7059999999999</v>
      </c>
      <c r="X58" s="468"/>
      <c r="Y58" s="468"/>
      <c r="Z58" s="468"/>
      <c r="AA58" s="468"/>
      <c r="AB58" s="468"/>
      <c r="AC58" s="748">
        <v>0</v>
      </c>
      <c r="AD58" s="468"/>
      <c r="AE58" s="468"/>
      <c r="AF58" s="468"/>
      <c r="AG58" s="468"/>
      <c r="AH58" s="468"/>
      <c r="AI58" s="468"/>
      <c r="AJ58" s="468"/>
      <c r="AK58" s="748">
        <v>0</v>
      </c>
      <c r="AL58" s="468"/>
      <c r="AM58" s="468"/>
      <c r="AN58" s="468"/>
      <c r="AO58" s="468"/>
      <c r="AP58" s="468"/>
      <c r="AQ58" s="468">
        <v>0</v>
      </c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>
        <v>0</v>
      </c>
      <c r="BC58" s="468"/>
      <c r="BD58" s="468">
        <v>0</v>
      </c>
      <c r="BE58" s="468">
        <v>2849.6719999999996</v>
      </c>
    </row>
    <row r="59" spans="3:57" ht="15.75" hidden="1" thickBot="1" x14ac:dyDescent="0.3">
      <c r="C59" s="432" t="s">
        <v>1473</v>
      </c>
      <c r="D59" s="432"/>
      <c r="E59" s="468">
        <v>0</v>
      </c>
      <c r="F59" s="468"/>
      <c r="G59" s="468">
        <v>0</v>
      </c>
      <c r="H59" s="468"/>
      <c r="I59" s="468"/>
      <c r="J59" s="468"/>
      <c r="K59" s="468">
        <v>267.49799999999999</v>
      </c>
      <c r="L59" s="468"/>
      <c r="M59" s="468"/>
      <c r="N59" s="468"/>
      <c r="O59" s="468">
        <v>1533.847</v>
      </c>
      <c r="P59" s="468"/>
      <c r="Q59" s="468"/>
      <c r="R59" s="468"/>
      <c r="S59" s="468">
        <v>1179.6119999999999</v>
      </c>
      <c r="T59" s="468"/>
      <c r="U59" s="468"/>
      <c r="V59" s="468"/>
      <c r="W59" s="468">
        <v>1327.5919999999996</v>
      </c>
      <c r="X59" s="468"/>
      <c r="Y59" s="468"/>
      <c r="Z59" s="468"/>
      <c r="AA59" s="468"/>
      <c r="AB59" s="468"/>
      <c r="AC59" s="748">
        <v>1773.646</v>
      </c>
      <c r="AD59" s="468"/>
      <c r="AE59" s="468"/>
      <c r="AF59" s="468"/>
      <c r="AG59" s="468">
        <v>1753</v>
      </c>
      <c r="AH59" s="468"/>
      <c r="AI59" s="468"/>
      <c r="AJ59" s="468"/>
      <c r="AK59" s="748">
        <v>744.3</v>
      </c>
      <c r="AL59" s="468"/>
      <c r="AM59" s="468"/>
      <c r="AN59" s="468"/>
      <c r="AO59" s="468"/>
      <c r="AP59" s="468"/>
      <c r="AQ59" s="468">
        <v>879</v>
      </c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>
        <v>1902.6000000000004</v>
      </c>
      <c r="BC59" s="468"/>
      <c r="BD59" s="468">
        <v>0</v>
      </c>
      <c r="BE59" s="468">
        <v>11361.094999999999</v>
      </c>
    </row>
    <row r="60" spans="3:57" ht="15.75" hidden="1" thickBot="1" x14ac:dyDescent="0.3">
      <c r="C60" s="432" t="s">
        <v>1543</v>
      </c>
      <c r="D60" s="432"/>
      <c r="E60" s="468">
        <v>0</v>
      </c>
      <c r="F60" s="468"/>
      <c r="G60" s="468">
        <v>0</v>
      </c>
      <c r="H60" s="468"/>
      <c r="I60" s="468"/>
      <c r="J60" s="468"/>
      <c r="K60" s="468">
        <v>0</v>
      </c>
      <c r="L60" s="468"/>
      <c r="M60" s="468"/>
      <c r="N60" s="468"/>
      <c r="O60" s="468">
        <v>412.22999999999996</v>
      </c>
      <c r="P60" s="468"/>
      <c r="Q60" s="468"/>
      <c r="R60" s="468"/>
      <c r="S60" s="468">
        <v>0</v>
      </c>
      <c r="T60" s="468"/>
      <c r="U60" s="468"/>
      <c r="V60" s="468"/>
      <c r="W60" s="468">
        <v>0</v>
      </c>
      <c r="X60" s="468"/>
      <c r="Y60" s="468"/>
      <c r="Z60" s="468"/>
      <c r="AA60" s="468"/>
      <c r="AB60" s="468"/>
      <c r="AC60" s="748">
        <v>0</v>
      </c>
      <c r="AD60" s="468"/>
      <c r="AE60" s="468"/>
      <c r="AF60" s="468"/>
      <c r="AG60" s="468">
        <v>0</v>
      </c>
      <c r="AH60" s="468"/>
      <c r="AI60" s="468"/>
      <c r="AJ60" s="468"/>
      <c r="AK60" s="748">
        <v>0</v>
      </c>
      <c r="AL60" s="468"/>
      <c r="AM60" s="468"/>
      <c r="AN60" s="468"/>
      <c r="AO60" s="468"/>
      <c r="AP60" s="468"/>
      <c r="AQ60" s="468">
        <v>0</v>
      </c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>
        <v>0</v>
      </c>
      <c r="BC60" s="468"/>
      <c r="BD60" s="468">
        <v>0</v>
      </c>
      <c r="BE60" s="468">
        <v>412.22999999999996</v>
      </c>
    </row>
    <row r="61" spans="3:57" ht="15.75" hidden="1" thickBot="1" x14ac:dyDescent="0.3">
      <c r="C61" s="432" t="s">
        <v>1541</v>
      </c>
      <c r="D61" s="432"/>
      <c r="E61" s="468">
        <v>0</v>
      </c>
      <c r="F61" s="468"/>
      <c r="G61" s="468">
        <v>0</v>
      </c>
      <c r="H61" s="468"/>
      <c r="I61" s="468"/>
      <c r="J61" s="468"/>
      <c r="K61" s="468">
        <v>0</v>
      </c>
      <c r="L61" s="468"/>
      <c r="M61" s="468"/>
      <c r="N61" s="468"/>
      <c r="O61" s="468">
        <v>309.95799999999997</v>
      </c>
      <c r="P61" s="468"/>
      <c r="Q61" s="468"/>
      <c r="R61" s="468"/>
      <c r="S61" s="468">
        <v>302.30200000000002</v>
      </c>
      <c r="T61" s="468"/>
      <c r="U61" s="468"/>
      <c r="V61" s="468"/>
      <c r="W61" s="468">
        <v>0</v>
      </c>
      <c r="X61" s="468"/>
      <c r="Y61" s="468"/>
      <c r="Z61" s="468"/>
      <c r="AA61" s="468"/>
      <c r="AB61" s="468"/>
      <c r="AC61" s="748">
        <v>0</v>
      </c>
      <c r="AD61" s="468"/>
      <c r="AE61" s="468"/>
      <c r="AF61" s="468"/>
      <c r="AG61" s="468">
        <v>0</v>
      </c>
      <c r="AH61" s="468"/>
      <c r="AI61" s="468"/>
      <c r="AJ61" s="468"/>
      <c r="AK61" s="748">
        <v>0</v>
      </c>
      <c r="AL61" s="468"/>
      <c r="AM61" s="468"/>
      <c r="AN61" s="468"/>
      <c r="AO61" s="468"/>
      <c r="AP61" s="468"/>
      <c r="AQ61" s="468">
        <v>0</v>
      </c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>
        <v>0</v>
      </c>
      <c r="BC61" s="468"/>
      <c r="BD61" s="468">
        <v>0</v>
      </c>
      <c r="BE61" s="468">
        <v>612.26</v>
      </c>
    </row>
    <row r="62" spans="3:57" ht="15.75" hidden="1" thickBot="1" x14ac:dyDescent="0.3">
      <c r="C62" s="432" t="s">
        <v>1217</v>
      </c>
      <c r="D62" s="432"/>
      <c r="E62" s="468">
        <v>2511.5090000000014</v>
      </c>
      <c r="F62" s="468"/>
      <c r="G62" s="468">
        <v>978.90300000000002</v>
      </c>
      <c r="H62" s="468"/>
      <c r="I62" s="468"/>
      <c r="J62" s="468"/>
      <c r="K62" s="468">
        <v>2725.9320000000007</v>
      </c>
      <c r="L62" s="468"/>
      <c r="M62" s="468"/>
      <c r="N62" s="468"/>
      <c r="O62" s="468">
        <v>2674.2389999999996</v>
      </c>
      <c r="P62" s="468"/>
      <c r="Q62" s="468"/>
      <c r="R62" s="468"/>
      <c r="S62" s="468">
        <v>1684.8579999999997</v>
      </c>
      <c r="T62" s="468"/>
      <c r="U62" s="468"/>
      <c r="V62" s="468"/>
      <c r="W62" s="468">
        <v>1492.4840000000002</v>
      </c>
      <c r="X62" s="468"/>
      <c r="Y62" s="468"/>
      <c r="Z62" s="468"/>
      <c r="AA62" s="468"/>
      <c r="AB62" s="468"/>
      <c r="AC62" s="748">
        <v>1291.6540000000005</v>
      </c>
      <c r="AD62" s="468"/>
      <c r="AE62" s="468"/>
      <c r="AF62" s="468"/>
      <c r="AG62" s="468">
        <v>2182</v>
      </c>
      <c r="AH62" s="468"/>
      <c r="AI62" s="468"/>
      <c r="AJ62" s="468"/>
      <c r="AK62" s="748">
        <v>2429</v>
      </c>
      <c r="AL62" s="468"/>
      <c r="AM62" s="468"/>
      <c r="AN62" s="468"/>
      <c r="AO62" s="468"/>
      <c r="AP62" s="468"/>
      <c r="AQ62" s="468">
        <v>2216</v>
      </c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>
        <v>2449.6199999999994</v>
      </c>
      <c r="BC62" s="468"/>
      <c r="BD62" s="468">
        <v>1717</v>
      </c>
      <c r="BE62" s="468">
        <v>24353.199000000004</v>
      </c>
    </row>
    <row r="63" spans="3:57" ht="15.75" hidden="1" thickBot="1" x14ac:dyDescent="0.3">
      <c r="C63" s="432" t="s">
        <v>1218</v>
      </c>
      <c r="D63" s="432"/>
      <c r="E63" s="468">
        <v>1053.008</v>
      </c>
      <c r="F63" s="468"/>
      <c r="G63" s="468">
        <v>0</v>
      </c>
      <c r="H63" s="468"/>
      <c r="I63" s="468"/>
      <c r="J63" s="468"/>
      <c r="K63" s="468">
        <v>827.97</v>
      </c>
      <c r="L63" s="468"/>
      <c r="M63" s="468"/>
      <c r="N63" s="468"/>
      <c r="O63" s="468">
        <v>178.33199999999999</v>
      </c>
      <c r="P63" s="468"/>
      <c r="Q63" s="468"/>
      <c r="R63" s="468"/>
      <c r="S63" s="468">
        <v>0</v>
      </c>
      <c r="T63" s="468"/>
      <c r="U63" s="468"/>
      <c r="V63" s="468"/>
      <c r="W63" s="468">
        <v>181.804</v>
      </c>
      <c r="X63" s="468"/>
      <c r="Y63" s="468"/>
      <c r="Z63" s="468"/>
      <c r="AA63" s="468"/>
      <c r="AB63" s="468"/>
      <c r="AC63" s="748">
        <v>338.24</v>
      </c>
      <c r="AD63" s="468"/>
      <c r="AE63" s="468"/>
      <c r="AF63" s="468"/>
      <c r="AG63" s="468">
        <v>340</v>
      </c>
      <c r="AH63" s="468"/>
      <c r="AI63" s="468"/>
      <c r="AJ63" s="468"/>
      <c r="AK63" s="748">
        <v>0</v>
      </c>
      <c r="AL63" s="468"/>
      <c r="AM63" s="468"/>
      <c r="AN63" s="468"/>
      <c r="AO63" s="468"/>
      <c r="AP63" s="468"/>
      <c r="AQ63" s="468">
        <v>1214</v>
      </c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>
        <v>661.6819999999999</v>
      </c>
      <c r="BC63" s="468"/>
      <c r="BD63" s="468">
        <v>178</v>
      </c>
      <c r="BE63" s="468">
        <v>4973.0360000000001</v>
      </c>
    </row>
    <row r="64" spans="3:57" ht="15.75" hidden="1" thickBot="1" x14ac:dyDescent="0.3">
      <c r="C64" s="432" t="s">
        <v>1814</v>
      </c>
      <c r="D64" s="432"/>
      <c r="E64" s="468">
        <v>1659.586</v>
      </c>
      <c r="F64" s="468"/>
      <c r="G64" s="468">
        <v>694.22099999999978</v>
      </c>
      <c r="H64" s="468"/>
      <c r="I64" s="468"/>
      <c r="J64" s="468"/>
      <c r="K64" s="468">
        <v>1278.0460000000005</v>
      </c>
      <c r="L64" s="468"/>
      <c r="M64" s="468"/>
      <c r="N64" s="468"/>
      <c r="O64" s="468">
        <v>1695.4650000000004</v>
      </c>
      <c r="P64" s="468"/>
      <c r="Q64" s="468"/>
      <c r="R64" s="468"/>
      <c r="S64" s="468">
        <v>1471.3440000000005</v>
      </c>
      <c r="T64" s="468"/>
      <c r="U64" s="468"/>
      <c r="V64" s="468"/>
      <c r="W64" s="468">
        <v>1340.2760000000007</v>
      </c>
      <c r="X64" s="468"/>
      <c r="Y64" s="468"/>
      <c r="Z64" s="468"/>
      <c r="AA64" s="468"/>
      <c r="AB64" s="468"/>
      <c r="AC64" s="748">
        <v>1555.9040000000009</v>
      </c>
      <c r="AD64" s="468"/>
      <c r="AE64" s="468"/>
      <c r="AF64" s="468"/>
      <c r="AG64" s="468">
        <v>1742</v>
      </c>
      <c r="AH64" s="468"/>
      <c r="AI64" s="468"/>
      <c r="AJ64" s="468"/>
      <c r="AK64" s="748">
        <v>1268.6999999999998</v>
      </c>
      <c r="AL64" s="468"/>
      <c r="AM64" s="468"/>
      <c r="AN64" s="468"/>
      <c r="AO64" s="468"/>
      <c r="AP64" s="468"/>
      <c r="AQ64" s="468">
        <v>962</v>
      </c>
      <c r="AR64" s="468"/>
      <c r="AS64" s="468"/>
      <c r="AT64" s="468"/>
      <c r="AU64" s="468"/>
      <c r="AV64" s="468"/>
      <c r="AW64" s="468"/>
      <c r="AX64" s="468"/>
      <c r="AY64" s="468"/>
      <c r="AZ64" s="468"/>
      <c r="BA64" s="468"/>
      <c r="BB64" s="468">
        <v>2474.9680000000017</v>
      </c>
      <c r="BC64" s="468"/>
      <c r="BD64" s="468">
        <v>1674</v>
      </c>
      <c r="BE64" s="468">
        <v>17816.510000000002</v>
      </c>
    </row>
    <row r="65" spans="3:57" ht="15.75" hidden="1" thickBot="1" x14ac:dyDescent="0.3">
      <c r="C65" s="469" t="s">
        <v>2</v>
      </c>
      <c r="D65" s="469"/>
      <c r="E65" s="470">
        <v>163540.45900000003</v>
      </c>
      <c r="F65" s="470"/>
      <c r="G65" s="470">
        <v>138084.56599999996</v>
      </c>
      <c r="H65" s="470"/>
      <c r="I65" s="470"/>
      <c r="J65" s="470"/>
      <c r="K65" s="470">
        <v>141733.60300000009</v>
      </c>
      <c r="L65" s="470"/>
      <c r="M65" s="470"/>
      <c r="N65" s="470"/>
      <c r="O65" s="470">
        <v>174925.65500000006</v>
      </c>
      <c r="P65" s="470"/>
      <c r="Q65" s="470"/>
      <c r="R65" s="470"/>
      <c r="S65" s="470">
        <v>173405.07799999992</v>
      </c>
      <c r="T65" s="470"/>
      <c r="U65" s="470"/>
      <c r="V65" s="470"/>
      <c r="W65" s="470">
        <v>162154.37000000011</v>
      </c>
      <c r="X65" s="470"/>
      <c r="Y65" s="470"/>
      <c r="Z65" s="470"/>
      <c r="AA65" s="470"/>
      <c r="AB65" s="470"/>
      <c r="AC65" s="749">
        <v>167965.75599999999</v>
      </c>
      <c r="AD65" s="470"/>
      <c r="AE65" s="470"/>
      <c r="AF65" s="470"/>
      <c r="AG65" s="470">
        <v>142793</v>
      </c>
      <c r="AH65" s="470"/>
      <c r="AI65" s="470"/>
      <c r="AJ65" s="470"/>
      <c r="AK65" s="749">
        <v>164344.19999999998</v>
      </c>
      <c r="AL65" s="470"/>
      <c r="AM65" s="470"/>
      <c r="AN65" s="470"/>
      <c r="AO65" s="470"/>
      <c r="AP65" s="470"/>
      <c r="AQ65" s="470">
        <v>162717</v>
      </c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>
        <v>162199.09799999997</v>
      </c>
      <c r="BC65" s="470"/>
      <c r="BD65" s="470">
        <v>164513</v>
      </c>
      <c r="BE65" s="470">
        <v>1918375.7850000004</v>
      </c>
    </row>
    <row r="66" spans="3:57" ht="24" thickBot="1" x14ac:dyDescent="0.4">
      <c r="C66" s="3955" t="s">
        <v>1815</v>
      </c>
      <c r="D66" s="3956"/>
      <c r="E66" s="3956"/>
      <c r="F66" s="3956"/>
      <c r="G66" s="3956"/>
      <c r="H66" s="3956"/>
      <c r="I66" s="3956"/>
      <c r="J66" s="3956"/>
      <c r="K66" s="3956"/>
      <c r="L66" s="3956"/>
      <c r="M66" s="3956"/>
      <c r="N66" s="3956"/>
      <c r="O66" s="3956"/>
      <c r="P66" s="3956"/>
      <c r="Q66" s="3956"/>
      <c r="R66" s="3956"/>
      <c r="S66" s="3956"/>
      <c r="T66" s="3956"/>
      <c r="U66" s="3956"/>
      <c r="V66" s="3956"/>
      <c r="W66" s="3956"/>
      <c r="X66" s="3956"/>
      <c r="Y66" s="3956"/>
      <c r="Z66" s="3956"/>
      <c r="AA66" s="3956"/>
      <c r="AB66" s="3956"/>
      <c r="AC66" s="3956"/>
      <c r="AD66" s="3956"/>
      <c r="AE66" s="3956"/>
      <c r="AF66" s="3956"/>
      <c r="AG66" s="3956"/>
      <c r="AH66" s="3956"/>
      <c r="AI66" s="3956"/>
      <c r="AJ66" s="3956"/>
      <c r="AK66" s="3956"/>
      <c r="AL66" s="3956"/>
      <c r="AM66" s="3956"/>
      <c r="AN66" s="3956"/>
      <c r="AO66" s="3956"/>
      <c r="AP66" s="3956"/>
      <c r="AQ66" s="3956"/>
      <c r="AR66" s="3956"/>
      <c r="AS66" s="3956"/>
      <c r="AT66" s="3956"/>
      <c r="AU66" s="3956"/>
      <c r="AV66" s="3956"/>
      <c r="AW66" s="3956"/>
      <c r="AX66" s="3956"/>
      <c r="AY66" s="3956"/>
      <c r="AZ66" s="3956"/>
      <c r="BA66" s="3956"/>
      <c r="BB66" s="3956"/>
      <c r="BC66" s="3956"/>
      <c r="BD66" s="3956"/>
      <c r="BE66" s="3957"/>
    </row>
    <row r="67" spans="3:57" ht="15.75" x14ac:dyDescent="0.25">
      <c r="C67" s="471"/>
      <c r="D67" s="494"/>
      <c r="E67" s="472" t="s">
        <v>1762</v>
      </c>
      <c r="F67" s="3958" t="s">
        <v>1831</v>
      </c>
      <c r="G67" s="3959"/>
      <c r="H67" s="3958" t="s">
        <v>660</v>
      </c>
      <c r="I67" s="3959"/>
      <c r="J67" s="3958" t="s">
        <v>1832</v>
      </c>
      <c r="K67" s="3959"/>
      <c r="L67" s="3958" t="s">
        <v>639</v>
      </c>
      <c r="M67" s="3959"/>
      <c r="N67" s="3958" t="s">
        <v>1833</v>
      </c>
      <c r="O67" s="3959"/>
      <c r="P67" s="3958" t="s">
        <v>653</v>
      </c>
      <c r="Q67" s="3959"/>
      <c r="R67" s="3958" t="s">
        <v>1834</v>
      </c>
      <c r="S67" s="3959"/>
      <c r="T67" s="3958" t="s">
        <v>839</v>
      </c>
      <c r="U67" s="3959"/>
      <c r="V67" s="3958" t="s">
        <v>1835</v>
      </c>
      <c r="W67" s="3959"/>
      <c r="X67" s="3958" t="s">
        <v>662</v>
      </c>
      <c r="Y67" s="3959"/>
      <c r="Z67" s="3958" t="s">
        <v>659</v>
      </c>
      <c r="AA67" s="3959"/>
      <c r="AB67" s="3958" t="s">
        <v>1836</v>
      </c>
      <c r="AC67" s="3959"/>
      <c r="AD67" s="3958" t="s">
        <v>1104</v>
      </c>
      <c r="AE67" s="3959"/>
      <c r="AF67" s="3958" t="s">
        <v>1837</v>
      </c>
      <c r="AG67" s="3959"/>
      <c r="AH67" s="3958" t="s">
        <v>1659</v>
      </c>
      <c r="AI67" s="3959"/>
      <c r="AJ67" s="3958" t="s">
        <v>1838</v>
      </c>
      <c r="AK67" s="3959"/>
      <c r="AL67" s="3958" t="s">
        <v>664</v>
      </c>
      <c r="AM67" s="3959"/>
      <c r="AN67" s="3958" t="s">
        <v>921</v>
      </c>
      <c r="AO67" s="3959"/>
      <c r="AP67" s="3958" t="s">
        <v>1839</v>
      </c>
      <c r="AQ67" s="3959"/>
      <c r="AR67" s="3958" t="s">
        <v>1698</v>
      </c>
      <c r="AS67" s="3959"/>
      <c r="AT67" s="3958" t="s">
        <v>1840</v>
      </c>
      <c r="AU67" s="3959"/>
      <c r="AV67" s="3958" t="s">
        <v>1708</v>
      </c>
      <c r="AW67" s="3959"/>
      <c r="AX67" s="3958" t="s">
        <v>1841</v>
      </c>
      <c r="AY67" s="3959"/>
      <c r="AZ67" s="3958" t="s">
        <v>665</v>
      </c>
      <c r="BA67" s="3959"/>
      <c r="BB67" s="3958" t="s">
        <v>673</v>
      </c>
      <c r="BC67" s="3960"/>
      <c r="BD67" s="3961" t="s">
        <v>1763</v>
      </c>
      <c r="BE67" s="3962"/>
    </row>
    <row r="68" spans="3:57" x14ac:dyDescent="0.25">
      <c r="C68" s="1"/>
      <c r="D68" s="65"/>
      <c r="E68" s="468" t="e">
        <f>+'GRD SUMM RCL 150X150 '!#REF!</f>
        <v>#REF!</v>
      </c>
      <c r="F68" s="468"/>
      <c r="G68" s="468" t="e">
        <f>+'GRD SUMM RCL 150X150 '!#REF!</f>
        <v>#REF!</v>
      </c>
      <c r="H68" s="468"/>
      <c r="I68" s="468" t="e">
        <f>+E68+G68</f>
        <v>#REF!</v>
      </c>
      <c r="J68" s="468"/>
      <c r="K68" s="468" t="e">
        <f>+'GRD SUMM RCL 150X150 '!#REF!</f>
        <v>#REF!</v>
      </c>
      <c r="L68" s="468"/>
      <c r="M68" s="468" t="e">
        <f>+E68+G68+K68</f>
        <v>#REF!</v>
      </c>
      <c r="N68" s="468"/>
      <c r="O68" s="468" t="e">
        <f>+'GRD SUMM RCL 150X150 '!#REF!</f>
        <v>#REF!</v>
      </c>
      <c r="P68" s="468"/>
      <c r="Q68" s="468" t="e">
        <f>+O68+K68+G68+E68</f>
        <v>#REF!</v>
      </c>
      <c r="R68" s="468"/>
      <c r="S68" s="468" t="e">
        <f>+'GRD SUMM RCL 150X150 '!#REF!</f>
        <v>#REF!</v>
      </c>
      <c r="T68" s="468"/>
      <c r="U68" s="468" t="e">
        <f>+S68+O68+K68+G68+E68</f>
        <v>#REF!</v>
      </c>
      <c r="V68" s="468"/>
      <c r="W68" s="468" t="e">
        <f>+'GRD SUMM RCL 150X150 '!#REF!</f>
        <v>#REF!</v>
      </c>
      <c r="X68" s="468"/>
      <c r="Y68" s="468" t="e">
        <f>+W68+S68+O68</f>
        <v>#REF!</v>
      </c>
      <c r="Z68" s="468"/>
      <c r="AA68" s="468" t="e">
        <f>+E68+G68+K68+O68+S68+W68</f>
        <v>#REF!</v>
      </c>
      <c r="AB68" s="468"/>
      <c r="AC68" s="748" t="e">
        <f>+'GRD SUMM RCL 150X150 '!#REF!</f>
        <v>#REF!</v>
      </c>
      <c r="AD68" s="468"/>
      <c r="AE68" s="468" t="e">
        <f>+AC68+W68+S68+O68+K68+G68+E68</f>
        <v>#REF!</v>
      </c>
      <c r="AF68" s="468"/>
      <c r="AG68" s="468" t="e">
        <f>+'GRD SUMM RCL 150X150 '!#REF!</f>
        <v>#REF!</v>
      </c>
      <c r="AH68" s="468"/>
      <c r="AI68" s="468" t="e">
        <f>+AG68+AC68+W68+S68+O68+K68+G68+E68</f>
        <v>#REF!</v>
      </c>
      <c r="AJ68" s="468"/>
      <c r="AK68" s="748" t="e">
        <f>+'GRD SUMM RCL 150X150 '!#REF!</f>
        <v>#REF!</v>
      </c>
      <c r="AL68" s="468"/>
      <c r="AM68" s="468" t="e">
        <f>+AK68+AG68+AC68</f>
        <v>#REF!</v>
      </c>
      <c r="AN68" s="468"/>
      <c r="AO68" s="468" t="e">
        <f>+AK68+AG68+AC68+W68+S68+O68+K68+G68+E68</f>
        <v>#REF!</v>
      </c>
      <c r="AP68" s="468"/>
      <c r="AQ68" s="468" t="e">
        <f>+'GRD SUMM RCL 150X150 '!#REF!</f>
        <v>#REF!</v>
      </c>
      <c r="AR68" s="468"/>
      <c r="AS68" s="468" t="e">
        <f>+AO68+AQ68</f>
        <v>#REF!</v>
      </c>
      <c r="AT68" s="468"/>
      <c r="AU68" s="468" t="e">
        <f>+'GRD SUMM RCL 150X150 '!#REF!</f>
        <v>#REF!</v>
      </c>
      <c r="AV68" s="468"/>
      <c r="AW68" s="468" t="e">
        <f>+AS68+AU68</f>
        <v>#REF!</v>
      </c>
      <c r="AX68" s="468"/>
      <c r="AY68" s="468" t="e">
        <f>+'GRD SUMM RCL 150X150 '!#REF!</f>
        <v>#REF!</v>
      </c>
      <c r="AZ68" s="468"/>
      <c r="BA68" s="468" t="e">
        <f>+AY68+AU68+AQ68</f>
        <v>#REF!</v>
      </c>
      <c r="BB68" s="468"/>
      <c r="BC68" s="468" t="e">
        <f>+BA68+AM68</f>
        <v>#REF!</v>
      </c>
      <c r="BD68" s="490"/>
      <c r="BE68" s="490" t="e">
        <f>+BC68+AA68</f>
        <v>#REF!</v>
      </c>
    </row>
    <row r="69" spans="3:57" x14ac:dyDescent="0.25">
      <c r="C69" s="1"/>
      <c r="D69" s="65"/>
      <c r="E69" s="468" t="e">
        <f>+'GRD SUMM RCL 150X150 '!#REF!</f>
        <v>#REF!</v>
      </c>
      <c r="F69" s="468"/>
      <c r="G69" s="468" t="e">
        <f>+'GRD SUMM RCL 150X150 '!#REF!</f>
        <v>#REF!</v>
      </c>
      <c r="H69" s="468"/>
      <c r="I69" s="468" t="e">
        <f t="shared" ref="I69:I106" si="0">+E69+G69</f>
        <v>#REF!</v>
      </c>
      <c r="J69" s="468"/>
      <c r="K69" s="468" t="e">
        <f>+'GRD SUMM RCL 150X150 '!#REF!</f>
        <v>#REF!</v>
      </c>
      <c r="L69" s="468"/>
      <c r="M69" s="468" t="e">
        <f t="shared" ref="M69:M106" si="1">+E69+G69+K69</f>
        <v>#REF!</v>
      </c>
      <c r="N69" s="468"/>
      <c r="O69" s="468" t="e">
        <f>+'GRD SUMM RCL 150X150 '!#REF!</f>
        <v>#REF!</v>
      </c>
      <c r="P69" s="468"/>
      <c r="Q69" s="468" t="e">
        <f t="shared" ref="Q69:Q106" si="2">+O69+K69+G69+E69</f>
        <v>#REF!</v>
      </c>
      <c r="R69" s="468"/>
      <c r="S69" s="468" t="e">
        <f>+'GRD SUMM RCL 150X150 '!#REF!</f>
        <v>#REF!</v>
      </c>
      <c r="T69" s="468"/>
      <c r="U69" s="468" t="e">
        <f t="shared" ref="U69:U106" si="3">+S69+O69+K69+G69+E69</f>
        <v>#REF!</v>
      </c>
      <c r="V69" s="468"/>
      <c r="W69" s="468" t="e">
        <f>+'GRD SUMM RCL 150X150 '!#REF!</f>
        <v>#REF!</v>
      </c>
      <c r="X69" s="468"/>
      <c r="Y69" s="468" t="e">
        <f t="shared" ref="Y69:Y106" si="4">+W69+S69+O69</f>
        <v>#REF!</v>
      </c>
      <c r="Z69" s="468"/>
      <c r="AA69" s="468" t="e">
        <f t="shared" ref="AA69:AA106" si="5">+E69+G69+K69+O69+S69+W69</f>
        <v>#REF!</v>
      </c>
      <c r="AB69" s="468"/>
      <c r="AC69" s="748" t="e">
        <f>+'GRD SUMM RCL 150X150 '!#REF!</f>
        <v>#REF!</v>
      </c>
      <c r="AD69" s="468"/>
      <c r="AE69" s="468" t="e">
        <f t="shared" ref="AE69:AE106" si="6">+AC69+W69+S69+O69+K69+G69+E69</f>
        <v>#REF!</v>
      </c>
      <c r="AF69" s="468"/>
      <c r="AG69" s="468" t="e">
        <f>+'GRD SUMM RCL 150X150 '!#REF!</f>
        <v>#REF!</v>
      </c>
      <c r="AH69" s="468"/>
      <c r="AI69" s="468" t="e">
        <f t="shared" ref="AI69:AI106" si="7">+AG69+AC69+W69+S69+O69+K69+G69+E69</f>
        <v>#REF!</v>
      </c>
      <c r="AJ69" s="468"/>
      <c r="AK69" s="748" t="e">
        <f>+'GRD SUMM RCL 150X150 '!#REF!</f>
        <v>#REF!</v>
      </c>
      <c r="AL69" s="468"/>
      <c r="AM69" s="468" t="e">
        <f t="shared" ref="AM69:AM106" si="8">+AK69+AG69+AC69</f>
        <v>#REF!</v>
      </c>
      <c r="AN69" s="468"/>
      <c r="AO69" s="468" t="e">
        <f t="shared" ref="AO69:AO106" si="9">+AK69+AG69+AC69+W69+S69+O69+K69+G69+E69</f>
        <v>#REF!</v>
      </c>
      <c r="AP69" s="468"/>
      <c r="AQ69" s="468" t="e">
        <f>+'GRD SUMM RCL 150X150 '!#REF!</f>
        <v>#REF!</v>
      </c>
      <c r="AR69" s="468"/>
      <c r="AS69" s="468" t="e">
        <f t="shared" ref="AS69:AS106" si="10">+AO69+AQ69</f>
        <v>#REF!</v>
      </c>
      <c r="AT69" s="468"/>
      <c r="AU69" s="468" t="e">
        <f>+'GRD SUMM RCL 150X150 '!#REF!</f>
        <v>#REF!</v>
      </c>
      <c r="AV69" s="468"/>
      <c r="AW69" s="468" t="e">
        <f t="shared" ref="AW69:AW106" si="11">+AS69+AU69</f>
        <v>#REF!</v>
      </c>
      <c r="AX69" s="468"/>
      <c r="AY69" s="468" t="e">
        <f>+'GRD SUMM RCL 150X150 '!#REF!</f>
        <v>#REF!</v>
      </c>
      <c r="AZ69" s="468"/>
      <c r="BA69" s="468" t="e">
        <f t="shared" ref="BA69:BA106" si="12">+AY69+AU69+AQ69</f>
        <v>#REF!</v>
      </c>
      <c r="BB69" s="468"/>
      <c r="BC69" s="468" t="e">
        <f t="shared" ref="BC69:BC106" si="13">+BA69+AM69</f>
        <v>#REF!</v>
      </c>
      <c r="BD69" s="490"/>
      <c r="BE69" s="490" t="e">
        <f t="shared" ref="BE69:BE106" si="14">+BC69+AA69</f>
        <v>#REF!</v>
      </c>
    </row>
    <row r="70" spans="3:57" x14ac:dyDescent="0.25">
      <c r="C70" s="1"/>
      <c r="D70" s="65"/>
      <c r="E70" s="468" t="e">
        <f>+'GRD SUMM RCL 150X150 '!#REF!</f>
        <v>#REF!</v>
      </c>
      <c r="F70" s="468"/>
      <c r="G70" s="468" t="e">
        <f>+'GRD SUMM RCL 150X150 '!#REF!</f>
        <v>#REF!</v>
      </c>
      <c r="H70" s="468"/>
      <c r="I70" s="468" t="e">
        <f t="shared" si="0"/>
        <v>#REF!</v>
      </c>
      <c r="J70" s="468"/>
      <c r="K70" s="468" t="e">
        <f>+'GRD SUMM RCL 150X150 '!#REF!</f>
        <v>#REF!</v>
      </c>
      <c r="L70" s="468"/>
      <c r="M70" s="468" t="e">
        <f t="shared" si="1"/>
        <v>#REF!</v>
      </c>
      <c r="N70" s="468"/>
      <c r="O70" s="468" t="e">
        <f>+'GRD SUMM RCL 150X150 '!#REF!</f>
        <v>#REF!</v>
      </c>
      <c r="P70" s="468"/>
      <c r="Q70" s="468" t="e">
        <f t="shared" si="2"/>
        <v>#REF!</v>
      </c>
      <c r="R70" s="468"/>
      <c r="S70" s="468" t="e">
        <f>+'GRD SUMM RCL 150X150 '!#REF!</f>
        <v>#REF!</v>
      </c>
      <c r="T70" s="468"/>
      <c r="U70" s="468" t="e">
        <f t="shared" si="3"/>
        <v>#REF!</v>
      </c>
      <c r="V70" s="468"/>
      <c r="W70" s="468" t="e">
        <f>+'GRD SUMM RCL 150X150 '!#REF!</f>
        <v>#REF!</v>
      </c>
      <c r="X70" s="468"/>
      <c r="Y70" s="468" t="e">
        <f t="shared" si="4"/>
        <v>#REF!</v>
      </c>
      <c r="Z70" s="468"/>
      <c r="AA70" s="468" t="e">
        <f t="shared" si="5"/>
        <v>#REF!</v>
      </c>
      <c r="AB70" s="468"/>
      <c r="AC70" s="748" t="e">
        <f>+'GRD SUMM RCL 150X150 '!#REF!</f>
        <v>#REF!</v>
      </c>
      <c r="AD70" s="468"/>
      <c r="AE70" s="468" t="e">
        <f t="shared" si="6"/>
        <v>#REF!</v>
      </c>
      <c r="AF70" s="468"/>
      <c r="AG70" s="468" t="e">
        <f>+'GRD SUMM RCL 150X150 '!#REF!</f>
        <v>#REF!</v>
      </c>
      <c r="AH70" s="468"/>
      <c r="AI70" s="468" t="e">
        <f t="shared" si="7"/>
        <v>#REF!</v>
      </c>
      <c r="AJ70" s="468"/>
      <c r="AK70" s="748" t="e">
        <f>+'GRD SUMM RCL 150X150 '!#REF!</f>
        <v>#REF!</v>
      </c>
      <c r="AL70" s="468"/>
      <c r="AM70" s="468" t="e">
        <f t="shared" si="8"/>
        <v>#REF!</v>
      </c>
      <c r="AN70" s="468"/>
      <c r="AO70" s="468" t="e">
        <f t="shared" si="9"/>
        <v>#REF!</v>
      </c>
      <c r="AP70" s="468"/>
      <c r="AQ70" s="468" t="e">
        <f>+'GRD SUMM RCL 150X150 '!#REF!</f>
        <v>#REF!</v>
      </c>
      <c r="AR70" s="468"/>
      <c r="AS70" s="468" t="e">
        <f t="shared" si="10"/>
        <v>#REF!</v>
      </c>
      <c r="AT70" s="468"/>
      <c r="AU70" s="468" t="e">
        <f>+'GRD SUMM RCL 150X150 '!#REF!</f>
        <v>#REF!</v>
      </c>
      <c r="AV70" s="468"/>
      <c r="AW70" s="468" t="e">
        <f t="shared" si="11"/>
        <v>#REF!</v>
      </c>
      <c r="AX70" s="468"/>
      <c r="AY70" s="468" t="e">
        <f>+'GRD SUMM RCL 150X150 '!#REF!</f>
        <v>#REF!</v>
      </c>
      <c r="AZ70" s="468"/>
      <c r="BA70" s="468" t="e">
        <f t="shared" si="12"/>
        <v>#REF!</v>
      </c>
      <c r="BB70" s="468"/>
      <c r="BC70" s="468" t="e">
        <f t="shared" si="13"/>
        <v>#REF!</v>
      </c>
      <c r="BD70" s="490"/>
      <c r="BE70" s="490" t="e">
        <f t="shared" si="14"/>
        <v>#REF!</v>
      </c>
    </row>
    <row r="71" spans="3:57" x14ac:dyDescent="0.25">
      <c r="C71" s="1"/>
      <c r="D71" s="65"/>
      <c r="E71" s="468" t="e">
        <f>+'GRD SUMM RCL 150X150 '!#REF!</f>
        <v>#REF!</v>
      </c>
      <c r="F71" s="468"/>
      <c r="G71" s="468" t="e">
        <f>+'GRD SUMM RCL 150X150 '!#REF!</f>
        <v>#REF!</v>
      </c>
      <c r="H71" s="468"/>
      <c r="I71" s="468" t="e">
        <f t="shared" si="0"/>
        <v>#REF!</v>
      </c>
      <c r="J71" s="468"/>
      <c r="K71" s="468" t="e">
        <f>+'GRD SUMM RCL 150X150 '!#REF!</f>
        <v>#REF!</v>
      </c>
      <c r="L71" s="468"/>
      <c r="M71" s="468" t="e">
        <f t="shared" si="1"/>
        <v>#REF!</v>
      </c>
      <c r="N71" s="468"/>
      <c r="O71" s="468" t="e">
        <f>+'GRD SUMM RCL 150X150 '!#REF!</f>
        <v>#REF!</v>
      </c>
      <c r="P71" s="468"/>
      <c r="Q71" s="468" t="e">
        <f t="shared" si="2"/>
        <v>#REF!</v>
      </c>
      <c r="R71" s="468"/>
      <c r="S71" s="468" t="e">
        <f>+'GRD SUMM RCL 150X150 '!#REF!</f>
        <v>#REF!</v>
      </c>
      <c r="T71" s="468"/>
      <c r="U71" s="468" t="e">
        <f t="shared" si="3"/>
        <v>#REF!</v>
      </c>
      <c r="V71" s="468"/>
      <c r="W71" s="468" t="e">
        <f>+'GRD SUMM RCL 150X150 '!#REF!</f>
        <v>#REF!</v>
      </c>
      <c r="X71" s="468"/>
      <c r="Y71" s="468" t="e">
        <f t="shared" si="4"/>
        <v>#REF!</v>
      </c>
      <c r="Z71" s="468"/>
      <c r="AA71" s="468" t="e">
        <f t="shared" si="5"/>
        <v>#REF!</v>
      </c>
      <c r="AB71" s="468"/>
      <c r="AC71" s="748" t="e">
        <f>+'GRD SUMM RCL 150X150 '!#REF!</f>
        <v>#REF!</v>
      </c>
      <c r="AD71" s="468"/>
      <c r="AE71" s="468" t="e">
        <f t="shared" si="6"/>
        <v>#REF!</v>
      </c>
      <c r="AF71" s="468"/>
      <c r="AG71" s="468" t="e">
        <f>+'GRD SUMM RCL 150X150 '!#REF!</f>
        <v>#REF!</v>
      </c>
      <c r="AH71" s="468"/>
      <c r="AI71" s="468" t="e">
        <f t="shared" si="7"/>
        <v>#REF!</v>
      </c>
      <c r="AJ71" s="468"/>
      <c r="AK71" s="748" t="e">
        <f>+'GRD SUMM RCL 150X150 '!#REF!</f>
        <v>#REF!</v>
      </c>
      <c r="AL71" s="468"/>
      <c r="AM71" s="468" t="e">
        <f t="shared" si="8"/>
        <v>#REF!</v>
      </c>
      <c r="AN71" s="468"/>
      <c r="AO71" s="468" t="e">
        <f t="shared" si="9"/>
        <v>#REF!</v>
      </c>
      <c r="AP71" s="468"/>
      <c r="AQ71" s="468" t="e">
        <f>+'GRD SUMM RCL 150X150 '!#REF!</f>
        <v>#REF!</v>
      </c>
      <c r="AR71" s="468"/>
      <c r="AS71" s="468" t="e">
        <f t="shared" si="10"/>
        <v>#REF!</v>
      </c>
      <c r="AT71" s="468"/>
      <c r="AU71" s="468" t="e">
        <f>+'GRD SUMM RCL 150X150 '!#REF!</f>
        <v>#REF!</v>
      </c>
      <c r="AV71" s="468"/>
      <c r="AW71" s="468" t="e">
        <f t="shared" si="11"/>
        <v>#REF!</v>
      </c>
      <c r="AX71" s="468"/>
      <c r="AY71" s="468" t="e">
        <f>+'GRD SUMM RCL 150X150 '!#REF!</f>
        <v>#REF!</v>
      </c>
      <c r="AZ71" s="468"/>
      <c r="BA71" s="468" t="e">
        <f t="shared" si="12"/>
        <v>#REF!</v>
      </c>
      <c r="BB71" s="468"/>
      <c r="BC71" s="468" t="e">
        <f t="shared" si="13"/>
        <v>#REF!</v>
      </c>
      <c r="BD71" s="490"/>
      <c r="BE71" s="490" t="e">
        <f t="shared" si="14"/>
        <v>#REF!</v>
      </c>
    </row>
    <row r="72" spans="3:57" x14ac:dyDescent="0.25">
      <c r="C72" s="1"/>
      <c r="D72" s="65"/>
      <c r="E72" s="468" t="e">
        <f>+'GRD SUMM RCL 150X150 '!#REF!</f>
        <v>#REF!</v>
      </c>
      <c r="F72" s="468"/>
      <c r="G72" s="468" t="e">
        <f>+'GRD SUMM RCL 150X150 '!#REF!</f>
        <v>#REF!</v>
      </c>
      <c r="H72" s="468"/>
      <c r="I72" s="468" t="e">
        <f t="shared" si="0"/>
        <v>#REF!</v>
      </c>
      <c r="J72" s="468"/>
      <c r="K72" s="468" t="e">
        <f>+'GRD SUMM RCL 150X150 '!#REF!</f>
        <v>#REF!</v>
      </c>
      <c r="L72" s="468"/>
      <c r="M72" s="468" t="e">
        <f t="shared" si="1"/>
        <v>#REF!</v>
      </c>
      <c r="N72" s="468"/>
      <c r="O72" s="468" t="e">
        <f>+'GRD SUMM RCL 150X150 '!#REF!</f>
        <v>#REF!</v>
      </c>
      <c r="P72" s="468"/>
      <c r="Q72" s="468" t="e">
        <f t="shared" si="2"/>
        <v>#REF!</v>
      </c>
      <c r="R72" s="468"/>
      <c r="S72" s="468" t="e">
        <f>+'GRD SUMM RCL 150X150 '!#REF!</f>
        <v>#REF!</v>
      </c>
      <c r="T72" s="468"/>
      <c r="U72" s="468" t="e">
        <f t="shared" si="3"/>
        <v>#REF!</v>
      </c>
      <c r="V72" s="468"/>
      <c r="W72" s="468" t="e">
        <f>+'GRD SUMM RCL 150X150 '!#REF!</f>
        <v>#REF!</v>
      </c>
      <c r="X72" s="468"/>
      <c r="Y72" s="468" t="e">
        <f t="shared" si="4"/>
        <v>#REF!</v>
      </c>
      <c r="Z72" s="468"/>
      <c r="AA72" s="468" t="e">
        <f t="shared" si="5"/>
        <v>#REF!</v>
      </c>
      <c r="AB72" s="468"/>
      <c r="AC72" s="748" t="e">
        <f>+'GRD SUMM RCL 150X150 '!#REF!</f>
        <v>#REF!</v>
      </c>
      <c r="AD72" s="468"/>
      <c r="AE72" s="468" t="e">
        <f t="shared" si="6"/>
        <v>#REF!</v>
      </c>
      <c r="AF72" s="468"/>
      <c r="AG72" s="468" t="e">
        <f>+'GRD SUMM RCL 150X150 '!#REF!</f>
        <v>#REF!</v>
      </c>
      <c r="AH72" s="468"/>
      <c r="AI72" s="468" t="e">
        <f t="shared" si="7"/>
        <v>#REF!</v>
      </c>
      <c r="AJ72" s="468"/>
      <c r="AK72" s="748" t="e">
        <f>+'GRD SUMM RCL 150X150 '!#REF!</f>
        <v>#REF!</v>
      </c>
      <c r="AL72" s="468"/>
      <c r="AM72" s="468" t="e">
        <f t="shared" si="8"/>
        <v>#REF!</v>
      </c>
      <c r="AN72" s="468"/>
      <c r="AO72" s="468" t="e">
        <f t="shared" si="9"/>
        <v>#REF!</v>
      </c>
      <c r="AP72" s="468"/>
      <c r="AQ72" s="468" t="e">
        <f>+'GRD SUMM RCL 150X150 '!#REF!</f>
        <v>#REF!</v>
      </c>
      <c r="AR72" s="468"/>
      <c r="AS72" s="468" t="e">
        <f t="shared" si="10"/>
        <v>#REF!</v>
      </c>
      <c r="AT72" s="468"/>
      <c r="AU72" s="468" t="e">
        <f>+'GRD SUMM RCL 150X150 '!#REF!</f>
        <v>#REF!</v>
      </c>
      <c r="AV72" s="468"/>
      <c r="AW72" s="468" t="e">
        <f t="shared" si="11"/>
        <v>#REF!</v>
      </c>
      <c r="AX72" s="468"/>
      <c r="AY72" s="468" t="e">
        <f>+'GRD SUMM RCL 150X150 '!#REF!</f>
        <v>#REF!</v>
      </c>
      <c r="AZ72" s="468"/>
      <c r="BA72" s="468" t="e">
        <f t="shared" si="12"/>
        <v>#REF!</v>
      </c>
      <c r="BB72" s="468"/>
      <c r="BC72" s="468" t="e">
        <f t="shared" si="13"/>
        <v>#REF!</v>
      </c>
      <c r="BD72" s="490"/>
      <c r="BE72" s="490" t="e">
        <f t="shared" si="14"/>
        <v>#REF!</v>
      </c>
    </row>
    <row r="73" spans="3:57" x14ac:dyDescent="0.25">
      <c r="C73" s="1"/>
      <c r="D73" s="65"/>
      <c r="E73" s="468" t="e">
        <f>+'GRD SUMM RCL 150X150 '!#REF!</f>
        <v>#REF!</v>
      </c>
      <c r="F73" s="468"/>
      <c r="G73" s="468" t="e">
        <f>+'GRD SUMM RCL 150X150 '!#REF!</f>
        <v>#REF!</v>
      </c>
      <c r="H73" s="468"/>
      <c r="I73" s="468" t="e">
        <f t="shared" si="0"/>
        <v>#REF!</v>
      </c>
      <c r="J73" s="468"/>
      <c r="K73" s="468" t="e">
        <f>+'GRD SUMM RCL 150X150 '!#REF!</f>
        <v>#REF!</v>
      </c>
      <c r="L73" s="468"/>
      <c r="M73" s="468" t="e">
        <f t="shared" si="1"/>
        <v>#REF!</v>
      </c>
      <c r="N73" s="468"/>
      <c r="O73" s="468" t="e">
        <f>+'GRD SUMM RCL 150X150 '!#REF!</f>
        <v>#REF!</v>
      </c>
      <c r="P73" s="468"/>
      <c r="Q73" s="468" t="e">
        <f t="shared" si="2"/>
        <v>#REF!</v>
      </c>
      <c r="R73" s="468"/>
      <c r="S73" s="468" t="e">
        <f>+'GRD SUMM RCL 150X150 '!#REF!</f>
        <v>#REF!</v>
      </c>
      <c r="T73" s="468"/>
      <c r="U73" s="468" t="e">
        <f t="shared" si="3"/>
        <v>#REF!</v>
      </c>
      <c r="V73" s="468"/>
      <c r="W73" s="468" t="e">
        <f>+'GRD SUMM RCL 150X150 '!#REF!</f>
        <v>#REF!</v>
      </c>
      <c r="X73" s="468"/>
      <c r="Y73" s="468" t="e">
        <f t="shared" si="4"/>
        <v>#REF!</v>
      </c>
      <c r="Z73" s="468"/>
      <c r="AA73" s="468" t="e">
        <f t="shared" si="5"/>
        <v>#REF!</v>
      </c>
      <c r="AB73" s="468"/>
      <c r="AC73" s="748" t="e">
        <f>+'GRD SUMM RCL 150X150 '!#REF!</f>
        <v>#REF!</v>
      </c>
      <c r="AD73" s="468"/>
      <c r="AE73" s="468" t="e">
        <f t="shared" si="6"/>
        <v>#REF!</v>
      </c>
      <c r="AF73" s="468"/>
      <c r="AG73" s="468" t="e">
        <f>+'GRD SUMM RCL 150X150 '!#REF!</f>
        <v>#REF!</v>
      </c>
      <c r="AH73" s="468"/>
      <c r="AI73" s="468" t="e">
        <f t="shared" si="7"/>
        <v>#REF!</v>
      </c>
      <c r="AJ73" s="468"/>
      <c r="AK73" s="748" t="e">
        <f>+'GRD SUMM RCL 150X150 '!#REF!</f>
        <v>#REF!</v>
      </c>
      <c r="AL73" s="468"/>
      <c r="AM73" s="468" t="e">
        <f t="shared" si="8"/>
        <v>#REF!</v>
      </c>
      <c r="AN73" s="468"/>
      <c r="AO73" s="468" t="e">
        <f t="shared" si="9"/>
        <v>#REF!</v>
      </c>
      <c r="AP73" s="468"/>
      <c r="AQ73" s="468" t="e">
        <f>+'GRD SUMM RCL 150X150 '!#REF!</f>
        <v>#REF!</v>
      </c>
      <c r="AR73" s="468"/>
      <c r="AS73" s="468" t="e">
        <f t="shared" si="10"/>
        <v>#REF!</v>
      </c>
      <c r="AT73" s="468"/>
      <c r="AU73" s="468" t="e">
        <f>+'GRD SUMM RCL 150X150 '!#REF!</f>
        <v>#REF!</v>
      </c>
      <c r="AV73" s="468"/>
      <c r="AW73" s="468" t="e">
        <f t="shared" si="11"/>
        <v>#REF!</v>
      </c>
      <c r="AX73" s="468"/>
      <c r="AY73" s="468" t="e">
        <f>+'GRD SUMM RCL 150X150 '!#REF!</f>
        <v>#REF!</v>
      </c>
      <c r="AZ73" s="468"/>
      <c r="BA73" s="468" t="e">
        <f t="shared" si="12"/>
        <v>#REF!</v>
      </c>
      <c r="BB73" s="468"/>
      <c r="BC73" s="468" t="e">
        <f t="shared" si="13"/>
        <v>#REF!</v>
      </c>
      <c r="BD73" s="490"/>
      <c r="BE73" s="490" t="e">
        <f t="shared" si="14"/>
        <v>#REF!</v>
      </c>
    </row>
    <row r="74" spans="3:57" x14ac:dyDescent="0.25">
      <c r="C74" s="1"/>
      <c r="D74" s="65"/>
      <c r="E74" s="468" t="e">
        <f>+'GRD SUMM RCL 150X150 '!#REF!</f>
        <v>#REF!</v>
      </c>
      <c r="F74" s="468"/>
      <c r="G74" s="468" t="e">
        <f>+'GRD SUMM RCL 150X150 '!#REF!</f>
        <v>#REF!</v>
      </c>
      <c r="H74" s="468"/>
      <c r="I74" s="468" t="e">
        <f t="shared" si="0"/>
        <v>#REF!</v>
      </c>
      <c r="J74" s="468"/>
      <c r="K74" s="468" t="e">
        <f>+'GRD SUMM RCL 150X150 '!#REF!</f>
        <v>#REF!</v>
      </c>
      <c r="L74" s="468"/>
      <c r="M74" s="468" t="e">
        <f t="shared" si="1"/>
        <v>#REF!</v>
      </c>
      <c r="N74" s="468"/>
      <c r="O74" s="468" t="e">
        <f>+'GRD SUMM RCL 150X150 '!#REF!</f>
        <v>#REF!</v>
      </c>
      <c r="P74" s="468"/>
      <c r="Q74" s="468" t="e">
        <f t="shared" si="2"/>
        <v>#REF!</v>
      </c>
      <c r="R74" s="468"/>
      <c r="S74" s="468" t="e">
        <f>+'GRD SUMM RCL 150X150 '!#REF!</f>
        <v>#REF!</v>
      </c>
      <c r="T74" s="468"/>
      <c r="U74" s="468" t="e">
        <f t="shared" si="3"/>
        <v>#REF!</v>
      </c>
      <c r="V74" s="468"/>
      <c r="W74" s="468" t="e">
        <f>+'GRD SUMM RCL 150X150 '!#REF!</f>
        <v>#REF!</v>
      </c>
      <c r="X74" s="468"/>
      <c r="Y74" s="468" t="e">
        <f t="shared" si="4"/>
        <v>#REF!</v>
      </c>
      <c r="Z74" s="468"/>
      <c r="AA74" s="468" t="e">
        <f t="shared" si="5"/>
        <v>#REF!</v>
      </c>
      <c r="AB74" s="468"/>
      <c r="AC74" s="748" t="e">
        <f>+'GRD SUMM RCL 150X150 '!#REF!</f>
        <v>#REF!</v>
      </c>
      <c r="AD74" s="468"/>
      <c r="AE74" s="468" t="e">
        <f t="shared" si="6"/>
        <v>#REF!</v>
      </c>
      <c r="AF74" s="468"/>
      <c r="AG74" s="468" t="e">
        <f>+'GRD SUMM RCL 150X150 '!#REF!</f>
        <v>#REF!</v>
      </c>
      <c r="AH74" s="468"/>
      <c r="AI74" s="468" t="e">
        <f t="shared" si="7"/>
        <v>#REF!</v>
      </c>
      <c r="AJ74" s="468"/>
      <c r="AK74" s="748" t="e">
        <f>+'GRD SUMM RCL 150X150 '!#REF!</f>
        <v>#REF!</v>
      </c>
      <c r="AL74" s="468"/>
      <c r="AM74" s="468" t="e">
        <f t="shared" si="8"/>
        <v>#REF!</v>
      </c>
      <c r="AN74" s="468"/>
      <c r="AO74" s="468" t="e">
        <f t="shared" si="9"/>
        <v>#REF!</v>
      </c>
      <c r="AP74" s="468"/>
      <c r="AQ74" s="468" t="e">
        <f>+'GRD SUMM RCL 150X150 '!#REF!</f>
        <v>#REF!</v>
      </c>
      <c r="AR74" s="468"/>
      <c r="AS74" s="468" t="e">
        <f t="shared" si="10"/>
        <v>#REF!</v>
      </c>
      <c r="AT74" s="468"/>
      <c r="AU74" s="468" t="e">
        <f>+'GRD SUMM RCL 150X150 '!#REF!</f>
        <v>#REF!</v>
      </c>
      <c r="AV74" s="468"/>
      <c r="AW74" s="468" t="e">
        <f t="shared" si="11"/>
        <v>#REF!</v>
      </c>
      <c r="AX74" s="468"/>
      <c r="AY74" s="468" t="e">
        <f>+'GRD SUMM RCL 150X150 '!#REF!</f>
        <v>#REF!</v>
      </c>
      <c r="AZ74" s="468"/>
      <c r="BA74" s="468" t="e">
        <f t="shared" si="12"/>
        <v>#REF!</v>
      </c>
      <c r="BB74" s="468"/>
      <c r="BC74" s="468" t="e">
        <f t="shared" si="13"/>
        <v>#REF!</v>
      </c>
      <c r="BD74" s="490"/>
      <c r="BE74" s="490" t="e">
        <f t="shared" si="14"/>
        <v>#REF!</v>
      </c>
    </row>
    <row r="75" spans="3:57" s="555" customFormat="1" x14ac:dyDescent="0.25">
      <c r="C75" s="1"/>
      <c r="D75" s="65"/>
      <c r="E75" s="468" t="e">
        <f>+'GRD SUMM RCL 150X150 '!#REF!</f>
        <v>#REF!</v>
      </c>
      <c r="F75" s="468"/>
      <c r="G75" s="468" t="e">
        <f>+'GRD SUMM RCL 150X150 '!#REF!</f>
        <v>#REF!</v>
      </c>
      <c r="H75" s="468"/>
      <c r="I75" s="468" t="e">
        <f t="shared" si="0"/>
        <v>#REF!</v>
      </c>
      <c r="J75" s="468"/>
      <c r="K75" s="468" t="e">
        <f>+'GRD SUMM RCL 150X150 '!#REF!</f>
        <v>#REF!</v>
      </c>
      <c r="L75" s="468"/>
      <c r="M75" s="468" t="e">
        <f t="shared" si="1"/>
        <v>#REF!</v>
      </c>
      <c r="N75" s="468"/>
      <c r="O75" s="468" t="e">
        <f>+'GRD SUMM RCL 150X150 '!#REF!</f>
        <v>#REF!</v>
      </c>
      <c r="P75" s="468"/>
      <c r="Q75" s="468" t="e">
        <f t="shared" si="2"/>
        <v>#REF!</v>
      </c>
      <c r="R75" s="468"/>
      <c r="S75" s="468" t="e">
        <f>+'GRD SUMM RCL 150X150 '!#REF!</f>
        <v>#REF!</v>
      </c>
      <c r="T75" s="468"/>
      <c r="U75" s="468" t="e">
        <f t="shared" si="3"/>
        <v>#REF!</v>
      </c>
      <c r="V75" s="468"/>
      <c r="W75" s="468" t="e">
        <f>+'GRD SUMM RCL 150X150 '!#REF!</f>
        <v>#REF!</v>
      </c>
      <c r="X75" s="468"/>
      <c r="Y75" s="468" t="e">
        <f t="shared" si="4"/>
        <v>#REF!</v>
      </c>
      <c r="Z75" s="468"/>
      <c r="AA75" s="468" t="e">
        <f t="shared" si="5"/>
        <v>#REF!</v>
      </c>
      <c r="AB75" s="468"/>
      <c r="AC75" s="748" t="e">
        <f>+'GRD SUMM RCL 150X150 '!#REF!</f>
        <v>#REF!</v>
      </c>
      <c r="AD75" s="468"/>
      <c r="AE75" s="468" t="e">
        <f t="shared" si="6"/>
        <v>#REF!</v>
      </c>
      <c r="AF75" s="468"/>
      <c r="AG75" s="468" t="e">
        <f>+'GRD SUMM RCL 150X150 '!#REF!</f>
        <v>#REF!</v>
      </c>
      <c r="AH75" s="468"/>
      <c r="AI75" s="468" t="e">
        <f t="shared" si="7"/>
        <v>#REF!</v>
      </c>
      <c r="AJ75" s="468"/>
      <c r="AK75" s="748" t="e">
        <f>+'GRD SUMM RCL 150X150 '!#REF!</f>
        <v>#REF!</v>
      </c>
      <c r="AL75" s="468"/>
      <c r="AM75" s="468" t="e">
        <f t="shared" si="8"/>
        <v>#REF!</v>
      </c>
      <c r="AN75" s="468"/>
      <c r="AO75" s="468" t="e">
        <f t="shared" si="9"/>
        <v>#REF!</v>
      </c>
      <c r="AP75" s="468"/>
      <c r="AQ75" s="468" t="e">
        <f>+'GRD SUMM RCL 150X150 '!#REF!</f>
        <v>#REF!</v>
      </c>
      <c r="AR75" s="468"/>
      <c r="AS75" s="468" t="e">
        <f t="shared" si="10"/>
        <v>#REF!</v>
      </c>
      <c r="AT75" s="468"/>
      <c r="AU75" s="468" t="e">
        <f>+'GRD SUMM RCL 150X150 '!#REF!</f>
        <v>#REF!</v>
      </c>
      <c r="AV75" s="468"/>
      <c r="AW75" s="468" t="e">
        <f t="shared" si="11"/>
        <v>#REF!</v>
      </c>
      <c r="AX75" s="468"/>
      <c r="AY75" s="468" t="e">
        <f>+'GRD SUMM RCL 150X150 '!#REF!</f>
        <v>#REF!</v>
      </c>
      <c r="AZ75" s="468"/>
      <c r="BA75" s="468" t="e">
        <f t="shared" si="12"/>
        <v>#REF!</v>
      </c>
      <c r="BB75" s="468"/>
      <c r="BC75" s="468" t="e">
        <f t="shared" si="13"/>
        <v>#REF!</v>
      </c>
      <c r="BD75" s="490"/>
      <c r="BE75" s="490" t="e">
        <f t="shared" si="14"/>
        <v>#REF!</v>
      </c>
    </row>
    <row r="76" spans="3:57" x14ac:dyDescent="0.25">
      <c r="C76" s="1"/>
      <c r="D76" s="65"/>
      <c r="E76" s="468" t="e">
        <f>+'GRD SUMM RCL 150X150 '!#REF!</f>
        <v>#REF!</v>
      </c>
      <c r="F76" s="468"/>
      <c r="G76" s="468" t="e">
        <f>+'GRD SUMM RCL 150X150 '!#REF!</f>
        <v>#REF!</v>
      </c>
      <c r="H76" s="468"/>
      <c r="I76" s="468" t="e">
        <f t="shared" si="0"/>
        <v>#REF!</v>
      </c>
      <c r="J76" s="468"/>
      <c r="K76" s="468" t="e">
        <f>+'GRD SUMM RCL 150X150 '!#REF!</f>
        <v>#REF!</v>
      </c>
      <c r="L76" s="468"/>
      <c r="M76" s="468" t="e">
        <f t="shared" si="1"/>
        <v>#REF!</v>
      </c>
      <c r="N76" s="468"/>
      <c r="O76" s="468" t="e">
        <f>+'GRD SUMM RCL 150X150 '!#REF!</f>
        <v>#REF!</v>
      </c>
      <c r="P76" s="468"/>
      <c r="Q76" s="468" t="e">
        <f t="shared" si="2"/>
        <v>#REF!</v>
      </c>
      <c r="R76" s="468"/>
      <c r="S76" s="468" t="e">
        <f>+'GRD SUMM RCL 150X150 '!#REF!</f>
        <v>#REF!</v>
      </c>
      <c r="T76" s="468"/>
      <c r="U76" s="468" t="e">
        <f t="shared" si="3"/>
        <v>#REF!</v>
      </c>
      <c r="V76" s="468"/>
      <c r="W76" s="468" t="e">
        <f>+'GRD SUMM RCL 150X150 '!#REF!</f>
        <v>#REF!</v>
      </c>
      <c r="X76" s="468"/>
      <c r="Y76" s="468" t="e">
        <f t="shared" si="4"/>
        <v>#REF!</v>
      </c>
      <c r="Z76" s="468"/>
      <c r="AA76" s="468" t="e">
        <f t="shared" si="5"/>
        <v>#REF!</v>
      </c>
      <c r="AB76" s="468"/>
      <c r="AC76" s="748" t="e">
        <f>+'GRD SUMM RCL 150X150 '!#REF!</f>
        <v>#REF!</v>
      </c>
      <c r="AD76" s="468"/>
      <c r="AE76" s="468" t="e">
        <f t="shared" si="6"/>
        <v>#REF!</v>
      </c>
      <c r="AF76" s="468"/>
      <c r="AG76" s="468" t="e">
        <f>+'GRD SUMM RCL 150X150 '!#REF!</f>
        <v>#REF!</v>
      </c>
      <c r="AH76" s="468"/>
      <c r="AI76" s="468" t="e">
        <f t="shared" si="7"/>
        <v>#REF!</v>
      </c>
      <c r="AJ76" s="468"/>
      <c r="AK76" s="748" t="e">
        <f>+'GRD SUMM RCL 150X150 '!#REF!</f>
        <v>#REF!</v>
      </c>
      <c r="AL76" s="468"/>
      <c r="AM76" s="468" t="e">
        <f t="shared" si="8"/>
        <v>#REF!</v>
      </c>
      <c r="AN76" s="468"/>
      <c r="AO76" s="468" t="e">
        <f t="shared" si="9"/>
        <v>#REF!</v>
      </c>
      <c r="AP76" s="468"/>
      <c r="AQ76" s="468" t="e">
        <f>+'GRD SUMM RCL 150X150 '!#REF!</f>
        <v>#REF!</v>
      </c>
      <c r="AR76" s="468"/>
      <c r="AS76" s="468" t="e">
        <f t="shared" si="10"/>
        <v>#REF!</v>
      </c>
      <c r="AT76" s="468"/>
      <c r="AU76" s="468" t="e">
        <f>+'GRD SUMM RCL 150X150 '!#REF!</f>
        <v>#REF!</v>
      </c>
      <c r="AV76" s="468"/>
      <c r="AW76" s="468" t="e">
        <f t="shared" si="11"/>
        <v>#REF!</v>
      </c>
      <c r="AX76" s="468"/>
      <c r="AY76" s="468" t="e">
        <f>+'GRD SUMM RCL 150X150 '!#REF!</f>
        <v>#REF!</v>
      </c>
      <c r="AZ76" s="468"/>
      <c r="BA76" s="468" t="e">
        <f t="shared" si="12"/>
        <v>#REF!</v>
      </c>
      <c r="BB76" s="468"/>
      <c r="BC76" s="468" t="e">
        <f t="shared" si="13"/>
        <v>#REF!</v>
      </c>
      <c r="BD76" s="490"/>
      <c r="BE76" s="490" t="e">
        <f t="shared" si="14"/>
        <v>#REF!</v>
      </c>
    </row>
    <row r="77" spans="3:57" x14ac:dyDescent="0.25">
      <c r="C77" s="1"/>
      <c r="D77" s="65"/>
      <c r="E77" s="468" t="e">
        <f>+'GRD SUMM RCL 150X150 '!#REF!</f>
        <v>#REF!</v>
      </c>
      <c r="F77" s="468"/>
      <c r="G77" s="468" t="e">
        <f>+'GRD SUMM RCL 150X150 '!#REF!</f>
        <v>#REF!</v>
      </c>
      <c r="H77" s="468"/>
      <c r="I77" s="468" t="e">
        <f t="shared" si="0"/>
        <v>#REF!</v>
      </c>
      <c r="J77" s="468"/>
      <c r="K77" s="468" t="e">
        <f>+'GRD SUMM RCL 150X150 '!#REF!</f>
        <v>#REF!</v>
      </c>
      <c r="L77" s="468"/>
      <c r="M77" s="468" t="e">
        <f t="shared" si="1"/>
        <v>#REF!</v>
      </c>
      <c r="N77" s="468"/>
      <c r="O77" s="468" t="e">
        <f>+'GRD SUMM RCL 150X150 '!#REF!</f>
        <v>#REF!</v>
      </c>
      <c r="P77" s="468"/>
      <c r="Q77" s="468" t="e">
        <f t="shared" si="2"/>
        <v>#REF!</v>
      </c>
      <c r="R77" s="468"/>
      <c r="S77" s="468" t="e">
        <f>+'GRD SUMM RCL 150X150 '!#REF!</f>
        <v>#REF!</v>
      </c>
      <c r="T77" s="468"/>
      <c r="U77" s="468" t="e">
        <f t="shared" si="3"/>
        <v>#REF!</v>
      </c>
      <c r="V77" s="468"/>
      <c r="W77" s="468" t="e">
        <f>+'GRD SUMM RCL 150X150 '!#REF!</f>
        <v>#REF!</v>
      </c>
      <c r="X77" s="468"/>
      <c r="Y77" s="468" t="e">
        <f t="shared" si="4"/>
        <v>#REF!</v>
      </c>
      <c r="Z77" s="468"/>
      <c r="AA77" s="468" t="e">
        <f t="shared" si="5"/>
        <v>#REF!</v>
      </c>
      <c r="AB77" s="468"/>
      <c r="AC77" s="748" t="e">
        <f>+'GRD SUMM RCL 150X150 '!#REF!</f>
        <v>#REF!</v>
      </c>
      <c r="AD77" s="468"/>
      <c r="AE77" s="468" t="e">
        <f t="shared" si="6"/>
        <v>#REF!</v>
      </c>
      <c r="AF77" s="468"/>
      <c r="AG77" s="468" t="e">
        <f>+'GRD SUMM RCL 150X150 '!#REF!</f>
        <v>#REF!</v>
      </c>
      <c r="AH77" s="468"/>
      <c r="AI77" s="468" t="e">
        <f t="shared" si="7"/>
        <v>#REF!</v>
      </c>
      <c r="AJ77" s="468"/>
      <c r="AK77" s="748" t="e">
        <f>+'GRD SUMM RCL 150X150 '!#REF!</f>
        <v>#REF!</v>
      </c>
      <c r="AL77" s="468"/>
      <c r="AM77" s="468" t="e">
        <f t="shared" si="8"/>
        <v>#REF!</v>
      </c>
      <c r="AN77" s="468"/>
      <c r="AO77" s="468" t="e">
        <f t="shared" si="9"/>
        <v>#REF!</v>
      </c>
      <c r="AP77" s="468"/>
      <c r="AQ77" s="468" t="e">
        <f>+'GRD SUMM RCL 150X150 '!#REF!</f>
        <v>#REF!</v>
      </c>
      <c r="AR77" s="468"/>
      <c r="AS77" s="468" t="e">
        <f t="shared" si="10"/>
        <v>#REF!</v>
      </c>
      <c r="AT77" s="468"/>
      <c r="AU77" s="468" t="e">
        <f>+'GRD SUMM RCL 150X150 '!#REF!</f>
        <v>#REF!</v>
      </c>
      <c r="AV77" s="468"/>
      <c r="AW77" s="468" t="e">
        <f t="shared" si="11"/>
        <v>#REF!</v>
      </c>
      <c r="AX77" s="468"/>
      <c r="AY77" s="468" t="e">
        <f>+'GRD SUMM RCL 150X150 '!#REF!</f>
        <v>#REF!</v>
      </c>
      <c r="AZ77" s="468"/>
      <c r="BA77" s="468" t="e">
        <f t="shared" si="12"/>
        <v>#REF!</v>
      </c>
      <c r="BB77" s="468"/>
      <c r="BC77" s="468" t="e">
        <f t="shared" si="13"/>
        <v>#REF!</v>
      </c>
      <c r="BD77" s="490"/>
      <c r="BE77" s="490" t="e">
        <f t="shared" si="14"/>
        <v>#REF!</v>
      </c>
    </row>
    <row r="78" spans="3:57" x14ac:dyDescent="0.25">
      <c r="C78" s="1"/>
      <c r="D78" s="65"/>
      <c r="E78" s="468" t="e">
        <f>+'GRD SUMM RCL 150X150 '!#REF!</f>
        <v>#REF!</v>
      </c>
      <c r="F78" s="468"/>
      <c r="G78" s="468" t="e">
        <f>+'GRD SUMM RCL 150X150 '!#REF!</f>
        <v>#REF!</v>
      </c>
      <c r="H78" s="468"/>
      <c r="I78" s="468" t="e">
        <f t="shared" si="0"/>
        <v>#REF!</v>
      </c>
      <c r="J78" s="468"/>
      <c r="K78" s="468" t="e">
        <f>+'GRD SUMM RCL 150X150 '!#REF!</f>
        <v>#REF!</v>
      </c>
      <c r="L78" s="468"/>
      <c r="M78" s="468" t="e">
        <f t="shared" si="1"/>
        <v>#REF!</v>
      </c>
      <c r="N78" s="468"/>
      <c r="O78" s="468" t="e">
        <f>+'GRD SUMM RCL 150X150 '!#REF!</f>
        <v>#REF!</v>
      </c>
      <c r="P78" s="468"/>
      <c r="Q78" s="468" t="e">
        <f t="shared" si="2"/>
        <v>#REF!</v>
      </c>
      <c r="R78" s="468"/>
      <c r="S78" s="468" t="e">
        <f>+'GRD SUMM RCL 150X150 '!#REF!</f>
        <v>#REF!</v>
      </c>
      <c r="T78" s="468"/>
      <c r="U78" s="468" t="e">
        <f t="shared" si="3"/>
        <v>#REF!</v>
      </c>
      <c r="V78" s="468"/>
      <c r="W78" s="468" t="e">
        <f>+'GRD SUMM RCL 150X150 '!#REF!</f>
        <v>#REF!</v>
      </c>
      <c r="X78" s="468"/>
      <c r="Y78" s="468" t="e">
        <f t="shared" si="4"/>
        <v>#REF!</v>
      </c>
      <c r="Z78" s="468"/>
      <c r="AA78" s="468" t="e">
        <f t="shared" si="5"/>
        <v>#REF!</v>
      </c>
      <c r="AB78" s="468"/>
      <c r="AC78" s="748" t="e">
        <f>+'GRD SUMM RCL 150X150 '!#REF!</f>
        <v>#REF!</v>
      </c>
      <c r="AD78" s="468"/>
      <c r="AE78" s="468" t="e">
        <f t="shared" si="6"/>
        <v>#REF!</v>
      </c>
      <c r="AF78" s="468"/>
      <c r="AG78" s="468" t="e">
        <f>+'GRD SUMM RCL 150X150 '!#REF!</f>
        <v>#REF!</v>
      </c>
      <c r="AH78" s="468"/>
      <c r="AI78" s="468" t="e">
        <f t="shared" si="7"/>
        <v>#REF!</v>
      </c>
      <c r="AJ78" s="468"/>
      <c r="AK78" s="748" t="e">
        <f>+'GRD SUMM RCL 150X150 '!#REF!</f>
        <v>#REF!</v>
      </c>
      <c r="AL78" s="468"/>
      <c r="AM78" s="468" t="e">
        <f t="shared" si="8"/>
        <v>#REF!</v>
      </c>
      <c r="AN78" s="468"/>
      <c r="AO78" s="468" t="e">
        <f t="shared" si="9"/>
        <v>#REF!</v>
      </c>
      <c r="AP78" s="468"/>
      <c r="AQ78" s="468" t="e">
        <f>+'GRD SUMM RCL 150X150 '!#REF!</f>
        <v>#REF!</v>
      </c>
      <c r="AR78" s="468"/>
      <c r="AS78" s="468" t="e">
        <f t="shared" si="10"/>
        <v>#REF!</v>
      </c>
      <c r="AT78" s="468"/>
      <c r="AU78" s="468" t="e">
        <f>+'GRD SUMM RCL 150X150 '!#REF!</f>
        <v>#REF!</v>
      </c>
      <c r="AV78" s="468"/>
      <c r="AW78" s="468" t="e">
        <f t="shared" si="11"/>
        <v>#REF!</v>
      </c>
      <c r="AX78" s="468"/>
      <c r="AY78" s="468" t="e">
        <f>+'GRD SUMM RCL 150X150 '!#REF!</f>
        <v>#REF!</v>
      </c>
      <c r="AZ78" s="468"/>
      <c r="BA78" s="468" t="e">
        <f t="shared" si="12"/>
        <v>#REF!</v>
      </c>
      <c r="BB78" s="468"/>
      <c r="BC78" s="468" t="e">
        <f t="shared" si="13"/>
        <v>#REF!</v>
      </c>
      <c r="BD78" s="490"/>
      <c r="BE78" s="490" t="e">
        <f t="shared" si="14"/>
        <v>#REF!</v>
      </c>
    </row>
    <row r="79" spans="3:57" s="555" customFormat="1" x14ac:dyDescent="0.25">
      <c r="C79" s="1"/>
      <c r="D79" s="65"/>
      <c r="E79" s="468" t="e">
        <f>+'GRD SUMM RCL 150X150 '!#REF!</f>
        <v>#REF!</v>
      </c>
      <c r="F79" s="468"/>
      <c r="G79" s="468" t="e">
        <f>+'GRD SUMM RCL 150X150 '!#REF!</f>
        <v>#REF!</v>
      </c>
      <c r="H79" s="468"/>
      <c r="I79" s="468" t="e">
        <f t="shared" si="0"/>
        <v>#REF!</v>
      </c>
      <c r="J79" s="468"/>
      <c r="K79" s="468" t="e">
        <f>+'GRD SUMM RCL 150X150 '!#REF!</f>
        <v>#REF!</v>
      </c>
      <c r="L79" s="468"/>
      <c r="M79" s="468" t="e">
        <f t="shared" si="1"/>
        <v>#REF!</v>
      </c>
      <c r="N79" s="468"/>
      <c r="O79" s="468" t="e">
        <f>+'GRD SUMM RCL 150X150 '!#REF!</f>
        <v>#REF!</v>
      </c>
      <c r="P79" s="468"/>
      <c r="Q79" s="468" t="e">
        <f t="shared" si="2"/>
        <v>#REF!</v>
      </c>
      <c r="R79" s="468"/>
      <c r="S79" s="468" t="e">
        <f>+'GRD SUMM RCL 150X150 '!#REF!</f>
        <v>#REF!</v>
      </c>
      <c r="T79" s="468"/>
      <c r="U79" s="468" t="e">
        <f t="shared" si="3"/>
        <v>#REF!</v>
      </c>
      <c r="V79" s="468"/>
      <c r="W79" s="468" t="e">
        <f>+'GRD SUMM RCL 150X150 '!#REF!</f>
        <v>#REF!</v>
      </c>
      <c r="X79" s="468"/>
      <c r="Y79" s="468" t="e">
        <f t="shared" si="4"/>
        <v>#REF!</v>
      </c>
      <c r="Z79" s="468"/>
      <c r="AA79" s="468" t="e">
        <f t="shared" si="5"/>
        <v>#REF!</v>
      </c>
      <c r="AB79" s="468"/>
      <c r="AC79" s="748" t="e">
        <f>+'GRD SUMM RCL 150X150 '!#REF!</f>
        <v>#REF!</v>
      </c>
      <c r="AD79" s="468"/>
      <c r="AE79" s="468" t="e">
        <f t="shared" si="6"/>
        <v>#REF!</v>
      </c>
      <c r="AF79" s="468"/>
      <c r="AG79" s="468" t="e">
        <f>+'GRD SUMM RCL 150X150 '!#REF!</f>
        <v>#REF!</v>
      </c>
      <c r="AH79" s="468"/>
      <c r="AI79" s="468" t="e">
        <f t="shared" si="7"/>
        <v>#REF!</v>
      </c>
      <c r="AJ79" s="468"/>
      <c r="AK79" s="748" t="e">
        <f>+'GRD SUMM RCL 150X150 '!#REF!</f>
        <v>#REF!</v>
      </c>
      <c r="AL79" s="468"/>
      <c r="AM79" s="468" t="e">
        <f t="shared" si="8"/>
        <v>#REF!</v>
      </c>
      <c r="AN79" s="468"/>
      <c r="AO79" s="468" t="e">
        <f t="shared" si="9"/>
        <v>#REF!</v>
      </c>
      <c r="AP79" s="468"/>
      <c r="AQ79" s="468" t="e">
        <f>+'GRD SUMM RCL 150X150 '!#REF!</f>
        <v>#REF!</v>
      </c>
      <c r="AR79" s="468"/>
      <c r="AS79" s="468" t="e">
        <f t="shared" si="10"/>
        <v>#REF!</v>
      </c>
      <c r="AT79" s="468"/>
      <c r="AU79" s="468" t="e">
        <f>+'GRD SUMM RCL 150X150 '!#REF!</f>
        <v>#REF!</v>
      </c>
      <c r="AV79" s="468"/>
      <c r="AW79" s="468" t="e">
        <f t="shared" si="11"/>
        <v>#REF!</v>
      </c>
      <c r="AX79" s="468"/>
      <c r="AY79" s="468" t="e">
        <f>+'GRD SUMM RCL 150X150 '!#REF!</f>
        <v>#REF!</v>
      </c>
      <c r="AZ79" s="468"/>
      <c r="BA79" s="468" t="e">
        <f t="shared" si="12"/>
        <v>#REF!</v>
      </c>
      <c r="BB79" s="468"/>
      <c r="BC79" s="468" t="e">
        <f t="shared" si="13"/>
        <v>#REF!</v>
      </c>
      <c r="BD79" s="490"/>
      <c r="BE79" s="490" t="e">
        <f t="shared" si="14"/>
        <v>#REF!</v>
      </c>
    </row>
    <row r="80" spans="3:57" x14ac:dyDescent="0.25">
      <c r="C80" s="1"/>
      <c r="D80" s="65"/>
      <c r="E80" s="468" t="e">
        <f>+'GRD SUMM RCL 150X150 '!#REF!</f>
        <v>#REF!</v>
      </c>
      <c r="F80" s="468"/>
      <c r="G80" s="468" t="e">
        <f>+'GRD SUMM RCL 150X150 '!#REF!</f>
        <v>#REF!</v>
      </c>
      <c r="H80" s="468"/>
      <c r="I80" s="468" t="e">
        <f t="shared" si="0"/>
        <v>#REF!</v>
      </c>
      <c r="J80" s="468"/>
      <c r="K80" s="468" t="e">
        <f>+'GRD SUMM RCL 150X150 '!#REF!</f>
        <v>#REF!</v>
      </c>
      <c r="L80" s="468"/>
      <c r="M80" s="468" t="e">
        <f t="shared" si="1"/>
        <v>#REF!</v>
      </c>
      <c r="N80" s="468"/>
      <c r="O80" s="468" t="e">
        <f>+'GRD SUMM RCL 150X150 '!#REF!</f>
        <v>#REF!</v>
      </c>
      <c r="P80" s="468"/>
      <c r="Q80" s="468" t="e">
        <f t="shared" si="2"/>
        <v>#REF!</v>
      </c>
      <c r="R80" s="468"/>
      <c r="S80" s="468" t="e">
        <f>+'GRD SUMM RCL 150X150 '!#REF!</f>
        <v>#REF!</v>
      </c>
      <c r="T80" s="468"/>
      <c r="U80" s="468" t="e">
        <f t="shared" si="3"/>
        <v>#REF!</v>
      </c>
      <c r="V80" s="468"/>
      <c r="W80" s="468" t="e">
        <f>+'GRD SUMM RCL 150X150 '!#REF!</f>
        <v>#REF!</v>
      </c>
      <c r="X80" s="468"/>
      <c r="Y80" s="468" t="e">
        <f t="shared" si="4"/>
        <v>#REF!</v>
      </c>
      <c r="Z80" s="468"/>
      <c r="AA80" s="468" t="e">
        <f t="shared" si="5"/>
        <v>#REF!</v>
      </c>
      <c r="AB80" s="468"/>
      <c r="AC80" s="748" t="e">
        <f>+'GRD SUMM RCL 150X150 '!#REF!</f>
        <v>#REF!</v>
      </c>
      <c r="AD80" s="468"/>
      <c r="AE80" s="468" t="e">
        <f t="shared" si="6"/>
        <v>#REF!</v>
      </c>
      <c r="AF80" s="468"/>
      <c r="AG80" s="468" t="e">
        <f>+'GRD SUMM RCL 150X150 '!#REF!</f>
        <v>#REF!</v>
      </c>
      <c r="AH80" s="468"/>
      <c r="AI80" s="468" t="e">
        <f t="shared" si="7"/>
        <v>#REF!</v>
      </c>
      <c r="AJ80" s="468"/>
      <c r="AK80" s="748" t="e">
        <f>+'GRD SUMM RCL 150X150 '!#REF!</f>
        <v>#REF!</v>
      </c>
      <c r="AL80" s="468"/>
      <c r="AM80" s="468" t="e">
        <f t="shared" si="8"/>
        <v>#REF!</v>
      </c>
      <c r="AN80" s="468"/>
      <c r="AO80" s="468" t="e">
        <f t="shared" si="9"/>
        <v>#REF!</v>
      </c>
      <c r="AP80" s="468"/>
      <c r="AQ80" s="468" t="e">
        <f>+'GRD SUMM RCL 150X150 '!#REF!</f>
        <v>#REF!</v>
      </c>
      <c r="AR80" s="468"/>
      <c r="AS80" s="468" t="e">
        <f t="shared" si="10"/>
        <v>#REF!</v>
      </c>
      <c r="AT80" s="468"/>
      <c r="AU80" s="468" t="e">
        <f>+'GRD SUMM RCL 150X150 '!#REF!</f>
        <v>#REF!</v>
      </c>
      <c r="AV80" s="468"/>
      <c r="AW80" s="468" t="e">
        <f t="shared" si="11"/>
        <v>#REF!</v>
      </c>
      <c r="AX80" s="468"/>
      <c r="AY80" s="468" t="e">
        <f>+'GRD SUMM RCL 150X150 '!#REF!</f>
        <v>#REF!</v>
      </c>
      <c r="AZ80" s="468"/>
      <c r="BA80" s="468" t="e">
        <f t="shared" si="12"/>
        <v>#REF!</v>
      </c>
      <c r="BB80" s="468"/>
      <c r="BC80" s="468" t="e">
        <f t="shared" si="13"/>
        <v>#REF!</v>
      </c>
      <c r="BD80" s="490"/>
      <c r="BE80" s="490" t="e">
        <f t="shared" si="14"/>
        <v>#REF!</v>
      </c>
    </row>
    <row r="81" spans="3:61" x14ac:dyDescent="0.25">
      <c r="C81" s="1"/>
      <c r="D81" s="65"/>
      <c r="E81" s="468" t="e">
        <f>+'GRD SUMM RCL 150X150 '!#REF!</f>
        <v>#REF!</v>
      </c>
      <c r="F81" s="468"/>
      <c r="G81" s="468" t="e">
        <f>+'GRD SUMM RCL 150X150 '!#REF!</f>
        <v>#REF!</v>
      </c>
      <c r="H81" s="468"/>
      <c r="I81" s="468" t="e">
        <f t="shared" si="0"/>
        <v>#REF!</v>
      </c>
      <c r="J81" s="468"/>
      <c r="K81" s="468" t="e">
        <f>+'GRD SUMM RCL 150X150 '!#REF!</f>
        <v>#REF!</v>
      </c>
      <c r="L81" s="468"/>
      <c r="M81" s="468" t="e">
        <f t="shared" si="1"/>
        <v>#REF!</v>
      </c>
      <c r="N81" s="468"/>
      <c r="O81" s="468" t="e">
        <f>+'GRD SUMM RCL 150X150 '!#REF!</f>
        <v>#REF!</v>
      </c>
      <c r="P81" s="468"/>
      <c r="Q81" s="468" t="e">
        <f t="shared" si="2"/>
        <v>#REF!</v>
      </c>
      <c r="R81" s="468"/>
      <c r="S81" s="468" t="e">
        <f>+'GRD SUMM RCL 150X150 '!#REF!</f>
        <v>#REF!</v>
      </c>
      <c r="T81" s="468"/>
      <c r="U81" s="468" t="e">
        <f t="shared" si="3"/>
        <v>#REF!</v>
      </c>
      <c r="V81" s="468"/>
      <c r="W81" s="468" t="e">
        <f>+'GRD SUMM RCL 150X150 '!#REF!</f>
        <v>#REF!</v>
      </c>
      <c r="X81" s="468"/>
      <c r="Y81" s="468" t="e">
        <f t="shared" si="4"/>
        <v>#REF!</v>
      </c>
      <c r="Z81" s="468"/>
      <c r="AA81" s="468" t="e">
        <f t="shared" si="5"/>
        <v>#REF!</v>
      </c>
      <c r="AB81" s="468"/>
      <c r="AC81" s="748" t="e">
        <f>+'GRD SUMM RCL 150X150 '!#REF!</f>
        <v>#REF!</v>
      </c>
      <c r="AD81" s="468"/>
      <c r="AE81" s="468" t="e">
        <f t="shared" si="6"/>
        <v>#REF!</v>
      </c>
      <c r="AF81" s="468"/>
      <c r="AG81" s="468" t="e">
        <f>+'GRD SUMM RCL 150X150 '!#REF!</f>
        <v>#REF!</v>
      </c>
      <c r="AH81" s="468"/>
      <c r="AI81" s="468" t="e">
        <f t="shared" si="7"/>
        <v>#REF!</v>
      </c>
      <c r="AJ81" s="468"/>
      <c r="AK81" s="748" t="e">
        <f>+'GRD SUMM RCL 150X150 '!#REF!</f>
        <v>#REF!</v>
      </c>
      <c r="AL81" s="468"/>
      <c r="AM81" s="468" t="e">
        <f t="shared" si="8"/>
        <v>#REF!</v>
      </c>
      <c r="AN81" s="468"/>
      <c r="AO81" s="468" t="e">
        <f t="shared" si="9"/>
        <v>#REF!</v>
      </c>
      <c r="AP81" s="468"/>
      <c r="AQ81" s="468" t="e">
        <f>+'GRD SUMM RCL 150X150 '!#REF!</f>
        <v>#REF!</v>
      </c>
      <c r="AR81" s="468"/>
      <c r="AS81" s="468" t="e">
        <f t="shared" si="10"/>
        <v>#REF!</v>
      </c>
      <c r="AT81" s="468"/>
      <c r="AU81" s="468" t="e">
        <f>+'GRD SUMM RCL 150X150 '!#REF!</f>
        <v>#REF!</v>
      </c>
      <c r="AV81" s="468"/>
      <c r="AW81" s="468" t="e">
        <f t="shared" si="11"/>
        <v>#REF!</v>
      </c>
      <c r="AX81" s="468"/>
      <c r="AY81" s="468" t="e">
        <f>+'GRD SUMM RCL 150X150 '!#REF!</f>
        <v>#REF!</v>
      </c>
      <c r="AZ81" s="468"/>
      <c r="BA81" s="468" t="e">
        <f t="shared" si="12"/>
        <v>#REF!</v>
      </c>
      <c r="BB81" s="468"/>
      <c r="BC81" s="468" t="e">
        <f t="shared" si="13"/>
        <v>#REF!</v>
      </c>
      <c r="BD81" s="490"/>
      <c r="BE81" s="490" t="e">
        <f t="shared" si="14"/>
        <v>#REF!</v>
      </c>
    </row>
    <row r="82" spans="3:61" x14ac:dyDescent="0.25">
      <c r="C82" s="1"/>
      <c r="D82" s="65"/>
      <c r="E82" s="468" t="e">
        <f>+'GRD SUMM RCL 150X150 '!#REF!</f>
        <v>#REF!</v>
      </c>
      <c r="F82" s="468"/>
      <c r="G82" s="468" t="e">
        <f>+'GRD SUMM RCL 150X150 '!#REF!</f>
        <v>#REF!</v>
      </c>
      <c r="H82" s="468"/>
      <c r="I82" s="468" t="e">
        <f t="shared" si="0"/>
        <v>#REF!</v>
      </c>
      <c r="J82" s="468"/>
      <c r="K82" s="468" t="e">
        <f>+'GRD SUMM RCL 150X150 '!#REF!</f>
        <v>#REF!</v>
      </c>
      <c r="L82" s="468"/>
      <c r="M82" s="468" t="e">
        <f t="shared" si="1"/>
        <v>#REF!</v>
      </c>
      <c r="N82" s="468"/>
      <c r="O82" s="468" t="e">
        <f>+'GRD SUMM RCL 150X150 '!#REF!</f>
        <v>#REF!</v>
      </c>
      <c r="P82" s="468"/>
      <c r="Q82" s="468" t="e">
        <f t="shared" si="2"/>
        <v>#REF!</v>
      </c>
      <c r="R82" s="468"/>
      <c r="S82" s="468" t="e">
        <f>+'GRD SUMM RCL 150X150 '!#REF!</f>
        <v>#REF!</v>
      </c>
      <c r="T82" s="468"/>
      <c r="U82" s="468" t="e">
        <f t="shared" si="3"/>
        <v>#REF!</v>
      </c>
      <c r="V82" s="468"/>
      <c r="W82" s="468" t="e">
        <f>+'GRD SUMM RCL 150X150 '!#REF!</f>
        <v>#REF!</v>
      </c>
      <c r="X82" s="468"/>
      <c r="Y82" s="468" t="e">
        <f t="shared" si="4"/>
        <v>#REF!</v>
      </c>
      <c r="Z82" s="468"/>
      <c r="AA82" s="468" t="e">
        <f t="shared" si="5"/>
        <v>#REF!</v>
      </c>
      <c r="AB82" s="468"/>
      <c r="AC82" s="748" t="e">
        <f>+'GRD SUMM RCL 150X150 '!#REF!</f>
        <v>#REF!</v>
      </c>
      <c r="AD82" s="468"/>
      <c r="AE82" s="468" t="e">
        <f t="shared" si="6"/>
        <v>#REF!</v>
      </c>
      <c r="AF82" s="468"/>
      <c r="AG82" s="468" t="e">
        <f>+'GRD SUMM RCL 150X150 '!#REF!</f>
        <v>#REF!</v>
      </c>
      <c r="AH82" s="468"/>
      <c r="AI82" s="468" t="e">
        <f t="shared" si="7"/>
        <v>#REF!</v>
      </c>
      <c r="AJ82" s="468"/>
      <c r="AK82" s="748" t="e">
        <f>+'GRD SUMM RCL 150X150 '!#REF!</f>
        <v>#REF!</v>
      </c>
      <c r="AL82" s="468"/>
      <c r="AM82" s="468" t="e">
        <f t="shared" si="8"/>
        <v>#REF!</v>
      </c>
      <c r="AN82" s="468"/>
      <c r="AO82" s="468" t="e">
        <f t="shared" si="9"/>
        <v>#REF!</v>
      </c>
      <c r="AP82" s="468"/>
      <c r="AQ82" s="468" t="e">
        <f>+'GRD SUMM RCL 150X150 '!#REF!</f>
        <v>#REF!</v>
      </c>
      <c r="AR82" s="468"/>
      <c r="AS82" s="468" t="e">
        <f t="shared" si="10"/>
        <v>#REF!</v>
      </c>
      <c r="AT82" s="468"/>
      <c r="AU82" s="468" t="e">
        <f>+'GRD SUMM RCL 150X150 '!#REF!</f>
        <v>#REF!</v>
      </c>
      <c r="AV82" s="468"/>
      <c r="AW82" s="468" t="e">
        <f t="shared" si="11"/>
        <v>#REF!</v>
      </c>
      <c r="AX82" s="468"/>
      <c r="AY82" s="468" t="e">
        <f>+'GRD SUMM RCL 150X150 '!#REF!</f>
        <v>#REF!</v>
      </c>
      <c r="AZ82" s="468"/>
      <c r="BA82" s="468" t="e">
        <f t="shared" si="12"/>
        <v>#REF!</v>
      </c>
      <c r="BB82" s="468"/>
      <c r="BC82" s="468" t="e">
        <f t="shared" si="13"/>
        <v>#REF!</v>
      </c>
      <c r="BD82" s="490"/>
      <c r="BE82" s="490" t="e">
        <f t="shared" si="14"/>
        <v>#REF!</v>
      </c>
    </row>
    <row r="83" spans="3:61" x14ac:dyDescent="0.25">
      <c r="C83" s="1"/>
      <c r="D83" s="65"/>
      <c r="E83" s="468" t="e">
        <f>+'GRD SUMM RCL 150X150 '!#REF!</f>
        <v>#REF!</v>
      </c>
      <c r="F83" s="468"/>
      <c r="G83" s="468" t="e">
        <f>+'GRD SUMM RCL 150X150 '!#REF!</f>
        <v>#REF!</v>
      </c>
      <c r="H83" s="468"/>
      <c r="I83" s="468" t="e">
        <f t="shared" si="0"/>
        <v>#REF!</v>
      </c>
      <c r="J83" s="468"/>
      <c r="K83" s="468" t="e">
        <f>+'GRD SUMM RCL 150X150 '!#REF!</f>
        <v>#REF!</v>
      </c>
      <c r="L83" s="468"/>
      <c r="M83" s="468" t="e">
        <f t="shared" si="1"/>
        <v>#REF!</v>
      </c>
      <c r="N83" s="468"/>
      <c r="O83" s="468" t="e">
        <f>+'GRD SUMM RCL 150X150 '!#REF!</f>
        <v>#REF!</v>
      </c>
      <c r="P83" s="468"/>
      <c r="Q83" s="468" t="e">
        <f t="shared" si="2"/>
        <v>#REF!</v>
      </c>
      <c r="R83" s="468"/>
      <c r="S83" s="468" t="e">
        <f>+'GRD SUMM RCL 150X150 '!#REF!</f>
        <v>#REF!</v>
      </c>
      <c r="T83" s="468"/>
      <c r="U83" s="468" t="e">
        <f t="shared" si="3"/>
        <v>#REF!</v>
      </c>
      <c r="V83" s="468"/>
      <c r="W83" s="468" t="e">
        <f>+'GRD SUMM RCL 150X150 '!#REF!</f>
        <v>#REF!</v>
      </c>
      <c r="X83" s="468"/>
      <c r="Y83" s="468" t="e">
        <f t="shared" si="4"/>
        <v>#REF!</v>
      </c>
      <c r="Z83" s="468"/>
      <c r="AA83" s="468" t="e">
        <f t="shared" si="5"/>
        <v>#REF!</v>
      </c>
      <c r="AB83" s="468"/>
      <c r="AC83" s="748" t="e">
        <f>+'GRD SUMM RCL 150X150 '!#REF!</f>
        <v>#REF!</v>
      </c>
      <c r="AD83" s="468"/>
      <c r="AE83" s="468" t="e">
        <f t="shared" si="6"/>
        <v>#REF!</v>
      </c>
      <c r="AF83" s="468"/>
      <c r="AG83" s="468" t="e">
        <f>+'GRD SUMM RCL 150X150 '!#REF!</f>
        <v>#REF!</v>
      </c>
      <c r="AH83" s="468"/>
      <c r="AI83" s="468" t="e">
        <f t="shared" si="7"/>
        <v>#REF!</v>
      </c>
      <c r="AJ83" s="468"/>
      <c r="AK83" s="748" t="e">
        <f>+'GRD SUMM RCL 150X150 '!#REF!</f>
        <v>#REF!</v>
      </c>
      <c r="AL83" s="468"/>
      <c r="AM83" s="468" t="e">
        <f t="shared" si="8"/>
        <v>#REF!</v>
      </c>
      <c r="AN83" s="468"/>
      <c r="AO83" s="468" t="e">
        <f t="shared" si="9"/>
        <v>#REF!</v>
      </c>
      <c r="AP83" s="468"/>
      <c r="AQ83" s="468" t="e">
        <f>+'GRD SUMM RCL 150X150 '!#REF!</f>
        <v>#REF!</v>
      </c>
      <c r="AR83" s="468"/>
      <c r="AS83" s="468" t="e">
        <f t="shared" si="10"/>
        <v>#REF!</v>
      </c>
      <c r="AT83" s="468"/>
      <c r="AU83" s="468" t="e">
        <f>+'GRD SUMM RCL 150X150 '!#REF!</f>
        <v>#REF!</v>
      </c>
      <c r="AV83" s="468"/>
      <c r="AW83" s="468" t="e">
        <f t="shared" si="11"/>
        <v>#REF!</v>
      </c>
      <c r="AX83" s="468"/>
      <c r="AY83" s="468" t="e">
        <f>+'GRD SUMM RCL 150X150 '!#REF!</f>
        <v>#REF!</v>
      </c>
      <c r="AZ83" s="468"/>
      <c r="BA83" s="468" t="e">
        <f t="shared" si="12"/>
        <v>#REF!</v>
      </c>
      <c r="BB83" s="468"/>
      <c r="BC83" s="468" t="e">
        <f t="shared" si="13"/>
        <v>#REF!</v>
      </c>
      <c r="BD83" s="490"/>
      <c r="BE83" s="490" t="e">
        <f t="shared" si="14"/>
        <v>#REF!</v>
      </c>
    </row>
    <row r="84" spans="3:61" x14ac:dyDescent="0.25">
      <c r="C84" s="1"/>
      <c r="D84" s="65"/>
      <c r="E84" s="468" t="e">
        <f>+'GRD SUMM RCL 150X150 '!#REF!</f>
        <v>#REF!</v>
      </c>
      <c r="F84" s="468"/>
      <c r="G84" s="468" t="e">
        <f>+'GRD SUMM RCL 150X150 '!#REF!</f>
        <v>#REF!</v>
      </c>
      <c r="H84" s="468"/>
      <c r="I84" s="468" t="e">
        <f t="shared" si="0"/>
        <v>#REF!</v>
      </c>
      <c r="J84" s="468"/>
      <c r="K84" s="468" t="e">
        <f>+'GRD SUMM RCL 150X150 '!#REF!</f>
        <v>#REF!</v>
      </c>
      <c r="L84" s="468"/>
      <c r="M84" s="468" t="e">
        <f t="shared" si="1"/>
        <v>#REF!</v>
      </c>
      <c r="N84" s="468"/>
      <c r="O84" s="468" t="e">
        <f>+'GRD SUMM RCL 150X150 '!#REF!</f>
        <v>#REF!</v>
      </c>
      <c r="P84" s="468"/>
      <c r="Q84" s="468" t="e">
        <f t="shared" si="2"/>
        <v>#REF!</v>
      </c>
      <c r="R84" s="468"/>
      <c r="S84" s="468" t="e">
        <f>+'GRD SUMM RCL 150X150 '!#REF!</f>
        <v>#REF!</v>
      </c>
      <c r="T84" s="468"/>
      <c r="U84" s="468" t="e">
        <f t="shared" si="3"/>
        <v>#REF!</v>
      </c>
      <c r="V84" s="468"/>
      <c r="W84" s="468" t="e">
        <f>+'GRD SUMM RCL 150X150 '!#REF!</f>
        <v>#REF!</v>
      </c>
      <c r="X84" s="468"/>
      <c r="Y84" s="468" t="e">
        <f t="shared" si="4"/>
        <v>#REF!</v>
      </c>
      <c r="Z84" s="468"/>
      <c r="AA84" s="468" t="e">
        <f t="shared" si="5"/>
        <v>#REF!</v>
      </c>
      <c r="AB84" s="468"/>
      <c r="AC84" s="748" t="e">
        <f>+'GRD SUMM RCL 150X150 '!#REF!</f>
        <v>#REF!</v>
      </c>
      <c r="AD84" s="468"/>
      <c r="AE84" s="468" t="e">
        <f t="shared" si="6"/>
        <v>#REF!</v>
      </c>
      <c r="AF84" s="468"/>
      <c r="AG84" s="468" t="e">
        <f>+'GRD SUMM RCL 150X150 '!#REF!</f>
        <v>#REF!</v>
      </c>
      <c r="AH84" s="468"/>
      <c r="AI84" s="468" t="e">
        <f t="shared" si="7"/>
        <v>#REF!</v>
      </c>
      <c r="AJ84" s="468"/>
      <c r="AK84" s="748" t="e">
        <f>+'GRD SUMM RCL 150X150 '!#REF!</f>
        <v>#REF!</v>
      </c>
      <c r="AL84" s="468"/>
      <c r="AM84" s="468" t="e">
        <f t="shared" si="8"/>
        <v>#REF!</v>
      </c>
      <c r="AN84" s="468"/>
      <c r="AO84" s="468" t="e">
        <f t="shared" si="9"/>
        <v>#REF!</v>
      </c>
      <c r="AP84" s="468"/>
      <c r="AQ84" s="468" t="e">
        <f>+'GRD SUMM RCL 150X150 '!#REF!</f>
        <v>#REF!</v>
      </c>
      <c r="AR84" s="468"/>
      <c r="AS84" s="468" t="e">
        <f t="shared" si="10"/>
        <v>#REF!</v>
      </c>
      <c r="AT84" s="468"/>
      <c r="AU84" s="468" t="e">
        <f>+'GRD SUMM RCL 150X150 '!#REF!</f>
        <v>#REF!</v>
      </c>
      <c r="AV84" s="468"/>
      <c r="AW84" s="468" t="e">
        <f t="shared" si="11"/>
        <v>#REF!</v>
      </c>
      <c r="AX84" s="468"/>
      <c r="AY84" s="468" t="e">
        <f>+'GRD SUMM RCL 150X150 '!#REF!</f>
        <v>#REF!</v>
      </c>
      <c r="AZ84" s="468"/>
      <c r="BA84" s="468" t="e">
        <f t="shared" si="12"/>
        <v>#REF!</v>
      </c>
      <c r="BB84" s="468"/>
      <c r="BC84" s="468" t="e">
        <f t="shared" si="13"/>
        <v>#REF!</v>
      </c>
      <c r="BD84" s="490"/>
      <c r="BE84" s="490" t="e">
        <f t="shared" si="14"/>
        <v>#REF!</v>
      </c>
    </row>
    <row r="85" spans="3:61" s="555" customFormat="1" x14ac:dyDescent="0.25">
      <c r="C85" s="1"/>
      <c r="D85" s="65"/>
      <c r="E85" s="468" t="e">
        <f>+'GRD SUMM RCL 150X150 '!#REF!</f>
        <v>#REF!</v>
      </c>
      <c r="F85" s="468"/>
      <c r="G85" s="468" t="e">
        <f>+'GRD SUMM RCL 150X150 '!#REF!</f>
        <v>#REF!</v>
      </c>
      <c r="H85" s="468"/>
      <c r="I85" s="468" t="e">
        <f t="shared" si="0"/>
        <v>#REF!</v>
      </c>
      <c r="J85" s="468"/>
      <c r="K85" s="468" t="e">
        <f>+'GRD SUMM RCL 150X150 '!#REF!</f>
        <v>#REF!</v>
      </c>
      <c r="L85" s="468"/>
      <c r="M85" s="468" t="e">
        <f t="shared" si="1"/>
        <v>#REF!</v>
      </c>
      <c r="N85" s="468"/>
      <c r="O85" s="468" t="e">
        <f>+'GRD SUMM RCL 150X150 '!#REF!</f>
        <v>#REF!</v>
      </c>
      <c r="P85" s="468"/>
      <c r="Q85" s="468" t="e">
        <f t="shared" si="2"/>
        <v>#REF!</v>
      </c>
      <c r="R85" s="468"/>
      <c r="S85" s="468" t="e">
        <f>+'GRD SUMM RCL 150X150 '!#REF!</f>
        <v>#REF!</v>
      </c>
      <c r="T85" s="468"/>
      <c r="U85" s="468" t="e">
        <f t="shared" si="3"/>
        <v>#REF!</v>
      </c>
      <c r="V85" s="468"/>
      <c r="W85" s="468" t="e">
        <f>+'GRD SUMM RCL 150X150 '!#REF!</f>
        <v>#REF!</v>
      </c>
      <c r="X85" s="468"/>
      <c r="Y85" s="468" t="e">
        <f t="shared" si="4"/>
        <v>#REF!</v>
      </c>
      <c r="Z85" s="468"/>
      <c r="AA85" s="468" t="e">
        <f t="shared" si="5"/>
        <v>#REF!</v>
      </c>
      <c r="AB85" s="468"/>
      <c r="AC85" s="748" t="e">
        <f>+'GRD SUMM RCL 150X150 '!#REF!</f>
        <v>#REF!</v>
      </c>
      <c r="AD85" s="468"/>
      <c r="AE85" s="468" t="e">
        <f t="shared" si="6"/>
        <v>#REF!</v>
      </c>
      <c r="AF85" s="468"/>
      <c r="AG85" s="468" t="e">
        <f>+'GRD SUMM RCL 150X150 '!#REF!</f>
        <v>#REF!</v>
      </c>
      <c r="AH85" s="468"/>
      <c r="AI85" s="468" t="e">
        <f t="shared" si="7"/>
        <v>#REF!</v>
      </c>
      <c r="AJ85" s="468"/>
      <c r="AK85" s="748" t="e">
        <f>+'GRD SUMM RCL 150X150 '!#REF!</f>
        <v>#REF!</v>
      </c>
      <c r="AL85" s="468"/>
      <c r="AM85" s="468" t="e">
        <f t="shared" si="8"/>
        <v>#REF!</v>
      </c>
      <c r="AN85" s="468"/>
      <c r="AO85" s="468" t="e">
        <f t="shared" si="9"/>
        <v>#REF!</v>
      </c>
      <c r="AP85" s="468"/>
      <c r="AQ85" s="468" t="e">
        <f>+'GRD SUMM RCL 150X150 '!#REF!</f>
        <v>#REF!</v>
      </c>
      <c r="AR85" s="468"/>
      <c r="AS85" s="468" t="e">
        <f t="shared" si="10"/>
        <v>#REF!</v>
      </c>
      <c r="AT85" s="468"/>
      <c r="AU85" s="468" t="e">
        <f>+'GRD SUMM RCL 150X150 '!#REF!</f>
        <v>#REF!</v>
      </c>
      <c r="AV85" s="468"/>
      <c r="AW85" s="468" t="e">
        <f t="shared" si="11"/>
        <v>#REF!</v>
      </c>
      <c r="AX85" s="468"/>
      <c r="AY85" s="468" t="e">
        <f>+'GRD SUMM RCL 150X150 '!#REF!</f>
        <v>#REF!</v>
      </c>
      <c r="AZ85" s="468"/>
      <c r="BA85" s="468" t="e">
        <f t="shared" si="12"/>
        <v>#REF!</v>
      </c>
      <c r="BB85" s="468"/>
      <c r="BC85" s="468" t="e">
        <f t="shared" si="13"/>
        <v>#REF!</v>
      </c>
      <c r="BD85" s="490"/>
      <c r="BE85" s="490" t="e">
        <f t="shared" si="14"/>
        <v>#REF!</v>
      </c>
    </row>
    <row r="86" spans="3:61" x14ac:dyDescent="0.25">
      <c r="C86" s="1"/>
      <c r="D86" s="65"/>
      <c r="E86" s="468" t="e">
        <f>+'GRD SUMM RCL 150X150 '!#REF!</f>
        <v>#REF!</v>
      </c>
      <c r="F86" s="468"/>
      <c r="G86" s="468" t="e">
        <f>+'GRD SUMM RCL 150X150 '!#REF!</f>
        <v>#REF!</v>
      </c>
      <c r="H86" s="468"/>
      <c r="I86" s="468" t="e">
        <f t="shared" si="0"/>
        <v>#REF!</v>
      </c>
      <c r="J86" s="468"/>
      <c r="K86" s="468" t="e">
        <f>+'GRD SUMM RCL 150X150 '!#REF!</f>
        <v>#REF!</v>
      </c>
      <c r="L86" s="468"/>
      <c r="M86" s="468" t="e">
        <f t="shared" si="1"/>
        <v>#REF!</v>
      </c>
      <c r="N86" s="468"/>
      <c r="O86" s="468" t="e">
        <f>+'GRD SUMM RCL 150X150 '!#REF!</f>
        <v>#REF!</v>
      </c>
      <c r="P86" s="468"/>
      <c r="Q86" s="468" t="e">
        <f t="shared" si="2"/>
        <v>#REF!</v>
      </c>
      <c r="R86" s="468"/>
      <c r="S86" s="468" t="e">
        <f>+'GRD SUMM RCL 150X150 '!#REF!</f>
        <v>#REF!</v>
      </c>
      <c r="T86" s="468"/>
      <c r="U86" s="468" t="e">
        <f t="shared" si="3"/>
        <v>#REF!</v>
      </c>
      <c r="V86" s="468"/>
      <c r="W86" s="468" t="e">
        <f>+'GRD SUMM RCL 150X150 '!#REF!</f>
        <v>#REF!</v>
      </c>
      <c r="X86" s="468"/>
      <c r="Y86" s="468" t="e">
        <f t="shared" si="4"/>
        <v>#REF!</v>
      </c>
      <c r="Z86" s="468"/>
      <c r="AA86" s="468" t="e">
        <f t="shared" si="5"/>
        <v>#REF!</v>
      </c>
      <c r="AB86" s="468"/>
      <c r="AC86" s="748" t="e">
        <f>+'GRD SUMM RCL 150X150 '!#REF!</f>
        <v>#REF!</v>
      </c>
      <c r="AD86" s="468"/>
      <c r="AE86" s="468" t="e">
        <f t="shared" si="6"/>
        <v>#REF!</v>
      </c>
      <c r="AF86" s="468"/>
      <c r="AG86" s="468" t="e">
        <f>+'GRD SUMM RCL 150X150 '!#REF!</f>
        <v>#REF!</v>
      </c>
      <c r="AH86" s="468"/>
      <c r="AI86" s="468" t="e">
        <f t="shared" si="7"/>
        <v>#REF!</v>
      </c>
      <c r="AJ86" s="468"/>
      <c r="AK86" s="748" t="e">
        <f>+'GRD SUMM RCL 150X150 '!#REF!</f>
        <v>#REF!</v>
      </c>
      <c r="AL86" s="468"/>
      <c r="AM86" s="468" t="e">
        <f t="shared" si="8"/>
        <v>#REF!</v>
      </c>
      <c r="AN86" s="468"/>
      <c r="AO86" s="468" t="e">
        <f t="shared" si="9"/>
        <v>#REF!</v>
      </c>
      <c r="AP86" s="468"/>
      <c r="AQ86" s="468" t="e">
        <f>+'GRD SUMM RCL 150X150 '!#REF!</f>
        <v>#REF!</v>
      </c>
      <c r="AR86" s="468"/>
      <c r="AS86" s="468" t="e">
        <f t="shared" si="10"/>
        <v>#REF!</v>
      </c>
      <c r="AT86" s="468"/>
      <c r="AU86" s="468" t="e">
        <f>+'GRD SUMM RCL 150X150 '!#REF!</f>
        <v>#REF!</v>
      </c>
      <c r="AV86" s="468"/>
      <c r="AW86" s="468" t="e">
        <f t="shared" si="11"/>
        <v>#REF!</v>
      </c>
      <c r="AX86" s="468"/>
      <c r="AY86" s="468" t="e">
        <f>+'GRD SUMM RCL 150X150 '!#REF!</f>
        <v>#REF!</v>
      </c>
      <c r="AZ86" s="468"/>
      <c r="BA86" s="468" t="e">
        <f t="shared" si="12"/>
        <v>#REF!</v>
      </c>
      <c r="BB86" s="468"/>
      <c r="BC86" s="468" t="e">
        <f t="shared" si="13"/>
        <v>#REF!</v>
      </c>
      <c r="BD86" s="490"/>
      <c r="BE86" s="490" t="e">
        <f t="shared" si="14"/>
        <v>#REF!</v>
      </c>
    </row>
    <row r="87" spans="3:61" x14ac:dyDescent="0.25">
      <c r="C87" s="1"/>
      <c r="D87" s="65"/>
      <c r="E87" s="468" t="e">
        <f>+'GRD SUMM RCL 150X150 '!#REF!</f>
        <v>#REF!</v>
      </c>
      <c r="F87" s="468"/>
      <c r="G87" s="468" t="e">
        <f>+'GRD SUMM RCL 150X150 '!#REF!</f>
        <v>#REF!</v>
      </c>
      <c r="H87" s="468"/>
      <c r="I87" s="468" t="e">
        <f t="shared" si="0"/>
        <v>#REF!</v>
      </c>
      <c r="J87" s="468"/>
      <c r="K87" s="468" t="e">
        <f>+'GRD SUMM RCL 150X150 '!#REF!</f>
        <v>#REF!</v>
      </c>
      <c r="L87" s="468"/>
      <c r="M87" s="468" t="e">
        <f t="shared" si="1"/>
        <v>#REF!</v>
      </c>
      <c r="N87" s="468"/>
      <c r="O87" s="468" t="e">
        <f>+'GRD SUMM RCL 150X150 '!#REF!</f>
        <v>#REF!</v>
      </c>
      <c r="P87" s="468"/>
      <c r="Q87" s="468" t="e">
        <f t="shared" si="2"/>
        <v>#REF!</v>
      </c>
      <c r="R87" s="468"/>
      <c r="S87" s="468" t="e">
        <f>+'GRD SUMM RCL 150X150 '!#REF!</f>
        <v>#REF!</v>
      </c>
      <c r="T87" s="468"/>
      <c r="U87" s="468" t="e">
        <f t="shared" si="3"/>
        <v>#REF!</v>
      </c>
      <c r="V87" s="468"/>
      <c r="W87" s="468" t="e">
        <f>+'GRD SUMM RCL 150X150 '!#REF!</f>
        <v>#REF!</v>
      </c>
      <c r="X87" s="468"/>
      <c r="Y87" s="468" t="e">
        <f t="shared" si="4"/>
        <v>#REF!</v>
      </c>
      <c r="Z87" s="468"/>
      <c r="AA87" s="468" t="e">
        <f t="shared" si="5"/>
        <v>#REF!</v>
      </c>
      <c r="AB87" s="468"/>
      <c r="AC87" s="748" t="e">
        <f>+'GRD SUMM RCL 150X150 '!#REF!</f>
        <v>#REF!</v>
      </c>
      <c r="AD87" s="468"/>
      <c r="AE87" s="468" t="e">
        <f t="shared" si="6"/>
        <v>#REF!</v>
      </c>
      <c r="AF87" s="468"/>
      <c r="AG87" s="468" t="e">
        <f>+'GRD SUMM RCL 150X150 '!#REF!</f>
        <v>#REF!</v>
      </c>
      <c r="AH87" s="468"/>
      <c r="AI87" s="468" t="e">
        <f t="shared" si="7"/>
        <v>#REF!</v>
      </c>
      <c r="AJ87" s="468"/>
      <c r="AK87" s="748" t="e">
        <f>+'GRD SUMM RCL 150X150 '!#REF!</f>
        <v>#REF!</v>
      </c>
      <c r="AL87" s="468"/>
      <c r="AM87" s="468" t="e">
        <f t="shared" si="8"/>
        <v>#REF!</v>
      </c>
      <c r="AN87" s="468"/>
      <c r="AO87" s="468" t="e">
        <f t="shared" si="9"/>
        <v>#REF!</v>
      </c>
      <c r="AP87" s="468"/>
      <c r="AQ87" s="468" t="e">
        <f>+'GRD SUMM RCL 150X150 '!#REF!</f>
        <v>#REF!</v>
      </c>
      <c r="AR87" s="468"/>
      <c r="AS87" s="468" t="e">
        <f t="shared" si="10"/>
        <v>#REF!</v>
      </c>
      <c r="AT87" s="468"/>
      <c r="AU87" s="468" t="e">
        <f>+'GRD SUMM RCL 150X150 '!#REF!</f>
        <v>#REF!</v>
      </c>
      <c r="AV87" s="468"/>
      <c r="AW87" s="468" t="e">
        <f t="shared" si="11"/>
        <v>#REF!</v>
      </c>
      <c r="AX87" s="468"/>
      <c r="AY87" s="468" t="e">
        <f>+'GRD SUMM RCL 150X150 '!#REF!</f>
        <v>#REF!</v>
      </c>
      <c r="AZ87" s="468"/>
      <c r="BA87" s="468" t="e">
        <f t="shared" si="12"/>
        <v>#REF!</v>
      </c>
      <c r="BB87" s="468"/>
      <c r="BC87" s="468" t="e">
        <f t="shared" si="13"/>
        <v>#REF!</v>
      </c>
      <c r="BD87" s="490"/>
      <c r="BE87" s="490" t="e">
        <f t="shared" si="14"/>
        <v>#REF!</v>
      </c>
    </row>
    <row r="88" spans="3:61" x14ac:dyDescent="0.25">
      <c r="C88" s="1"/>
      <c r="D88" s="65"/>
      <c r="E88" s="468" t="e">
        <f>+'GRD SUMM RCL 150X150 '!#REF!</f>
        <v>#REF!</v>
      </c>
      <c r="F88" s="468"/>
      <c r="G88" s="468" t="e">
        <f>+'GRD SUMM RCL 150X150 '!#REF!</f>
        <v>#REF!</v>
      </c>
      <c r="H88" s="468"/>
      <c r="I88" s="468" t="e">
        <f t="shared" si="0"/>
        <v>#REF!</v>
      </c>
      <c r="J88" s="468"/>
      <c r="K88" s="468" t="e">
        <f>+'GRD SUMM RCL 150X150 '!#REF!</f>
        <v>#REF!</v>
      </c>
      <c r="L88" s="468"/>
      <c r="M88" s="468" t="e">
        <f t="shared" si="1"/>
        <v>#REF!</v>
      </c>
      <c r="N88" s="468"/>
      <c r="O88" s="468" t="e">
        <f>+'GRD SUMM RCL 150X150 '!#REF!</f>
        <v>#REF!</v>
      </c>
      <c r="P88" s="468"/>
      <c r="Q88" s="468" t="e">
        <f t="shared" si="2"/>
        <v>#REF!</v>
      </c>
      <c r="R88" s="468"/>
      <c r="S88" s="468" t="e">
        <f>+'GRD SUMM RCL 150X150 '!#REF!</f>
        <v>#REF!</v>
      </c>
      <c r="T88" s="468"/>
      <c r="U88" s="468" t="e">
        <f t="shared" si="3"/>
        <v>#REF!</v>
      </c>
      <c r="V88" s="468"/>
      <c r="W88" s="468" t="e">
        <f>+'GRD SUMM RCL 150X150 '!#REF!</f>
        <v>#REF!</v>
      </c>
      <c r="X88" s="468"/>
      <c r="Y88" s="468" t="e">
        <f t="shared" si="4"/>
        <v>#REF!</v>
      </c>
      <c r="Z88" s="468"/>
      <c r="AA88" s="468" t="e">
        <f t="shared" si="5"/>
        <v>#REF!</v>
      </c>
      <c r="AB88" s="468"/>
      <c r="AC88" s="748" t="e">
        <f>+'GRD SUMM RCL 150X150 '!#REF!</f>
        <v>#REF!</v>
      </c>
      <c r="AD88" s="468"/>
      <c r="AE88" s="468" t="e">
        <f t="shared" si="6"/>
        <v>#REF!</v>
      </c>
      <c r="AF88" s="468"/>
      <c r="AG88" s="468" t="e">
        <f>+'GRD SUMM RCL 150X150 '!#REF!</f>
        <v>#REF!</v>
      </c>
      <c r="AH88" s="468"/>
      <c r="AI88" s="468" t="e">
        <f t="shared" si="7"/>
        <v>#REF!</v>
      </c>
      <c r="AJ88" s="468"/>
      <c r="AK88" s="748" t="e">
        <f>+'GRD SUMM RCL 150X150 '!#REF!</f>
        <v>#REF!</v>
      </c>
      <c r="AL88" s="468"/>
      <c r="AM88" s="468" t="e">
        <f t="shared" si="8"/>
        <v>#REF!</v>
      </c>
      <c r="AN88" s="468"/>
      <c r="AO88" s="468" t="e">
        <f t="shared" si="9"/>
        <v>#REF!</v>
      </c>
      <c r="AP88" s="468"/>
      <c r="AQ88" s="468" t="e">
        <f>+'GRD SUMM RCL 150X150 '!#REF!</f>
        <v>#REF!</v>
      </c>
      <c r="AR88" s="468"/>
      <c r="AS88" s="468" t="e">
        <f t="shared" si="10"/>
        <v>#REF!</v>
      </c>
      <c r="AT88" s="468"/>
      <c r="AU88" s="468" t="e">
        <f>+'GRD SUMM RCL 150X150 '!#REF!</f>
        <v>#REF!</v>
      </c>
      <c r="AV88" s="468"/>
      <c r="AW88" s="468" t="e">
        <f t="shared" si="11"/>
        <v>#REF!</v>
      </c>
      <c r="AX88" s="468"/>
      <c r="AY88" s="468" t="e">
        <f>+'GRD SUMM RCL 150X150 '!#REF!</f>
        <v>#REF!</v>
      </c>
      <c r="AZ88" s="468"/>
      <c r="BA88" s="468" t="e">
        <f t="shared" si="12"/>
        <v>#REF!</v>
      </c>
      <c r="BB88" s="468"/>
      <c r="BC88" s="468" t="e">
        <f t="shared" si="13"/>
        <v>#REF!</v>
      </c>
      <c r="BD88" s="490"/>
      <c r="BE88" s="490" t="e">
        <f t="shared" si="14"/>
        <v>#REF!</v>
      </c>
      <c r="BF88" s="555"/>
      <c r="BG88" s="555"/>
      <c r="BH88" s="555"/>
      <c r="BI88" s="555"/>
    </row>
    <row r="89" spans="3:61" x14ac:dyDescent="0.25">
      <c r="C89" s="1"/>
      <c r="D89" s="65"/>
      <c r="E89" s="468" t="e">
        <f>+'GRD SUMM RCL 150X150 '!#REF!</f>
        <v>#REF!</v>
      </c>
      <c r="F89" s="468"/>
      <c r="G89" s="468" t="e">
        <f>+'GRD SUMM RCL 150X150 '!#REF!</f>
        <v>#REF!</v>
      </c>
      <c r="H89" s="468"/>
      <c r="I89" s="468" t="e">
        <f t="shared" si="0"/>
        <v>#REF!</v>
      </c>
      <c r="J89" s="468"/>
      <c r="K89" s="468" t="e">
        <f>+'GRD SUMM RCL 150X150 '!#REF!</f>
        <v>#REF!</v>
      </c>
      <c r="L89" s="468"/>
      <c r="M89" s="468" t="e">
        <f t="shared" si="1"/>
        <v>#REF!</v>
      </c>
      <c r="N89" s="468"/>
      <c r="O89" s="468" t="e">
        <f>+'GRD SUMM RCL 150X150 '!#REF!</f>
        <v>#REF!</v>
      </c>
      <c r="P89" s="468"/>
      <c r="Q89" s="468" t="e">
        <f t="shared" si="2"/>
        <v>#REF!</v>
      </c>
      <c r="R89" s="468"/>
      <c r="S89" s="468" t="e">
        <f>+'GRD SUMM RCL 150X150 '!#REF!</f>
        <v>#REF!</v>
      </c>
      <c r="T89" s="468"/>
      <c r="U89" s="468" t="e">
        <f t="shared" si="3"/>
        <v>#REF!</v>
      </c>
      <c r="V89" s="468"/>
      <c r="W89" s="468" t="e">
        <f>+'GRD SUMM RCL 150X150 '!#REF!</f>
        <v>#REF!</v>
      </c>
      <c r="X89" s="468"/>
      <c r="Y89" s="468" t="e">
        <f t="shared" si="4"/>
        <v>#REF!</v>
      </c>
      <c r="Z89" s="468"/>
      <c r="AA89" s="468" t="e">
        <f t="shared" si="5"/>
        <v>#REF!</v>
      </c>
      <c r="AB89" s="468"/>
      <c r="AC89" s="748" t="e">
        <f>+'GRD SUMM RCL 150X150 '!#REF!</f>
        <v>#REF!</v>
      </c>
      <c r="AD89" s="468"/>
      <c r="AE89" s="468" t="e">
        <f t="shared" si="6"/>
        <v>#REF!</v>
      </c>
      <c r="AF89" s="468"/>
      <c r="AG89" s="468" t="e">
        <f>+'GRD SUMM RCL 150X150 '!#REF!</f>
        <v>#REF!</v>
      </c>
      <c r="AH89" s="468"/>
      <c r="AI89" s="468" t="e">
        <f t="shared" si="7"/>
        <v>#REF!</v>
      </c>
      <c r="AJ89" s="468"/>
      <c r="AK89" s="748" t="e">
        <f>+'GRD SUMM RCL 150X150 '!#REF!</f>
        <v>#REF!</v>
      </c>
      <c r="AL89" s="468"/>
      <c r="AM89" s="468" t="e">
        <f t="shared" si="8"/>
        <v>#REF!</v>
      </c>
      <c r="AN89" s="468"/>
      <c r="AO89" s="468" t="e">
        <f t="shared" si="9"/>
        <v>#REF!</v>
      </c>
      <c r="AP89" s="468"/>
      <c r="AQ89" s="468" t="e">
        <f>+'GRD SUMM RCL 150X150 '!#REF!</f>
        <v>#REF!</v>
      </c>
      <c r="AR89" s="468"/>
      <c r="AS89" s="468" t="e">
        <f t="shared" si="10"/>
        <v>#REF!</v>
      </c>
      <c r="AT89" s="468"/>
      <c r="AU89" s="468" t="e">
        <f>+'GRD SUMM RCL 150X150 '!#REF!</f>
        <v>#REF!</v>
      </c>
      <c r="AV89" s="468"/>
      <c r="AW89" s="468" t="e">
        <f t="shared" si="11"/>
        <v>#REF!</v>
      </c>
      <c r="AX89" s="468"/>
      <c r="AY89" s="468" t="e">
        <f>+'GRD SUMM RCL 150X150 '!#REF!</f>
        <v>#REF!</v>
      </c>
      <c r="AZ89" s="468"/>
      <c r="BA89" s="468" t="e">
        <f t="shared" si="12"/>
        <v>#REF!</v>
      </c>
      <c r="BB89" s="468"/>
      <c r="BC89" s="468" t="e">
        <f t="shared" si="13"/>
        <v>#REF!</v>
      </c>
      <c r="BD89" s="490"/>
      <c r="BE89" s="490" t="e">
        <f t="shared" si="14"/>
        <v>#REF!</v>
      </c>
      <c r="BF89" s="555"/>
      <c r="BG89" s="555"/>
      <c r="BH89" s="555"/>
      <c r="BI89" s="555"/>
    </row>
    <row r="90" spans="3:61" x14ac:dyDescent="0.25">
      <c r="C90" s="1"/>
      <c r="D90" s="65"/>
      <c r="E90" s="468" t="e">
        <f>+'GRD SUMM RCL 150X150 '!#REF!</f>
        <v>#REF!</v>
      </c>
      <c r="F90" s="468"/>
      <c r="G90" s="468" t="e">
        <f>+'GRD SUMM RCL 150X150 '!#REF!</f>
        <v>#REF!</v>
      </c>
      <c r="H90" s="468"/>
      <c r="I90" s="468" t="e">
        <f t="shared" si="0"/>
        <v>#REF!</v>
      </c>
      <c r="J90" s="468"/>
      <c r="K90" s="468" t="e">
        <f>+'GRD SUMM RCL 150X150 '!#REF!</f>
        <v>#REF!</v>
      </c>
      <c r="L90" s="468"/>
      <c r="M90" s="468" t="e">
        <f t="shared" si="1"/>
        <v>#REF!</v>
      </c>
      <c r="N90" s="468"/>
      <c r="O90" s="468" t="e">
        <f>+'GRD SUMM RCL 150X150 '!#REF!</f>
        <v>#REF!</v>
      </c>
      <c r="P90" s="468"/>
      <c r="Q90" s="468" t="e">
        <f t="shared" si="2"/>
        <v>#REF!</v>
      </c>
      <c r="R90" s="468"/>
      <c r="S90" s="468" t="e">
        <f>+'GRD SUMM RCL 150X150 '!#REF!</f>
        <v>#REF!</v>
      </c>
      <c r="T90" s="468"/>
      <c r="U90" s="468" t="e">
        <f t="shared" si="3"/>
        <v>#REF!</v>
      </c>
      <c r="V90" s="468"/>
      <c r="W90" s="468" t="e">
        <f>+'GRD SUMM RCL 150X150 '!#REF!</f>
        <v>#REF!</v>
      </c>
      <c r="X90" s="468"/>
      <c r="Y90" s="468" t="e">
        <f t="shared" si="4"/>
        <v>#REF!</v>
      </c>
      <c r="Z90" s="468"/>
      <c r="AA90" s="468" t="e">
        <f t="shared" si="5"/>
        <v>#REF!</v>
      </c>
      <c r="AB90" s="468"/>
      <c r="AC90" s="748" t="e">
        <f>+'GRD SUMM RCL 150X150 '!#REF!</f>
        <v>#REF!</v>
      </c>
      <c r="AD90" s="468"/>
      <c r="AE90" s="468" t="e">
        <f t="shared" si="6"/>
        <v>#REF!</v>
      </c>
      <c r="AF90" s="468"/>
      <c r="AG90" s="468" t="e">
        <f>+'GRD SUMM RCL 150X150 '!#REF!</f>
        <v>#REF!</v>
      </c>
      <c r="AH90" s="468"/>
      <c r="AI90" s="468" t="e">
        <f t="shared" si="7"/>
        <v>#REF!</v>
      </c>
      <c r="AJ90" s="468"/>
      <c r="AK90" s="748" t="e">
        <f>+'GRD SUMM RCL 150X150 '!#REF!</f>
        <v>#REF!</v>
      </c>
      <c r="AL90" s="468"/>
      <c r="AM90" s="468" t="e">
        <f t="shared" si="8"/>
        <v>#REF!</v>
      </c>
      <c r="AN90" s="468"/>
      <c r="AO90" s="468" t="e">
        <f t="shared" si="9"/>
        <v>#REF!</v>
      </c>
      <c r="AP90" s="468"/>
      <c r="AQ90" s="468" t="e">
        <f>+'GRD SUMM RCL 150X150 '!#REF!</f>
        <v>#REF!</v>
      </c>
      <c r="AR90" s="468"/>
      <c r="AS90" s="468" t="e">
        <f t="shared" si="10"/>
        <v>#REF!</v>
      </c>
      <c r="AT90" s="468"/>
      <c r="AU90" s="468" t="e">
        <f>+'GRD SUMM RCL 150X150 '!#REF!</f>
        <v>#REF!</v>
      </c>
      <c r="AV90" s="468"/>
      <c r="AW90" s="468" t="e">
        <f t="shared" si="11"/>
        <v>#REF!</v>
      </c>
      <c r="AX90" s="468"/>
      <c r="AY90" s="468" t="e">
        <f>+'GRD SUMM RCL 150X150 '!#REF!</f>
        <v>#REF!</v>
      </c>
      <c r="AZ90" s="468"/>
      <c r="BA90" s="468" t="e">
        <f t="shared" si="12"/>
        <v>#REF!</v>
      </c>
      <c r="BB90" s="468"/>
      <c r="BC90" s="468" t="e">
        <f t="shared" si="13"/>
        <v>#REF!</v>
      </c>
      <c r="BD90" s="490"/>
      <c r="BE90" s="490" t="e">
        <f t="shared" si="14"/>
        <v>#REF!</v>
      </c>
      <c r="BF90" s="555"/>
      <c r="BG90" s="555"/>
      <c r="BH90" s="555"/>
      <c r="BI90" s="555"/>
    </row>
    <row r="91" spans="3:61" s="40" customFormat="1" x14ac:dyDescent="0.25">
      <c r="C91" s="473"/>
      <c r="D91" s="495"/>
      <c r="E91" s="474" t="e">
        <f>+'GRD SUMM RCL 150X150 '!#REF!</f>
        <v>#REF!</v>
      </c>
      <c r="F91" s="474"/>
      <c r="G91" s="474" t="e">
        <f>+'GRD SUMM RCL 150X150 '!#REF!</f>
        <v>#REF!</v>
      </c>
      <c r="H91" s="474"/>
      <c r="I91" s="474" t="e">
        <f t="shared" si="0"/>
        <v>#REF!</v>
      </c>
      <c r="J91" s="474"/>
      <c r="K91" s="474" t="e">
        <f>+'GRD SUMM RCL 150X150 '!#REF!</f>
        <v>#REF!</v>
      </c>
      <c r="L91" s="474"/>
      <c r="M91" s="474" t="e">
        <f t="shared" si="1"/>
        <v>#REF!</v>
      </c>
      <c r="N91" s="474"/>
      <c r="O91" s="474" t="e">
        <f>+'GRD SUMM RCL 150X150 '!#REF!</f>
        <v>#REF!</v>
      </c>
      <c r="P91" s="474"/>
      <c r="Q91" s="474" t="e">
        <f t="shared" si="2"/>
        <v>#REF!</v>
      </c>
      <c r="R91" s="474"/>
      <c r="S91" s="474" t="e">
        <f>+'GRD SUMM RCL 150X150 '!#REF!</f>
        <v>#REF!</v>
      </c>
      <c r="T91" s="474"/>
      <c r="U91" s="474" t="e">
        <f t="shared" si="3"/>
        <v>#REF!</v>
      </c>
      <c r="V91" s="474"/>
      <c r="W91" s="474" t="e">
        <f>+'GRD SUMM RCL 150X150 '!#REF!</f>
        <v>#REF!</v>
      </c>
      <c r="X91" s="474"/>
      <c r="Y91" s="474" t="e">
        <f t="shared" si="4"/>
        <v>#REF!</v>
      </c>
      <c r="Z91" s="474"/>
      <c r="AA91" s="474" t="e">
        <f t="shared" si="5"/>
        <v>#REF!</v>
      </c>
      <c r="AB91" s="474"/>
      <c r="AC91" s="750" t="e">
        <f>+'GRD SUMM RCL 150X150 '!#REF!</f>
        <v>#REF!</v>
      </c>
      <c r="AD91" s="474"/>
      <c r="AE91" s="474" t="e">
        <f t="shared" si="6"/>
        <v>#REF!</v>
      </c>
      <c r="AF91" s="474"/>
      <c r="AG91" s="474" t="e">
        <f>+'GRD SUMM RCL 150X150 '!#REF!</f>
        <v>#REF!</v>
      </c>
      <c r="AH91" s="474"/>
      <c r="AI91" s="474" t="e">
        <f t="shared" si="7"/>
        <v>#REF!</v>
      </c>
      <c r="AJ91" s="474"/>
      <c r="AK91" s="750" t="e">
        <f>+'GRD SUMM RCL 150X150 '!#REF!</f>
        <v>#REF!</v>
      </c>
      <c r="AL91" s="474"/>
      <c r="AM91" s="474" t="e">
        <f t="shared" si="8"/>
        <v>#REF!</v>
      </c>
      <c r="AN91" s="474"/>
      <c r="AO91" s="474" t="e">
        <f t="shared" si="9"/>
        <v>#REF!</v>
      </c>
      <c r="AP91" s="474"/>
      <c r="AQ91" s="474" t="e">
        <f>+'GRD SUMM RCL 150X150 '!#REF!</f>
        <v>#REF!</v>
      </c>
      <c r="AR91" s="474"/>
      <c r="AS91" s="474" t="e">
        <f t="shared" si="10"/>
        <v>#REF!</v>
      </c>
      <c r="AT91" s="474"/>
      <c r="AU91" s="474" t="e">
        <f>+'GRD SUMM RCL 150X150 '!#REF!</f>
        <v>#REF!</v>
      </c>
      <c r="AV91" s="474"/>
      <c r="AW91" s="474" t="e">
        <f t="shared" si="11"/>
        <v>#REF!</v>
      </c>
      <c r="AX91" s="474"/>
      <c r="AY91" s="474" t="e">
        <f>+'GRD SUMM RCL 150X150 '!#REF!</f>
        <v>#REF!</v>
      </c>
      <c r="AZ91" s="474"/>
      <c r="BA91" s="474" t="e">
        <f t="shared" si="12"/>
        <v>#REF!</v>
      </c>
      <c r="BB91" s="474"/>
      <c r="BC91" s="474" t="e">
        <f t="shared" si="13"/>
        <v>#REF!</v>
      </c>
      <c r="BD91" s="490"/>
      <c r="BE91" s="490" t="e">
        <f t="shared" si="14"/>
        <v>#REF!</v>
      </c>
      <c r="BF91" s="555"/>
      <c r="BG91" s="555"/>
      <c r="BH91" s="555"/>
      <c r="BI91" s="555"/>
    </row>
    <row r="92" spans="3:61" s="40" customFormat="1" x14ac:dyDescent="0.25">
      <c r="C92" s="473"/>
      <c r="D92" s="495"/>
      <c r="E92" s="474" t="e">
        <f>+'GRD SUMM RCL 150X150 '!#REF!</f>
        <v>#REF!</v>
      </c>
      <c r="F92" s="474"/>
      <c r="G92" s="474" t="e">
        <f>+'GRD SUMM RCL 150X150 '!#REF!</f>
        <v>#REF!</v>
      </c>
      <c r="H92" s="474"/>
      <c r="I92" s="474" t="e">
        <f t="shared" si="0"/>
        <v>#REF!</v>
      </c>
      <c r="J92" s="474"/>
      <c r="K92" s="474" t="e">
        <f>+'GRD SUMM RCL 150X150 '!#REF!</f>
        <v>#REF!</v>
      </c>
      <c r="L92" s="474"/>
      <c r="M92" s="474" t="e">
        <f t="shared" si="1"/>
        <v>#REF!</v>
      </c>
      <c r="N92" s="474"/>
      <c r="O92" s="474" t="e">
        <f>+'GRD SUMM RCL 150X150 '!#REF!</f>
        <v>#REF!</v>
      </c>
      <c r="P92" s="474"/>
      <c r="Q92" s="474" t="e">
        <f t="shared" si="2"/>
        <v>#REF!</v>
      </c>
      <c r="R92" s="474"/>
      <c r="S92" s="474" t="e">
        <f>+'GRD SUMM RCL 150X150 '!#REF!</f>
        <v>#REF!</v>
      </c>
      <c r="T92" s="474"/>
      <c r="U92" s="474" t="e">
        <f t="shared" si="3"/>
        <v>#REF!</v>
      </c>
      <c r="V92" s="474"/>
      <c r="W92" s="474" t="e">
        <f>+'GRD SUMM RCL 150X150 '!#REF!</f>
        <v>#REF!</v>
      </c>
      <c r="X92" s="474"/>
      <c r="Y92" s="474" t="e">
        <f t="shared" si="4"/>
        <v>#REF!</v>
      </c>
      <c r="Z92" s="474"/>
      <c r="AA92" s="474" t="e">
        <f t="shared" si="5"/>
        <v>#REF!</v>
      </c>
      <c r="AB92" s="474"/>
      <c r="AC92" s="750" t="e">
        <f>+'GRD SUMM RCL 150X150 '!#REF!</f>
        <v>#REF!</v>
      </c>
      <c r="AD92" s="474"/>
      <c r="AE92" s="474" t="e">
        <f t="shared" si="6"/>
        <v>#REF!</v>
      </c>
      <c r="AF92" s="474"/>
      <c r="AG92" s="474" t="e">
        <f>+'GRD SUMM RCL 150X150 '!#REF!</f>
        <v>#REF!</v>
      </c>
      <c r="AH92" s="474"/>
      <c r="AI92" s="474" t="e">
        <f t="shared" si="7"/>
        <v>#REF!</v>
      </c>
      <c r="AJ92" s="474"/>
      <c r="AK92" s="750" t="e">
        <f>+'GRD SUMM RCL 150X150 '!#REF!</f>
        <v>#REF!</v>
      </c>
      <c r="AL92" s="474"/>
      <c r="AM92" s="474" t="e">
        <f t="shared" si="8"/>
        <v>#REF!</v>
      </c>
      <c r="AN92" s="474"/>
      <c r="AO92" s="474" t="e">
        <f t="shared" si="9"/>
        <v>#REF!</v>
      </c>
      <c r="AP92" s="474"/>
      <c r="AQ92" s="474" t="e">
        <f>+'GRD SUMM RCL 150X150 '!#REF!</f>
        <v>#REF!</v>
      </c>
      <c r="AR92" s="474"/>
      <c r="AS92" s="474" t="e">
        <f t="shared" si="10"/>
        <v>#REF!</v>
      </c>
      <c r="AT92" s="474"/>
      <c r="AU92" s="474" t="e">
        <f>+'GRD SUMM RCL 150X150 '!#REF!</f>
        <v>#REF!</v>
      </c>
      <c r="AV92" s="474"/>
      <c r="AW92" s="474" t="e">
        <f t="shared" si="11"/>
        <v>#REF!</v>
      </c>
      <c r="AX92" s="474"/>
      <c r="AY92" s="474" t="e">
        <f>+'GRD SUMM RCL 150X150 '!#REF!</f>
        <v>#REF!</v>
      </c>
      <c r="AZ92" s="474"/>
      <c r="BA92" s="474" t="e">
        <f t="shared" si="12"/>
        <v>#REF!</v>
      </c>
      <c r="BB92" s="474"/>
      <c r="BC92" s="474" t="e">
        <f t="shared" si="13"/>
        <v>#REF!</v>
      </c>
      <c r="BD92" s="490"/>
      <c r="BE92" s="490" t="e">
        <f t="shared" si="14"/>
        <v>#REF!</v>
      </c>
      <c r="BF92" s="555"/>
      <c r="BG92" s="555"/>
      <c r="BH92" s="555"/>
      <c r="BI92" s="555"/>
    </row>
    <row r="93" spans="3:61" s="40" customFormat="1" x14ac:dyDescent="0.25">
      <c r="C93" s="473"/>
      <c r="D93" s="495"/>
      <c r="E93" s="474" t="e">
        <f>+'GRD SUMM RCL 150X150 '!#REF!</f>
        <v>#REF!</v>
      </c>
      <c r="F93" s="474"/>
      <c r="G93" s="474" t="e">
        <f>+'GRD SUMM RCL 150X150 '!#REF!</f>
        <v>#REF!</v>
      </c>
      <c r="H93" s="474"/>
      <c r="I93" s="474" t="e">
        <f t="shared" si="0"/>
        <v>#REF!</v>
      </c>
      <c r="J93" s="474"/>
      <c r="K93" s="474" t="e">
        <f>+'GRD SUMM RCL 150X150 '!#REF!</f>
        <v>#REF!</v>
      </c>
      <c r="L93" s="474"/>
      <c r="M93" s="474" t="e">
        <f t="shared" si="1"/>
        <v>#REF!</v>
      </c>
      <c r="N93" s="474"/>
      <c r="O93" s="474" t="e">
        <f>+'GRD SUMM RCL 150X150 '!#REF!</f>
        <v>#REF!</v>
      </c>
      <c r="P93" s="474"/>
      <c r="Q93" s="474" t="e">
        <f t="shared" si="2"/>
        <v>#REF!</v>
      </c>
      <c r="R93" s="474"/>
      <c r="S93" s="474" t="e">
        <f>+'GRD SUMM RCL 150X150 '!#REF!</f>
        <v>#REF!</v>
      </c>
      <c r="T93" s="474"/>
      <c r="U93" s="474" t="e">
        <f t="shared" si="3"/>
        <v>#REF!</v>
      </c>
      <c r="V93" s="474"/>
      <c r="W93" s="474" t="e">
        <f>+'GRD SUMM RCL 150X150 '!#REF!</f>
        <v>#REF!</v>
      </c>
      <c r="X93" s="474"/>
      <c r="Y93" s="474" t="e">
        <f t="shared" si="4"/>
        <v>#REF!</v>
      </c>
      <c r="Z93" s="474"/>
      <c r="AA93" s="474" t="e">
        <f t="shared" si="5"/>
        <v>#REF!</v>
      </c>
      <c r="AB93" s="474"/>
      <c r="AC93" s="750" t="e">
        <f>+'GRD SUMM RCL 150X150 '!#REF!</f>
        <v>#REF!</v>
      </c>
      <c r="AD93" s="474"/>
      <c r="AE93" s="474" t="e">
        <f t="shared" si="6"/>
        <v>#REF!</v>
      </c>
      <c r="AF93" s="474"/>
      <c r="AG93" s="474" t="e">
        <f>+'GRD SUMM RCL 150X150 '!#REF!</f>
        <v>#REF!</v>
      </c>
      <c r="AH93" s="474"/>
      <c r="AI93" s="474" t="e">
        <f t="shared" si="7"/>
        <v>#REF!</v>
      </c>
      <c r="AJ93" s="474"/>
      <c r="AK93" s="750" t="e">
        <f>+'GRD SUMM RCL 150X150 '!#REF!</f>
        <v>#REF!</v>
      </c>
      <c r="AL93" s="474"/>
      <c r="AM93" s="474" t="e">
        <f t="shared" si="8"/>
        <v>#REF!</v>
      </c>
      <c r="AN93" s="474"/>
      <c r="AO93" s="474" t="e">
        <f t="shared" si="9"/>
        <v>#REF!</v>
      </c>
      <c r="AP93" s="474"/>
      <c r="AQ93" s="474" t="e">
        <f>+'GRD SUMM RCL 150X150 '!#REF!</f>
        <v>#REF!</v>
      </c>
      <c r="AR93" s="474"/>
      <c r="AS93" s="474" t="e">
        <f t="shared" si="10"/>
        <v>#REF!</v>
      </c>
      <c r="AT93" s="474"/>
      <c r="AU93" s="474" t="e">
        <f>+'GRD SUMM RCL 150X150 '!#REF!</f>
        <v>#REF!</v>
      </c>
      <c r="AV93" s="474"/>
      <c r="AW93" s="474" t="e">
        <f t="shared" si="11"/>
        <v>#REF!</v>
      </c>
      <c r="AX93" s="474"/>
      <c r="AY93" s="474" t="e">
        <f>+'GRD SUMM RCL 150X150 '!#REF!</f>
        <v>#REF!</v>
      </c>
      <c r="AZ93" s="474"/>
      <c r="BA93" s="474" t="e">
        <f t="shared" si="12"/>
        <v>#REF!</v>
      </c>
      <c r="BB93" s="474"/>
      <c r="BC93" s="474" t="e">
        <f t="shared" si="13"/>
        <v>#REF!</v>
      </c>
      <c r="BD93" s="490"/>
      <c r="BE93" s="490" t="e">
        <f t="shared" si="14"/>
        <v>#REF!</v>
      </c>
      <c r="BF93" s="555"/>
      <c r="BG93" s="555"/>
      <c r="BH93" s="555"/>
      <c r="BI93" s="555"/>
    </row>
    <row r="94" spans="3:61" s="40" customFormat="1" x14ac:dyDescent="0.25">
      <c r="C94" s="473"/>
      <c r="D94" s="495"/>
      <c r="E94" s="474" t="e">
        <f>+'GRD SUMM RCL 150X150 '!#REF!</f>
        <v>#REF!</v>
      </c>
      <c r="F94" s="474"/>
      <c r="G94" s="474" t="e">
        <f>+'GRD SUMM RCL 150X150 '!#REF!</f>
        <v>#REF!</v>
      </c>
      <c r="H94" s="474"/>
      <c r="I94" s="474" t="e">
        <f t="shared" si="0"/>
        <v>#REF!</v>
      </c>
      <c r="J94" s="474"/>
      <c r="K94" s="474" t="e">
        <f>+'GRD SUMM RCL 150X150 '!#REF!</f>
        <v>#REF!</v>
      </c>
      <c r="L94" s="474"/>
      <c r="M94" s="474" t="e">
        <f t="shared" si="1"/>
        <v>#REF!</v>
      </c>
      <c r="N94" s="474"/>
      <c r="O94" s="474" t="e">
        <f>+'GRD SUMM RCL 150X150 '!#REF!</f>
        <v>#REF!</v>
      </c>
      <c r="P94" s="474"/>
      <c r="Q94" s="474" t="e">
        <f t="shared" si="2"/>
        <v>#REF!</v>
      </c>
      <c r="R94" s="474"/>
      <c r="S94" s="474" t="e">
        <f>+'GRD SUMM RCL 150X150 '!#REF!</f>
        <v>#REF!</v>
      </c>
      <c r="T94" s="474"/>
      <c r="U94" s="474" t="e">
        <f t="shared" si="3"/>
        <v>#REF!</v>
      </c>
      <c r="V94" s="474"/>
      <c r="W94" s="474" t="e">
        <f>+'GRD SUMM RCL 150X150 '!#REF!</f>
        <v>#REF!</v>
      </c>
      <c r="X94" s="474"/>
      <c r="Y94" s="474" t="e">
        <f t="shared" si="4"/>
        <v>#REF!</v>
      </c>
      <c r="Z94" s="474"/>
      <c r="AA94" s="474" t="e">
        <f t="shared" si="5"/>
        <v>#REF!</v>
      </c>
      <c r="AB94" s="474"/>
      <c r="AC94" s="750" t="e">
        <f>+'GRD SUMM RCL 150X150 '!#REF!</f>
        <v>#REF!</v>
      </c>
      <c r="AD94" s="474"/>
      <c r="AE94" s="474" t="e">
        <f t="shared" si="6"/>
        <v>#REF!</v>
      </c>
      <c r="AF94" s="474"/>
      <c r="AG94" s="474" t="e">
        <f>+'GRD SUMM RCL 150X150 '!#REF!</f>
        <v>#REF!</v>
      </c>
      <c r="AH94" s="474"/>
      <c r="AI94" s="474" t="e">
        <f t="shared" si="7"/>
        <v>#REF!</v>
      </c>
      <c r="AJ94" s="474"/>
      <c r="AK94" s="750" t="e">
        <f>+'GRD SUMM RCL 150X150 '!#REF!</f>
        <v>#REF!</v>
      </c>
      <c r="AL94" s="474"/>
      <c r="AM94" s="474" t="e">
        <f t="shared" si="8"/>
        <v>#REF!</v>
      </c>
      <c r="AN94" s="474"/>
      <c r="AO94" s="474" t="e">
        <f t="shared" si="9"/>
        <v>#REF!</v>
      </c>
      <c r="AP94" s="474"/>
      <c r="AQ94" s="474" t="e">
        <f>+'GRD SUMM RCL 150X150 '!#REF!</f>
        <v>#REF!</v>
      </c>
      <c r="AR94" s="474"/>
      <c r="AS94" s="474" t="e">
        <f t="shared" si="10"/>
        <v>#REF!</v>
      </c>
      <c r="AT94" s="474"/>
      <c r="AU94" s="474" t="e">
        <f>+'GRD SUMM RCL 150X150 '!#REF!</f>
        <v>#REF!</v>
      </c>
      <c r="AV94" s="474"/>
      <c r="AW94" s="474" t="e">
        <f t="shared" si="11"/>
        <v>#REF!</v>
      </c>
      <c r="AX94" s="474"/>
      <c r="AY94" s="474" t="e">
        <f>+'GRD SUMM RCL 150X150 '!#REF!</f>
        <v>#REF!</v>
      </c>
      <c r="AZ94" s="474"/>
      <c r="BA94" s="474" t="e">
        <f t="shared" si="12"/>
        <v>#REF!</v>
      </c>
      <c r="BB94" s="474"/>
      <c r="BC94" s="474" t="e">
        <f t="shared" si="13"/>
        <v>#REF!</v>
      </c>
      <c r="BD94" s="490"/>
      <c r="BE94" s="490" t="e">
        <f t="shared" si="14"/>
        <v>#REF!</v>
      </c>
      <c r="BF94" s="555"/>
      <c r="BG94" s="555"/>
      <c r="BH94" s="555"/>
      <c r="BI94" s="555"/>
    </row>
    <row r="95" spans="3:61" ht="15.75" x14ac:dyDescent="0.25">
      <c r="C95" s="475" t="s">
        <v>2</v>
      </c>
      <c r="D95" s="496"/>
      <c r="E95" s="476" t="e">
        <f t="shared" ref="E95" si="15">+SUM(E68:E94)</f>
        <v>#REF!</v>
      </c>
      <c r="F95" s="476"/>
      <c r="G95" s="476" t="e">
        <f t="shared" ref="G95" si="16">+SUM(G68:G94)</f>
        <v>#REF!</v>
      </c>
      <c r="H95" s="476"/>
      <c r="I95" s="476" t="e">
        <f t="shared" si="0"/>
        <v>#REF!</v>
      </c>
      <c r="J95" s="476"/>
      <c r="K95" s="476" t="e">
        <f t="shared" ref="K95" si="17">+SUM(K68:K94)</f>
        <v>#REF!</v>
      </c>
      <c r="L95" s="476"/>
      <c r="M95" s="476" t="e">
        <f t="shared" si="1"/>
        <v>#REF!</v>
      </c>
      <c r="N95" s="476"/>
      <c r="O95" s="476" t="e">
        <f t="shared" ref="O95" si="18">+SUM(O68:O94)</f>
        <v>#REF!</v>
      </c>
      <c r="P95" s="476"/>
      <c r="Q95" s="476" t="e">
        <f t="shared" si="2"/>
        <v>#REF!</v>
      </c>
      <c r="R95" s="476"/>
      <c r="S95" s="476" t="e">
        <f t="shared" ref="S95" si="19">+SUM(S68:S94)</f>
        <v>#REF!</v>
      </c>
      <c r="T95" s="476"/>
      <c r="U95" s="476" t="e">
        <f t="shared" si="3"/>
        <v>#REF!</v>
      </c>
      <c r="V95" s="476"/>
      <c r="W95" s="476" t="e">
        <f t="shared" ref="W95" si="20">+SUM(W68:W94)</f>
        <v>#REF!</v>
      </c>
      <c r="X95" s="476"/>
      <c r="Y95" s="476" t="e">
        <f t="shared" si="4"/>
        <v>#REF!</v>
      </c>
      <c r="Z95" s="476"/>
      <c r="AA95" s="476" t="e">
        <f t="shared" si="5"/>
        <v>#REF!</v>
      </c>
      <c r="AB95" s="476"/>
      <c r="AC95" s="751" t="e">
        <f t="shared" ref="AC95" si="21">+SUM(AC68:AC94)</f>
        <v>#REF!</v>
      </c>
      <c r="AD95" s="476"/>
      <c r="AE95" s="476" t="e">
        <f t="shared" si="6"/>
        <v>#REF!</v>
      </c>
      <c r="AF95" s="476"/>
      <c r="AG95" s="476" t="e">
        <f t="shared" ref="AG95" si="22">+SUM(AG68:AG94)</f>
        <v>#REF!</v>
      </c>
      <c r="AH95" s="476"/>
      <c r="AI95" s="476" t="e">
        <f t="shared" si="7"/>
        <v>#REF!</v>
      </c>
      <c r="AJ95" s="476"/>
      <c r="AK95" s="751" t="e">
        <f t="shared" ref="AK95" si="23">+SUM(AK68:AK94)</f>
        <v>#REF!</v>
      </c>
      <c r="AL95" s="476"/>
      <c r="AM95" s="476" t="e">
        <f t="shared" si="8"/>
        <v>#REF!</v>
      </c>
      <c r="AN95" s="476"/>
      <c r="AO95" s="476" t="e">
        <f t="shared" si="9"/>
        <v>#REF!</v>
      </c>
      <c r="AP95" s="476"/>
      <c r="AQ95" s="476" t="e">
        <f t="shared" ref="AQ95" si="24">+SUM(AQ68:AQ94)</f>
        <v>#REF!</v>
      </c>
      <c r="AR95" s="476"/>
      <c r="AS95" s="476" t="e">
        <f t="shared" si="10"/>
        <v>#REF!</v>
      </c>
      <c r="AT95" s="476"/>
      <c r="AU95" s="476" t="e">
        <f t="shared" ref="AU95" si="25">+SUM(AU68:AU94)</f>
        <v>#REF!</v>
      </c>
      <c r="AV95" s="476"/>
      <c r="AW95" s="476" t="e">
        <f t="shared" si="11"/>
        <v>#REF!</v>
      </c>
      <c r="AX95" s="476"/>
      <c r="AY95" s="476" t="e">
        <f t="shared" ref="AY95" si="26">+SUM(AY68:AY94)</f>
        <v>#REF!</v>
      </c>
      <c r="AZ95" s="476"/>
      <c r="BA95" s="476" t="e">
        <f t="shared" si="12"/>
        <v>#REF!</v>
      </c>
      <c r="BB95" s="476"/>
      <c r="BC95" s="476" t="e">
        <f t="shared" si="13"/>
        <v>#REF!</v>
      </c>
      <c r="BD95" s="476"/>
      <c r="BE95" s="476" t="e">
        <f t="shared" si="14"/>
        <v>#REF!</v>
      </c>
      <c r="BF95" s="555"/>
      <c r="BG95" s="555"/>
      <c r="BH95" s="555"/>
      <c r="BI95" s="555"/>
    </row>
    <row r="96" spans="3:61" x14ac:dyDescent="0.25">
      <c r="C96" s="477" t="s">
        <v>1521</v>
      </c>
      <c r="D96" s="497"/>
      <c r="E96" s="427">
        <f>+SMS!E39</f>
        <v>125</v>
      </c>
      <c r="F96" s="427"/>
      <c r="G96" s="427">
        <f>+SMS!G39</f>
        <v>69</v>
      </c>
      <c r="H96" s="427"/>
      <c r="I96" s="427">
        <f t="shared" si="0"/>
        <v>194</v>
      </c>
      <c r="J96" s="427"/>
      <c r="K96" s="427">
        <f>+SMS!K39</f>
        <v>389</v>
      </c>
      <c r="L96" s="427"/>
      <c r="M96" s="427">
        <f t="shared" si="1"/>
        <v>583</v>
      </c>
      <c r="N96" s="427"/>
      <c r="O96" s="427">
        <f>+SMS!O39</f>
        <v>113</v>
      </c>
      <c r="P96" s="427"/>
      <c r="Q96" s="427">
        <f t="shared" si="2"/>
        <v>696</v>
      </c>
      <c r="R96" s="427"/>
      <c r="S96" s="427">
        <f>+SMS!S39</f>
        <v>118</v>
      </c>
      <c r="T96" s="427"/>
      <c r="U96" s="427">
        <f t="shared" si="3"/>
        <v>814</v>
      </c>
      <c r="V96" s="427"/>
      <c r="W96" s="427">
        <f>+SMS!W39</f>
        <v>113</v>
      </c>
      <c r="X96" s="427"/>
      <c r="Y96" s="427">
        <f t="shared" si="4"/>
        <v>344</v>
      </c>
      <c r="Z96" s="427"/>
      <c r="AA96" s="427">
        <f t="shared" si="5"/>
        <v>927</v>
      </c>
      <c r="AB96" s="427"/>
      <c r="AC96" s="427">
        <f>+SMS!AC39</f>
        <v>246</v>
      </c>
      <c r="AD96" s="427"/>
      <c r="AE96" s="427">
        <f t="shared" si="6"/>
        <v>1173</v>
      </c>
      <c r="AF96" s="427"/>
      <c r="AG96" s="427">
        <f>+SMS!AG39</f>
        <v>18</v>
      </c>
      <c r="AH96" s="427"/>
      <c r="AI96" s="427">
        <f t="shared" si="7"/>
        <v>1191</v>
      </c>
      <c r="AJ96" s="427"/>
      <c r="AK96" s="427">
        <f>+SMS!AK39</f>
        <v>455</v>
      </c>
      <c r="AL96" s="427"/>
      <c r="AM96" s="427">
        <f t="shared" si="8"/>
        <v>719</v>
      </c>
      <c r="AN96" s="427"/>
      <c r="AO96" s="427">
        <f t="shared" si="9"/>
        <v>1646</v>
      </c>
      <c r="AP96" s="427"/>
      <c r="AQ96" s="427">
        <f>+SMS!AQ39</f>
        <v>494</v>
      </c>
      <c r="AR96" s="427"/>
      <c r="AS96" s="427">
        <f t="shared" si="10"/>
        <v>2140</v>
      </c>
      <c r="AT96" s="427"/>
      <c r="AU96" s="427">
        <f>+SMS!AU39</f>
        <v>154</v>
      </c>
      <c r="AV96" s="427"/>
      <c r="AW96" s="427">
        <f t="shared" si="11"/>
        <v>2294</v>
      </c>
      <c r="AX96" s="427"/>
      <c r="AY96" s="427">
        <f>+SMS!AY39</f>
        <v>0</v>
      </c>
      <c r="AZ96" s="427"/>
      <c r="BA96" s="427">
        <f t="shared" si="12"/>
        <v>648</v>
      </c>
      <c r="BB96" s="427"/>
      <c r="BC96" s="427">
        <f t="shared" si="13"/>
        <v>1367</v>
      </c>
      <c r="BD96" s="759"/>
      <c r="BE96" s="759">
        <f t="shared" si="14"/>
        <v>2294</v>
      </c>
      <c r="BF96" s="555"/>
      <c r="BG96" s="555"/>
      <c r="BH96" s="555"/>
      <c r="BI96" s="555"/>
    </row>
    <row r="97" spans="3:61" x14ac:dyDescent="0.25">
      <c r="C97" s="757" t="s">
        <v>1816</v>
      </c>
      <c r="D97" s="758"/>
      <c r="E97" s="759">
        <f>+SUM(E98:E101)</f>
        <v>7851</v>
      </c>
      <c r="F97" s="759"/>
      <c r="G97" s="759">
        <f>+SUM(G98:G101)</f>
        <v>8596</v>
      </c>
      <c r="H97" s="759"/>
      <c r="I97" s="759">
        <f t="shared" si="0"/>
        <v>16447</v>
      </c>
      <c r="J97" s="759"/>
      <c r="K97" s="759">
        <f>+SUM(K98:K101)</f>
        <v>3778</v>
      </c>
      <c r="L97" s="759"/>
      <c r="M97" s="759">
        <f t="shared" si="1"/>
        <v>20225</v>
      </c>
      <c r="N97" s="759"/>
      <c r="O97" s="759">
        <f>+SUM(O98:O101)</f>
        <v>6431</v>
      </c>
      <c r="P97" s="759"/>
      <c r="Q97" s="759">
        <f t="shared" si="2"/>
        <v>26656</v>
      </c>
      <c r="R97" s="759"/>
      <c r="S97" s="759">
        <f>+SUM(S98:S101)</f>
        <v>8230</v>
      </c>
      <c r="T97" s="759"/>
      <c r="U97" s="759">
        <f t="shared" si="3"/>
        <v>34886</v>
      </c>
      <c r="V97" s="759"/>
      <c r="W97" s="759">
        <f>+SUM(W98:W101)</f>
        <v>4443</v>
      </c>
      <c r="X97" s="759"/>
      <c r="Y97" s="759">
        <f t="shared" si="4"/>
        <v>19104</v>
      </c>
      <c r="Z97" s="759"/>
      <c r="AA97" s="759">
        <f t="shared" si="5"/>
        <v>39329</v>
      </c>
      <c r="AB97" s="759"/>
      <c r="AC97" s="759">
        <f>+SUM(AC98:AC101)</f>
        <v>10906</v>
      </c>
      <c r="AD97" s="759"/>
      <c r="AE97" s="759">
        <f t="shared" si="6"/>
        <v>50235</v>
      </c>
      <c r="AF97" s="759"/>
      <c r="AG97" s="759">
        <f>+SUM(AG98:AG101)</f>
        <v>9318</v>
      </c>
      <c r="AH97" s="759"/>
      <c r="AI97" s="759">
        <f t="shared" si="7"/>
        <v>59553</v>
      </c>
      <c r="AJ97" s="759"/>
      <c r="AK97" s="759">
        <f>+SUM(AK98:AK101)</f>
        <v>7815</v>
      </c>
      <c r="AL97" s="759"/>
      <c r="AM97" s="759">
        <f t="shared" si="8"/>
        <v>28039</v>
      </c>
      <c r="AN97" s="759"/>
      <c r="AO97" s="759">
        <f t="shared" si="9"/>
        <v>67368</v>
      </c>
      <c r="AP97" s="759"/>
      <c r="AQ97" s="759">
        <f>+SUM(AQ98:AQ101)</f>
        <v>7770</v>
      </c>
      <c r="AR97" s="759"/>
      <c r="AS97" s="759">
        <f t="shared" si="10"/>
        <v>75138</v>
      </c>
      <c r="AT97" s="759"/>
      <c r="AU97" s="759">
        <f>+SUM(AU98:AU101)</f>
        <v>5873</v>
      </c>
      <c r="AV97" s="759"/>
      <c r="AW97" s="759">
        <f t="shared" si="11"/>
        <v>81011</v>
      </c>
      <c r="AX97" s="759"/>
      <c r="AY97" s="759">
        <f>+SUM(AY98:AY101)</f>
        <v>6811</v>
      </c>
      <c r="AZ97" s="759"/>
      <c r="BA97" s="759">
        <f t="shared" si="12"/>
        <v>20454</v>
      </c>
      <c r="BB97" s="759"/>
      <c r="BC97" s="759">
        <f t="shared" si="13"/>
        <v>48493</v>
      </c>
      <c r="BD97" s="759"/>
      <c r="BE97" s="759">
        <f t="shared" si="14"/>
        <v>87822</v>
      </c>
      <c r="BF97" s="555"/>
      <c r="BG97" s="555"/>
      <c r="BH97" s="555"/>
      <c r="BI97" s="555"/>
    </row>
    <row r="98" spans="3:61" x14ac:dyDescent="0.25">
      <c r="C98" s="478" t="s">
        <v>1817</v>
      </c>
      <c r="D98" s="498"/>
      <c r="E98" s="433">
        <v>7792</v>
      </c>
      <c r="F98" s="433"/>
      <c r="G98" s="433">
        <v>6587</v>
      </c>
      <c r="H98" s="433"/>
      <c r="I98" s="433">
        <f t="shared" si="0"/>
        <v>14379</v>
      </c>
      <c r="J98" s="433"/>
      <c r="K98" s="433">
        <v>3167</v>
      </c>
      <c r="L98" s="433"/>
      <c r="M98" s="433">
        <f t="shared" si="1"/>
        <v>17546</v>
      </c>
      <c r="N98" s="433"/>
      <c r="O98" s="433">
        <v>4922</v>
      </c>
      <c r="P98" s="433"/>
      <c r="Q98" s="433">
        <f t="shared" si="2"/>
        <v>22468</v>
      </c>
      <c r="R98" s="433"/>
      <c r="S98" s="433">
        <v>7431</v>
      </c>
      <c r="T98" s="433"/>
      <c r="U98" s="433">
        <f t="shared" si="3"/>
        <v>29899</v>
      </c>
      <c r="V98" s="433"/>
      <c r="W98" s="433">
        <v>3342</v>
      </c>
      <c r="X98" s="433"/>
      <c r="Y98" s="433">
        <f t="shared" si="4"/>
        <v>15695</v>
      </c>
      <c r="Z98" s="433"/>
      <c r="AA98" s="433">
        <f t="shared" si="5"/>
        <v>33241</v>
      </c>
      <c r="AB98" s="433"/>
      <c r="AC98" s="433">
        <v>2486</v>
      </c>
      <c r="AD98" s="433"/>
      <c r="AE98" s="433">
        <f t="shared" si="6"/>
        <v>35727</v>
      </c>
      <c r="AF98" s="433"/>
      <c r="AG98" s="433">
        <v>4655</v>
      </c>
      <c r="AH98" s="433"/>
      <c r="AI98" s="433">
        <f t="shared" si="7"/>
        <v>40382</v>
      </c>
      <c r="AJ98" s="433"/>
      <c r="AK98" s="433">
        <v>171</v>
      </c>
      <c r="AL98" s="433"/>
      <c r="AM98" s="433">
        <f t="shared" si="8"/>
        <v>7312</v>
      </c>
      <c r="AN98" s="433"/>
      <c r="AO98" s="433">
        <f t="shared" si="9"/>
        <v>40553</v>
      </c>
      <c r="AP98" s="433"/>
      <c r="AQ98" s="433">
        <v>89</v>
      </c>
      <c r="AR98" s="433"/>
      <c r="AS98" s="433">
        <f t="shared" si="10"/>
        <v>40642</v>
      </c>
      <c r="AT98" s="433"/>
      <c r="AU98" s="433">
        <v>76</v>
      </c>
      <c r="AV98" s="433"/>
      <c r="AW98" s="433">
        <f t="shared" si="11"/>
        <v>40718</v>
      </c>
      <c r="AX98" s="433"/>
      <c r="AY98" s="433">
        <v>27</v>
      </c>
      <c r="AZ98" s="468"/>
      <c r="BA98" s="468">
        <f t="shared" si="12"/>
        <v>192</v>
      </c>
      <c r="BB98" s="468"/>
      <c r="BC98" s="468">
        <f t="shared" si="13"/>
        <v>7504</v>
      </c>
      <c r="BD98" s="490"/>
      <c r="BE98" s="490">
        <f t="shared" si="14"/>
        <v>40745</v>
      </c>
      <c r="BF98" s="555"/>
      <c r="BG98" s="555"/>
      <c r="BH98" s="555"/>
      <c r="BI98" s="555"/>
    </row>
    <row r="99" spans="3:61" x14ac:dyDescent="0.25">
      <c r="C99" s="478" t="s">
        <v>1818</v>
      </c>
      <c r="D99" s="498"/>
      <c r="E99" s="433">
        <v>59</v>
      </c>
      <c r="F99" s="433"/>
      <c r="G99" s="433">
        <v>63</v>
      </c>
      <c r="H99" s="433"/>
      <c r="I99" s="433">
        <f t="shared" si="0"/>
        <v>122</v>
      </c>
      <c r="J99" s="433"/>
      <c r="K99" s="433">
        <v>129</v>
      </c>
      <c r="L99" s="433"/>
      <c r="M99" s="433">
        <f t="shared" si="1"/>
        <v>251</v>
      </c>
      <c r="N99" s="433"/>
      <c r="O99" s="433">
        <v>59</v>
      </c>
      <c r="P99" s="433"/>
      <c r="Q99" s="433">
        <f t="shared" si="2"/>
        <v>310</v>
      </c>
      <c r="R99" s="433"/>
      <c r="S99" s="433">
        <v>108</v>
      </c>
      <c r="T99" s="433"/>
      <c r="U99" s="433">
        <f t="shared" si="3"/>
        <v>418</v>
      </c>
      <c r="V99" s="433"/>
      <c r="W99" s="433">
        <v>0</v>
      </c>
      <c r="X99" s="433"/>
      <c r="Y99" s="433">
        <f t="shared" si="4"/>
        <v>167</v>
      </c>
      <c r="Z99" s="433"/>
      <c r="AA99" s="433">
        <f t="shared" si="5"/>
        <v>418</v>
      </c>
      <c r="AB99" s="433"/>
      <c r="AC99" s="433">
        <v>74</v>
      </c>
      <c r="AD99" s="433"/>
      <c r="AE99" s="433">
        <f t="shared" si="6"/>
        <v>492</v>
      </c>
      <c r="AF99" s="433"/>
      <c r="AG99" s="433">
        <v>0</v>
      </c>
      <c r="AH99" s="433"/>
      <c r="AI99" s="433">
        <f t="shared" si="7"/>
        <v>492</v>
      </c>
      <c r="AJ99" s="433"/>
      <c r="AK99" s="433">
        <v>438</v>
      </c>
      <c r="AL99" s="433"/>
      <c r="AM99" s="433">
        <f t="shared" si="8"/>
        <v>512</v>
      </c>
      <c r="AN99" s="433"/>
      <c r="AO99" s="433">
        <f t="shared" si="9"/>
        <v>930</v>
      </c>
      <c r="AP99" s="433"/>
      <c r="AQ99" s="433">
        <v>213</v>
      </c>
      <c r="AR99" s="433"/>
      <c r="AS99" s="433">
        <f t="shared" si="10"/>
        <v>1143</v>
      </c>
      <c r="AT99" s="433"/>
      <c r="AU99" s="433">
        <v>66</v>
      </c>
      <c r="AV99" s="433"/>
      <c r="AW99" s="433">
        <f t="shared" si="11"/>
        <v>1209</v>
      </c>
      <c r="AX99" s="433"/>
      <c r="AY99" s="433">
        <v>0</v>
      </c>
      <c r="AZ99" s="468"/>
      <c r="BA99" s="468">
        <f t="shared" si="12"/>
        <v>279</v>
      </c>
      <c r="BB99" s="468"/>
      <c r="BC99" s="468">
        <f t="shared" si="13"/>
        <v>791</v>
      </c>
      <c r="BD99" s="490"/>
      <c r="BE99" s="490">
        <f t="shared" si="14"/>
        <v>1209</v>
      </c>
      <c r="BF99" s="555"/>
      <c r="BG99" s="555"/>
      <c r="BH99" s="555"/>
      <c r="BI99" s="555"/>
    </row>
    <row r="100" spans="3:61" s="652" customFormat="1" x14ac:dyDescent="0.25">
      <c r="C100" s="744" t="s">
        <v>2194</v>
      </c>
      <c r="D100" s="745"/>
      <c r="E100" s="768"/>
      <c r="F100" s="768"/>
      <c r="G100" s="768"/>
      <c r="H100" s="768"/>
      <c r="I100" s="433">
        <f t="shared" si="0"/>
        <v>0</v>
      </c>
      <c r="J100" s="768"/>
      <c r="K100" s="768">
        <v>0</v>
      </c>
      <c r="L100" s="768"/>
      <c r="M100" s="433">
        <f t="shared" si="1"/>
        <v>0</v>
      </c>
      <c r="N100" s="768"/>
      <c r="O100" s="768">
        <v>0</v>
      </c>
      <c r="P100" s="768"/>
      <c r="Q100" s="433">
        <f t="shared" si="2"/>
        <v>0</v>
      </c>
      <c r="R100" s="768"/>
      <c r="S100" s="768">
        <v>0</v>
      </c>
      <c r="T100" s="768"/>
      <c r="U100" s="433">
        <f t="shared" si="3"/>
        <v>0</v>
      </c>
      <c r="V100" s="768"/>
      <c r="W100" s="768"/>
      <c r="X100" s="768"/>
      <c r="Y100" s="433">
        <f t="shared" si="4"/>
        <v>0</v>
      </c>
      <c r="Z100" s="768"/>
      <c r="AA100" s="433">
        <f t="shared" si="5"/>
        <v>0</v>
      </c>
      <c r="AB100" s="768"/>
      <c r="AC100" s="768">
        <v>8346</v>
      </c>
      <c r="AD100" s="768"/>
      <c r="AE100" s="433">
        <f t="shared" si="6"/>
        <v>8346</v>
      </c>
      <c r="AF100" s="768"/>
      <c r="AG100" s="768">
        <v>0</v>
      </c>
      <c r="AH100" s="768"/>
      <c r="AI100" s="433">
        <f t="shared" si="7"/>
        <v>8346</v>
      </c>
      <c r="AJ100" s="768"/>
      <c r="AK100" s="768">
        <v>6791</v>
      </c>
      <c r="AL100" s="768"/>
      <c r="AM100" s="433">
        <f t="shared" si="8"/>
        <v>15137</v>
      </c>
      <c r="AN100" s="768"/>
      <c r="AO100" s="433">
        <f t="shared" si="9"/>
        <v>15137</v>
      </c>
      <c r="AP100" s="768"/>
      <c r="AQ100" s="768">
        <v>6961</v>
      </c>
      <c r="AR100" s="768"/>
      <c r="AS100" s="433">
        <f t="shared" si="10"/>
        <v>22098</v>
      </c>
      <c r="AT100" s="768"/>
      <c r="AU100" s="768">
        <v>4769</v>
      </c>
      <c r="AV100" s="768"/>
      <c r="AW100" s="433">
        <f t="shared" si="11"/>
        <v>26867</v>
      </c>
      <c r="AX100" s="768"/>
      <c r="AY100" s="768">
        <v>5321</v>
      </c>
      <c r="AZ100" s="746"/>
      <c r="BA100" s="468">
        <f t="shared" si="12"/>
        <v>17051</v>
      </c>
      <c r="BB100" s="746"/>
      <c r="BC100" s="468">
        <f t="shared" si="13"/>
        <v>32188</v>
      </c>
      <c r="BD100" s="760"/>
      <c r="BE100" s="490">
        <f t="shared" si="14"/>
        <v>32188</v>
      </c>
    </row>
    <row r="101" spans="3:61" x14ac:dyDescent="0.25">
      <c r="C101" s="478" t="s">
        <v>1819</v>
      </c>
      <c r="D101" s="498"/>
      <c r="E101" s="433">
        <v>0</v>
      </c>
      <c r="F101" s="433"/>
      <c r="G101" s="433">
        <v>1946</v>
      </c>
      <c r="H101" s="433"/>
      <c r="I101" s="433">
        <f t="shared" si="0"/>
        <v>1946</v>
      </c>
      <c r="J101" s="433"/>
      <c r="K101" s="433">
        <v>482</v>
      </c>
      <c r="L101" s="433"/>
      <c r="M101" s="433">
        <f t="shared" si="1"/>
        <v>2428</v>
      </c>
      <c r="N101" s="433"/>
      <c r="O101" s="433">
        <v>1450</v>
      </c>
      <c r="P101" s="433"/>
      <c r="Q101" s="433">
        <f t="shared" si="2"/>
        <v>3878</v>
      </c>
      <c r="R101" s="433"/>
      <c r="S101" s="433">
        <v>691</v>
      </c>
      <c r="T101" s="433"/>
      <c r="U101" s="433">
        <f t="shared" si="3"/>
        <v>4569</v>
      </c>
      <c r="V101" s="433"/>
      <c r="W101" s="433">
        <v>1101</v>
      </c>
      <c r="X101" s="433"/>
      <c r="Y101" s="433">
        <f t="shared" si="4"/>
        <v>3242</v>
      </c>
      <c r="Z101" s="433"/>
      <c r="AA101" s="433">
        <f t="shared" si="5"/>
        <v>5670</v>
      </c>
      <c r="AB101" s="433"/>
      <c r="AC101" s="433">
        <v>0</v>
      </c>
      <c r="AD101" s="433"/>
      <c r="AE101" s="433">
        <f t="shared" si="6"/>
        <v>5670</v>
      </c>
      <c r="AF101" s="433"/>
      <c r="AG101" s="433">
        <v>4663</v>
      </c>
      <c r="AH101" s="433"/>
      <c r="AI101" s="433">
        <f t="shared" si="7"/>
        <v>10333</v>
      </c>
      <c r="AJ101" s="433"/>
      <c r="AK101" s="433">
        <v>415</v>
      </c>
      <c r="AL101" s="433"/>
      <c r="AM101" s="433">
        <f t="shared" si="8"/>
        <v>5078</v>
      </c>
      <c r="AN101" s="433"/>
      <c r="AO101" s="433">
        <f t="shared" si="9"/>
        <v>10748</v>
      </c>
      <c r="AP101" s="433"/>
      <c r="AQ101" s="433">
        <v>507</v>
      </c>
      <c r="AR101" s="433"/>
      <c r="AS101" s="433">
        <f t="shared" si="10"/>
        <v>11255</v>
      </c>
      <c r="AT101" s="433"/>
      <c r="AU101" s="433">
        <v>962</v>
      </c>
      <c r="AV101" s="433"/>
      <c r="AW101" s="433">
        <f t="shared" si="11"/>
        <v>12217</v>
      </c>
      <c r="AX101" s="433"/>
      <c r="AY101" s="433">
        <v>1463</v>
      </c>
      <c r="AZ101" s="468"/>
      <c r="BA101" s="468">
        <f t="shared" si="12"/>
        <v>2932</v>
      </c>
      <c r="BB101" s="468"/>
      <c r="BC101" s="468">
        <f t="shared" si="13"/>
        <v>8010</v>
      </c>
      <c r="BD101" s="490"/>
      <c r="BE101" s="490">
        <f t="shared" si="14"/>
        <v>13680</v>
      </c>
      <c r="BF101" s="555"/>
      <c r="BG101" s="555"/>
      <c r="BH101" s="555"/>
      <c r="BI101" s="555"/>
    </row>
    <row r="102" spans="3:61" ht="16.5" thickBot="1" x14ac:dyDescent="0.3">
      <c r="C102" s="479" t="s">
        <v>1820</v>
      </c>
      <c r="D102" s="499"/>
      <c r="E102" s="480" t="e">
        <f>+E95+E96+E97</f>
        <v>#REF!</v>
      </c>
      <c r="F102" s="480"/>
      <c r="G102" s="480" t="e">
        <f>+G95+G96+G97</f>
        <v>#REF!</v>
      </c>
      <c r="H102" s="480"/>
      <c r="I102" s="480" t="e">
        <f t="shared" si="0"/>
        <v>#REF!</v>
      </c>
      <c r="J102" s="480"/>
      <c r="K102" s="480" t="e">
        <f>+K95+K96+K97</f>
        <v>#REF!</v>
      </c>
      <c r="L102" s="480"/>
      <c r="M102" s="480" t="e">
        <f t="shared" si="1"/>
        <v>#REF!</v>
      </c>
      <c r="N102" s="480"/>
      <c r="O102" s="480" t="e">
        <f>+O95+O96+O97</f>
        <v>#REF!</v>
      </c>
      <c r="P102" s="480"/>
      <c r="Q102" s="480" t="e">
        <f t="shared" si="2"/>
        <v>#REF!</v>
      </c>
      <c r="R102" s="480"/>
      <c r="S102" s="480" t="e">
        <f>+S95+S96+S97</f>
        <v>#REF!</v>
      </c>
      <c r="T102" s="480"/>
      <c r="U102" s="480" t="e">
        <f t="shared" si="3"/>
        <v>#REF!</v>
      </c>
      <c r="V102" s="480"/>
      <c r="W102" s="480" t="e">
        <f>+W95+W96+W97</f>
        <v>#REF!</v>
      </c>
      <c r="X102" s="480"/>
      <c r="Y102" s="480" t="e">
        <f t="shared" si="4"/>
        <v>#REF!</v>
      </c>
      <c r="Z102" s="480"/>
      <c r="AA102" s="480" t="e">
        <f t="shared" si="5"/>
        <v>#REF!</v>
      </c>
      <c r="AB102" s="480"/>
      <c r="AC102" s="480" t="e">
        <f>+AC95+AC96+AC97</f>
        <v>#REF!</v>
      </c>
      <c r="AD102" s="480"/>
      <c r="AE102" s="480" t="e">
        <f t="shared" si="6"/>
        <v>#REF!</v>
      </c>
      <c r="AF102" s="480"/>
      <c r="AG102" s="480" t="e">
        <f>+AG95+AG96+AG97</f>
        <v>#REF!</v>
      </c>
      <c r="AH102" s="480"/>
      <c r="AI102" s="480" t="e">
        <f t="shared" si="7"/>
        <v>#REF!</v>
      </c>
      <c r="AJ102" s="480"/>
      <c r="AK102" s="480" t="e">
        <f>+AK95+AK96+AK97</f>
        <v>#REF!</v>
      </c>
      <c r="AL102" s="480"/>
      <c r="AM102" s="480" t="e">
        <f t="shared" si="8"/>
        <v>#REF!</v>
      </c>
      <c r="AN102" s="480"/>
      <c r="AO102" s="480" t="e">
        <f t="shared" si="9"/>
        <v>#REF!</v>
      </c>
      <c r="AP102" s="480"/>
      <c r="AQ102" s="480" t="e">
        <f>+AQ95+AQ96+AQ97</f>
        <v>#REF!</v>
      </c>
      <c r="AR102" s="480"/>
      <c r="AS102" s="480" t="e">
        <f t="shared" si="10"/>
        <v>#REF!</v>
      </c>
      <c r="AT102" s="480"/>
      <c r="AU102" s="480" t="e">
        <f>+AU95+AU96+AU97</f>
        <v>#REF!</v>
      </c>
      <c r="AV102" s="480"/>
      <c r="AW102" s="480" t="e">
        <f t="shared" si="11"/>
        <v>#REF!</v>
      </c>
      <c r="AX102" s="480"/>
      <c r="AY102" s="480" t="e">
        <f>+AY95+AY96+AY97</f>
        <v>#REF!</v>
      </c>
      <c r="AZ102" s="480"/>
      <c r="BA102" s="480" t="e">
        <f t="shared" si="12"/>
        <v>#REF!</v>
      </c>
      <c r="BB102" s="480"/>
      <c r="BC102" s="480" t="e">
        <f t="shared" si="13"/>
        <v>#REF!</v>
      </c>
      <c r="BD102" s="480"/>
      <c r="BE102" s="480" t="e">
        <f t="shared" si="14"/>
        <v>#REF!</v>
      </c>
    </row>
    <row r="103" spans="3:61" x14ac:dyDescent="0.25">
      <c r="C103" s="48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221"/>
      <c r="AK103" s="221"/>
      <c r="AL103" s="221"/>
      <c r="AM103" s="221"/>
      <c r="AN103" s="221"/>
      <c r="AO103" s="221"/>
      <c r="AP103" s="221"/>
      <c r="AQ103" s="221"/>
      <c r="AR103" s="221"/>
      <c r="AS103" s="221"/>
      <c r="AT103" s="221"/>
      <c r="AU103" s="221"/>
      <c r="AV103" s="221"/>
      <c r="AW103" s="221"/>
      <c r="AX103" s="221"/>
      <c r="AY103" s="221"/>
      <c r="AZ103" s="221"/>
      <c r="BA103" s="221"/>
      <c r="BB103" s="221"/>
      <c r="BC103" s="221"/>
      <c r="BD103" s="570"/>
      <c r="BE103" s="570"/>
    </row>
    <row r="104" spans="3:61" ht="15" hidden="1" customHeight="1" x14ac:dyDescent="0.25">
      <c r="C104" s="482" t="s">
        <v>1432</v>
      </c>
      <c r="D104" s="500"/>
      <c r="E104" s="483">
        <v>3662.1749999999997</v>
      </c>
      <c r="F104" s="483"/>
      <c r="G104" s="483">
        <v>3662.1749999999997</v>
      </c>
      <c r="H104" s="483"/>
      <c r="I104" s="483">
        <f t="shared" si="0"/>
        <v>7324.3499999999995</v>
      </c>
      <c r="J104" s="483"/>
      <c r="K104" s="483">
        <v>3662.1749999999997</v>
      </c>
      <c r="L104" s="483"/>
      <c r="M104" s="483">
        <f t="shared" si="1"/>
        <v>10986.525</v>
      </c>
      <c r="N104" s="483"/>
      <c r="O104" s="483">
        <v>3662.1749999999997</v>
      </c>
      <c r="P104" s="483"/>
      <c r="Q104" s="483">
        <f t="shared" si="2"/>
        <v>14648.699999999999</v>
      </c>
      <c r="R104" s="483"/>
      <c r="S104" s="483">
        <v>3662.1749999999997</v>
      </c>
      <c r="T104" s="483"/>
      <c r="U104" s="483">
        <f t="shared" si="3"/>
        <v>18310.875</v>
      </c>
      <c r="V104" s="483"/>
      <c r="W104" s="483">
        <v>3662.1749999999997</v>
      </c>
      <c r="X104" s="483"/>
      <c r="Y104" s="483">
        <f t="shared" si="4"/>
        <v>10986.525</v>
      </c>
      <c r="Z104" s="483"/>
      <c r="AA104" s="483">
        <f t="shared" si="5"/>
        <v>21973.05</v>
      </c>
      <c r="AB104" s="483"/>
      <c r="AC104" s="483">
        <v>3662.1749999999997</v>
      </c>
      <c r="AD104" s="483"/>
      <c r="AE104" s="483">
        <f t="shared" si="6"/>
        <v>25635.224999999999</v>
      </c>
      <c r="AF104" s="483"/>
      <c r="AG104" s="483">
        <v>3662.1749999999997</v>
      </c>
      <c r="AH104" s="483"/>
      <c r="AI104" s="483">
        <f t="shared" si="7"/>
        <v>29297.399999999998</v>
      </c>
      <c r="AJ104" s="483"/>
      <c r="AK104" s="483">
        <v>3662.1749999999997</v>
      </c>
      <c r="AL104" s="483"/>
      <c r="AM104" s="483">
        <f t="shared" si="8"/>
        <v>10986.525</v>
      </c>
      <c r="AN104" s="483"/>
      <c r="AO104" s="483">
        <f t="shared" si="9"/>
        <v>32959.574999999997</v>
      </c>
      <c r="AP104" s="483"/>
      <c r="AQ104" s="483">
        <v>3662.1749999999997</v>
      </c>
      <c r="AR104" s="483"/>
      <c r="AS104" s="483">
        <f t="shared" si="10"/>
        <v>36621.75</v>
      </c>
      <c r="AT104" s="483"/>
      <c r="AU104" s="483">
        <v>3662.1749999999997</v>
      </c>
      <c r="AV104" s="483"/>
      <c r="AW104" s="483">
        <f t="shared" si="11"/>
        <v>40283.925000000003</v>
      </c>
      <c r="AX104" s="483"/>
      <c r="AY104" s="483">
        <v>3662.1749999999997</v>
      </c>
      <c r="AZ104" s="483"/>
      <c r="BA104" s="483">
        <f t="shared" si="12"/>
        <v>10986.525</v>
      </c>
      <c r="BB104" s="483"/>
      <c r="BC104" s="483">
        <f t="shared" si="13"/>
        <v>21973.05</v>
      </c>
      <c r="BD104" s="490"/>
      <c r="BE104" s="490">
        <f t="shared" si="14"/>
        <v>43946.1</v>
      </c>
    </row>
    <row r="105" spans="3:61" ht="15" hidden="1" customHeight="1" x14ac:dyDescent="0.25">
      <c r="C105" s="482" t="s">
        <v>1216</v>
      </c>
      <c r="D105" s="500"/>
      <c r="E105" s="483">
        <v>74606.466</v>
      </c>
      <c r="F105" s="483"/>
      <c r="G105" s="483">
        <v>74606.466</v>
      </c>
      <c r="H105" s="483"/>
      <c r="I105" s="483">
        <f t="shared" si="0"/>
        <v>149212.932</v>
      </c>
      <c r="J105" s="483"/>
      <c r="K105" s="483">
        <v>74606.466</v>
      </c>
      <c r="L105" s="483"/>
      <c r="M105" s="483">
        <f t="shared" si="1"/>
        <v>223819.39799999999</v>
      </c>
      <c r="N105" s="483"/>
      <c r="O105" s="483">
        <v>74606.466</v>
      </c>
      <c r="P105" s="483"/>
      <c r="Q105" s="483">
        <f t="shared" si="2"/>
        <v>298425.864</v>
      </c>
      <c r="R105" s="483"/>
      <c r="S105" s="483">
        <v>74606.466</v>
      </c>
      <c r="T105" s="483"/>
      <c r="U105" s="483">
        <f t="shared" si="3"/>
        <v>373032.33</v>
      </c>
      <c r="V105" s="483"/>
      <c r="W105" s="483">
        <v>74606.466</v>
      </c>
      <c r="X105" s="483"/>
      <c r="Y105" s="483">
        <f t="shared" si="4"/>
        <v>223819.39799999999</v>
      </c>
      <c r="Z105" s="483"/>
      <c r="AA105" s="483">
        <f t="shared" si="5"/>
        <v>447638.79600000003</v>
      </c>
      <c r="AB105" s="483"/>
      <c r="AC105" s="483">
        <v>74606.466</v>
      </c>
      <c r="AD105" s="483"/>
      <c r="AE105" s="483">
        <f t="shared" si="6"/>
        <v>522245.26200000005</v>
      </c>
      <c r="AF105" s="483"/>
      <c r="AG105" s="483">
        <v>74606.466</v>
      </c>
      <c r="AH105" s="483"/>
      <c r="AI105" s="483">
        <f t="shared" si="7"/>
        <v>596851.728</v>
      </c>
      <c r="AJ105" s="483"/>
      <c r="AK105" s="483">
        <v>74606.466</v>
      </c>
      <c r="AL105" s="483"/>
      <c r="AM105" s="483">
        <f t="shared" si="8"/>
        <v>223819.39799999999</v>
      </c>
      <c r="AN105" s="483"/>
      <c r="AO105" s="483">
        <f t="shared" si="9"/>
        <v>671458.19400000002</v>
      </c>
      <c r="AP105" s="483"/>
      <c r="AQ105" s="483">
        <v>74606.466</v>
      </c>
      <c r="AR105" s="483"/>
      <c r="AS105" s="483">
        <f t="shared" si="10"/>
        <v>746064.66</v>
      </c>
      <c r="AT105" s="483"/>
      <c r="AU105" s="483">
        <v>74606.466</v>
      </c>
      <c r="AV105" s="483"/>
      <c r="AW105" s="483">
        <f t="shared" si="11"/>
        <v>820671.12600000005</v>
      </c>
      <c r="AX105" s="483"/>
      <c r="AY105" s="483">
        <v>74606.466</v>
      </c>
      <c r="AZ105" s="483"/>
      <c r="BA105" s="483">
        <f t="shared" si="12"/>
        <v>223819.39799999999</v>
      </c>
      <c r="BB105" s="483"/>
      <c r="BC105" s="483">
        <f t="shared" si="13"/>
        <v>447638.79599999997</v>
      </c>
      <c r="BD105" s="490"/>
      <c r="BE105" s="490">
        <f t="shared" si="14"/>
        <v>895277.59199999995</v>
      </c>
    </row>
    <row r="106" spans="3:61" ht="16.5" thickBot="1" x14ac:dyDescent="0.3">
      <c r="C106" s="479" t="s">
        <v>1821</v>
      </c>
      <c r="D106" s="499"/>
      <c r="E106" s="480">
        <f>+'Maj Production Summ'!F34</f>
        <v>57019</v>
      </c>
      <c r="F106" s="480"/>
      <c r="G106" s="480">
        <f>+'Maj Production Summ'!H34</f>
        <v>31956</v>
      </c>
      <c r="H106" s="480"/>
      <c r="I106" s="480">
        <f t="shared" si="0"/>
        <v>88975</v>
      </c>
      <c r="J106" s="480"/>
      <c r="K106" s="480">
        <f>+'Maj Production Summ'!L34</f>
        <v>25895</v>
      </c>
      <c r="L106" s="480"/>
      <c r="M106" s="480">
        <f t="shared" si="1"/>
        <v>114870</v>
      </c>
      <c r="N106" s="480"/>
      <c r="O106" s="480">
        <f>+'Maj Production Summ'!P34</f>
        <v>58992</v>
      </c>
      <c r="P106" s="480"/>
      <c r="Q106" s="480">
        <f t="shared" si="2"/>
        <v>173862</v>
      </c>
      <c r="R106" s="480"/>
      <c r="S106" s="480">
        <f>+'Maj Production Summ'!T34</f>
        <v>55648</v>
      </c>
      <c r="T106" s="480"/>
      <c r="U106" s="480">
        <f t="shared" si="3"/>
        <v>229510</v>
      </c>
      <c r="V106" s="480"/>
      <c r="W106" s="480">
        <f>+'Maj Production Summ'!X34</f>
        <v>52843</v>
      </c>
      <c r="X106" s="480"/>
      <c r="Y106" s="480">
        <f t="shared" si="4"/>
        <v>167483</v>
      </c>
      <c r="Z106" s="480"/>
      <c r="AA106" s="480">
        <f t="shared" si="5"/>
        <v>282353</v>
      </c>
      <c r="AB106" s="480"/>
      <c r="AC106" s="480">
        <f>+'Maj Production Summ'!AD34</f>
        <v>25418</v>
      </c>
      <c r="AD106" s="480"/>
      <c r="AE106" s="480">
        <f t="shared" si="6"/>
        <v>307771</v>
      </c>
      <c r="AF106" s="480"/>
      <c r="AG106" s="480">
        <f>+'Maj Production Summ'!AH34</f>
        <v>7935</v>
      </c>
      <c r="AH106" s="480"/>
      <c r="AI106" s="480">
        <f t="shared" si="7"/>
        <v>315706</v>
      </c>
      <c r="AJ106" s="480"/>
      <c r="AK106" s="480">
        <f>+'Maj Production Summ'!AL34</f>
        <v>64493</v>
      </c>
      <c r="AL106" s="480"/>
      <c r="AM106" s="480">
        <f t="shared" si="8"/>
        <v>97846</v>
      </c>
      <c r="AN106" s="480"/>
      <c r="AO106" s="480">
        <f t="shared" si="9"/>
        <v>380199</v>
      </c>
      <c r="AP106" s="480"/>
      <c r="AQ106" s="480">
        <f>+'Maj Production Summ'!AR34</f>
        <v>63074.18</v>
      </c>
      <c r="AR106" s="480"/>
      <c r="AS106" s="480">
        <f t="shared" si="10"/>
        <v>443273.18</v>
      </c>
      <c r="AT106" s="480"/>
      <c r="AU106" s="480">
        <f>+'Maj Production Summ'!AV34</f>
        <v>57481.269999999931</v>
      </c>
      <c r="AV106" s="480"/>
      <c r="AW106" s="480">
        <f t="shared" si="11"/>
        <v>500754.44999999995</v>
      </c>
      <c r="AX106" s="480"/>
      <c r="AY106" s="480">
        <f>+'Maj Production Summ'!AZ34</f>
        <v>57620</v>
      </c>
      <c r="AZ106" s="480"/>
      <c r="BA106" s="480">
        <f t="shared" si="12"/>
        <v>178175.44999999992</v>
      </c>
      <c r="BB106" s="480"/>
      <c r="BC106" s="480">
        <f t="shared" si="13"/>
        <v>276021.44999999995</v>
      </c>
      <c r="BD106" s="480"/>
      <c r="BE106" s="480">
        <f t="shared" si="14"/>
        <v>558374.44999999995</v>
      </c>
    </row>
    <row r="107" spans="3:61" x14ac:dyDescent="0.25">
      <c r="G107" s="652"/>
      <c r="H107" s="652"/>
      <c r="I107" s="652"/>
      <c r="K107" s="652"/>
      <c r="L107" s="652"/>
      <c r="M107" s="652"/>
      <c r="O107" s="652"/>
      <c r="P107" s="652"/>
      <c r="Q107" s="652"/>
      <c r="S107" s="652"/>
      <c r="T107" s="652"/>
      <c r="U107" s="652"/>
      <c r="W107" s="652"/>
      <c r="X107" s="652"/>
      <c r="Y107" s="652"/>
      <c r="Z107" s="652"/>
      <c r="AA107" s="652"/>
      <c r="AD107" s="652"/>
      <c r="AE107" s="652"/>
      <c r="AG107" s="652"/>
      <c r="AH107" s="652"/>
      <c r="AI107" s="652"/>
      <c r="AL107" s="652"/>
      <c r="AM107" s="652"/>
      <c r="AN107" s="652"/>
      <c r="AO107" s="652"/>
      <c r="AQ107" s="652"/>
      <c r="AR107" s="652"/>
      <c r="AS107" s="652"/>
      <c r="AU107" s="652"/>
      <c r="AV107" s="652"/>
      <c r="AW107" s="652"/>
      <c r="AY107" s="652"/>
      <c r="AZ107" s="652"/>
      <c r="BA107" s="652"/>
      <c r="BB107" s="652"/>
      <c r="BC107" s="652"/>
      <c r="BD107" s="761"/>
      <c r="BE107" s="761"/>
    </row>
    <row r="108" spans="3:61" ht="18.75" x14ac:dyDescent="0.25">
      <c r="C108" s="484" t="s">
        <v>1822</v>
      </c>
      <c r="D108" s="484"/>
      <c r="E108" s="485" t="e">
        <f>+E106-E102</f>
        <v>#REF!</v>
      </c>
      <c r="F108" s="485">
        <f t="shared" ref="F108:BE108" si="27">+F106-F102</f>
        <v>0</v>
      </c>
      <c r="G108" s="485" t="e">
        <f t="shared" si="27"/>
        <v>#REF!</v>
      </c>
      <c r="H108" s="485">
        <f t="shared" si="27"/>
        <v>0</v>
      </c>
      <c r="I108" s="485" t="e">
        <f t="shared" si="27"/>
        <v>#REF!</v>
      </c>
      <c r="J108" s="485">
        <f t="shared" si="27"/>
        <v>0</v>
      </c>
      <c r="K108" s="485" t="e">
        <f t="shared" si="27"/>
        <v>#REF!</v>
      </c>
      <c r="L108" s="485">
        <f t="shared" si="27"/>
        <v>0</v>
      </c>
      <c r="M108" s="485" t="e">
        <f t="shared" si="27"/>
        <v>#REF!</v>
      </c>
      <c r="N108" s="485">
        <f t="shared" si="27"/>
        <v>0</v>
      </c>
      <c r="O108" s="485" t="e">
        <f t="shared" si="27"/>
        <v>#REF!</v>
      </c>
      <c r="P108" s="485">
        <f t="shared" si="27"/>
        <v>0</v>
      </c>
      <c r="Q108" s="485" t="e">
        <f t="shared" si="27"/>
        <v>#REF!</v>
      </c>
      <c r="R108" s="485">
        <f t="shared" si="27"/>
        <v>0</v>
      </c>
      <c r="S108" s="485" t="e">
        <f t="shared" si="27"/>
        <v>#REF!</v>
      </c>
      <c r="T108" s="485">
        <f t="shared" si="27"/>
        <v>0</v>
      </c>
      <c r="U108" s="485" t="e">
        <f t="shared" si="27"/>
        <v>#REF!</v>
      </c>
      <c r="V108" s="485">
        <f t="shared" si="27"/>
        <v>0</v>
      </c>
      <c r="W108" s="485" t="e">
        <f t="shared" si="27"/>
        <v>#REF!</v>
      </c>
      <c r="X108" s="485">
        <f t="shared" si="27"/>
        <v>0</v>
      </c>
      <c r="Y108" s="485" t="e">
        <f t="shared" si="27"/>
        <v>#REF!</v>
      </c>
      <c r="Z108" s="485">
        <f t="shared" si="27"/>
        <v>0</v>
      </c>
      <c r="AA108" s="485" t="e">
        <f t="shared" si="27"/>
        <v>#REF!</v>
      </c>
      <c r="AB108" s="485">
        <f t="shared" si="27"/>
        <v>0</v>
      </c>
      <c r="AC108" s="485" t="e">
        <f t="shared" si="27"/>
        <v>#REF!</v>
      </c>
      <c r="AD108" s="485">
        <f t="shared" si="27"/>
        <v>0</v>
      </c>
      <c r="AE108" s="485" t="e">
        <f t="shared" si="27"/>
        <v>#REF!</v>
      </c>
      <c r="AF108" s="485">
        <f t="shared" si="27"/>
        <v>0</v>
      </c>
      <c r="AG108" s="485" t="e">
        <f t="shared" si="27"/>
        <v>#REF!</v>
      </c>
      <c r="AH108" s="485">
        <f t="shared" si="27"/>
        <v>0</v>
      </c>
      <c r="AI108" s="485" t="e">
        <f t="shared" si="27"/>
        <v>#REF!</v>
      </c>
      <c r="AJ108" s="485">
        <f t="shared" si="27"/>
        <v>0</v>
      </c>
      <c r="AK108" s="485" t="e">
        <f t="shared" si="27"/>
        <v>#REF!</v>
      </c>
      <c r="AL108" s="485">
        <f t="shared" si="27"/>
        <v>0</v>
      </c>
      <c r="AM108" s="485" t="e">
        <f t="shared" si="27"/>
        <v>#REF!</v>
      </c>
      <c r="AN108" s="485">
        <f t="shared" si="27"/>
        <v>0</v>
      </c>
      <c r="AO108" s="485" t="e">
        <f t="shared" si="27"/>
        <v>#REF!</v>
      </c>
      <c r="AP108" s="485">
        <f t="shared" si="27"/>
        <v>0</v>
      </c>
      <c r="AQ108" s="485" t="e">
        <f t="shared" si="27"/>
        <v>#REF!</v>
      </c>
      <c r="AR108" s="485">
        <f t="shared" si="27"/>
        <v>0</v>
      </c>
      <c r="AS108" s="485" t="e">
        <f t="shared" si="27"/>
        <v>#REF!</v>
      </c>
      <c r="AT108" s="485">
        <f t="shared" si="27"/>
        <v>0</v>
      </c>
      <c r="AU108" s="485" t="e">
        <f t="shared" si="27"/>
        <v>#REF!</v>
      </c>
      <c r="AV108" s="485">
        <f t="shared" si="27"/>
        <v>0</v>
      </c>
      <c r="AW108" s="485" t="e">
        <f t="shared" si="27"/>
        <v>#REF!</v>
      </c>
      <c r="AX108" s="485">
        <f t="shared" si="27"/>
        <v>0</v>
      </c>
      <c r="AY108" s="485" t="e">
        <f t="shared" si="27"/>
        <v>#REF!</v>
      </c>
      <c r="AZ108" s="485">
        <f t="shared" si="27"/>
        <v>0</v>
      </c>
      <c r="BA108" s="485" t="e">
        <f t="shared" si="27"/>
        <v>#REF!</v>
      </c>
      <c r="BB108" s="485">
        <f t="shared" si="27"/>
        <v>0</v>
      </c>
      <c r="BC108" s="485" t="e">
        <f t="shared" si="27"/>
        <v>#REF!</v>
      </c>
      <c r="BD108" s="485">
        <f t="shared" si="27"/>
        <v>0</v>
      </c>
      <c r="BE108" s="485" t="e">
        <f t="shared" si="27"/>
        <v>#REF!</v>
      </c>
    </row>
    <row r="109" spans="3:61" x14ac:dyDescent="0.25">
      <c r="H109" s="652"/>
      <c r="I109" s="652"/>
      <c r="L109" s="652"/>
      <c r="M109" s="652"/>
      <c r="P109" s="652"/>
      <c r="Q109" s="652"/>
      <c r="T109" s="652"/>
      <c r="U109" s="652"/>
      <c r="X109" s="652"/>
      <c r="Y109" s="652"/>
      <c r="Z109" s="652"/>
      <c r="AA109" s="652"/>
      <c r="AD109" s="652"/>
      <c r="AE109" s="652"/>
      <c r="AH109" s="652"/>
      <c r="AI109" s="652"/>
      <c r="AL109" s="652"/>
      <c r="AM109" s="652"/>
      <c r="AN109" s="652"/>
      <c r="AO109" s="652"/>
      <c r="AR109" s="652"/>
      <c r="AS109" s="652"/>
      <c r="AV109" s="652"/>
      <c r="AW109" s="652"/>
      <c r="AZ109" s="652"/>
      <c r="BA109" s="652"/>
      <c r="BB109" s="652"/>
      <c r="BC109" s="652"/>
      <c r="BD109" s="761"/>
      <c r="BE109" s="761"/>
    </row>
    <row r="110" spans="3:61" ht="15.75" thickBot="1" x14ac:dyDescent="0.3">
      <c r="H110" s="652"/>
      <c r="I110" s="652"/>
      <c r="L110" s="652"/>
      <c r="M110" s="652"/>
      <c r="P110" s="652"/>
      <c r="Q110" s="652"/>
      <c r="T110" s="652"/>
      <c r="U110" s="652"/>
      <c r="X110" s="652"/>
      <c r="Y110" s="652"/>
      <c r="Z110" s="652"/>
      <c r="AA110" s="652"/>
      <c r="AD110" s="652"/>
      <c r="AE110" s="652"/>
      <c r="AH110" s="652"/>
      <c r="AI110" s="652"/>
      <c r="AL110" s="652"/>
      <c r="AM110" s="652"/>
      <c r="AN110" s="652"/>
      <c r="AO110" s="652"/>
      <c r="AR110" s="652"/>
      <c r="AS110" s="652"/>
      <c r="AV110" s="652"/>
      <c r="AW110" s="652"/>
      <c r="AZ110" s="652"/>
      <c r="BA110" s="652"/>
      <c r="BB110" s="652"/>
      <c r="BC110" s="652"/>
      <c r="BD110" s="761"/>
      <c r="BE110" s="761"/>
    </row>
    <row r="111" spans="3:61" ht="24" thickBot="1" x14ac:dyDescent="0.4">
      <c r="C111" s="742" t="s">
        <v>1823</v>
      </c>
      <c r="D111" s="743"/>
      <c r="E111" s="743"/>
      <c r="F111" s="743"/>
      <c r="G111" s="743"/>
      <c r="H111" s="743"/>
      <c r="I111" s="743"/>
      <c r="J111" s="743"/>
      <c r="K111" s="743"/>
      <c r="L111" s="743"/>
      <c r="M111" s="743"/>
      <c r="N111" s="743"/>
      <c r="O111" s="743"/>
      <c r="P111" s="743"/>
      <c r="Q111" s="743"/>
      <c r="R111" s="743"/>
      <c r="S111" s="743"/>
      <c r="T111" s="743"/>
      <c r="U111" s="743"/>
      <c r="V111" s="743"/>
      <c r="W111" s="743"/>
      <c r="X111" s="743"/>
      <c r="Y111" s="743"/>
      <c r="Z111" s="743"/>
      <c r="AA111" s="743"/>
      <c r="AB111" s="743"/>
      <c r="AC111" s="754"/>
      <c r="AD111" s="743"/>
      <c r="AE111" s="743"/>
      <c r="AF111" s="743"/>
      <c r="AG111" s="743"/>
      <c r="AH111" s="743"/>
      <c r="AI111" s="743"/>
      <c r="AJ111" s="743"/>
      <c r="AK111" s="754"/>
      <c r="AL111" s="743"/>
      <c r="AM111" s="743"/>
      <c r="AN111" s="743"/>
      <c r="AO111" s="743"/>
      <c r="AP111" s="743"/>
      <c r="AQ111" s="743"/>
      <c r="AR111" s="743"/>
      <c r="AS111" s="743"/>
      <c r="AT111" s="743"/>
      <c r="AU111" s="743"/>
      <c r="AV111" s="743"/>
      <c r="AW111" s="743"/>
      <c r="AX111" s="743"/>
      <c r="AY111" s="743"/>
      <c r="AZ111" s="743"/>
      <c r="BA111" s="743"/>
      <c r="BB111" s="743"/>
      <c r="BC111" s="743"/>
      <c r="BD111" s="762"/>
      <c r="BE111" s="762"/>
    </row>
    <row r="112" spans="3:61" ht="15.75" x14ac:dyDescent="0.25">
      <c r="C112" s="486"/>
      <c r="D112" s="486"/>
      <c r="E112" s="472" t="s">
        <v>1762</v>
      </c>
      <c r="F112" s="3958" t="s">
        <v>1831</v>
      </c>
      <c r="G112" s="3959"/>
      <c r="H112" s="3958" t="s">
        <v>660</v>
      </c>
      <c r="I112" s="3959"/>
      <c r="J112" s="3958" t="s">
        <v>1832</v>
      </c>
      <c r="K112" s="3959"/>
      <c r="L112" s="3958" t="s">
        <v>639</v>
      </c>
      <c r="M112" s="3959"/>
      <c r="N112" s="3958" t="s">
        <v>1833</v>
      </c>
      <c r="O112" s="3959"/>
      <c r="P112" s="3958" t="s">
        <v>653</v>
      </c>
      <c r="Q112" s="3959"/>
      <c r="R112" s="3958" t="s">
        <v>1834</v>
      </c>
      <c r="S112" s="3959"/>
      <c r="T112" s="3958" t="s">
        <v>839</v>
      </c>
      <c r="U112" s="3959"/>
      <c r="V112" s="3958" t="s">
        <v>1835</v>
      </c>
      <c r="W112" s="3959"/>
      <c r="X112" s="3958" t="s">
        <v>662</v>
      </c>
      <c r="Y112" s="3959"/>
      <c r="Z112" s="3958" t="s">
        <v>659</v>
      </c>
      <c r="AA112" s="3959"/>
      <c r="AB112" s="3958" t="s">
        <v>1836</v>
      </c>
      <c r="AC112" s="3959"/>
      <c r="AD112" s="3958" t="s">
        <v>1104</v>
      </c>
      <c r="AE112" s="3959"/>
      <c r="AF112" s="3958" t="s">
        <v>1837</v>
      </c>
      <c r="AG112" s="3959"/>
      <c r="AH112" s="3958" t="s">
        <v>1659</v>
      </c>
      <c r="AI112" s="3959"/>
      <c r="AJ112" s="3958" t="s">
        <v>1838</v>
      </c>
      <c r="AK112" s="3959"/>
      <c r="AL112" s="3958" t="s">
        <v>664</v>
      </c>
      <c r="AM112" s="3959"/>
      <c r="AN112" s="3958" t="s">
        <v>921</v>
      </c>
      <c r="AO112" s="3959"/>
      <c r="AP112" s="3958" t="s">
        <v>1839</v>
      </c>
      <c r="AQ112" s="3959"/>
      <c r="AR112" s="3958" t="s">
        <v>1698</v>
      </c>
      <c r="AS112" s="3959"/>
      <c r="AT112" s="3958" t="s">
        <v>1840</v>
      </c>
      <c r="AU112" s="3959"/>
      <c r="AV112" s="3958" t="s">
        <v>1708</v>
      </c>
      <c r="AW112" s="3959"/>
      <c r="AX112" s="3958" t="s">
        <v>1841</v>
      </c>
      <c r="AY112" s="3959"/>
      <c r="AZ112" s="3958" t="s">
        <v>665</v>
      </c>
      <c r="BA112" s="3959"/>
      <c r="BB112" s="3958" t="s">
        <v>673</v>
      </c>
      <c r="BC112" s="3959"/>
      <c r="BD112" s="3963" t="s">
        <v>1763</v>
      </c>
      <c r="BE112" s="3964"/>
    </row>
    <row r="113" spans="2:58" ht="18.75" x14ac:dyDescent="0.25">
      <c r="C113" s="488" t="s">
        <v>1220</v>
      </c>
      <c r="D113" s="487"/>
      <c r="E113" s="468">
        <f>+'GRD SUMM RCL CASTER 3'!C7</f>
        <v>1150</v>
      </c>
      <c r="F113" s="465"/>
      <c r="G113" s="468">
        <f>+'GRD SUMM RCL CASTER 3'!E7</f>
        <v>0</v>
      </c>
      <c r="H113" s="465"/>
      <c r="I113" s="468">
        <f t="shared" ref="I113:I129" si="28">+E113+G113</f>
        <v>1150</v>
      </c>
      <c r="J113" s="465"/>
      <c r="K113" s="468">
        <f>+'GRD SUMM RCL CASTER 3'!I7</f>
        <v>2812</v>
      </c>
      <c r="L113" s="465"/>
      <c r="M113" s="468">
        <f t="shared" ref="M113:M134" si="29">+E113+G113+K113</f>
        <v>3962</v>
      </c>
      <c r="N113" s="465"/>
      <c r="O113" s="468">
        <f>+'GRD SUMM RCL CASTER 3'!M7</f>
        <v>131</v>
      </c>
      <c r="P113" s="465"/>
      <c r="Q113" s="468">
        <f t="shared" ref="Q113:Q134" si="30">+O113+K113+G113+E113</f>
        <v>4093</v>
      </c>
      <c r="R113" s="465"/>
      <c r="S113" s="468">
        <f>+'GRD SUMM RCL CASTER 3'!Q7</f>
        <v>2379</v>
      </c>
      <c r="T113" s="465"/>
      <c r="U113" s="468">
        <f t="shared" ref="U113:U134" si="31">+S113+O113+K113+G113+E113</f>
        <v>6472</v>
      </c>
      <c r="V113" s="465"/>
      <c r="W113" s="468">
        <f>+'GRD SUMM RCL CASTER 3'!U7</f>
        <v>4284.3059999999996</v>
      </c>
      <c r="X113" s="465"/>
      <c r="Y113" s="468">
        <f t="shared" ref="Y113" si="32">+W113+S113+O113</f>
        <v>6794.3059999999996</v>
      </c>
      <c r="Z113" s="465"/>
      <c r="AA113" s="468">
        <f t="shared" ref="AA113" si="33">+E113+G113+K113+O113+S113+W113</f>
        <v>10756.306</v>
      </c>
      <c r="AB113" s="465"/>
      <c r="AC113" s="748">
        <f>+'GRD SUMM RCL CASTER 3'!AA7</f>
        <v>1571.31</v>
      </c>
      <c r="AD113" s="465"/>
      <c r="AE113" s="468">
        <f t="shared" ref="AE113:AE134" si="34">+AC113+W113+S113+O113+K113+G113+E113</f>
        <v>12327.616</v>
      </c>
      <c r="AF113" s="465"/>
      <c r="AG113" s="468">
        <f>+'GRD SUMM RCL CASTER 3'!AE7</f>
        <v>0</v>
      </c>
      <c r="AH113" s="465"/>
      <c r="AI113" s="468">
        <f t="shared" ref="AI113:AI134" si="35">+AG113+AC113+W113+S113+O113+K113+G113+E113</f>
        <v>12327.616</v>
      </c>
      <c r="AJ113" s="465"/>
      <c r="AK113" s="748">
        <f>+'GRD SUMM RCL CASTER 3'!AI7</f>
        <v>1587</v>
      </c>
      <c r="AL113" s="465"/>
      <c r="AM113" s="468">
        <f t="shared" ref="AM113:AM134" si="36">+AK113+AG113+AC113</f>
        <v>3158.31</v>
      </c>
      <c r="AN113" s="465"/>
      <c r="AO113" s="468">
        <f t="shared" ref="AO113:AO134" si="37">+AK113+AG113+AC113+W113+S113+O113+K113+G113+E113</f>
        <v>13914.616</v>
      </c>
      <c r="AP113" s="465"/>
      <c r="AQ113" s="468">
        <f>+'GRD SUMM RCL CASTER 3'!AO7</f>
        <v>254.59200000000001</v>
      </c>
      <c r="AR113" s="465"/>
      <c r="AS113" s="468">
        <f t="shared" ref="AS113:AS134" si="38">+AO113+AQ113</f>
        <v>14169.208000000001</v>
      </c>
      <c r="AT113" s="465"/>
      <c r="AU113" s="468">
        <f>+'GRD SUMM RCL CASTER 3'!AS7</f>
        <v>0</v>
      </c>
      <c r="AV113" s="465"/>
      <c r="AW113" s="468">
        <f t="shared" ref="AW113:AW134" si="39">+AS113+AU113</f>
        <v>14169.208000000001</v>
      </c>
      <c r="AX113" s="465"/>
      <c r="AY113" s="468">
        <f>+'GRD SUMM RCL CASTER 3'!AW7</f>
        <v>0</v>
      </c>
      <c r="AZ113" s="465"/>
      <c r="BA113" s="468">
        <f t="shared" ref="BA113:BA134" si="40">+AY113+AU113+AQ113</f>
        <v>254.59200000000001</v>
      </c>
      <c r="BB113" s="465"/>
      <c r="BC113" s="468">
        <f t="shared" ref="BC113:BC134" si="41">+BA113+AM113</f>
        <v>3412.902</v>
      </c>
      <c r="BD113" s="763"/>
      <c r="BE113" s="490">
        <f t="shared" ref="BE113:BE134" si="42">+BC113+AA113</f>
        <v>14169.208000000001</v>
      </c>
    </row>
    <row r="114" spans="2:58" x14ac:dyDescent="0.25">
      <c r="C114" s="488" t="s">
        <v>1221</v>
      </c>
      <c r="D114" s="488"/>
      <c r="E114" s="468">
        <f>+'GRD SUMM RCL CASTER 3'!C8</f>
        <v>164</v>
      </c>
      <c r="F114" s="468"/>
      <c r="G114" s="468">
        <f>+'GRD SUMM RCL CASTER 3'!E8</f>
        <v>0</v>
      </c>
      <c r="H114" s="468"/>
      <c r="I114" s="468">
        <f t="shared" si="28"/>
        <v>164</v>
      </c>
      <c r="J114" s="468"/>
      <c r="K114" s="468">
        <f>+'GRD SUMM RCL CASTER 3'!I8</f>
        <v>40</v>
      </c>
      <c r="L114" s="468"/>
      <c r="M114" s="468">
        <f t="shared" si="29"/>
        <v>204</v>
      </c>
      <c r="N114" s="468"/>
      <c r="O114" s="468">
        <f>+'GRD SUMM RCL CASTER 3'!M8</f>
        <v>63</v>
      </c>
      <c r="P114" s="468"/>
      <c r="Q114" s="468">
        <f t="shared" si="30"/>
        <v>267</v>
      </c>
      <c r="R114" s="468"/>
      <c r="S114" s="468">
        <f>+'GRD SUMM RCL CASTER 3'!Q8</f>
        <v>88</v>
      </c>
      <c r="T114" s="468"/>
      <c r="U114" s="468">
        <f t="shared" si="31"/>
        <v>355</v>
      </c>
      <c r="V114" s="468"/>
      <c r="W114" s="468">
        <f>+'GRD SUMM RCL CASTER 3'!U8</f>
        <v>115.36199999999999</v>
      </c>
      <c r="X114" s="468"/>
      <c r="Y114" s="468">
        <f t="shared" ref="Y114:Y134" si="43">+W114+S114+O114</f>
        <v>266.36199999999997</v>
      </c>
      <c r="Z114" s="468"/>
      <c r="AA114" s="468">
        <f t="shared" ref="AA114:AA134" si="44">+E114+G114+K114+O114+S114+W114</f>
        <v>470.36199999999997</v>
      </c>
      <c r="AB114" s="468"/>
      <c r="AC114" s="748">
        <f>+'GRD SUMM RCL CASTER 3'!AA8</f>
        <v>43.758000000000003</v>
      </c>
      <c r="AD114" s="468"/>
      <c r="AE114" s="468">
        <f t="shared" si="34"/>
        <v>514.12</v>
      </c>
      <c r="AF114" s="468"/>
      <c r="AG114" s="468">
        <f>+'GRD SUMM RCL CASTER 3'!AE8</f>
        <v>0</v>
      </c>
      <c r="AH114" s="468"/>
      <c r="AI114" s="468">
        <f t="shared" si="35"/>
        <v>514.12</v>
      </c>
      <c r="AJ114" s="468"/>
      <c r="AK114" s="748">
        <f>+'GRD SUMM RCL CASTER 3'!AI8</f>
        <v>477</v>
      </c>
      <c r="AL114" s="468"/>
      <c r="AM114" s="468">
        <f t="shared" si="36"/>
        <v>520.75800000000004</v>
      </c>
      <c r="AN114" s="468"/>
      <c r="AO114" s="468">
        <f t="shared" si="37"/>
        <v>991.12</v>
      </c>
      <c r="AP114" s="468"/>
      <c r="AQ114" s="468">
        <f>+'GRD SUMM RCL CASTER 3'!AO8</f>
        <v>298.35000000000002</v>
      </c>
      <c r="AR114" s="468"/>
      <c r="AS114" s="468">
        <f t="shared" si="38"/>
        <v>1289.47</v>
      </c>
      <c r="AT114" s="468"/>
      <c r="AU114" s="468">
        <f>+'GRD SUMM RCL CASTER 3'!AS8</f>
        <v>0</v>
      </c>
      <c r="AV114" s="468"/>
      <c r="AW114" s="468">
        <f t="shared" si="39"/>
        <v>1289.47</v>
      </c>
      <c r="AX114" s="468"/>
      <c r="AY114" s="468">
        <f>+'GRD SUMM RCL CASTER 3'!AW8</f>
        <v>0</v>
      </c>
      <c r="AZ114" s="468"/>
      <c r="BA114" s="468">
        <f t="shared" si="40"/>
        <v>298.35000000000002</v>
      </c>
      <c r="BB114" s="468"/>
      <c r="BC114" s="468">
        <f t="shared" si="41"/>
        <v>819.10800000000006</v>
      </c>
      <c r="BD114" s="490"/>
      <c r="BE114" s="490">
        <f t="shared" si="42"/>
        <v>1289.47</v>
      </c>
    </row>
    <row r="115" spans="2:58" x14ac:dyDescent="0.25">
      <c r="C115" s="488" t="s">
        <v>1264</v>
      </c>
      <c r="D115" s="488"/>
      <c r="E115" s="468" t="e">
        <f>+'GRD SUMM RCL CASTER 3'!#REF!</f>
        <v>#REF!</v>
      </c>
      <c r="F115" s="468"/>
      <c r="G115" s="468" t="e">
        <f>+'GRD SUMM RCL CASTER 3'!#REF!</f>
        <v>#REF!</v>
      </c>
      <c r="H115" s="468"/>
      <c r="I115" s="468" t="e">
        <f t="shared" si="28"/>
        <v>#REF!</v>
      </c>
      <c r="J115" s="468"/>
      <c r="K115" s="468" t="e">
        <f>+'GRD SUMM RCL CASTER 3'!#REF!</f>
        <v>#REF!</v>
      </c>
      <c r="L115" s="468"/>
      <c r="M115" s="468" t="e">
        <f t="shared" si="29"/>
        <v>#REF!</v>
      </c>
      <c r="N115" s="468"/>
      <c r="O115" s="468" t="e">
        <f>+'GRD SUMM RCL CASTER 3'!#REF!</f>
        <v>#REF!</v>
      </c>
      <c r="P115" s="468"/>
      <c r="Q115" s="468" t="e">
        <f t="shared" si="30"/>
        <v>#REF!</v>
      </c>
      <c r="R115" s="468"/>
      <c r="S115" s="468" t="e">
        <f>+'GRD SUMM RCL CASTER 3'!#REF!</f>
        <v>#REF!</v>
      </c>
      <c r="T115" s="468"/>
      <c r="U115" s="468" t="e">
        <f t="shared" si="31"/>
        <v>#REF!</v>
      </c>
      <c r="V115" s="468"/>
      <c r="W115" s="468" t="e">
        <f>+'GRD SUMM RCL CASTER 3'!#REF!</f>
        <v>#REF!</v>
      </c>
      <c r="X115" s="468"/>
      <c r="Y115" s="468" t="e">
        <f t="shared" si="43"/>
        <v>#REF!</v>
      </c>
      <c r="Z115" s="468"/>
      <c r="AA115" s="468" t="e">
        <f t="shared" si="44"/>
        <v>#REF!</v>
      </c>
      <c r="AB115" s="468"/>
      <c r="AC115" s="748" t="e">
        <f>+'GRD SUMM RCL CASTER 3'!#REF!</f>
        <v>#REF!</v>
      </c>
      <c r="AD115" s="468"/>
      <c r="AE115" s="468" t="e">
        <f t="shared" si="34"/>
        <v>#REF!</v>
      </c>
      <c r="AF115" s="468"/>
      <c r="AG115" s="468" t="e">
        <f>+'GRD SUMM RCL CASTER 3'!#REF!</f>
        <v>#REF!</v>
      </c>
      <c r="AH115" s="468"/>
      <c r="AI115" s="468" t="e">
        <f t="shared" si="35"/>
        <v>#REF!</v>
      </c>
      <c r="AJ115" s="468"/>
      <c r="AK115" s="748" t="e">
        <f>+'GRD SUMM RCL CASTER 3'!#REF!</f>
        <v>#REF!</v>
      </c>
      <c r="AL115" s="468"/>
      <c r="AM115" s="468" t="e">
        <f t="shared" si="36"/>
        <v>#REF!</v>
      </c>
      <c r="AN115" s="468"/>
      <c r="AO115" s="468" t="e">
        <f t="shared" si="37"/>
        <v>#REF!</v>
      </c>
      <c r="AP115" s="468"/>
      <c r="AQ115" s="468" t="e">
        <f>+'GRD SUMM RCL CASTER 3'!#REF!</f>
        <v>#REF!</v>
      </c>
      <c r="AR115" s="468"/>
      <c r="AS115" s="468" t="e">
        <f t="shared" si="38"/>
        <v>#REF!</v>
      </c>
      <c r="AT115" s="468"/>
      <c r="AU115" s="468" t="e">
        <f>+'GRD SUMM RCL CASTER 3'!#REF!</f>
        <v>#REF!</v>
      </c>
      <c r="AV115" s="468"/>
      <c r="AW115" s="468" t="e">
        <f t="shared" si="39"/>
        <v>#REF!</v>
      </c>
      <c r="AX115" s="468"/>
      <c r="AY115" s="468" t="e">
        <f>+'GRD SUMM RCL CASTER 3'!#REF!</f>
        <v>#REF!</v>
      </c>
      <c r="AZ115" s="468"/>
      <c r="BA115" s="468" t="e">
        <f t="shared" si="40"/>
        <v>#REF!</v>
      </c>
      <c r="BB115" s="468"/>
      <c r="BC115" s="468" t="e">
        <f t="shared" si="41"/>
        <v>#REF!</v>
      </c>
      <c r="BD115" s="490"/>
      <c r="BE115" s="490" t="e">
        <f t="shared" si="42"/>
        <v>#REF!</v>
      </c>
    </row>
    <row r="116" spans="2:58" x14ac:dyDescent="0.25">
      <c r="C116" s="488" t="s">
        <v>1540</v>
      </c>
      <c r="D116" s="488"/>
      <c r="E116" s="468" t="e">
        <f>+'GRD SUMM RCL CASTER 3'!#REF!</f>
        <v>#REF!</v>
      </c>
      <c r="F116" s="468"/>
      <c r="G116" s="468" t="e">
        <f>+'GRD SUMM RCL CASTER 3'!#REF!</f>
        <v>#REF!</v>
      </c>
      <c r="H116" s="468"/>
      <c r="I116" s="468" t="e">
        <f t="shared" si="28"/>
        <v>#REF!</v>
      </c>
      <c r="J116" s="468"/>
      <c r="K116" s="468" t="e">
        <f>+'GRD SUMM RCL CASTER 3'!#REF!</f>
        <v>#REF!</v>
      </c>
      <c r="L116" s="468"/>
      <c r="M116" s="468" t="e">
        <f t="shared" si="29"/>
        <v>#REF!</v>
      </c>
      <c r="N116" s="468"/>
      <c r="O116" s="468" t="e">
        <f>+'GRD SUMM RCL CASTER 3'!#REF!</f>
        <v>#REF!</v>
      </c>
      <c r="P116" s="468"/>
      <c r="Q116" s="468" t="e">
        <f t="shared" si="30"/>
        <v>#REF!</v>
      </c>
      <c r="R116" s="468"/>
      <c r="S116" s="468" t="e">
        <f>+'GRD SUMM RCL CASTER 3'!#REF!</f>
        <v>#REF!</v>
      </c>
      <c r="T116" s="468"/>
      <c r="U116" s="468" t="e">
        <f t="shared" si="31"/>
        <v>#REF!</v>
      </c>
      <c r="V116" s="468"/>
      <c r="W116" s="468" t="e">
        <f>+'GRD SUMM RCL CASTER 3'!#REF!</f>
        <v>#REF!</v>
      </c>
      <c r="X116" s="468"/>
      <c r="Y116" s="468" t="e">
        <f t="shared" si="43"/>
        <v>#REF!</v>
      </c>
      <c r="Z116" s="468"/>
      <c r="AA116" s="468" t="e">
        <f t="shared" si="44"/>
        <v>#REF!</v>
      </c>
      <c r="AB116" s="468"/>
      <c r="AC116" s="748" t="e">
        <f>+'GRD SUMM RCL CASTER 3'!#REF!</f>
        <v>#REF!</v>
      </c>
      <c r="AD116" s="468"/>
      <c r="AE116" s="468" t="e">
        <f t="shared" si="34"/>
        <v>#REF!</v>
      </c>
      <c r="AF116" s="468"/>
      <c r="AG116" s="468" t="e">
        <f>+'GRD SUMM RCL CASTER 3'!#REF!</f>
        <v>#REF!</v>
      </c>
      <c r="AH116" s="468"/>
      <c r="AI116" s="468" t="e">
        <f t="shared" si="35"/>
        <v>#REF!</v>
      </c>
      <c r="AJ116" s="468"/>
      <c r="AK116" s="748" t="e">
        <f>+'GRD SUMM RCL CASTER 3'!#REF!</f>
        <v>#REF!</v>
      </c>
      <c r="AL116" s="468"/>
      <c r="AM116" s="468" t="e">
        <f t="shared" si="36"/>
        <v>#REF!</v>
      </c>
      <c r="AN116" s="468"/>
      <c r="AO116" s="468" t="e">
        <f t="shared" si="37"/>
        <v>#REF!</v>
      </c>
      <c r="AP116" s="468"/>
      <c r="AQ116" s="468" t="e">
        <f>+'GRD SUMM RCL CASTER 3'!#REF!</f>
        <v>#REF!</v>
      </c>
      <c r="AR116" s="468"/>
      <c r="AS116" s="468" t="e">
        <f t="shared" si="38"/>
        <v>#REF!</v>
      </c>
      <c r="AT116" s="468"/>
      <c r="AU116" s="468" t="e">
        <f>+'GRD SUMM RCL CASTER 3'!#REF!</f>
        <v>#REF!</v>
      </c>
      <c r="AV116" s="468"/>
      <c r="AW116" s="468" t="e">
        <f t="shared" si="39"/>
        <v>#REF!</v>
      </c>
      <c r="AX116" s="468"/>
      <c r="AY116" s="468" t="e">
        <f>+'GRD SUMM RCL CASTER 3'!#REF!</f>
        <v>#REF!</v>
      </c>
      <c r="AZ116" s="468"/>
      <c r="BA116" s="468" t="e">
        <f t="shared" si="40"/>
        <v>#REF!</v>
      </c>
      <c r="BB116" s="468"/>
      <c r="BC116" s="468" t="e">
        <f t="shared" si="41"/>
        <v>#REF!</v>
      </c>
      <c r="BD116" s="490"/>
      <c r="BE116" s="490" t="e">
        <f t="shared" si="42"/>
        <v>#REF!</v>
      </c>
    </row>
    <row r="117" spans="2:58" x14ac:dyDescent="0.25">
      <c r="C117" s="488" t="s">
        <v>1222</v>
      </c>
      <c r="D117" s="488"/>
      <c r="E117" s="468">
        <f>+'GRD SUMM RCL CASTER 3'!C9</f>
        <v>2228</v>
      </c>
      <c r="F117" s="468"/>
      <c r="G117" s="468">
        <f>+'GRD SUMM RCL CASTER 3'!E9</f>
        <v>155</v>
      </c>
      <c r="H117" s="468"/>
      <c r="I117" s="468">
        <f t="shared" si="28"/>
        <v>2383</v>
      </c>
      <c r="J117" s="468"/>
      <c r="K117" s="468">
        <f>+'GRD SUMM RCL CASTER 3'!I9</f>
        <v>1532</v>
      </c>
      <c r="L117" s="468"/>
      <c r="M117" s="468">
        <f t="shared" si="29"/>
        <v>3915</v>
      </c>
      <c r="N117" s="468"/>
      <c r="O117" s="468">
        <f>+'GRD SUMM RCL CASTER 3'!M9</f>
        <v>3338</v>
      </c>
      <c r="P117" s="468"/>
      <c r="Q117" s="468">
        <f t="shared" si="30"/>
        <v>7253</v>
      </c>
      <c r="R117" s="468"/>
      <c r="S117" s="468">
        <f>+'GRD SUMM RCL CASTER 3'!Q9</f>
        <v>5159</v>
      </c>
      <c r="T117" s="468"/>
      <c r="U117" s="468">
        <f t="shared" si="31"/>
        <v>12412</v>
      </c>
      <c r="V117" s="468"/>
      <c r="W117" s="468">
        <f>+'GRD SUMM RCL CASTER 3'!U9</f>
        <v>982.56600000000003</v>
      </c>
      <c r="X117" s="468"/>
      <c r="Y117" s="468">
        <f t="shared" si="43"/>
        <v>9479.5659999999989</v>
      </c>
      <c r="Z117" s="468"/>
      <c r="AA117" s="468">
        <f t="shared" si="44"/>
        <v>13394.566000000001</v>
      </c>
      <c r="AB117" s="468"/>
      <c r="AC117" s="748">
        <f>+'GRD SUMM RCL CASTER 3'!AA9</f>
        <v>5183.3339999999998</v>
      </c>
      <c r="AD117" s="468"/>
      <c r="AE117" s="468">
        <f t="shared" si="34"/>
        <v>18577.900000000001</v>
      </c>
      <c r="AF117" s="468"/>
      <c r="AG117" s="468">
        <f>+'GRD SUMM RCL CASTER 3'!AE9</f>
        <v>0</v>
      </c>
      <c r="AH117" s="468"/>
      <c r="AI117" s="468">
        <f t="shared" si="35"/>
        <v>18577.900000000001</v>
      </c>
      <c r="AJ117" s="468"/>
      <c r="AK117" s="748">
        <f>+'GRD SUMM RCL CASTER 3'!AI9</f>
        <v>10406</v>
      </c>
      <c r="AL117" s="468"/>
      <c r="AM117" s="468">
        <f t="shared" si="36"/>
        <v>15589.333999999999</v>
      </c>
      <c r="AN117" s="468"/>
      <c r="AO117" s="468">
        <f t="shared" si="37"/>
        <v>28983.899999999998</v>
      </c>
      <c r="AP117" s="468"/>
      <c r="AQ117" s="468">
        <f>+'GRD SUMM RCL CASTER 3'!AO9</f>
        <v>10251.306</v>
      </c>
      <c r="AR117" s="468"/>
      <c r="AS117" s="468">
        <f t="shared" si="38"/>
        <v>39235.205999999998</v>
      </c>
      <c r="AT117" s="468"/>
      <c r="AU117" s="468">
        <f>+'GRD SUMM RCL CASTER 3'!AS9</f>
        <v>0</v>
      </c>
      <c r="AV117" s="468"/>
      <c r="AW117" s="468">
        <f t="shared" si="39"/>
        <v>39235.205999999998</v>
      </c>
      <c r="AX117" s="468"/>
      <c r="AY117" s="468">
        <f>+'GRD SUMM RCL CASTER 3'!AW9</f>
        <v>0</v>
      </c>
      <c r="AZ117" s="468"/>
      <c r="BA117" s="468">
        <f t="shared" si="40"/>
        <v>10251.306</v>
      </c>
      <c r="BB117" s="468"/>
      <c r="BC117" s="468">
        <f t="shared" si="41"/>
        <v>25840.639999999999</v>
      </c>
      <c r="BD117" s="490"/>
      <c r="BE117" s="490">
        <f t="shared" si="42"/>
        <v>39235.205999999998</v>
      </c>
    </row>
    <row r="118" spans="2:58" x14ac:dyDescent="0.25">
      <c r="C118" s="488" t="s">
        <v>1384</v>
      </c>
      <c r="D118" s="488"/>
      <c r="E118" s="468">
        <f>+'GRD SUMM RCL CASTER 3'!C11</f>
        <v>888</v>
      </c>
      <c r="F118" s="468"/>
      <c r="G118" s="468">
        <f>+'GRD SUMM RCL CASTER 3'!E11</f>
        <v>0</v>
      </c>
      <c r="H118" s="468"/>
      <c r="I118" s="468">
        <f t="shared" si="28"/>
        <v>888</v>
      </c>
      <c r="J118" s="468"/>
      <c r="K118" s="468">
        <f>+'GRD SUMM RCL CASTER 3'!I11</f>
        <v>0</v>
      </c>
      <c r="L118" s="468"/>
      <c r="M118" s="468">
        <f t="shared" si="29"/>
        <v>888</v>
      </c>
      <c r="N118" s="468"/>
      <c r="O118" s="468">
        <f>+'GRD SUMM RCL CASTER 3'!M11</f>
        <v>1125</v>
      </c>
      <c r="P118" s="468"/>
      <c r="Q118" s="468">
        <f t="shared" si="30"/>
        <v>2013</v>
      </c>
      <c r="R118" s="468"/>
      <c r="S118" s="468">
        <f>+'GRD SUMM RCL CASTER 3'!Q11</f>
        <v>0</v>
      </c>
      <c r="T118" s="468"/>
      <c r="U118" s="468">
        <f t="shared" si="31"/>
        <v>2013</v>
      </c>
      <c r="V118" s="468"/>
      <c r="W118" s="468">
        <f>+'GRD SUMM RCL CASTER 3'!U11</f>
        <v>0</v>
      </c>
      <c r="X118" s="468"/>
      <c r="Y118" s="468">
        <f t="shared" si="43"/>
        <v>1125</v>
      </c>
      <c r="Z118" s="468"/>
      <c r="AA118" s="468">
        <f t="shared" si="44"/>
        <v>2013</v>
      </c>
      <c r="AB118" s="468"/>
      <c r="AC118" s="748">
        <f>+'GRD SUMM RCL CASTER 3'!AA11</f>
        <v>0</v>
      </c>
      <c r="AD118" s="468"/>
      <c r="AE118" s="468">
        <f t="shared" si="34"/>
        <v>2013</v>
      </c>
      <c r="AF118" s="468"/>
      <c r="AG118" s="468">
        <f>+'GRD SUMM RCL CASTER 3'!AE11</f>
        <v>0</v>
      </c>
      <c r="AH118" s="468"/>
      <c r="AI118" s="468">
        <f t="shared" si="35"/>
        <v>2013</v>
      </c>
      <c r="AJ118" s="468"/>
      <c r="AK118" s="748">
        <f>+'GRD SUMM RCL CASTER 3'!AI11</f>
        <v>0</v>
      </c>
      <c r="AL118" s="468"/>
      <c r="AM118" s="468">
        <f t="shared" si="36"/>
        <v>0</v>
      </c>
      <c r="AN118" s="468"/>
      <c r="AO118" s="468">
        <f t="shared" si="37"/>
        <v>2013</v>
      </c>
      <c r="AP118" s="468"/>
      <c r="AQ118" s="468">
        <f>+'GRD SUMM RCL CASTER 3'!AO11</f>
        <v>0</v>
      </c>
      <c r="AR118" s="468"/>
      <c r="AS118" s="468">
        <f t="shared" si="38"/>
        <v>2013</v>
      </c>
      <c r="AT118" s="468"/>
      <c r="AU118" s="468">
        <f>+'GRD SUMM RCL CASTER 3'!AS11</f>
        <v>0</v>
      </c>
      <c r="AV118" s="468"/>
      <c r="AW118" s="468">
        <f t="shared" si="39"/>
        <v>2013</v>
      </c>
      <c r="AX118" s="468"/>
      <c r="AY118" s="468">
        <f>+'GRD SUMM RCL CASTER 3'!AW11</f>
        <v>0</v>
      </c>
      <c r="AZ118" s="468"/>
      <c r="BA118" s="468">
        <f t="shared" si="40"/>
        <v>0</v>
      </c>
      <c r="BB118" s="468"/>
      <c r="BC118" s="468">
        <f t="shared" si="41"/>
        <v>0</v>
      </c>
      <c r="BD118" s="490"/>
      <c r="BE118" s="490">
        <f t="shared" si="42"/>
        <v>2013</v>
      </c>
    </row>
    <row r="119" spans="2:58" x14ac:dyDescent="0.25">
      <c r="C119" s="488" t="s">
        <v>1625</v>
      </c>
      <c r="D119" s="488"/>
      <c r="E119" s="468">
        <f>+'GRD SUMM RCL CASTER 3'!C12</f>
        <v>0</v>
      </c>
      <c r="F119" s="468"/>
      <c r="G119" s="468">
        <f>+'GRD SUMM RCL CASTER 3'!E12</f>
        <v>0</v>
      </c>
      <c r="H119" s="468"/>
      <c r="I119" s="468">
        <f t="shared" si="28"/>
        <v>0</v>
      </c>
      <c r="J119" s="468"/>
      <c r="K119" s="468">
        <f>+'GRD SUMM RCL CASTER 3'!I12</f>
        <v>0</v>
      </c>
      <c r="L119" s="468"/>
      <c r="M119" s="468">
        <f t="shared" si="29"/>
        <v>0</v>
      </c>
      <c r="N119" s="468"/>
      <c r="O119" s="468">
        <f>+'GRD SUMM RCL CASTER 3'!M12</f>
        <v>0</v>
      </c>
      <c r="P119" s="468"/>
      <c r="Q119" s="468">
        <f t="shared" si="30"/>
        <v>0</v>
      </c>
      <c r="R119" s="468"/>
      <c r="S119" s="468">
        <f>+'GRD SUMM RCL CASTER 3'!Q12</f>
        <v>0</v>
      </c>
      <c r="T119" s="468"/>
      <c r="U119" s="468">
        <f t="shared" si="31"/>
        <v>0</v>
      </c>
      <c r="V119" s="468"/>
      <c r="W119" s="468">
        <f>+'GRD SUMM RCL CASTER 3'!U12</f>
        <v>1690.729</v>
      </c>
      <c r="X119" s="468"/>
      <c r="Y119" s="468">
        <f t="shared" si="43"/>
        <v>1690.729</v>
      </c>
      <c r="Z119" s="468"/>
      <c r="AA119" s="468">
        <f t="shared" si="44"/>
        <v>1690.729</v>
      </c>
      <c r="AB119" s="468"/>
      <c r="AC119" s="748">
        <f>+'GRD SUMM RCL CASTER 3'!AA12</f>
        <v>0</v>
      </c>
      <c r="AD119" s="468"/>
      <c r="AE119" s="468">
        <f t="shared" si="34"/>
        <v>1690.729</v>
      </c>
      <c r="AF119" s="468"/>
      <c r="AG119" s="468">
        <f>+'GRD SUMM RCL CASTER 3'!AE12</f>
        <v>0</v>
      </c>
      <c r="AH119" s="468"/>
      <c r="AI119" s="468">
        <f t="shared" si="35"/>
        <v>1690.729</v>
      </c>
      <c r="AJ119" s="468"/>
      <c r="AK119" s="748">
        <f>+'GRD SUMM RCL CASTER 3'!AI12</f>
        <v>0</v>
      </c>
      <c r="AL119" s="468"/>
      <c r="AM119" s="468">
        <f t="shared" si="36"/>
        <v>0</v>
      </c>
      <c r="AN119" s="468"/>
      <c r="AO119" s="468">
        <f t="shared" si="37"/>
        <v>1690.729</v>
      </c>
      <c r="AP119" s="468"/>
      <c r="AQ119" s="468">
        <f>+'GRD SUMM RCL CASTER 3'!AO12</f>
        <v>0</v>
      </c>
      <c r="AR119" s="468"/>
      <c r="AS119" s="468">
        <f t="shared" si="38"/>
        <v>1690.729</v>
      </c>
      <c r="AT119" s="468"/>
      <c r="AU119" s="468">
        <f>+'GRD SUMM RCL CASTER 3'!AS12</f>
        <v>0</v>
      </c>
      <c r="AV119" s="468"/>
      <c r="AW119" s="468">
        <f t="shared" si="39"/>
        <v>1690.729</v>
      </c>
      <c r="AX119" s="468"/>
      <c r="AY119" s="468">
        <f>+'GRD SUMM RCL CASTER 3'!AW12</f>
        <v>0</v>
      </c>
      <c r="AZ119" s="468"/>
      <c r="BA119" s="468">
        <f t="shared" si="40"/>
        <v>0</v>
      </c>
      <c r="BB119" s="468"/>
      <c r="BC119" s="468">
        <f t="shared" si="41"/>
        <v>0</v>
      </c>
      <c r="BD119" s="490"/>
      <c r="BE119" s="490">
        <f t="shared" si="42"/>
        <v>1690.729</v>
      </c>
    </row>
    <row r="120" spans="2:58" x14ac:dyDescent="0.25">
      <c r="C120" s="488" t="s">
        <v>1219</v>
      </c>
      <c r="D120" s="488"/>
      <c r="E120" s="468">
        <f>+'GRD SUMM RCL CASTER 3'!C13</f>
        <v>16</v>
      </c>
      <c r="F120" s="468"/>
      <c r="G120" s="468">
        <f>+'GRD SUMM RCL CASTER 3'!E13</f>
        <v>0</v>
      </c>
      <c r="H120" s="468"/>
      <c r="I120" s="468">
        <f t="shared" si="28"/>
        <v>16</v>
      </c>
      <c r="J120" s="468"/>
      <c r="K120" s="468">
        <f>+'GRD SUMM RCL CASTER 3'!I13</f>
        <v>4</v>
      </c>
      <c r="L120" s="468"/>
      <c r="M120" s="468">
        <f t="shared" si="29"/>
        <v>20</v>
      </c>
      <c r="N120" s="468"/>
      <c r="O120" s="468">
        <f>+'GRD SUMM RCL CASTER 3'!M13</f>
        <v>59</v>
      </c>
      <c r="P120" s="468"/>
      <c r="Q120" s="468">
        <f t="shared" si="30"/>
        <v>79</v>
      </c>
      <c r="R120" s="468"/>
      <c r="S120" s="468">
        <f>+'GRD SUMM RCL CASTER 3'!Q13</f>
        <v>24</v>
      </c>
      <c r="T120" s="468"/>
      <c r="U120" s="468">
        <f t="shared" si="31"/>
        <v>103</v>
      </c>
      <c r="V120" s="468"/>
      <c r="W120" s="468">
        <f>+'GRD SUMM RCL CASTER 3'!U13</f>
        <v>46.875</v>
      </c>
      <c r="X120" s="468"/>
      <c r="Y120" s="468">
        <f t="shared" si="43"/>
        <v>129.875</v>
      </c>
      <c r="Z120" s="468"/>
      <c r="AA120" s="468">
        <f t="shared" si="44"/>
        <v>149.875</v>
      </c>
      <c r="AB120" s="468"/>
      <c r="AC120" s="748">
        <f>+'GRD SUMM RCL CASTER 3'!AA13</f>
        <v>71.603999999999999</v>
      </c>
      <c r="AD120" s="468"/>
      <c r="AE120" s="468">
        <f t="shared" si="34"/>
        <v>221.47899999999998</v>
      </c>
      <c r="AF120" s="468"/>
      <c r="AG120" s="468">
        <f>+'GRD SUMM RCL CASTER 3'!AE13</f>
        <v>0</v>
      </c>
      <c r="AH120" s="468"/>
      <c r="AI120" s="468">
        <f t="shared" si="35"/>
        <v>221.47899999999998</v>
      </c>
      <c r="AJ120" s="468"/>
      <c r="AK120" s="748">
        <f>+'GRD SUMM RCL CASTER 3'!AI13</f>
        <v>72</v>
      </c>
      <c r="AL120" s="468"/>
      <c r="AM120" s="468">
        <f t="shared" si="36"/>
        <v>143.60399999999998</v>
      </c>
      <c r="AN120" s="468"/>
      <c r="AO120" s="468">
        <f t="shared" si="37"/>
        <v>293.47899999999998</v>
      </c>
      <c r="AP120" s="468"/>
      <c r="AQ120" s="468">
        <f>+'GRD SUMM RCL CASTER 3'!AO13</f>
        <v>103.428</v>
      </c>
      <c r="AR120" s="468"/>
      <c r="AS120" s="468">
        <f t="shared" si="38"/>
        <v>396.90699999999998</v>
      </c>
      <c r="AT120" s="468"/>
      <c r="AU120" s="468">
        <f>+'GRD SUMM RCL CASTER 3'!AS13</f>
        <v>0</v>
      </c>
      <c r="AV120" s="468"/>
      <c r="AW120" s="468">
        <f t="shared" si="39"/>
        <v>396.90699999999998</v>
      </c>
      <c r="AX120" s="468"/>
      <c r="AY120" s="468">
        <f>+'GRD SUMM RCL CASTER 3'!AW13</f>
        <v>0</v>
      </c>
      <c r="AZ120" s="468"/>
      <c r="BA120" s="468">
        <f t="shared" si="40"/>
        <v>103.428</v>
      </c>
      <c r="BB120" s="468"/>
      <c r="BC120" s="468">
        <f t="shared" si="41"/>
        <v>247.03199999999998</v>
      </c>
      <c r="BD120" s="490"/>
      <c r="BE120" s="490">
        <f t="shared" si="42"/>
        <v>396.90699999999998</v>
      </c>
    </row>
    <row r="121" spans="2:58" x14ac:dyDescent="0.25">
      <c r="C121" s="488" t="s">
        <v>1735</v>
      </c>
      <c r="D121" s="488"/>
      <c r="E121" s="468" t="e">
        <f>+'GRD SUMM RCL CASTER 3'!#REF!</f>
        <v>#REF!</v>
      </c>
      <c r="F121" s="468"/>
      <c r="G121" s="468" t="e">
        <f>+'GRD SUMM RCL CASTER 3'!#REF!</f>
        <v>#REF!</v>
      </c>
      <c r="H121" s="468"/>
      <c r="I121" s="468" t="e">
        <f t="shared" si="28"/>
        <v>#REF!</v>
      </c>
      <c r="J121" s="468"/>
      <c r="K121" s="468" t="e">
        <f>+'GRD SUMM RCL CASTER 3'!#REF!</f>
        <v>#REF!</v>
      </c>
      <c r="L121" s="468"/>
      <c r="M121" s="468" t="e">
        <f t="shared" si="29"/>
        <v>#REF!</v>
      </c>
      <c r="N121" s="468"/>
      <c r="O121" s="468" t="e">
        <f>+'GRD SUMM RCL CASTER 3'!#REF!</f>
        <v>#REF!</v>
      </c>
      <c r="P121" s="468"/>
      <c r="Q121" s="468" t="e">
        <f t="shared" si="30"/>
        <v>#REF!</v>
      </c>
      <c r="R121" s="468"/>
      <c r="S121" s="468" t="e">
        <f>+'GRD SUMM RCL CASTER 3'!#REF!</f>
        <v>#REF!</v>
      </c>
      <c r="T121" s="468"/>
      <c r="U121" s="468" t="e">
        <f t="shared" si="31"/>
        <v>#REF!</v>
      </c>
      <c r="V121" s="468"/>
      <c r="W121" s="468" t="e">
        <f>+'GRD SUMM RCL CASTER 3'!#REF!</f>
        <v>#REF!</v>
      </c>
      <c r="X121" s="468"/>
      <c r="Y121" s="468" t="e">
        <f t="shared" si="43"/>
        <v>#REF!</v>
      </c>
      <c r="Z121" s="468"/>
      <c r="AA121" s="468" t="e">
        <f t="shared" si="44"/>
        <v>#REF!</v>
      </c>
      <c r="AB121" s="468"/>
      <c r="AC121" s="748" t="e">
        <f>+'GRD SUMM RCL CASTER 3'!#REF!</f>
        <v>#REF!</v>
      </c>
      <c r="AD121" s="468"/>
      <c r="AE121" s="468" t="e">
        <f t="shared" si="34"/>
        <v>#REF!</v>
      </c>
      <c r="AF121" s="468"/>
      <c r="AG121" s="468" t="e">
        <f>+'GRD SUMM RCL CASTER 3'!#REF!</f>
        <v>#REF!</v>
      </c>
      <c r="AH121" s="468"/>
      <c r="AI121" s="468" t="e">
        <f t="shared" si="35"/>
        <v>#REF!</v>
      </c>
      <c r="AJ121" s="468"/>
      <c r="AK121" s="748" t="e">
        <f>+'GRD SUMM RCL CASTER 3'!#REF!</f>
        <v>#REF!</v>
      </c>
      <c r="AL121" s="468"/>
      <c r="AM121" s="468" t="e">
        <f t="shared" si="36"/>
        <v>#REF!</v>
      </c>
      <c r="AN121" s="468"/>
      <c r="AO121" s="468" t="e">
        <f t="shared" si="37"/>
        <v>#REF!</v>
      </c>
      <c r="AP121" s="468"/>
      <c r="AQ121" s="468" t="e">
        <f>+'GRD SUMM RCL CASTER 3'!#REF!</f>
        <v>#REF!</v>
      </c>
      <c r="AR121" s="468"/>
      <c r="AS121" s="468" t="e">
        <f t="shared" si="38"/>
        <v>#REF!</v>
      </c>
      <c r="AT121" s="468"/>
      <c r="AU121" s="468" t="e">
        <f>+'GRD SUMM RCL CASTER 3'!#REF!</f>
        <v>#REF!</v>
      </c>
      <c r="AV121" s="468"/>
      <c r="AW121" s="468" t="e">
        <f t="shared" si="39"/>
        <v>#REF!</v>
      </c>
      <c r="AX121" s="468"/>
      <c r="AY121" s="468" t="e">
        <f>+'GRD SUMM RCL CASTER 3'!#REF!</f>
        <v>#REF!</v>
      </c>
      <c r="AZ121" s="468"/>
      <c r="BA121" s="468" t="e">
        <f t="shared" si="40"/>
        <v>#REF!</v>
      </c>
      <c r="BB121" s="468"/>
      <c r="BC121" s="468" t="e">
        <f t="shared" si="41"/>
        <v>#REF!</v>
      </c>
      <c r="BD121" s="490"/>
      <c r="BE121" s="490" t="e">
        <f t="shared" si="42"/>
        <v>#REF!</v>
      </c>
    </row>
    <row r="122" spans="2:58" ht="16.5" thickBot="1" x14ac:dyDescent="0.3">
      <c r="B122" s="63"/>
      <c r="C122" s="479" t="s">
        <v>1824</v>
      </c>
      <c r="D122" s="499"/>
      <c r="E122" s="480" t="e">
        <f>SUM(E113:E121)</f>
        <v>#REF!</v>
      </c>
      <c r="F122" s="480"/>
      <c r="G122" s="480" t="e">
        <f>SUM(G113:G121)</f>
        <v>#REF!</v>
      </c>
      <c r="H122" s="480"/>
      <c r="I122" s="480" t="e">
        <f t="shared" si="28"/>
        <v>#REF!</v>
      </c>
      <c r="J122" s="480"/>
      <c r="K122" s="480" t="e">
        <f>SUM(K113:K121)</f>
        <v>#REF!</v>
      </c>
      <c r="L122" s="480"/>
      <c r="M122" s="480" t="e">
        <f t="shared" si="29"/>
        <v>#REF!</v>
      </c>
      <c r="N122" s="480"/>
      <c r="O122" s="480" t="e">
        <f>SUM(O113:O121)</f>
        <v>#REF!</v>
      </c>
      <c r="P122" s="480"/>
      <c r="Q122" s="480" t="e">
        <f t="shared" si="30"/>
        <v>#REF!</v>
      </c>
      <c r="R122" s="480"/>
      <c r="S122" s="480" t="e">
        <f>SUM(S113:S121)</f>
        <v>#REF!</v>
      </c>
      <c r="T122" s="480"/>
      <c r="U122" s="480" t="e">
        <f t="shared" si="31"/>
        <v>#REF!</v>
      </c>
      <c r="V122" s="480"/>
      <c r="W122" s="480" t="e">
        <f>SUM(W113:W121)</f>
        <v>#REF!</v>
      </c>
      <c r="X122" s="480"/>
      <c r="Y122" s="480" t="e">
        <f t="shared" si="43"/>
        <v>#REF!</v>
      </c>
      <c r="Z122" s="480"/>
      <c r="AA122" s="480" t="e">
        <f t="shared" si="44"/>
        <v>#REF!</v>
      </c>
      <c r="AB122" s="480"/>
      <c r="AC122" s="753" t="e">
        <f>SUM(AC113:AC121)</f>
        <v>#REF!</v>
      </c>
      <c r="AD122" s="480"/>
      <c r="AE122" s="480" t="e">
        <f t="shared" si="34"/>
        <v>#REF!</v>
      </c>
      <c r="AF122" s="480"/>
      <c r="AG122" s="480" t="e">
        <f>SUM(AG113:AG121)</f>
        <v>#REF!</v>
      </c>
      <c r="AH122" s="480"/>
      <c r="AI122" s="480" t="e">
        <f t="shared" si="35"/>
        <v>#REF!</v>
      </c>
      <c r="AJ122" s="480"/>
      <c r="AK122" s="753" t="e">
        <f>SUM(AK113:AK121)</f>
        <v>#REF!</v>
      </c>
      <c r="AL122" s="480"/>
      <c r="AM122" s="480" t="e">
        <f t="shared" si="36"/>
        <v>#REF!</v>
      </c>
      <c r="AN122" s="480"/>
      <c r="AO122" s="480" t="e">
        <f t="shared" si="37"/>
        <v>#REF!</v>
      </c>
      <c r="AP122" s="480"/>
      <c r="AQ122" s="480" t="e">
        <f>SUM(AQ113:AQ121)</f>
        <v>#REF!</v>
      </c>
      <c r="AR122" s="480"/>
      <c r="AS122" s="480" t="e">
        <f t="shared" si="38"/>
        <v>#REF!</v>
      </c>
      <c r="AT122" s="480"/>
      <c r="AU122" s="480" t="e">
        <f>SUM(AU113:AU121)</f>
        <v>#REF!</v>
      </c>
      <c r="AV122" s="480"/>
      <c r="AW122" s="480" t="e">
        <f t="shared" si="39"/>
        <v>#REF!</v>
      </c>
      <c r="AX122" s="480"/>
      <c r="AY122" s="480" t="e">
        <f>SUM(AY113:AY121)</f>
        <v>#REF!</v>
      </c>
      <c r="AZ122" s="480"/>
      <c r="BA122" s="480" t="e">
        <f t="shared" si="40"/>
        <v>#REF!</v>
      </c>
      <c r="BB122" s="480"/>
      <c r="BC122" s="480" t="e">
        <f t="shared" si="41"/>
        <v>#REF!</v>
      </c>
      <c r="BD122" s="480"/>
      <c r="BE122" s="480" t="e">
        <f t="shared" si="42"/>
        <v>#REF!</v>
      </c>
    </row>
    <row r="123" spans="2:58" x14ac:dyDescent="0.25">
      <c r="B123" s="64"/>
      <c r="C123" s="57"/>
      <c r="D123" s="57"/>
      <c r="G123" s="652"/>
      <c r="H123" s="652"/>
      <c r="I123" s="652"/>
      <c r="K123" s="652"/>
      <c r="L123" s="652"/>
      <c r="M123" s="652"/>
      <c r="O123" s="652"/>
      <c r="P123" s="652"/>
      <c r="Q123" s="652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182"/>
      <c r="AD123" s="40"/>
      <c r="AE123" s="40"/>
      <c r="AF123" s="40"/>
      <c r="AG123" s="40"/>
      <c r="AH123" s="40"/>
      <c r="AI123" s="40"/>
      <c r="AJ123" s="40"/>
      <c r="AK123" s="182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</row>
    <row r="124" spans="2:58" x14ac:dyDescent="0.25">
      <c r="B124" s="64"/>
      <c r="C124" s="489" t="s">
        <v>1825</v>
      </c>
      <c r="D124" s="489"/>
      <c r="E124" s="427">
        <f>+SMS!E45</f>
        <v>0</v>
      </c>
      <c r="F124" s="427"/>
      <c r="G124" s="427">
        <f>+SMS!G45</f>
        <v>0</v>
      </c>
      <c r="H124" s="427"/>
      <c r="I124" s="427">
        <f t="shared" si="28"/>
        <v>0</v>
      </c>
      <c r="J124" s="427"/>
      <c r="K124" s="427">
        <f>+SMS!K45</f>
        <v>10</v>
      </c>
      <c r="L124" s="427"/>
      <c r="M124" s="427">
        <f t="shared" si="29"/>
        <v>10</v>
      </c>
      <c r="N124" s="427"/>
      <c r="O124" s="427">
        <f>+SMS!O45</f>
        <v>13</v>
      </c>
      <c r="P124" s="427"/>
      <c r="Q124" s="427">
        <f t="shared" si="30"/>
        <v>23</v>
      </c>
      <c r="R124" s="427"/>
      <c r="S124" s="427">
        <f>+SMS!S45</f>
        <v>0</v>
      </c>
      <c r="T124" s="427"/>
      <c r="U124" s="427">
        <f t="shared" si="31"/>
        <v>23</v>
      </c>
      <c r="V124" s="427"/>
      <c r="W124" s="427">
        <f>+SMS!W45</f>
        <v>9</v>
      </c>
      <c r="X124" s="427"/>
      <c r="Y124" s="427">
        <f t="shared" si="43"/>
        <v>22</v>
      </c>
      <c r="Z124" s="427"/>
      <c r="AA124" s="427">
        <f t="shared" si="44"/>
        <v>32</v>
      </c>
      <c r="AB124" s="427"/>
      <c r="AC124" s="752">
        <f>+SMS!AC45</f>
        <v>13</v>
      </c>
      <c r="AD124" s="427"/>
      <c r="AE124" s="427">
        <f t="shared" si="34"/>
        <v>45</v>
      </c>
      <c r="AF124" s="427"/>
      <c r="AG124" s="427">
        <f>+SMS!AG45</f>
        <v>0</v>
      </c>
      <c r="AH124" s="427"/>
      <c r="AI124" s="427">
        <f t="shared" si="35"/>
        <v>45</v>
      </c>
      <c r="AJ124" s="427"/>
      <c r="AK124" s="752">
        <f>+SMS!AK45</f>
        <v>22</v>
      </c>
      <c r="AL124" s="427"/>
      <c r="AM124" s="427">
        <f t="shared" si="36"/>
        <v>35</v>
      </c>
      <c r="AN124" s="427"/>
      <c r="AO124" s="427">
        <f t="shared" si="37"/>
        <v>67</v>
      </c>
      <c r="AP124" s="427"/>
      <c r="AQ124" s="427">
        <f>+SMS!AQ45</f>
        <v>12</v>
      </c>
      <c r="AR124" s="427"/>
      <c r="AS124" s="427">
        <f t="shared" si="38"/>
        <v>79</v>
      </c>
      <c r="AT124" s="427"/>
      <c r="AU124" s="427">
        <f>+SMS!AU45</f>
        <v>0</v>
      </c>
      <c r="AV124" s="427"/>
      <c r="AW124" s="427">
        <f t="shared" si="39"/>
        <v>79</v>
      </c>
      <c r="AX124" s="427"/>
      <c r="AY124" s="427">
        <f>+SMS!AY45</f>
        <v>0</v>
      </c>
      <c r="AZ124" s="427"/>
      <c r="BA124" s="427">
        <f t="shared" si="40"/>
        <v>12</v>
      </c>
      <c r="BB124" s="427"/>
      <c r="BC124" s="427">
        <f t="shared" si="41"/>
        <v>47</v>
      </c>
      <c r="BD124" s="759"/>
      <c r="BE124" s="759">
        <f t="shared" si="42"/>
        <v>79</v>
      </c>
    </row>
    <row r="125" spans="2:58" x14ac:dyDescent="0.25">
      <c r="B125" s="64"/>
      <c r="C125" s="489" t="s">
        <v>1826</v>
      </c>
      <c r="D125" s="489"/>
      <c r="E125" s="427">
        <f>+'Direct sales IPT details'!E14</f>
        <v>0</v>
      </c>
      <c r="F125" s="427"/>
      <c r="G125" s="427">
        <f>+'Direct sales IPT details'!G14</f>
        <v>1222.2999999999997</v>
      </c>
      <c r="H125" s="427"/>
      <c r="I125" s="427">
        <f t="shared" si="28"/>
        <v>1222.2999999999997</v>
      </c>
      <c r="J125" s="427"/>
      <c r="K125" s="427">
        <f>+'Direct sales IPT details'!K14</f>
        <v>1468.38</v>
      </c>
      <c r="L125" s="427"/>
      <c r="M125" s="427">
        <f t="shared" si="29"/>
        <v>2690.68</v>
      </c>
      <c r="N125" s="427"/>
      <c r="O125" s="427">
        <f>+'Direct sales IPT details'!O14</f>
        <v>0</v>
      </c>
      <c r="P125" s="427"/>
      <c r="Q125" s="427">
        <f t="shared" si="30"/>
        <v>2690.68</v>
      </c>
      <c r="R125" s="427"/>
      <c r="S125" s="427">
        <f>+'Direct sales IPT details'!S14</f>
        <v>848.76</v>
      </c>
      <c r="T125" s="427"/>
      <c r="U125" s="427">
        <f t="shared" si="31"/>
        <v>3539.44</v>
      </c>
      <c r="V125" s="427"/>
      <c r="W125" s="427">
        <f>+'Direct sales IPT details'!W14</f>
        <v>793.3</v>
      </c>
      <c r="X125" s="427"/>
      <c r="Y125" s="427">
        <f t="shared" si="43"/>
        <v>1642.06</v>
      </c>
      <c r="Z125" s="427"/>
      <c r="AA125" s="427">
        <f t="shared" si="44"/>
        <v>4332.74</v>
      </c>
      <c r="AB125" s="427"/>
      <c r="AC125" s="752">
        <f>+'Direct sales IPT details'!AC14</f>
        <v>632.55999999999995</v>
      </c>
      <c r="AD125" s="427"/>
      <c r="AE125" s="427">
        <f t="shared" si="34"/>
        <v>4965.2999999999993</v>
      </c>
      <c r="AF125" s="427"/>
      <c r="AG125" s="427">
        <f>+'Direct sales IPT details'!AG14</f>
        <v>636.88</v>
      </c>
      <c r="AH125" s="427"/>
      <c r="AI125" s="427">
        <f t="shared" si="35"/>
        <v>5602.18</v>
      </c>
      <c r="AJ125" s="427"/>
      <c r="AK125" s="752">
        <f>+'Direct sales IPT details'!AK14</f>
        <v>367.46</v>
      </c>
      <c r="AL125" s="427"/>
      <c r="AM125" s="427">
        <f t="shared" si="36"/>
        <v>1636.8999999999999</v>
      </c>
      <c r="AN125" s="427"/>
      <c r="AO125" s="427">
        <f t="shared" si="37"/>
        <v>5969.6399999999994</v>
      </c>
      <c r="AP125" s="427"/>
      <c r="AQ125" s="427">
        <f>+'Direct sales IPT details'!AQ14</f>
        <v>0</v>
      </c>
      <c r="AR125" s="427"/>
      <c r="AS125" s="427">
        <f t="shared" si="38"/>
        <v>5969.6399999999994</v>
      </c>
      <c r="AT125" s="427"/>
      <c r="AU125" s="427">
        <f>+'Direct sales IPT details'!AU14</f>
        <v>0</v>
      </c>
      <c r="AV125" s="427"/>
      <c r="AW125" s="427">
        <f t="shared" si="39"/>
        <v>5969.6399999999994</v>
      </c>
      <c r="AX125" s="427"/>
      <c r="AY125" s="427">
        <f>+'Direct sales IPT details'!AY14</f>
        <v>0</v>
      </c>
      <c r="AZ125" s="427"/>
      <c r="BA125" s="427">
        <f t="shared" si="40"/>
        <v>0</v>
      </c>
      <c r="BB125" s="427"/>
      <c r="BC125" s="427">
        <f t="shared" si="41"/>
        <v>1636.8999999999999</v>
      </c>
      <c r="BD125" s="759"/>
      <c r="BE125" s="759">
        <f t="shared" si="42"/>
        <v>5969.6399999999994</v>
      </c>
    </row>
    <row r="126" spans="2:58" x14ac:dyDescent="0.25">
      <c r="C126" s="491"/>
      <c r="D126" s="491"/>
      <c r="E126" s="432"/>
      <c r="F126" s="432"/>
      <c r="G126" s="432"/>
      <c r="H126" s="432"/>
      <c r="I126" s="432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  <c r="AA126" s="432"/>
      <c r="AB126" s="432"/>
      <c r="AC126" s="755"/>
      <c r="AD126" s="432"/>
      <c r="AE126" s="432"/>
      <c r="AF126" s="432"/>
      <c r="AG126" s="432"/>
      <c r="AH126" s="432"/>
      <c r="AI126" s="432"/>
      <c r="AJ126" s="432"/>
      <c r="AK126" s="755"/>
      <c r="AL126" s="432"/>
      <c r="AM126" s="432"/>
      <c r="AN126" s="432"/>
      <c r="AO126" s="432"/>
      <c r="AP126" s="432"/>
      <c r="AQ126" s="432"/>
      <c r="AR126" s="432"/>
      <c r="AS126" s="432"/>
      <c r="AT126" s="432"/>
      <c r="AU126" s="432"/>
      <c r="AV126" s="432"/>
      <c r="AW126" s="432"/>
      <c r="AX126" s="432"/>
      <c r="AY126" s="432"/>
      <c r="AZ126" s="432"/>
      <c r="BA126" s="432"/>
      <c r="BB126" s="432"/>
      <c r="BC126" s="432"/>
      <c r="BD126" s="764"/>
      <c r="BE126" s="764"/>
    </row>
    <row r="127" spans="2:58" ht="16.5" thickBot="1" x14ac:dyDescent="0.3">
      <c r="C127" s="479" t="s">
        <v>1827</v>
      </c>
      <c r="D127" s="499"/>
      <c r="E127" s="480" t="e">
        <f>+E122+E124+E125</f>
        <v>#REF!</v>
      </c>
      <c r="F127" s="480"/>
      <c r="G127" s="480" t="e">
        <f>+G122+G124+G125</f>
        <v>#REF!</v>
      </c>
      <c r="H127" s="480"/>
      <c r="I127" s="480" t="e">
        <f t="shared" si="28"/>
        <v>#REF!</v>
      </c>
      <c r="J127" s="480"/>
      <c r="K127" s="480" t="e">
        <f>+K122+K124+K125</f>
        <v>#REF!</v>
      </c>
      <c r="L127" s="480"/>
      <c r="M127" s="480" t="e">
        <f t="shared" si="29"/>
        <v>#REF!</v>
      </c>
      <c r="N127" s="480"/>
      <c r="O127" s="480" t="e">
        <f>+O122+O124+O125</f>
        <v>#REF!</v>
      </c>
      <c r="P127" s="480"/>
      <c r="Q127" s="480" t="e">
        <f t="shared" si="30"/>
        <v>#REF!</v>
      </c>
      <c r="R127" s="480"/>
      <c r="S127" s="480" t="e">
        <f>+S122+S124+S125</f>
        <v>#REF!</v>
      </c>
      <c r="T127" s="480"/>
      <c r="U127" s="480" t="e">
        <f t="shared" si="31"/>
        <v>#REF!</v>
      </c>
      <c r="V127" s="480"/>
      <c r="W127" s="480" t="e">
        <f>+W122+W124+W125</f>
        <v>#REF!</v>
      </c>
      <c r="X127" s="480"/>
      <c r="Y127" s="480" t="e">
        <f t="shared" si="43"/>
        <v>#REF!</v>
      </c>
      <c r="Z127" s="480"/>
      <c r="AA127" s="480" t="e">
        <f t="shared" si="44"/>
        <v>#REF!</v>
      </c>
      <c r="AB127" s="480"/>
      <c r="AC127" s="753" t="e">
        <f>+AC122+AC124+AC125</f>
        <v>#REF!</v>
      </c>
      <c r="AD127" s="480"/>
      <c r="AE127" s="480" t="e">
        <f t="shared" si="34"/>
        <v>#REF!</v>
      </c>
      <c r="AF127" s="480"/>
      <c r="AG127" s="480" t="e">
        <f>+AG122+AG124+AG125</f>
        <v>#REF!</v>
      </c>
      <c r="AH127" s="480"/>
      <c r="AI127" s="480" t="e">
        <f t="shared" si="35"/>
        <v>#REF!</v>
      </c>
      <c r="AJ127" s="480"/>
      <c r="AK127" s="753" t="e">
        <f>+AK122+AK124+AK125</f>
        <v>#REF!</v>
      </c>
      <c r="AL127" s="480"/>
      <c r="AM127" s="480" t="e">
        <f t="shared" si="36"/>
        <v>#REF!</v>
      </c>
      <c r="AN127" s="480"/>
      <c r="AO127" s="480" t="e">
        <f t="shared" si="37"/>
        <v>#REF!</v>
      </c>
      <c r="AP127" s="480"/>
      <c r="AQ127" s="480" t="e">
        <f>+AQ122+AQ124+AQ125</f>
        <v>#REF!</v>
      </c>
      <c r="AR127" s="480"/>
      <c r="AS127" s="480" t="e">
        <f t="shared" si="38"/>
        <v>#REF!</v>
      </c>
      <c r="AT127" s="480"/>
      <c r="AU127" s="480" t="e">
        <f>+AU122+AU124+AU125</f>
        <v>#REF!</v>
      </c>
      <c r="AV127" s="480"/>
      <c r="AW127" s="480" t="e">
        <f t="shared" si="39"/>
        <v>#REF!</v>
      </c>
      <c r="AX127" s="480"/>
      <c r="AY127" s="480" t="e">
        <f>+AY122+AY124+AY125</f>
        <v>#REF!</v>
      </c>
      <c r="AZ127" s="480"/>
      <c r="BA127" s="480" t="e">
        <f t="shared" si="40"/>
        <v>#REF!</v>
      </c>
      <c r="BB127" s="480"/>
      <c r="BC127" s="480" t="e">
        <f t="shared" si="41"/>
        <v>#REF!</v>
      </c>
      <c r="BD127" s="480"/>
      <c r="BE127" s="480" t="e">
        <f t="shared" si="42"/>
        <v>#REF!</v>
      </c>
    </row>
    <row r="128" spans="2:58" x14ac:dyDescent="0.25">
      <c r="C128" s="57"/>
      <c r="D128" s="57"/>
      <c r="G128" s="652"/>
      <c r="H128" s="652"/>
      <c r="I128" s="652"/>
      <c r="K128" s="652"/>
      <c r="L128" s="652"/>
      <c r="M128" s="652"/>
      <c r="O128" s="652"/>
      <c r="P128" s="652"/>
      <c r="Q128" s="652"/>
      <c r="S128" s="652"/>
      <c r="T128" s="652"/>
      <c r="U128" s="652"/>
      <c r="W128" s="652"/>
      <c r="X128" s="652"/>
      <c r="Y128" s="652"/>
      <c r="Z128" s="652"/>
      <c r="AA128" s="652"/>
      <c r="AD128" s="652"/>
      <c r="AE128" s="652"/>
      <c r="AG128" s="652"/>
      <c r="AH128" s="652"/>
      <c r="AI128" s="652"/>
      <c r="AL128" s="652"/>
      <c r="AM128" s="652"/>
      <c r="AN128" s="652"/>
      <c r="AO128" s="652"/>
      <c r="AQ128" s="652"/>
      <c r="AR128" s="652"/>
      <c r="AS128" s="652"/>
      <c r="AU128" s="652"/>
      <c r="AV128" s="652"/>
      <c r="AW128" s="652"/>
      <c r="AY128" s="652"/>
      <c r="AZ128" s="652"/>
      <c r="BA128" s="652"/>
      <c r="BB128" s="652"/>
      <c r="BC128" s="652"/>
      <c r="BD128" s="761"/>
      <c r="BE128" s="761"/>
    </row>
    <row r="129" spans="3:57" ht="16.5" thickBot="1" x14ac:dyDescent="0.3">
      <c r="C129" s="479" t="s">
        <v>1828</v>
      </c>
      <c r="D129" s="499"/>
      <c r="E129" s="480">
        <f>+'Maj Production Summ'!F35</f>
        <v>4432</v>
      </c>
      <c r="F129" s="480"/>
      <c r="G129" s="480">
        <f>+'Maj Production Summ'!H35</f>
        <v>1377</v>
      </c>
      <c r="H129" s="480"/>
      <c r="I129" s="480">
        <f t="shared" si="28"/>
        <v>5809</v>
      </c>
      <c r="J129" s="480"/>
      <c r="K129" s="480">
        <f>+'Maj Production Summ'!L35</f>
        <v>5866</v>
      </c>
      <c r="L129" s="480"/>
      <c r="M129" s="480">
        <f t="shared" si="29"/>
        <v>11675</v>
      </c>
      <c r="N129" s="480"/>
      <c r="O129" s="480">
        <f>+'Maj Production Summ'!P35</f>
        <v>5431.48</v>
      </c>
      <c r="P129" s="480"/>
      <c r="Q129" s="480">
        <f t="shared" si="30"/>
        <v>17106.48</v>
      </c>
      <c r="R129" s="480"/>
      <c r="S129" s="480">
        <f>+'Maj Production Summ'!T35</f>
        <v>8492</v>
      </c>
      <c r="T129" s="480"/>
      <c r="U129" s="480">
        <f t="shared" si="31"/>
        <v>25598.48</v>
      </c>
      <c r="V129" s="480"/>
      <c r="W129" s="480">
        <f>+'Maj Production Summ'!X35</f>
        <v>6231</v>
      </c>
      <c r="X129" s="480"/>
      <c r="Y129" s="480">
        <f t="shared" si="43"/>
        <v>20154.48</v>
      </c>
      <c r="Z129" s="480"/>
      <c r="AA129" s="480">
        <f t="shared" si="44"/>
        <v>31829.48</v>
      </c>
      <c r="AB129" s="480"/>
      <c r="AC129" s="753">
        <f>+'Maj Production Summ'!AD35</f>
        <v>7379.5262000000002</v>
      </c>
      <c r="AD129" s="480"/>
      <c r="AE129" s="480">
        <f t="shared" si="34"/>
        <v>39209.006200000003</v>
      </c>
      <c r="AF129" s="480"/>
      <c r="AG129" s="480">
        <f>+'Maj Production Summ'!AH35</f>
        <v>637</v>
      </c>
      <c r="AH129" s="480"/>
      <c r="AI129" s="480">
        <f t="shared" si="35"/>
        <v>39846.006200000003</v>
      </c>
      <c r="AJ129" s="480"/>
      <c r="AK129" s="753">
        <f>+'Maj Production Summ'!AL35</f>
        <v>12910</v>
      </c>
      <c r="AL129" s="480"/>
      <c r="AM129" s="480">
        <f t="shared" si="36"/>
        <v>20926.5262</v>
      </c>
      <c r="AN129" s="480"/>
      <c r="AO129" s="480">
        <f t="shared" si="37"/>
        <v>52756.006200000003</v>
      </c>
      <c r="AP129" s="480"/>
      <c r="AQ129" s="480">
        <f>+'Maj Production Summ'!AR35</f>
        <v>10907.843000000001</v>
      </c>
      <c r="AR129" s="480"/>
      <c r="AS129" s="480">
        <f t="shared" si="38"/>
        <v>63663.849200000004</v>
      </c>
      <c r="AT129" s="480"/>
      <c r="AU129" s="480">
        <f>+'Maj Production Summ'!AV35</f>
        <v>0</v>
      </c>
      <c r="AV129" s="480"/>
      <c r="AW129" s="480">
        <f t="shared" si="39"/>
        <v>63663.849200000004</v>
      </c>
      <c r="AX129" s="480"/>
      <c r="AY129" s="480">
        <f>+'Maj Production Summ'!AZ35</f>
        <v>0</v>
      </c>
      <c r="AZ129" s="480"/>
      <c r="BA129" s="480">
        <f t="shared" si="40"/>
        <v>10907.843000000001</v>
      </c>
      <c r="BB129" s="480"/>
      <c r="BC129" s="480">
        <f t="shared" si="41"/>
        <v>31834.369200000001</v>
      </c>
      <c r="BD129" s="480"/>
      <c r="BE129" s="480">
        <f t="shared" si="42"/>
        <v>63663.849199999997</v>
      </c>
    </row>
    <row r="130" spans="3:57" x14ac:dyDescent="0.25">
      <c r="C130" s="57"/>
      <c r="D130" s="57"/>
      <c r="G130" s="652"/>
      <c r="H130" s="652"/>
      <c r="I130" s="652"/>
      <c r="K130" s="652"/>
      <c r="L130" s="652"/>
      <c r="M130" s="652"/>
      <c r="O130" s="652"/>
      <c r="P130" s="652"/>
      <c r="Q130" s="652"/>
      <c r="S130" s="652"/>
      <c r="T130" s="652"/>
      <c r="U130" s="652"/>
      <c r="W130" s="652"/>
      <c r="X130" s="652"/>
      <c r="Y130" s="652"/>
      <c r="Z130" s="652"/>
      <c r="AA130" s="652"/>
      <c r="AD130" s="652"/>
      <c r="AE130" s="652"/>
      <c r="AG130" s="652"/>
      <c r="AH130" s="652"/>
      <c r="AI130" s="652"/>
      <c r="AL130" s="652"/>
      <c r="AM130" s="652"/>
      <c r="AN130" s="652"/>
      <c r="AO130" s="652"/>
      <c r="AQ130" s="652"/>
      <c r="AR130" s="652"/>
      <c r="AS130" s="652"/>
      <c r="AU130" s="652"/>
      <c r="AV130" s="652"/>
      <c r="AW130" s="652"/>
      <c r="AY130" s="652"/>
      <c r="AZ130" s="652"/>
      <c r="BA130" s="652"/>
      <c r="BB130" s="652"/>
      <c r="BC130" s="652"/>
      <c r="BD130" s="761"/>
      <c r="BE130" s="761"/>
    </row>
    <row r="131" spans="3:57" ht="18.75" x14ac:dyDescent="0.25">
      <c r="C131" s="484" t="s">
        <v>1822</v>
      </c>
      <c r="D131" s="484"/>
      <c r="E131" s="485" t="e">
        <f>+E129-E127</f>
        <v>#REF!</v>
      </c>
      <c r="F131" s="485">
        <f t="shared" ref="F131:BE131" si="45">+F129-F127</f>
        <v>0</v>
      </c>
      <c r="G131" s="485" t="e">
        <f t="shared" si="45"/>
        <v>#REF!</v>
      </c>
      <c r="H131" s="485">
        <f t="shared" si="45"/>
        <v>0</v>
      </c>
      <c r="I131" s="485" t="e">
        <f t="shared" si="45"/>
        <v>#REF!</v>
      </c>
      <c r="J131" s="485">
        <f t="shared" si="45"/>
        <v>0</v>
      </c>
      <c r="K131" s="485" t="e">
        <f t="shared" si="45"/>
        <v>#REF!</v>
      </c>
      <c r="L131" s="485">
        <f t="shared" si="45"/>
        <v>0</v>
      </c>
      <c r="M131" s="485" t="e">
        <f t="shared" si="45"/>
        <v>#REF!</v>
      </c>
      <c r="N131" s="485">
        <f t="shared" si="45"/>
        <v>0</v>
      </c>
      <c r="O131" s="485" t="e">
        <f t="shared" si="45"/>
        <v>#REF!</v>
      </c>
      <c r="P131" s="485">
        <f t="shared" si="45"/>
        <v>0</v>
      </c>
      <c r="Q131" s="485" t="e">
        <f t="shared" si="45"/>
        <v>#REF!</v>
      </c>
      <c r="R131" s="485">
        <f t="shared" si="45"/>
        <v>0</v>
      </c>
      <c r="S131" s="485" t="e">
        <f t="shared" si="45"/>
        <v>#REF!</v>
      </c>
      <c r="T131" s="485">
        <f t="shared" si="45"/>
        <v>0</v>
      </c>
      <c r="U131" s="485" t="e">
        <f t="shared" si="45"/>
        <v>#REF!</v>
      </c>
      <c r="V131" s="485">
        <f t="shared" si="45"/>
        <v>0</v>
      </c>
      <c r="W131" s="485" t="e">
        <f t="shared" si="45"/>
        <v>#REF!</v>
      </c>
      <c r="X131" s="485">
        <f t="shared" si="45"/>
        <v>0</v>
      </c>
      <c r="Y131" s="485" t="e">
        <f t="shared" si="45"/>
        <v>#REF!</v>
      </c>
      <c r="Z131" s="485">
        <f t="shared" si="45"/>
        <v>0</v>
      </c>
      <c r="AA131" s="485" t="e">
        <f t="shared" si="45"/>
        <v>#REF!</v>
      </c>
      <c r="AB131" s="485">
        <f t="shared" si="45"/>
        <v>0</v>
      </c>
      <c r="AC131" s="485" t="e">
        <f t="shared" si="45"/>
        <v>#REF!</v>
      </c>
      <c r="AD131" s="485">
        <f t="shared" si="45"/>
        <v>0</v>
      </c>
      <c r="AE131" s="485" t="e">
        <f t="shared" si="45"/>
        <v>#REF!</v>
      </c>
      <c r="AF131" s="485">
        <f t="shared" si="45"/>
        <v>0</v>
      </c>
      <c r="AG131" s="485" t="e">
        <f t="shared" si="45"/>
        <v>#REF!</v>
      </c>
      <c r="AH131" s="485">
        <f t="shared" si="45"/>
        <v>0</v>
      </c>
      <c r="AI131" s="485" t="e">
        <f t="shared" si="45"/>
        <v>#REF!</v>
      </c>
      <c r="AJ131" s="485">
        <f t="shared" si="45"/>
        <v>0</v>
      </c>
      <c r="AK131" s="485" t="e">
        <f t="shared" si="45"/>
        <v>#REF!</v>
      </c>
      <c r="AL131" s="485">
        <f t="shared" si="45"/>
        <v>0</v>
      </c>
      <c r="AM131" s="485" t="e">
        <f t="shared" si="45"/>
        <v>#REF!</v>
      </c>
      <c r="AN131" s="485">
        <f t="shared" si="45"/>
        <v>0</v>
      </c>
      <c r="AO131" s="485" t="e">
        <f t="shared" si="45"/>
        <v>#REF!</v>
      </c>
      <c r="AP131" s="485">
        <f t="shared" si="45"/>
        <v>0</v>
      </c>
      <c r="AQ131" s="485" t="e">
        <f t="shared" si="45"/>
        <v>#REF!</v>
      </c>
      <c r="AR131" s="485">
        <f t="shared" si="45"/>
        <v>0</v>
      </c>
      <c r="AS131" s="485" t="e">
        <f t="shared" si="45"/>
        <v>#REF!</v>
      </c>
      <c r="AT131" s="485">
        <f t="shared" si="45"/>
        <v>0</v>
      </c>
      <c r="AU131" s="485" t="e">
        <f t="shared" si="45"/>
        <v>#REF!</v>
      </c>
      <c r="AV131" s="485">
        <f t="shared" si="45"/>
        <v>0</v>
      </c>
      <c r="AW131" s="485" t="e">
        <f t="shared" si="45"/>
        <v>#REF!</v>
      </c>
      <c r="AX131" s="485">
        <f t="shared" si="45"/>
        <v>0</v>
      </c>
      <c r="AY131" s="485" t="e">
        <f t="shared" si="45"/>
        <v>#REF!</v>
      </c>
      <c r="AZ131" s="485">
        <f t="shared" si="45"/>
        <v>0</v>
      </c>
      <c r="BA131" s="485" t="e">
        <f t="shared" si="45"/>
        <v>#REF!</v>
      </c>
      <c r="BB131" s="485">
        <f t="shared" si="45"/>
        <v>0</v>
      </c>
      <c r="BC131" s="485" t="e">
        <f t="shared" si="45"/>
        <v>#REF!</v>
      </c>
      <c r="BD131" s="485">
        <f t="shared" si="45"/>
        <v>0</v>
      </c>
      <c r="BE131" s="485" t="e">
        <f t="shared" si="45"/>
        <v>#REF!</v>
      </c>
    </row>
    <row r="132" spans="3:57" x14ac:dyDescent="0.25">
      <c r="G132" s="652"/>
      <c r="H132" s="652"/>
      <c r="I132" s="652"/>
      <c r="K132" s="652"/>
      <c r="L132" s="652"/>
      <c r="M132" s="652"/>
      <c r="O132" s="652"/>
      <c r="P132" s="652"/>
      <c r="Q132" s="652"/>
      <c r="S132" s="652"/>
      <c r="T132" s="652"/>
      <c r="U132" s="652"/>
      <c r="W132" s="652"/>
      <c r="X132" s="652"/>
      <c r="Y132" s="652"/>
      <c r="Z132" s="652"/>
      <c r="AA132" s="652"/>
      <c r="AD132" s="652"/>
      <c r="AE132" s="652"/>
      <c r="AG132" s="652"/>
      <c r="AH132" s="652"/>
      <c r="AI132" s="652"/>
      <c r="AL132" s="652"/>
      <c r="AM132" s="652"/>
      <c r="AN132" s="652"/>
      <c r="AO132" s="652"/>
      <c r="AQ132" s="652"/>
      <c r="AR132" s="652"/>
      <c r="AS132" s="652"/>
      <c r="AU132" s="652"/>
      <c r="AV132" s="652"/>
      <c r="AW132" s="652"/>
      <c r="AY132" s="652"/>
      <c r="AZ132" s="652"/>
      <c r="BA132" s="652"/>
      <c r="BB132" s="652"/>
      <c r="BC132" s="652"/>
      <c r="BD132" s="761"/>
      <c r="BE132" s="761"/>
    </row>
    <row r="133" spans="3:57" ht="18.75" x14ac:dyDescent="0.25">
      <c r="C133" s="492" t="s">
        <v>1829</v>
      </c>
      <c r="D133" s="492"/>
      <c r="E133" s="767" t="e">
        <f>+E102+E127</f>
        <v>#REF!</v>
      </c>
      <c r="F133" s="767"/>
      <c r="G133" s="767" t="e">
        <f>+G102+G127</f>
        <v>#REF!</v>
      </c>
      <c r="H133" s="767"/>
      <c r="I133" s="767" t="e">
        <f t="shared" ref="I133:I134" si="46">+E133+G133</f>
        <v>#REF!</v>
      </c>
      <c r="J133" s="767"/>
      <c r="K133" s="767" t="e">
        <f>+K102+K127</f>
        <v>#REF!</v>
      </c>
      <c r="L133" s="493"/>
      <c r="M133" s="493" t="e">
        <f t="shared" si="29"/>
        <v>#REF!</v>
      </c>
      <c r="N133" s="493"/>
      <c r="O133" s="493" t="e">
        <f>+O102+O127</f>
        <v>#REF!</v>
      </c>
      <c r="P133" s="493"/>
      <c r="Q133" s="493" t="e">
        <f t="shared" si="30"/>
        <v>#REF!</v>
      </c>
      <c r="R133" s="493"/>
      <c r="S133" s="767" t="e">
        <f>+S102+S127</f>
        <v>#REF!</v>
      </c>
      <c r="T133" s="493"/>
      <c r="U133" s="493" t="e">
        <f t="shared" si="31"/>
        <v>#REF!</v>
      </c>
      <c r="V133" s="493"/>
      <c r="W133" s="767" t="e">
        <f>+W102+W127</f>
        <v>#REF!</v>
      </c>
      <c r="X133" s="493"/>
      <c r="Y133" s="493" t="e">
        <f t="shared" si="43"/>
        <v>#REF!</v>
      </c>
      <c r="Z133" s="493"/>
      <c r="AA133" s="493" t="e">
        <f t="shared" si="44"/>
        <v>#REF!</v>
      </c>
      <c r="AB133" s="493"/>
      <c r="AC133" s="766" t="e">
        <f>+AC102+AC127</f>
        <v>#REF!</v>
      </c>
      <c r="AD133" s="493"/>
      <c r="AE133" s="493" t="e">
        <f t="shared" si="34"/>
        <v>#REF!</v>
      </c>
      <c r="AF133" s="493"/>
      <c r="AG133" s="493" t="e">
        <f>+AG102+AG127</f>
        <v>#REF!</v>
      </c>
      <c r="AH133" s="493"/>
      <c r="AI133" s="493" t="e">
        <f t="shared" si="35"/>
        <v>#REF!</v>
      </c>
      <c r="AJ133" s="493"/>
      <c r="AK133" s="756" t="e">
        <f>+AK102+AK127</f>
        <v>#REF!</v>
      </c>
      <c r="AL133" s="493"/>
      <c r="AM133" s="493" t="e">
        <f t="shared" si="36"/>
        <v>#REF!</v>
      </c>
      <c r="AN133" s="493"/>
      <c r="AO133" s="493" t="e">
        <f t="shared" si="37"/>
        <v>#REF!</v>
      </c>
      <c r="AP133" s="493"/>
      <c r="AQ133" s="493" t="e">
        <f>+AQ102+AQ127</f>
        <v>#REF!</v>
      </c>
      <c r="AR133" s="493"/>
      <c r="AS133" s="493" t="e">
        <f t="shared" si="38"/>
        <v>#REF!</v>
      </c>
      <c r="AT133" s="493"/>
      <c r="AU133" s="493" t="e">
        <f>+AU102+AU127</f>
        <v>#REF!</v>
      </c>
      <c r="AV133" s="493"/>
      <c r="AW133" s="493" t="e">
        <f t="shared" si="39"/>
        <v>#REF!</v>
      </c>
      <c r="AX133" s="493"/>
      <c r="AY133" s="493" t="e">
        <f>+AY102+AY127</f>
        <v>#REF!</v>
      </c>
      <c r="AZ133" s="493"/>
      <c r="BA133" s="493" t="e">
        <f t="shared" si="40"/>
        <v>#REF!</v>
      </c>
      <c r="BB133" s="493"/>
      <c r="BC133" s="493" t="e">
        <f t="shared" si="41"/>
        <v>#REF!</v>
      </c>
      <c r="BD133" s="765"/>
      <c r="BE133" s="765" t="e">
        <f t="shared" si="42"/>
        <v>#REF!</v>
      </c>
    </row>
    <row r="134" spans="3:57" ht="18.75" x14ac:dyDescent="0.25">
      <c r="C134" s="492" t="s">
        <v>1830</v>
      </c>
      <c r="D134" s="492"/>
      <c r="E134" s="493">
        <f>+E106+E129</f>
        <v>61451</v>
      </c>
      <c r="F134" s="493"/>
      <c r="G134" s="493">
        <f>+G106+G129</f>
        <v>33333</v>
      </c>
      <c r="H134" s="493"/>
      <c r="I134" s="493">
        <f t="shared" si="46"/>
        <v>94784</v>
      </c>
      <c r="J134" s="493"/>
      <c r="K134" s="493">
        <f>+K106+K129</f>
        <v>31761</v>
      </c>
      <c r="L134" s="493"/>
      <c r="M134" s="493">
        <f t="shared" si="29"/>
        <v>126545</v>
      </c>
      <c r="N134" s="493"/>
      <c r="O134" s="493">
        <f>+O106+O129</f>
        <v>64423.479999999996</v>
      </c>
      <c r="P134" s="493"/>
      <c r="Q134" s="493">
        <f t="shared" si="30"/>
        <v>190968.47999999998</v>
      </c>
      <c r="R134" s="493"/>
      <c r="S134" s="493">
        <f>+S106+S129</f>
        <v>64140</v>
      </c>
      <c r="T134" s="493"/>
      <c r="U134" s="493">
        <f t="shared" si="31"/>
        <v>255108.47999999998</v>
      </c>
      <c r="V134" s="493"/>
      <c r="W134" s="493">
        <f>+W106+W129</f>
        <v>59074</v>
      </c>
      <c r="X134" s="493"/>
      <c r="Y134" s="493">
        <f t="shared" si="43"/>
        <v>187637.47999999998</v>
      </c>
      <c r="Z134" s="493"/>
      <c r="AA134" s="493">
        <f t="shared" si="44"/>
        <v>314182.48</v>
      </c>
      <c r="AB134" s="493"/>
      <c r="AC134" s="766">
        <f>+AC106+AC129</f>
        <v>32797.5262</v>
      </c>
      <c r="AD134" s="493"/>
      <c r="AE134" s="493">
        <f t="shared" si="34"/>
        <v>346980.0062</v>
      </c>
      <c r="AF134" s="493"/>
      <c r="AG134" s="493">
        <f>+AG106+AG129</f>
        <v>8572</v>
      </c>
      <c r="AH134" s="493"/>
      <c r="AI134" s="493">
        <f t="shared" si="35"/>
        <v>355552.0062</v>
      </c>
      <c r="AJ134" s="493"/>
      <c r="AK134" s="756">
        <f>+AK106+AK129</f>
        <v>77403</v>
      </c>
      <c r="AL134" s="493"/>
      <c r="AM134" s="493">
        <f t="shared" si="36"/>
        <v>118772.52619999999</v>
      </c>
      <c r="AN134" s="493"/>
      <c r="AO134" s="493">
        <f t="shared" si="37"/>
        <v>432955.0062</v>
      </c>
      <c r="AP134" s="493"/>
      <c r="AQ134" s="493">
        <f>+AQ106+AQ129</f>
        <v>73982.023000000001</v>
      </c>
      <c r="AR134" s="493"/>
      <c r="AS134" s="493">
        <f t="shared" si="38"/>
        <v>506937.02919999999</v>
      </c>
      <c r="AT134" s="493"/>
      <c r="AU134" s="493">
        <f>+AU106+AU129</f>
        <v>57481.269999999931</v>
      </c>
      <c r="AV134" s="493"/>
      <c r="AW134" s="493">
        <f t="shared" si="39"/>
        <v>564418.29919999989</v>
      </c>
      <c r="AX134" s="493"/>
      <c r="AY134" s="493">
        <f>+AY106+AY129</f>
        <v>57620</v>
      </c>
      <c r="AZ134" s="493"/>
      <c r="BA134" s="493">
        <f t="shared" si="40"/>
        <v>189083.29299999995</v>
      </c>
      <c r="BB134" s="493"/>
      <c r="BC134" s="493">
        <f t="shared" si="41"/>
        <v>307855.81919999991</v>
      </c>
      <c r="BD134" s="765"/>
      <c r="BE134" s="765">
        <f t="shared" si="42"/>
        <v>622038.29919999989</v>
      </c>
    </row>
    <row r="135" spans="3:57" x14ac:dyDescent="0.25">
      <c r="G135" s="652"/>
      <c r="H135" s="652"/>
      <c r="I135" s="652"/>
      <c r="K135" s="652"/>
      <c r="L135" s="652"/>
      <c r="M135" s="652"/>
      <c r="O135" s="652"/>
      <c r="P135" s="652"/>
      <c r="Q135" s="652"/>
      <c r="S135" s="652"/>
      <c r="T135" s="652"/>
      <c r="U135" s="652"/>
      <c r="W135" s="652"/>
      <c r="X135" s="652"/>
      <c r="Y135" s="652"/>
      <c r="Z135" s="652"/>
      <c r="AA135" s="652"/>
      <c r="AD135" s="652"/>
      <c r="AE135" s="652"/>
      <c r="AG135" s="652"/>
      <c r="AH135" s="652"/>
      <c r="AI135" s="652"/>
      <c r="AL135" s="652"/>
      <c r="AM135" s="652"/>
      <c r="AN135" s="652"/>
      <c r="AO135" s="652"/>
      <c r="AQ135" s="652"/>
      <c r="AR135" s="652"/>
      <c r="AS135" s="652"/>
      <c r="AU135" s="652"/>
      <c r="AV135" s="652"/>
      <c r="AW135" s="652"/>
      <c r="AY135" s="652"/>
      <c r="AZ135" s="652"/>
      <c r="BA135" s="652"/>
      <c r="BB135" s="652"/>
      <c r="BC135" s="652"/>
      <c r="BD135" s="761"/>
      <c r="BE135" s="761"/>
    </row>
    <row r="136" spans="3:57" ht="18.75" x14ac:dyDescent="0.25">
      <c r="C136" s="484" t="s">
        <v>1822</v>
      </c>
      <c r="D136" s="484"/>
      <c r="E136" s="485" t="e">
        <f>+E134-E133</f>
        <v>#REF!</v>
      </c>
      <c r="F136" s="485">
        <f t="shared" ref="F136:BE136" si="47">+F134-F133</f>
        <v>0</v>
      </c>
      <c r="G136" s="485" t="e">
        <f t="shared" si="47"/>
        <v>#REF!</v>
      </c>
      <c r="H136" s="485">
        <f t="shared" si="47"/>
        <v>0</v>
      </c>
      <c r="I136" s="485" t="e">
        <f t="shared" si="47"/>
        <v>#REF!</v>
      </c>
      <c r="J136" s="485">
        <f t="shared" si="47"/>
        <v>0</v>
      </c>
      <c r="K136" s="485" t="e">
        <f t="shared" si="47"/>
        <v>#REF!</v>
      </c>
      <c r="L136" s="485">
        <f t="shared" si="47"/>
        <v>0</v>
      </c>
      <c r="M136" s="485" t="e">
        <f t="shared" si="47"/>
        <v>#REF!</v>
      </c>
      <c r="N136" s="485">
        <f t="shared" si="47"/>
        <v>0</v>
      </c>
      <c r="O136" s="485" t="e">
        <f t="shared" si="47"/>
        <v>#REF!</v>
      </c>
      <c r="P136" s="485">
        <f t="shared" si="47"/>
        <v>0</v>
      </c>
      <c r="Q136" s="485" t="e">
        <f t="shared" si="47"/>
        <v>#REF!</v>
      </c>
      <c r="R136" s="485">
        <f t="shared" si="47"/>
        <v>0</v>
      </c>
      <c r="S136" s="485" t="e">
        <f t="shared" si="47"/>
        <v>#REF!</v>
      </c>
      <c r="T136" s="485">
        <f t="shared" si="47"/>
        <v>0</v>
      </c>
      <c r="U136" s="485" t="e">
        <f t="shared" si="47"/>
        <v>#REF!</v>
      </c>
      <c r="V136" s="485">
        <f t="shared" si="47"/>
        <v>0</v>
      </c>
      <c r="W136" s="485" t="e">
        <f t="shared" si="47"/>
        <v>#REF!</v>
      </c>
      <c r="X136" s="485">
        <f t="shared" si="47"/>
        <v>0</v>
      </c>
      <c r="Y136" s="485" t="e">
        <f t="shared" si="47"/>
        <v>#REF!</v>
      </c>
      <c r="Z136" s="485">
        <f t="shared" si="47"/>
        <v>0</v>
      </c>
      <c r="AA136" s="485" t="e">
        <f t="shared" si="47"/>
        <v>#REF!</v>
      </c>
      <c r="AB136" s="485">
        <f t="shared" si="47"/>
        <v>0</v>
      </c>
      <c r="AC136" s="485" t="e">
        <f t="shared" si="47"/>
        <v>#REF!</v>
      </c>
      <c r="AD136" s="485">
        <f t="shared" si="47"/>
        <v>0</v>
      </c>
      <c r="AE136" s="485" t="e">
        <f t="shared" si="47"/>
        <v>#REF!</v>
      </c>
      <c r="AF136" s="485">
        <f t="shared" si="47"/>
        <v>0</v>
      </c>
      <c r="AG136" s="485" t="e">
        <f t="shared" si="47"/>
        <v>#REF!</v>
      </c>
      <c r="AH136" s="485">
        <f t="shared" si="47"/>
        <v>0</v>
      </c>
      <c r="AI136" s="485" t="e">
        <f t="shared" si="47"/>
        <v>#REF!</v>
      </c>
      <c r="AJ136" s="485">
        <f t="shared" si="47"/>
        <v>0</v>
      </c>
      <c r="AK136" s="485" t="e">
        <f t="shared" si="47"/>
        <v>#REF!</v>
      </c>
      <c r="AL136" s="485">
        <f t="shared" si="47"/>
        <v>0</v>
      </c>
      <c r="AM136" s="485" t="e">
        <f t="shared" si="47"/>
        <v>#REF!</v>
      </c>
      <c r="AN136" s="485">
        <f t="shared" si="47"/>
        <v>0</v>
      </c>
      <c r="AO136" s="485" t="e">
        <f t="shared" si="47"/>
        <v>#REF!</v>
      </c>
      <c r="AP136" s="485">
        <f t="shared" si="47"/>
        <v>0</v>
      </c>
      <c r="AQ136" s="485" t="e">
        <f t="shared" si="47"/>
        <v>#REF!</v>
      </c>
      <c r="AR136" s="485">
        <f t="shared" si="47"/>
        <v>0</v>
      </c>
      <c r="AS136" s="485" t="e">
        <f t="shared" si="47"/>
        <v>#REF!</v>
      </c>
      <c r="AT136" s="485">
        <f t="shared" si="47"/>
        <v>0</v>
      </c>
      <c r="AU136" s="485" t="e">
        <f t="shared" si="47"/>
        <v>#REF!</v>
      </c>
      <c r="AV136" s="485">
        <f t="shared" si="47"/>
        <v>0</v>
      </c>
      <c r="AW136" s="485" t="e">
        <f t="shared" si="47"/>
        <v>#REF!</v>
      </c>
      <c r="AX136" s="485">
        <f t="shared" si="47"/>
        <v>0</v>
      </c>
      <c r="AY136" s="485" t="e">
        <f t="shared" si="47"/>
        <v>#REF!</v>
      </c>
      <c r="AZ136" s="485">
        <f t="shared" si="47"/>
        <v>0</v>
      </c>
      <c r="BA136" s="485" t="e">
        <f t="shared" si="47"/>
        <v>#REF!</v>
      </c>
      <c r="BB136" s="485">
        <f t="shared" si="47"/>
        <v>0</v>
      </c>
      <c r="BC136" s="485" t="e">
        <f t="shared" si="47"/>
        <v>#REF!</v>
      </c>
      <c r="BD136" s="485">
        <f t="shared" si="47"/>
        <v>0</v>
      </c>
      <c r="BE136" s="485" t="e">
        <f t="shared" si="47"/>
        <v>#REF!</v>
      </c>
    </row>
    <row r="142" spans="3:57" x14ac:dyDescent="0.25">
      <c r="C142" s="461" t="s">
        <v>1573</v>
      </c>
    </row>
    <row r="143" spans="3:57" x14ac:dyDescent="0.25">
      <c r="C143" s="461" t="s">
        <v>1359</v>
      </c>
    </row>
    <row r="144" spans="3:57" x14ac:dyDescent="0.25">
      <c r="C144" s="461" t="s">
        <v>1417</v>
      </c>
    </row>
    <row r="145" spans="3:3" x14ac:dyDescent="0.25">
      <c r="C145" s="461" t="s">
        <v>1410</v>
      </c>
    </row>
    <row r="146" spans="3:3" x14ac:dyDescent="0.25">
      <c r="C146" s="461" t="s">
        <v>1664</v>
      </c>
    </row>
    <row r="147" spans="3:3" x14ac:dyDescent="0.25">
      <c r="C147" s="461" t="s">
        <v>1726</v>
      </c>
    </row>
    <row r="148" spans="3:3" x14ac:dyDescent="0.25">
      <c r="C148" s="461" t="s">
        <v>1727</v>
      </c>
    </row>
    <row r="149" spans="3:3" x14ac:dyDescent="0.25">
      <c r="C149" s="461" t="s">
        <v>1426</v>
      </c>
    </row>
    <row r="150" spans="3:3" x14ac:dyDescent="0.25">
      <c r="C150" s="461" t="s">
        <v>1663</v>
      </c>
    </row>
    <row r="151" spans="3:3" x14ac:dyDescent="0.25">
      <c r="C151" s="461" t="s">
        <v>1427</v>
      </c>
    </row>
    <row r="152" spans="3:3" x14ac:dyDescent="0.25">
      <c r="C152" s="461" t="s">
        <v>1542</v>
      </c>
    </row>
    <row r="153" spans="3:3" x14ac:dyDescent="0.25">
      <c r="C153" s="461" t="s">
        <v>1273</v>
      </c>
    </row>
    <row r="154" spans="3:3" x14ac:dyDescent="0.25">
      <c r="C154" s="461" t="s">
        <v>1261</v>
      </c>
    </row>
    <row r="155" spans="3:3" x14ac:dyDescent="0.25">
      <c r="C155" s="461" t="s">
        <v>1297</v>
      </c>
    </row>
    <row r="156" spans="3:3" x14ac:dyDescent="0.25">
      <c r="C156" s="461" t="s">
        <v>1213</v>
      </c>
    </row>
    <row r="157" spans="3:3" x14ac:dyDescent="0.25">
      <c r="C157" s="461" t="s">
        <v>1274</v>
      </c>
    </row>
    <row r="158" spans="3:3" x14ac:dyDescent="0.25">
      <c r="C158" s="461" t="s">
        <v>1214</v>
      </c>
    </row>
    <row r="159" spans="3:3" x14ac:dyDescent="0.25">
      <c r="C159" s="461" t="s">
        <v>1311</v>
      </c>
    </row>
    <row r="160" spans="3:3" x14ac:dyDescent="0.25">
      <c r="C160" s="461" t="s">
        <v>1428</v>
      </c>
    </row>
    <row r="161" spans="3:3" x14ac:dyDescent="0.25">
      <c r="C161" s="461" t="s">
        <v>1429</v>
      </c>
    </row>
    <row r="162" spans="3:3" x14ac:dyDescent="0.25">
      <c r="C162" s="461" t="s">
        <v>1430</v>
      </c>
    </row>
    <row r="163" spans="3:3" x14ac:dyDescent="0.25">
      <c r="C163" s="461" t="s">
        <v>1411</v>
      </c>
    </row>
    <row r="164" spans="3:3" x14ac:dyDescent="0.25">
      <c r="C164" s="461" t="s">
        <v>1215</v>
      </c>
    </row>
    <row r="165" spans="3:3" x14ac:dyDescent="0.25">
      <c r="C165" s="461" t="s">
        <v>1572</v>
      </c>
    </row>
    <row r="166" spans="3:3" x14ac:dyDescent="0.25">
      <c r="C166" s="461" t="s">
        <v>1217</v>
      </c>
    </row>
    <row r="167" spans="3:3" x14ac:dyDescent="0.25">
      <c r="C167" s="461" t="s">
        <v>1218</v>
      </c>
    </row>
    <row r="168" spans="3:3" x14ac:dyDescent="0.25">
      <c r="C168" s="461" t="s">
        <v>1734</v>
      </c>
    </row>
  </sheetData>
  <mergeCells count="53">
    <mergeCell ref="AZ112:BA112"/>
    <mergeCell ref="BB112:BC112"/>
    <mergeCell ref="BD112:BE112"/>
    <mergeCell ref="AP112:AQ112"/>
    <mergeCell ref="AR112:AS112"/>
    <mergeCell ref="AT112:AU112"/>
    <mergeCell ref="AV112:AW112"/>
    <mergeCell ref="AX112:AY112"/>
    <mergeCell ref="AF112:AG112"/>
    <mergeCell ref="AH112:AI112"/>
    <mergeCell ref="AJ112:AK112"/>
    <mergeCell ref="AL112:AM112"/>
    <mergeCell ref="AN112:AO112"/>
    <mergeCell ref="BB67:BC67"/>
    <mergeCell ref="BD67:BE67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AB112:AC112"/>
    <mergeCell ref="AD112:AE112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I180"/>
  <sheetViews>
    <sheetView workbookViewId="0">
      <pane xSplit="6" ySplit="1" topLeftCell="BA2" activePane="bottomRight" state="frozen"/>
      <selection activeCell="BS12" sqref="BS12"/>
      <selection pane="topRight" activeCell="BS12" sqref="BS12"/>
      <selection pane="bottomLeft" activeCell="BS12" sqref="BS12"/>
      <selection pane="bottomRight" activeCell="BS12" sqref="BS12"/>
    </sheetView>
  </sheetViews>
  <sheetFormatPr defaultRowHeight="15" x14ac:dyDescent="0.25"/>
  <cols>
    <col min="1" max="1" width="3.5703125" style="32" customWidth="1"/>
    <col min="2" max="2" width="4.42578125" style="32" customWidth="1"/>
    <col min="3" max="3" width="16.5703125" style="32" bestFit="1" customWidth="1"/>
    <col min="4" max="4" width="67.85546875" style="32" bestFit="1" customWidth="1"/>
    <col min="5" max="5" width="7.5703125" style="1558" customWidth="1"/>
    <col min="6" max="6" width="15.42578125" style="32" hidden="1" customWidth="1"/>
    <col min="7" max="7" width="10.5703125" style="32" customWidth="1"/>
    <col min="8" max="8" width="9.85546875" style="32" hidden="1" customWidth="1"/>
    <col min="9" max="9" width="10.42578125" style="32" customWidth="1"/>
    <col min="10" max="10" width="10.140625" style="32" hidden="1" customWidth="1"/>
    <col min="11" max="11" width="10.140625" style="881" hidden="1" customWidth="1"/>
    <col min="12" max="12" width="10.140625" style="32" hidden="1" customWidth="1"/>
    <col min="13" max="13" width="10.42578125" style="32" customWidth="1"/>
    <col min="14" max="14" width="10.140625" style="32" hidden="1" customWidth="1"/>
    <col min="15" max="15" width="13.28515625" style="881" customWidth="1"/>
    <col min="16" max="16" width="10" style="32" hidden="1" customWidth="1"/>
    <col min="17" max="17" width="10.85546875" style="32" customWidth="1"/>
    <col min="18" max="18" width="11" style="32" hidden="1" customWidth="1"/>
    <col min="19" max="19" width="9.85546875" style="881" hidden="1" customWidth="1"/>
    <col min="20" max="20" width="10" style="32" hidden="1" customWidth="1"/>
    <col min="21" max="21" width="12" style="32" customWidth="1"/>
    <col min="22" max="22" width="14.85546875" style="32" hidden="1" customWidth="1"/>
    <col min="23" max="23" width="17.140625" style="881" hidden="1" customWidth="1"/>
    <col min="24" max="24" width="17.140625" style="32" hidden="1" customWidth="1"/>
    <col min="25" max="25" width="12.42578125" style="32" customWidth="1"/>
    <col min="26" max="26" width="10.140625" style="32" hidden="1" customWidth="1"/>
    <col min="27" max="27" width="9.85546875" style="881" customWidth="1"/>
    <col min="28" max="28" width="9.85546875" style="32" hidden="1" customWidth="1"/>
    <col min="29" max="29" width="14.5703125" style="881" customWidth="1"/>
    <col min="30" max="30" width="11.28515625" style="32" hidden="1" customWidth="1"/>
    <col min="31" max="31" width="11.28515625" style="32" customWidth="1"/>
    <col min="32" max="32" width="9.140625" style="32" hidden="1" customWidth="1"/>
    <col min="33" max="33" width="11.28515625" style="881" hidden="1" customWidth="1"/>
    <col min="34" max="34" width="11.28515625" style="32" hidden="1" customWidth="1"/>
    <col min="35" max="35" width="10.42578125" style="32" customWidth="1"/>
    <col min="36" max="36" width="9.140625" style="32" hidden="1" customWidth="1"/>
    <col min="37" max="37" width="10.28515625" style="881" hidden="1" customWidth="1"/>
    <col min="38" max="38" width="9.140625" style="32" hidden="1" customWidth="1"/>
    <col min="39" max="39" width="9.140625" style="32" customWidth="1"/>
    <col min="40" max="40" width="9.140625" style="32" hidden="1" customWidth="1"/>
    <col min="41" max="41" width="9.140625" style="32" customWidth="1"/>
    <col min="42" max="42" width="10.5703125" style="32" hidden="1" customWidth="1"/>
    <col min="43" max="43" width="10.28515625" style="32" hidden="1" customWidth="1"/>
    <col min="44" max="44" width="9.140625" style="32" hidden="1" customWidth="1"/>
    <col min="45" max="45" width="10.5703125" style="32" customWidth="1"/>
    <col min="46" max="46" width="9.140625" style="32" hidden="1" customWidth="1"/>
    <col min="47" max="47" width="10.5703125" style="32" hidden="1" customWidth="1"/>
    <col min="48" max="48" width="9.140625" style="32" hidden="1" customWidth="1"/>
    <col min="49" max="49" width="9.140625" style="32"/>
    <col min="50" max="50" width="9.140625" style="32" hidden="1" customWidth="1"/>
    <col min="51" max="51" width="10.28515625" style="32" hidden="1" customWidth="1"/>
    <col min="52" max="52" width="0" style="32" hidden="1" customWidth="1"/>
    <col min="53" max="53" width="9.140625" style="32"/>
    <col min="54" max="54" width="0" style="32" hidden="1" customWidth="1"/>
    <col min="55" max="55" width="9.140625" style="32"/>
    <col min="56" max="56" width="0" style="32" hidden="1" customWidth="1"/>
    <col min="57" max="57" width="10.28515625" style="32" bestFit="1" customWidth="1"/>
    <col min="58" max="58" width="0" style="32" hidden="1" customWidth="1"/>
    <col min="59" max="59" width="10.28515625" style="32" bestFit="1" customWidth="1"/>
    <col min="60" max="16384" width="9.140625" style="32"/>
  </cols>
  <sheetData>
    <row r="1" spans="3:61" ht="23.25" x14ac:dyDescent="0.35">
      <c r="C1" s="3977" t="s">
        <v>2188</v>
      </c>
      <c r="D1" s="3977"/>
      <c r="E1" s="3977"/>
      <c r="F1" s="3977"/>
      <c r="G1" s="3977"/>
      <c r="H1" s="3977"/>
      <c r="I1" s="3977"/>
      <c r="J1" s="3977"/>
      <c r="K1" s="3977"/>
      <c r="L1" s="3977"/>
      <c r="M1" s="3977"/>
      <c r="N1" s="3977"/>
      <c r="O1" s="3977"/>
      <c r="P1" s="3977"/>
      <c r="Q1" s="3977"/>
      <c r="R1" s="3977"/>
      <c r="S1" s="3977"/>
      <c r="T1" s="3977"/>
      <c r="U1" s="3977"/>
      <c r="V1" s="3977"/>
      <c r="W1" s="3977"/>
      <c r="X1" s="3977"/>
      <c r="Y1" s="3977"/>
      <c r="Z1" s="3977"/>
      <c r="AA1" s="3977"/>
      <c r="AB1" s="3977"/>
      <c r="AC1" s="3977"/>
      <c r="AD1" s="3977"/>
      <c r="AE1" s="3977"/>
      <c r="AF1" s="3977"/>
      <c r="AG1" s="3977"/>
      <c r="AH1" s="3977"/>
      <c r="AI1" s="3977"/>
      <c r="AJ1" s="3977"/>
      <c r="AK1" s="3977"/>
      <c r="AL1" s="3977"/>
      <c r="AM1" s="3977"/>
      <c r="AN1" s="3977"/>
      <c r="AO1" s="3977"/>
      <c r="AP1" s="3977"/>
      <c r="AQ1" s="3977"/>
    </row>
    <row r="2" spans="3:61" x14ac:dyDescent="0.25">
      <c r="E2" s="32"/>
      <c r="K2" s="32"/>
      <c r="O2" s="32"/>
      <c r="S2" s="32"/>
      <c r="W2" s="32"/>
      <c r="AA2" s="32"/>
      <c r="AC2" s="32"/>
      <c r="AG2" s="32"/>
      <c r="AK2" s="32"/>
    </row>
    <row r="3" spans="3:61" s="1558" customFormat="1" ht="16.5" x14ac:dyDescent="0.25">
      <c r="C3" s="1901" t="s">
        <v>969</v>
      </c>
      <c r="D3" s="1901" t="s">
        <v>853</v>
      </c>
      <c r="E3" s="1901" t="s">
        <v>170</v>
      </c>
      <c r="F3" s="3971" t="s">
        <v>1771</v>
      </c>
      <c r="G3" s="3972"/>
      <c r="H3" s="3971" t="s">
        <v>1871</v>
      </c>
      <c r="I3" s="3972"/>
      <c r="J3" s="3971" t="s">
        <v>660</v>
      </c>
      <c r="K3" s="3972"/>
      <c r="L3" s="3971" t="s">
        <v>1911</v>
      </c>
      <c r="M3" s="3972"/>
      <c r="N3" s="3971" t="s">
        <v>639</v>
      </c>
      <c r="O3" s="3972"/>
      <c r="P3" s="3966" t="s">
        <v>1940</v>
      </c>
      <c r="Q3" s="3966"/>
      <c r="R3" s="3966" t="s">
        <v>653</v>
      </c>
      <c r="S3" s="3966"/>
      <c r="T3" s="3966" t="s">
        <v>1964</v>
      </c>
      <c r="U3" s="3966"/>
      <c r="V3" s="3966" t="s">
        <v>839</v>
      </c>
      <c r="W3" s="3966"/>
      <c r="X3" s="1902"/>
      <c r="Y3" s="1901" t="s">
        <v>1985</v>
      </c>
      <c r="Z3" s="3971" t="s">
        <v>662</v>
      </c>
      <c r="AA3" s="3972"/>
      <c r="AB3" s="1903"/>
      <c r="AC3" s="1901" t="s">
        <v>511</v>
      </c>
      <c r="AD3" s="3966" t="s">
        <v>2004</v>
      </c>
      <c r="AE3" s="3966"/>
      <c r="AF3" s="3966" t="s">
        <v>1104</v>
      </c>
      <c r="AG3" s="3966"/>
      <c r="AH3" s="3966" t="s">
        <v>2020</v>
      </c>
      <c r="AI3" s="3966"/>
      <c r="AJ3" s="3966" t="s">
        <v>1659</v>
      </c>
      <c r="AK3" s="3966"/>
      <c r="AL3" s="3966" t="s">
        <v>2037</v>
      </c>
      <c r="AM3" s="3966"/>
      <c r="AN3" s="3967" t="s">
        <v>2038</v>
      </c>
      <c r="AO3" s="3968"/>
      <c r="AP3" s="3966" t="s">
        <v>921</v>
      </c>
      <c r="AQ3" s="3966"/>
      <c r="AR3" s="3966" t="s">
        <v>2142</v>
      </c>
      <c r="AS3" s="3966"/>
      <c r="AT3" s="3966" t="s">
        <v>1698</v>
      </c>
      <c r="AU3" s="3966"/>
      <c r="AV3" s="3966" t="s">
        <v>2156</v>
      </c>
      <c r="AW3" s="3966"/>
      <c r="AX3" s="3966" t="s">
        <v>1708</v>
      </c>
      <c r="AY3" s="3966"/>
      <c r="AZ3" s="3965">
        <v>45717</v>
      </c>
      <c r="BA3" s="3966"/>
      <c r="BB3" s="3967" t="s">
        <v>2178</v>
      </c>
      <c r="BC3" s="3968"/>
      <c r="BD3" s="1903"/>
      <c r="BE3" s="1901" t="s">
        <v>549</v>
      </c>
      <c r="BF3" s="3966" t="s">
        <v>1763</v>
      </c>
      <c r="BG3" s="3966"/>
    </row>
    <row r="4" spans="3:61" ht="16.5" x14ac:dyDescent="0.25">
      <c r="C4" s="1904" t="s">
        <v>16</v>
      </c>
      <c r="D4" s="1904" t="s">
        <v>1377</v>
      </c>
      <c r="E4" s="3975"/>
      <c r="F4" s="1904"/>
      <c r="G4" s="690">
        <v>1867.5499999999993</v>
      </c>
      <c r="H4" s="690"/>
      <c r="I4" s="690">
        <v>1115.1999999999998</v>
      </c>
      <c r="J4" s="690"/>
      <c r="K4" s="690">
        <v>2982.7499999999991</v>
      </c>
      <c r="L4" s="690"/>
      <c r="M4" s="690">
        <v>1092.6499999999999</v>
      </c>
      <c r="N4" s="690"/>
      <c r="O4" s="690">
        <v>4075.3999999999987</v>
      </c>
      <c r="P4" s="690"/>
      <c r="Q4" s="690">
        <v>904.05</v>
      </c>
      <c r="R4" s="1905"/>
      <c r="S4" s="690">
        <v>4979.4499999999989</v>
      </c>
      <c r="T4" s="690"/>
      <c r="U4" s="690">
        <v>1967.9999999999998</v>
      </c>
      <c r="V4" s="1905"/>
      <c r="W4" s="690">
        <v>6947.4499999999989</v>
      </c>
      <c r="X4" s="1906"/>
      <c r="Y4" s="690">
        <v>1717.8999999999999</v>
      </c>
      <c r="Z4" s="690"/>
      <c r="AA4" s="690">
        <v>4589.95</v>
      </c>
      <c r="AB4" s="1906"/>
      <c r="AC4" s="690">
        <v>8665.3499999999985</v>
      </c>
      <c r="AD4" s="690"/>
      <c r="AE4" s="690">
        <v>1795.8</v>
      </c>
      <c r="AF4" s="1905"/>
      <c r="AG4" s="690">
        <v>10461.149999999998</v>
      </c>
      <c r="AH4" s="690"/>
      <c r="AI4" s="690">
        <v>569.90000000000009</v>
      </c>
      <c r="AJ4" s="1905"/>
      <c r="AK4" s="690">
        <v>11031.049999999997</v>
      </c>
      <c r="AL4" s="690"/>
      <c r="AM4" s="690">
        <v>3212.3500000000004</v>
      </c>
      <c r="AN4" s="1907"/>
      <c r="AO4" s="690">
        <v>5578.05</v>
      </c>
      <c r="AP4" s="1905"/>
      <c r="AQ4" s="690">
        <v>14243.399999999998</v>
      </c>
      <c r="AR4" s="690"/>
      <c r="AS4" s="690">
        <v>1314.05</v>
      </c>
      <c r="AT4" s="1905"/>
      <c r="AU4" s="690">
        <v>15557.449999999997</v>
      </c>
      <c r="AV4" s="690"/>
      <c r="AW4" s="690">
        <v>1385.8000000000002</v>
      </c>
      <c r="AX4" s="1905"/>
      <c r="AY4" s="690">
        <v>16943.249999999996</v>
      </c>
      <c r="AZ4" s="690"/>
      <c r="BA4" s="690">
        <v>1594.9</v>
      </c>
      <c r="BB4" s="1907"/>
      <c r="BC4" s="690">
        <v>4294.75</v>
      </c>
      <c r="BD4" s="1906"/>
      <c r="BE4" s="690">
        <v>9872.7999999999993</v>
      </c>
      <c r="BF4" s="1905"/>
      <c r="BG4" s="690">
        <v>18538.149999999998</v>
      </c>
      <c r="BH4" s="1217"/>
      <c r="BI4" s="1217"/>
    </row>
    <row r="5" spans="3:61" ht="16.5" x14ac:dyDescent="0.25">
      <c r="C5" s="1904" t="s">
        <v>16</v>
      </c>
      <c r="D5" s="1904" t="s">
        <v>1988</v>
      </c>
      <c r="E5" s="3975"/>
      <c r="F5" s="1904"/>
      <c r="G5" s="690">
        <v>0</v>
      </c>
      <c r="H5" s="690"/>
      <c r="I5" s="690">
        <v>0</v>
      </c>
      <c r="J5" s="690"/>
      <c r="K5" s="690">
        <v>0</v>
      </c>
      <c r="L5" s="690"/>
      <c r="M5" s="690">
        <v>0</v>
      </c>
      <c r="N5" s="690"/>
      <c r="O5" s="690">
        <v>0</v>
      </c>
      <c r="P5" s="690"/>
      <c r="Q5" s="690">
        <v>0</v>
      </c>
      <c r="R5" s="1905"/>
      <c r="S5" s="690">
        <v>0</v>
      </c>
      <c r="T5" s="690"/>
      <c r="U5" s="690">
        <v>0</v>
      </c>
      <c r="V5" s="1905"/>
      <c r="W5" s="690">
        <v>0</v>
      </c>
      <c r="X5" s="1906"/>
      <c r="Y5" s="690">
        <v>1658.4499999999998</v>
      </c>
      <c r="Z5" s="690"/>
      <c r="AA5" s="690">
        <v>1658.4499999999998</v>
      </c>
      <c r="AB5" s="1906"/>
      <c r="AC5" s="690">
        <v>1658.4499999999998</v>
      </c>
      <c r="AD5" s="690"/>
      <c r="AE5" s="690">
        <v>0</v>
      </c>
      <c r="AF5" s="1905"/>
      <c r="AG5" s="690">
        <v>1658.4499999999998</v>
      </c>
      <c r="AH5" s="690"/>
      <c r="AI5" s="690">
        <v>0</v>
      </c>
      <c r="AJ5" s="1905"/>
      <c r="AK5" s="690">
        <v>1658.4499999999998</v>
      </c>
      <c r="AL5" s="690"/>
      <c r="AM5" s="690">
        <v>0</v>
      </c>
      <c r="AN5" s="1907"/>
      <c r="AO5" s="690">
        <v>0</v>
      </c>
      <c r="AP5" s="1905"/>
      <c r="AQ5" s="690">
        <v>1658.4499999999998</v>
      </c>
      <c r="AR5" s="690"/>
      <c r="AS5" s="690">
        <v>678.55000000000007</v>
      </c>
      <c r="AT5" s="1905"/>
      <c r="AU5" s="690">
        <v>2337</v>
      </c>
      <c r="AV5" s="690"/>
      <c r="AW5" s="690">
        <v>0</v>
      </c>
      <c r="AX5" s="1905"/>
      <c r="AY5" s="690">
        <v>2337</v>
      </c>
      <c r="AZ5" s="690"/>
      <c r="BA5" s="690">
        <v>0</v>
      </c>
      <c r="BB5" s="1907"/>
      <c r="BC5" s="690">
        <v>678.55000000000007</v>
      </c>
      <c r="BD5" s="1906"/>
      <c r="BE5" s="690">
        <v>678.55000000000007</v>
      </c>
      <c r="BF5" s="1905"/>
      <c r="BG5" s="690">
        <v>2337</v>
      </c>
      <c r="BH5" s="1217"/>
      <c r="BI5" s="1217"/>
    </row>
    <row r="6" spans="3:61" ht="16.5" x14ac:dyDescent="0.25">
      <c r="C6" s="1904" t="s">
        <v>16</v>
      </c>
      <c r="D6" s="1904" t="s">
        <v>1328</v>
      </c>
      <c r="E6" s="3975"/>
      <c r="F6" s="1904"/>
      <c r="G6" s="690">
        <v>414.1</v>
      </c>
      <c r="H6" s="690"/>
      <c r="I6" s="690">
        <v>561.69999999999993</v>
      </c>
      <c r="J6" s="690"/>
      <c r="K6" s="690">
        <v>975.8</v>
      </c>
      <c r="L6" s="690"/>
      <c r="M6" s="690">
        <v>0</v>
      </c>
      <c r="N6" s="690"/>
      <c r="O6" s="690">
        <v>975.8</v>
      </c>
      <c r="P6" s="690"/>
      <c r="Q6" s="690">
        <v>608.85</v>
      </c>
      <c r="R6" s="1905"/>
      <c r="S6" s="690">
        <v>1584.65</v>
      </c>
      <c r="T6" s="690"/>
      <c r="U6" s="690">
        <v>910.2</v>
      </c>
      <c r="V6" s="1905"/>
      <c r="W6" s="690">
        <v>2494.8500000000004</v>
      </c>
      <c r="X6" s="1906"/>
      <c r="Y6" s="690">
        <v>569.90000000000009</v>
      </c>
      <c r="Z6" s="690"/>
      <c r="AA6" s="690">
        <v>2088.9500000000003</v>
      </c>
      <c r="AB6" s="1906"/>
      <c r="AC6" s="690">
        <v>3064.75</v>
      </c>
      <c r="AD6" s="690"/>
      <c r="AE6" s="690">
        <v>731.85000000000014</v>
      </c>
      <c r="AF6" s="1905"/>
      <c r="AG6" s="690">
        <v>3796.6000000000004</v>
      </c>
      <c r="AH6" s="690"/>
      <c r="AI6" s="690">
        <v>147.6</v>
      </c>
      <c r="AJ6" s="1905"/>
      <c r="AK6" s="690">
        <v>3944.2000000000003</v>
      </c>
      <c r="AL6" s="690"/>
      <c r="AM6" s="690">
        <v>573.99999999999989</v>
      </c>
      <c r="AN6" s="1907"/>
      <c r="AO6" s="690">
        <v>1453.45</v>
      </c>
      <c r="AP6" s="1905"/>
      <c r="AQ6" s="690">
        <v>4518.2</v>
      </c>
      <c r="AR6" s="690"/>
      <c r="AS6" s="690">
        <v>196.79999999999998</v>
      </c>
      <c r="AT6" s="1905"/>
      <c r="AU6" s="690">
        <v>4715</v>
      </c>
      <c r="AV6" s="690"/>
      <c r="AW6" s="690">
        <v>592.45000000000005</v>
      </c>
      <c r="AX6" s="1905"/>
      <c r="AY6" s="690">
        <v>5307.45</v>
      </c>
      <c r="AZ6" s="690"/>
      <c r="BA6" s="690">
        <v>0</v>
      </c>
      <c r="BB6" s="1907"/>
      <c r="BC6" s="690">
        <v>789.25</v>
      </c>
      <c r="BD6" s="1906"/>
      <c r="BE6" s="690">
        <v>2242.6999999999998</v>
      </c>
      <c r="BF6" s="1905"/>
      <c r="BG6" s="690">
        <v>5307.45</v>
      </c>
      <c r="BH6" s="1217"/>
      <c r="BI6" s="1217"/>
    </row>
    <row r="7" spans="3:61" ht="16.5" x14ac:dyDescent="0.25">
      <c r="C7" s="1904" t="s">
        <v>16</v>
      </c>
      <c r="D7" s="1904" t="s">
        <v>954</v>
      </c>
      <c r="E7" s="3975"/>
      <c r="F7" s="1904"/>
      <c r="G7" s="690">
        <v>0</v>
      </c>
      <c r="H7" s="690"/>
      <c r="I7" s="690">
        <v>0</v>
      </c>
      <c r="J7" s="690"/>
      <c r="K7" s="690">
        <v>0</v>
      </c>
      <c r="L7" s="690"/>
      <c r="M7" s="690">
        <v>0</v>
      </c>
      <c r="N7" s="690"/>
      <c r="O7" s="690">
        <v>0</v>
      </c>
      <c r="P7" s="690"/>
      <c r="Q7" s="690">
        <v>47.150000000000006</v>
      </c>
      <c r="R7" s="1905"/>
      <c r="S7" s="690">
        <v>47.150000000000006</v>
      </c>
      <c r="T7" s="690"/>
      <c r="U7" s="690">
        <v>0</v>
      </c>
      <c r="V7" s="1905"/>
      <c r="W7" s="690">
        <v>47.150000000000006</v>
      </c>
      <c r="X7" s="1906"/>
      <c r="Y7" s="690">
        <v>0</v>
      </c>
      <c r="Z7" s="690"/>
      <c r="AA7" s="690">
        <v>47.150000000000006</v>
      </c>
      <c r="AB7" s="1906"/>
      <c r="AC7" s="690">
        <v>47.150000000000006</v>
      </c>
      <c r="AD7" s="690"/>
      <c r="AE7" s="690">
        <v>0</v>
      </c>
      <c r="AF7" s="1905"/>
      <c r="AG7" s="690">
        <v>47.150000000000006</v>
      </c>
      <c r="AH7" s="690"/>
      <c r="AI7" s="690">
        <v>0</v>
      </c>
      <c r="AJ7" s="1905"/>
      <c r="AK7" s="690">
        <v>47.150000000000006</v>
      </c>
      <c r="AL7" s="690"/>
      <c r="AM7" s="690">
        <v>0</v>
      </c>
      <c r="AN7" s="1907"/>
      <c r="AO7" s="690">
        <v>0</v>
      </c>
      <c r="AP7" s="1905"/>
      <c r="AQ7" s="690">
        <v>47.150000000000006</v>
      </c>
      <c r="AR7" s="690"/>
      <c r="AS7" s="690">
        <v>0</v>
      </c>
      <c r="AT7" s="1905"/>
      <c r="AU7" s="690">
        <v>47.150000000000006</v>
      </c>
      <c r="AV7" s="690"/>
      <c r="AW7" s="690">
        <v>0</v>
      </c>
      <c r="AX7" s="1905"/>
      <c r="AY7" s="690">
        <v>47.150000000000006</v>
      </c>
      <c r="AZ7" s="690"/>
      <c r="BA7" s="690">
        <v>0</v>
      </c>
      <c r="BB7" s="1907"/>
      <c r="BC7" s="690">
        <v>0</v>
      </c>
      <c r="BD7" s="1906"/>
      <c r="BE7" s="690">
        <v>0</v>
      </c>
      <c r="BF7" s="1905"/>
      <c r="BG7" s="690">
        <v>47.150000000000006</v>
      </c>
      <c r="BH7" s="1217"/>
      <c r="BI7" s="1217"/>
    </row>
    <row r="8" spans="3:61" ht="16.5" x14ac:dyDescent="0.25">
      <c r="C8" s="1904" t="s">
        <v>16</v>
      </c>
      <c r="D8" s="1904" t="s">
        <v>1378</v>
      </c>
      <c r="E8" s="3975"/>
      <c r="F8" s="1904"/>
      <c r="G8" s="690">
        <v>0</v>
      </c>
      <c r="H8" s="690"/>
      <c r="I8" s="690">
        <v>0</v>
      </c>
      <c r="J8" s="690"/>
      <c r="K8" s="690">
        <v>0</v>
      </c>
      <c r="L8" s="690"/>
      <c r="M8" s="690">
        <v>0</v>
      </c>
      <c r="N8" s="690"/>
      <c r="O8" s="690">
        <v>0</v>
      </c>
      <c r="P8" s="690"/>
      <c r="Q8" s="690">
        <v>0</v>
      </c>
      <c r="R8" s="1905"/>
      <c r="S8" s="690">
        <v>0</v>
      </c>
      <c r="T8" s="690"/>
      <c r="U8" s="690">
        <v>0</v>
      </c>
      <c r="V8" s="1905"/>
      <c r="W8" s="690">
        <v>0</v>
      </c>
      <c r="X8" s="1906"/>
      <c r="Y8" s="690">
        <v>0</v>
      </c>
      <c r="Z8" s="690"/>
      <c r="AA8" s="690">
        <v>0</v>
      </c>
      <c r="AB8" s="1906"/>
      <c r="AC8" s="690">
        <v>0</v>
      </c>
      <c r="AD8" s="690"/>
      <c r="AE8" s="690">
        <v>0</v>
      </c>
      <c r="AF8" s="1905"/>
      <c r="AG8" s="690">
        <v>0</v>
      </c>
      <c r="AH8" s="690"/>
      <c r="AI8" s="690">
        <v>0</v>
      </c>
      <c r="AJ8" s="1905"/>
      <c r="AK8" s="690">
        <v>0</v>
      </c>
      <c r="AL8" s="690"/>
      <c r="AM8" s="690">
        <v>0</v>
      </c>
      <c r="AN8" s="1907"/>
      <c r="AO8" s="690">
        <v>0</v>
      </c>
      <c r="AP8" s="1905"/>
      <c r="AQ8" s="690">
        <v>0</v>
      </c>
      <c r="AR8" s="690"/>
      <c r="AS8" s="690">
        <v>0</v>
      </c>
      <c r="AT8" s="1905"/>
      <c r="AU8" s="690">
        <v>0</v>
      </c>
      <c r="AV8" s="690"/>
      <c r="AW8" s="690">
        <v>0</v>
      </c>
      <c r="AX8" s="1905"/>
      <c r="AY8" s="690">
        <v>0</v>
      </c>
      <c r="AZ8" s="690"/>
      <c r="BA8" s="690">
        <v>0</v>
      </c>
      <c r="BB8" s="1907"/>
      <c r="BC8" s="690">
        <v>0</v>
      </c>
      <c r="BD8" s="1906"/>
      <c r="BE8" s="690">
        <v>0</v>
      </c>
      <c r="BF8" s="1905"/>
      <c r="BG8" s="690">
        <v>0</v>
      </c>
      <c r="BH8" s="1217"/>
      <c r="BI8" s="1217"/>
    </row>
    <row r="9" spans="3:61" ht="16.5" x14ac:dyDescent="0.25">
      <c r="C9" s="1904" t="s">
        <v>16</v>
      </c>
      <c r="D9" s="1904" t="s">
        <v>877</v>
      </c>
      <c r="E9" s="3975"/>
      <c r="F9" s="1904"/>
      <c r="G9" s="690">
        <v>4307.05</v>
      </c>
      <c r="H9" s="690"/>
      <c r="I9" s="690">
        <v>4786.75</v>
      </c>
      <c r="J9" s="690"/>
      <c r="K9" s="690">
        <v>9093.7999999999993</v>
      </c>
      <c r="L9" s="690"/>
      <c r="M9" s="690">
        <v>4327.55</v>
      </c>
      <c r="N9" s="690"/>
      <c r="O9" s="690">
        <v>13421.349999999999</v>
      </c>
      <c r="P9" s="690"/>
      <c r="Q9" s="690">
        <v>7363.6000000000049</v>
      </c>
      <c r="R9" s="1905"/>
      <c r="S9" s="690">
        <v>20784.950000000004</v>
      </c>
      <c r="T9" s="690"/>
      <c r="U9" s="690">
        <v>5600.5999999999995</v>
      </c>
      <c r="V9" s="1905"/>
      <c r="W9" s="690">
        <v>26385.550000000003</v>
      </c>
      <c r="X9" s="1906"/>
      <c r="Y9" s="690">
        <v>6152.05</v>
      </c>
      <c r="Z9" s="690"/>
      <c r="AA9" s="690">
        <v>19116.250000000004</v>
      </c>
      <c r="AB9" s="1906"/>
      <c r="AC9" s="690">
        <v>32537.600000000002</v>
      </c>
      <c r="AD9" s="690"/>
      <c r="AE9" s="690">
        <v>7002.8000000000075</v>
      </c>
      <c r="AF9" s="1905"/>
      <c r="AG9" s="690">
        <v>39540.400000000009</v>
      </c>
      <c r="AH9" s="690"/>
      <c r="AI9" s="690">
        <v>3649</v>
      </c>
      <c r="AJ9" s="1905"/>
      <c r="AK9" s="690">
        <v>43189.400000000009</v>
      </c>
      <c r="AL9" s="690"/>
      <c r="AM9" s="690">
        <v>6063.9</v>
      </c>
      <c r="AN9" s="1907"/>
      <c r="AO9" s="690">
        <v>16715.700000000004</v>
      </c>
      <c r="AP9" s="1905"/>
      <c r="AQ9" s="690">
        <v>49253.30000000001</v>
      </c>
      <c r="AR9" s="690"/>
      <c r="AS9" s="690">
        <v>7312.35</v>
      </c>
      <c r="AT9" s="1905"/>
      <c r="AU9" s="690">
        <v>56565.650000000009</v>
      </c>
      <c r="AV9" s="690"/>
      <c r="AW9" s="690">
        <v>7252.9</v>
      </c>
      <c r="AX9" s="1905"/>
      <c r="AY9" s="690">
        <v>63818.55000000001</v>
      </c>
      <c r="AZ9" s="690"/>
      <c r="BA9" s="690">
        <v>4592.0000000000009</v>
      </c>
      <c r="BB9" s="1907"/>
      <c r="BC9" s="690">
        <v>19157.25</v>
      </c>
      <c r="BD9" s="1906"/>
      <c r="BE9" s="690">
        <v>35872.950000000004</v>
      </c>
      <c r="BF9" s="1905"/>
      <c r="BG9" s="690">
        <v>68410.550000000017</v>
      </c>
      <c r="BH9" s="1217"/>
      <c r="BI9" s="1217"/>
    </row>
    <row r="10" spans="3:61" ht="16.5" x14ac:dyDescent="0.25">
      <c r="C10" s="1904" t="s">
        <v>16</v>
      </c>
      <c r="D10" s="1904" t="s">
        <v>880</v>
      </c>
      <c r="E10" s="3975"/>
      <c r="F10" s="1904"/>
      <c r="G10" s="690">
        <v>0</v>
      </c>
      <c r="H10" s="690"/>
      <c r="I10" s="690">
        <v>0</v>
      </c>
      <c r="J10" s="690"/>
      <c r="K10" s="690">
        <v>0</v>
      </c>
      <c r="L10" s="690"/>
      <c r="M10" s="690">
        <v>0</v>
      </c>
      <c r="N10" s="690"/>
      <c r="O10" s="690">
        <v>0</v>
      </c>
      <c r="P10" s="690"/>
      <c r="Q10" s="690">
        <v>0</v>
      </c>
      <c r="R10" s="1905"/>
      <c r="S10" s="690">
        <v>0</v>
      </c>
      <c r="T10" s="690"/>
      <c r="U10" s="690">
        <v>0</v>
      </c>
      <c r="V10" s="1905"/>
      <c r="W10" s="690">
        <v>0</v>
      </c>
      <c r="X10" s="1906"/>
      <c r="Y10" s="690">
        <v>0</v>
      </c>
      <c r="Z10" s="690"/>
      <c r="AA10" s="690">
        <v>0</v>
      </c>
      <c r="AB10" s="1906"/>
      <c r="AC10" s="690">
        <v>0</v>
      </c>
      <c r="AD10" s="690"/>
      <c r="AE10" s="690">
        <v>0</v>
      </c>
      <c r="AF10" s="1905"/>
      <c r="AG10" s="690">
        <v>0</v>
      </c>
      <c r="AH10" s="690"/>
      <c r="AI10" s="690">
        <v>0</v>
      </c>
      <c r="AJ10" s="1905"/>
      <c r="AK10" s="690">
        <v>0</v>
      </c>
      <c r="AL10" s="690"/>
      <c r="AM10" s="690">
        <v>0</v>
      </c>
      <c r="AN10" s="1907"/>
      <c r="AO10" s="690">
        <v>0</v>
      </c>
      <c r="AP10" s="1905"/>
      <c r="AQ10" s="690">
        <v>0</v>
      </c>
      <c r="AR10" s="690"/>
      <c r="AS10" s="690">
        <v>0</v>
      </c>
      <c r="AT10" s="1905"/>
      <c r="AU10" s="690">
        <v>0</v>
      </c>
      <c r="AV10" s="690"/>
      <c r="AW10" s="690">
        <v>0</v>
      </c>
      <c r="AX10" s="1905"/>
      <c r="AY10" s="690">
        <v>0</v>
      </c>
      <c r="AZ10" s="690"/>
      <c r="BA10" s="690">
        <v>0</v>
      </c>
      <c r="BB10" s="1907"/>
      <c r="BC10" s="690">
        <v>0</v>
      </c>
      <c r="BD10" s="1906"/>
      <c r="BE10" s="690">
        <v>0</v>
      </c>
      <c r="BF10" s="1905"/>
      <c r="BG10" s="690">
        <v>0</v>
      </c>
      <c r="BH10" s="1217"/>
      <c r="BI10" s="1217"/>
    </row>
    <row r="11" spans="3:61" ht="16.5" x14ac:dyDescent="0.25">
      <c r="C11" s="1904" t="s">
        <v>16</v>
      </c>
      <c r="D11" s="1904" t="s">
        <v>1276</v>
      </c>
      <c r="E11" s="3975"/>
      <c r="F11" s="1904"/>
      <c r="G11" s="690">
        <v>0</v>
      </c>
      <c r="H11" s="690"/>
      <c r="I11" s="690">
        <v>0</v>
      </c>
      <c r="J11" s="690"/>
      <c r="K11" s="690">
        <v>0</v>
      </c>
      <c r="L11" s="690"/>
      <c r="M11" s="690">
        <v>0</v>
      </c>
      <c r="N11" s="690"/>
      <c r="O11" s="690">
        <v>0</v>
      </c>
      <c r="P11" s="690"/>
      <c r="Q11" s="690">
        <v>0</v>
      </c>
      <c r="R11" s="1905"/>
      <c r="S11" s="690">
        <v>0</v>
      </c>
      <c r="T11" s="690"/>
      <c r="U11" s="690">
        <v>0</v>
      </c>
      <c r="V11" s="1905"/>
      <c r="W11" s="690">
        <v>0</v>
      </c>
      <c r="X11" s="1906"/>
      <c r="Y11" s="690">
        <v>0</v>
      </c>
      <c r="Z11" s="690"/>
      <c r="AA11" s="690">
        <v>0</v>
      </c>
      <c r="AB11" s="1906"/>
      <c r="AC11" s="690">
        <v>0</v>
      </c>
      <c r="AD11" s="690"/>
      <c r="AE11" s="690">
        <v>0</v>
      </c>
      <c r="AF11" s="1905"/>
      <c r="AG11" s="690">
        <v>0</v>
      </c>
      <c r="AH11" s="690"/>
      <c r="AI11" s="690">
        <v>0</v>
      </c>
      <c r="AJ11" s="1905"/>
      <c r="AK11" s="690">
        <v>0</v>
      </c>
      <c r="AL11" s="690"/>
      <c r="AM11" s="690">
        <v>0</v>
      </c>
      <c r="AN11" s="1907"/>
      <c r="AO11" s="690">
        <v>0</v>
      </c>
      <c r="AP11" s="1905"/>
      <c r="AQ11" s="690">
        <v>0</v>
      </c>
      <c r="AR11" s="690"/>
      <c r="AS11" s="690">
        <v>0</v>
      </c>
      <c r="AT11" s="1905"/>
      <c r="AU11" s="690">
        <v>0</v>
      </c>
      <c r="AV11" s="690"/>
      <c r="AW11" s="690">
        <v>0</v>
      </c>
      <c r="AX11" s="1905"/>
      <c r="AY11" s="690">
        <v>0</v>
      </c>
      <c r="AZ11" s="690"/>
      <c r="BA11" s="690">
        <v>0</v>
      </c>
      <c r="BB11" s="1907"/>
      <c r="BC11" s="690">
        <v>0</v>
      </c>
      <c r="BD11" s="1906"/>
      <c r="BE11" s="690">
        <v>0</v>
      </c>
      <c r="BF11" s="1905"/>
      <c r="BG11" s="690">
        <v>0</v>
      </c>
      <c r="BH11" s="1217"/>
      <c r="BI11" s="1217"/>
    </row>
    <row r="12" spans="3:61" ht="16.5" x14ac:dyDescent="0.25">
      <c r="C12" s="1904" t="s">
        <v>16</v>
      </c>
      <c r="D12" s="1904" t="s">
        <v>975</v>
      </c>
      <c r="E12" s="3975"/>
      <c r="F12" s="1904"/>
      <c r="G12" s="690">
        <v>0</v>
      </c>
      <c r="H12" s="690"/>
      <c r="I12" s="690">
        <v>719.55000000000007</v>
      </c>
      <c r="J12" s="690"/>
      <c r="K12" s="690">
        <v>719.55000000000007</v>
      </c>
      <c r="L12" s="690"/>
      <c r="M12" s="690">
        <v>0</v>
      </c>
      <c r="N12" s="690"/>
      <c r="O12" s="690">
        <v>719.55000000000007</v>
      </c>
      <c r="P12" s="690"/>
      <c r="Q12" s="690">
        <v>832.30000000000007</v>
      </c>
      <c r="R12" s="1905"/>
      <c r="S12" s="690">
        <v>1551.8500000000001</v>
      </c>
      <c r="T12" s="690"/>
      <c r="U12" s="690">
        <v>1031.1499999999999</v>
      </c>
      <c r="V12" s="1905"/>
      <c r="W12" s="690">
        <v>2583</v>
      </c>
      <c r="X12" s="1906"/>
      <c r="Y12" s="690">
        <v>957.34999999999991</v>
      </c>
      <c r="Z12" s="690"/>
      <c r="AA12" s="690">
        <v>2820.7999999999997</v>
      </c>
      <c r="AB12" s="1906"/>
      <c r="AC12" s="690">
        <v>3540.35</v>
      </c>
      <c r="AD12" s="690"/>
      <c r="AE12" s="690">
        <v>770.80000000000018</v>
      </c>
      <c r="AF12" s="1905"/>
      <c r="AG12" s="690">
        <v>4311.1499999999996</v>
      </c>
      <c r="AH12" s="690"/>
      <c r="AI12" s="690">
        <v>0</v>
      </c>
      <c r="AJ12" s="1905"/>
      <c r="AK12" s="690">
        <v>4311.1499999999996</v>
      </c>
      <c r="AL12" s="690"/>
      <c r="AM12" s="690">
        <v>1014.7500000000001</v>
      </c>
      <c r="AN12" s="1907"/>
      <c r="AO12" s="690">
        <v>1785.5500000000002</v>
      </c>
      <c r="AP12" s="1905"/>
      <c r="AQ12" s="690">
        <v>5325.9</v>
      </c>
      <c r="AR12" s="690"/>
      <c r="AS12" s="690">
        <v>1070.1000000000004</v>
      </c>
      <c r="AT12" s="1905"/>
      <c r="AU12" s="690">
        <v>6396</v>
      </c>
      <c r="AV12" s="690"/>
      <c r="AW12" s="690">
        <v>604.75</v>
      </c>
      <c r="AX12" s="1905"/>
      <c r="AY12" s="690">
        <v>7000.75</v>
      </c>
      <c r="AZ12" s="690"/>
      <c r="BA12" s="690">
        <v>104.55</v>
      </c>
      <c r="BB12" s="1907"/>
      <c r="BC12" s="690">
        <v>1779.4000000000003</v>
      </c>
      <c r="BD12" s="1906"/>
      <c r="BE12" s="690">
        <v>3564.9500000000007</v>
      </c>
      <c r="BF12" s="1905"/>
      <c r="BG12" s="690">
        <v>7105.3</v>
      </c>
      <c r="BH12" s="1217"/>
      <c r="BI12" s="1217"/>
    </row>
    <row r="13" spans="3:61" ht="16.5" x14ac:dyDescent="0.25">
      <c r="C13" s="1904" t="s">
        <v>16</v>
      </c>
      <c r="D13" s="1904" t="s">
        <v>1640</v>
      </c>
      <c r="E13" s="3975"/>
      <c r="F13" s="1904"/>
      <c r="G13" s="690">
        <v>0</v>
      </c>
      <c r="H13" s="690"/>
      <c r="I13" s="690">
        <v>0</v>
      </c>
      <c r="J13" s="690"/>
      <c r="K13" s="690">
        <v>0</v>
      </c>
      <c r="L13" s="690"/>
      <c r="M13" s="690">
        <v>0</v>
      </c>
      <c r="N13" s="690"/>
      <c r="O13" s="690">
        <v>0</v>
      </c>
      <c r="P13" s="690"/>
      <c r="Q13" s="690">
        <v>0</v>
      </c>
      <c r="R13" s="1905"/>
      <c r="S13" s="690">
        <v>0</v>
      </c>
      <c r="T13" s="690"/>
      <c r="U13" s="690">
        <v>0</v>
      </c>
      <c r="V13" s="1905"/>
      <c r="W13" s="690">
        <v>0</v>
      </c>
      <c r="X13" s="1906"/>
      <c r="Y13" s="690">
        <v>0</v>
      </c>
      <c r="Z13" s="690"/>
      <c r="AA13" s="690">
        <v>0</v>
      </c>
      <c r="AB13" s="1906"/>
      <c r="AC13" s="690">
        <v>0</v>
      </c>
      <c r="AD13" s="690"/>
      <c r="AE13" s="690">
        <v>0</v>
      </c>
      <c r="AF13" s="1905"/>
      <c r="AG13" s="690">
        <v>0</v>
      </c>
      <c r="AH13" s="690"/>
      <c r="AI13" s="690">
        <v>0</v>
      </c>
      <c r="AJ13" s="1905"/>
      <c r="AK13" s="690">
        <v>0</v>
      </c>
      <c r="AL13" s="690"/>
      <c r="AM13" s="690">
        <v>0</v>
      </c>
      <c r="AN13" s="1907"/>
      <c r="AO13" s="690">
        <v>0</v>
      </c>
      <c r="AP13" s="1905"/>
      <c r="AQ13" s="690">
        <v>0</v>
      </c>
      <c r="AR13" s="690"/>
      <c r="AS13" s="690">
        <v>0</v>
      </c>
      <c r="AT13" s="1905"/>
      <c r="AU13" s="690">
        <v>0</v>
      </c>
      <c r="AV13" s="690"/>
      <c r="AW13" s="690">
        <v>0</v>
      </c>
      <c r="AX13" s="1905"/>
      <c r="AY13" s="690">
        <v>0</v>
      </c>
      <c r="AZ13" s="690"/>
      <c r="BA13" s="690">
        <v>0</v>
      </c>
      <c r="BB13" s="1907"/>
      <c r="BC13" s="690">
        <v>0</v>
      </c>
      <c r="BD13" s="1906"/>
      <c r="BE13" s="690">
        <v>0</v>
      </c>
      <c r="BF13" s="1905"/>
      <c r="BG13" s="690">
        <v>0</v>
      </c>
      <c r="BH13" s="1217"/>
      <c r="BI13" s="1217"/>
    </row>
    <row r="14" spans="3:61" ht="16.5" x14ac:dyDescent="0.25">
      <c r="C14" s="1908" t="s">
        <v>16</v>
      </c>
      <c r="D14" s="1908" t="s">
        <v>978</v>
      </c>
      <c r="E14" s="3975"/>
      <c r="F14" s="1908"/>
      <c r="G14" s="690">
        <v>96.35</v>
      </c>
      <c r="H14" s="1906"/>
      <c r="I14" s="690">
        <v>352.6</v>
      </c>
      <c r="J14" s="1906"/>
      <c r="K14" s="690">
        <v>448.95000000000005</v>
      </c>
      <c r="L14" s="1906"/>
      <c r="M14" s="690">
        <v>0</v>
      </c>
      <c r="N14" s="1906"/>
      <c r="O14" s="690">
        <v>448.95000000000005</v>
      </c>
      <c r="P14" s="1906"/>
      <c r="Q14" s="690">
        <v>106.60000000000001</v>
      </c>
      <c r="R14" s="1905"/>
      <c r="S14" s="690">
        <v>555.55000000000007</v>
      </c>
      <c r="T14" s="1906"/>
      <c r="U14" s="690">
        <v>606.79999999999995</v>
      </c>
      <c r="V14" s="1905"/>
      <c r="W14" s="690">
        <v>1162.3499999999999</v>
      </c>
      <c r="X14" s="1906"/>
      <c r="Y14" s="690">
        <v>1316.1000000000001</v>
      </c>
      <c r="Z14" s="1906"/>
      <c r="AA14" s="690">
        <v>2029.5</v>
      </c>
      <c r="AB14" s="1906"/>
      <c r="AC14" s="690">
        <v>2478.4499999999998</v>
      </c>
      <c r="AD14" s="1906"/>
      <c r="AE14" s="690">
        <v>287</v>
      </c>
      <c r="AF14" s="1905"/>
      <c r="AG14" s="690">
        <v>2765.45</v>
      </c>
      <c r="AH14" s="1906"/>
      <c r="AI14" s="690">
        <v>0</v>
      </c>
      <c r="AJ14" s="1905"/>
      <c r="AK14" s="690">
        <v>2765.45</v>
      </c>
      <c r="AL14" s="1906"/>
      <c r="AM14" s="690">
        <v>524.79999999999995</v>
      </c>
      <c r="AN14" s="1907"/>
      <c r="AO14" s="690">
        <v>811.8</v>
      </c>
      <c r="AP14" s="1905"/>
      <c r="AQ14" s="690">
        <v>3290.25</v>
      </c>
      <c r="AR14" s="1906"/>
      <c r="AS14" s="690">
        <v>694.95</v>
      </c>
      <c r="AT14" s="1905"/>
      <c r="AU14" s="690">
        <v>3985.2</v>
      </c>
      <c r="AV14" s="1906"/>
      <c r="AW14" s="690">
        <v>1381.6999999999998</v>
      </c>
      <c r="AX14" s="1905"/>
      <c r="AY14" s="690">
        <v>5366.9</v>
      </c>
      <c r="AZ14" s="1906"/>
      <c r="BA14" s="690">
        <v>442.7999999999999</v>
      </c>
      <c r="BB14" s="1907"/>
      <c r="BC14" s="690">
        <v>2519.4499999999994</v>
      </c>
      <c r="BD14" s="1906"/>
      <c r="BE14" s="690">
        <v>3331.2499999999991</v>
      </c>
      <c r="BF14" s="1905"/>
      <c r="BG14" s="690">
        <v>5809.7</v>
      </c>
      <c r="BH14" s="1217"/>
      <c r="BI14" s="1217"/>
    </row>
    <row r="15" spans="3:61" ht="16.5" x14ac:dyDescent="0.25">
      <c r="C15" s="1904" t="s">
        <v>16</v>
      </c>
      <c r="D15" s="1904" t="s">
        <v>977</v>
      </c>
      <c r="E15" s="3975"/>
      <c r="F15" s="1904"/>
      <c r="G15" s="690">
        <v>610.90000000000009</v>
      </c>
      <c r="H15" s="690"/>
      <c r="I15" s="690">
        <v>1373.5</v>
      </c>
      <c r="J15" s="690"/>
      <c r="K15" s="690">
        <v>1984.4</v>
      </c>
      <c r="L15" s="690"/>
      <c r="M15" s="690">
        <v>549.40000000000009</v>
      </c>
      <c r="N15" s="690"/>
      <c r="O15" s="690">
        <v>2533.8000000000002</v>
      </c>
      <c r="P15" s="690"/>
      <c r="Q15" s="690">
        <v>1125.45</v>
      </c>
      <c r="R15" s="1905"/>
      <c r="S15" s="690">
        <v>3659.25</v>
      </c>
      <c r="T15" s="690"/>
      <c r="U15" s="690">
        <v>2168.9</v>
      </c>
      <c r="V15" s="1905"/>
      <c r="W15" s="690">
        <v>5828.15</v>
      </c>
      <c r="X15" s="1906"/>
      <c r="Y15" s="690">
        <v>940.95</v>
      </c>
      <c r="Z15" s="690"/>
      <c r="AA15" s="690">
        <v>4235.3</v>
      </c>
      <c r="AB15" s="1906"/>
      <c r="AC15" s="690">
        <v>6769.1</v>
      </c>
      <c r="AD15" s="690"/>
      <c r="AE15" s="690">
        <v>2459.9900000000007</v>
      </c>
      <c r="AF15" s="1905"/>
      <c r="AG15" s="690">
        <v>9229.09</v>
      </c>
      <c r="AH15" s="690"/>
      <c r="AI15" s="690">
        <v>1221.8000000000002</v>
      </c>
      <c r="AJ15" s="1905"/>
      <c r="AK15" s="690">
        <v>10450.89</v>
      </c>
      <c r="AL15" s="690"/>
      <c r="AM15" s="690">
        <v>2088.9499999999998</v>
      </c>
      <c r="AN15" s="1907"/>
      <c r="AO15" s="690">
        <v>5770.7400000000007</v>
      </c>
      <c r="AP15" s="1905"/>
      <c r="AQ15" s="690">
        <v>12539.84</v>
      </c>
      <c r="AR15" s="690"/>
      <c r="AS15" s="690">
        <v>1227.95</v>
      </c>
      <c r="AT15" s="1905"/>
      <c r="AU15" s="690">
        <v>13767.79</v>
      </c>
      <c r="AV15" s="690"/>
      <c r="AW15" s="690">
        <v>2193.5</v>
      </c>
      <c r="AX15" s="1905"/>
      <c r="AY15" s="690">
        <v>15961.29</v>
      </c>
      <c r="AZ15" s="690"/>
      <c r="BA15" s="690">
        <v>2525.6</v>
      </c>
      <c r="BB15" s="1907"/>
      <c r="BC15" s="690">
        <v>5947.0499999999993</v>
      </c>
      <c r="BD15" s="1906"/>
      <c r="BE15" s="690">
        <v>11717.79</v>
      </c>
      <c r="BF15" s="1905"/>
      <c r="BG15" s="690">
        <v>18486.89</v>
      </c>
      <c r="BH15" s="1217"/>
      <c r="BI15" s="1217"/>
    </row>
    <row r="16" spans="3:61" ht="16.5" x14ac:dyDescent="0.25">
      <c r="C16" s="1904" t="s">
        <v>16</v>
      </c>
      <c r="D16" s="1904" t="s">
        <v>1140</v>
      </c>
      <c r="E16" s="3975"/>
      <c r="F16" s="1904"/>
      <c r="G16" s="690">
        <v>129.15</v>
      </c>
      <c r="H16" s="690"/>
      <c r="I16" s="690">
        <v>235.75</v>
      </c>
      <c r="J16" s="690"/>
      <c r="K16" s="690">
        <v>364.9</v>
      </c>
      <c r="L16" s="690"/>
      <c r="M16" s="690">
        <v>0</v>
      </c>
      <c r="N16" s="690"/>
      <c r="O16" s="690">
        <v>364.9</v>
      </c>
      <c r="P16" s="690"/>
      <c r="Q16" s="690">
        <v>98.4</v>
      </c>
      <c r="R16" s="1905"/>
      <c r="S16" s="690">
        <v>463.29999999999995</v>
      </c>
      <c r="T16" s="690"/>
      <c r="U16" s="690">
        <v>116.85</v>
      </c>
      <c r="V16" s="1905"/>
      <c r="W16" s="690">
        <v>580.15</v>
      </c>
      <c r="X16" s="1906"/>
      <c r="Y16" s="690">
        <v>207.05</v>
      </c>
      <c r="Z16" s="690"/>
      <c r="AA16" s="690">
        <v>422.3</v>
      </c>
      <c r="AB16" s="1906"/>
      <c r="AC16" s="690">
        <v>787.2</v>
      </c>
      <c r="AD16" s="690"/>
      <c r="AE16" s="690">
        <v>0</v>
      </c>
      <c r="AF16" s="1905"/>
      <c r="AG16" s="690">
        <v>787.2</v>
      </c>
      <c r="AH16" s="690"/>
      <c r="AI16" s="690">
        <v>0</v>
      </c>
      <c r="AJ16" s="1905"/>
      <c r="AK16" s="690">
        <v>787.2</v>
      </c>
      <c r="AL16" s="690"/>
      <c r="AM16" s="690">
        <v>0</v>
      </c>
      <c r="AN16" s="1907"/>
      <c r="AO16" s="690">
        <v>0</v>
      </c>
      <c r="AP16" s="1905"/>
      <c r="AQ16" s="690">
        <v>787.2</v>
      </c>
      <c r="AR16" s="690"/>
      <c r="AS16" s="690">
        <v>221.40000000000003</v>
      </c>
      <c r="AT16" s="1905"/>
      <c r="AU16" s="690">
        <v>1008.6000000000001</v>
      </c>
      <c r="AV16" s="690"/>
      <c r="AW16" s="690">
        <v>0</v>
      </c>
      <c r="AX16" s="1905"/>
      <c r="AY16" s="690">
        <v>1008.6000000000001</v>
      </c>
      <c r="AZ16" s="690"/>
      <c r="BA16" s="690">
        <v>0</v>
      </c>
      <c r="BB16" s="1907"/>
      <c r="BC16" s="690">
        <v>221.40000000000003</v>
      </c>
      <c r="BD16" s="1906"/>
      <c r="BE16" s="690">
        <v>221.40000000000003</v>
      </c>
      <c r="BF16" s="1905"/>
      <c r="BG16" s="690">
        <v>1008.6000000000001</v>
      </c>
      <c r="BH16" s="1217"/>
      <c r="BI16" s="1217"/>
    </row>
    <row r="17" spans="3:61" ht="16.5" x14ac:dyDescent="0.25">
      <c r="C17" s="1904" t="s">
        <v>16</v>
      </c>
      <c r="D17" s="1904" t="s">
        <v>979</v>
      </c>
      <c r="E17" s="3975"/>
      <c r="F17" s="1904"/>
      <c r="G17" s="690">
        <v>1428.85</v>
      </c>
      <c r="H17" s="690"/>
      <c r="I17" s="690">
        <v>1213.6000000000001</v>
      </c>
      <c r="J17" s="690"/>
      <c r="K17" s="690">
        <v>2642.45</v>
      </c>
      <c r="L17" s="690"/>
      <c r="M17" s="690">
        <v>178.35</v>
      </c>
      <c r="N17" s="690"/>
      <c r="O17" s="690">
        <v>2820.7999999999997</v>
      </c>
      <c r="P17" s="690"/>
      <c r="Q17" s="690">
        <v>1031.1500000000001</v>
      </c>
      <c r="R17" s="1905"/>
      <c r="S17" s="690">
        <v>3851.95</v>
      </c>
      <c r="T17" s="690"/>
      <c r="U17" s="690">
        <v>2652.7</v>
      </c>
      <c r="V17" s="1905"/>
      <c r="W17" s="690">
        <v>6504.65</v>
      </c>
      <c r="X17" s="1906"/>
      <c r="Y17" s="690">
        <v>1810.1499999999996</v>
      </c>
      <c r="Z17" s="690"/>
      <c r="AA17" s="690">
        <v>5494</v>
      </c>
      <c r="AB17" s="1906"/>
      <c r="AC17" s="690">
        <v>8314.7999999999993</v>
      </c>
      <c r="AD17" s="690"/>
      <c r="AE17" s="690">
        <v>1045.5</v>
      </c>
      <c r="AF17" s="1905"/>
      <c r="AG17" s="690">
        <v>9360.2999999999993</v>
      </c>
      <c r="AH17" s="690"/>
      <c r="AI17" s="690">
        <v>0</v>
      </c>
      <c r="AJ17" s="1905"/>
      <c r="AK17" s="690">
        <v>9360.2999999999993</v>
      </c>
      <c r="AL17" s="690"/>
      <c r="AM17" s="690">
        <v>2144.2999999999997</v>
      </c>
      <c r="AN17" s="1907"/>
      <c r="AO17" s="690">
        <v>3189.7999999999997</v>
      </c>
      <c r="AP17" s="1905"/>
      <c r="AQ17" s="690">
        <v>11504.599999999999</v>
      </c>
      <c r="AR17" s="690"/>
      <c r="AS17" s="690">
        <v>1896.2500000000002</v>
      </c>
      <c r="AT17" s="1905"/>
      <c r="AU17" s="690">
        <v>13400.849999999999</v>
      </c>
      <c r="AV17" s="690"/>
      <c r="AW17" s="690">
        <v>2480.5</v>
      </c>
      <c r="AX17" s="1905"/>
      <c r="AY17" s="690">
        <v>15881.349999999999</v>
      </c>
      <c r="AZ17" s="690"/>
      <c r="BA17" s="690">
        <v>971.7</v>
      </c>
      <c r="BB17" s="1907"/>
      <c r="BC17" s="690">
        <v>5348.45</v>
      </c>
      <c r="BD17" s="1906"/>
      <c r="BE17" s="690">
        <v>8538.25</v>
      </c>
      <c r="BF17" s="1905"/>
      <c r="BG17" s="690">
        <v>16853.05</v>
      </c>
      <c r="BH17" s="1217"/>
      <c r="BI17" s="1217"/>
    </row>
    <row r="18" spans="3:61" ht="16.5" x14ac:dyDescent="0.25">
      <c r="C18" s="1904" t="s">
        <v>16</v>
      </c>
      <c r="D18" s="1904" t="s">
        <v>1145</v>
      </c>
      <c r="E18" s="3975"/>
      <c r="F18" s="1904"/>
      <c r="G18" s="690">
        <v>4.0999999999999996</v>
      </c>
      <c r="H18" s="690"/>
      <c r="I18" s="690">
        <v>8.1999999999999993</v>
      </c>
      <c r="J18" s="690"/>
      <c r="K18" s="690">
        <v>12.299999999999999</v>
      </c>
      <c r="L18" s="690"/>
      <c r="M18" s="690">
        <v>2.0499999999999998</v>
      </c>
      <c r="N18" s="690"/>
      <c r="O18" s="690">
        <v>14.349999999999998</v>
      </c>
      <c r="P18" s="690"/>
      <c r="Q18" s="690">
        <v>82</v>
      </c>
      <c r="R18" s="1905"/>
      <c r="S18" s="690">
        <v>96.35</v>
      </c>
      <c r="T18" s="690"/>
      <c r="U18" s="690">
        <v>0</v>
      </c>
      <c r="V18" s="1905"/>
      <c r="W18" s="690">
        <v>96.35</v>
      </c>
      <c r="X18" s="1906"/>
      <c r="Y18" s="690">
        <v>149.65</v>
      </c>
      <c r="Z18" s="690"/>
      <c r="AA18" s="690">
        <v>231.65</v>
      </c>
      <c r="AB18" s="1906"/>
      <c r="AC18" s="690">
        <v>246</v>
      </c>
      <c r="AD18" s="690"/>
      <c r="AE18" s="690">
        <v>0</v>
      </c>
      <c r="AF18" s="1905"/>
      <c r="AG18" s="690">
        <v>246</v>
      </c>
      <c r="AH18" s="690"/>
      <c r="AI18" s="690">
        <v>0</v>
      </c>
      <c r="AJ18" s="1905"/>
      <c r="AK18" s="690">
        <v>246</v>
      </c>
      <c r="AL18" s="690"/>
      <c r="AM18" s="690">
        <v>4.0999999999999996</v>
      </c>
      <c r="AN18" s="1907"/>
      <c r="AO18" s="690">
        <v>4.0999999999999996</v>
      </c>
      <c r="AP18" s="1905"/>
      <c r="AQ18" s="690">
        <v>250.1</v>
      </c>
      <c r="AR18" s="690"/>
      <c r="AS18" s="690">
        <v>174.25</v>
      </c>
      <c r="AT18" s="1905"/>
      <c r="AU18" s="690">
        <v>424.35</v>
      </c>
      <c r="AV18" s="690"/>
      <c r="AW18" s="690">
        <v>77.900000000000006</v>
      </c>
      <c r="AX18" s="1905"/>
      <c r="AY18" s="690">
        <v>502.25</v>
      </c>
      <c r="AZ18" s="690"/>
      <c r="BA18" s="690">
        <v>0</v>
      </c>
      <c r="BB18" s="1907"/>
      <c r="BC18" s="690">
        <v>252.15</v>
      </c>
      <c r="BD18" s="1906"/>
      <c r="BE18" s="690">
        <v>256.25</v>
      </c>
      <c r="BF18" s="1905"/>
      <c r="BG18" s="690">
        <v>502.25</v>
      </c>
      <c r="BH18" s="1217"/>
      <c r="BI18" s="1217"/>
    </row>
    <row r="19" spans="3:61" ht="16.5" x14ac:dyDescent="0.25">
      <c r="C19" s="1904" t="s">
        <v>16</v>
      </c>
      <c r="D19" s="1904" t="s">
        <v>980</v>
      </c>
      <c r="E19" s="3975"/>
      <c r="F19" s="1904"/>
      <c r="G19" s="690">
        <v>0</v>
      </c>
      <c r="H19" s="690"/>
      <c r="I19" s="690">
        <v>0</v>
      </c>
      <c r="J19" s="690"/>
      <c r="K19" s="690">
        <v>0</v>
      </c>
      <c r="L19" s="690"/>
      <c r="M19" s="690">
        <v>0</v>
      </c>
      <c r="N19" s="690"/>
      <c r="O19" s="690">
        <v>0</v>
      </c>
      <c r="P19" s="690"/>
      <c r="Q19" s="690">
        <v>0</v>
      </c>
      <c r="R19" s="1905"/>
      <c r="S19" s="690">
        <v>0</v>
      </c>
      <c r="T19" s="690"/>
      <c r="U19" s="690">
        <v>0</v>
      </c>
      <c r="V19" s="1905"/>
      <c r="W19" s="690">
        <v>0</v>
      </c>
      <c r="X19" s="1906"/>
      <c r="Y19" s="690">
        <v>98.399999999999991</v>
      </c>
      <c r="Z19" s="690"/>
      <c r="AA19" s="690">
        <v>98.399999999999991</v>
      </c>
      <c r="AB19" s="1906"/>
      <c r="AC19" s="690">
        <v>98.399999999999991</v>
      </c>
      <c r="AD19" s="690"/>
      <c r="AE19" s="690">
        <v>0</v>
      </c>
      <c r="AF19" s="1905"/>
      <c r="AG19" s="690">
        <v>98.399999999999991</v>
      </c>
      <c r="AH19" s="690"/>
      <c r="AI19" s="690">
        <v>0</v>
      </c>
      <c r="AJ19" s="1905"/>
      <c r="AK19" s="690">
        <v>98.399999999999991</v>
      </c>
      <c r="AL19" s="690"/>
      <c r="AM19" s="690">
        <v>104.55000000000001</v>
      </c>
      <c r="AN19" s="1907"/>
      <c r="AO19" s="690">
        <v>104.55000000000001</v>
      </c>
      <c r="AP19" s="1905"/>
      <c r="AQ19" s="690">
        <v>202.95</v>
      </c>
      <c r="AR19" s="690"/>
      <c r="AS19" s="690">
        <v>0</v>
      </c>
      <c r="AT19" s="1905"/>
      <c r="AU19" s="690">
        <v>202.95</v>
      </c>
      <c r="AV19" s="690"/>
      <c r="AW19" s="690">
        <v>0</v>
      </c>
      <c r="AX19" s="1905"/>
      <c r="AY19" s="690">
        <v>202.95</v>
      </c>
      <c r="AZ19" s="690"/>
      <c r="BA19" s="690">
        <v>0</v>
      </c>
      <c r="BB19" s="1907"/>
      <c r="BC19" s="690">
        <v>0</v>
      </c>
      <c r="BD19" s="1906"/>
      <c r="BE19" s="690">
        <v>104.55000000000001</v>
      </c>
      <c r="BF19" s="1905"/>
      <c r="BG19" s="690">
        <v>202.95</v>
      </c>
      <c r="BH19" s="1217"/>
      <c r="BI19" s="1217"/>
    </row>
    <row r="20" spans="3:61" ht="16.5" x14ac:dyDescent="0.25">
      <c r="C20" s="1904" t="s">
        <v>16</v>
      </c>
      <c r="D20" s="1909" t="s">
        <v>2012</v>
      </c>
      <c r="E20" s="3975"/>
      <c r="F20" s="1909"/>
      <c r="G20" s="690">
        <v>0</v>
      </c>
      <c r="H20" s="1910"/>
      <c r="I20" s="690">
        <v>0</v>
      </c>
      <c r="J20" s="1910"/>
      <c r="K20" s="1910"/>
      <c r="L20" s="1910"/>
      <c r="M20" s="690">
        <v>0</v>
      </c>
      <c r="N20" s="1910"/>
      <c r="O20" s="690">
        <v>0</v>
      </c>
      <c r="P20" s="1910"/>
      <c r="Q20" s="690">
        <v>0</v>
      </c>
      <c r="R20" s="1905"/>
      <c r="S20" s="1910"/>
      <c r="T20" s="1910"/>
      <c r="U20" s="690">
        <v>0</v>
      </c>
      <c r="V20" s="1905"/>
      <c r="W20" s="1910"/>
      <c r="X20" s="1910"/>
      <c r="Y20" s="690">
        <v>0</v>
      </c>
      <c r="Z20" s="1910"/>
      <c r="AA20" s="690">
        <v>0</v>
      </c>
      <c r="AB20" s="1910"/>
      <c r="AC20" s="690">
        <v>0</v>
      </c>
      <c r="AD20" s="1910"/>
      <c r="AE20" s="690">
        <v>131.19999999999999</v>
      </c>
      <c r="AF20" s="1905"/>
      <c r="AG20" s="690">
        <v>131.19999999999999</v>
      </c>
      <c r="AH20" s="1910"/>
      <c r="AI20" s="690">
        <v>0</v>
      </c>
      <c r="AJ20" s="1905"/>
      <c r="AK20" s="690">
        <v>131.19999999999999</v>
      </c>
      <c r="AL20" s="1910"/>
      <c r="AM20" s="690">
        <v>0</v>
      </c>
      <c r="AN20" s="1907"/>
      <c r="AO20" s="690">
        <v>131.19999999999999</v>
      </c>
      <c r="AP20" s="1905"/>
      <c r="AQ20" s="690">
        <v>131.19999999999999</v>
      </c>
      <c r="AR20" s="1910"/>
      <c r="AS20" s="690">
        <v>403.85</v>
      </c>
      <c r="AT20" s="1905"/>
      <c r="AU20" s="690">
        <v>535.04999999999995</v>
      </c>
      <c r="AV20" s="1910"/>
      <c r="AW20" s="690">
        <v>0</v>
      </c>
      <c r="AX20" s="1905"/>
      <c r="AY20" s="690">
        <v>535.04999999999995</v>
      </c>
      <c r="AZ20" s="1910"/>
      <c r="BA20" s="690">
        <v>0</v>
      </c>
      <c r="BB20" s="1907"/>
      <c r="BC20" s="690">
        <v>403.85</v>
      </c>
      <c r="BD20" s="1910"/>
      <c r="BE20" s="690">
        <v>535.04999999999995</v>
      </c>
      <c r="BF20" s="1905"/>
      <c r="BG20" s="690">
        <v>535.04999999999995</v>
      </c>
      <c r="BH20" s="1217"/>
      <c r="BI20" s="1217"/>
    </row>
    <row r="21" spans="3:61" ht="16.5" x14ac:dyDescent="0.25">
      <c r="C21" s="1904" t="s">
        <v>16</v>
      </c>
      <c r="D21" s="1909" t="s">
        <v>2013</v>
      </c>
      <c r="E21" s="3975"/>
      <c r="F21" s="1911"/>
      <c r="G21" s="690">
        <v>0</v>
      </c>
      <c r="H21" s="1912"/>
      <c r="I21" s="690">
        <v>0</v>
      </c>
      <c r="J21" s="1912"/>
      <c r="K21" s="1912"/>
      <c r="L21" s="1912"/>
      <c r="M21" s="690">
        <v>0</v>
      </c>
      <c r="N21" s="1912"/>
      <c r="O21" s="690">
        <v>0</v>
      </c>
      <c r="P21" s="1912"/>
      <c r="Q21" s="690">
        <v>0</v>
      </c>
      <c r="R21" s="1905"/>
      <c r="S21" s="1912"/>
      <c r="T21" s="1912"/>
      <c r="U21" s="690">
        <v>0</v>
      </c>
      <c r="V21" s="1905"/>
      <c r="W21" s="1912"/>
      <c r="X21" s="1912"/>
      <c r="Y21" s="690">
        <v>0</v>
      </c>
      <c r="Z21" s="1912"/>
      <c r="AA21" s="690">
        <v>0</v>
      </c>
      <c r="AB21" s="1912"/>
      <c r="AC21" s="690">
        <v>0</v>
      </c>
      <c r="AD21" s="1912"/>
      <c r="AE21" s="690">
        <v>67.650000000000006</v>
      </c>
      <c r="AF21" s="1905"/>
      <c r="AG21" s="690">
        <v>67.650000000000006</v>
      </c>
      <c r="AH21" s="1912"/>
      <c r="AI21" s="690">
        <v>0</v>
      </c>
      <c r="AJ21" s="1905"/>
      <c r="AK21" s="690">
        <v>67.650000000000006</v>
      </c>
      <c r="AL21" s="1912"/>
      <c r="AM21" s="690">
        <v>0</v>
      </c>
      <c r="AN21" s="1907"/>
      <c r="AO21" s="690">
        <v>67.650000000000006</v>
      </c>
      <c r="AP21" s="1905"/>
      <c r="AQ21" s="690">
        <v>67.650000000000006</v>
      </c>
      <c r="AR21" s="1912"/>
      <c r="AS21" s="690">
        <v>0</v>
      </c>
      <c r="AT21" s="1905"/>
      <c r="AU21" s="690">
        <v>67.650000000000006</v>
      </c>
      <c r="AV21" s="1912"/>
      <c r="AW21" s="690">
        <v>0</v>
      </c>
      <c r="AX21" s="1905"/>
      <c r="AY21" s="690">
        <v>67.650000000000006</v>
      </c>
      <c r="AZ21" s="1912"/>
      <c r="BA21" s="690">
        <v>446.89999999999992</v>
      </c>
      <c r="BB21" s="1907"/>
      <c r="BC21" s="690">
        <v>446.89999999999992</v>
      </c>
      <c r="BD21" s="1912"/>
      <c r="BE21" s="690">
        <v>514.54999999999995</v>
      </c>
      <c r="BF21" s="1905"/>
      <c r="BG21" s="690">
        <v>514.54999999999995</v>
      </c>
      <c r="BH21" s="1217"/>
      <c r="BI21" s="1217"/>
    </row>
    <row r="22" spans="3:61" ht="16.5" x14ac:dyDescent="0.25">
      <c r="C22" s="1904" t="s">
        <v>16</v>
      </c>
      <c r="D22" s="1909" t="s">
        <v>1946</v>
      </c>
      <c r="E22" s="3975"/>
      <c r="F22" s="1909"/>
      <c r="G22" s="690">
        <v>0</v>
      </c>
      <c r="H22" s="1910"/>
      <c r="I22" s="690">
        <v>0</v>
      </c>
      <c r="J22" s="1910"/>
      <c r="K22" s="1910"/>
      <c r="L22" s="1910"/>
      <c r="M22" s="690">
        <v>0</v>
      </c>
      <c r="N22" s="1910"/>
      <c r="O22" s="690">
        <v>0</v>
      </c>
      <c r="P22" s="1910"/>
      <c r="Q22" s="690">
        <v>84.05</v>
      </c>
      <c r="R22" s="1905"/>
      <c r="S22" s="1910"/>
      <c r="T22" s="1910"/>
      <c r="U22" s="690">
        <v>0</v>
      </c>
      <c r="V22" s="1905"/>
      <c r="W22" s="1910"/>
      <c r="X22" s="1910"/>
      <c r="Y22" s="690">
        <v>0</v>
      </c>
      <c r="Z22" s="1910"/>
      <c r="AA22" s="690">
        <v>84.05</v>
      </c>
      <c r="AB22" s="1910"/>
      <c r="AC22" s="690">
        <v>84.05</v>
      </c>
      <c r="AD22" s="1910"/>
      <c r="AE22" s="690">
        <v>0</v>
      </c>
      <c r="AF22" s="1905"/>
      <c r="AG22" s="690">
        <v>84.05</v>
      </c>
      <c r="AH22" s="1910"/>
      <c r="AI22" s="690">
        <v>0</v>
      </c>
      <c r="AJ22" s="1905"/>
      <c r="AK22" s="690">
        <v>84.05</v>
      </c>
      <c r="AL22" s="1910"/>
      <c r="AM22" s="690">
        <v>0</v>
      </c>
      <c r="AN22" s="1907"/>
      <c r="AO22" s="690">
        <v>0</v>
      </c>
      <c r="AP22" s="1905"/>
      <c r="AQ22" s="690">
        <v>84.05</v>
      </c>
      <c r="AR22" s="1910"/>
      <c r="AS22" s="690">
        <v>0</v>
      </c>
      <c r="AT22" s="1905"/>
      <c r="AU22" s="690">
        <v>84.05</v>
      </c>
      <c r="AV22" s="1910"/>
      <c r="AW22" s="690">
        <v>0</v>
      </c>
      <c r="AX22" s="1905"/>
      <c r="AY22" s="690">
        <v>84.05</v>
      </c>
      <c r="AZ22" s="1910"/>
      <c r="BA22" s="690">
        <v>0</v>
      </c>
      <c r="BB22" s="1907"/>
      <c r="BC22" s="690">
        <v>0</v>
      </c>
      <c r="BD22" s="1910"/>
      <c r="BE22" s="690">
        <v>0</v>
      </c>
      <c r="BF22" s="1905"/>
      <c r="BG22" s="690">
        <v>84.05</v>
      </c>
      <c r="BH22" s="1217"/>
      <c r="BI22" s="1217"/>
    </row>
    <row r="23" spans="3:61" ht="16.5" x14ac:dyDescent="0.25">
      <c r="C23" s="1904" t="s">
        <v>16</v>
      </c>
      <c r="D23" s="1904" t="s">
        <v>1618</v>
      </c>
      <c r="E23" s="3975"/>
      <c r="F23" s="1904"/>
      <c r="G23" s="690">
        <v>0</v>
      </c>
      <c r="H23" s="690"/>
      <c r="I23" s="690">
        <v>0</v>
      </c>
      <c r="J23" s="690"/>
      <c r="K23" s="690">
        <v>0</v>
      </c>
      <c r="L23" s="690"/>
      <c r="M23" s="690">
        <v>0</v>
      </c>
      <c r="N23" s="690"/>
      <c r="O23" s="690">
        <v>0</v>
      </c>
      <c r="P23" s="690"/>
      <c r="Q23" s="690">
        <v>0</v>
      </c>
      <c r="R23" s="1905"/>
      <c r="S23" s="690">
        <v>0</v>
      </c>
      <c r="T23" s="690"/>
      <c r="U23" s="690">
        <v>0</v>
      </c>
      <c r="V23" s="1905"/>
      <c r="W23" s="690">
        <v>0</v>
      </c>
      <c r="X23" s="1906"/>
      <c r="Y23" s="690">
        <v>0</v>
      </c>
      <c r="Z23" s="690"/>
      <c r="AA23" s="690">
        <v>0</v>
      </c>
      <c r="AB23" s="1906"/>
      <c r="AC23" s="690">
        <v>0</v>
      </c>
      <c r="AD23" s="690"/>
      <c r="AE23" s="690">
        <v>0</v>
      </c>
      <c r="AF23" s="1905"/>
      <c r="AG23" s="690">
        <v>0</v>
      </c>
      <c r="AH23" s="690"/>
      <c r="AI23" s="690">
        <v>0</v>
      </c>
      <c r="AJ23" s="1905"/>
      <c r="AK23" s="690">
        <v>0</v>
      </c>
      <c r="AL23" s="690"/>
      <c r="AM23" s="690">
        <v>0</v>
      </c>
      <c r="AN23" s="1907"/>
      <c r="AO23" s="690">
        <v>0</v>
      </c>
      <c r="AP23" s="1905"/>
      <c r="AQ23" s="690">
        <v>0</v>
      </c>
      <c r="AR23" s="690"/>
      <c r="AS23" s="690">
        <v>55.35</v>
      </c>
      <c r="AT23" s="1905"/>
      <c r="AU23" s="690">
        <v>55.35</v>
      </c>
      <c r="AV23" s="690"/>
      <c r="AW23" s="690">
        <v>0</v>
      </c>
      <c r="AX23" s="1905"/>
      <c r="AY23" s="690">
        <v>55.35</v>
      </c>
      <c r="AZ23" s="690"/>
      <c r="BA23" s="690">
        <v>0</v>
      </c>
      <c r="BB23" s="1907"/>
      <c r="BC23" s="690">
        <v>55.35</v>
      </c>
      <c r="BD23" s="1906"/>
      <c r="BE23" s="690">
        <v>55.35</v>
      </c>
      <c r="BF23" s="1905"/>
      <c r="BG23" s="690">
        <v>55.35</v>
      </c>
      <c r="BH23" s="1217"/>
      <c r="BI23" s="1217"/>
    </row>
    <row r="24" spans="3:61" ht="16.5" x14ac:dyDescent="0.25">
      <c r="C24" s="1904" t="s">
        <v>16</v>
      </c>
      <c r="D24" s="1904" t="s">
        <v>1146</v>
      </c>
      <c r="E24" s="3975"/>
      <c r="F24" s="1904"/>
      <c r="G24" s="690">
        <v>5110.6499999999996</v>
      </c>
      <c r="H24" s="690"/>
      <c r="I24" s="690">
        <v>11178.529999999999</v>
      </c>
      <c r="J24" s="690"/>
      <c r="K24" s="690">
        <v>16289.179999999998</v>
      </c>
      <c r="L24" s="690"/>
      <c r="M24" s="690">
        <v>8156.9499999999989</v>
      </c>
      <c r="N24" s="690"/>
      <c r="O24" s="690">
        <v>24446.129999999997</v>
      </c>
      <c r="P24" s="690"/>
      <c r="Q24" s="690">
        <v>4637.1000000000004</v>
      </c>
      <c r="R24" s="1905"/>
      <c r="S24" s="690">
        <v>29083.229999999996</v>
      </c>
      <c r="T24" s="690"/>
      <c r="U24" s="690">
        <v>14854.300000000001</v>
      </c>
      <c r="V24" s="1905"/>
      <c r="W24" s="690">
        <v>43937.53</v>
      </c>
      <c r="X24" s="1906"/>
      <c r="Y24" s="690">
        <v>8230.75</v>
      </c>
      <c r="Z24" s="690"/>
      <c r="AA24" s="690">
        <v>27722.15</v>
      </c>
      <c r="AB24" s="1906"/>
      <c r="AC24" s="690">
        <v>52168.28</v>
      </c>
      <c r="AD24" s="690"/>
      <c r="AE24" s="690">
        <v>13357.8</v>
      </c>
      <c r="AF24" s="1905"/>
      <c r="AG24" s="690">
        <v>65526.080000000002</v>
      </c>
      <c r="AH24" s="690"/>
      <c r="AI24" s="690">
        <v>7810.5000000000036</v>
      </c>
      <c r="AJ24" s="1905"/>
      <c r="AK24" s="690">
        <v>73336.58</v>
      </c>
      <c r="AL24" s="690"/>
      <c r="AM24" s="690">
        <v>8860.1000000000095</v>
      </c>
      <c r="AN24" s="1907"/>
      <c r="AO24" s="690">
        <v>30028.400000000012</v>
      </c>
      <c r="AP24" s="1905"/>
      <c r="AQ24" s="690">
        <v>82196.680000000008</v>
      </c>
      <c r="AR24" s="690"/>
      <c r="AS24" s="690">
        <v>12025.300000000001</v>
      </c>
      <c r="AT24" s="1905"/>
      <c r="AU24" s="690">
        <v>94221.98000000001</v>
      </c>
      <c r="AV24" s="690"/>
      <c r="AW24" s="690">
        <v>6549.7500000000009</v>
      </c>
      <c r="AX24" s="1905"/>
      <c r="AY24" s="690">
        <v>100771.73000000001</v>
      </c>
      <c r="AZ24" s="690"/>
      <c r="BA24" s="690">
        <v>6424.7000000000044</v>
      </c>
      <c r="BB24" s="1907"/>
      <c r="BC24" s="690">
        <v>24999.750000000007</v>
      </c>
      <c r="BD24" s="1906"/>
      <c r="BE24" s="690">
        <v>55028.150000000023</v>
      </c>
      <c r="BF24" s="1905"/>
      <c r="BG24" s="690">
        <v>107196.43000000002</v>
      </c>
      <c r="BH24" s="1217"/>
      <c r="BI24" s="1217"/>
    </row>
    <row r="25" spans="3:61" ht="16.5" x14ac:dyDescent="0.25">
      <c r="C25" s="1904" t="s">
        <v>16</v>
      </c>
      <c r="D25" s="1904" t="s">
        <v>878</v>
      </c>
      <c r="E25" s="3975"/>
      <c r="F25" s="1904"/>
      <c r="G25" s="690">
        <v>879.45</v>
      </c>
      <c r="H25" s="690"/>
      <c r="I25" s="690">
        <v>1186.95</v>
      </c>
      <c r="J25" s="690"/>
      <c r="K25" s="690">
        <v>2066.4</v>
      </c>
      <c r="L25" s="690"/>
      <c r="M25" s="690">
        <v>0</v>
      </c>
      <c r="N25" s="690"/>
      <c r="O25" s="690">
        <v>2066.4</v>
      </c>
      <c r="P25" s="690"/>
      <c r="Q25" s="690">
        <v>1535.4499999999996</v>
      </c>
      <c r="R25" s="1905"/>
      <c r="S25" s="690">
        <v>3601.8499999999995</v>
      </c>
      <c r="T25" s="690"/>
      <c r="U25" s="690">
        <v>1529.2999999999997</v>
      </c>
      <c r="V25" s="1905"/>
      <c r="W25" s="690">
        <v>5131.1499999999996</v>
      </c>
      <c r="X25" s="1906"/>
      <c r="Y25" s="690">
        <v>713.4</v>
      </c>
      <c r="Z25" s="690"/>
      <c r="AA25" s="690">
        <v>3778.1499999999992</v>
      </c>
      <c r="AB25" s="1906"/>
      <c r="AC25" s="690">
        <v>5844.5499999999993</v>
      </c>
      <c r="AD25" s="690"/>
      <c r="AE25" s="690">
        <v>1414.5000000000002</v>
      </c>
      <c r="AF25" s="1905"/>
      <c r="AG25" s="690">
        <v>7259.0499999999993</v>
      </c>
      <c r="AH25" s="690"/>
      <c r="AI25" s="690">
        <v>764.65</v>
      </c>
      <c r="AJ25" s="1905"/>
      <c r="AK25" s="690">
        <v>8023.6999999999989</v>
      </c>
      <c r="AL25" s="690"/>
      <c r="AM25" s="690">
        <v>772.85</v>
      </c>
      <c r="AN25" s="1907"/>
      <c r="AO25" s="690">
        <v>2952</v>
      </c>
      <c r="AP25" s="1905"/>
      <c r="AQ25" s="690">
        <v>8796.5499999999993</v>
      </c>
      <c r="AR25" s="690"/>
      <c r="AS25" s="690">
        <v>133.25</v>
      </c>
      <c r="AT25" s="1905"/>
      <c r="AU25" s="690">
        <v>8929.7999999999993</v>
      </c>
      <c r="AV25" s="690"/>
      <c r="AW25" s="690">
        <v>205</v>
      </c>
      <c r="AX25" s="1905"/>
      <c r="AY25" s="690">
        <v>9134.7999999999993</v>
      </c>
      <c r="AZ25" s="690"/>
      <c r="BA25" s="690">
        <v>0</v>
      </c>
      <c r="BB25" s="1907"/>
      <c r="BC25" s="690">
        <v>338.25</v>
      </c>
      <c r="BD25" s="1906"/>
      <c r="BE25" s="690">
        <v>3290.25</v>
      </c>
      <c r="BF25" s="1905"/>
      <c r="BG25" s="690">
        <v>9134.7999999999993</v>
      </c>
      <c r="BH25" s="1217"/>
      <c r="BI25" s="1217"/>
    </row>
    <row r="26" spans="3:61" ht="16.5" x14ac:dyDescent="0.25">
      <c r="C26" s="1904" t="s">
        <v>16</v>
      </c>
      <c r="D26" s="1911" t="s">
        <v>2010</v>
      </c>
      <c r="E26" s="3975"/>
      <c r="F26" s="1911"/>
      <c r="G26" s="690">
        <v>0</v>
      </c>
      <c r="H26" s="1912"/>
      <c r="I26" s="690">
        <v>0</v>
      </c>
      <c r="J26" s="1912"/>
      <c r="K26" s="1912"/>
      <c r="L26" s="1912"/>
      <c r="M26" s="690">
        <v>0</v>
      </c>
      <c r="N26" s="1912"/>
      <c r="O26" s="690">
        <v>0</v>
      </c>
      <c r="P26" s="1912"/>
      <c r="Q26" s="690">
        <v>0</v>
      </c>
      <c r="R26" s="1905"/>
      <c r="S26" s="1912"/>
      <c r="T26" s="1912"/>
      <c r="U26" s="690">
        <v>0</v>
      </c>
      <c r="V26" s="1905"/>
      <c r="W26" s="1912"/>
      <c r="X26" s="1912"/>
      <c r="Y26" s="690">
        <v>0</v>
      </c>
      <c r="Z26" s="1912"/>
      <c r="AA26" s="690">
        <v>0</v>
      </c>
      <c r="AB26" s="1912"/>
      <c r="AC26" s="690">
        <v>0</v>
      </c>
      <c r="AD26" s="1912"/>
      <c r="AE26" s="690">
        <v>205</v>
      </c>
      <c r="AF26" s="1905"/>
      <c r="AG26" s="690">
        <v>205</v>
      </c>
      <c r="AH26" s="1912"/>
      <c r="AI26" s="690">
        <v>0</v>
      </c>
      <c r="AJ26" s="1905"/>
      <c r="AK26" s="690">
        <v>205</v>
      </c>
      <c r="AL26" s="1912"/>
      <c r="AM26" s="690">
        <v>0</v>
      </c>
      <c r="AN26" s="1907"/>
      <c r="AO26" s="690">
        <v>205</v>
      </c>
      <c r="AP26" s="1905"/>
      <c r="AQ26" s="690">
        <v>205</v>
      </c>
      <c r="AR26" s="1912"/>
      <c r="AS26" s="690">
        <v>0</v>
      </c>
      <c r="AT26" s="1905"/>
      <c r="AU26" s="690">
        <v>205</v>
      </c>
      <c r="AV26" s="1912"/>
      <c r="AW26" s="690">
        <v>0</v>
      </c>
      <c r="AX26" s="1905"/>
      <c r="AY26" s="690">
        <v>205</v>
      </c>
      <c r="AZ26" s="1912"/>
      <c r="BA26" s="690">
        <v>0</v>
      </c>
      <c r="BB26" s="1907"/>
      <c r="BC26" s="690">
        <v>0</v>
      </c>
      <c r="BD26" s="1912"/>
      <c r="BE26" s="690">
        <v>205</v>
      </c>
      <c r="BF26" s="1905"/>
      <c r="BG26" s="690">
        <v>205</v>
      </c>
      <c r="BH26" s="1217"/>
      <c r="BI26" s="1217"/>
    </row>
    <row r="27" spans="3:61" ht="16.5" x14ac:dyDescent="0.25">
      <c r="C27" s="1904" t="s">
        <v>16</v>
      </c>
      <c r="D27" s="1904" t="s">
        <v>974</v>
      </c>
      <c r="E27" s="3975"/>
      <c r="F27" s="1904"/>
      <c r="G27" s="690">
        <v>9583.75</v>
      </c>
      <c r="H27" s="690"/>
      <c r="I27" s="690">
        <v>6225.8499999999995</v>
      </c>
      <c r="J27" s="690"/>
      <c r="K27" s="690">
        <v>15809.599999999999</v>
      </c>
      <c r="L27" s="690"/>
      <c r="M27" s="690">
        <v>8624.35</v>
      </c>
      <c r="N27" s="690"/>
      <c r="O27" s="690">
        <v>24433.949999999997</v>
      </c>
      <c r="P27" s="690"/>
      <c r="Q27" s="690">
        <v>5787.1500000000005</v>
      </c>
      <c r="R27" s="1905"/>
      <c r="S27" s="690">
        <v>30221.1</v>
      </c>
      <c r="T27" s="690"/>
      <c r="U27" s="690">
        <v>4083.6</v>
      </c>
      <c r="V27" s="1905"/>
      <c r="W27" s="690">
        <v>34304.699999999997</v>
      </c>
      <c r="X27" s="1906"/>
      <c r="Y27" s="690">
        <v>2365.6999999999998</v>
      </c>
      <c r="Z27" s="690"/>
      <c r="AA27" s="690">
        <v>12236.45</v>
      </c>
      <c r="AB27" s="1906"/>
      <c r="AC27" s="690">
        <v>36670.399999999994</v>
      </c>
      <c r="AD27" s="690"/>
      <c r="AE27" s="690">
        <v>3950.35</v>
      </c>
      <c r="AF27" s="1905"/>
      <c r="AG27" s="690">
        <v>40620.749999999993</v>
      </c>
      <c r="AH27" s="690"/>
      <c r="AI27" s="690">
        <v>1066</v>
      </c>
      <c r="AJ27" s="1905"/>
      <c r="AK27" s="690">
        <v>41686.749999999993</v>
      </c>
      <c r="AL27" s="690"/>
      <c r="AM27" s="690">
        <v>2179.15</v>
      </c>
      <c r="AN27" s="1907"/>
      <c r="AO27" s="690">
        <v>7195.5</v>
      </c>
      <c r="AP27" s="1905"/>
      <c r="AQ27" s="690">
        <v>43865.899999999994</v>
      </c>
      <c r="AR27" s="690"/>
      <c r="AS27" s="690">
        <v>4042.6</v>
      </c>
      <c r="AT27" s="1905"/>
      <c r="AU27" s="690">
        <v>47908.499999999993</v>
      </c>
      <c r="AV27" s="690"/>
      <c r="AW27" s="690">
        <v>6957.6</v>
      </c>
      <c r="AX27" s="1905"/>
      <c r="AY27" s="690">
        <v>54866.099999999991</v>
      </c>
      <c r="AZ27" s="690"/>
      <c r="BA27" s="690">
        <v>8398.8500000000022</v>
      </c>
      <c r="BB27" s="1907"/>
      <c r="BC27" s="690">
        <v>19399.050000000003</v>
      </c>
      <c r="BD27" s="1906"/>
      <c r="BE27" s="690">
        <v>26594.550000000003</v>
      </c>
      <c r="BF27" s="1905"/>
      <c r="BG27" s="690">
        <v>63264.95</v>
      </c>
      <c r="BH27" s="1217"/>
      <c r="BI27" s="1217"/>
    </row>
    <row r="28" spans="3:61" ht="16.5" x14ac:dyDescent="0.25">
      <c r="C28" s="1904" t="s">
        <v>16</v>
      </c>
      <c r="D28" s="1904" t="s">
        <v>976</v>
      </c>
      <c r="E28" s="3975"/>
      <c r="F28" s="1904"/>
      <c r="G28" s="690">
        <v>2859.75</v>
      </c>
      <c r="H28" s="690"/>
      <c r="I28" s="690">
        <v>4442.3500000000004</v>
      </c>
      <c r="J28" s="690"/>
      <c r="K28" s="690">
        <v>7302.1</v>
      </c>
      <c r="L28" s="690"/>
      <c r="M28" s="690">
        <v>3825.3</v>
      </c>
      <c r="N28" s="690"/>
      <c r="O28" s="690">
        <v>11127.400000000001</v>
      </c>
      <c r="P28" s="690"/>
      <c r="Q28" s="690">
        <v>2222.1999999999998</v>
      </c>
      <c r="R28" s="1905"/>
      <c r="S28" s="690">
        <v>13349.600000000002</v>
      </c>
      <c r="T28" s="690"/>
      <c r="U28" s="690">
        <v>1988.4999999999986</v>
      </c>
      <c r="V28" s="1905"/>
      <c r="W28" s="690">
        <v>15338.1</v>
      </c>
      <c r="X28" s="1906"/>
      <c r="Y28" s="690">
        <v>2265.25</v>
      </c>
      <c r="Z28" s="690"/>
      <c r="AA28" s="690">
        <v>6475.9499999999989</v>
      </c>
      <c r="AB28" s="1906"/>
      <c r="AC28" s="690">
        <v>17603.349999999999</v>
      </c>
      <c r="AD28" s="690"/>
      <c r="AE28" s="690">
        <v>867.15</v>
      </c>
      <c r="AF28" s="1905"/>
      <c r="AG28" s="690">
        <v>18470.5</v>
      </c>
      <c r="AH28" s="690"/>
      <c r="AI28" s="690">
        <v>1605.15</v>
      </c>
      <c r="AJ28" s="1905"/>
      <c r="AK28" s="690">
        <v>20075.650000000001</v>
      </c>
      <c r="AL28" s="690"/>
      <c r="AM28" s="690">
        <v>2175.0499999999988</v>
      </c>
      <c r="AN28" s="1907"/>
      <c r="AO28" s="690">
        <v>4647.3499999999985</v>
      </c>
      <c r="AP28" s="1905"/>
      <c r="AQ28" s="690">
        <v>22250.7</v>
      </c>
      <c r="AR28" s="690"/>
      <c r="AS28" s="690">
        <v>1785.5500000000002</v>
      </c>
      <c r="AT28" s="1905"/>
      <c r="AU28" s="690">
        <v>24036.25</v>
      </c>
      <c r="AV28" s="690"/>
      <c r="AW28" s="690">
        <v>2632.2</v>
      </c>
      <c r="AX28" s="1905"/>
      <c r="AY28" s="690">
        <v>26668.45</v>
      </c>
      <c r="AZ28" s="690"/>
      <c r="BA28" s="690">
        <v>9173.7500000000036</v>
      </c>
      <c r="BB28" s="1907"/>
      <c r="BC28" s="690">
        <v>13591.500000000004</v>
      </c>
      <c r="BD28" s="1906"/>
      <c r="BE28" s="690">
        <v>18238.850000000002</v>
      </c>
      <c r="BF28" s="1905"/>
      <c r="BG28" s="690">
        <v>35842.200000000004</v>
      </c>
      <c r="BH28" s="1217"/>
      <c r="BI28" s="1217"/>
    </row>
    <row r="29" spans="3:61" ht="16.5" x14ac:dyDescent="0.25">
      <c r="C29" s="1904" t="s">
        <v>16</v>
      </c>
      <c r="D29" s="1904" t="s">
        <v>1126</v>
      </c>
      <c r="E29" s="3975"/>
      <c r="F29" s="1904"/>
      <c r="G29" s="690">
        <v>920.45</v>
      </c>
      <c r="H29" s="690"/>
      <c r="I29" s="690">
        <v>1498.5500000000002</v>
      </c>
      <c r="J29" s="690"/>
      <c r="K29" s="690">
        <v>2419</v>
      </c>
      <c r="L29" s="690"/>
      <c r="M29" s="690">
        <v>1824.5000000000002</v>
      </c>
      <c r="N29" s="690"/>
      <c r="O29" s="690">
        <v>4243.5</v>
      </c>
      <c r="P29" s="690"/>
      <c r="Q29" s="690">
        <v>164</v>
      </c>
      <c r="R29" s="1905"/>
      <c r="S29" s="690">
        <v>4407.5</v>
      </c>
      <c r="T29" s="690"/>
      <c r="U29" s="690">
        <v>3417.3500000000008</v>
      </c>
      <c r="V29" s="1905"/>
      <c r="W29" s="690">
        <v>7824.85</v>
      </c>
      <c r="X29" s="1906"/>
      <c r="Y29" s="690">
        <v>1336.5999999999997</v>
      </c>
      <c r="Z29" s="690"/>
      <c r="AA29" s="690">
        <v>4917.9500000000007</v>
      </c>
      <c r="AB29" s="1906"/>
      <c r="AC29" s="690">
        <v>9161.4500000000007</v>
      </c>
      <c r="AD29" s="690"/>
      <c r="AE29" s="690">
        <v>4007.75</v>
      </c>
      <c r="AF29" s="1905"/>
      <c r="AG29" s="690">
        <v>13169.2</v>
      </c>
      <c r="AH29" s="690"/>
      <c r="AI29" s="690">
        <v>1394</v>
      </c>
      <c r="AJ29" s="1905"/>
      <c r="AK29" s="690">
        <v>14563.2</v>
      </c>
      <c r="AL29" s="690"/>
      <c r="AM29" s="690">
        <v>1818.3500000000006</v>
      </c>
      <c r="AN29" s="1907"/>
      <c r="AO29" s="690">
        <v>7220.1</v>
      </c>
      <c r="AP29" s="1905"/>
      <c r="AQ29" s="690">
        <v>16381.550000000001</v>
      </c>
      <c r="AR29" s="690"/>
      <c r="AS29" s="690">
        <v>0</v>
      </c>
      <c r="AT29" s="1905"/>
      <c r="AU29" s="690">
        <v>16381.550000000001</v>
      </c>
      <c r="AV29" s="690"/>
      <c r="AW29" s="690">
        <v>1025</v>
      </c>
      <c r="AX29" s="1905"/>
      <c r="AY29" s="690">
        <v>17406.550000000003</v>
      </c>
      <c r="AZ29" s="690"/>
      <c r="BA29" s="690">
        <v>1512.9</v>
      </c>
      <c r="BB29" s="1907"/>
      <c r="BC29" s="690">
        <v>2537.9</v>
      </c>
      <c r="BD29" s="1906"/>
      <c r="BE29" s="690">
        <v>9758</v>
      </c>
      <c r="BF29" s="1905"/>
      <c r="BG29" s="690">
        <v>18919.450000000004</v>
      </c>
      <c r="BH29" s="1217"/>
      <c r="BI29" s="1217"/>
    </row>
    <row r="30" spans="3:61" ht="16.5" x14ac:dyDescent="0.25">
      <c r="C30" s="1904" t="s">
        <v>16</v>
      </c>
      <c r="D30" s="1904" t="s">
        <v>1619</v>
      </c>
      <c r="E30" s="3975"/>
      <c r="F30" s="1904"/>
      <c r="G30" s="690">
        <v>0</v>
      </c>
      <c r="H30" s="690"/>
      <c r="I30" s="690">
        <v>0</v>
      </c>
      <c r="J30" s="690"/>
      <c r="K30" s="690">
        <v>0</v>
      </c>
      <c r="L30" s="690"/>
      <c r="M30" s="690">
        <v>0</v>
      </c>
      <c r="N30" s="690"/>
      <c r="O30" s="690">
        <v>0</v>
      </c>
      <c r="P30" s="690"/>
      <c r="Q30" s="690">
        <v>0</v>
      </c>
      <c r="R30" s="1905"/>
      <c r="S30" s="690">
        <v>0</v>
      </c>
      <c r="T30" s="690"/>
      <c r="U30" s="690">
        <v>0</v>
      </c>
      <c r="V30" s="1905"/>
      <c r="W30" s="690">
        <v>0</v>
      </c>
      <c r="X30" s="1906"/>
      <c r="Y30" s="690">
        <v>0</v>
      </c>
      <c r="Z30" s="690"/>
      <c r="AA30" s="690">
        <v>0</v>
      </c>
      <c r="AB30" s="1906"/>
      <c r="AC30" s="690">
        <v>0</v>
      </c>
      <c r="AD30" s="690"/>
      <c r="AE30" s="690">
        <v>0</v>
      </c>
      <c r="AF30" s="1905"/>
      <c r="AG30" s="690">
        <v>0</v>
      </c>
      <c r="AH30" s="690"/>
      <c r="AI30" s="690">
        <v>0</v>
      </c>
      <c r="AJ30" s="1905"/>
      <c r="AK30" s="690">
        <v>0</v>
      </c>
      <c r="AL30" s="690"/>
      <c r="AM30" s="690">
        <v>0</v>
      </c>
      <c r="AN30" s="1907"/>
      <c r="AO30" s="690">
        <v>0</v>
      </c>
      <c r="AP30" s="1905"/>
      <c r="AQ30" s="690">
        <v>0</v>
      </c>
      <c r="AR30" s="690"/>
      <c r="AS30" s="690">
        <v>0</v>
      </c>
      <c r="AT30" s="1905"/>
      <c r="AU30" s="690">
        <v>0</v>
      </c>
      <c r="AV30" s="690"/>
      <c r="AW30" s="690">
        <v>0</v>
      </c>
      <c r="AX30" s="1905"/>
      <c r="AY30" s="690">
        <v>0</v>
      </c>
      <c r="AZ30" s="690"/>
      <c r="BA30" s="690">
        <v>0</v>
      </c>
      <c r="BB30" s="1907"/>
      <c r="BC30" s="690">
        <v>0</v>
      </c>
      <c r="BD30" s="1906"/>
      <c r="BE30" s="690">
        <v>0</v>
      </c>
      <c r="BF30" s="1905"/>
      <c r="BG30" s="690">
        <v>0</v>
      </c>
      <c r="BH30" s="1217"/>
      <c r="BI30" s="1217"/>
    </row>
    <row r="31" spans="3:61" ht="16.5" x14ac:dyDescent="0.25">
      <c r="C31" s="1913" t="s">
        <v>16</v>
      </c>
      <c r="D31" s="1913" t="s">
        <v>2158</v>
      </c>
      <c r="E31" s="3975"/>
      <c r="F31" s="1904"/>
      <c r="G31" s="690">
        <v>0</v>
      </c>
      <c r="H31" s="690"/>
      <c r="I31" s="690">
        <v>0</v>
      </c>
      <c r="J31" s="690"/>
      <c r="K31" s="690">
        <v>0</v>
      </c>
      <c r="L31" s="690"/>
      <c r="M31" s="690">
        <v>0</v>
      </c>
      <c r="N31" s="690"/>
      <c r="O31" s="690">
        <v>0</v>
      </c>
      <c r="P31" s="690"/>
      <c r="Q31" s="690">
        <v>0</v>
      </c>
      <c r="R31" s="1905"/>
      <c r="S31" s="690">
        <v>0</v>
      </c>
      <c r="T31" s="690"/>
      <c r="U31" s="690">
        <v>0</v>
      </c>
      <c r="V31" s="1905"/>
      <c r="W31" s="690">
        <v>0</v>
      </c>
      <c r="X31" s="1906"/>
      <c r="Y31" s="690">
        <v>0</v>
      </c>
      <c r="Z31" s="690"/>
      <c r="AA31" s="690">
        <v>0</v>
      </c>
      <c r="AB31" s="1906"/>
      <c r="AC31" s="690">
        <v>0</v>
      </c>
      <c r="AD31" s="690"/>
      <c r="AE31" s="690">
        <v>0</v>
      </c>
      <c r="AF31" s="1905"/>
      <c r="AG31" s="690">
        <v>0</v>
      </c>
      <c r="AH31" s="690"/>
      <c r="AI31" s="690">
        <v>0</v>
      </c>
      <c r="AJ31" s="1905"/>
      <c r="AK31" s="690">
        <v>0</v>
      </c>
      <c r="AL31" s="690"/>
      <c r="AM31" s="690">
        <v>0</v>
      </c>
      <c r="AN31" s="1907"/>
      <c r="AO31" s="690">
        <v>0</v>
      </c>
      <c r="AP31" s="1905"/>
      <c r="AQ31" s="690">
        <v>0</v>
      </c>
      <c r="AR31" s="690"/>
      <c r="AS31" s="690">
        <v>0</v>
      </c>
      <c r="AT31" s="1905"/>
      <c r="AU31" s="690">
        <v>0</v>
      </c>
      <c r="AV31" s="690"/>
      <c r="AW31" s="690">
        <v>104.55</v>
      </c>
      <c r="AX31" s="1905"/>
      <c r="AY31" s="690">
        <v>104.55</v>
      </c>
      <c r="AZ31" s="690"/>
      <c r="BA31" s="690">
        <v>145.55000000000001</v>
      </c>
      <c r="BB31" s="1907"/>
      <c r="BC31" s="690">
        <v>250.10000000000002</v>
      </c>
      <c r="BD31" s="1906"/>
      <c r="BE31" s="690">
        <v>250.10000000000002</v>
      </c>
      <c r="BF31" s="1905"/>
      <c r="BG31" s="690">
        <v>250.10000000000002</v>
      </c>
      <c r="BH31" s="1217"/>
      <c r="BI31" s="1217"/>
    </row>
    <row r="32" spans="3:61" ht="16.5" x14ac:dyDescent="0.25">
      <c r="C32" s="1904" t="s">
        <v>16</v>
      </c>
      <c r="D32" s="1904" t="s">
        <v>1041</v>
      </c>
      <c r="E32" s="3975"/>
      <c r="F32" s="1904"/>
      <c r="G32" s="690">
        <v>1287.4000000000001</v>
      </c>
      <c r="H32" s="690"/>
      <c r="I32" s="690">
        <v>0</v>
      </c>
      <c r="J32" s="690"/>
      <c r="K32" s="690">
        <v>1287.4000000000001</v>
      </c>
      <c r="L32" s="690"/>
      <c r="M32" s="690">
        <v>1420.65</v>
      </c>
      <c r="N32" s="690"/>
      <c r="O32" s="690">
        <v>2708.05</v>
      </c>
      <c r="P32" s="690"/>
      <c r="Q32" s="690">
        <v>2941.75</v>
      </c>
      <c r="R32" s="1905"/>
      <c r="S32" s="690">
        <v>5649.8</v>
      </c>
      <c r="T32" s="690"/>
      <c r="U32" s="690">
        <v>0</v>
      </c>
      <c r="V32" s="1905"/>
      <c r="W32" s="690">
        <v>5649.8</v>
      </c>
      <c r="X32" s="1906"/>
      <c r="Y32" s="690">
        <v>3511.6499999999996</v>
      </c>
      <c r="Z32" s="690"/>
      <c r="AA32" s="690">
        <v>6453.4</v>
      </c>
      <c r="AB32" s="1906"/>
      <c r="AC32" s="690">
        <v>9161.4500000000007</v>
      </c>
      <c r="AD32" s="690"/>
      <c r="AE32" s="690">
        <v>67.650000000000006</v>
      </c>
      <c r="AF32" s="1905"/>
      <c r="AG32" s="690">
        <v>9229.1</v>
      </c>
      <c r="AH32" s="690"/>
      <c r="AI32" s="690">
        <v>910.2</v>
      </c>
      <c r="AJ32" s="1905"/>
      <c r="AK32" s="690">
        <v>10139.300000000001</v>
      </c>
      <c r="AL32" s="690"/>
      <c r="AM32" s="690">
        <v>2747</v>
      </c>
      <c r="AN32" s="1907"/>
      <c r="AO32" s="690">
        <v>3724.85</v>
      </c>
      <c r="AP32" s="1905"/>
      <c r="AQ32" s="690">
        <v>12886.300000000001</v>
      </c>
      <c r="AR32" s="690"/>
      <c r="AS32" s="690">
        <v>922.50000000000011</v>
      </c>
      <c r="AT32" s="1905"/>
      <c r="AU32" s="690">
        <v>13808.800000000001</v>
      </c>
      <c r="AV32" s="690"/>
      <c r="AW32" s="690">
        <v>0</v>
      </c>
      <c r="AX32" s="1905"/>
      <c r="AY32" s="690">
        <v>13808.800000000001</v>
      </c>
      <c r="AZ32" s="690"/>
      <c r="BA32" s="690">
        <v>2240.6499999999996</v>
      </c>
      <c r="BB32" s="1907"/>
      <c r="BC32" s="690">
        <v>3163.1499999999996</v>
      </c>
      <c r="BD32" s="1906"/>
      <c r="BE32" s="690">
        <v>6888</v>
      </c>
      <c r="BF32" s="1905"/>
      <c r="BG32" s="690">
        <v>16049.45</v>
      </c>
      <c r="BH32" s="1217"/>
      <c r="BI32" s="1217"/>
    </row>
    <row r="33" spans="3:61" ht="16.5" x14ac:dyDescent="0.25">
      <c r="C33" s="1904" t="s">
        <v>16</v>
      </c>
      <c r="D33" s="1904" t="s">
        <v>1042</v>
      </c>
      <c r="E33" s="3975"/>
      <c r="F33" s="1904"/>
      <c r="G33" s="690">
        <v>3862.2</v>
      </c>
      <c r="H33" s="690"/>
      <c r="I33" s="690">
        <v>1970.05</v>
      </c>
      <c r="J33" s="690"/>
      <c r="K33" s="690">
        <v>5832.25</v>
      </c>
      <c r="L33" s="690"/>
      <c r="M33" s="690">
        <v>6100.8</v>
      </c>
      <c r="N33" s="690"/>
      <c r="O33" s="690">
        <v>11933.05</v>
      </c>
      <c r="P33" s="690"/>
      <c r="Q33" s="690">
        <v>4516.1499999999996</v>
      </c>
      <c r="R33" s="1905"/>
      <c r="S33" s="690">
        <v>16449.199999999997</v>
      </c>
      <c r="T33" s="690"/>
      <c r="U33" s="690">
        <v>0</v>
      </c>
      <c r="V33" s="1905"/>
      <c r="W33" s="690">
        <v>16449.199999999997</v>
      </c>
      <c r="X33" s="1906"/>
      <c r="Y33" s="690">
        <v>2714.2</v>
      </c>
      <c r="Z33" s="690"/>
      <c r="AA33" s="690">
        <v>7230.3499999999995</v>
      </c>
      <c r="AB33" s="1906"/>
      <c r="AC33" s="690">
        <v>19163.399999999998</v>
      </c>
      <c r="AD33" s="690"/>
      <c r="AE33" s="690">
        <v>2119.6999999999998</v>
      </c>
      <c r="AF33" s="1905"/>
      <c r="AG33" s="690">
        <v>21283.1</v>
      </c>
      <c r="AH33" s="690"/>
      <c r="AI33" s="690">
        <v>627.30000000000007</v>
      </c>
      <c r="AJ33" s="1905"/>
      <c r="AK33" s="690">
        <v>21910.399999999998</v>
      </c>
      <c r="AL33" s="690"/>
      <c r="AM33" s="690">
        <v>4175.8500000000004</v>
      </c>
      <c r="AN33" s="1907"/>
      <c r="AO33" s="690">
        <v>6922.85</v>
      </c>
      <c r="AP33" s="1905"/>
      <c r="AQ33" s="690">
        <v>26086.25</v>
      </c>
      <c r="AR33" s="690"/>
      <c r="AS33" s="690">
        <v>2429.25</v>
      </c>
      <c r="AT33" s="1905"/>
      <c r="AU33" s="690">
        <v>28515.5</v>
      </c>
      <c r="AV33" s="690"/>
      <c r="AW33" s="690">
        <v>0</v>
      </c>
      <c r="AX33" s="1905"/>
      <c r="AY33" s="690">
        <v>28515.5</v>
      </c>
      <c r="AZ33" s="690"/>
      <c r="BA33" s="690">
        <v>2291.9</v>
      </c>
      <c r="BB33" s="1907"/>
      <c r="BC33" s="690">
        <v>4721.1499999999996</v>
      </c>
      <c r="BD33" s="1906"/>
      <c r="BE33" s="690">
        <v>11644</v>
      </c>
      <c r="BF33" s="1905"/>
      <c r="BG33" s="690">
        <v>30807.4</v>
      </c>
      <c r="BH33" s="1217"/>
      <c r="BI33" s="1217"/>
    </row>
    <row r="34" spans="3:61" ht="16.5" x14ac:dyDescent="0.25">
      <c r="C34" s="1904" t="s">
        <v>16</v>
      </c>
      <c r="D34" s="1904" t="s">
        <v>1409</v>
      </c>
      <c r="E34" s="3975"/>
      <c r="F34" s="1904"/>
      <c r="G34" s="690">
        <v>0</v>
      </c>
      <c r="H34" s="690"/>
      <c r="I34" s="690">
        <v>0</v>
      </c>
      <c r="J34" s="690"/>
      <c r="K34" s="690">
        <v>0</v>
      </c>
      <c r="L34" s="690"/>
      <c r="M34" s="690">
        <v>0</v>
      </c>
      <c r="N34" s="690"/>
      <c r="O34" s="690">
        <v>0</v>
      </c>
      <c r="P34" s="690"/>
      <c r="Q34" s="690">
        <v>0</v>
      </c>
      <c r="R34" s="1905"/>
      <c r="S34" s="690">
        <v>0</v>
      </c>
      <c r="T34" s="690"/>
      <c r="U34" s="690">
        <v>0</v>
      </c>
      <c r="V34" s="1905"/>
      <c r="W34" s="690">
        <v>0</v>
      </c>
      <c r="X34" s="1906"/>
      <c r="Y34" s="690">
        <v>0</v>
      </c>
      <c r="Z34" s="690"/>
      <c r="AA34" s="690">
        <v>0</v>
      </c>
      <c r="AB34" s="1906"/>
      <c r="AC34" s="690">
        <v>0</v>
      </c>
      <c r="AD34" s="690"/>
      <c r="AE34" s="690">
        <v>0</v>
      </c>
      <c r="AF34" s="1905"/>
      <c r="AG34" s="690">
        <v>0</v>
      </c>
      <c r="AH34" s="690"/>
      <c r="AI34" s="690">
        <v>0</v>
      </c>
      <c r="AJ34" s="1905"/>
      <c r="AK34" s="690">
        <v>0</v>
      </c>
      <c r="AL34" s="690"/>
      <c r="AM34" s="690">
        <v>0</v>
      </c>
      <c r="AN34" s="1907"/>
      <c r="AO34" s="690">
        <v>0</v>
      </c>
      <c r="AP34" s="1905"/>
      <c r="AQ34" s="690">
        <v>0</v>
      </c>
      <c r="AR34" s="690"/>
      <c r="AS34" s="690">
        <v>0</v>
      </c>
      <c r="AT34" s="1905"/>
      <c r="AU34" s="690">
        <v>0</v>
      </c>
      <c r="AV34" s="690"/>
      <c r="AW34" s="690">
        <v>0</v>
      </c>
      <c r="AX34" s="1905"/>
      <c r="AY34" s="690">
        <v>0</v>
      </c>
      <c r="AZ34" s="690"/>
      <c r="BA34" s="690">
        <v>0</v>
      </c>
      <c r="BB34" s="1907"/>
      <c r="BC34" s="690">
        <v>0</v>
      </c>
      <c r="BD34" s="1906"/>
      <c r="BE34" s="690">
        <v>0</v>
      </c>
      <c r="BF34" s="1905"/>
      <c r="BG34" s="690">
        <v>0</v>
      </c>
      <c r="BH34" s="1217"/>
      <c r="BI34" s="1217"/>
    </row>
    <row r="35" spans="3:61" ht="16.5" x14ac:dyDescent="0.25">
      <c r="C35" s="1904" t="s">
        <v>16</v>
      </c>
      <c r="D35" s="1904" t="s">
        <v>1468</v>
      </c>
      <c r="E35" s="3975"/>
      <c r="F35" s="1904"/>
      <c r="G35" s="690">
        <v>254.20000000000002</v>
      </c>
      <c r="H35" s="690"/>
      <c r="I35" s="690">
        <v>0</v>
      </c>
      <c r="J35" s="690"/>
      <c r="K35" s="690">
        <v>254.20000000000002</v>
      </c>
      <c r="L35" s="690"/>
      <c r="M35" s="690">
        <v>108.64999999999999</v>
      </c>
      <c r="N35" s="690"/>
      <c r="O35" s="690">
        <v>362.85</v>
      </c>
      <c r="P35" s="690"/>
      <c r="Q35" s="690">
        <v>461.25</v>
      </c>
      <c r="R35" s="1905"/>
      <c r="S35" s="690">
        <v>824.1</v>
      </c>
      <c r="T35" s="690"/>
      <c r="U35" s="690">
        <v>0</v>
      </c>
      <c r="V35" s="1905"/>
      <c r="W35" s="690">
        <v>824.1</v>
      </c>
      <c r="X35" s="1906"/>
      <c r="Y35" s="690">
        <v>928.65000000000009</v>
      </c>
      <c r="Z35" s="690"/>
      <c r="AA35" s="690">
        <v>1389.9</v>
      </c>
      <c r="AB35" s="1906"/>
      <c r="AC35" s="690">
        <v>1752.75</v>
      </c>
      <c r="AD35" s="690"/>
      <c r="AE35" s="690">
        <v>0</v>
      </c>
      <c r="AF35" s="1905"/>
      <c r="AG35" s="690">
        <v>1752.75</v>
      </c>
      <c r="AH35" s="690"/>
      <c r="AI35" s="690">
        <v>0</v>
      </c>
      <c r="AJ35" s="1905"/>
      <c r="AK35" s="690">
        <v>1752.75</v>
      </c>
      <c r="AL35" s="690"/>
      <c r="AM35" s="690">
        <v>202.95</v>
      </c>
      <c r="AN35" s="1907"/>
      <c r="AO35" s="690">
        <v>202.95</v>
      </c>
      <c r="AP35" s="1905"/>
      <c r="AQ35" s="690">
        <v>1955.7</v>
      </c>
      <c r="AR35" s="690"/>
      <c r="AS35" s="690">
        <v>885.59999999999991</v>
      </c>
      <c r="AT35" s="1905"/>
      <c r="AU35" s="690">
        <v>2841.3</v>
      </c>
      <c r="AV35" s="690"/>
      <c r="AW35" s="690">
        <v>0</v>
      </c>
      <c r="AX35" s="1905"/>
      <c r="AY35" s="690">
        <v>2841.3</v>
      </c>
      <c r="AZ35" s="690"/>
      <c r="BA35" s="690">
        <v>381.3</v>
      </c>
      <c r="BB35" s="1907"/>
      <c r="BC35" s="690">
        <v>1266.8999999999999</v>
      </c>
      <c r="BD35" s="1906"/>
      <c r="BE35" s="690">
        <v>1469.85</v>
      </c>
      <c r="BF35" s="1905"/>
      <c r="BG35" s="690">
        <v>3222.6000000000004</v>
      </c>
      <c r="BH35" s="1217"/>
      <c r="BI35" s="1217"/>
    </row>
    <row r="36" spans="3:61" ht="16.5" x14ac:dyDescent="0.25">
      <c r="C36" s="1904" t="s">
        <v>16</v>
      </c>
      <c r="D36" s="1904" t="s">
        <v>1529</v>
      </c>
      <c r="E36" s="3975"/>
      <c r="F36" s="1904"/>
      <c r="G36" s="690">
        <v>0</v>
      </c>
      <c r="H36" s="690"/>
      <c r="I36" s="690">
        <v>0</v>
      </c>
      <c r="J36" s="690"/>
      <c r="K36" s="690">
        <v>0</v>
      </c>
      <c r="L36" s="690"/>
      <c r="M36" s="690">
        <v>0</v>
      </c>
      <c r="N36" s="690"/>
      <c r="O36" s="690">
        <v>0</v>
      </c>
      <c r="P36" s="690"/>
      <c r="Q36" s="690">
        <v>0</v>
      </c>
      <c r="R36" s="1905"/>
      <c r="S36" s="690">
        <v>0</v>
      </c>
      <c r="T36" s="690"/>
      <c r="U36" s="690">
        <v>0</v>
      </c>
      <c r="V36" s="1905"/>
      <c r="W36" s="690">
        <v>0</v>
      </c>
      <c r="X36" s="1906"/>
      <c r="Y36" s="690">
        <v>0</v>
      </c>
      <c r="Z36" s="690"/>
      <c r="AA36" s="690">
        <v>0</v>
      </c>
      <c r="AB36" s="1906"/>
      <c r="AC36" s="690">
        <v>0</v>
      </c>
      <c r="AD36" s="690"/>
      <c r="AE36" s="690">
        <v>0</v>
      </c>
      <c r="AF36" s="1905"/>
      <c r="AG36" s="690">
        <v>0</v>
      </c>
      <c r="AH36" s="690"/>
      <c r="AI36" s="690">
        <v>0</v>
      </c>
      <c r="AJ36" s="1905"/>
      <c r="AK36" s="690">
        <v>0</v>
      </c>
      <c r="AL36" s="690"/>
      <c r="AM36" s="690">
        <v>0</v>
      </c>
      <c r="AN36" s="1907"/>
      <c r="AO36" s="690">
        <v>0</v>
      </c>
      <c r="AP36" s="1905"/>
      <c r="AQ36" s="690">
        <v>0</v>
      </c>
      <c r="AR36" s="690"/>
      <c r="AS36" s="690">
        <v>0</v>
      </c>
      <c r="AT36" s="1905"/>
      <c r="AU36" s="690">
        <v>0</v>
      </c>
      <c r="AV36" s="690"/>
      <c r="AW36" s="690">
        <v>0</v>
      </c>
      <c r="AX36" s="1905"/>
      <c r="AY36" s="690">
        <v>0</v>
      </c>
      <c r="AZ36" s="690"/>
      <c r="BA36" s="690">
        <v>0</v>
      </c>
      <c r="BB36" s="1907"/>
      <c r="BC36" s="690">
        <v>0</v>
      </c>
      <c r="BD36" s="1906"/>
      <c r="BE36" s="690">
        <v>0</v>
      </c>
      <c r="BF36" s="1905"/>
      <c r="BG36" s="690">
        <v>0</v>
      </c>
      <c r="BH36" s="1217"/>
      <c r="BI36" s="1217"/>
    </row>
    <row r="37" spans="3:61" ht="16.5" x14ac:dyDescent="0.25">
      <c r="C37" s="1904" t="s">
        <v>16</v>
      </c>
      <c r="D37" s="1904" t="s">
        <v>1470</v>
      </c>
      <c r="E37" s="3975"/>
      <c r="F37" s="1904"/>
      <c r="G37" s="690">
        <v>496.09999999999991</v>
      </c>
      <c r="H37" s="690"/>
      <c r="I37" s="690">
        <v>0</v>
      </c>
      <c r="J37" s="690"/>
      <c r="K37" s="690">
        <v>496.09999999999991</v>
      </c>
      <c r="L37" s="690"/>
      <c r="M37" s="690">
        <v>680.6</v>
      </c>
      <c r="N37" s="690"/>
      <c r="O37" s="690">
        <v>1176.6999999999998</v>
      </c>
      <c r="P37" s="690"/>
      <c r="Q37" s="690">
        <v>1246.4000000000001</v>
      </c>
      <c r="R37" s="1905"/>
      <c r="S37" s="690">
        <v>2423.1</v>
      </c>
      <c r="T37" s="690"/>
      <c r="U37" s="690">
        <v>0</v>
      </c>
      <c r="V37" s="1905"/>
      <c r="W37" s="690">
        <v>2423.1</v>
      </c>
      <c r="X37" s="1906"/>
      <c r="Y37" s="690">
        <v>3169.3</v>
      </c>
      <c r="Z37" s="690"/>
      <c r="AA37" s="690">
        <v>4415.7000000000007</v>
      </c>
      <c r="AB37" s="1906"/>
      <c r="AC37" s="690">
        <v>5592.4000000000005</v>
      </c>
      <c r="AD37" s="690"/>
      <c r="AE37" s="690">
        <v>414.1</v>
      </c>
      <c r="AF37" s="1905"/>
      <c r="AG37" s="690">
        <v>6006.5000000000009</v>
      </c>
      <c r="AH37" s="690"/>
      <c r="AI37" s="690">
        <v>184.5</v>
      </c>
      <c r="AJ37" s="1905"/>
      <c r="AK37" s="690">
        <v>6191.0000000000009</v>
      </c>
      <c r="AL37" s="690"/>
      <c r="AM37" s="690">
        <v>280.85000000000002</v>
      </c>
      <c r="AN37" s="1907"/>
      <c r="AO37" s="690">
        <v>879.45</v>
      </c>
      <c r="AP37" s="1905"/>
      <c r="AQ37" s="690">
        <v>6471.8500000000013</v>
      </c>
      <c r="AR37" s="690"/>
      <c r="AS37" s="690">
        <v>756.45</v>
      </c>
      <c r="AT37" s="1905"/>
      <c r="AU37" s="690">
        <v>7228.3000000000011</v>
      </c>
      <c r="AV37" s="690"/>
      <c r="AW37" s="690">
        <v>0</v>
      </c>
      <c r="AX37" s="1905"/>
      <c r="AY37" s="690">
        <v>7228.3000000000011</v>
      </c>
      <c r="AZ37" s="690"/>
      <c r="BA37" s="690">
        <v>397.7</v>
      </c>
      <c r="BB37" s="1907"/>
      <c r="BC37" s="690">
        <v>1154.1500000000001</v>
      </c>
      <c r="BD37" s="1906"/>
      <c r="BE37" s="690">
        <v>2033.6000000000001</v>
      </c>
      <c r="BF37" s="1905"/>
      <c r="BG37" s="690">
        <v>7626.0000000000009</v>
      </c>
      <c r="BH37" s="1217"/>
      <c r="BI37" s="1217"/>
    </row>
    <row r="38" spans="3:61" ht="16.5" x14ac:dyDescent="0.25">
      <c r="C38" s="3974" t="s">
        <v>971</v>
      </c>
      <c r="D38" s="3974"/>
      <c r="E38" s="3975"/>
      <c r="F38" s="1914"/>
      <c r="G38" s="675">
        <v>34112</v>
      </c>
      <c r="H38" s="675">
        <v>0</v>
      </c>
      <c r="I38" s="675">
        <v>36869.130000000005</v>
      </c>
      <c r="J38" s="675">
        <v>0</v>
      </c>
      <c r="K38" s="675">
        <v>70981.12999999999</v>
      </c>
      <c r="L38" s="675">
        <v>0</v>
      </c>
      <c r="M38" s="675">
        <v>36891.800000000003</v>
      </c>
      <c r="N38" s="675">
        <v>0</v>
      </c>
      <c r="O38" s="675">
        <v>107872.93000000001</v>
      </c>
      <c r="P38" s="675">
        <v>0</v>
      </c>
      <c r="Q38" s="675">
        <v>35795.05000000001</v>
      </c>
      <c r="R38" s="675">
        <v>0</v>
      </c>
      <c r="S38" s="675">
        <v>143583.93000000002</v>
      </c>
      <c r="T38" s="675">
        <v>0</v>
      </c>
      <c r="U38" s="675">
        <v>40928.25</v>
      </c>
      <c r="V38" s="675">
        <v>0</v>
      </c>
      <c r="W38" s="675">
        <v>184512.18</v>
      </c>
      <c r="X38" s="675">
        <v>0</v>
      </c>
      <c r="Y38" s="675">
        <v>40813.449999999997</v>
      </c>
      <c r="Z38" s="675">
        <v>0</v>
      </c>
      <c r="AA38" s="675">
        <v>117536.75</v>
      </c>
      <c r="AB38" s="675">
        <v>0</v>
      </c>
      <c r="AC38" s="675">
        <v>225409.68000000002</v>
      </c>
      <c r="AD38" s="675">
        <v>0</v>
      </c>
      <c r="AE38" s="675">
        <v>40696.590000000004</v>
      </c>
      <c r="AF38" s="675">
        <v>0</v>
      </c>
      <c r="AG38" s="675">
        <v>266106.27</v>
      </c>
      <c r="AH38" s="675">
        <v>0</v>
      </c>
      <c r="AI38" s="675">
        <v>19950.600000000002</v>
      </c>
      <c r="AJ38" s="675">
        <v>0</v>
      </c>
      <c r="AK38" s="675">
        <v>286056.87</v>
      </c>
      <c r="AL38" s="675">
        <v>0</v>
      </c>
      <c r="AM38" s="675">
        <v>38943.850000000006</v>
      </c>
      <c r="AN38" s="686"/>
      <c r="AO38" s="675">
        <v>99591.040000000037</v>
      </c>
      <c r="AP38" s="675">
        <v>0</v>
      </c>
      <c r="AQ38" s="675">
        <v>325000.71999999997</v>
      </c>
      <c r="AR38" s="675">
        <v>0</v>
      </c>
      <c r="AS38" s="675">
        <v>38226.35</v>
      </c>
      <c r="AT38" s="675">
        <v>0</v>
      </c>
      <c r="AU38" s="675">
        <v>363227.06999999995</v>
      </c>
      <c r="AV38" s="675">
        <v>0</v>
      </c>
      <c r="AW38" s="675">
        <v>33443.600000000006</v>
      </c>
      <c r="AX38" s="675">
        <v>0</v>
      </c>
      <c r="AY38" s="675">
        <v>396670.66999999993</v>
      </c>
      <c r="AZ38" s="675">
        <v>0</v>
      </c>
      <c r="BA38" s="675">
        <v>41645.750000000022</v>
      </c>
      <c r="BB38" s="686"/>
      <c r="BC38" s="675">
        <v>113315.69999999998</v>
      </c>
      <c r="BD38" s="675">
        <v>0</v>
      </c>
      <c r="BE38" s="675">
        <v>212906.74000000005</v>
      </c>
      <c r="BF38" s="675">
        <v>0</v>
      </c>
      <c r="BG38" s="675">
        <v>438316.42000000004</v>
      </c>
      <c r="BH38" s="1217"/>
      <c r="BI38" s="1217"/>
    </row>
    <row r="39" spans="3:61" ht="16.5" x14ac:dyDescent="0.25">
      <c r="C39" s="1904" t="s">
        <v>91</v>
      </c>
      <c r="D39" s="1904" t="s">
        <v>1046</v>
      </c>
      <c r="E39" s="3975"/>
      <c r="F39" s="1904"/>
      <c r="G39" s="690">
        <v>21888.995000000021</v>
      </c>
      <c r="H39" s="690"/>
      <c r="I39" s="690">
        <v>21302.018000000018</v>
      </c>
      <c r="J39" s="690"/>
      <c r="K39" s="690">
        <v>43191.013000000035</v>
      </c>
      <c r="L39" s="690"/>
      <c r="M39" s="690">
        <v>17825.280000000021</v>
      </c>
      <c r="N39" s="690"/>
      <c r="O39" s="690">
        <v>61016.293000000056</v>
      </c>
      <c r="P39" s="690"/>
      <c r="Q39" s="690">
        <v>28577.170000000027</v>
      </c>
      <c r="R39" s="1905"/>
      <c r="S39" s="690">
        <v>89593.463000000076</v>
      </c>
      <c r="T39" s="690"/>
      <c r="U39" s="690">
        <v>33213.27600000002</v>
      </c>
      <c r="V39" s="1905"/>
      <c r="W39" s="690">
        <v>122806.73900000009</v>
      </c>
      <c r="X39" s="1906"/>
      <c r="Y39" s="690">
        <v>20386.04500000002</v>
      </c>
      <c r="Z39" s="690"/>
      <c r="AA39" s="690">
        <v>82176.491000000067</v>
      </c>
      <c r="AB39" s="1906"/>
      <c r="AC39" s="690">
        <v>143192.78400000013</v>
      </c>
      <c r="AD39" s="690"/>
      <c r="AE39" s="690">
        <v>18856.439999999999</v>
      </c>
      <c r="AF39" s="1905"/>
      <c r="AG39" s="690">
        <v>162049.22400000013</v>
      </c>
      <c r="AH39" s="690"/>
      <c r="AI39" s="690">
        <v>1674.8249999999998</v>
      </c>
      <c r="AJ39" s="1905"/>
      <c r="AK39" s="690">
        <v>163724.04900000014</v>
      </c>
      <c r="AL39" s="690"/>
      <c r="AM39" s="690">
        <v>16538.060000000005</v>
      </c>
      <c r="AN39" s="1907"/>
      <c r="AO39" s="690">
        <v>37069.325000000004</v>
      </c>
      <c r="AP39" s="1905"/>
      <c r="AQ39" s="690">
        <v>180262.10900000014</v>
      </c>
      <c r="AR39" s="690"/>
      <c r="AS39" s="690">
        <v>12937.125000000004</v>
      </c>
      <c r="AT39" s="1905"/>
      <c r="AU39" s="690">
        <v>193199.23400000014</v>
      </c>
      <c r="AV39" s="690"/>
      <c r="AW39" s="690">
        <v>20498.365000000005</v>
      </c>
      <c r="AX39" s="1905"/>
      <c r="AY39" s="690">
        <v>213697.59900000016</v>
      </c>
      <c r="AZ39" s="690"/>
      <c r="BA39" s="690">
        <v>16234.730000000005</v>
      </c>
      <c r="BB39" s="1907"/>
      <c r="BC39" s="690">
        <v>49670.220000000008</v>
      </c>
      <c r="BD39" s="1906"/>
      <c r="BE39" s="690">
        <v>86739.545000000013</v>
      </c>
      <c r="BF39" s="1905"/>
      <c r="BG39" s="690">
        <v>229932.32900000017</v>
      </c>
      <c r="BH39" s="1217"/>
      <c r="BI39" s="1217"/>
    </row>
    <row r="40" spans="3:61" ht="16.5" x14ac:dyDescent="0.25">
      <c r="C40" s="1904" t="s">
        <v>91</v>
      </c>
      <c r="D40" s="1904" t="s">
        <v>1047</v>
      </c>
      <c r="E40" s="3975"/>
      <c r="F40" s="1904"/>
      <c r="G40" s="690">
        <v>17623.607000000011</v>
      </c>
      <c r="H40" s="690"/>
      <c r="I40" s="690">
        <v>9998.0049999999992</v>
      </c>
      <c r="J40" s="690"/>
      <c r="K40" s="690">
        <v>27621.612000000008</v>
      </c>
      <c r="L40" s="690"/>
      <c r="M40" s="690">
        <v>6337.454999999999</v>
      </c>
      <c r="N40" s="690"/>
      <c r="O40" s="690">
        <v>33959.06700000001</v>
      </c>
      <c r="P40" s="690"/>
      <c r="Q40" s="690">
        <v>14871.390000000003</v>
      </c>
      <c r="R40" s="1905"/>
      <c r="S40" s="690">
        <v>48830.457000000009</v>
      </c>
      <c r="T40" s="690"/>
      <c r="U40" s="690">
        <v>16333.137000000002</v>
      </c>
      <c r="V40" s="1905"/>
      <c r="W40" s="690">
        <v>65163.594000000012</v>
      </c>
      <c r="X40" s="1906"/>
      <c r="Y40" s="690">
        <v>23319.195</v>
      </c>
      <c r="Z40" s="690"/>
      <c r="AA40" s="690">
        <v>54523.722000000009</v>
      </c>
      <c r="AB40" s="1906"/>
      <c r="AC40" s="690">
        <v>88482.789000000019</v>
      </c>
      <c r="AD40" s="690"/>
      <c r="AE40" s="690">
        <v>11991.88</v>
      </c>
      <c r="AF40" s="1905"/>
      <c r="AG40" s="690">
        <v>100474.66900000002</v>
      </c>
      <c r="AH40" s="690"/>
      <c r="AI40" s="690">
        <v>0</v>
      </c>
      <c r="AJ40" s="1905"/>
      <c r="AK40" s="690">
        <v>100474.66900000002</v>
      </c>
      <c r="AL40" s="690"/>
      <c r="AM40" s="690">
        <v>19161.365000000013</v>
      </c>
      <c r="AN40" s="1907"/>
      <c r="AO40" s="690">
        <v>31153.24500000001</v>
      </c>
      <c r="AP40" s="1905"/>
      <c r="AQ40" s="690">
        <v>119636.03400000004</v>
      </c>
      <c r="AR40" s="690"/>
      <c r="AS40" s="690">
        <v>19081.88</v>
      </c>
      <c r="AT40" s="1905"/>
      <c r="AU40" s="690">
        <v>138717.91400000005</v>
      </c>
      <c r="AV40" s="690"/>
      <c r="AW40" s="690">
        <v>13546.21000000001</v>
      </c>
      <c r="AX40" s="1905"/>
      <c r="AY40" s="690">
        <v>152264.12400000007</v>
      </c>
      <c r="AZ40" s="690"/>
      <c r="BA40" s="690">
        <v>26490.700000000019</v>
      </c>
      <c r="BB40" s="1907"/>
      <c r="BC40" s="690">
        <v>59118.79000000003</v>
      </c>
      <c r="BD40" s="1906"/>
      <c r="BE40" s="690">
        <v>90272.035000000033</v>
      </c>
      <c r="BF40" s="1905"/>
      <c r="BG40" s="690">
        <v>178754.82400000008</v>
      </c>
      <c r="BH40" s="1217"/>
      <c r="BI40" s="1217"/>
    </row>
    <row r="41" spans="3:61" ht="16.5" x14ac:dyDescent="0.25">
      <c r="C41" s="1904" t="s">
        <v>91</v>
      </c>
      <c r="D41" s="1904" t="s">
        <v>1150</v>
      </c>
      <c r="E41" s="3975"/>
      <c r="F41" s="1904"/>
      <c r="G41" s="690">
        <v>29374.38000000007</v>
      </c>
      <c r="H41" s="690"/>
      <c r="I41" s="690">
        <v>33937.9920000001</v>
      </c>
      <c r="J41" s="690"/>
      <c r="K41" s="690">
        <v>63312.37200000017</v>
      </c>
      <c r="L41" s="690"/>
      <c r="M41" s="690">
        <v>23975.393000000033</v>
      </c>
      <c r="N41" s="690"/>
      <c r="O41" s="690">
        <v>87287.765000000203</v>
      </c>
      <c r="P41" s="690"/>
      <c r="Q41" s="690">
        <v>24292.735000000041</v>
      </c>
      <c r="R41" s="1905"/>
      <c r="S41" s="690">
        <v>111580.50000000025</v>
      </c>
      <c r="T41" s="690"/>
      <c r="U41" s="690">
        <v>21617.730000000025</v>
      </c>
      <c r="V41" s="1905"/>
      <c r="W41" s="690">
        <v>133198.23000000027</v>
      </c>
      <c r="X41" s="1906"/>
      <c r="Y41" s="690">
        <v>24613.715000000018</v>
      </c>
      <c r="Z41" s="690"/>
      <c r="AA41" s="690">
        <v>70524.18000000008</v>
      </c>
      <c r="AB41" s="1906"/>
      <c r="AC41" s="690">
        <v>157811.9450000003</v>
      </c>
      <c r="AD41" s="690"/>
      <c r="AE41" s="690">
        <v>34364.19</v>
      </c>
      <c r="AF41" s="1905"/>
      <c r="AG41" s="690">
        <v>192176.1350000003</v>
      </c>
      <c r="AH41" s="690"/>
      <c r="AI41" s="690">
        <v>1494.8950000000002</v>
      </c>
      <c r="AJ41" s="1905"/>
      <c r="AK41" s="690">
        <v>193671.03000000029</v>
      </c>
      <c r="AL41" s="690"/>
      <c r="AM41" s="690">
        <v>33898.930000000044</v>
      </c>
      <c r="AN41" s="1907"/>
      <c r="AO41" s="690">
        <v>69758.015000000043</v>
      </c>
      <c r="AP41" s="1905"/>
      <c r="AQ41" s="690">
        <v>227569.96000000034</v>
      </c>
      <c r="AR41" s="690"/>
      <c r="AS41" s="690">
        <v>35524.17500000009</v>
      </c>
      <c r="AT41" s="1905"/>
      <c r="AU41" s="690">
        <v>263094.13500000042</v>
      </c>
      <c r="AV41" s="690"/>
      <c r="AW41" s="690">
        <v>28920.870000000039</v>
      </c>
      <c r="AX41" s="1905"/>
      <c r="AY41" s="690">
        <v>292015.00500000047</v>
      </c>
      <c r="AZ41" s="690"/>
      <c r="BA41" s="690">
        <v>35285.180000000037</v>
      </c>
      <c r="BB41" s="1907"/>
      <c r="BC41" s="690">
        <v>99730.225000000166</v>
      </c>
      <c r="BD41" s="1906"/>
      <c r="BE41" s="690">
        <v>169488.24000000022</v>
      </c>
      <c r="BF41" s="1905"/>
      <c r="BG41" s="690">
        <v>327300.18500000052</v>
      </c>
      <c r="BH41" s="1217"/>
      <c r="BI41" s="1217"/>
    </row>
    <row r="42" spans="3:61" ht="16.5" x14ac:dyDescent="0.25">
      <c r="C42" s="1904" t="s">
        <v>91</v>
      </c>
      <c r="D42" s="1904" t="s">
        <v>1530</v>
      </c>
      <c r="E42" s="3975"/>
      <c r="F42" s="1904"/>
      <c r="G42" s="690">
        <v>0</v>
      </c>
      <c r="H42" s="690"/>
      <c r="I42" s="690">
        <v>0</v>
      </c>
      <c r="J42" s="690"/>
      <c r="K42" s="690">
        <v>0</v>
      </c>
      <c r="L42" s="690"/>
      <c r="M42" s="690">
        <v>0</v>
      </c>
      <c r="N42" s="690"/>
      <c r="O42" s="690">
        <v>0</v>
      </c>
      <c r="P42" s="690"/>
      <c r="Q42" s="690">
        <v>0</v>
      </c>
      <c r="R42" s="1905"/>
      <c r="S42" s="690">
        <v>0</v>
      </c>
      <c r="T42" s="690"/>
      <c r="U42" s="690">
        <v>0</v>
      </c>
      <c r="V42" s="1905"/>
      <c r="W42" s="690">
        <v>0</v>
      </c>
      <c r="X42" s="1906"/>
      <c r="Y42" s="690">
        <v>0</v>
      </c>
      <c r="Z42" s="690"/>
      <c r="AA42" s="690">
        <v>0</v>
      </c>
      <c r="AB42" s="1906"/>
      <c r="AC42" s="690">
        <v>0</v>
      </c>
      <c r="AD42" s="690"/>
      <c r="AE42" s="690">
        <v>0</v>
      </c>
      <c r="AF42" s="1905"/>
      <c r="AG42" s="690">
        <v>0</v>
      </c>
      <c r="AH42" s="690"/>
      <c r="AI42" s="690">
        <v>0</v>
      </c>
      <c r="AJ42" s="1905"/>
      <c r="AK42" s="690">
        <v>0</v>
      </c>
      <c r="AL42" s="690"/>
      <c r="AM42" s="690">
        <v>0</v>
      </c>
      <c r="AN42" s="1907"/>
      <c r="AO42" s="690">
        <v>0</v>
      </c>
      <c r="AP42" s="1905"/>
      <c r="AQ42" s="690">
        <v>0</v>
      </c>
      <c r="AR42" s="690"/>
      <c r="AS42" s="690">
        <v>0</v>
      </c>
      <c r="AT42" s="1905"/>
      <c r="AU42" s="690">
        <v>0</v>
      </c>
      <c r="AV42" s="690"/>
      <c r="AW42" s="690">
        <v>0</v>
      </c>
      <c r="AX42" s="1905"/>
      <c r="AY42" s="690">
        <v>0</v>
      </c>
      <c r="AZ42" s="690"/>
      <c r="BA42" s="690">
        <v>0</v>
      </c>
      <c r="BB42" s="1907"/>
      <c r="BC42" s="690">
        <v>0</v>
      </c>
      <c r="BD42" s="1906"/>
      <c r="BE42" s="690">
        <v>0</v>
      </c>
      <c r="BF42" s="1905"/>
      <c r="BG42" s="690">
        <v>0</v>
      </c>
      <c r="BH42" s="1217"/>
      <c r="BI42" s="1217"/>
    </row>
    <row r="43" spans="3:61" ht="16.5" x14ac:dyDescent="0.25">
      <c r="C43" s="1904" t="s">
        <v>91</v>
      </c>
      <c r="D43" s="1904" t="s">
        <v>1129</v>
      </c>
      <c r="E43" s="3975"/>
      <c r="F43" s="1904"/>
      <c r="G43" s="690">
        <v>0</v>
      </c>
      <c r="H43" s="690"/>
      <c r="I43" s="690">
        <v>0</v>
      </c>
      <c r="J43" s="690"/>
      <c r="K43" s="690">
        <v>0</v>
      </c>
      <c r="L43" s="690"/>
      <c r="M43" s="690">
        <v>0</v>
      </c>
      <c r="N43" s="690"/>
      <c r="O43" s="690">
        <v>0</v>
      </c>
      <c r="P43" s="690"/>
      <c r="Q43" s="690">
        <v>0</v>
      </c>
      <c r="R43" s="1905"/>
      <c r="S43" s="690">
        <v>0</v>
      </c>
      <c r="T43" s="690"/>
      <c r="U43" s="690">
        <v>0</v>
      </c>
      <c r="V43" s="1905"/>
      <c r="W43" s="690">
        <v>0</v>
      </c>
      <c r="X43" s="1906"/>
      <c r="Y43" s="690">
        <v>0</v>
      </c>
      <c r="Z43" s="690"/>
      <c r="AA43" s="690">
        <v>0</v>
      </c>
      <c r="AB43" s="1906"/>
      <c r="AC43" s="690">
        <v>0</v>
      </c>
      <c r="AD43" s="690"/>
      <c r="AE43" s="690">
        <v>0</v>
      </c>
      <c r="AF43" s="1905"/>
      <c r="AG43" s="690">
        <v>0</v>
      </c>
      <c r="AH43" s="690"/>
      <c r="AI43" s="690">
        <v>0</v>
      </c>
      <c r="AJ43" s="1905"/>
      <c r="AK43" s="690">
        <v>0</v>
      </c>
      <c r="AL43" s="690"/>
      <c r="AM43" s="690">
        <v>0</v>
      </c>
      <c r="AN43" s="1907"/>
      <c r="AO43" s="690">
        <v>0</v>
      </c>
      <c r="AP43" s="1905"/>
      <c r="AQ43" s="690">
        <v>0</v>
      </c>
      <c r="AR43" s="690"/>
      <c r="AS43" s="690">
        <v>0</v>
      </c>
      <c r="AT43" s="1905"/>
      <c r="AU43" s="690">
        <v>0</v>
      </c>
      <c r="AV43" s="690"/>
      <c r="AW43" s="690">
        <v>0</v>
      </c>
      <c r="AX43" s="1905"/>
      <c r="AY43" s="690">
        <v>0</v>
      </c>
      <c r="AZ43" s="690"/>
      <c r="BA43" s="690">
        <v>0</v>
      </c>
      <c r="BB43" s="1907"/>
      <c r="BC43" s="690">
        <v>0</v>
      </c>
      <c r="BD43" s="1906"/>
      <c r="BE43" s="690">
        <v>0</v>
      </c>
      <c r="BF43" s="1905"/>
      <c r="BG43" s="690">
        <v>0</v>
      </c>
      <c r="BH43" s="1217"/>
      <c r="BI43" s="1217"/>
    </row>
    <row r="44" spans="3:61" ht="16.5" x14ac:dyDescent="0.25">
      <c r="C44" s="1904" t="s">
        <v>91</v>
      </c>
      <c r="D44" s="1904" t="s">
        <v>1048</v>
      </c>
      <c r="E44" s="3975"/>
      <c r="F44" s="1904"/>
      <c r="G44" s="690">
        <v>687.12000000000012</v>
      </c>
      <c r="H44" s="690"/>
      <c r="I44" s="690">
        <v>0</v>
      </c>
      <c r="J44" s="690"/>
      <c r="K44" s="690">
        <v>687.12000000000012</v>
      </c>
      <c r="L44" s="690"/>
      <c r="M44" s="690">
        <v>1537.84</v>
      </c>
      <c r="N44" s="690"/>
      <c r="O44" s="690">
        <v>2224.96</v>
      </c>
      <c r="P44" s="690"/>
      <c r="Q44" s="690">
        <v>2355.8399999999997</v>
      </c>
      <c r="R44" s="1905"/>
      <c r="S44" s="690">
        <v>4580.7999999999993</v>
      </c>
      <c r="T44" s="690"/>
      <c r="U44" s="690">
        <v>0</v>
      </c>
      <c r="V44" s="1905"/>
      <c r="W44" s="690">
        <v>4580.7999999999993</v>
      </c>
      <c r="X44" s="1906"/>
      <c r="Y44" s="690">
        <v>1519.4350000000002</v>
      </c>
      <c r="Z44" s="690"/>
      <c r="AA44" s="690">
        <v>3875.2749999999996</v>
      </c>
      <c r="AB44" s="1906"/>
      <c r="AC44" s="690">
        <v>6100.2349999999997</v>
      </c>
      <c r="AD44" s="690"/>
      <c r="AE44" s="690">
        <v>0</v>
      </c>
      <c r="AF44" s="1905"/>
      <c r="AG44" s="690">
        <v>6100.2349999999997</v>
      </c>
      <c r="AH44" s="690"/>
      <c r="AI44" s="690">
        <v>0</v>
      </c>
      <c r="AJ44" s="1905"/>
      <c r="AK44" s="690">
        <v>6100.2349999999997</v>
      </c>
      <c r="AL44" s="690"/>
      <c r="AM44" s="690">
        <v>1032.2749999999999</v>
      </c>
      <c r="AN44" s="1907"/>
      <c r="AO44" s="690">
        <v>1032.2749999999999</v>
      </c>
      <c r="AP44" s="1905"/>
      <c r="AQ44" s="690">
        <v>7132.5099999999993</v>
      </c>
      <c r="AR44" s="690"/>
      <c r="AS44" s="690">
        <v>1811.87</v>
      </c>
      <c r="AT44" s="1905"/>
      <c r="AU44" s="690">
        <v>8944.3799999999992</v>
      </c>
      <c r="AV44" s="690"/>
      <c r="AW44" s="690">
        <v>1799.5999999999995</v>
      </c>
      <c r="AX44" s="1905"/>
      <c r="AY44" s="690">
        <v>10743.98</v>
      </c>
      <c r="AZ44" s="690"/>
      <c r="BA44" s="690">
        <v>0</v>
      </c>
      <c r="BB44" s="1907"/>
      <c r="BC44" s="690">
        <v>3611.4699999999993</v>
      </c>
      <c r="BD44" s="1906"/>
      <c r="BE44" s="690">
        <v>4643.744999999999</v>
      </c>
      <c r="BF44" s="1905"/>
      <c r="BG44" s="690">
        <v>10743.98</v>
      </c>
      <c r="BH44" s="1217"/>
      <c r="BI44" s="1217"/>
    </row>
    <row r="45" spans="3:61" ht="16.5" x14ac:dyDescent="0.25">
      <c r="C45" s="1904" t="s">
        <v>91</v>
      </c>
      <c r="D45" s="1904" t="s">
        <v>1017</v>
      </c>
      <c r="E45" s="3975"/>
      <c r="F45" s="1904"/>
      <c r="G45" s="690">
        <v>0</v>
      </c>
      <c r="H45" s="690"/>
      <c r="I45" s="690">
        <v>0</v>
      </c>
      <c r="J45" s="690"/>
      <c r="K45" s="690">
        <v>0</v>
      </c>
      <c r="L45" s="690"/>
      <c r="M45" s="690">
        <v>0</v>
      </c>
      <c r="N45" s="690"/>
      <c r="O45" s="690">
        <v>0</v>
      </c>
      <c r="P45" s="690"/>
      <c r="Q45" s="690">
        <v>0</v>
      </c>
      <c r="R45" s="1905"/>
      <c r="S45" s="690">
        <v>0</v>
      </c>
      <c r="T45" s="690"/>
      <c r="U45" s="690">
        <v>0</v>
      </c>
      <c r="V45" s="1905"/>
      <c r="W45" s="690">
        <v>0</v>
      </c>
      <c r="X45" s="1906"/>
      <c r="Y45" s="690">
        <v>646.2199999999998</v>
      </c>
      <c r="Z45" s="690"/>
      <c r="AA45" s="690">
        <v>646.2199999999998</v>
      </c>
      <c r="AB45" s="1906"/>
      <c r="AC45" s="690">
        <v>646.2199999999998</v>
      </c>
      <c r="AD45" s="690"/>
      <c r="AE45" s="690">
        <v>1535.2900000000002</v>
      </c>
      <c r="AF45" s="1905"/>
      <c r="AG45" s="690">
        <v>2181.5100000000002</v>
      </c>
      <c r="AH45" s="690"/>
      <c r="AI45" s="690">
        <v>0</v>
      </c>
      <c r="AJ45" s="1905"/>
      <c r="AK45" s="690">
        <v>2181.5100000000002</v>
      </c>
      <c r="AL45" s="690"/>
      <c r="AM45" s="690">
        <v>0</v>
      </c>
      <c r="AN45" s="1907"/>
      <c r="AO45" s="690">
        <v>1535.2900000000002</v>
      </c>
      <c r="AP45" s="1905"/>
      <c r="AQ45" s="690">
        <v>2181.5100000000002</v>
      </c>
      <c r="AR45" s="690"/>
      <c r="AS45" s="690">
        <v>730.06499999999994</v>
      </c>
      <c r="AT45" s="1905"/>
      <c r="AU45" s="690">
        <v>2911.5750000000003</v>
      </c>
      <c r="AV45" s="690"/>
      <c r="AW45" s="690">
        <v>1224.9549999999997</v>
      </c>
      <c r="AX45" s="1905"/>
      <c r="AY45" s="690">
        <v>4136.53</v>
      </c>
      <c r="AZ45" s="690"/>
      <c r="BA45" s="690">
        <v>0</v>
      </c>
      <c r="BB45" s="1907"/>
      <c r="BC45" s="690">
        <v>1955.0199999999995</v>
      </c>
      <c r="BD45" s="1906"/>
      <c r="BE45" s="690">
        <v>3490.3099999999995</v>
      </c>
      <c r="BF45" s="1905"/>
      <c r="BG45" s="690">
        <v>4136.53</v>
      </c>
      <c r="BH45" s="1217"/>
      <c r="BI45" s="1217"/>
    </row>
    <row r="46" spans="3:61" ht="16.5" x14ac:dyDescent="0.25">
      <c r="C46" s="3974" t="s">
        <v>972</v>
      </c>
      <c r="D46" s="3974"/>
      <c r="E46" s="3975"/>
      <c r="F46" s="1914"/>
      <c r="G46" s="675">
        <v>69574.102000000101</v>
      </c>
      <c r="H46" s="675">
        <v>0</v>
      </c>
      <c r="I46" s="675">
        <v>65238.015000000116</v>
      </c>
      <c r="J46" s="675">
        <v>0</v>
      </c>
      <c r="K46" s="675">
        <v>134812.1170000002</v>
      </c>
      <c r="L46" s="675">
        <v>0</v>
      </c>
      <c r="M46" s="675">
        <v>49675.968000000052</v>
      </c>
      <c r="N46" s="675">
        <v>0</v>
      </c>
      <c r="O46" s="675">
        <v>184488.08500000028</v>
      </c>
      <c r="P46" s="675">
        <v>0</v>
      </c>
      <c r="Q46" s="675">
        <v>70097.135000000068</v>
      </c>
      <c r="R46" s="675">
        <v>0</v>
      </c>
      <c r="S46" s="675">
        <v>254585.22000000032</v>
      </c>
      <c r="T46" s="675">
        <v>0</v>
      </c>
      <c r="U46" s="675">
        <v>71164.14300000004</v>
      </c>
      <c r="V46" s="675">
        <v>0</v>
      </c>
      <c r="W46" s="675">
        <v>325749.36300000036</v>
      </c>
      <c r="X46" s="675">
        <v>0</v>
      </c>
      <c r="Y46" s="675">
        <v>70484.610000000044</v>
      </c>
      <c r="Z46" s="675">
        <v>0</v>
      </c>
      <c r="AA46" s="675">
        <v>211745.88800000015</v>
      </c>
      <c r="AB46" s="675">
        <v>0</v>
      </c>
      <c r="AC46" s="675">
        <v>396233.97300000041</v>
      </c>
      <c r="AD46" s="675">
        <v>0</v>
      </c>
      <c r="AE46" s="675">
        <v>66747.8</v>
      </c>
      <c r="AF46" s="675">
        <v>0</v>
      </c>
      <c r="AG46" s="675">
        <v>462981.77300000045</v>
      </c>
      <c r="AH46" s="675">
        <v>0</v>
      </c>
      <c r="AI46" s="675">
        <v>3169.7200000000003</v>
      </c>
      <c r="AJ46" s="675">
        <v>0</v>
      </c>
      <c r="AK46" s="675">
        <v>466151.49300000048</v>
      </c>
      <c r="AL46" s="675">
        <v>0</v>
      </c>
      <c r="AM46" s="675">
        <v>70630.630000000063</v>
      </c>
      <c r="AN46" s="686"/>
      <c r="AO46" s="675">
        <v>140548.15000000005</v>
      </c>
      <c r="AP46" s="675">
        <v>0</v>
      </c>
      <c r="AQ46" s="675">
        <v>536782.12300000049</v>
      </c>
      <c r="AR46" s="675">
        <v>0</v>
      </c>
      <c r="AS46" s="675">
        <v>70085.115000000093</v>
      </c>
      <c r="AT46" s="675">
        <v>0</v>
      </c>
      <c r="AU46" s="675">
        <v>606867.23800000048</v>
      </c>
      <c r="AV46" s="675">
        <v>0</v>
      </c>
      <c r="AW46" s="675">
        <v>65990.000000000044</v>
      </c>
      <c r="AX46" s="675">
        <v>0</v>
      </c>
      <c r="AY46" s="675">
        <v>672857.23800000071</v>
      </c>
      <c r="AZ46" s="675">
        <v>0</v>
      </c>
      <c r="BA46" s="675">
        <v>78010.610000000059</v>
      </c>
      <c r="BB46" s="686"/>
      <c r="BC46" s="675">
        <v>214085.72500000021</v>
      </c>
      <c r="BD46" s="675">
        <v>0</v>
      </c>
      <c r="BE46" s="675">
        <v>354633.87500000029</v>
      </c>
      <c r="BF46" s="675">
        <v>0</v>
      </c>
      <c r="BG46" s="675">
        <v>750867.84800000081</v>
      </c>
      <c r="BH46" s="1217"/>
      <c r="BI46" s="1217"/>
    </row>
    <row r="47" spans="3:61" ht="16.5" x14ac:dyDescent="0.25">
      <c r="C47" s="1904" t="s">
        <v>109</v>
      </c>
      <c r="D47" s="1904" t="s">
        <v>1018</v>
      </c>
      <c r="E47" s="3975"/>
      <c r="F47" s="1904"/>
      <c r="G47" s="690">
        <v>28621.759000000002</v>
      </c>
      <c r="H47" s="690"/>
      <c r="I47" s="690">
        <v>26581.482000000004</v>
      </c>
      <c r="J47" s="690"/>
      <c r="K47" s="690">
        <v>55203.241000000009</v>
      </c>
      <c r="L47" s="690"/>
      <c r="M47" s="690">
        <v>17018.933000000001</v>
      </c>
      <c r="N47" s="690"/>
      <c r="O47" s="690">
        <v>72222.174000000014</v>
      </c>
      <c r="P47" s="690"/>
      <c r="Q47" s="690">
        <v>29279.470999999998</v>
      </c>
      <c r="R47" s="1905"/>
      <c r="S47" s="690">
        <v>101501.64500000002</v>
      </c>
      <c r="T47" s="690"/>
      <c r="U47" s="690">
        <v>25477.595000000001</v>
      </c>
      <c r="V47" s="1905"/>
      <c r="W47" s="690">
        <v>126979.24000000002</v>
      </c>
      <c r="X47" s="1906"/>
      <c r="Y47" s="690">
        <v>35880.567000000003</v>
      </c>
      <c r="Z47" s="690"/>
      <c r="AA47" s="690">
        <v>90637.633000000002</v>
      </c>
      <c r="AB47" s="1906"/>
      <c r="AC47" s="690">
        <v>162859.80700000003</v>
      </c>
      <c r="AD47" s="690"/>
      <c r="AE47" s="690">
        <v>36897.876000000004</v>
      </c>
      <c r="AF47" s="1905"/>
      <c r="AG47" s="690">
        <v>199757.68300000002</v>
      </c>
      <c r="AH47" s="690"/>
      <c r="AI47" s="690">
        <v>8436.8180000000011</v>
      </c>
      <c r="AJ47" s="1905"/>
      <c r="AK47" s="690">
        <v>208194.50100000002</v>
      </c>
      <c r="AL47" s="690"/>
      <c r="AM47" s="690">
        <v>27091.125</v>
      </c>
      <c r="AN47" s="1907"/>
      <c r="AO47" s="690">
        <v>72425.819000000003</v>
      </c>
      <c r="AP47" s="1905"/>
      <c r="AQ47" s="690">
        <v>235285.62600000002</v>
      </c>
      <c r="AR47" s="690"/>
      <c r="AS47" s="690">
        <v>38064.049999999996</v>
      </c>
      <c r="AT47" s="1905"/>
      <c r="AU47" s="690">
        <v>273349.67600000004</v>
      </c>
      <c r="AV47" s="690"/>
      <c r="AW47" s="690">
        <v>30173.117000000002</v>
      </c>
      <c r="AX47" s="1905"/>
      <c r="AY47" s="690">
        <v>303522.79300000006</v>
      </c>
      <c r="AZ47" s="690"/>
      <c r="BA47" s="690">
        <v>44357.076000000001</v>
      </c>
      <c r="BB47" s="1907"/>
      <c r="BC47" s="690">
        <v>112594.243</v>
      </c>
      <c r="BD47" s="1906"/>
      <c r="BE47" s="690">
        <v>185020.06200000001</v>
      </c>
      <c r="BF47" s="1905"/>
      <c r="BG47" s="690">
        <v>347879.86900000006</v>
      </c>
      <c r="BH47" s="1217"/>
      <c r="BI47" s="1217"/>
    </row>
    <row r="48" spans="3:61" ht="16.5" x14ac:dyDescent="0.25">
      <c r="C48" s="1904" t="s">
        <v>109</v>
      </c>
      <c r="D48" s="1904" t="s">
        <v>1358</v>
      </c>
      <c r="E48" s="3975"/>
      <c r="F48" s="1904"/>
      <c r="G48" s="690">
        <v>3565.9529999999991</v>
      </c>
      <c r="H48" s="690"/>
      <c r="I48" s="690">
        <v>3279.9180000000001</v>
      </c>
      <c r="J48" s="690"/>
      <c r="K48" s="690">
        <v>6845.8709999999992</v>
      </c>
      <c r="L48" s="690"/>
      <c r="M48" s="690">
        <v>2549.9639999999999</v>
      </c>
      <c r="N48" s="690"/>
      <c r="O48" s="690">
        <v>9395.8349999999991</v>
      </c>
      <c r="P48" s="690"/>
      <c r="Q48" s="690">
        <v>0</v>
      </c>
      <c r="R48" s="1905"/>
      <c r="S48" s="690">
        <v>9395.8349999999991</v>
      </c>
      <c r="T48" s="690"/>
      <c r="U48" s="690">
        <v>0</v>
      </c>
      <c r="V48" s="1905"/>
      <c r="W48" s="690">
        <v>9395.8349999999991</v>
      </c>
      <c r="X48" s="1906"/>
      <c r="Y48" s="690">
        <v>2044.2550000000001</v>
      </c>
      <c r="Z48" s="690"/>
      <c r="AA48" s="690">
        <v>2044.2550000000001</v>
      </c>
      <c r="AB48" s="1906"/>
      <c r="AC48" s="690">
        <v>11440.09</v>
      </c>
      <c r="AD48" s="690"/>
      <c r="AE48" s="690">
        <v>71.840999999999994</v>
      </c>
      <c r="AF48" s="1905"/>
      <c r="AG48" s="690">
        <v>11511.931</v>
      </c>
      <c r="AH48" s="690"/>
      <c r="AI48" s="690">
        <v>0</v>
      </c>
      <c r="AJ48" s="1905"/>
      <c r="AK48" s="690">
        <v>11511.931</v>
      </c>
      <c r="AL48" s="690"/>
      <c r="AM48" s="690">
        <v>3830.9300000000003</v>
      </c>
      <c r="AN48" s="1907"/>
      <c r="AO48" s="690">
        <v>3902.7710000000002</v>
      </c>
      <c r="AP48" s="1905"/>
      <c r="AQ48" s="690">
        <v>15342.861000000001</v>
      </c>
      <c r="AR48" s="690"/>
      <c r="AS48" s="690">
        <v>0</v>
      </c>
      <c r="AT48" s="1905"/>
      <c r="AU48" s="690">
        <v>15342.861000000001</v>
      </c>
      <c r="AV48" s="690"/>
      <c r="AW48" s="690">
        <v>4167.0959999999995</v>
      </c>
      <c r="AX48" s="1905"/>
      <c r="AY48" s="690">
        <v>19509.957000000002</v>
      </c>
      <c r="AZ48" s="690"/>
      <c r="BA48" s="690">
        <v>2843.715999999999</v>
      </c>
      <c r="BB48" s="1907"/>
      <c r="BC48" s="690">
        <v>7010.8119999999981</v>
      </c>
      <c r="BD48" s="1906"/>
      <c r="BE48" s="690">
        <v>10913.582999999999</v>
      </c>
      <c r="BF48" s="1905"/>
      <c r="BG48" s="690">
        <v>22353.673000000003</v>
      </c>
      <c r="BH48" s="1217"/>
      <c r="BI48" s="1217"/>
    </row>
    <row r="49" spans="3:61" ht="16.5" x14ac:dyDescent="0.25">
      <c r="C49" s="1904" t="s">
        <v>109</v>
      </c>
      <c r="D49" s="1904" t="s">
        <v>1624</v>
      </c>
      <c r="E49" s="3975"/>
      <c r="F49" s="1904"/>
      <c r="G49" s="690">
        <v>0</v>
      </c>
      <c r="H49" s="690"/>
      <c r="I49" s="690">
        <v>0</v>
      </c>
      <c r="J49" s="690"/>
      <c r="K49" s="690">
        <v>0</v>
      </c>
      <c r="L49" s="690"/>
      <c r="M49" s="690">
        <v>0</v>
      </c>
      <c r="N49" s="690"/>
      <c r="O49" s="690">
        <v>0</v>
      </c>
      <c r="P49" s="690"/>
      <c r="Q49" s="690">
        <v>268.32400000000001</v>
      </c>
      <c r="R49" s="1905"/>
      <c r="S49" s="690">
        <v>268.32400000000001</v>
      </c>
      <c r="T49" s="690"/>
      <c r="U49" s="690">
        <v>1062.982</v>
      </c>
      <c r="V49" s="1905"/>
      <c r="W49" s="690">
        <v>1331.306</v>
      </c>
      <c r="X49" s="1906"/>
      <c r="Y49" s="690">
        <v>404.58</v>
      </c>
      <c r="Z49" s="690"/>
      <c r="AA49" s="690">
        <v>1735.886</v>
      </c>
      <c r="AB49" s="1906"/>
      <c r="AC49" s="690">
        <v>1735.886</v>
      </c>
      <c r="AD49" s="690"/>
      <c r="AE49" s="690">
        <v>0</v>
      </c>
      <c r="AF49" s="1905"/>
      <c r="AG49" s="690">
        <v>1735.886</v>
      </c>
      <c r="AH49" s="690"/>
      <c r="AI49" s="690">
        <v>0</v>
      </c>
      <c r="AJ49" s="1905"/>
      <c r="AK49" s="690">
        <v>1735.886</v>
      </c>
      <c r="AL49" s="690"/>
      <c r="AM49" s="690">
        <v>0</v>
      </c>
      <c r="AN49" s="1907"/>
      <c r="AO49" s="690">
        <v>0</v>
      </c>
      <c r="AP49" s="1905"/>
      <c r="AQ49" s="690">
        <v>1735.886</v>
      </c>
      <c r="AR49" s="690"/>
      <c r="AS49" s="690">
        <v>558.58299999999997</v>
      </c>
      <c r="AT49" s="1905"/>
      <c r="AU49" s="690">
        <v>2294.4690000000001</v>
      </c>
      <c r="AV49" s="690"/>
      <c r="AW49" s="690">
        <v>0</v>
      </c>
      <c r="AX49" s="1905"/>
      <c r="AY49" s="690">
        <v>2294.4690000000001</v>
      </c>
      <c r="AZ49" s="690"/>
      <c r="BA49" s="690">
        <v>0</v>
      </c>
      <c r="BB49" s="1907"/>
      <c r="BC49" s="690">
        <v>558.58299999999997</v>
      </c>
      <c r="BD49" s="1906"/>
      <c r="BE49" s="690">
        <v>558.58299999999997</v>
      </c>
      <c r="BF49" s="1905"/>
      <c r="BG49" s="690">
        <v>2294.4690000000001</v>
      </c>
      <c r="BH49" s="1217"/>
      <c r="BI49" s="1217"/>
    </row>
    <row r="50" spans="3:61" ht="16.5" x14ac:dyDescent="0.25">
      <c r="C50" s="1904" t="s">
        <v>109</v>
      </c>
      <c r="D50" s="1904" t="s">
        <v>951</v>
      </c>
      <c r="E50" s="3975"/>
      <c r="F50" s="1904"/>
      <c r="G50" s="690">
        <v>14830.585000000003</v>
      </c>
      <c r="H50" s="690"/>
      <c r="I50" s="690">
        <v>13987.295999999998</v>
      </c>
      <c r="J50" s="690"/>
      <c r="K50" s="690">
        <v>28817.881000000001</v>
      </c>
      <c r="L50" s="690"/>
      <c r="M50" s="690">
        <v>7595.3889999999992</v>
      </c>
      <c r="N50" s="690"/>
      <c r="O50" s="690">
        <v>36413.270000000004</v>
      </c>
      <c r="P50" s="690"/>
      <c r="Q50" s="690">
        <v>15160.198</v>
      </c>
      <c r="R50" s="1905"/>
      <c r="S50" s="690">
        <v>51573.468000000008</v>
      </c>
      <c r="T50" s="690"/>
      <c r="U50" s="690">
        <v>7849.5549999999994</v>
      </c>
      <c r="V50" s="1905"/>
      <c r="W50" s="690">
        <v>59423.023000000008</v>
      </c>
      <c r="X50" s="1906"/>
      <c r="Y50" s="690">
        <v>5341.393</v>
      </c>
      <c r="Z50" s="690"/>
      <c r="AA50" s="690">
        <v>28351.146000000001</v>
      </c>
      <c r="AB50" s="1906"/>
      <c r="AC50" s="690">
        <v>64764.416000000005</v>
      </c>
      <c r="AD50" s="690"/>
      <c r="AE50" s="690">
        <v>7930.5840000000007</v>
      </c>
      <c r="AF50" s="1905"/>
      <c r="AG50" s="690">
        <v>72695</v>
      </c>
      <c r="AH50" s="690"/>
      <c r="AI50" s="690">
        <v>148.166</v>
      </c>
      <c r="AJ50" s="1905"/>
      <c r="AK50" s="690">
        <v>72843.165999999997</v>
      </c>
      <c r="AL50" s="690"/>
      <c r="AM50" s="690">
        <v>9144.7129999999997</v>
      </c>
      <c r="AN50" s="1907"/>
      <c r="AO50" s="690">
        <v>17223.463</v>
      </c>
      <c r="AP50" s="1905"/>
      <c r="AQ50" s="690">
        <v>81987.879000000001</v>
      </c>
      <c r="AR50" s="690"/>
      <c r="AS50" s="690">
        <v>12416.546000000002</v>
      </c>
      <c r="AT50" s="1905"/>
      <c r="AU50" s="690">
        <v>94404.425000000003</v>
      </c>
      <c r="AV50" s="690"/>
      <c r="AW50" s="690">
        <v>16339.8</v>
      </c>
      <c r="AX50" s="1905"/>
      <c r="AY50" s="690">
        <v>110744.22500000001</v>
      </c>
      <c r="AZ50" s="690"/>
      <c r="BA50" s="690">
        <v>14636.821999999998</v>
      </c>
      <c r="BB50" s="1907"/>
      <c r="BC50" s="690">
        <v>43393.167999999998</v>
      </c>
      <c r="BD50" s="1906"/>
      <c r="BE50" s="690">
        <v>60616.630999999994</v>
      </c>
      <c r="BF50" s="1905"/>
      <c r="BG50" s="690">
        <v>125381.04700000001</v>
      </c>
      <c r="BH50" s="1217"/>
      <c r="BI50" s="1217"/>
    </row>
    <row r="51" spans="3:61" ht="16.5" x14ac:dyDescent="0.25">
      <c r="C51" s="1904" t="s">
        <v>109</v>
      </c>
      <c r="D51" s="1904" t="s">
        <v>1641</v>
      </c>
      <c r="E51" s="3975"/>
      <c r="F51" s="1904"/>
      <c r="G51" s="690">
        <v>0</v>
      </c>
      <c r="H51" s="690"/>
      <c r="I51" s="690">
        <v>300.19299999999998</v>
      </c>
      <c r="J51" s="690"/>
      <c r="K51" s="690">
        <v>300.19299999999998</v>
      </c>
      <c r="L51" s="690"/>
      <c r="M51" s="690">
        <v>715.04700000000003</v>
      </c>
      <c r="N51" s="690"/>
      <c r="O51" s="690">
        <v>1015.24</v>
      </c>
      <c r="P51" s="690"/>
      <c r="Q51" s="690">
        <v>0</v>
      </c>
      <c r="R51" s="1905"/>
      <c r="S51" s="690">
        <v>1015.24</v>
      </c>
      <c r="T51" s="690"/>
      <c r="U51" s="690">
        <v>0</v>
      </c>
      <c r="V51" s="1905"/>
      <c r="W51" s="690">
        <v>1015.24</v>
      </c>
      <c r="X51" s="1906"/>
      <c r="Y51" s="690">
        <v>0</v>
      </c>
      <c r="Z51" s="690"/>
      <c r="AA51" s="690">
        <v>0</v>
      </c>
      <c r="AB51" s="1906"/>
      <c r="AC51" s="690">
        <v>1015.24</v>
      </c>
      <c r="AD51" s="690"/>
      <c r="AE51" s="690">
        <v>0</v>
      </c>
      <c r="AF51" s="1905"/>
      <c r="AG51" s="690">
        <v>1015.24</v>
      </c>
      <c r="AH51" s="690"/>
      <c r="AI51" s="690">
        <v>0</v>
      </c>
      <c r="AJ51" s="1905"/>
      <c r="AK51" s="690">
        <v>1015.24</v>
      </c>
      <c r="AL51" s="690"/>
      <c r="AM51" s="690">
        <v>0</v>
      </c>
      <c r="AN51" s="1907"/>
      <c r="AO51" s="690">
        <v>0</v>
      </c>
      <c r="AP51" s="1905"/>
      <c r="AQ51" s="690">
        <v>1015.24</v>
      </c>
      <c r="AR51" s="690"/>
      <c r="AS51" s="690">
        <v>0</v>
      </c>
      <c r="AT51" s="1905"/>
      <c r="AU51" s="690">
        <v>1015.24</v>
      </c>
      <c r="AV51" s="690"/>
      <c r="AW51" s="690">
        <v>329.46699999999998</v>
      </c>
      <c r="AX51" s="1905"/>
      <c r="AY51" s="690">
        <v>1344.7069999999999</v>
      </c>
      <c r="AZ51" s="690"/>
      <c r="BA51" s="690">
        <v>234.27600000000001</v>
      </c>
      <c r="BB51" s="1907"/>
      <c r="BC51" s="690">
        <v>563.74299999999994</v>
      </c>
      <c r="BD51" s="1906"/>
      <c r="BE51" s="690">
        <v>563.74299999999994</v>
      </c>
      <c r="BF51" s="1905"/>
      <c r="BG51" s="690">
        <v>1578.9829999999999</v>
      </c>
      <c r="BH51" s="1217"/>
      <c r="BI51" s="1217"/>
    </row>
    <row r="52" spans="3:61" ht="16.5" x14ac:dyDescent="0.25">
      <c r="C52" s="1904" t="s">
        <v>109</v>
      </c>
      <c r="D52" s="1904" t="s">
        <v>1642</v>
      </c>
      <c r="E52" s="3975"/>
      <c r="F52" s="1904"/>
      <c r="G52" s="690">
        <v>0</v>
      </c>
      <c r="H52" s="690"/>
      <c r="I52" s="690">
        <v>399.18700000000001</v>
      </c>
      <c r="J52" s="690"/>
      <c r="K52" s="690">
        <v>399.18700000000001</v>
      </c>
      <c r="L52" s="690"/>
      <c r="M52" s="690">
        <v>0</v>
      </c>
      <c r="N52" s="690"/>
      <c r="O52" s="690">
        <v>399.18700000000001</v>
      </c>
      <c r="P52" s="690"/>
      <c r="Q52" s="690">
        <v>0</v>
      </c>
      <c r="R52" s="1905"/>
      <c r="S52" s="690">
        <v>399.18700000000001</v>
      </c>
      <c r="T52" s="690"/>
      <c r="U52" s="690">
        <v>0</v>
      </c>
      <c r="V52" s="1905"/>
      <c r="W52" s="690">
        <v>399.18700000000001</v>
      </c>
      <c r="X52" s="1906"/>
      <c r="Y52" s="690">
        <v>0</v>
      </c>
      <c r="Z52" s="690"/>
      <c r="AA52" s="690">
        <v>0</v>
      </c>
      <c r="AB52" s="1906"/>
      <c r="AC52" s="690">
        <v>399.18700000000001</v>
      </c>
      <c r="AD52" s="690"/>
      <c r="AE52" s="690">
        <v>0</v>
      </c>
      <c r="AF52" s="1905"/>
      <c r="AG52" s="690">
        <v>399.18700000000001</v>
      </c>
      <c r="AH52" s="690"/>
      <c r="AI52" s="690">
        <v>0</v>
      </c>
      <c r="AJ52" s="1905"/>
      <c r="AK52" s="690">
        <v>399.18700000000001</v>
      </c>
      <c r="AL52" s="690"/>
      <c r="AM52" s="690">
        <v>0</v>
      </c>
      <c r="AN52" s="1907"/>
      <c r="AO52" s="690">
        <v>0</v>
      </c>
      <c r="AP52" s="1905"/>
      <c r="AQ52" s="690">
        <v>399.18700000000001</v>
      </c>
      <c r="AR52" s="690"/>
      <c r="AS52" s="690">
        <v>0</v>
      </c>
      <c r="AT52" s="1905"/>
      <c r="AU52" s="690">
        <v>399.18700000000001</v>
      </c>
      <c r="AV52" s="690"/>
      <c r="AW52" s="690">
        <v>0</v>
      </c>
      <c r="AX52" s="1905"/>
      <c r="AY52" s="690">
        <v>399.18700000000001</v>
      </c>
      <c r="AZ52" s="690"/>
      <c r="BA52" s="690">
        <v>0</v>
      </c>
      <c r="BB52" s="1907"/>
      <c r="BC52" s="690">
        <v>0</v>
      </c>
      <c r="BD52" s="1906"/>
      <c r="BE52" s="690">
        <v>0</v>
      </c>
      <c r="BF52" s="1905"/>
      <c r="BG52" s="690">
        <v>399.18700000000001</v>
      </c>
      <c r="BH52" s="1217"/>
      <c r="BI52" s="1217"/>
    </row>
    <row r="53" spans="3:61" ht="16.5" x14ac:dyDescent="0.25">
      <c r="C53" s="3974" t="s">
        <v>973</v>
      </c>
      <c r="D53" s="3974"/>
      <c r="E53" s="3975"/>
      <c r="F53" s="1914"/>
      <c r="G53" s="675">
        <v>47018.297000000006</v>
      </c>
      <c r="H53" s="675">
        <v>0</v>
      </c>
      <c r="I53" s="675">
        <v>44548.076000000001</v>
      </c>
      <c r="J53" s="675">
        <v>0</v>
      </c>
      <c r="K53" s="675">
        <v>91566.373000000021</v>
      </c>
      <c r="L53" s="675">
        <v>0</v>
      </c>
      <c r="M53" s="675">
        <v>27879.332999999999</v>
      </c>
      <c r="N53" s="675">
        <v>0</v>
      </c>
      <c r="O53" s="675">
        <v>119445.70600000003</v>
      </c>
      <c r="P53" s="675">
        <v>0</v>
      </c>
      <c r="Q53" s="675">
        <v>44707.993000000002</v>
      </c>
      <c r="R53" s="675">
        <v>0</v>
      </c>
      <c r="S53" s="675">
        <v>164153.69899999999</v>
      </c>
      <c r="T53" s="675">
        <v>0</v>
      </c>
      <c r="U53" s="675">
        <v>34390.131999999998</v>
      </c>
      <c r="V53" s="675">
        <v>0</v>
      </c>
      <c r="W53" s="675">
        <v>198543.83100000003</v>
      </c>
      <c r="X53" s="675">
        <v>0</v>
      </c>
      <c r="Y53" s="675">
        <v>43670.794999999998</v>
      </c>
      <c r="Z53" s="675">
        <v>0</v>
      </c>
      <c r="AA53" s="675">
        <v>122768.92000000001</v>
      </c>
      <c r="AB53" s="675">
        <v>0</v>
      </c>
      <c r="AC53" s="675">
        <v>242214.62600000002</v>
      </c>
      <c r="AD53" s="675">
        <v>0</v>
      </c>
      <c r="AE53" s="675">
        <v>44900.301000000007</v>
      </c>
      <c r="AF53" s="675">
        <v>0</v>
      </c>
      <c r="AG53" s="675">
        <v>287114.92699999997</v>
      </c>
      <c r="AH53" s="675">
        <v>0</v>
      </c>
      <c r="AI53" s="675">
        <v>8584.9840000000004</v>
      </c>
      <c r="AJ53" s="675">
        <v>0</v>
      </c>
      <c r="AK53" s="675">
        <v>295699.91100000002</v>
      </c>
      <c r="AL53" s="675">
        <v>0</v>
      </c>
      <c r="AM53" s="675">
        <v>40066.767999999996</v>
      </c>
      <c r="AN53" s="686"/>
      <c r="AO53" s="675">
        <v>93552.053</v>
      </c>
      <c r="AP53" s="675">
        <v>0</v>
      </c>
      <c r="AQ53" s="675">
        <v>335766.679</v>
      </c>
      <c r="AR53" s="675">
        <v>0</v>
      </c>
      <c r="AS53" s="675">
        <v>51039.178999999996</v>
      </c>
      <c r="AT53" s="675">
        <v>0</v>
      </c>
      <c r="AU53" s="675">
        <v>386805.85799999995</v>
      </c>
      <c r="AV53" s="675">
        <v>0</v>
      </c>
      <c r="AW53" s="675">
        <v>51009.48</v>
      </c>
      <c r="AX53" s="675">
        <v>0</v>
      </c>
      <c r="AY53" s="675">
        <v>437815.33799999999</v>
      </c>
      <c r="AZ53" s="675">
        <v>0</v>
      </c>
      <c r="BA53" s="675">
        <v>62071.89</v>
      </c>
      <c r="BB53" s="686"/>
      <c r="BC53" s="675">
        <v>164120.54899999997</v>
      </c>
      <c r="BD53" s="675">
        <v>0</v>
      </c>
      <c r="BE53" s="675">
        <v>257672.60200000001</v>
      </c>
      <c r="BF53" s="675">
        <v>0</v>
      </c>
      <c r="BG53" s="675">
        <v>499887.22800000006</v>
      </c>
      <c r="BH53" s="1217"/>
      <c r="BI53" s="1217"/>
    </row>
    <row r="54" spans="3:61" ht="16.5" x14ac:dyDescent="0.25">
      <c r="C54" s="1904" t="s">
        <v>982</v>
      </c>
      <c r="D54" s="1904" t="s">
        <v>644</v>
      </c>
      <c r="E54" s="3975"/>
      <c r="F54" s="1904"/>
      <c r="G54" s="690">
        <v>17336</v>
      </c>
      <c r="H54" s="690"/>
      <c r="I54" s="690">
        <v>12062</v>
      </c>
      <c r="J54" s="690"/>
      <c r="K54" s="690">
        <v>29398</v>
      </c>
      <c r="L54" s="690"/>
      <c r="M54" s="690">
        <v>5131</v>
      </c>
      <c r="N54" s="690"/>
      <c r="O54" s="690">
        <v>34529</v>
      </c>
      <c r="P54" s="690"/>
      <c r="Q54" s="690">
        <v>19201</v>
      </c>
      <c r="R54" s="1905"/>
      <c r="S54" s="690">
        <v>53730</v>
      </c>
      <c r="T54" s="690"/>
      <c r="U54" s="690">
        <v>17045</v>
      </c>
      <c r="V54" s="1905"/>
      <c r="W54" s="690">
        <v>70775</v>
      </c>
      <c r="X54" s="1906"/>
      <c r="Y54" s="690">
        <v>5930.757999999998</v>
      </c>
      <c r="Z54" s="690"/>
      <c r="AA54" s="690">
        <v>42176.758000000002</v>
      </c>
      <c r="AB54" s="1906"/>
      <c r="AC54" s="690">
        <v>76705.758000000002</v>
      </c>
      <c r="AD54" s="690"/>
      <c r="AE54" s="690">
        <v>15363.04</v>
      </c>
      <c r="AF54" s="1905"/>
      <c r="AG54" s="690">
        <v>92068.79800000001</v>
      </c>
      <c r="AH54" s="690"/>
      <c r="AI54" s="690">
        <v>7756</v>
      </c>
      <c r="AJ54" s="1905"/>
      <c r="AK54" s="690">
        <v>99824.79800000001</v>
      </c>
      <c r="AL54" s="690"/>
      <c r="AM54" s="690">
        <v>9901.14</v>
      </c>
      <c r="AN54" s="1907"/>
      <c r="AO54" s="690">
        <v>33020.18</v>
      </c>
      <c r="AP54" s="1905"/>
      <c r="AQ54" s="690">
        <v>109725.93800000001</v>
      </c>
      <c r="AR54" s="690"/>
      <c r="AS54" s="690">
        <v>5783.4060000000009</v>
      </c>
      <c r="AT54" s="1905"/>
      <c r="AU54" s="690">
        <v>115509.34400000001</v>
      </c>
      <c r="AV54" s="690"/>
      <c r="AW54" s="690">
        <v>8844.7939999999289</v>
      </c>
      <c r="AX54" s="1905"/>
      <c r="AY54" s="690">
        <v>124354.13799999995</v>
      </c>
      <c r="AZ54" s="690"/>
      <c r="BA54" s="690">
        <v>8755</v>
      </c>
      <c r="BB54" s="1907"/>
      <c r="BC54" s="690">
        <v>23383.199999999932</v>
      </c>
      <c r="BD54" s="1906"/>
      <c r="BE54" s="690">
        <v>56403.379999999932</v>
      </c>
      <c r="BF54" s="1905"/>
      <c r="BG54" s="690">
        <v>133109.13799999995</v>
      </c>
      <c r="BH54" s="1217"/>
      <c r="BI54" s="1217"/>
    </row>
    <row r="55" spans="3:61" ht="16.5" x14ac:dyDescent="0.25">
      <c r="C55" s="1904" t="s">
        <v>982</v>
      </c>
      <c r="D55" s="1908" t="s">
        <v>1965</v>
      </c>
      <c r="E55" s="3975"/>
      <c r="F55" s="1908"/>
      <c r="G55" s="1906"/>
      <c r="H55" s="1906"/>
      <c r="I55" s="1906"/>
      <c r="J55" s="1906"/>
      <c r="K55" s="690">
        <v>0</v>
      </c>
      <c r="L55" s="1906"/>
      <c r="M55" s="1906"/>
      <c r="N55" s="1906"/>
      <c r="O55" s="690">
        <v>0</v>
      </c>
      <c r="P55" s="1906"/>
      <c r="Q55" s="1906"/>
      <c r="R55" s="1905"/>
      <c r="S55" s="690">
        <v>0</v>
      </c>
      <c r="T55" s="1906"/>
      <c r="U55" s="1906">
        <v>1442</v>
      </c>
      <c r="V55" s="1905"/>
      <c r="W55" s="690">
        <v>1442</v>
      </c>
      <c r="X55" s="1906"/>
      <c r="Y55" s="1906">
        <v>150.09399999999999</v>
      </c>
      <c r="Z55" s="1906"/>
      <c r="AA55" s="690">
        <v>1592.0940000000001</v>
      </c>
      <c r="AB55" s="1906"/>
      <c r="AC55" s="690">
        <v>1592.0940000000001</v>
      </c>
      <c r="AD55" s="1906"/>
      <c r="AE55" s="1906"/>
      <c r="AF55" s="1905"/>
      <c r="AG55" s="690">
        <v>1592.0940000000001</v>
      </c>
      <c r="AH55" s="1906"/>
      <c r="AI55" s="1906"/>
      <c r="AJ55" s="1905"/>
      <c r="AK55" s="690">
        <v>1592.0940000000001</v>
      </c>
      <c r="AL55" s="1906"/>
      <c r="AM55" s="1906">
        <v>109.928</v>
      </c>
      <c r="AN55" s="1907"/>
      <c r="AO55" s="690">
        <v>109.928</v>
      </c>
      <c r="AP55" s="1905"/>
      <c r="AQ55" s="690">
        <v>1702.0219999999999</v>
      </c>
      <c r="AR55" s="1906"/>
      <c r="AS55" s="1906"/>
      <c r="AT55" s="1905"/>
      <c r="AU55" s="690">
        <v>1702.0219999999999</v>
      </c>
      <c r="AV55" s="1906"/>
      <c r="AW55" s="1906"/>
      <c r="AX55" s="1905"/>
      <c r="AY55" s="690">
        <v>1702.0219999999999</v>
      </c>
      <c r="AZ55" s="1906"/>
      <c r="BA55" s="1906"/>
      <c r="BB55" s="1907"/>
      <c r="BC55" s="690">
        <v>0</v>
      </c>
      <c r="BD55" s="1906"/>
      <c r="BE55" s="690">
        <v>109.928</v>
      </c>
      <c r="BF55" s="1905"/>
      <c r="BG55" s="690">
        <v>1702.0219999999999</v>
      </c>
      <c r="BH55" s="1217"/>
      <c r="BI55" s="1217"/>
    </row>
    <row r="56" spans="3:61" ht="16.5" x14ac:dyDescent="0.25">
      <c r="C56" s="1904" t="s">
        <v>982</v>
      </c>
      <c r="D56" s="1904" t="s">
        <v>2167</v>
      </c>
      <c r="E56" s="3975"/>
      <c r="F56" s="1904"/>
      <c r="G56" s="690">
        <v>101</v>
      </c>
      <c r="H56" s="690"/>
      <c r="I56" s="690"/>
      <c r="J56" s="690"/>
      <c r="K56" s="690">
        <v>101</v>
      </c>
      <c r="L56" s="690"/>
      <c r="M56" s="690"/>
      <c r="N56" s="690"/>
      <c r="O56" s="690">
        <v>101</v>
      </c>
      <c r="P56" s="690"/>
      <c r="Q56" s="690"/>
      <c r="R56" s="1905"/>
      <c r="S56" s="690">
        <v>101</v>
      </c>
      <c r="T56" s="690"/>
      <c r="U56" s="690"/>
      <c r="V56" s="1905"/>
      <c r="W56" s="690">
        <v>101</v>
      </c>
      <c r="X56" s="1906"/>
      <c r="Y56" s="690"/>
      <c r="Z56" s="690"/>
      <c r="AA56" s="690">
        <v>0</v>
      </c>
      <c r="AB56" s="1906"/>
      <c r="AC56" s="690">
        <v>101</v>
      </c>
      <c r="AD56" s="690"/>
      <c r="AE56" s="690"/>
      <c r="AF56" s="1905"/>
      <c r="AG56" s="690">
        <v>101</v>
      </c>
      <c r="AH56" s="690"/>
      <c r="AI56" s="690"/>
      <c r="AJ56" s="1905"/>
      <c r="AK56" s="690">
        <v>101</v>
      </c>
      <c r="AL56" s="690"/>
      <c r="AM56" s="690"/>
      <c r="AN56" s="1907"/>
      <c r="AO56" s="690">
        <v>0</v>
      </c>
      <c r="AP56" s="1905"/>
      <c r="AQ56" s="690">
        <v>101</v>
      </c>
      <c r="AR56" s="690"/>
      <c r="AS56" s="690"/>
      <c r="AT56" s="1905"/>
      <c r="AU56" s="690">
        <v>101</v>
      </c>
      <c r="AV56" s="690"/>
      <c r="AW56" s="690">
        <v>1828.61</v>
      </c>
      <c r="AX56" s="1905"/>
      <c r="AY56" s="690">
        <v>1929.61</v>
      </c>
      <c r="AZ56" s="690"/>
      <c r="BA56" s="690">
        <v>577</v>
      </c>
      <c r="BB56" s="1907"/>
      <c r="BC56" s="690">
        <v>2405.6099999999997</v>
      </c>
      <c r="BD56" s="1906"/>
      <c r="BE56" s="690">
        <v>2405.6099999999997</v>
      </c>
      <c r="BF56" s="1905"/>
      <c r="BG56" s="690">
        <v>2506.6099999999997</v>
      </c>
      <c r="BH56" s="1217"/>
      <c r="BI56" s="1217"/>
    </row>
    <row r="57" spans="3:61" ht="16.5" x14ac:dyDescent="0.25">
      <c r="C57" s="1904" t="s">
        <v>982</v>
      </c>
      <c r="D57" s="1904" t="s">
        <v>1303</v>
      </c>
      <c r="E57" s="3975"/>
      <c r="F57" s="1904"/>
      <c r="G57" s="690">
        <v>3342</v>
      </c>
      <c r="H57" s="690"/>
      <c r="I57" s="690">
        <v>5171</v>
      </c>
      <c r="J57" s="690"/>
      <c r="K57" s="690">
        <v>8513</v>
      </c>
      <c r="L57" s="690"/>
      <c r="M57" s="690">
        <v>7165</v>
      </c>
      <c r="N57" s="690"/>
      <c r="O57" s="690">
        <v>15678</v>
      </c>
      <c r="P57" s="690"/>
      <c r="Q57" s="690">
        <v>8251</v>
      </c>
      <c r="R57" s="1905"/>
      <c r="S57" s="690">
        <v>23929</v>
      </c>
      <c r="T57" s="690"/>
      <c r="U57" s="690">
        <v>3002</v>
      </c>
      <c r="V57" s="1905"/>
      <c r="W57" s="690">
        <v>26931</v>
      </c>
      <c r="X57" s="1906"/>
      <c r="Y57" s="690">
        <v>9060.6039999999994</v>
      </c>
      <c r="Z57" s="690"/>
      <c r="AA57" s="690">
        <v>20313.603999999999</v>
      </c>
      <c r="AB57" s="1906"/>
      <c r="AC57" s="690">
        <v>35991.603999999999</v>
      </c>
      <c r="AD57" s="690"/>
      <c r="AE57" s="690"/>
      <c r="AF57" s="1905"/>
      <c r="AG57" s="690">
        <v>35991.603999999999</v>
      </c>
      <c r="AH57" s="690"/>
      <c r="AI57" s="690"/>
      <c r="AJ57" s="1905"/>
      <c r="AK57" s="690">
        <v>35991.603999999999</v>
      </c>
      <c r="AL57" s="690"/>
      <c r="AM57" s="690">
        <v>9555.2800000000007</v>
      </c>
      <c r="AN57" s="1907"/>
      <c r="AO57" s="690">
        <v>9555.2800000000007</v>
      </c>
      <c r="AP57" s="1905"/>
      <c r="AQ57" s="690">
        <v>45546.883999999998</v>
      </c>
      <c r="AR57" s="690"/>
      <c r="AS57" s="690">
        <v>8094.5059999999994</v>
      </c>
      <c r="AT57" s="1905"/>
      <c r="AU57" s="690">
        <v>53641.39</v>
      </c>
      <c r="AV57" s="690"/>
      <c r="AW57" s="690">
        <v>2771.4540000000002</v>
      </c>
      <c r="AX57" s="1905"/>
      <c r="AY57" s="690">
        <v>56412.843999999997</v>
      </c>
      <c r="AZ57" s="690"/>
      <c r="BA57" s="690">
        <v>4636</v>
      </c>
      <c r="BB57" s="1907"/>
      <c r="BC57" s="690">
        <v>15501.96</v>
      </c>
      <c r="BD57" s="1906"/>
      <c r="BE57" s="690">
        <v>25057.239999999998</v>
      </c>
      <c r="BF57" s="1905"/>
      <c r="BG57" s="690">
        <v>61048.843999999997</v>
      </c>
      <c r="BH57" s="1217"/>
      <c r="BI57" s="1217"/>
    </row>
    <row r="58" spans="3:61" ht="16.5" x14ac:dyDescent="0.25">
      <c r="C58" s="1904" t="s">
        <v>982</v>
      </c>
      <c r="D58" s="1904" t="s">
        <v>1282</v>
      </c>
      <c r="E58" s="3975"/>
      <c r="F58" s="1904"/>
      <c r="G58" s="690"/>
      <c r="H58" s="690"/>
      <c r="I58" s="690"/>
      <c r="J58" s="690"/>
      <c r="K58" s="690">
        <v>0</v>
      </c>
      <c r="L58" s="690"/>
      <c r="M58" s="690"/>
      <c r="N58" s="690"/>
      <c r="O58" s="690">
        <v>0</v>
      </c>
      <c r="P58" s="690"/>
      <c r="Q58" s="690"/>
      <c r="R58" s="1905"/>
      <c r="S58" s="690">
        <v>0</v>
      </c>
      <c r="T58" s="690"/>
      <c r="U58" s="690"/>
      <c r="V58" s="1905"/>
      <c r="W58" s="690">
        <v>0</v>
      </c>
      <c r="X58" s="1906"/>
      <c r="Y58" s="690"/>
      <c r="Z58" s="690"/>
      <c r="AA58" s="690">
        <v>0</v>
      </c>
      <c r="AB58" s="1906"/>
      <c r="AC58" s="690">
        <v>0</v>
      </c>
      <c r="AD58" s="690"/>
      <c r="AE58" s="690"/>
      <c r="AF58" s="1905"/>
      <c r="AG58" s="690">
        <v>0</v>
      </c>
      <c r="AH58" s="690"/>
      <c r="AI58" s="690"/>
      <c r="AJ58" s="1905"/>
      <c r="AK58" s="690">
        <v>0</v>
      </c>
      <c r="AL58" s="690"/>
      <c r="AM58" s="690"/>
      <c r="AN58" s="1907"/>
      <c r="AO58" s="690">
        <v>0</v>
      </c>
      <c r="AP58" s="1905"/>
      <c r="AQ58" s="690">
        <v>0</v>
      </c>
      <c r="AR58" s="690"/>
      <c r="AS58" s="690"/>
      <c r="AT58" s="1905"/>
      <c r="AU58" s="690">
        <v>0</v>
      </c>
      <c r="AV58" s="690"/>
      <c r="AW58" s="690"/>
      <c r="AX58" s="1905"/>
      <c r="AY58" s="690">
        <v>0</v>
      </c>
      <c r="AZ58" s="690"/>
      <c r="BA58" s="690"/>
      <c r="BB58" s="1907"/>
      <c r="BC58" s="690">
        <v>0</v>
      </c>
      <c r="BD58" s="1906"/>
      <c r="BE58" s="690">
        <v>0</v>
      </c>
      <c r="BF58" s="1905"/>
      <c r="BG58" s="690">
        <v>0</v>
      </c>
      <c r="BH58" s="1217"/>
      <c r="BI58" s="1217"/>
    </row>
    <row r="59" spans="3:61" ht="16.5" x14ac:dyDescent="0.25">
      <c r="C59" s="1904" t="s">
        <v>982</v>
      </c>
      <c r="D59" s="1904" t="s">
        <v>1112</v>
      </c>
      <c r="E59" s="3975"/>
      <c r="F59" s="1904"/>
      <c r="G59" s="690">
        <v>564</v>
      </c>
      <c r="H59" s="690"/>
      <c r="I59" s="690"/>
      <c r="J59" s="690"/>
      <c r="K59" s="690">
        <v>564</v>
      </c>
      <c r="L59" s="690"/>
      <c r="M59" s="690"/>
      <c r="N59" s="690"/>
      <c r="O59" s="690">
        <v>564</v>
      </c>
      <c r="P59" s="690"/>
      <c r="Q59" s="690"/>
      <c r="R59" s="1905"/>
      <c r="S59" s="690">
        <v>564</v>
      </c>
      <c r="T59" s="690"/>
      <c r="U59" s="690"/>
      <c r="V59" s="1905"/>
      <c r="W59" s="690">
        <v>564</v>
      </c>
      <c r="X59" s="1906"/>
      <c r="Y59" s="690">
        <v>689.16399999999999</v>
      </c>
      <c r="Z59" s="690"/>
      <c r="AA59" s="690">
        <v>689.16399999999999</v>
      </c>
      <c r="AB59" s="1906"/>
      <c r="AC59" s="690">
        <v>1253.164</v>
      </c>
      <c r="AD59" s="690"/>
      <c r="AE59" s="690"/>
      <c r="AF59" s="1905"/>
      <c r="AG59" s="690">
        <v>1253.164</v>
      </c>
      <c r="AH59" s="690"/>
      <c r="AI59" s="690"/>
      <c r="AJ59" s="1905"/>
      <c r="AK59" s="690">
        <v>1253.164</v>
      </c>
      <c r="AL59" s="690"/>
      <c r="AM59" s="690"/>
      <c r="AN59" s="1907"/>
      <c r="AO59" s="690">
        <v>0</v>
      </c>
      <c r="AP59" s="1905"/>
      <c r="AQ59" s="690">
        <v>1253.164</v>
      </c>
      <c r="AR59" s="690"/>
      <c r="AS59" s="690"/>
      <c r="AT59" s="1905"/>
      <c r="AU59" s="690">
        <v>1253.164</v>
      </c>
      <c r="AV59" s="690"/>
      <c r="AW59" s="690"/>
      <c r="AX59" s="1905"/>
      <c r="AY59" s="690">
        <v>1253.164</v>
      </c>
      <c r="AZ59" s="690"/>
      <c r="BA59" s="690"/>
      <c r="BB59" s="1907"/>
      <c r="BC59" s="690">
        <v>0</v>
      </c>
      <c r="BD59" s="1906"/>
      <c r="BE59" s="690">
        <v>0</v>
      </c>
      <c r="BF59" s="1905"/>
      <c r="BG59" s="690">
        <v>1253.164</v>
      </c>
      <c r="BH59" s="1217"/>
      <c r="BI59" s="1217"/>
    </row>
    <row r="60" spans="3:61" ht="16.5" x14ac:dyDescent="0.25">
      <c r="C60" s="1908" t="s">
        <v>982</v>
      </c>
      <c r="D60" s="1908" t="s">
        <v>1989</v>
      </c>
      <c r="E60" s="3975"/>
      <c r="F60" s="1908"/>
      <c r="G60" s="1906"/>
      <c r="H60" s="1906"/>
      <c r="I60" s="1906"/>
      <c r="J60" s="1906"/>
      <c r="K60" s="690">
        <v>0</v>
      </c>
      <c r="L60" s="1906"/>
      <c r="M60" s="1906"/>
      <c r="N60" s="1906"/>
      <c r="O60" s="690">
        <v>0</v>
      </c>
      <c r="P60" s="1906"/>
      <c r="Q60" s="1906"/>
      <c r="R60" s="1905"/>
      <c r="S60" s="690">
        <v>0</v>
      </c>
      <c r="T60" s="1906"/>
      <c r="U60" s="1906"/>
      <c r="V60" s="1905"/>
      <c r="W60" s="690">
        <v>0</v>
      </c>
      <c r="X60" s="1906"/>
      <c r="Y60" s="1906">
        <v>1777.874</v>
      </c>
      <c r="Z60" s="1906"/>
      <c r="AA60" s="690">
        <v>1777.874</v>
      </c>
      <c r="AB60" s="1906"/>
      <c r="AC60" s="690">
        <v>1777.874</v>
      </c>
      <c r="AD60" s="1906"/>
      <c r="AE60" s="1906"/>
      <c r="AF60" s="1905"/>
      <c r="AG60" s="690">
        <v>1777.874</v>
      </c>
      <c r="AH60" s="1906"/>
      <c r="AI60" s="1906"/>
      <c r="AJ60" s="1905"/>
      <c r="AK60" s="690">
        <v>1777.874</v>
      </c>
      <c r="AL60" s="1906"/>
      <c r="AM60" s="1906"/>
      <c r="AN60" s="1907"/>
      <c r="AO60" s="690">
        <v>0</v>
      </c>
      <c r="AP60" s="1905"/>
      <c r="AQ60" s="690">
        <v>1777.874</v>
      </c>
      <c r="AR60" s="1906"/>
      <c r="AS60" s="1906">
        <v>708.19</v>
      </c>
      <c r="AT60" s="1905"/>
      <c r="AU60" s="690">
        <v>2486.0640000000003</v>
      </c>
      <c r="AV60" s="1906"/>
      <c r="AW60" s="1906"/>
      <c r="AX60" s="1905"/>
      <c r="AY60" s="690">
        <v>2486.0640000000003</v>
      </c>
      <c r="AZ60" s="1906"/>
      <c r="BA60" s="1906"/>
      <c r="BB60" s="1907"/>
      <c r="BC60" s="690">
        <v>708.19</v>
      </c>
      <c r="BD60" s="1906"/>
      <c r="BE60" s="690">
        <v>708.19</v>
      </c>
      <c r="BF60" s="1905"/>
      <c r="BG60" s="690">
        <v>2486.0640000000003</v>
      </c>
      <c r="BH60" s="1217"/>
      <c r="BI60" s="1217"/>
    </row>
    <row r="61" spans="3:61" ht="16.5" x14ac:dyDescent="0.25">
      <c r="C61" s="1904" t="s">
        <v>982</v>
      </c>
      <c r="D61" s="1904" t="s">
        <v>1107</v>
      </c>
      <c r="E61" s="3975"/>
      <c r="F61" s="1904"/>
      <c r="G61" s="690"/>
      <c r="H61" s="690"/>
      <c r="I61" s="690"/>
      <c r="J61" s="690"/>
      <c r="K61" s="690">
        <v>0</v>
      </c>
      <c r="L61" s="690"/>
      <c r="M61" s="690"/>
      <c r="N61" s="690"/>
      <c r="O61" s="690">
        <v>0</v>
      </c>
      <c r="P61" s="690"/>
      <c r="Q61" s="690"/>
      <c r="R61" s="1905"/>
      <c r="S61" s="690">
        <v>0</v>
      </c>
      <c r="T61" s="690"/>
      <c r="U61" s="690"/>
      <c r="V61" s="1905"/>
      <c r="W61" s="690">
        <v>0</v>
      </c>
      <c r="X61" s="1906"/>
      <c r="Y61" s="690"/>
      <c r="Z61" s="690"/>
      <c r="AA61" s="690">
        <v>0</v>
      </c>
      <c r="AB61" s="1906"/>
      <c r="AC61" s="690">
        <v>0</v>
      </c>
      <c r="AD61" s="690"/>
      <c r="AE61" s="690"/>
      <c r="AF61" s="1905"/>
      <c r="AG61" s="690">
        <v>0</v>
      </c>
      <c r="AH61" s="690"/>
      <c r="AI61" s="690"/>
      <c r="AJ61" s="1905"/>
      <c r="AK61" s="690">
        <v>0</v>
      </c>
      <c r="AL61" s="690"/>
      <c r="AM61" s="690"/>
      <c r="AN61" s="1907"/>
      <c r="AO61" s="690">
        <v>0</v>
      </c>
      <c r="AP61" s="1905"/>
      <c r="AQ61" s="690">
        <v>0</v>
      </c>
      <c r="AR61" s="690"/>
      <c r="AS61" s="690"/>
      <c r="AT61" s="1905"/>
      <c r="AU61" s="690">
        <v>0</v>
      </c>
      <c r="AV61" s="690"/>
      <c r="AW61" s="690"/>
      <c r="AX61" s="1905"/>
      <c r="AY61" s="690">
        <v>0</v>
      </c>
      <c r="AZ61" s="690"/>
      <c r="BA61" s="690"/>
      <c r="BB61" s="1907"/>
      <c r="BC61" s="690">
        <v>0</v>
      </c>
      <c r="BD61" s="1906"/>
      <c r="BE61" s="690">
        <v>0</v>
      </c>
      <c r="BF61" s="1905"/>
      <c r="BG61" s="690">
        <v>0</v>
      </c>
      <c r="BH61" s="1217"/>
      <c r="BI61" s="1217"/>
    </row>
    <row r="62" spans="3:61" ht="16.5" x14ac:dyDescent="0.25">
      <c r="C62" s="1904" t="s">
        <v>982</v>
      </c>
      <c r="D62" s="1904" t="s">
        <v>1079</v>
      </c>
      <c r="E62" s="3975"/>
      <c r="F62" s="1904"/>
      <c r="G62" s="690">
        <v>2803</v>
      </c>
      <c r="H62" s="690"/>
      <c r="I62" s="690"/>
      <c r="J62" s="690"/>
      <c r="K62" s="690">
        <v>2803</v>
      </c>
      <c r="L62" s="690"/>
      <c r="M62" s="690">
        <v>3049</v>
      </c>
      <c r="N62" s="690"/>
      <c r="O62" s="690">
        <v>5852</v>
      </c>
      <c r="P62" s="690"/>
      <c r="Q62" s="690">
        <v>564</v>
      </c>
      <c r="R62" s="1905"/>
      <c r="S62" s="690">
        <v>6416</v>
      </c>
      <c r="T62" s="690"/>
      <c r="U62" s="690">
        <v>1205</v>
      </c>
      <c r="V62" s="1905"/>
      <c r="W62" s="690">
        <v>7621</v>
      </c>
      <c r="X62" s="1906"/>
      <c r="Y62" s="690">
        <v>517.92999999999995</v>
      </c>
      <c r="Z62" s="690"/>
      <c r="AA62" s="690">
        <v>2286.9299999999998</v>
      </c>
      <c r="AB62" s="1906"/>
      <c r="AC62" s="690">
        <v>8138.93</v>
      </c>
      <c r="AD62" s="690"/>
      <c r="AE62" s="690"/>
      <c r="AF62" s="1905"/>
      <c r="AG62" s="690">
        <v>8138.93</v>
      </c>
      <c r="AH62" s="690"/>
      <c r="AI62" s="690"/>
      <c r="AJ62" s="1905"/>
      <c r="AK62" s="690">
        <v>8138.93</v>
      </c>
      <c r="AL62" s="690"/>
      <c r="AM62" s="690">
        <v>7426.482</v>
      </c>
      <c r="AN62" s="1907"/>
      <c r="AO62" s="690">
        <v>7426.482</v>
      </c>
      <c r="AP62" s="1905"/>
      <c r="AQ62" s="690">
        <v>15565.412</v>
      </c>
      <c r="AR62" s="690"/>
      <c r="AS62" s="690">
        <v>5065.1440000000002</v>
      </c>
      <c r="AT62" s="1905"/>
      <c r="AU62" s="690">
        <v>20630.556</v>
      </c>
      <c r="AV62" s="690"/>
      <c r="AW62" s="690">
        <v>3792.5160000000001</v>
      </c>
      <c r="AX62" s="1905"/>
      <c r="AY62" s="690">
        <v>24423.072</v>
      </c>
      <c r="AZ62" s="690"/>
      <c r="BA62" s="690">
        <v>1951</v>
      </c>
      <c r="BB62" s="1907"/>
      <c r="BC62" s="690">
        <v>10808.66</v>
      </c>
      <c r="BD62" s="1906"/>
      <c r="BE62" s="690">
        <v>18235.142</v>
      </c>
      <c r="BF62" s="1905"/>
      <c r="BG62" s="690">
        <v>26374.072</v>
      </c>
      <c r="BH62" s="1217"/>
      <c r="BI62" s="1217"/>
    </row>
    <row r="63" spans="3:61" ht="16.5" x14ac:dyDescent="0.25">
      <c r="C63" s="1904" t="s">
        <v>982</v>
      </c>
      <c r="D63" s="1904" t="s">
        <v>1542</v>
      </c>
      <c r="E63" s="3975"/>
      <c r="F63" s="1904"/>
      <c r="G63" s="690"/>
      <c r="H63" s="690"/>
      <c r="I63" s="690"/>
      <c r="J63" s="690"/>
      <c r="K63" s="690">
        <v>0</v>
      </c>
      <c r="L63" s="690"/>
      <c r="M63" s="690">
        <v>588</v>
      </c>
      <c r="N63" s="690"/>
      <c r="O63" s="690">
        <v>588</v>
      </c>
      <c r="P63" s="690"/>
      <c r="Q63" s="690">
        <v>254</v>
      </c>
      <c r="R63" s="1905"/>
      <c r="S63" s="690">
        <v>842</v>
      </c>
      <c r="T63" s="690"/>
      <c r="U63" s="690"/>
      <c r="V63" s="1905"/>
      <c r="W63" s="690">
        <v>842</v>
      </c>
      <c r="X63" s="1906"/>
      <c r="Y63" s="690"/>
      <c r="Z63" s="690"/>
      <c r="AA63" s="690">
        <v>254</v>
      </c>
      <c r="AB63" s="1906"/>
      <c r="AC63" s="690">
        <v>842</v>
      </c>
      <c r="AD63" s="690"/>
      <c r="AE63" s="690"/>
      <c r="AF63" s="1905"/>
      <c r="AG63" s="690">
        <v>842</v>
      </c>
      <c r="AH63" s="690"/>
      <c r="AI63" s="690"/>
      <c r="AJ63" s="1905"/>
      <c r="AK63" s="690">
        <v>842</v>
      </c>
      <c r="AL63" s="690"/>
      <c r="AM63" s="690"/>
      <c r="AN63" s="1907"/>
      <c r="AO63" s="690">
        <v>0</v>
      </c>
      <c r="AP63" s="1905"/>
      <c r="AQ63" s="690">
        <v>842</v>
      </c>
      <c r="AR63" s="690"/>
      <c r="AS63" s="690"/>
      <c r="AT63" s="1905"/>
      <c r="AU63" s="690">
        <v>842</v>
      </c>
      <c r="AV63" s="690"/>
      <c r="AW63" s="690"/>
      <c r="AX63" s="1905"/>
      <c r="AY63" s="690">
        <v>842</v>
      </c>
      <c r="AZ63" s="690"/>
      <c r="BA63" s="690"/>
      <c r="BB63" s="1907"/>
      <c r="BC63" s="690">
        <v>0</v>
      </c>
      <c r="BD63" s="1906"/>
      <c r="BE63" s="690">
        <v>0</v>
      </c>
      <c r="BF63" s="1905"/>
      <c r="BG63" s="690">
        <v>842</v>
      </c>
      <c r="BH63" s="1217"/>
      <c r="BI63" s="1217"/>
    </row>
    <row r="64" spans="3:61" ht="16.5" x14ac:dyDescent="0.25">
      <c r="C64" s="1904" t="s">
        <v>982</v>
      </c>
      <c r="D64" s="1904" t="s">
        <v>1080</v>
      </c>
      <c r="E64" s="3975"/>
      <c r="F64" s="1904"/>
      <c r="G64" s="690">
        <v>258</v>
      </c>
      <c r="H64" s="690"/>
      <c r="I64" s="690"/>
      <c r="J64" s="690"/>
      <c r="K64" s="690">
        <v>258</v>
      </c>
      <c r="L64" s="690"/>
      <c r="M64" s="690"/>
      <c r="N64" s="690"/>
      <c r="O64" s="690">
        <v>258</v>
      </c>
      <c r="P64" s="690"/>
      <c r="Q64" s="690"/>
      <c r="R64" s="1905"/>
      <c r="S64" s="690">
        <v>258</v>
      </c>
      <c r="T64" s="690"/>
      <c r="U64" s="690"/>
      <c r="V64" s="1905"/>
      <c r="W64" s="690">
        <v>258</v>
      </c>
      <c r="X64" s="1906"/>
      <c r="Y64" s="690"/>
      <c r="Z64" s="690"/>
      <c r="AA64" s="690">
        <v>0</v>
      </c>
      <c r="AB64" s="1906"/>
      <c r="AC64" s="690">
        <v>258</v>
      </c>
      <c r="AD64" s="690"/>
      <c r="AE64" s="690"/>
      <c r="AF64" s="1905"/>
      <c r="AG64" s="690">
        <v>258</v>
      </c>
      <c r="AH64" s="690"/>
      <c r="AI64" s="690"/>
      <c r="AJ64" s="1905"/>
      <c r="AK64" s="690">
        <v>258</v>
      </c>
      <c r="AL64" s="690"/>
      <c r="AM64" s="690"/>
      <c r="AN64" s="1907"/>
      <c r="AO64" s="690">
        <v>0</v>
      </c>
      <c r="AP64" s="1905"/>
      <c r="AQ64" s="690">
        <v>258</v>
      </c>
      <c r="AR64" s="690"/>
      <c r="AS64" s="690"/>
      <c r="AT64" s="1905"/>
      <c r="AU64" s="690">
        <v>258</v>
      </c>
      <c r="AV64" s="690"/>
      <c r="AW64" s="690"/>
      <c r="AX64" s="1905"/>
      <c r="AY64" s="690">
        <v>258</v>
      </c>
      <c r="AZ64" s="690"/>
      <c r="BA64" s="690"/>
      <c r="BB64" s="1907"/>
      <c r="BC64" s="690">
        <v>0</v>
      </c>
      <c r="BD64" s="1906"/>
      <c r="BE64" s="690">
        <v>0</v>
      </c>
      <c r="BF64" s="1905"/>
      <c r="BG64" s="690">
        <v>258</v>
      </c>
      <c r="BH64" s="1217"/>
      <c r="BI64" s="1217"/>
    </row>
    <row r="65" spans="1:61" ht="16.5" x14ac:dyDescent="0.25">
      <c r="C65" s="1904" t="s">
        <v>982</v>
      </c>
      <c r="D65" s="1904" t="s">
        <v>1579</v>
      </c>
      <c r="E65" s="3975"/>
      <c r="F65" s="1904"/>
      <c r="G65" s="690">
        <v>1503</v>
      </c>
      <c r="H65" s="690"/>
      <c r="I65" s="690"/>
      <c r="J65" s="690"/>
      <c r="K65" s="690">
        <v>1503</v>
      </c>
      <c r="L65" s="690"/>
      <c r="M65" s="690"/>
      <c r="N65" s="690"/>
      <c r="O65" s="690">
        <v>1503</v>
      </c>
      <c r="P65" s="690"/>
      <c r="Q65" s="690">
        <v>3702</v>
      </c>
      <c r="R65" s="1905"/>
      <c r="S65" s="690">
        <v>5205</v>
      </c>
      <c r="T65" s="690"/>
      <c r="U65" s="690">
        <v>408</v>
      </c>
      <c r="V65" s="1905"/>
      <c r="W65" s="690">
        <v>5613</v>
      </c>
      <c r="X65" s="1906"/>
      <c r="Y65" s="690"/>
      <c r="Z65" s="690"/>
      <c r="AA65" s="690">
        <v>4110</v>
      </c>
      <c r="AB65" s="1906"/>
      <c r="AC65" s="690">
        <v>5613</v>
      </c>
      <c r="AD65" s="690"/>
      <c r="AE65" s="690"/>
      <c r="AF65" s="1905"/>
      <c r="AG65" s="690">
        <v>5613</v>
      </c>
      <c r="AH65" s="690"/>
      <c r="AI65" s="690"/>
      <c r="AJ65" s="1905"/>
      <c r="AK65" s="690">
        <v>5613</v>
      </c>
      <c r="AL65" s="690"/>
      <c r="AM65" s="690"/>
      <c r="AN65" s="1907"/>
      <c r="AO65" s="690">
        <v>0</v>
      </c>
      <c r="AP65" s="1905"/>
      <c r="AQ65" s="690">
        <v>5613</v>
      </c>
      <c r="AR65" s="690"/>
      <c r="AS65" s="690">
        <v>832.91600000000005</v>
      </c>
      <c r="AT65" s="1905"/>
      <c r="AU65" s="690">
        <v>6445.9160000000002</v>
      </c>
      <c r="AV65" s="690"/>
      <c r="AW65" s="690">
        <v>1663.7180000000001</v>
      </c>
      <c r="AX65" s="1905"/>
      <c r="AY65" s="690">
        <v>8109.634</v>
      </c>
      <c r="AZ65" s="690"/>
      <c r="BA65" s="690"/>
      <c r="BB65" s="1907"/>
      <c r="BC65" s="690">
        <v>2496.634</v>
      </c>
      <c r="BD65" s="1906"/>
      <c r="BE65" s="690">
        <v>2496.634</v>
      </c>
      <c r="BF65" s="1905"/>
      <c r="BG65" s="690">
        <v>8109.634</v>
      </c>
      <c r="BH65" s="1217"/>
      <c r="BI65" s="1217"/>
    </row>
    <row r="66" spans="1:61" ht="16.5" x14ac:dyDescent="0.25">
      <c r="C66" s="1915" t="s">
        <v>982</v>
      </c>
      <c r="D66" s="1915" t="s">
        <v>1727</v>
      </c>
      <c r="E66" s="3975"/>
      <c r="F66" s="1915"/>
      <c r="G66" s="691"/>
      <c r="H66" s="691"/>
      <c r="I66" s="691">
        <v>95</v>
      </c>
      <c r="J66" s="691"/>
      <c r="K66" s="690">
        <v>95</v>
      </c>
      <c r="L66" s="691"/>
      <c r="M66" s="691"/>
      <c r="N66" s="691"/>
      <c r="O66" s="690">
        <v>95</v>
      </c>
      <c r="P66" s="691"/>
      <c r="Q66" s="691"/>
      <c r="R66" s="1905"/>
      <c r="S66" s="690">
        <v>95</v>
      </c>
      <c r="T66" s="691"/>
      <c r="U66" s="691"/>
      <c r="V66" s="1905"/>
      <c r="W66" s="690">
        <v>95</v>
      </c>
      <c r="X66" s="1906"/>
      <c r="Y66" s="691">
        <v>725.10199999999998</v>
      </c>
      <c r="Z66" s="691"/>
      <c r="AA66" s="690">
        <v>725.10199999999998</v>
      </c>
      <c r="AB66" s="1906"/>
      <c r="AC66" s="690">
        <v>820.10199999999998</v>
      </c>
      <c r="AD66" s="691"/>
      <c r="AE66" s="691"/>
      <c r="AF66" s="1905"/>
      <c r="AG66" s="690">
        <v>820.10199999999998</v>
      </c>
      <c r="AH66" s="691"/>
      <c r="AI66" s="691"/>
      <c r="AJ66" s="1905"/>
      <c r="AK66" s="690">
        <v>820.10199999999998</v>
      </c>
      <c r="AL66" s="691"/>
      <c r="AM66" s="691">
        <v>257.90800000000002</v>
      </c>
      <c r="AN66" s="1907"/>
      <c r="AO66" s="690">
        <v>257.90800000000002</v>
      </c>
      <c r="AP66" s="1905"/>
      <c r="AQ66" s="690">
        <v>1078.01</v>
      </c>
      <c r="AR66" s="691"/>
      <c r="AS66" s="691"/>
      <c r="AT66" s="1905"/>
      <c r="AU66" s="690">
        <v>1078.01</v>
      </c>
      <c r="AV66" s="691"/>
      <c r="AW66" s="691"/>
      <c r="AX66" s="1905"/>
      <c r="AY66" s="690">
        <v>1078.01</v>
      </c>
      <c r="AZ66" s="691"/>
      <c r="BA66" s="691"/>
      <c r="BB66" s="1907"/>
      <c r="BC66" s="690">
        <v>0</v>
      </c>
      <c r="BD66" s="1906"/>
      <c r="BE66" s="690">
        <v>257.90800000000002</v>
      </c>
      <c r="BF66" s="1905"/>
      <c r="BG66" s="690">
        <v>1078.01</v>
      </c>
      <c r="BH66" s="1217"/>
      <c r="BI66" s="1217"/>
    </row>
    <row r="67" spans="1:61" ht="16.5" x14ac:dyDescent="0.25">
      <c r="C67" s="1904" t="s">
        <v>982</v>
      </c>
      <c r="D67" s="1904" t="s">
        <v>1663</v>
      </c>
      <c r="E67" s="3975"/>
      <c r="F67" s="1904"/>
      <c r="G67" s="690"/>
      <c r="H67" s="690"/>
      <c r="I67" s="690"/>
      <c r="J67" s="690"/>
      <c r="K67" s="690">
        <v>0</v>
      </c>
      <c r="L67" s="690"/>
      <c r="M67" s="690"/>
      <c r="N67" s="690"/>
      <c r="O67" s="690">
        <v>0</v>
      </c>
      <c r="P67" s="690"/>
      <c r="Q67" s="690">
        <v>583</v>
      </c>
      <c r="R67" s="1905"/>
      <c r="S67" s="690">
        <v>583</v>
      </c>
      <c r="T67" s="690"/>
      <c r="U67" s="690"/>
      <c r="V67" s="1905"/>
      <c r="W67" s="690">
        <v>583</v>
      </c>
      <c r="X67" s="1906"/>
      <c r="Y67" s="690">
        <v>160.66399999999999</v>
      </c>
      <c r="Z67" s="690"/>
      <c r="AA67" s="690">
        <v>743.66399999999999</v>
      </c>
      <c r="AB67" s="1906"/>
      <c r="AC67" s="690">
        <v>743.66399999999999</v>
      </c>
      <c r="AD67" s="690"/>
      <c r="AE67" s="690"/>
      <c r="AF67" s="1905"/>
      <c r="AG67" s="690">
        <v>743.66399999999999</v>
      </c>
      <c r="AH67" s="690"/>
      <c r="AI67" s="690"/>
      <c r="AJ67" s="1905"/>
      <c r="AK67" s="690">
        <v>743.66399999999999</v>
      </c>
      <c r="AL67" s="690"/>
      <c r="AM67" s="690"/>
      <c r="AN67" s="1907"/>
      <c r="AO67" s="690">
        <v>0</v>
      </c>
      <c r="AP67" s="1905"/>
      <c r="AQ67" s="690">
        <v>743.66399999999999</v>
      </c>
      <c r="AR67" s="690"/>
      <c r="AS67" s="690"/>
      <c r="AT67" s="1905"/>
      <c r="AU67" s="690">
        <v>743.66399999999999</v>
      </c>
      <c r="AV67" s="690"/>
      <c r="AW67" s="690"/>
      <c r="AX67" s="1905"/>
      <c r="AY67" s="690">
        <v>743.66399999999999</v>
      </c>
      <c r="AZ67" s="690"/>
      <c r="BA67" s="690"/>
      <c r="BB67" s="1907"/>
      <c r="BC67" s="690">
        <v>0</v>
      </c>
      <c r="BD67" s="1906"/>
      <c r="BE67" s="690">
        <v>0</v>
      </c>
      <c r="BF67" s="1905"/>
      <c r="BG67" s="690">
        <v>743.66399999999999</v>
      </c>
      <c r="BH67" s="1217"/>
      <c r="BI67" s="1217"/>
    </row>
    <row r="68" spans="1:61" ht="16.5" x14ac:dyDescent="0.25">
      <c r="C68" s="1904" t="s">
        <v>982</v>
      </c>
      <c r="D68" s="1916" t="s">
        <v>2016</v>
      </c>
      <c r="E68" s="3975"/>
      <c r="F68" s="1916"/>
      <c r="G68" s="1917"/>
      <c r="H68" s="1917"/>
      <c r="I68" s="1917"/>
      <c r="J68" s="1917"/>
      <c r="K68" s="690">
        <v>0</v>
      </c>
      <c r="L68" s="1917"/>
      <c r="M68" s="1917"/>
      <c r="N68" s="1917"/>
      <c r="O68" s="690">
        <v>0</v>
      </c>
      <c r="P68" s="1917"/>
      <c r="Q68" s="1917"/>
      <c r="R68" s="1905"/>
      <c r="S68" s="690">
        <v>0</v>
      </c>
      <c r="T68" s="1917"/>
      <c r="U68" s="1917"/>
      <c r="V68" s="1905"/>
      <c r="W68" s="690">
        <v>0</v>
      </c>
      <c r="X68" s="1917"/>
      <c r="Y68" s="1917"/>
      <c r="Z68" s="1917"/>
      <c r="AA68" s="690">
        <v>0</v>
      </c>
      <c r="AB68" s="1917"/>
      <c r="AC68" s="690">
        <v>0</v>
      </c>
      <c r="AD68" s="1917"/>
      <c r="AE68" s="1917">
        <v>293.846</v>
      </c>
      <c r="AF68" s="1905"/>
      <c r="AG68" s="690">
        <v>293.846</v>
      </c>
      <c r="AH68" s="1917"/>
      <c r="AI68" s="1917"/>
      <c r="AJ68" s="1905"/>
      <c r="AK68" s="690">
        <v>293.846</v>
      </c>
      <c r="AL68" s="1917"/>
      <c r="AM68" s="1917"/>
      <c r="AN68" s="1907"/>
      <c r="AO68" s="690">
        <v>293.846</v>
      </c>
      <c r="AP68" s="1905"/>
      <c r="AQ68" s="690">
        <v>293.846</v>
      </c>
      <c r="AR68" s="1917"/>
      <c r="AS68" s="1917"/>
      <c r="AT68" s="1905"/>
      <c r="AU68" s="690">
        <v>293.846</v>
      </c>
      <c r="AV68" s="1917"/>
      <c r="AW68" s="1917"/>
      <c r="AX68" s="1905"/>
      <c r="AY68" s="690">
        <v>293.846</v>
      </c>
      <c r="AZ68" s="1917"/>
      <c r="BA68" s="1917"/>
      <c r="BB68" s="1907"/>
      <c r="BC68" s="690">
        <v>0</v>
      </c>
      <c r="BD68" s="1917"/>
      <c r="BE68" s="690">
        <v>293.846</v>
      </c>
      <c r="BF68" s="1905"/>
      <c r="BG68" s="690">
        <v>293.846</v>
      </c>
      <c r="BH68" s="1217"/>
      <c r="BI68" s="1217"/>
    </row>
    <row r="69" spans="1:61" ht="16.5" x14ac:dyDescent="0.25">
      <c r="C69" s="1904" t="s">
        <v>982</v>
      </c>
      <c r="D69" s="1904" t="s">
        <v>1664</v>
      </c>
      <c r="E69" s="3975"/>
      <c r="F69" s="1904"/>
      <c r="G69" s="690">
        <v>404</v>
      </c>
      <c r="H69" s="690"/>
      <c r="I69" s="690"/>
      <c r="J69" s="690"/>
      <c r="K69" s="690">
        <v>404</v>
      </c>
      <c r="L69" s="690"/>
      <c r="M69" s="690"/>
      <c r="N69" s="690"/>
      <c r="O69" s="690">
        <v>404</v>
      </c>
      <c r="P69" s="690"/>
      <c r="Q69" s="690"/>
      <c r="R69" s="1905"/>
      <c r="S69" s="690">
        <v>404</v>
      </c>
      <c r="T69" s="690"/>
      <c r="U69" s="690">
        <v>651</v>
      </c>
      <c r="V69" s="1905"/>
      <c r="W69" s="690">
        <v>1055</v>
      </c>
      <c r="X69" s="1906"/>
      <c r="Y69" s="690"/>
      <c r="Z69" s="690"/>
      <c r="AA69" s="690">
        <v>651</v>
      </c>
      <c r="AB69" s="1906"/>
      <c r="AC69" s="690">
        <v>1055</v>
      </c>
      <c r="AD69" s="690"/>
      <c r="AE69" s="690"/>
      <c r="AF69" s="1905"/>
      <c r="AG69" s="690">
        <v>1055</v>
      </c>
      <c r="AH69" s="690"/>
      <c r="AI69" s="690"/>
      <c r="AJ69" s="1905"/>
      <c r="AK69" s="690">
        <v>1055</v>
      </c>
      <c r="AL69" s="690"/>
      <c r="AM69" s="690"/>
      <c r="AN69" s="1907"/>
      <c r="AO69" s="690">
        <v>0</v>
      </c>
      <c r="AP69" s="1905"/>
      <c r="AQ69" s="690">
        <v>1055</v>
      </c>
      <c r="AR69" s="690"/>
      <c r="AS69" s="690"/>
      <c r="AT69" s="1905"/>
      <c r="AU69" s="690">
        <v>1055</v>
      </c>
      <c r="AV69" s="690"/>
      <c r="AW69" s="690"/>
      <c r="AX69" s="1905"/>
      <c r="AY69" s="690">
        <v>1055</v>
      </c>
      <c r="AZ69" s="690"/>
      <c r="BA69" s="690"/>
      <c r="BB69" s="1907"/>
      <c r="BC69" s="690">
        <v>0</v>
      </c>
      <c r="BD69" s="1906"/>
      <c r="BE69" s="690">
        <v>0</v>
      </c>
      <c r="BF69" s="1905"/>
      <c r="BG69" s="690">
        <v>1055</v>
      </c>
      <c r="BH69" s="1217"/>
      <c r="BI69" s="1217"/>
    </row>
    <row r="70" spans="1:61" ht="16.5" x14ac:dyDescent="0.25">
      <c r="C70" s="1904" t="s">
        <v>982</v>
      </c>
      <c r="D70" s="1904" t="s">
        <v>1366</v>
      </c>
      <c r="E70" s="3975"/>
      <c r="F70" s="1904"/>
      <c r="G70" s="690"/>
      <c r="H70" s="690"/>
      <c r="I70" s="690"/>
      <c r="J70" s="690"/>
      <c r="K70" s="690">
        <v>0</v>
      </c>
      <c r="L70" s="690"/>
      <c r="M70" s="690"/>
      <c r="N70" s="690"/>
      <c r="O70" s="690">
        <v>0</v>
      </c>
      <c r="P70" s="690"/>
      <c r="Q70" s="690"/>
      <c r="R70" s="1905"/>
      <c r="S70" s="690">
        <v>0</v>
      </c>
      <c r="T70" s="690"/>
      <c r="U70" s="690"/>
      <c r="V70" s="1905"/>
      <c r="W70" s="690">
        <v>0</v>
      </c>
      <c r="X70" s="1906"/>
      <c r="Y70" s="690"/>
      <c r="Z70" s="690"/>
      <c r="AA70" s="690">
        <v>0</v>
      </c>
      <c r="AB70" s="1906"/>
      <c r="AC70" s="690">
        <v>0</v>
      </c>
      <c r="AD70" s="690"/>
      <c r="AE70" s="690"/>
      <c r="AF70" s="1905"/>
      <c r="AG70" s="690">
        <v>0</v>
      </c>
      <c r="AH70" s="690"/>
      <c r="AI70" s="690"/>
      <c r="AJ70" s="1905"/>
      <c r="AK70" s="690">
        <v>0</v>
      </c>
      <c r="AL70" s="690"/>
      <c r="AM70" s="690"/>
      <c r="AN70" s="1907"/>
      <c r="AO70" s="690">
        <v>0</v>
      </c>
      <c r="AP70" s="1905"/>
      <c r="AQ70" s="690">
        <v>0</v>
      </c>
      <c r="AR70" s="690"/>
      <c r="AS70" s="690"/>
      <c r="AT70" s="1905"/>
      <c r="AU70" s="690">
        <v>0</v>
      </c>
      <c r="AV70" s="690"/>
      <c r="AW70" s="690"/>
      <c r="AX70" s="1905"/>
      <c r="AY70" s="690">
        <v>0</v>
      </c>
      <c r="AZ70" s="690"/>
      <c r="BA70" s="690"/>
      <c r="BB70" s="1907"/>
      <c r="BC70" s="690">
        <v>0</v>
      </c>
      <c r="BD70" s="1906"/>
      <c r="BE70" s="690">
        <v>0</v>
      </c>
      <c r="BF70" s="1905"/>
      <c r="BG70" s="690">
        <v>0</v>
      </c>
      <c r="BH70" s="1217"/>
      <c r="BI70" s="1217"/>
    </row>
    <row r="71" spans="1:61" ht="16.5" x14ac:dyDescent="0.25">
      <c r="C71" s="1904" t="s">
        <v>982</v>
      </c>
      <c r="D71" s="1904" t="s">
        <v>1283</v>
      </c>
      <c r="E71" s="3975"/>
      <c r="F71" s="1904"/>
      <c r="G71" s="690"/>
      <c r="H71" s="690"/>
      <c r="I71" s="690"/>
      <c r="J71" s="690"/>
      <c r="K71" s="690">
        <v>0</v>
      </c>
      <c r="L71" s="690"/>
      <c r="M71" s="690"/>
      <c r="N71" s="690"/>
      <c r="O71" s="690">
        <v>0</v>
      </c>
      <c r="P71" s="690"/>
      <c r="Q71" s="690"/>
      <c r="R71" s="1905"/>
      <c r="S71" s="690">
        <v>0</v>
      </c>
      <c r="T71" s="690"/>
      <c r="U71" s="690"/>
      <c r="V71" s="1905"/>
      <c r="W71" s="690">
        <v>0</v>
      </c>
      <c r="X71" s="1906"/>
      <c r="Y71" s="690"/>
      <c r="Z71" s="690"/>
      <c r="AA71" s="690">
        <v>0</v>
      </c>
      <c r="AB71" s="1906"/>
      <c r="AC71" s="690">
        <v>0</v>
      </c>
      <c r="AD71" s="690"/>
      <c r="AE71" s="690"/>
      <c r="AF71" s="1905"/>
      <c r="AG71" s="690">
        <v>0</v>
      </c>
      <c r="AH71" s="690"/>
      <c r="AI71" s="690"/>
      <c r="AJ71" s="1905"/>
      <c r="AK71" s="690">
        <v>0</v>
      </c>
      <c r="AL71" s="690"/>
      <c r="AM71" s="690"/>
      <c r="AN71" s="1907"/>
      <c r="AO71" s="690">
        <v>0</v>
      </c>
      <c r="AP71" s="1905"/>
      <c r="AQ71" s="690">
        <v>0</v>
      </c>
      <c r="AR71" s="690"/>
      <c r="AS71" s="690"/>
      <c r="AT71" s="1905"/>
      <c r="AU71" s="690">
        <v>0</v>
      </c>
      <c r="AV71" s="690"/>
      <c r="AW71" s="690"/>
      <c r="AX71" s="1905"/>
      <c r="AY71" s="690">
        <v>0</v>
      </c>
      <c r="AZ71" s="690"/>
      <c r="BA71" s="690"/>
      <c r="BB71" s="1907"/>
      <c r="BC71" s="690">
        <v>0</v>
      </c>
      <c r="BD71" s="1906"/>
      <c r="BE71" s="690">
        <v>0</v>
      </c>
      <c r="BF71" s="1905"/>
      <c r="BG71" s="690">
        <v>0</v>
      </c>
      <c r="BH71" s="1217"/>
      <c r="BI71" s="1217"/>
    </row>
    <row r="72" spans="1:61" ht="16.5" x14ac:dyDescent="0.25">
      <c r="C72" s="1904" t="s">
        <v>982</v>
      </c>
      <c r="D72" s="1904" t="s">
        <v>1270</v>
      </c>
      <c r="E72" s="3975"/>
      <c r="F72" s="1904"/>
      <c r="G72" s="690">
        <v>359</v>
      </c>
      <c r="H72" s="690"/>
      <c r="I72" s="690"/>
      <c r="J72" s="690"/>
      <c r="K72" s="690">
        <v>359</v>
      </c>
      <c r="L72" s="690"/>
      <c r="M72" s="690"/>
      <c r="N72" s="690"/>
      <c r="O72" s="690">
        <v>359</v>
      </c>
      <c r="P72" s="690"/>
      <c r="Q72" s="690"/>
      <c r="R72" s="1918"/>
      <c r="S72" s="690">
        <v>359</v>
      </c>
      <c r="T72" s="690"/>
      <c r="U72" s="690">
        <v>268</v>
      </c>
      <c r="V72" s="1918"/>
      <c r="W72" s="690">
        <v>627</v>
      </c>
      <c r="X72" s="1906"/>
      <c r="Y72" s="690">
        <v>253.68</v>
      </c>
      <c r="Z72" s="690"/>
      <c r="AA72" s="690">
        <v>521.68000000000006</v>
      </c>
      <c r="AB72" s="1906"/>
      <c r="AC72" s="690">
        <v>880.68000000000006</v>
      </c>
      <c r="AD72" s="690"/>
      <c r="AE72" s="690"/>
      <c r="AF72" s="1918"/>
      <c r="AG72" s="690">
        <v>880.68000000000006</v>
      </c>
      <c r="AH72" s="690"/>
      <c r="AI72" s="690"/>
      <c r="AJ72" s="1918"/>
      <c r="AK72" s="690">
        <v>880.68000000000006</v>
      </c>
      <c r="AL72" s="690"/>
      <c r="AM72" s="690">
        <v>257.90800000000002</v>
      </c>
      <c r="AN72" s="1907"/>
      <c r="AO72" s="690">
        <v>257.90800000000002</v>
      </c>
      <c r="AP72" s="1918"/>
      <c r="AQ72" s="690">
        <v>1138.5880000000002</v>
      </c>
      <c r="AR72" s="690"/>
      <c r="AS72" s="690"/>
      <c r="AT72" s="1918"/>
      <c r="AU72" s="690">
        <v>1138.5880000000002</v>
      </c>
      <c r="AV72" s="690"/>
      <c r="AW72" s="690">
        <v>215.62799999999999</v>
      </c>
      <c r="AX72" s="1918"/>
      <c r="AY72" s="690">
        <v>1354.2160000000001</v>
      </c>
      <c r="AZ72" s="690"/>
      <c r="BA72" s="690"/>
      <c r="BB72" s="1907"/>
      <c r="BC72" s="690">
        <v>215.62799999999999</v>
      </c>
      <c r="BD72" s="1906"/>
      <c r="BE72" s="690">
        <v>473.536</v>
      </c>
      <c r="BF72" s="1918"/>
      <c r="BG72" s="690">
        <v>1354.2160000000001</v>
      </c>
      <c r="BH72" s="1217"/>
      <c r="BI72" s="1217"/>
    </row>
    <row r="73" spans="1:61" ht="16.5" x14ac:dyDescent="0.25">
      <c r="C73" s="1904" t="s">
        <v>982</v>
      </c>
      <c r="D73" s="1904" t="s">
        <v>1137</v>
      </c>
      <c r="E73" s="3975"/>
      <c r="F73" s="1904"/>
      <c r="G73" s="690"/>
      <c r="H73" s="690"/>
      <c r="I73" s="690"/>
      <c r="J73" s="690"/>
      <c r="K73" s="690">
        <v>0</v>
      </c>
      <c r="L73" s="690"/>
      <c r="M73" s="690"/>
      <c r="N73" s="690"/>
      <c r="O73" s="690">
        <v>0</v>
      </c>
      <c r="P73" s="690"/>
      <c r="Q73" s="690">
        <v>108</v>
      </c>
      <c r="R73" s="1905"/>
      <c r="S73" s="690">
        <v>108</v>
      </c>
      <c r="T73" s="690"/>
      <c r="U73" s="690"/>
      <c r="V73" s="1905"/>
      <c r="W73" s="690">
        <v>108</v>
      </c>
      <c r="X73" s="1906"/>
      <c r="Y73" s="690">
        <v>777.952</v>
      </c>
      <c r="Z73" s="690"/>
      <c r="AA73" s="690">
        <v>885.952</v>
      </c>
      <c r="AB73" s="1906"/>
      <c r="AC73" s="690">
        <v>885.952</v>
      </c>
      <c r="AD73" s="690"/>
      <c r="AE73" s="690">
        <v>105.7</v>
      </c>
      <c r="AF73" s="1905"/>
      <c r="AG73" s="690">
        <v>991.65200000000004</v>
      </c>
      <c r="AH73" s="690"/>
      <c r="AI73" s="690"/>
      <c r="AJ73" s="1905"/>
      <c r="AK73" s="690">
        <v>991.65200000000004</v>
      </c>
      <c r="AL73" s="690"/>
      <c r="AM73" s="690">
        <v>1010.492</v>
      </c>
      <c r="AN73" s="1907"/>
      <c r="AO73" s="690">
        <v>1116.192</v>
      </c>
      <c r="AP73" s="1905"/>
      <c r="AQ73" s="690">
        <v>2002.144</v>
      </c>
      <c r="AR73" s="690"/>
      <c r="AS73" s="690">
        <v>323.44200000000001</v>
      </c>
      <c r="AT73" s="1905"/>
      <c r="AU73" s="690">
        <v>2325.5860000000002</v>
      </c>
      <c r="AV73" s="690"/>
      <c r="AW73" s="690">
        <v>109.928</v>
      </c>
      <c r="AX73" s="1905"/>
      <c r="AY73" s="690">
        <v>2435.5140000000001</v>
      </c>
      <c r="AZ73" s="690"/>
      <c r="BA73" s="690"/>
      <c r="BB73" s="1907"/>
      <c r="BC73" s="690">
        <v>433.37</v>
      </c>
      <c r="BD73" s="1906"/>
      <c r="BE73" s="690">
        <v>1549.5619999999999</v>
      </c>
      <c r="BF73" s="1905"/>
      <c r="BG73" s="690">
        <v>2435.5140000000001</v>
      </c>
      <c r="BH73" s="1217"/>
      <c r="BI73" s="1217"/>
    </row>
    <row r="74" spans="1:61" ht="16.5" x14ac:dyDescent="0.25">
      <c r="C74" s="1904" t="s">
        <v>982</v>
      </c>
      <c r="D74" s="1904" t="s">
        <v>948</v>
      </c>
      <c r="E74" s="3975"/>
      <c r="F74" s="1904"/>
      <c r="G74" s="690">
        <v>9255</v>
      </c>
      <c r="H74" s="1919"/>
      <c r="I74" s="690">
        <v>3308</v>
      </c>
      <c r="J74" s="1919"/>
      <c r="K74" s="690">
        <v>12563</v>
      </c>
      <c r="L74" s="1919"/>
      <c r="M74" s="690">
        <v>2182</v>
      </c>
      <c r="N74" s="1919"/>
      <c r="O74" s="690">
        <v>14745</v>
      </c>
      <c r="P74" s="1919"/>
      <c r="Q74" s="690">
        <v>5594</v>
      </c>
      <c r="R74" s="1905"/>
      <c r="S74" s="690">
        <v>20339</v>
      </c>
      <c r="T74" s="1919"/>
      <c r="U74" s="690">
        <v>10520</v>
      </c>
      <c r="V74" s="1905"/>
      <c r="W74" s="690">
        <v>30859</v>
      </c>
      <c r="X74" s="1906"/>
      <c r="Y74" s="690">
        <v>12119.562</v>
      </c>
      <c r="Z74" s="1919"/>
      <c r="AA74" s="690">
        <v>28233.561999999998</v>
      </c>
      <c r="AB74" s="1906"/>
      <c r="AC74" s="690">
        <v>42978.561999999998</v>
      </c>
      <c r="AD74" s="1919"/>
      <c r="AE74" s="690">
        <v>5301.9119999999994</v>
      </c>
      <c r="AF74" s="1905"/>
      <c r="AG74" s="690">
        <v>48280.473999999995</v>
      </c>
      <c r="AH74" s="1919"/>
      <c r="AI74" s="690">
        <v>13</v>
      </c>
      <c r="AJ74" s="1905"/>
      <c r="AK74" s="690">
        <v>48293.473999999995</v>
      </c>
      <c r="AL74" s="1919"/>
      <c r="AM74" s="690">
        <v>13226.085999999999</v>
      </c>
      <c r="AN74" s="1907"/>
      <c r="AO74" s="690">
        <v>18540.998</v>
      </c>
      <c r="AP74" s="1905"/>
      <c r="AQ74" s="690">
        <v>61519.56</v>
      </c>
      <c r="AR74" s="1919"/>
      <c r="AS74" s="690">
        <v>16717.511999999999</v>
      </c>
      <c r="AT74" s="1905"/>
      <c r="AU74" s="690">
        <v>78237.072</v>
      </c>
      <c r="AV74" s="1919"/>
      <c r="AW74" s="690">
        <v>17791.423999999999</v>
      </c>
      <c r="AX74" s="1905"/>
      <c r="AY74" s="690">
        <v>96028.495999999999</v>
      </c>
      <c r="AZ74" s="1919"/>
      <c r="BA74" s="690">
        <v>20855</v>
      </c>
      <c r="BB74" s="1907"/>
      <c r="BC74" s="690">
        <v>55363.936000000002</v>
      </c>
      <c r="BD74" s="1906"/>
      <c r="BE74" s="690">
        <v>73904.934000000008</v>
      </c>
      <c r="BF74" s="1905"/>
      <c r="BG74" s="690">
        <v>116883.496</v>
      </c>
      <c r="BH74" s="1217"/>
      <c r="BI74" s="1217"/>
    </row>
    <row r="75" spans="1:61" ht="16.5" x14ac:dyDescent="0.25">
      <c r="C75" s="1904" t="s">
        <v>982</v>
      </c>
      <c r="D75" s="1904" t="s">
        <v>995</v>
      </c>
      <c r="E75" s="3975"/>
      <c r="F75" s="1904"/>
      <c r="G75" s="690">
        <v>15436</v>
      </c>
      <c r="H75" s="1919"/>
      <c r="I75" s="690">
        <v>6442</v>
      </c>
      <c r="J75" s="1919"/>
      <c r="K75" s="690">
        <v>21878</v>
      </c>
      <c r="L75" s="1919"/>
      <c r="M75" s="690">
        <v>2932</v>
      </c>
      <c r="N75" s="1919"/>
      <c r="O75" s="690">
        <v>24810</v>
      </c>
      <c r="P75" s="1919"/>
      <c r="Q75" s="690">
        <v>16119</v>
      </c>
      <c r="R75" s="1918"/>
      <c r="S75" s="690">
        <v>40929</v>
      </c>
      <c r="T75" s="1919"/>
      <c r="U75" s="690">
        <v>17118</v>
      </c>
      <c r="V75" s="1918"/>
      <c r="W75" s="690">
        <v>58047</v>
      </c>
      <c r="X75" s="1906"/>
      <c r="Y75" s="690">
        <v>15444.884</v>
      </c>
      <c r="Z75" s="1919"/>
      <c r="AA75" s="690">
        <v>48681.883999999998</v>
      </c>
      <c r="AB75" s="1906"/>
      <c r="AC75" s="690">
        <v>73491.883999999991</v>
      </c>
      <c r="AD75" s="1919"/>
      <c r="AE75" s="690">
        <v>105.7</v>
      </c>
      <c r="AF75" s="1918"/>
      <c r="AG75" s="690">
        <v>73597.583999999988</v>
      </c>
      <c r="AH75" s="1919"/>
      <c r="AI75" s="690"/>
      <c r="AJ75" s="1918"/>
      <c r="AK75" s="690">
        <v>73597.583999999988</v>
      </c>
      <c r="AL75" s="1919"/>
      <c r="AM75" s="690">
        <v>17175.242000000002</v>
      </c>
      <c r="AN75" s="1907"/>
      <c r="AO75" s="690">
        <v>17280.942000000003</v>
      </c>
      <c r="AP75" s="1918"/>
      <c r="AQ75" s="690">
        <v>90772.825999999986</v>
      </c>
      <c r="AR75" s="1919"/>
      <c r="AS75" s="690">
        <v>20455</v>
      </c>
      <c r="AT75" s="1918"/>
      <c r="AU75" s="690">
        <v>111227.82599999999</v>
      </c>
      <c r="AV75" s="1919"/>
      <c r="AW75" s="690">
        <v>15495.62</v>
      </c>
      <c r="AX75" s="1918"/>
      <c r="AY75" s="690">
        <v>126723.44599999998</v>
      </c>
      <c r="AZ75" s="1919"/>
      <c r="BA75" s="690">
        <v>16130</v>
      </c>
      <c r="BB75" s="1907"/>
      <c r="BC75" s="690">
        <v>52080.62</v>
      </c>
      <c r="BD75" s="1906"/>
      <c r="BE75" s="690">
        <v>69361.562000000005</v>
      </c>
      <c r="BF75" s="1918"/>
      <c r="BG75" s="690">
        <v>142853.446</v>
      </c>
      <c r="BH75" s="1217"/>
      <c r="BI75" s="1217"/>
    </row>
    <row r="76" spans="1:61" ht="16.5" x14ac:dyDescent="0.25">
      <c r="C76" s="3974" t="s">
        <v>1044</v>
      </c>
      <c r="D76" s="3974"/>
      <c r="E76" s="3975"/>
      <c r="F76" s="1914"/>
      <c r="G76" s="675">
        <v>51361</v>
      </c>
      <c r="H76" s="675">
        <v>0</v>
      </c>
      <c r="I76" s="675">
        <v>27078</v>
      </c>
      <c r="J76" s="675">
        <v>0</v>
      </c>
      <c r="K76" s="675">
        <v>78439</v>
      </c>
      <c r="L76" s="675">
        <v>0</v>
      </c>
      <c r="M76" s="675">
        <v>21047</v>
      </c>
      <c r="N76" s="675">
        <v>0</v>
      </c>
      <c r="O76" s="675">
        <v>99486</v>
      </c>
      <c r="P76" s="675">
        <v>0</v>
      </c>
      <c r="Q76" s="675">
        <v>54376</v>
      </c>
      <c r="R76" s="675">
        <v>0</v>
      </c>
      <c r="S76" s="675">
        <v>153862</v>
      </c>
      <c r="T76" s="675">
        <v>0</v>
      </c>
      <c r="U76" s="675">
        <v>51659</v>
      </c>
      <c r="V76" s="675">
        <v>0</v>
      </c>
      <c r="W76" s="675">
        <v>205521</v>
      </c>
      <c r="X76" s="675">
        <v>0</v>
      </c>
      <c r="Y76" s="675">
        <v>47608.267999999996</v>
      </c>
      <c r="Z76" s="675">
        <v>0</v>
      </c>
      <c r="AA76" s="675">
        <v>153643.26799999998</v>
      </c>
      <c r="AB76" s="675">
        <v>0</v>
      </c>
      <c r="AC76" s="675">
        <v>253129.26799999998</v>
      </c>
      <c r="AD76" s="675">
        <v>0</v>
      </c>
      <c r="AE76" s="675">
        <v>21170.198</v>
      </c>
      <c r="AF76" s="675">
        <v>0</v>
      </c>
      <c r="AG76" s="675">
        <v>274299.46599999996</v>
      </c>
      <c r="AH76" s="675">
        <v>0</v>
      </c>
      <c r="AI76" s="675">
        <v>7769</v>
      </c>
      <c r="AJ76" s="675">
        <v>0</v>
      </c>
      <c r="AK76" s="675">
        <v>282068.46599999996</v>
      </c>
      <c r="AL76" s="675">
        <v>0</v>
      </c>
      <c r="AM76" s="675">
        <v>58920.466</v>
      </c>
      <c r="AN76" s="686"/>
      <c r="AO76" s="675">
        <v>87859.664000000019</v>
      </c>
      <c r="AP76" s="675">
        <v>0</v>
      </c>
      <c r="AQ76" s="675">
        <v>340988.93199999997</v>
      </c>
      <c r="AR76" s="675">
        <v>0</v>
      </c>
      <c r="AS76" s="675">
        <v>57980.115999999995</v>
      </c>
      <c r="AT76" s="675">
        <v>0</v>
      </c>
      <c r="AU76" s="675">
        <v>398969.04800000001</v>
      </c>
      <c r="AV76" s="675">
        <v>0</v>
      </c>
      <c r="AW76" s="675">
        <v>52513.69199999993</v>
      </c>
      <c r="AX76" s="675">
        <v>0</v>
      </c>
      <c r="AY76" s="675">
        <v>451482.73999999987</v>
      </c>
      <c r="AZ76" s="675">
        <v>0</v>
      </c>
      <c r="BA76" s="675">
        <v>52904</v>
      </c>
      <c r="BB76" s="686"/>
      <c r="BC76" s="675">
        <v>163397.80799999993</v>
      </c>
      <c r="BD76" s="675">
        <v>0</v>
      </c>
      <c r="BE76" s="675">
        <v>251257.47199999995</v>
      </c>
      <c r="BF76" s="675">
        <v>0</v>
      </c>
      <c r="BG76" s="675">
        <v>504386.73999999987</v>
      </c>
      <c r="BH76" s="1217"/>
      <c r="BI76" s="1217"/>
    </row>
    <row r="77" spans="1:61" ht="16.5" x14ac:dyDescent="0.25">
      <c r="A77" s="1920"/>
      <c r="B77" s="1920"/>
      <c r="C77" s="1921" t="s">
        <v>983</v>
      </c>
      <c r="D77" s="1921" t="s">
        <v>644</v>
      </c>
      <c r="E77" s="3975"/>
      <c r="F77" s="1922"/>
      <c r="G77" s="1923">
        <v>1136</v>
      </c>
      <c r="H77" s="1924"/>
      <c r="I77" s="1923"/>
      <c r="J77" s="1924"/>
      <c r="K77" s="690">
        <v>1136</v>
      </c>
      <c r="L77" s="1924"/>
      <c r="M77" s="1923">
        <v>2811.62</v>
      </c>
      <c r="N77" s="1924"/>
      <c r="O77" s="690">
        <v>3947.62</v>
      </c>
      <c r="P77" s="1924"/>
      <c r="Q77" s="1923">
        <v>117</v>
      </c>
      <c r="R77" s="1925"/>
      <c r="S77" s="690">
        <v>4064.62</v>
      </c>
      <c r="T77" s="1924"/>
      <c r="U77" s="1923">
        <v>2372.2399999999998</v>
      </c>
      <c r="V77" s="1925"/>
      <c r="W77" s="690">
        <v>6436.86</v>
      </c>
      <c r="X77" s="1926"/>
      <c r="Y77" s="1923">
        <v>4283.8969999999999</v>
      </c>
      <c r="Z77" s="1924"/>
      <c r="AA77" s="690">
        <v>6773.1369999999997</v>
      </c>
      <c r="AB77" s="1906"/>
      <c r="AC77" s="690">
        <v>10720.757</v>
      </c>
      <c r="AD77" s="1924"/>
      <c r="AE77" s="1923">
        <v>1435.2702000000004</v>
      </c>
      <c r="AF77" s="1927"/>
      <c r="AG77" s="690">
        <v>12156.0272</v>
      </c>
      <c r="AH77" s="1924"/>
      <c r="AI77" s="1923"/>
      <c r="AJ77" s="1927"/>
      <c r="AK77" s="690">
        <v>12156.0272</v>
      </c>
      <c r="AL77" s="1924"/>
      <c r="AM77" s="1923">
        <v>1565.1279999999997</v>
      </c>
      <c r="AN77" s="1928"/>
      <c r="AO77" s="690">
        <v>3000.3982000000001</v>
      </c>
      <c r="AP77" s="1927"/>
      <c r="AQ77" s="690">
        <v>13721.155200000001</v>
      </c>
      <c r="AR77" s="1924"/>
      <c r="AS77" s="1923">
        <v>242.75900000000024</v>
      </c>
      <c r="AT77" s="1927"/>
      <c r="AU77" s="690">
        <v>13963.914200000001</v>
      </c>
      <c r="AV77" s="1924"/>
      <c r="AW77" s="1923"/>
      <c r="AX77" s="1927"/>
      <c r="AY77" s="690">
        <v>13963.914200000001</v>
      </c>
      <c r="AZ77" s="1924"/>
      <c r="BA77" s="1923"/>
      <c r="BB77" s="1928"/>
      <c r="BC77" s="690">
        <v>242.75900000000024</v>
      </c>
      <c r="BD77" s="1906"/>
      <c r="BE77" s="690">
        <v>3243.1572000000006</v>
      </c>
      <c r="BF77" s="1927"/>
      <c r="BG77" s="690">
        <v>13963.914200000001</v>
      </c>
      <c r="BH77" s="1217"/>
      <c r="BI77" s="1217"/>
    </row>
    <row r="78" spans="1:61" ht="16.5" x14ac:dyDescent="0.25">
      <c r="C78" s="1904" t="s">
        <v>983</v>
      </c>
      <c r="D78" s="1904" t="s">
        <v>996</v>
      </c>
      <c r="E78" s="3975"/>
      <c r="F78" s="1904"/>
      <c r="G78" s="690"/>
      <c r="H78" s="1919"/>
      <c r="I78" s="690"/>
      <c r="J78" s="1919"/>
      <c r="K78" s="690">
        <v>0</v>
      </c>
      <c r="L78" s="1919"/>
      <c r="M78" s="690"/>
      <c r="N78" s="1919"/>
      <c r="O78" s="690">
        <v>0</v>
      </c>
      <c r="P78" s="1919"/>
      <c r="Q78" s="690"/>
      <c r="R78" s="1905"/>
      <c r="S78" s="690">
        <v>0</v>
      </c>
      <c r="T78" s="1919"/>
      <c r="U78" s="690"/>
      <c r="V78" s="1905"/>
      <c r="W78" s="690">
        <v>0</v>
      </c>
      <c r="X78" s="1906"/>
      <c r="Y78" s="690"/>
      <c r="Z78" s="1919"/>
      <c r="AA78" s="690">
        <v>0</v>
      </c>
      <c r="AB78" s="1906"/>
      <c r="AC78" s="690">
        <v>0</v>
      </c>
      <c r="AD78" s="1919"/>
      <c r="AE78" s="690"/>
      <c r="AF78" s="1905"/>
      <c r="AG78" s="690">
        <v>0</v>
      </c>
      <c r="AH78" s="1919"/>
      <c r="AI78" s="690"/>
      <c r="AJ78" s="1905"/>
      <c r="AK78" s="690">
        <v>0</v>
      </c>
      <c r="AL78" s="1919"/>
      <c r="AM78" s="690"/>
      <c r="AN78" s="1907"/>
      <c r="AO78" s="690">
        <v>0</v>
      </c>
      <c r="AP78" s="1905"/>
      <c r="AQ78" s="690">
        <v>0</v>
      </c>
      <c r="AR78" s="1919"/>
      <c r="AS78" s="690"/>
      <c r="AT78" s="1905"/>
      <c r="AU78" s="690">
        <v>0</v>
      </c>
      <c r="AV78" s="1919"/>
      <c r="AW78" s="690"/>
      <c r="AX78" s="1905"/>
      <c r="AY78" s="690">
        <v>0</v>
      </c>
      <c r="AZ78" s="1919"/>
      <c r="BA78" s="690"/>
      <c r="BB78" s="1907"/>
      <c r="BC78" s="690">
        <v>0</v>
      </c>
      <c r="BD78" s="1906"/>
      <c r="BE78" s="690">
        <v>0</v>
      </c>
      <c r="BF78" s="1905"/>
      <c r="BG78" s="690">
        <v>0</v>
      </c>
      <c r="BH78" s="1217"/>
      <c r="BI78" s="1217"/>
    </row>
    <row r="79" spans="1:61" ht="16.5" x14ac:dyDescent="0.25">
      <c r="C79" s="1904" t="s">
        <v>983</v>
      </c>
      <c r="D79" s="1904" t="s">
        <v>1632</v>
      </c>
      <c r="E79" s="3975"/>
      <c r="F79" s="1904"/>
      <c r="G79" s="690"/>
      <c r="H79" s="1919"/>
      <c r="I79" s="690"/>
      <c r="J79" s="1919"/>
      <c r="K79" s="690">
        <v>0</v>
      </c>
      <c r="L79" s="1919"/>
      <c r="M79" s="690"/>
      <c r="N79" s="1919"/>
      <c r="O79" s="690">
        <v>0</v>
      </c>
      <c r="P79" s="1919"/>
      <c r="Q79" s="690"/>
      <c r="R79" s="1905"/>
      <c r="S79" s="690">
        <v>0</v>
      </c>
      <c r="T79" s="1919"/>
      <c r="U79" s="690"/>
      <c r="V79" s="1905"/>
      <c r="W79" s="690">
        <v>0</v>
      </c>
      <c r="X79" s="1929"/>
      <c r="Y79" s="690"/>
      <c r="Z79" s="1919"/>
      <c r="AA79" s="690">
        <v>0</v>
      </c>
      <c r="AB79" s="1906"/>
      <c r="AC79" s="690">
        <v>0</v>
      </c>
      <c r="AD79" s="1919"/>
      <c r="AE79" s="690"/>
      <c r="AF79" s="1905"/>
      <c r="AG79" s="690">
        <v>0</v>
      </c>
      <c r="AH79" s="1919"/>
      <c r="AI79" s="690"/>
      <c r="AJ79" s="1905"/>
      <c r="AK79" s="690">
        <v>0</v>
      </c>
      <c r="AL79" s="1919"/>
      <c r="AM79" s="690"/>
      <c r="AN79" s="1907"/>
      <c r="AO79" s="690">
        <v>0</v>
      </c>
      <c r="AP79" s="1905"/>
      <c r="AQ79" s="690">
        <v>0</v>
      </c>
      <c r="AR79" s="1919"/>
      <c r="AS79" s="690"/>
      <c r="AT79" s="1905"/>
      <c r="AU79" s="690">
        <v>0</v>
      </c>
      <c r="AV79" s="1919"/>
      <c r="AW79" s="690"/>
      <c r="AX79" s="1905"/>
      <c r="AY79" s="690">
        <v>0</v>
      </c>
      <c r="AZ79" s="1919"/>
      <c r="BA79" s="690"/>
      <c r="BB79" s="1907"/>
      <c r="BC79" s="690">
        <v>0</v>
      </c>
      <c r="BD79" s="1906"/>
      <c r="BE79" s="690">
        <v>0</v>
      </c>
      <c r="BF79" s="1905"/>
      <c r="BG79" s="690">
        <v>0</v>
      </c>
      <c r="BH79" s="1217"/>
      <c r="BI79" s="1217"/>
    </row>
    <row r="80" spans="1:61" ht="16.5" x14ac:dyDescent="0.25">
      <c r="C80" s="1904" t="s">
        <v>983</v>
      </c>
      <c r="D80" s="1904" t="s">
        <v>678</v>
      </c>
      <c r="E80" s="3975"/>
      <c r="F80" s="1904"/>
      <c r="G80" s="690">
        <v>2228</v>
      </c>
      <c r="H80" s="1919"/>
      <c r="I80" s="690">
        <v>155</v>
      </c>
      <c r="J80" s="1919"/>
      <c r="K80" s="690">
        <v>2383</v>
      </c>
      <c r="L80" s="1919"/>
      <c r="M80" s="690">
        <v>1532</v>
      </c>
      <c r="N80" s="1919"/>
      <c r="O80" s="690">
        <v>3915</v>
      </c>
      <c r="P80" s="1919"/>
      <c r="Q80" s="690">
        <v>3338</v>
      </c>
      <c r="R80" s="1905"/>
      <c r="S80" s="690">
        <v>7253</v>
      </c>
      <c r="T80" s="1919"/>
      <c r="U80" s="690">
        <v>5159</v>
      </c>
      <c r="V80" s="1905"/>
      <c r="W80" s="690">
        <v>12412</v>
      </c>
      <c r="X80" s="1929"/>
      <c r="Y80" s="690">
        <v>982.56600000000003</v>
      </c>
      <c r="Z80" s="1919"/>
      <c r="AA80" s="690">
        <v>9479.5660000000007</v>
      </c>
      <c r="AB80" s="1906"/>
      <c r="AC80" s="690">
        <v>13394.566000000001</v>
      </c>
      <c r="AD80" s="1919"/>
      <c r="AE80" s="690">
        <v>5183.3339999999998</v>
      </c>
      <c r="AF80" s="1905"/>
      <c r="AG80" s="690">
        <v>18577.900000000001</v>
      </c>
      <c r="AH80" s="1919"/>
      <c r="AI80" s="690"/>
      <c r="AJ80" s="1905"/>
      <c r="AK80" s="690">
        <v>18577.900000000001</v>
      </c>
      <c r="AL80" s="1919"/>
      <c r="AM80" s="690">
        <v>10406.448</v>
      </c>
      <c r="AN80" s="1907"/>
      <c r="AO80" s="690">
        <v>15589.781999999999</v>
      </c>
      <c r="AP80" s="1905"/>
      <c r="AQ80" s="690">
        <v>28984.348000000002</v>
      </c>
      <c r="AR80" s="1919"/>
      <c r="AS80" s="690">
        <v>10251.306</v>
      </c>
      <c r="AT80" s="1905"/>
      <c r="AU80" s="690">
        <v>39235.654000000002</v>
      </c>
      <c r="AV80" s="1919"/>
      <c r="AW80" s="690"/>
      <c r="AX80" s="1905"/>
      <c r="AY80" s="690">
        <v>39235.654000000002</v>
      </c>
      <c r="AZ80" s="1919"/>
      <c r="BA80" s="690"/>
      <c r="BB80" s="1907"/>
      <c r="BC80" s="690">
        <v>10251.306</v>
      </c>
      <c r="BD80" s="1906"/>
      <c r="BE80" s="690">
        <v>25841.088</v>
      </c>
      <c r="BF80" s="1905"/>
      <c r="BG80" s="690">
        <v>39235.654000000002</v>
      </c>
      <c r="BH80" s="1217"/>
      <c r="BI80" s="1217"/>
    </row>
    <row r="81" spans="1:61" ht="16.5" x14ac:dyDescent="0.25">
      <c r="C81" s="1904" t="s">
        <v>983</v>
      </c>
      <c r="D81" s="1904" t="s">
        <v>1125</v>
      </c>
      <c r="E81" s="3975"/>
      <c r="F81" s="1904"/>
      <c r="G81" s="690"/>
      <c r="H81" s="1919"/>
      <c r="I81" s="690"/>
      <c r="J81" s="1919"/>
      <c r="K81" s="690">
        <v>0</v>
      </c>
      <c r="L81" s="1919"/>
      <c r="M81" s="690"/>
      <c r="N81" s="1919"/>
      <c r="O81" s="690">
        <v>0</v>
      </c>
      <c r="P81" s="1919"/>
      <c r="Q81" s="1919"/>
      <c r="R81" s="1905"/>
      <c r="S81" s="690">
        <v>0</v>
      </c>
      <c r="T81" s="1919"/>
      <c r="U81" s="1919"/>
      <c r="V81" s="1905"/>
      <c r="W81" s="690">
        <v>0</v>
      </c>
      <c r="X81" s="1906"/>
      <c r="Y81" s="1919"/>
      <c r="Z81" s="1919"/>
      <c r="AA81" s="690">
        <v>0</v>
      </c>
      <c r="AB81" s="1906"/>
      <c r="AC81" s="690">
        <v>0</v>
      </c>
      <c r="AD81" s="1919"/>
      <c r="AE81" s="1919"/>
      <c r="AF81" s="1905"/>
      <c r="AG81" s="690">
        <v>0</v>
      </c>
      <c r="AH81" s="1919"/>
      <c r="AI81" s="1919"/>
      <c r="AJ81" s="1905"/>
      <c r="AK81" s="690">
        <v>0</v>
      </c>
      <c r="AL81" s="1919"/>
      <c r="AM81" s="1919"/>
      <c r="AN81" s="1930"/>
      <c r="AO81" s="690">
        <v>0</v>
      </c>
      <c r="AP81" s="1905"/>
      <c r="AQ81" s="690">
        <v>0</v>
      </c>
      <c r="AR81" s="1919"/>
      <c r="AS81" s="1919"/>
      <c r="AT81" s="1905"/>
      <c r="AU81" s="690">
        <v>0</v>
      </c>
      <c r="AV81" s="1919"/>
      <c r="AW81" s="1919"/>
      <c r="AX81" s="1905"/>
      <c r="AY81" s="690">
        <v>0</v>
      </c>
      <c r="AZ81" s="1919"/>
      <c r="BA81" s="1919"/>
      <c r="BB81" s="1930"/>
      <c r="BC81" s="690">
        <v>0</v>
      </c>
      <c r="BD81" s="1906"/>
      <c r="BE81" s="690">
        <v>0</v>
      </c>
      <c r="BF81" s="1905"/>
      <c r="BG81" s="690">
        <v>0</v>
      </c>
      <c r="BH81" s="1217"/>
      <c r="BI81" s="1217"/>
    </row>
    <row r="82" spans="1:61" ht="16.5" x14ac:dyDescent="0.25">
      <c r="C82" s="1904" t="s">
        <v>983</v>
      </c>
      <c r="D82" s="1904" t="s">
        <v>677</v>
      </c>
      <c r="E82" s="3975"/>
      <c r="F82" s="1904"/>
      <c r="G82" s="690"/>
      <c r="H82" s="1919"/>
      <c r="I82" s="690"/>
      <c r="J82" s="1919"/>
      <c r="K82" s="690">
        <v>0</v>
      </c>
      <c r="L82" s="1919"/>
      <c r="M82" s="690"/>
      <c r="N82" s="1919"/>
      <c r="O82" s="690">
        <v>0</v>
      </c>
      <c r="P82" s="1919"/>
      <c r="Q82" s="690">
        <v>716</v>
      </c>
      <c r="R82" s="1905"/>
      <c r="S82" s="690">
        <v>716</v>
      </c>
      <c r="T82" s="1919"/>
      <c r="U82" s="690"/>
      <c r="V82" s="1905"/>
      <c r="W82" s="690">
        <v>716</v>
      </c>
      <c r="X82" s="1906"/>
      <c r="Y82" s="690"/>
      <c r="Z82" s="1919"/>
      <c r="AA82" s="690">
        <v>716</v>
      </c>
      <c r="AB82" s="1906"/>
      <c r="AC82" s="690">
        <v>716</v>
      </c>
      <c r="AD82" s="1919"/>
      <c r="AE82" s="690"/>
      <c r="AF82" s="1905"/>
      <c r="AG82" s="690">
        <v>716</v>
      </c>
      <c r="AH82" s="1919"/>
      <c r="AI82" s="690"/>
      <c r="AJ82" s="1905"/>
      <c r="AK82" s="690">
        <v>716</v>
      </c>
      <c r="AL82" s="1919"/>
      <c r="AM82" s="690"/>
      <c r="AN82" s="1907"/>
      <c r="AO82" s="690">
        <v>0</v>
      </c>
      <c r="AP82" s="1905"/>
      <c r="AQ82" s="690">
        <v>716</v>
      </c>
      <c r="AR82" s="1919"/>
      <c r="AS82" s="690"/>
      <c r="AT82" s="1905"/>
      <c r="AU82" s="690">
        <v>716</v>
      </c>
      <c r="AV82" s="1919"/>
      <c r="AW82" s="690"/>
      <c r="AX82" s="1905"/>
      <c r="AY82" s="690">
        <v>716</v>
      </c>
      <c r="AZ82" s="1919"/>
      <c r="BA82" s="690"/>
      <c r="BB82" s="1907"/>
      <c r="BC82" s="690">
        <v>0</v>
      </c>
      <c r="BD82" s="1906"/>
      <c r="BE82" s="690">
        <v>0</v>
      </c>
      <c r="BF82" s="1905"/>
      <c r="BG82" s="690">
        <v>716</v>
      </c>
      <c r="BH82" s="1217"/>
      <c r="BI82" s="1217"/>
    </row>
    <row r="83" spans="1:61" ht="16.5" x14ac:dyDescent="0.25">
      <c r="C83" s="1904" t="s">
        <v>983</v>
      </c>
      <c r="D83" s="1904" t="s">
        <v>1082</v>
      </c>
      <c r="E83" s="3975"/>
      <c r="F83" s="1904"/>
      <c r="G83" s="690"/>
      <c r="H83" s="1919"/>
      <c r="I83" s="690"/>
      <c r="J83" s="1919"/>
      <c r="K83" s="690">
        <v>0</v>
      </c>
      <c r="L83" s="1919"/>
      <c r="M83" s="690"/>
      <c r="N83" s="1919"/>
      <c r="O83" s="690">
        <v>0</v>
      </c>
      <c r="P83" s="1919"/>
      <c r="Q83" s="690"/>
      <c r="R83" s="1905"/>
      <c r="S83" s="690">
        <v>0</v>
      </c>
      <c r="T83" s="1919"/>
      <c r="U83" s="690"/>
      <c r="V83" s="1905"/>
      <c r="W83" s="690">
        <v>0</v>
      </c>
      <c r="X83" s="1906"/>
      <c r="Y83" s="690"/>
      <c r="Z83" s="1919"/>
      <c r="AA83" s="690">
        <v>0</v>
      </c>
      <c r="AB83" s="1906"/>
      <c r="AC83" s="690">
        <v>0</v>
      </c>
      <c r="AD83" s="1919"/>
      <c r="AE83" s="690"/>
      <c r="AF83" s="1905"/>
      <c r="AG83" s="690">
        <v>0</v>
      </c>
      <c r="AH83" s="1919"/>
      <c r="AI83" s="690"/>
      <c r="AJ83" s="1905"/>
      <c r="AK83" s="690">
        <v>0</v>
      </c>
      <c r="AL83" s="1919"/>
      <c r="AM83" s="690"/>
      <c r="AN83" s="1907"/>
      <c r="AO83" s="690">
        <v>0</v>
      </c>
      <c r="AP83" s="1905"/>
      <c r="AQ83" s="690">
        <v>0</v>
      </c>
      <c r="AR83" s="1919"/>
      <c r="AS83" s="690"/>
      <c r="AT83" s="1905"/>
      <c r="AU83" s="690">
        <v>0</v>
      </c>
      <c r="AV83" s="1919"/>
      <c r="AW83" s="690"/>
      <c r="AX83" s="1905"/>
      <c r="AY83" s="690">
        <v>0</v>
      </c>
      <c r="AZ83" s="1919"/>
      <c r="BA83" s="690"/>
      <c r="BB83" s="1907"/>
      <c r="BC83" s="690">
        <v>0</v>
      </c>
      <c r="BD83" s="1906"/>
      <c r="BE83" s="690">
        <v>0</v>
      </c>
      <c r="BF83" s="1905"/>
      <c r="BG83" s="690">
        <v>0</v>
      </c>
      <c r="BH83" s="1217"/>
      <c r="BI83" s="1217"/>
    </row>
    <row r="84" spans="1:61" ht="16.5" x14ac:dyDescent="0.25">
      <c r="C84" s="1904" t="s">
        <v>983</v>
      </c>
      <c r="D84" s="1904" t="s">
        <v>645</v>
      </c>
      <c r="E84" s="3975"/>
      <c r="F84" s="1904"/>
      <c r="G84" s="690">
        <v>888</v>
      </c>
      <c r="H84" s="1919"/>
      <c r="I84" s="690"/>
      <c r="J84" s="1919"/>
      <c r="K84" s="690">
        <v>888</v>
      </c>
      <c r="L84" s="1919"/>
      <c r="M84" s="690"/>
      <c r="N84" s="1919"/>
      <c r="O84" s="690">
        <v>888</v>
      </c>
      <c r="P84" s="1919"/>
      <c r="Q84" s="690">
        <v>1125</v>
      </c>
      <c r="R84" s="1905"/>
      <c r="S84" s="690">
        <v>2013</v>
      </c>
      <c r="T84" s="1919"/>
      <c r="U84" s="690"/>
      <c r="V84" s="1905"/>
      <c r="W84" s="690">
        <v>2013</v>
      </c>
      <c r="X84" s="1929"/>
      <c r="Y84" s="690"/>
      <c r="Z84" s="1919"/>
      <c r="AA84" s="690">
        <v>1125</v>
      </c>
      <c r="AB84" s="1906"/>
      <c r="AC84" s="690">
        <v>2013</v>
      </c>
      <c r="AD84" s="1919"/>
      <c r="AE84" s="690"/>
      <c r="AF84" s="1905"/>
      <c r="AG84" s="690">
        <v>2013</v>
      </c>
      <c r="AH84" s="1919"/>
      <c r="AI84" s="690"/>
      <c r="AJ84" s="1905"/>
      <c r="AK84" s="690">
        <v>2013</v>
      </c>
      <c r="AL84" s="1919"/>
      <c r="AM84" s="690"/>
      <c r="AN84" s="1907"/>
      <c r="AO84" s="690">
        <v>0</v>
      </c>
      <c r="AP84" s="1905"/>
      <c r="AQ84" s="690">
        <v>2013</v>
      </c>
      <c r="AR84" s="1919"/>
      <c r="AS84" s="690"/>
      <c r="AT84" s="1905"/>
      <c r="AU84" s="690">
        <v>2013</v>
      </c>
      <c r="AV84" s="1919"/>
      <c r="AW84" s="690"/>
      <c r="AX84" s="1905"/>
      <c r="AY84" s="690">
        <v>2013</v>
      </c>
      <c r="AZ84" s="1919"/>
      <c r="BA84" s="690"/>
      <c r="BB84" s="1907"/>
      <c r="BC84" s="690">
        <v>0</v>
      </c>
      <c r="BD84" s="1906"/>
      <c r="BE84" s="690">
        <v>0</v>
      </c>
      <c r="BF84" s="1905"/>
      <c r="BG84" s="690">
        <v>2013</v>
      </c>
      <c r="BH84" s="1217"/>
      <c r="BI84" s="1217"/>
    </row>
    <row r="85" spans="1:61" ht="16.5" x14ac:dyDescent="0.25">
      <c r="C85" s="1904" t="s">
        <v>983</v>
      </c>
      <c r="D85" s="1904" t="s">
        <v>1384</v>
      </c>
      <c r="E85" s="3975"/>
      <c r="F85" s="1904"/>
      <c r="G85" s="690"/>
      <c r="H85" s="1919"/>
      <c r="I85" s="690"/>
      <c r="J85" s="1919"/>
      <c r="K85" s="690">
        <v>0</v>
      </c>
      <c r="L85" s="1919"/>
      <c r="M85" s="690"/>
      <c r="N85" s="1919"/>
      <c r="O85" s="690">
        <v>0</v>
      </c>
      <c r="P85" s="1919"/>
      <c r="Q85" s="690"/>
      <c r="R85" s="1905"/>
      <c r="S85" s="690">
        <v>0</v>
      </c>
      <c r="T85" s="1919"/>
      <c r="U85" s="690"/>
      <c r="V85" s="1905"/>
      <c r="W85" s="690">
        <v>0</v>
      </c>
      <c r="X85" s="1906"/>
      <c r="Y85" s="690"/>
      <c r="Z85" s="1919"/>
      <c r="AA85" s="690">
        <v>0</v>
      </c>
      <c r="AB85" s="1906"/>
      <c r="AC85" s="690">
        <v>0</v>
      </c>
      <c r="AD85" s="1919"/>
      <c r="AE85" s="690"/>
      <c r="AF85" s="1905"/>
      <c r="AG85" s="690">
        <v>0</v>
      </c>
      <c r="AH85" s="1919"/>
      <c r="AI85" s="690"/>
      <c r="AJ85" s="1905"/>
      <c r="AK85" s="690">
        <v>0</v>
      </c>
      <c r="AL85" s="1919"/>
      <c r="AM85" s="690"/>
      <c r="AN85" s="1907"/>
      <c r="AO85" s="690">
        <v>0</v>
      </c>
      <c r="AP85" s="1905"/>
      <c r="AQ85" s="690">
        <v>0</v>
      </c>
      <c r="AR85" s="1919"/>
      <c r="AS85" s="690"/>
      <c r="AT85" s="1905"/>
      <c r="AU85" s="690">
        <v>0</v>
      </c>
      <c r="AV85" s="1919"/>
      <c r="AW85" s="690"/>
      <c r="AX85" s="1905"/>
      <c r="AY85" s="690">
        <v>0</v>
      </c>
      <c r="AZ85" s="1919"/>
      <c r="BA85" s="690"/>
      <c r="BB85" s="1907"/>
      <c r="BC85" s="690">
        <v>0</v>
      </c>
      <c r="BD85" s="1906"/>
      <c r="BE85" s="690">
        <v>0</v>
      </c>
      <c r="BF85" s="1905"/>
      <c r="BG85" s="690">
        <v>0</v>
      </c>
      <c r="BH85" s="1217"/>
      <c r="BI85" s="1217"/>
    </row>
    <row r="86" spans="1:61" ht="16.5" x14ac:dyDescent="0.25">
      <c r="A86" s="1931"/>
      <c r="B86" s="1931"/>
      <c r="C86" s="1904" t="s">
        <v>983</v>
      </c>
      <c r="D86" s="1904" t="s">
        <v>1029</v>
      </c>
      <c r="E86" s="3975"/>
      <c r="F86" s="1904"/>
      <c r="G86" s="690"/>
      <c r="H86" s="1919"/>
      <c r="I86" s="690"/>
      <c r="J86" s="1919"/>
      <c r="K86" s="690">
        <v>0</v>
      </c>
      <c r="L86" s="1919"/>
      <c r="M86" s="690"/>
      <c r="N86" s="1919"/>
      <c r="O86" s="690">
        <v>0</v>
      </c>
      <c r="P86" s="1919"/>
      <c r="Q86" s="1919"/>
      <c r="R86" s="1918"/>
      <c r="S86" s="690">
        <v>0</v>
      </c>
      <c r="T86" s="1919"/>
      <c r="U86" s="1919"/>
      <c r="V86" s="1918"/>
      <c r="W86" s="690">
        <v>0</v>
      </c>
      <c r="X86" s="1906"/>
      <c r="Y86" s="1919"/>
      <c r="Z86" s="1919"/>
      <c r="AA86" s="690">
        <v>0</v>
      </c>
      <c r="AB86" s="1906"/>
      <c r="AC86" s="690">
        <v>0</v>
      </c>
      <c r="AD86" s="1919"/>
      <c r="AE86" s="1919"/>
      <c r="AF86" s="1918"/>
      <c r="AG86" s="690">
        <v>0</v>
      </c>
      <c r="AH86" s="1919"/>
      <c r="AI86" s="1919"/>
      <c r="AJ86" s="1918"/>
      <c r="AK86" s="690">
        <v>0</v>
      </c>
      <c r="AL86" s="1919"/>
      <c r="AM86" s="1919"/>
      <c r="AN86" s="1930"/>
      <c r="AO86" s="690">
        <v>0</v>
      </c>
      <c r="AP86" s="1918"/>
      <c r="AQ86" s="690">
        <v>0</v>
      </c>
      <c r="AR86" s="1919"/>
      <c r="AS86" s="1919"/>
      <c r="AT86" s="1918"/>
      <c r="AU86" s="690">
        <v>0</v>
      </c>
      <c r="AV86" s="1919"/>
      <c r="AW86" s="1919"/>
      <c r="AX86" s="1918"/>
      <c r="AY86" s="690">
        <v>0</v>
      </c>
      <c r="AZ86" s="1919"/>
      <c r="BA86" s="1919"/>
      <c r="BB86" s="1930"/>
      <c r="BC86" s="690">
        <v>0</v>
      </c>
      <c r="BD86" s="1906"/>
      <c r="BE86" s="690">
        <v>0</v>
      </c>
      <c r="BF86" s="1918"/>
      <c r="BG86" s="690">
        <v>0</v>
      </c>
      <c r="BH86" s="1217"/>
      <c r="BI86" s="1217"/>
    </row>
    <row r="87" spans="1:61" ht="16.5" x14ac:dyDescent="0.25">
      <c r="C87" s="1904" t="s">
        <v>983</v>
      </c>
      <c r="D87" s="1904" t="s">
        <v>1011</v>
      </c>
      <c r="E87" s="3975"/>
      <c r="F87" s="1904"/>
      <c r="G87" s="690"/>
      <c r="H87" s="1919"/>
      <c r="I87" s="690"/>
      <c r="J87" s="1919"/>
      <c r="K87" s="690">
        <v>0</v>
      </c>
      <c r="L87" s="1919"/>
      <c r="M87" s="690"/>
      <c r="N87" s="1919"/>
      <c r="O87" s="690">
        <v>0</v>
      </c>
      <c r="P87" s="1919"/>
      <c r="Q87" s="1919"/>
      <c r="R87" s="1905"/>
      <c r="S87" s="690">
        <v>0</v>
      </c>
      <c r="T87" s="1919"/>
      <c r="U87" s="1919"/>
      <c r="V87" s="1905"/>
      <c r="W87" s="690">
        <v>0</v>
      </c>
      <c r="X87" s="1906"/>
      <c r="Y87" s="1919"/>
      <c r="Z87" s="1919"/>
      <c r="AA87" s="690">
        <v>0</v>
      </c>
      <c r="AB87" s="1906"/>
      <c r="AC87" s="690">
        <v>0</v>
      </c>
      <c r="AD87" s="1919"/>
      <c r="AE87" s="1919"/>
      <c r="AF87" s="1905"/>
      <c r="AG87" s="690">
        <v>0</v>
      </c>
      <c r="AH87" s="1919"/>
      <c r="AI87" s="1919"/>
      <c r="AJ87" s="1905"/>
      <c r="AK87" s="690">
        <v>0</v>
      </c>
      <c r="AL87" s="1919"/>
      <c r="AM87" s="1919"/>
      <c r="AN87" s="1930"/>
      <c r="AO87" s="690">
        <v>0</v>
      </c>
      <c r="AP87" s="1905"/>
      <c r="AQ87" s="690">
        <v>0</v>
      </c>
      <c r="AR87" s="1919"/>
      <c r="AS87" s="1919"/>
      <c r="AT87" s="1905"/>
      <c r="AU87" s="690">
        <v>0</v>
      </c>
      <c r="AV87" s="1919"/>
      <c r="AW87" s="1919"/>
      <c r="AX87" s="1905"/>
      <c r="AY87" s="690">
        <v>0</v>
      </c>
      <c r="AZ87" s="1919"/>
      <c r="BA87" s="1919"/>
      <c r="BB87" s="1930"/>
      <c r="BC87" s="690">
        <v>0</v>
      </c>
      <c r="BD87" s="1906"/>
      <c r="BE87" s="690">
        <v>0</v>
      </c>
      <c r="BF87" s="1905"/>
      <c r="BG87" s="690">
        <v>0</v>
      </c>
      <c r="BH87" s="1217"/>
      <c r="BI87" s="1217"/>
    </row>
    <row r="88" spans="1:61" ht="16.5" x14ac:dyDescent="0.25">
      <c r="C88" s="3974" t="s">
        <v>1045</v>
      </c>
      <c r="D88" s="3974"/>
      <c r="E88" s="3975"/>
      <c r="F88" s="1914"/>
      <c r="G88" s="675">
        <v>4252</v>
      </c>
      <c r="H88" s="675">
        <v>0</v>
      </c>
      <c r="I88" s="675">
        <v>155</v>
      </c>
      <c r="J88" s="675">
        <v>0</v>
      </c>
      <c r="K88" s="675">
        <v>4407</v>
      </c>
      <c r="L88" s="675">
        <v>0</v>
      </c>
      <c r="M88" s="675">
        <v>4343.62</v>
      </c>
      <c r="N88" s="675">
        <v>0</v>
      </c>
      <c r="O88" s="675">
        <v>8750.619999999999</v>
      </c>
      <c r="P88" s="675">
        <v>0</v>
      </c>
      <c r="Q88" s="675">
        <v>5296</v>
      </c>
      <c r="R88" s="675">
        <v>0</v>
      </c>
      <c r="S88" s="675">
        <v>14046.619999999999</v>
      </c>
      <c r="T88" s="675">
        <v>0</v>
      </c>
      <c r="U88" s="675">
        <v>7531.24</v>
      </c>
      <c r="V88" s="675">
        <v>0</v>
      </c>
      <c r="W88" s="675">
        <v>21577.86</v>
      </c>
      <c r="X88" s="675">
        <v>0</v>
      </c>
      <c r="Y88" s="675">
        <v>5266.4629999999997</v>
      </c>
      <c r="Z88" s="675">
        <v>0</v>
      </c>
      <c r="AA88" s="675">
        <v>18093.703000000001</v>
      </c>
      <c r="AB88" s="675">
        <v>0</v>
      </c>
      <c r="AC88" s="675">
        <v>26844.323</v>
      </c>
      <c r="AD88" s="675">
        <v>0</v>
      </c>
      <c r="AE88" s="675">
        <v>6618.6041999999998</v>
      </c>
      <c r="AF88" s="675">
        <v>0</v>
      </c>
      <c r="AG88" s="675">
        <v>33462.927200000006</v>
      </c>
      <c r="AH88" s="675">
        <v>0</v>
      </c>
      <c r="AI88" s="675">
        <v>0</v>
      </c>
      <c r="AJ88" s="675">
        <v>0</v>
      </c>
      <c r="AK88" s="675">
        <v>33462.927200000006</v>
      </c>
      <c r="AL88" s="675">
        <v>0</v>
      </c>
      <c r="AM88" s="675">
        <v>11971.576000000001</v>
      </c>
      <c r="AN88" s="686"/>
      <c r="AO88" s="675">
        <v>18590.180199999999</v>
      </c>
      <c r="AP88" s="675">
        <v>0</v>
      </c>
      <c r="AQ88" s="675">
        <v>45434.503200000006</v>
      </c>
      <c r="AR88" s="675">
        <v>0</v>
      </c>
      <c r="AS88" s="675">
        <v>10494.065000000001</v>
      </c>
      <c r="AT88" s="675">
        <v>0</v>
      </c>
      <c r="AU88" s="675">
        <v>55928.568200000002</v>
      </c>
      <c r="AV88" s="675">
        <v>0</v>
      </c>
      <c r="AW88" s="675">
        <v>0</v>
      </c>
      <c r="AX88" s="675">
        <v>0</v>
      </c>
      <c r="AY88" s="675">
        <v>55928.568200000002</v>
      </c>
      <c r="AZ88" s="675">
        <v>0</v>
      </c>
      <c r="BA88" s="675">
        <v>0</v>
      </c>
      <c r="BB88" s="686"/>
      <c r="BC88" s="675">
        <v>10494.065000000001</v>
      </c>
      <c r="BD88" s="675">
        <v>0</v>
      </c>
      <c r="BE88" s="675">
        <v>29084.245200000001</v>
      </c>
      <c r="BF88" s="675">
        <v>0</v>
      </c>
      <c r="BG88" s="675">
        <v>55928.568200000002</v>
      </c>
      <c r="BH88" s="1217"/>
      <c r="BI88" s="1217"/>
    </row>
    <row r="89" spans="1:61" ht="16.5" x14ac:dyDescent="0.25">
      <c r="C89" s="3974" t="s">
        <v>984</v>
      </c>
      <c r="D89" s="3974"/>
      <c r="E89" s="3976"/>
      <c r="F89" s="1914"/>
      <c r="G89" s="675">
        <v>206317.39900000009</v>
      </c>
      <c r="H89" s="675">
        <v>0</v>
      </c>
      <c r="I89" s="675">
        <v>173888.22100000014</v>
      </c>
      <c r="J89" s="675">
        <v>0</v>
      </c>
      <c r="K89" s="675">
        <v>380205.62000000023</v>
      </c>
      <c r="L89" s="675">
        <v>0</v>
      </c>
      <c r="M89" s="675">
        <v>139837.72100000005</v>
      </c>
      <c r="N89" s="675">
        <v>0</v>
      </c>
      <c r="O89" s="675">
        <v>520043.34100000031</v>
      </c>
      <c r="P89" s="675">
        <v>0</v>
      </c>
      <c r="Q89" s="675">
        <v>210272.1780000001</v>
      </c>
      <c r="R89" s="675">
        <v>0</v>
      </c>
      <c r="S89" s="675">
        <v>730231.46900000039</v>
      </c>
      <c r="T89" s="675">
        <v>0</v>
      </c>
      <c r="U89" s="675">
        <v>205672.76500000004</v>
      </c>
      <c r="V89" s="675">
        <v>0</v>
      </c>
      <c r="W89" s="675">
        <v>935904.2340000004</v>
      </c>
      <c r="X89" s="675">
        <v>0</v>
      </c>
      <c r="Y89" s="675">
        <v>207843.58600000007</v>
      </c>
      <c r="Z89" s="675">
        <v>0</v>
      </c>
      <c r="AA89" s="675">
        <v>623788.5290000001</v>
      </c>
      <c r="AB89" s="675">
        <v>0</v>
      </c>
      <c r="AC89" s="675">
        <v>1143831.8700000003</v>
      </c>
      <c r="AD89" s="675">
        <v>0</v>
      </c>
      <c r="AE89" s="675">
        <v>180133.4932</v>
      </c>
      <c r="AF89" s="675">
        <v>0</v>
      </c>
      <c r="AG89" s="675">
        <v>1323965.3632000005</v>
      </c>
      <c r="AH89" s="675">
        <v>0</v>
      </c>
      <c r="AI89" s="675">
        <v>39474.304000000004</v>
      </c>
      <c r="AJ89" s="675">
        <v>0</v>
      </c>
      <c r="AK89" s="675">
        <v>1363439.6672000005</v>
      </c>
      <c r="AL89" s="675">
        <v>0</v>
      </c>
      <c r="AM89" s="675">
        <v>220533.29000000007</v>
      </c>
      <c r="AN89" s="686"/>
      <c r="AO89" s="675">
        <v>440141.08720000007</v>
      </c>
      <c r="AP89" s="675">
        <v>0</v>
      </c>
      <c r="AQ89" s="675">
        <v>1583972.9572000003</v>
      </c>
      <c r="AR89" s="675">
        <v>0</v>
      </c>
      <c r="AS89" s="675">
        <v>227824.8250000001</v>
      </c>
      <c r="AT89" s="675">
        <v>0</v>
      </c>
      <c r="AU89" s="675">
        <v>1811797.7822000002</v>
      </c>
      <c r="AV89" s="675">
        <v>0</v>
      </c>
      <c r="AW89" s="675">
        <v>202956.77199999997</v>
      </c>
      <c r="AX89" s="675">
        <v>0</v>
      </c>
      <c r="AY89" s="675">
        <v>2014754.5542000006</v>
      </c>
      <c r="AZ89" s="675">
        <v>0</v>
      </c>
      <c r="BA89" s="675">
        <v>234632.25000000009</v>
      </c>
      <c r="BB89" s="686"/>
      <c r="BC89" s="675">
        <v>665413.84700000007</v>
      </c>
      <c r="BD89" s="675">
        <v>0</v>
      </c>
      <c r="BE89" s="675">
        <v>1105554.9342000003</v>
      </c>
      <c r="BF89" s="675">
        <v>0</v>
      </c>
      <c r="BG89" s="675">
        <v>2249386.8042000006</v>
      </c>
      <c r="BH89" s="1217"/>
      <c r="BI89" s="1217"/>
    </row>
    <row r="90" spans="1:61" ht="16.5" x14ac:dyDescent="0.25">
      <c r="C90" s="3973" t="s">
        <v>985</v>
      </c>
      <c r="D90" s="3973"/>
      <c r="E90" s="1932" t="s">
        <v>986</v>
      </c>
      <c r="F90" s="1904"/>
      <c r="G90" s="1933">
        <v>0.96068396028553593</v>
      </c>
      <c r="H90" s="1933">
        <v>0</v>
      </c>
      <c r="I90" s="1933">
        <v>0.95910668984394587</v>
      </c>
      <c r="J90" s="1933">
        <v>0</v>
      </c>
      <c r="K90" s="1933">
        <v>0.95996194748909036</v>
      </c>
      <c r="L90" s="1933">
        <v>0</v>
      </c>
      <c r="M90" s="1933">
        <v>0.94723867737178513</v>
      </c>
      <c r="N90" s="1933">
        <v>0</v>
      </c>
      <c r="O90" s="1933">
        <v>0.95650723126059201</v>
      </c>
      <c r="P90" s="1933">
        <v>0</v>
      </c>
      <c r="Q90" s="1933">
        <v>0.9502967885281588</v>
      </c>
      <c r="R90" s="1933">
        <v>0</v>
      </c>
      <c r="S90" s="1933">
        <v>0.95460094224098901</v>
      </c>
      <c r="T90" s="1933">
        <v>0</v>
      </c>
      <c r="U90" s="1933">
        <v>0.97358079855794377</v>
      </c>
      <c r="V90" s="1933">
        <v>0</v>
      </c>
      <c r="W90" s="1933">
        <v>0.95870820739243479</v>
      </c>
      <c r="X90" s="1933">
        <v>0</v>
      </c>
      <c r="Y90" s="1933">
        <v>0.96145139093373566</v>
      </c>
      <c r="Z90" s="1933">
        <v>0</v>
      </c>
      <c r="AA90" s="1933">
        <v>0.96159661350707226</v>
      </c>
      <c r="AB90" s="1933">
        <v>0</v>
      </c>
      <c r="AC90" s="1933">
        <v>0.95927602706286974</v>
      </c>
      <c r="AD90" s="1933">
        <v>0</v>
      </c>
      <c r="AE90" s="1933">
        <v>0.96415522067707826</v>
      </c>
      <c r="AF90" s="1933">
        <v>0</v>
      </c>
      <c r="AG90" s="1933">
        <v>0.95993696648848548</v>
      </c>
      <c r="AH90" s="1933">
        <v>0</v>
      </c>
      <c r="AI90" s="1933">
        <v>0.97931554820284805</v>
      </c>
      <c r="AJ90" s="1933">
        <v>0</v>
      </c>
      <c r="AK90" s="1933">
        <v>0.96048722844722212</v>
      </c>
      <c r="AL90" s="1933">
        <v>0</v>
      </c>
      <c r="AM90" s="1934">
        <v>0.97022792268585345</v>
      </c>
      <c r="AN90" s="1935"/>
      <c r="AO90" s="1934">
        <v>0.96853735283959119</v>
      </c>
      <c r="AP90" s="1934">
        <v>0</v>
      </c>
      <c r="AQ90" s="1934">
        <v>0.96183166901307204</v>
      </c>
      <c r="AR90" s="1934">
        <v>0</v>
      </c>
      <c r="AS90" s="1934">
        <v>0.96780696667517663</v>
      </c>
      <c r="AT90" s="1934">
        <v>0</v>
      </c>
      <c r="AU90" s="1934">
        <v>0.96257897505550338</v>
      </c>
      <c r="AV90" s="1934">
        <v>0</v>
      </c>
      <c r="AW90" s="1934">
        <v>0.97194024790234068</v>
      </c>
      <c r="AX90" s="1934">
        <v>0</v>
      </c>
      <c r="AY90" s="1934">
        <v>0.96351380944697151</v>
      </c>
      <c r="AZ90" s="1934">
        <v>0</v>
      </c>
      <c r="BA90" s="1934">
        <v>0.974487389785611</v>
      </c>
      <c r="BB90" s="1935"/>
      <c r="BC90" s="1934">
        <v>0.97141513511271937</v>
      </c>
      <c r="BD90" s="1933">
        <v>0</v>
      </c>
      <c r="BE90" s="1933">
        <v>0.97026739230608028</v>
      </c>
      <c r="BF90" s="1934">
        <v>0</v>
      </c>
      <c r="BG90" s="1934">
        <v>0.96464689853838304</v>
      </c>
      <c r="BH90" s="1217"/>
      <c r="BI90" s="1217"/>
    </row>
    <row r="91" spans="1:61" x14ac:dyDescent="0.25">
      <c r="E91" s="32"/>
      <c r="K91" s="32"/>
      <c r="O91" s="32"/>
      <c r="S91" s="32"/>
      <c r="W91" s="32"/>
      <c r="AA91" s="32"/>
      <c r="AC91" s="32"/>
      <c r="AG91" s="32"/>
      <c r="AK91" s="32"/>
      <c r="BH91" s="1217"/>
      <c r="BI91" s="1217"/>
    </row>
    <row r="92" spans="1:61" s="1936" customFormat="1" ht="20.25" x14ac:dyDescent="0.3">
      <c r="C92" s="3969" t="s">
        <v>1043</v>
      </c>
      <c r="D92" s="3970"/>
      <c r="E92" s="1937" t="s">
        <v>66</v>
      </c>
      <c r="F92" s="1938">
        <v>212219.54499468766</v>
      </c>
      <c r="G92" s="1938">
        <v>214760.94900000008</v>
      </c>
      <c r="H92" s="1938">
        <v>209952.45972605521</v>
      </c>
      <c r="I92" s="1938">
        <v>181302.27100000012</v>
      </c>
      <c r="J92" s="1938">
        <v>422172.00472074287</v>
      </c>
      <c r="K92" s="1938">
        <v>396063.2200000002</v>
      </c>
      <c r="L92" s="1938">
        <v>142529.06735751301</v>
      </c>
      <c r="M92" s="1938">
        <v>147626.70100000006</v>
      </c>
      <c r="N92" s="1938">
        <v>564701.07207825582</v>
      </c>
      <c r="O92" s="1938">
        <v>543689.92100000032</v>
      </c>
      <c r="P92" s="1938">
        <v>81183.229706390324</v>
      </c>
      <c r="Q92" s="1938">
        <v>221270.00800000009</v>
      </c>
      <c r="R92" s="1938">
        <v>645884.30178464623</v>
      </c>
      <c r="S92" s="1938">
        <v>764959.92900000035</v>
      </c>
      <c r="T92" s="1938">
        <v>217952.17645827011</v>
      </c>
      <c r="U92" s="1938">
        <v>211253.92500000008</v>
      </c>
      <c r="V92" s="1938">
        <v>863836.47824291629</v>
      </c>
      <c r="W92" s="1938">
        <v>976213.8540000004</v>
      </c>
      <c r="X92" s="1938">
        <v>205480.78583765111</v>
      </c>
      <c r="Y92" s="1938">
        <v>216176.90500000003</v>
      </c>
      <c r="Z92" s="1938">
        <v>504616.19200231152</v>
      </c>
      <c r="AA92" s="1938">
        <v>648700.83800000022</v>
      </c>
      <c r="AB92" s="1938">
        <v>1069317.2640805673</v>
      </c>
      <c r="AC92" s="1938">
        <v>1192390.7590000005</v>
      </c>
      <c r="AD92" s="1938">
        <v>226841.09386753975</v>
      </c>
      <c r="AE92" s="1938">
        <v>186830.38720000003</v>
      </c>
      <c r="AF92" s="1938">
        <v>1296158.3579481072</v>
      </c>
      <c r="AG92" s="1938">
        <v>1379221.1462000005</v>
      </c>
      <c r="AH92" s="1938">
        <v>223180.91557330103</v>
      </c>
      <c r="AI92" s="1938">
        <v>40308.054000000004</v>
      </c>
      <c r="AJ92" s="1938">
        <v>1519339.2735214082</v>
      </c>
      <c r="AK92" s="1938">
        <v>1419529.2002000005</v>
      </c>
      <c r="AL92" s="1938">
        <v>225210.06226252159</v>
      </c>
      <c r="AM92" s="1938">
        <v>227300.49800000008</v>
      </c>
      <c r="AN92" s="1939"/>
      <c r="AO92" s="1938">
        <v>454438.93920000014</v>
      </c>
      <c r="AP92" s="1938">
        <v>675232.0717033624</v>
      </c>
      <c r="AQ92" s="1938">
        <v>1646829.6982000007</v>
      </c>
      <c r="AR92" s="1938">
        <v>226839.61226252161</v>
      </c>
      <c r="AS92" s="1938">
        <v>235403.16700000007</v>
      </c>
      <c r="AT92" s="1938">
        <v>1971388.9480464514</v>
      </c>
      <c r="AU92" s="1938">
        <v>1882232.8652000008</v>
      </c>
      <c r="AV92" s="1938">
        <v>207657.99609174184</v>
      </c>
      <c r="AW92" s="1938">
        <v>208816.1</v>
      </c>
      <c r="AX92" s="1938">
        <v>2179046.944138193</v>
      </c>
      <c r="AY92" s="1938">
        <v>2091048.9652000009</v>
      </c>
      <c r="AZ92" s="1938">
        <v>230952.61226252158</v>
      </c>
      <c r="BA92" s="1938">
        <v>240775.0500000001</v>
      </c>
      <c r="BB92" s="1939"/>
      <c r="BC92" s="1938">
        <v>684994.31700000016</v>
      </c>
      <c r="BD92" s="1938">
        <v>1340682.2923201474</v>
      </c>
      <c r="BE92" s="1938">
        <v>1139433.2562000004</v>
      </c>
      <c r="BF92" s="1938">
        <v>2409999.5564007149</v>
      </c>
      <c r="BG92" s="1938">
        <v>2331824.0152000012</v>
      </c>
      <c r="BH92" s="1217"/>
      <c r="BI92" s="1217"/>
    </row>
    <row r="93" spans="1:61" ht="15.75" thickBot="1" x14ac:dyDescent="0.3">
      <c r="E93" s="32"/>
      <c r="K93" s="32"/>
      <c r="O93" s="32"/>
      <c r="S93" s="32"/>
      <c r="W93" s="32"/>
      <c r="AA93" s="32"/>
      <c r="AC93" s="32"/>
      <c r="AG93" s="32"/>
      <c r="AK93" s="32"/>
      <c r="BH93" s="1217"/>
      <c r="BI93" s="1217"/>
    </row>
    <row r="94" spans="1:61" ht="15.75" hidden="1" customHeight="1" thickBot="1" x14ac:dyDescent="0.3">
      <c r="C94" s="1905"/>
      <c r="D94" s="1905"/>
      <c r="E94" s="1940"/>
      <c r="F94" s="1905"/>
      <c r="G94" s="1905"/>
      <c r="H94" s="1905"/>
      <c r="I94" s="1905"/>
      <c r="J94" s="1905"/>
      <c r="K94" s="1905"/>
      <c r="L94" s="1905"/>
      <c r="M94" s="1905"/>
      <c r="N94" s="1905"/>
      <c r="O94" s="1905"/>
      <c r="P94" s="1905"/>
      <c r="Q94" s="1905"/>
      <c r="R94" s="1905"/>
      <c r="S94" s="1905"/>
      <c r="T94" s="1905"/>
      <c r="U94" s="1905"/>
      <c r="V94" s="1905"/>
      <c r="W94" s="1905"/>
      <c r="X94" s="1905"/>
      <c r="Y94" s="1905"/>
      <c r="Z94" s="1905"/>
      <c r="AA94" s="1905"/>
      <c r="AB94" s="1905"/>
      <c r="AC94" s="1905"/>
      <c r="AD94" s="1905"/>
      <c r="AE94" s="1905"/>
      <c r="AF94" s="1905"/>
      <c r="AG94" s="1905"/>
      <c r="AH94" s="1905"/>
      <c r="AI94" s="1905"/>
      <c r="AJ94" s="1905"/>
      <c r="AK94" s="1905"/>
      <c r="AL94" s="1905"/>
      <c r="AM94" s="1905"/>
      <c r="AN94" s="1905"/>
      <c r="AO94" s="1905"/>
      <c r="AP94" s="1905"/>
      <c r="AQ94" s="1905"/>
      <c r="AR94" s="1905"/>
      <c r="AS94" s="1905"/>
      <c r="AT94" s="1905"/>
      <c r="AU94" s="1905"/>
      <c r="AV94" s="1905"/>
      <c r="AW94" s="1905"/>
      <c r="AX94" s="1905"/>
      <c r="AY94" s="1905"/>
      <c r="AZ94" s="1905"/>
      <c r="BA94" s="1905"/>
      <c r="BB94" s="1905"/>
      <c r="BC94" s="1905"/>
      <c r="BD94" s="1905"/>
      <c r="BE94" s="1905"/>
      <c r="BF94" s="1905"/>
      <c r="BG94" s="1905"/>
      <c r="BH94" s="1217"/>
      <c r="BI94" s="1217"/>
    </row>
    <row r="95" spans="1:61" ht="15.75" hidden="1" customHeight="1" thickBot="1" x14ac:dyDescent="0.3">
      <c r="C95" s="1905"/>
      <c r="D95" s="1905" t="s">
        <v>1462</v>
      </c>
      <c r="E95" s="1940"/>
      <c r="F95" s="1905"/>
      <c r="G95" s="1918">
        <v>57019</v>
      </c>
      <c r="H95" s="1918"/>
      <c r="I95" s="1918">
        <v>31956</v>
      </c>
      <c r="J95" s="1918"/>
      <c r="K95" s="1918">
        <v>88975</v>
      </c>
      <c r="L95" s="1918"/>
      <c r="M95" s="1918">
        <v>25895</v>
      </c>
      <c r="N95" s="1905"/>
      <c r="O95" s="1918">
        <v>114870</v>
      </c>
      <c r="P95" s="1918"/>
      <c r="Q95" s="1918">
        <v>58992</v>
      </c>
      <c r="R95" s="1905"/>
      <c r="S95" s="1918">
        <v>173862</v>
      </c>
      <c r="T95" s="1918"/>
      <c r="U95" s="1918">
        <v>38452.612262521601</v>
      </c>
      <c r="V95" s="1905"/>
      <c r="W95" s="1918">
        <v>38452.612262521601</v>
      </c>
      <c r="X95" s="1918"/>
      <c r="Y95" s="1918">
        <v>35980.785837651099</v>
      </c>
      <c r="Z95" s="1905"/>
      <c r="AA95" s="1918">
        <v>35980.785837651099</v>
      </c>
      <c r="AB95" s="1918"/>
      <c r="AC95" s="1905"/>
      <c r="AD95" s="1918"/>
      <c r="AE95" s="1918">
        <v>187817.90877614162</v>
      </c>
      <c r="AF95" s="1905"/>
      <c r="AG95" s="1918">
        <v>223798.6946137927</v>
      </c>
      <c r="AH95" s="1918"/>
      <c r="AI95" s="1918">
        <v>235158.5210386632</v>
      </c>
      <c r="AJ95" s="1905"/>
      <c r="AK95" s="1918">
        <v>422976.42981480481</v>
      </c>
      <c r="AL95" s="1918"/>
      <c r="AM95" s="1918">
        <v>280839.30687631428</v>
      </c>
      <c r="AN95" s="1918"/>
      <c r="AO95" s="1918"/>
      <c r="AP95" s="1905"/>
      <c r="AQ95" s="1918">
        <v>515997.82791497745</v>
      </c>
      <c r="AR95" s="1918"/>
      <c r="AS95" s="1918">
        <v>326549.36913883587</v>
      </c>
      <c r="AT95" s="1905"/>
      <c r="AU95" s="1918">
        <v>326549.36913883587</v>
      </c>
      <c r="AV95" s="1918"/>
      <c r="AW95" s="1918">
        <v>373888.98140135745</v>
      </c>
      <c r="AX95" s="1905"/>
      <c r="AY95" s="1918">
        <v>700438.35054019326</v>
      </c>
      <c r="AZ95" s="1918"/>
      <c r="BA95" s="1918">
        <v>416546.94772260095</v>
      </c>
      <c r="BB95" s="1918"/>
      <c r="BC95" s="1918"/>
      <c r="BD95" s="1918"/>
      <c r="BE95" s="1905"/>
      <c r="BF95" s="1905"/>
      <c r="BG95" s="1918">
        <v>790435.92912395834</v>
      </c>
      <c r="BH95" s="1217"/>
      <c r="BI95" s="1217"/>
    </row>
    <row r="96" spans="1:61" ht="15.75" hidden="1" customHeight="1" thickBot="1" x14ac:dyDescent="0.3">
      <c r="C96" s="1905"/>
      <c r="D96" s="1905" t="s">
        <v>1463</v>
      </c>
      <c r="E96" s="1940"/>
      <c r="F96" s="1905"/>
      <c r="G96" s="1918">
        <v>125</v>
      </c>
      <c r="H96" s="1905"/>
      <c r="I96" s="1918">
        <v>69</v>
      </c>
      <c r="J96" s="1905"/>
      <c r="K96" s="1918">
        <v>194</v>
      </c>
      <c r="L96" s="1905"/>
      <c r="M96" s="1918">
        <v>389</v>
      </c>
      <c r="N96" s="1905"/>
      <c r="O96" s="1918">
        <v>583</v>
      </c>
      <c r="P96" s="1905"/>
      <c r="Q96" s="1918">
        <v>113</v>
      </c>
      <c r="R96" s="1905"/>
      <c r="S96" s="1918">
        <v>696</v>
      </c>
      <c r="T96" s="1905"/>
      <c r="U96" s="1918">
        <v>0</v>
      </c>
      <c r="V96" s="1905"/>
      <c r="W96" s="1918">
        <v>0</v>
      </c>
      <c r="X96" s="1918"/>
      <c r="Y96" s="1918">
        <v>0</v>
      </c>
      <c r="Z96" s="1905"/>
      <c r="AA96" s="1918">
        <v>0</v>
      </c>
      <c r="AB96" s="1918"/>
      <c r="AC96" s="1905"/>
      <c r="AD96" s="1905"/>
      <c r="AE96" s="1918">
        <v>0</v>
      </c>
      <c r="AF96" s="1905"/>
      <c r="AG96" s="1918">
        <v>0</v>
      </c>
      <c r="AH96" s="1905"/>
      <c r="AI96" s="1918">
        <v>0</v>
      </c>
      <c r="AJ96" s="1905"/>
      <c r="AK96" s="1918">
        <v>0</v>
      </c>
      <c r="AL96" s="1905"/>
      <c r="AM96" s="1918">
        <v>0</v>
      </c>
      <c r="AN96" s="1918"/>
      <c r="AO96" s="1918"/>
      <c r="AP96" s="1905"/>
      <c r="AQ96" s="1918">
        <v>0</v>
      </c>
      <c r="AR96" s="1905"/>
      <c r="AS96" s="1918">
        <v>0</v>
      </c>
      <c r="AT96" s="1905"/>
      <c r="AU96" s="1918">
        <v>0</v>
      </c>
      <c r="AV96" s="1905"/>
      <c r="AW96" s="1918">
        <v>0</v>
      </c>
      <c r="AX96" s="1905"/>
      <c r="AY96" s="1918">
        <v>0</v>
      </c>
      <c r="AZ96" s="1905"/>
      <c r="BA96" s="1918">
        <v>0</v>
      </c>
      <c r="BB96" s="1918"/>
      <c r="BC96" s="1918"/>
      <c r="BD96" s="1918"/>
      <c r="BE96" s="1905"/>
      <c r="BF96" s="1905"/>
      <c r="BG96" s="1918">
        <v>0</v>
      </c>
      <c r="BH96" s="1217"/>
      <c r="BI96" s="1217"/>
    </row>
    <row r="97" spans="1:61" ht="15.75" hidden="1" customHeight="1" thickBot="1" x14ac:dyDescent="0.3">
      <c r="C97" s="1905"/>
      <c r="D97" s="1905" t="s">
        <v>1464</v>
      </c>
      <c r="E97" s="1940"/>
      <c r="F97" s="1905"/>
      <c r="G97" s="1918" t="e">
        <v>#REF!</v>
      </c>
      <c r="H97" s="1905"/>
      <c r="I97" s="1918" t="e">
        <v>#REF!</v>
      </c>
      <c r="J97" s="1905"/>
      <c r="K97" s="1918" t="e">
        <v>#REF!</v>
      </c>
      <c r="L97" s="1905"/>
      <c r="M97" s="1918" t="e">
        <v>#REF!</v>
      </c>
      <c r="N97" s="1905"/>
      <c r="O97" s="1918" t="e">
        <v>#REF!</v>
      </c>
      <c r="P97" s="1905"/>
      <c r="Q97" s="1918" t="e">
        <v>#REF!</v>
      </c>
      <c r="R97" s="1905"/>
      <c r="S97" s="1918" t="e">
        <v>#REF!</v>
      </c>
      <c r="T97" s="1905"/>
      <c r="U97" s="1918" t="e">
        <v>#REF!</v>
      </c>
      <c r="V97" s="1905"/>
      <c r="W97" s="1918" t="e">
        <v>#REF!</v>
      </c>
      <c r="X97" s="1918"/>
      <c r="Y97" s="1918" t="e">
        <v>#REF!</v>
      </c>
      <c r="Z97" s="1905"/>
      <c r="AA97" s="1918" t="e">
        <v>#REF!</v>
      </c>
      <c r="AB97" s="1918"/>
      <c r="AC97" s="1905"/>
      <c r="AD97" s="1905"/>
      <c r="AE97" s="1918" t="e">
        <v>#REF!</v>
      </c>
      <c r="AF97" s="1905"/>
      <c r="AG97" s="1918" t="e">
        <v>#REF!</v>
      </c>
      <c r="AH97" s="1905"/>
      <c r="AI97" s="1918" t="e">
        <v>#REF!</v>
      </c>
      <c r="AJ97" s="1905"/>
      <c r="AK97" s="1918" t="e">
        <v>#REF!</v>
      </c>
      <c r="AL97" s="1905"/>
      <c r="AM97" s="1918" t="e">
        <v>#REF!</v>
      </c>
      <c r="AN97" s="1918"/>
      <c r="AO97" s="1918"/>
      <c r="AP97" s="1905"/>
      <c r="AQ97" s="1918" t="e">
        <v>#REF!</v>
      </c>
      <c r="AR97" s="1905"/>
      <c r="AS97" s="1918" t="e">
        <v>#REF!</v>
      </c>
      <c r="AT97" s="1905"/>
      <c r="AU97" s="1918" t="e">
        <v>#REF!</v>
      </c>
      <c r="AV97" s="1905"/>
      <c r="AW97" s="1918" t="e">
        <v>#REF!</v>
      </c>
      <c r="AX97" s="1905"/>
      <c r="AY97" s="1918" t="e">
        <v>#REF!</v>
      </c>
      <c r="AZ97" s="1905"/>
      <c r="BA97" s="1918" t="e">
        <v>#REF!</v>
      </c>
      <c r="BB97" s="1918"/>
      <c r="BC97" s="1918"/>
      <c r="BD97" s="1918"/>
      <c r="BE97" s="1905"/>
      <c r="BF97" s="1905"/>
      <c r="BG97" s="1918" t="e">
        <v>#REF!</v>
      </c>
      <c r="BH97" s="1217"/>
      <c r="BI97" s="1217"/>
    </row>
    <row r="98" spans="1:61" ht="15.75" hidden="1" customHeight="1" thickBot="1" x14ac:dyDescent="0.3">
      <c r="C98" s="1905"/>
      <c r="D98" s="1905"/>
      <c r="E98" s="1940"/>
      <c r="F98" s="1905"/>
      <c r="G98" s="1918" t="e">
        <v>#REF!</v>
      </c>
      <c r="H98" s="1905"/>
      <c r="I98" s="1918" t="e">
        <v>#REF!</v>
      </c>
      <c r="J98" s="1918">
        <v>0</v>
      </c>
      <c r="K98" s="1918" t="e">
        <v>#REF!</v>
      </c>
      <c r="L98" s="1918">
        <v>0</v>
      </c>
      <c r="M98" s="1918" t="e">
        <v>#REF!</v>
      </c>
      <c r="N98" s="1918">
        <v>0</v>
      </c>
      <c r="O98" s="1918" t="e">
        <v>#REF!</v>
      </c>
      <c r="P98" s="1918">
        <v>0</v>
      </c>
      <c r="Q98" s="1918" t="e">
        <v>#REF!</v>
      </c>
      <c r="R98" s="1918">
        <v>0</v>
      </c>
      <c r="S98" s="1918" t="e">
        <v>#REF!</v>
      </c>
      <c r="T98" s="1918">
        <v>0</v>
      </c>
      <c r="U98" s="1918" t="e">
        <v>#REF!</v>
      </c>
      <c r="V98" s="1918">
        <v>0</v>
      </c>
      <c r="W98" s="1918" t="e">
        <v>#REF!</v>
      </c>
      <c r="X98" s="1918"/>
      <c r="Y98" s="1918" t="e">
        <v>#REF!</v>
      </c>
      <c r="Z98" s="1918">
        <v>0</v>
      </c>
      <c r="AA98" s="1918" t="e">
        <v>#REF!</v>
      </c>
      <c r="AB98" s="1918"/>
      <c r="AC98" s="1905"/>
      <c r="AD98" s="1918">
        <v>0</v>
      </c>
      <c r="AE98" s="1918" t="e">
        <v>#REF!</v>
      </c>
      <c r="AF98" s="1918">
        <v>0</v>
      </c>
      <c r="AG98" s="1918" t="e">
        <v>#REF!</v>
      </c>
      <c r="AH98" s="1918">
        <v>0</v>
      </c>
      <c r="AI98" s="1918" t="e">
        <v>#REF!</v>
      </c>
      <c r="AJ98" s="1918">
        <v>0</v>
      </c>
      <c r="AK98" s="1918" t="e">
        <v>#REF!</v>
      </c>
      <c r="AL98" s="1918">
        <v>0</v>
      </c>
      <c r="AM98" s="1918" t="e">
        <v>#REF!</v>
      </c>
      <c r="AN98" s="1918"/>
      <c r="AO98" s="1918"/>
      <c r="AP98" s="1918">
        <v>0</v>
      </c>
      <c r="AQ98" s="1918" t="e">
        <v>#REF!</v>
      </c>
      <c r="AR98" s="1918">
        <v>0</v>
      </c>
      <c r="AS98" s="1918" t="e">
        <v>#REF!</v>
      </c>
      <c r="AT98" s="1918">
        <v>0</v>
      </c>
      <c r="AU98" s="1918" t="e">
        <v>#REF!</v>
      </c>
      <c r="AV98" s="1918">
        <v>0</v>
      </c>
      <c r="AW98" s="1918" t="e">
        <v>#REF!</v>
      </c>
      <c r="AX98" s="1918">
        <v>0</v>
      </c>
      <c r="AY98" s="1918" t="e">
        <v>#REF!</v>
      </c>
      <c r="AZ98" s="1918">
        <v>0</v>
      </c>
      <c r="BA98" s="1918" t="e">
        <v>#REF!</v>
      </c>
      <c r="BB98" s="1918"/>
      <c r="BC98" s="1918"/>
      <c r="BD98" s="1918"/>
      <c r="BE98" s="1905"/>
      <c r="BF98" s="1918">
        <v>0</v>
      </c>
      <c r="BG98" s="1918" t="e">
        <v>#REF!</v>
      </c>
      <c r="BH98" s="1217"/>
      <c r="BI98" s="1217"/>
    </row>
    <row r="99" spans="1:61" ht="15.75" hidden="1" customHeight="1" thickBot="1" x14ac:dyDescent="0.3">
      <c r="C99" s="1905"/>
      <c r="D99" s="1905"/>
      <c r="E99" s="1940"/>
      <c r="F99" s="1905"/>
      <c r="G99" s="1918" t="e">
        <v>#REF!</v>
      </c>
      <c r="H99" s="1905"/>
      <c r="I99" s="1918" t="e">
        <v>#REF!</v>
      </c>
      <c r="J99" s="1918">
        <v>0</v>
      </c>
      <c r="K99" s="1918" t="e">
        <v>#REF!</v>
      </c>
      <c r="L99" s="1918">
        <v>0</v>
      </c>
      <c r="M99" s="1918" t="e">
        <v>#REF!</v>
      </c>
      <c r="N99" s="1918">
        <v>0</v>
      </c>
      <c r="O99" s="1918" t="e">
        <v>#REF!</v>
      </c>
      <c r="P99" s="1918">
        <v>0</v>
      </c>
      <c r="Q99" s="1918" t="e">
        <v>#REF!</v>
      </c>
      <c r="R99" s="1918">
        <v>0</v>
      </c>
      <c r="S99" s="1918" t="e">
        <v>#REF!</v>
      </c>
      <c r="T99" s="1918">
        <v>0</v>
      </c>
      <c r="U99" s="1918" t="e">
        <v>#REF!</v>
      </c>
      <c r="V99" s="1918">
        <v>0</v>
      </c>
      <c r="W99" s="1918" t="e">
        <v>#REF!</v>
      </c>
      <c r="X99" s="1918"/>
      <c r="Y99" s="1918" t="e">
        <v>#REF!</v>
      </c>
      <c r="Z99" s="1918">
        <v>0</v>
      </c>
      <c r="AA99" s="1918" t="e">
        <v>#REF!</v>
      </c>
      <c r="AB99" s="1918"/>
      <c r="AC99" s="1905"/>
      <c r="AD99" s="1918">
        <v>0</v>
      </c>
      <c r="AE99" s="1918" t="e">
        <v>#REF!</v>
      </c>
      <c r="AF99" s="1918">
        <v>0</v>
      </c>
      <c r="AG99" s="1918" t="e">
        <v>#REF!</v>
      </c>
      <c r="AH99" s="1918">
        <v>0</v>
      </c>
      <c r="AI99" s="1918" t="e">
        <v>#REF!</v>
      </c>
      <c r="AJ99" s="1918">
        <v>0</v>
      </c>
      <c r="AK99" s="1918" t="e">
        <v>#REF!</v>
      </c>
      <c r="AL99" s="1918">
        <v>0</v>
      </c>
      <c r="AM99" s="1918" t="e">
        <v>#REF!</v>
      </c>
      <c r="AN99" s="1918"/>
      <c r="AO99" s="1918"/>
      <c r="AP99" s="1918">
        <v>0</v>
      </c>
      <c r="AQ99" s="1918" t="e">
        <v>#REF!</v>
      </c>
      <c r="AR99" s="1918">
        <v>0</v>
      </c>
      <c r="AS99" s="1918" t="e">
        <v>#REF!</v>
      </c>
      <c r="AT99" s="1918">
        <v>0</v>
      </c>
      <c r="AU99" s="1918" t="e">
        <v>#REF!</v>
      </c>
      <c r="AV99" s="1918">
        <v>0</v>
      </c>
      <c r="AW99" s="1918" t="e">
        <v>#REF!</v>
      </c>
      <c r="AX99" s="1918">
        <v>0</v>
      </c>
      <c r="AY99" s="1918" t="e">
        <v>#REF!</v>
      </c>
      <c r="AZ99" s="1918">
        <v>0</v>
      </c>
      <c r="BA99" s="1918" t="e">
        <v>#REF!</v>
      </c>
      <c r="BB99" s="1918"/>
      <c r="BC99" s="1918"/>
      <c r="BD99" s="1918"/>
      <c r="BE99" s="1905"/>
      <c r="BF99" s="1918">
        <v>0</v>
      </c>
      <c r="BG99" s="1918" t="e">
        <v>#REF!</v>
      </c>
      <c r="BH99" s="1217"/>
      <c r="BI99" s="1217"/>
    </row>
    <row r="100" spans="1:61" ht="15.75" hidden="1" customHeight="1" thickBot="1" x14ac:dyDescent="0.3">
      <c r="C100" s="1905"/>
      <c r="D100" s="1905"/>
      <c r="E100" s="1940"/>
      <c r="F100" s="1905"/>
      <c r="G100" s="1905"/>
      <c r="H100" s="1905"/>
      <c r="I100" s="1905"/>
      <c r="J100" s="1905"/>
      <c r="K100" s="1905"/>
      <c r="L100" s="1905"/>
      <c r="M100" s="1905"/>
      <c r="N100" s="1905"/>
      <c r="O100" s="1905"/>
      <c r="P100" s="1905"/>
      <c r="Q100" s="1905"/>
      <c r="R100" s="1905"/>
      <c r="S100" s="1918"/>
      <c r="T100" s="1905"/>
      <c r="U100" s="1905"/>
      <c r="V100" s="1905"/>
      <c r="W100" s="1918"/>
      <c r="X100" s="1918"/>
      <c r="Y100" s="1905"/>
      <c r="Z100" s="1905"/>
      <c r="AA100" s="1905"/>
      <c r="AB100" s="1905"/>
      <c r="AC100" s="1905"/>
      <c r="AD100" s="1905"/>
      <c r="AE100" s="1905"/>
      <c r="AF100" s="1905"/>
      <c r="AG100" s="1918"/>
      <c r="AH100" s="1905"/>
      <c r="AI100" s="1905"/>
      <c r="AJ100" s="1905"/>
      <c r="AK100" s="1918"/>
      <c r="AL100" s="1905"/>
      <c r="AM100" s="1905"/>
      <c r="AN100" s="1905"/>
      <c r="AO100" s="1905"/>
      <c r="AP100" s="1905"/>
      <c r="AQ100" s="1918"/>
      <c r="AR100" s="1905"/>
      <c r="AS100" s="1905"/>
      <c r="AT100" s="1905"/>
      <c r="AU100" s="1918"/>
      <c r="AV100" s="1905"/>
      <c r="AW100" s="1905"/>
      <c r="AX100" s="1905"/>
      <c r="AY100" s="1918"/>
      <c r="AZ100" s="1905"/>
      <c r="BA100" s="1905"/>
      <c r="BB100" s="1905"/>
      <c r="BC100" s="1905"/>
      <c r="BD100" s="1905"/>
      <c r="BE100" s="1905"/>
      <c r="BF100" s="1905"/>
      <c r="BG100" s="1918"/>
      <c r="BH100" s="1217"/>
      <c r="BI100" s="1217"/>
    </row>
    <row r="101" spans="1:61" ht="15.75" hidden="1" customHeight="1" thickBot="1" x14ac:dyDescent="0.3">
      <c r="C101" s="1905"/>
      <c r="D101" s="1905"/>
      <c r="E101" s="1940"/>
      <c r="F101" s="1905"/>
      <c r="G101" s="1905"/>
      <c r="H101" s="1905"/>
      <c r="I101" s="1905"/>
      <c r="J101" s="1905"/>
      <c r="K101" s="1905"/>
      <c r="L101" s="1905"/>
      <c r="M101" s="1905"/>
      <c r="N101" s="1905"/>
      <c r="O101" s="1905"/>
      <c r="P101" s="1905"/>
      <c r="Q101" s="1905"/>
      <c r="R101" s="1905"/>
      <c r="S101" s="1918"/>
      <c r="T101" s="1905"/>
      <c r="U101" s="1905"/>
      <c r="V101" s="1905"/>
      <c r="W101" s="1918"/>
      <c r="X101" s="1918"/>
      <c r="Y101" s="1905"/>
      <c r="Z101" s="1905"/>
      <c r="AA101" s="1905"/>
      <c r="AB101" s="1905"/>
      <c r="AC101" s="1905"/>
      <c r="AD101" s="1905"/>
      <c r="AE101" s="1905"/>
      <c r="AF101" s="1905"/>
      <c r="AG101" s="1918"/>
      <c r="AH101" s="1905"/>
      <c r="AI101" s="1905"/>
      <c r="AJ101" s="1905"/>
      <c r="AK101" s="1918"/>
      <c r="AL101" s="1905"/>
      <c r="AM101" s="1905"/>
      <c r="AN101" s="1905"/>
      <c r="AO101" s="1905"/>
      <c r="AP101" s="1905"/>
      <c r="AQ101" s="1918"/>
      <c r="AR101" s="1905"/>
      <c r="AS101" s="1905"/>
      <c r="AT101" s="1905"/>
      <c r="AU101" s="1918"/>
      <c r="AV101" s="1905"/>
      <c r="AW101" s="1905"/>
      <c r="AX101" s="1905"/>
      <c r="AY101" s="1918"/>
      <c r="AZ101" s="1905"/>
      <c r="BA101" s="1905"/>
      <c r="BB101" s="1905"/>
      <c r="BC101" s="1905"/>
      <c r="BD101" s="1905"/>
      <c r="BE101" s="1905"/>
      <c r="BF101" s="1905"/>
      <c r="BG101" s="1918"/>
      <c r="BH101" s="1217"/>
      <c r="BI101" s="1217"/>
    </row>
    <row r="102" spans="1:61" ht="18.75" customHeight="1" thickBot="1" x14ac:dyDescent="0.3">
      <c r="C102" s="3981" t="s">
        <v>16</v>
      </c>
      <c r="D102" s="1941" t="s">
        <v>1519</v>
      </c>
      <c r="E102" s="1941"/>
      <c r="F102" s="1942"/>
      <c r="G102" s="1943">
        <v>36717.549999999996</v>
      </c>
      <c r="H102" s="1943"/>
      <c r="I102" s="1943">
        <v>38183.180000000008</v>
      </c>
      <c r="J102" s="1943"/>
      <c r="K102" s="1944">
        <v>74900.73000000001</v>
      </c>
      <c r="L102" s="1943"/>
      <c r="M102" s="1943">
        <v>38310.400000000001</v>
      </c>
      <c r="N102" s="1943"/>
      <c r="O102" s="1944">
        <v>113211.13</v>
      </c>
      <c r="P102" s="1943"/>
      <c r="Q102" s="1943">
        <v>42041.400000000016</v>
      </c>
      <c r="R102" s="1943"/>
      <c r="S102" s="1944">
        <v>155252.53000000003</v>
      </c>
      <c r="T102" s="1943"/>
      <c r="U102" s="1943">
        <v>41559.65</v>
      </c>
      <c r="V102" s="1943"/>
      <c r="W102" s="1944">
        <v>196812.18000000002</v>
      </c>
      <c r="X102" s="1943"/>
      <c r="Y102" s="1943">
        <v>42947.5</v>
      </c>
      <c r="Z102" s="1943"/>
      <c r="AA102" s="1944">
        <v>126548.55000000002</v>
      </c>
      <c r="AB102" s="1943"/>
      <c r="AC102" s="1944">
        <v>239759.68000000002</v>
      </c>
      <c r="AD102" s="1943"/>
      <c r="AE102" s="1943">
        <v>42384.76</v>
      </c>
      <c r="AF102" s="1943"/>
      <c r="AG102" s="1944">
        <v>282144.44</v>
      </c>
      <c r="AH102" s="1943"/>
      <c r="AI102" s="1943">
        <v>19981.350000000006</v>
      </c>
      <c r="AJ102" s="1943"/>
      <c r="AK102" s="1945">
        <v>302125.79000000004</v>
      </c>
      <c r="AL102" s="1943"/>
      <c r="AM102" s="1943">
        <v>39200.100000000013</v>
      </c>
      <c r="AN102" s="1943"/>
      <c r="AO102" s="1944">
        <v>101566.21000000002</v>
      </c>
      <c r="AP102" s="1943"/>
      <c r="AQ102" s="1945">
        <v>341325.89000000007</v>
      </c>
      <c r="AR102" s="1943"/>
      <c r="AS102" s="1943">
        <v>40296.849999999991</v>
      </c>
      <c r="AT102" s="1943"/>
      <c r="AU102" s="1945">
        <v>381622.74000000005</v>
      </c>
      <c r="AV102" s="1943"/>
      <c r="AW102" s="1943">
        <v>34335.35</v>
      </c>
      <c r="AX102" s="1943"/>
      <c r="AY102" s="1945">
        <v>415958.09</v>
      </c>
      <c r="AZ102" s="1943"/>
      <c r="BA102" s="1943">
        <v>43072.55000000001</v>
      </c>
      <c r="BB102" s="1943"/>
      <c r="BC102" s="1944">
        <v>117704.75</v>
      </c>
      <c r="BD102" s="1943"/>
      <c r="BE102" s="1944">
        <v>219270.96000000002</v>
      </c>
      <c r="BF102" s="1943"/>
      <c r="BG102" s="1945">
        <v>459030.64</v>
      </c>
      <c r="BH102" s="1217"/>
      <c r="BI102" s="1217"/>
    </row>
    <row r="103" spans="1:61" ht="18.75" customHeight="1" x14ac:dyDescent="0.25">
      <c r="C103" s="3982"/>
      <c r="D103" s="1946" t="s">
        <v>1557</v>
      </c>
      <c r="E103" s="1946"/>
      <c r="F103" s="1909"/>
      <c r="G103" s="1947">
        <v>34112</v>
      </c>
      <c r="H103" s="1947"/>
      <c r="I103" s="1947">
        <v>36869.130000000005</v>
      </c>
      <c r="J103" s="1947"/>
      <c r="K103" s="1910">
        <v>70981.13</v>
      </c>
      <c r="L103" s="1947"/>
      <c r="M103" s="1947">
        <v>36891.800000000003</v>
      </c>
      <c r="N103" s="1947"/>
      <c r="O103" s="1910">
        <v>107872.93000000001</v>
      </c>
      <c r="P103" s="1947"/>
      <c r="Q103" s="1947">
        <v>35795.05000000001</v>
      </c>
      <c r="R103" s="1947"/>
      <c r="S103" s="1910">
        <v>143667.98000000001</v>
      </c>
      <c r="T103" s="1947"/>
      <c r="U103" s="1947">
        <v>40928.25</v>
      </c>
      <c r="V103" s="1947"/>
      <c r="W103" s="1910">
        <v>184596.23</v>
      </c>
      <c r="X103" s="1947"/>
      <c r="Y103" s="1947">
        <v>40813.449999999997</v>
      </c>
      <c r="Z103" s="1947"/>
      <c r="AA103" s="1910">
        <v>117536.75000000001</v>
      </c>
      <c r="AB103" s="1947"/>
      <c r="AC103" s="1910">
        <v>225409.68000000002</v>
      </c>
      <c r="AD103" s="1947"/>
      <c r="AE103" s="1947">
        <v>40696.590000000004</v>
      </c>
      <c r="AF103" s="1947"/>
      <c r="AG103" s="1910">
        <v>266106.27</v>
      </c>
      <c r="AH103" s="1947"/>
      <c r="AI103" s="1947">
        <v>19950.600000000002</v>
      </c>
      <c r="AJ103" s="1947"/>
      <c r="AK103" s="1948">
        <v>286056.87</v>
      </c>
      <c r="AL103" s="1947"/>
      <c r="AM103" s="1947">
        <v>38943.850000000006</v>
      </c>
      <c r="AN103" s="1949"/>
      <c r="AO103" s="1910">
        <v>99591.040000000008</v>
      </c>
      <c r="AP103" s="1947"/>
      <c r="AQ103" s="1948">
        <v>325000.71999999997</v>
      </c>
      <c r="AR103" s="1947"/>
      <c r="AS103" s="1947">
        <v>38226.35</v>
      </c>
      <c r="AT103" s="1947"/>
      <c r="AU103" s="1948">
        <v>363227.06999999995</v>
      </c>
      <c r="AV103" s="1947"/>
      <c r="AW103" s="1947">
        <v>33443.600000000006</v>
      </c>
      <c r="AX103" s="1947"/>
      <c r="AY103" s="1948">
        <v>396670.66999999993</v>
      </c>
      <c r="AZ103" s="1947"/>
      <c r="BA103" s="1947">
        <v>41645.750000000022</v>
      </c>
      <c r="BB103" s="1949"/>
      <c r="BC103" s="1910">
        <v>113315.70000000004</v>
      </c>
      <c r="BD103" s="1947"/>
      <c r="BE103" s="1944">
        <v>212906.74000000005</v>
      </c>
      <c r="BF103" s="1947"/>
      <c r="BG103" s="1948">
        <v>438316.41999999993</v>
      </c>
      <c r="BH103" s="1217"/>
      <c r="BI103" s="1217"/>
    </row>
    <row r="104" spans="1:61" ht="18.75" customHeight="1" thickBot="1" x14ac:dyDescent="0.3">
      <c r="C104" s="3982"/>
      <c r="D104" s="1946" t="s">
        <v>1520</v>
      </c>
      <c r="E104" s="1946"/>
      <c r="F104" s="1909"/>
      <c r="G104" s="1950">
        <v>0.92903802132767588</v>
      </c>
      <c r="H104" s="1950"/>
      <c r="I104" s="1950">
        <v>0.96558563220768934</v>
      </c>
      <c r="J104" s="1950"/>
      <c r="K104" s="1950">
        <v>0.94766940188700421</v>
      </c>
      <c r="L104" s="1950"/>
      <c r="M104" s="1950">
        <v>0.96297089041095896</v>
      </c>
      <c r="N104" s="1950"/>
      <c r="O104" s="1950">
        <v>0.95284739230144599</v>
      </c>
      <c r="P104" s="1950"/>
      <c r="Q104" s="1950">
        <v>0.85142383460113114</v>
      </c>
      <c r="R104" s="1950"/>
      <c r="S104" s="1950">
        <v>0.92538253643918067</v>
      </c>
      <c r="T104" s="1950"/>
      <c r="U104" s="1950">
        <v>0.9848073792729245</v>
      </c>
      <c r="V104" s="1950"/>
      <c r="W104" s="1950">
        <v>0.93793092480353601</v>
      </c>
      <c r="X104" s="1950"/>
      <c r="Y104" s="1950">
        <v>0.95031026252983286</v>
      </c>
      <c r="Z104" s="1950"/>
      <c r="AA104" s="1950">
        <v>0.92878780515462245</v>
      </c>
      <c r="AB104" s="1950"/>
      <c r="AC104" s="1950">
        <v>0.94014840193313576</v>
      </c>
      <c r="AD104" s="1950"/>
      <c r="AE104" s="1950">
        <v>0.96017035368372972</v>
      </c>
      <c r="AF104" s="1950"/>
      <c r="AG104" s="1950">
        <v>0.94315617206562719</v>
      </c>
      <c r="AH104" s="1950"/>
      <c r="AI104" s="1950">
        <v>0.9984610649430592</v>
      </c>
      <c r="AJ104" s="1950"/>
      <c r="AK104" s="1951">
        <v>0.94681380891052025</v>
      </c>
      <c r="AL104" s="1950"/>
      <c r="AM104" s="1950">
        <v>0.9934630268800333</v>
      </c>
      <c r="AN104" s="1952"/>
      <c r="AO104" s="1950">
        <v>0.980552882695928</v>
      </c>
      <c r="AP104" s="1950"/>
      <c r="AQ104" s="1951">
        <v>0.95217131053258197</v>
      </c>
      <c r="AR104" s="1950"/>
      <c r="AS104" s="1950">
        <v>0.94861881263671988</v>
      </c>
      <c r="AT104" s="1950"/>
      <c r="AU104" s="1951">
        <v>0.95179619013269467</v>
      </c>
      <c r="AV104" s="1950"/>
      <c r="AW104" s="1950">
        <v>0.97402822455574234</v>
      </c>
      <c r="AX104" s="1950"/>
      <c r="AY104" s="1951">
        <v>0.95363133819563384</v>
      </c>
      <c r="AZ104" s="1950"/>
      <c r="BA104" s="1950">
        <v>0.96687449431250327</v>
      </c>
      <c r="BB104" s="1952"/>
      <c r="BC104" s="1950">
        <v>0.96271136041663607</v>
      </c>
      <c r="BD104" s="1950"/>
      <c r="BE104" s="1950">
        <v>0.97097554550771348</v>
      </c>
      <c r="BF104" s="1950"/>
      <c r="BG104" s="1951">
        <v>0.95487399272519136</v>
      </c>
      <c r="BH104" s="1217"/>
      <c r="BI104" s="1217"/>
    </row>
    <row r="105" spans="1:61" ht="18.75" customHeight="1" thickBot="1" x14ac:dyDescent="0.3">
      <c r="C105" s="3982"/>
      <c r="D105" s="1946" t="s">
        <v>1518</v>
      </c>
      <c r="E105" s="1946"/>
      <c r="F105" s="1909"/>
      <c r="G105" s="1947">
        <v>2605.5499999999956</v>
      </c>
      <c r="H105" s="1947"/>
      <c r="I105" s="1947">
        <v>1314.0500000000029</v>
      </c>
      <c r="J105" s="1947"/>
      <c r="K105" s="1910">
        <v>3919.5999999999985</v>
      </c>
      <c r="L105" s="1947"/>
      <c r="M105" s="1947">
        <v>1418.5999999999985</v>
      </c>
      <c r="N105" s="1947"/>
      <c r="O105" s="1910">
        <v>5338.1999999999971</v>
      </c>
      <c r="P105" s="1947"/>
      <c r="Q105" s="1947">
        <v>6246.3500000000058</v>
      </c>
      <c r="R105" s="1947"/>
      <c r="S105" s="1910">
        <v>11584.550000000003</v>
      </c>
      <c r="T105" s="1947"/>
      <c r="U105" s="1947">
        <v>631.40000000000146</v>
      </c>
      <c r="V105" s="1947"/>
      <c r="W105" s="1910">
        <v>12215.950000000004</v>
      </c>
      <c r="X105" s="1947"/>
      <c r="Y105" s="1947">
        <v>2134.0500000000029</v>
      </c>
      <c r="Z105" s="1947"/>
      <c r="AA105" s="1910">
        <v>9011.8000000000102</v>
      </c>
      <c r="AB105" s="1947"/>
      <c r="AC105" s="1910">
        <v>14350.000000000007</v>
      </c>
      <c r="AD105" s="1947"/>
      <c r="AE105" s="1947">
        <v>1688.1699999999983</v>
      </c>
      <c r="AF105" s="1947"/>
      <c r="AG105" s="1910">
        <v>16038.170000000006</v>
      </c>
      <c r="AH105" s="1947"/>
      <c r="AI105" s="1947">
        <v>30.750000000003638</v>
      </c>
      <c r="AJ105" s="1947"/>
      <c r="AK105" s="1948">
        <v>16068.920000000009</v>
      </c>
      <c r="AL105" s="1947"/>
      <c r="AM105" s="1947">
        <v>256.25000000000728</v>
      </c>
      <c r="AN105" s="1949"/>
      <c r="AO105" s="1910">
        <v>1975.1700000000092</v>
      </c>
      <c r="AP105" s="1947"/>
      <c r="AQ105" s="1948">
        <v>16325.170000000016</v>
      </c>
      <c r="AR105" s="1947"/>
      <c r="AS105" s="1947">
        <v>2070.4999999999927</v>
      </c>
      <c r="AT105" s="1947"/>
      <c r="AU105" s="1948">
        <v>18395.670000000009</v>
      </c>
      <c r="AV105" s="1947"/>
      <c r="AW105" s="1947">
        <v>891.74999999999272</v>
      </c>
      <c r="AX105" s="1947"/>
      <c r="AY105" s="1948">
        <v>19287.420000000002</v>
      </c>
      <c r="AZ105" s="1947"/>
      <c r="BA105" s="1947">
        <v>1426.7999999999884</v>
      </c>
      <c r="BB105" s="1949"/>
      <c r="BC105" s="1910">
        <v>4389.0499999999738</v>
      </c>
      <c r="BD105" s="1947"/>
      <c r="BE105" s="1944">
        <v>6364.219999999983</v>
      </c>
      <c r="BF105" s="1947"/>
      <c r="BG105" s="1948">
        <v>20714.21999999999</v>
      </c>
      <c r="BH105" s="1217"/>
      <c r="BI105" s="1217"/>
    </row>
    <row r="106" spans="1:61" ht="15" customHeight="1" thickBot="1" x14ac:dyDescent="0.3">
      <c r="A106" s="880"/>
      <c r="B106" s="880"/>
      <c r="C106" s="3982"/>
      <c r="D106" s="1953" t="s">
        <v>981</v>
      </c>
      <c r="E106" s="1953"/>
      <c r="F106" s="1909"/>
      <c r="G106" s="1947">
        <v>1227.9499999999998</v>
      </c>
      <c r="H106" s="1947">
        <v>0</v>
      </c>
      <c r="I106" s="1947">
        <v>305.45</v>
      </c>
      <c r="J106" s="1947">
        <v>0</v>
      </c>
      <c r="K106" s="1910">
        <v>1533.3999999999999</v>
      </c>
      <c r="L106" s="1947">
        <v>0</v>
      </c>
      <c r="M106" s="1947">
        <v>861</v>
      </c>
      <c r="N106" s="1947"/>
      <c r="O106" s="1910">
        <v>2394.3999999999996</v>
      </c>
      <c r="P106" s="1947"/>
      <c r="Q106" s="1947">
        <v>4817.5</v>
      </c>
      <c r="R106" s="1947">
        <v>0</v>
      </c>
      <c r="S106" s="1910">
        <v>7211.9</v>
      </c>
      <c r="T106" s="1947">
        <v>0</v>
      </c>
      <c r="U106" s="1947">
        <v>200.89999999999998</v>
      </c>
      <c r="V106" s="1947">
        <v>0</v>
      </c>
      <c r="W106" s="1910">
        <v>7412.7999999999993</v>
      </c>
      <c r="X106" s="1947">
        <v>0</v>
      </c>
      <c r="Y106" s="1947">
        <v>1471.9</v>
      </c>
      <c r="Z106" s="1947"/>
      <c r="AA106" s="1910">
        <v>6490.2999999999993</v>
      </c>
      <c r="AB106" s="1947"/>
      <c r="AC106" s="1910">
        <v>8884.6999999999989</v>
      </c>
      <c r="AD106" s="1947"/>
      <c r="AE106" s="1947">
        <v>1318.15</v>
      </c>
      <c r="AF106" s="1947">
        <v>0</v>
      </c>
      <c r="AG106" s="1910">
        <v>10202.849999999999</v>
      </c>
      <c r="AH106" s="1947">
        <v>0</v>
      </c>
      <c r="AI106" s="1947">
        <v>0</v>
      </c>
      <c r="AJ106" s="1947"/>
      <c r="AK106" s="1948">
        <v>10202.849999999999</v>
      </c>
      <c r="AL106" s="1947">
        <v>0</v>
      </c>
      <c r="AM106" s="1947">
        <v>84.05</v>
      </c>
      <c r="AN106" s="1949"/>
      <c r="AO106" s="1910">
        <v>1402.2</v>
      </c>
      <c r="AP106" s="1947"/>
      <c r="AQ106" s="1948">
        <v>10286.899999999998</v>
      </c>
      <c r="AR106" s="1947">
        <v>0</v>
      </c>
      <c r="AS106" s="1947">
        <v>1326.3500000000001</v>
      </c>
      <c r="AT106" s="1947"/>
      <c r="AU106" s="1948">
        <v>11613.249999999998</v>
      </c>
      <c r="AV106" s="1947">
        <v>0</v>
      </c>
      <c r="AW106" s="1947">
        <v>506.35</v>
      </c>
      <c r="AX106" s="1947"/>
      <c r="AY106" s="1948">
        <v>12119.599999999999</v>
      </c>
      <c r="AZ106" s="1947">
        <v>0</v>
      </c>
      <c r="BA106" s="1947">
        <v>680.6</v>
      </c>
      <c r="BB106" s="1949"/>
      <c r="BC106" s="1910">
        <v>2513.3000000000002</v>
      </c>
      <c r="BD106" s="1947"/>
      <c r="BE106" s="1944">
        <v>3915.5</v>
      </c>
      <c r="BF106" s="1947"/>
      <c r="BG106" s="1948">
        <v>12800.199999999999</v>
      </c>
      <c r="BH106" s="1217"/>
      <c r="BI106" s="1217"/>
    </row>
    <row r="107" spans="1:61" ht="15" customHeight="1" thickBot="1" x14ac:dyDescent="0.3">
      <c r="A107" s="880"/>
      <c r="B107" s="880"/>
      <c r="C107" s="3982"/>
      <c r="D107" s="1953" t="s">
        <v>1141</v>
      </c>
      <c r="E107" s="1953"/>
      <c r="F107" s="1909"/>
      <c r="G107" s="1947">
        <v>1359.1499999999999</v>
      </c>
      <c r="H107" s="1947"/>
      <c r="I107" s="1947">
        <v>932.75</v>
      </c>
      <c r="J107" s="1947">
        <v>0</v>
      </c>
      <c r="K107" s="1910">
        <v>2291.8999999999996</v>
      </c>
      <c r="L107" s="1947">
        <v>0</v>
      </c>
      <c r="M107" s="1947">
        <v>547.34999999999991</v>
      </c>
      <c r="N107" s="1947"/>
      <c r="O107" s="1910">
        <v>2839.2499999999995</v>
      </c>
      <c r="P107" s="1947"/>
      <c r="Q107" s="1947">
        <v>1428.85</v>
      </c>
      <c r="R107" s="1947">
        <v>0</v>
      </c>
      <c r="S107" s="1910">
        <v>4268.0999999999995</v>
      </c>
      <c r="T107" s="1947">
        <v>0</v>
      </c>
      <c r="U107" s="1947">
        <v>412.05</v>
      </c>
      <c r="V107" s="1947">
        <v>0</v>
      </c>
      <c r="W107" s="1910">
        <v>4680.1499999999996</v>
      </c>
      <c r="X107" s="1947">
        <v>0</v>
      </c>
      <c r="Y107" s="1947">
        <v>555.54999999999995</v>
      </c>
      <c r="Z107" s="1947"/>
      <c r="AA107" s="1910">
        <v>2396.4499999999998</v>
      </c>
      <c r="AB107" s="1947"/>
      <c r="AC107" s="1910">
        <v>5235.6999999999989</v>
      </c>
      <c r="AD107" s="1947"/>
      <c r="AE107" s="1947">
        <v>306.46999999999997</v>
      </c>
      <c r="AF107" s="1947">
        <v>0</v>
      </c>
      <c r="AG107" s="1910">
        <v>5542.1699999999992</v>
      </c>
      <c r="AH107" s="1947">
        <v>0</v>
      </c>
      <c r="AI107" s="1947">
        <v>0</v>
      </c>
      <c r="AJ107" s="1947"/>
      <c r="AK107" s="1948">
        <v>5542.1699999999992</v>
      </c>
      <c r="AL107" s="1947">
        <v>0</v>
      </c>
      <c r="AM107" s="1947">
        <v>0</v>
      </c>
      <c r="AN107" s="1949"/>
      <c r="AO107" s="1910">
        <v>306.46999999999997</v>
      </c>
      <c r="AP107" s="1947"/>
      <c r="AQ107" s="1948">
        <v>5542.1699999999992</v>
      </c>
      <c r="AR107" s="1947">
        <v>0</v>
      </c>
      <c r="AS107" s="1947">
        <v>662.15</v>
      </c>
      <c r="AT107" s="1947"/>
      <c r="AU107" s="1948">
        <v>6204.3199999999988</v>
      </c>
      <c r="AV107" s="1947">
        <v>0</v>
      </c>
      <c r="AW107" s="1947">
        <v>305.45000000000005</v>
      </c>
      <c r="AX107" s="1947"/>
      <c r="AY107" s="1948">
        <v>6509.7699999999986</v>
      </c>
      <c r="AZ107" s="1947">
        <v>0</v>
      </c>
      <c r="BA107" s="1947">
        <v>746.19999999999982</v>
      </c>
      <c r="BB107" s="1949"/>
      <c r="BC107" s="1910">
        <v>1713.7999999999997</v>
      </c>
      <c r="BD107" s="1947"/>
      <c r="BE107" s="1944">
        <v>2020.2699999999998</v>
      </c>
      <c r="BF107" s="1947"/>
      <c r="BG107" s="1948">
        <v>7255.9699999999984</v>
      </c>
      <c r="BH107" s="1217"/>
      <c r="BI107" s="1217"/>
    </row>
    <row r="108" spans="1:61" ht="15" customHeight="1" thickBot="1" x14ac:dyDescent="0.3">
      <c r="A108" s="880"/>
      <c r="B108" s="880"/>
      <c r="C108" s="3982"/>
      <c r="D108" s="1953" t="s">
        <v>1075</v>
      </c>
      <c r="E108" s="1953"/>
      <c r="F108" s="1909"/>
      <c r="G108" s="1947">
        <v>18.45</v>
      </c>
      <c r="H108" s="1947"/>
      <c r="I108" s="1947">
        <v>75.849999999999994</v>
      </c>
      <c r="J108" s="1947">
        <v>0</v>
      </c>
      <c r="K108" s="1910">
        <v>94.3</v>
      </c>
      <c r="L108" s="1947">
        <v>0</v>
      </c>
      <c r="M108" s="1947">
        <v>10.25</v>
      </c>
      <c r="N108" s="1947"/>
      <c r="O108" s="1910">
        <v>104.55</v>
      </c>
      <c r="P108" s="1947"/>
      <c r="Q108" s="1947">
        <v>0</v>
      </c>
      <c r="R108" s="1947">
        <v>0</v>
      </c>
      <c r="S108" s="1910">
        <v>104.55</v>
      </c>
      <c r="T108" s="1947">
        <v>0</v>
      </c>
      <c r="U108" s="1947">
        <v>18.45</v>
      </c>
      <c r="V108" s="1947">
        <v>0</v>
      </c>
      <c r="W108" s="1910">
        <v>123</v>
      </c>
      <c r="X108" s="1947">
        <v>0</v>
      </c>
      <c r="Y108" s="1947">
        <v>106.60000000000001</v>
      </c>
      <c r="Z108" s="1947"/>
      <c r="AA108" s="1910">
        <v>125.05000000000001</v>
      </c>
      <c r="AB108" s="1947"/>
      <c r="AC108" s="1910">
        <v>229.60000000000002</v>
      </c>
      <c r="AD108" s="1947"/>
      <c r="AE108" s="1947">
        <v>63.55</v>
      </c>
      <c r="AF108" s="1947">
        <v>0</v>
      </c>
      <c r="AG108" s="1910">
        <v>293.15000000000003</v>
      </c>
      <c r="AH108" s="1947">
        <v>0</v>
      </c>
      <c r="AI108" s="1947">
        <v>30.75</v>
      </c>
      <c r="AJ108" s="1947"/>
      <c r="AK108" s="1948">
        <v>323.90000000000003</v>
      </c>
      <c r="AL108" s="1947">
        <v>0</v>
      </c>
      <c r="AM108" s="1947">
        <v>172.2</v>
      </c>
      <c r="AN108" s="1949"/>
      <c r="AO108" s="1910">
        <v>266.5</v>
      </c>
      <c r="AP108" s="1947"/>
      <c r="AQ108" s="1948">
        <v>496.1</v>
      </c>
      <c r="AR108" s="1947">
        <v>0</v>
      </c>
      <c r="AS108" s="1947">
        <v>81.999999999999986</v>
      </c>
      <c r="AT108" s="1947"/>
      <c r="AU108" s="1948">
        <v>578.1</v>
      </c>
      <c r="AV108" s="1947">
        <v>0</v>
      </c>
      <c r="AW108" s="1947">
        <v>79.95</v>
      </c>
      <c r="AX108" s="1947"/>
      <c r="AY108" s="1948">
        <v>658.05000000000007</v>
      </c>
      <c r="AZ108" s="1947">
        <v>0</v>
      </c>
      <c r="BA108" s="1947">
        <v>0</v>
      </c>
      <c r="BB108" s="1949"/>
      <c r="BC108" s="1910">
        <v>161.94999999999999</v>
      </c>
      <c r="BD108" s="1947"/>
      <c r="BE108" s="1944">
        <v>428.45</v>
      </c>
      <c r="BF108" s="1947"/>
      <c r="BG108" s="1948">
        <v>658.05000000000007</v>
      </c>
      <c r="BH108" s="1217"/>
      <c r="BI108" s="1217"/>
    </row>
    <row r="109" spans="1:61" ht="15.75" customHeight="1" thickBot="1" x14ac:dyDescent="0.3">
      <c r="C109" s="3983"/>
      <c r="D109" s="1954" t="s">
        <v>2</v>
      </c>
      <c r="E109" s="1954"/>
      <c r="F109" s="1955"/>
      <c r="G109" s="1956">
        <v>2605.5499999999993</v>
      </c>
      <c r="H109" s="1956"/>
      <c r="I109" s="1956">
        <v>1314.05</v>
      </c>
      <c r="J109" s="1956"/>
      <c r="K109" s="1957">
        <v>3919.5999999999995</v>
      </c>
      <c r="L109" s="1956"/>
      <c r="M109" s="1956">
        <v>1418.6</v>
      </c>
      <c r="N109" s="1956"/>
      <c r="O109" s="1957">
        <v>5338.1999999999989</v>
      </c>
      <c r="P109" s="1956"/>
      <c r="Q109" s="1956">
        <v>6246.35</v>
      </c>
      <c r="R109" s="1956"/>
      <c r="S109" s="1957">
        <v>11584.55</v>
      </c>
      <c r="T109" s="1956"/>
      <c r="U109" s="1956">
        <v>631.40000000000009</v>
      </c>
      <c r="V109" s="1956"/>
      <c r="W109" s="1957">
        <v>12215.949999999999</v>
      </c>
      <c r="X109" s="1956"/>
      <c r="Y109" s="1956">
        <v>2134.0500000000002</v>
      </c>
      <c r="Z109" s="1956"/>
      <c r="AA109" s="1957">
        <v>9011.7999999999993</v>
      </c>
      <c r="AB109" s="1956"/>
      <c r="AC109" s="1957">
        <v>14349.999999999998</v>
      </c>
      <c r="AD109" s="1956"/>
      <c r="AE109" s="1956">
        <v>1688.17</v>
      </c>
      <c r="AF109" s="1956"/>
      <c r="AG109" s="1957">
        <v>16038.169999999998</v>
      </c>
      <c r="AH109" s="1956"/>
      <c r="AI109" s="1956">
        <v>30.75</v>
      </c>
      <c r="AJ109" s="1956"/>
      <c r="AK109" s="1958">
        <v>16068.919999999998</v>
      </c>
      <c r="AL109" s="1956"/>
      <c r="AM109" s="1956">
        <v>256.25</v>
      </c>
      <c r="AN109" s="1956"/>
      <c r="AO109" s="1957">
        <v>1975.17</v>
      </c>
      <c r="AP109" s="1956"/>
      <c r="AQ109" s="1958">
        <v>16325.169999999998</v>
      </c>
      <c r="AR109" s="1956"/>
      <c r="AS109" s="1956">
        <v>2070.5</v>
      </c>
      <c r="AT109" s="1956"/>
      <c r="AU109" s="1958">
        <v>18395.669999999998</v>
      </c>
      <c r="AV109" s="1956"/>
      <c r="AW109" s="1956">
        <v>891.75000000000011</v>
      </c>
      <c r="AX109" s="1956"/>
      <c r="AY109" s="1958">
        <v>19287.419999999998</v>
      </c>
      <c r="AZ109" s="1956"/>
      <c r="BA109" s="1956">
        <v>1426.7999999999997</v>
      </c>
      <c r="BB109" s="1956"/>
      <c r="BC109" s="1957">
        <v>4389.0499999999993</v>
      </c>
      <c r="BD109" s="1956"/>
      <c r="BE109" s="1944">
        <v>6364.2199999999993</v>
      </c>
      <c r="BF109" s="1956"/>
      <c r="BG109" s="1958">
        <v>20714.219999999998</v>
      </c>
      <c r="BH109" s="1217"/>
      <c r="BI109" s="1217"/>
    </row>
    <row r="110" spans="1:61" ht="21.75" customHeight="1" thickBot="1" x14ac:dyDescent="0.3">
      <c r="C110" s="1959"/>
      <c r="D110" s="1960" t="s">
        <v>1513</v>
      </c>
      <c r="E110" s="1961"/>
      <c r="F110" s="1961"/>
      <c r="G110" s="1962">
        <v>-3.637978807091713E-12</v>
      </c>
      <c r="H110" s="1962">
        <v>0</v>
      </c>
      <c r="I110" s="1962">
        <v>2.9558577807620168E-12</v>
      </c>
      <c r="J110" s="1962">
        <v>0</v>
      </c>
      <c r="K110" s="1962">
        <v>0</v>
      </c>
      <c r="L110" s="1962">
        <v>0</v>
      </c>
      <c r="M110" s="1962">
        <v>0</v>
      </c>
      <c r="N110" s="1962">
        <v>0</v>
      </c>
      <c r="O110" s="1962">
        <v>0</v>
      </c>
      <c r="P110" s="1962">
        <v>0</v>
      </c>
      <c r="Q110" s="1962">
        <v>0</v>
      </c>
      <c r="R110" s="1962">
        <v>0</v>
      </c>
      <c r="S110" s="1962">
        <v>0</v>
      </c>
      <c r="T110" s="1962">
        <v>0</v>
      </c>
      <c r="U110" s="1962">
        <v>1.3642420526593924E-12</v>
      </c>
      <c r="V110" s="1962">
        <v>0</v>
      </c>
      <c r="W110" s="1962">
        <v>0</v>
      </c>
      <c r="X110" s="1962">
        <v>0</v>
      </c>
      <c r="Y110" s="1962">
        <v>0</v>
      </c>
      <c r="Z110" s="1962">
        <v>0</v>
      </c>
      <c r="AA110" s="1962">
        <v>0</v>
      </c>
      <c r="AB110" s="1962">
        <v>0</v>
      </c>
      <c r="AC110" s="1962">
        <v>0</v>
      </c>
      <c r="AD110" s="1962">
        <v>0</v>
      </c>
      <c r="AE110" s="1962">
        <v>-1.8189894035458565E-12</v>
      </c>
      <c r="AF110" s="1962">
        <v>0</v>
      </c>
      <c r="AG110" s="1962">
        <v>0</v>
      </c>
      <c r="AH110" s="1962">
        <v>0</v>
      </c>
      <c r="AI110" s="1962">
        <v>3.637978807091713E-12</v>
      </c>
      <c r="AJ110" s="1962">
        <v>0</v>
      </c>
      <c r="AK110" s="1962">
        <v>0</v>
      </c>
      <c r="AL110" s="1962">
        <v>0</v>
      </c>
      <c r="AM110" s="1962">
        <v>7.2759576141834259E-12</v>
      </c>
      <c r="AN110" s="1963"/>
      <c r="AO110" s="1962">
        <v>9.0949470177292824E-12</v>
      </c>
      <c r="AP110" s="1962">
        <v>0</v>
      </c>
      <c r="AQ110" s="1962">
        <v>1.8189894035458565E-11</v>
      </c>
      <c r="AR110" s="1962">
        <v>0</v>
      </c>
      <c r="AS110" s="1962">
        <v>-7.2759576141834259E-12</v>
      </c>
      <c r="AT110" s="1962">
        <v>0</v>
      </c>
      <c r="AU110" s="1962">
        <v>0</v>
      </c>
      <c r="AV110" s="1962">
        <v>0</v>
      </c>
      <c r="AW110" s="1962">
        <v>-7.3896444519050419E-12</v>
      </c>
      <c r="AX110" s="1962">
        <v>0</v>
      </c>
      <c r="AY110" s="1962">
        <v>0</v>
      </c>
      <c r="AZ110" s="1962">
        <v>0</v>
      </c>
      <c r="BA110" s="1962">
        <v>-1.1368683772161603E-11</v>
      </c>
      <c r="BB110" s="1963"/>
      <c r="BC110" s="1962">
        <v>-2.5465851649641991E-11</v>
      </c>
      <c r="BD110" s="1962">
        <v>0</v>
      </c>
      <c r="BE110" s="1962">
        <v>-1.6370904631912708E-11</v>
      </c>
      <c r="BF110" s="1962">
        <v>0</v>
      </c>
      <c r="BG110" s="1962">
        <v>0</v>
      </c>
      <c r="BH110" s="1217"/>
      <c r="BI110" s="1217"/>
    </row>
    <row r="111" spans="1:61" ht="21.75" customHeight="1" thickBot="1" x14ac:dyDescent="0.3">
      <c r="E111" s="32"/>
      <c r="K111" s="32"/>
      <c r="O111" s="32"/>
      <c r="S111" s="32"/>
      <c r="W111" s="32"/>
      <c r="AA111" s="32"/>
      <c r="AC111" s="32"/>
      <c r="AG111" s="32"/>
      <c r="AK111" s="32"/>
      <c r="BH111" s="1217"/>
      <c r="BI111" s="1217"/>
    </row>
    <row r="112" spans="1:61" ht="18.75" customHeight="1" thickBot="1" x14ac:dyDescent="0.3">
      <c r="C112" s="3978" t="s">
        <v>91</v>
      </c>
      <c r="D112" s="1941" t="s">
        <v>1519</v>
      </c>
      <c r="E112" s="1941"/>
      <c r="F112" s="1942"/>
      <c r="G112" s="1943">
        <v>69574.102000000086</v>
      </c>
      <c r="H112" s="1943"/>
      <c r="I112" s="1943">
        <v>65238.015000000116</v>
      </c>
      <c r="J112" s="1943"/>
      <c r="K112" s="1944">
        <v>134812.1170000002</v>
      </c>
      <c r="L112" s="1943"/>
      <c r="M112" s="1943">
        <v>49675.968000000059</v>
      </c>
      <c r="N112" s="1943"/>
      <c r="O112" s="1944">
        <v>184488.08500000025</v>
      </c>
      <c r="P112" s="1943"/>
      <c r="Q112" s="1943">
        <v>70097.135000000082</v>
      </c>
      <c r="R112" s="1943"/>
      <c r="S112" s="1944">
        <v>254585.22000000032</v>
      </c>
      <c r="T112" s="1943"/>
      <c r="U112" s="1943">
        <v>71164.143000000069</v>
      </c>
      <c r="V112" s="1943"/>
      <c r="W112" s="1944">
        <v>325749.36300000036</v>
      </c>
      <c r="X112" s="1943"/>
      <c r="Y112" s="1943">
        <v>70484.61000000003</v>
      </c>
      <c r="Z112" s="1943"/>
      <c r="AA112" s="1944">
        <v>211745.88800000021</v>
      </c>
      <c r="AB112" s="1943"/>
      <c r="AC112" s="1944">
        <v>396233.97300000046</v>
      </c>
      <c r="AD112" s="1943"/>
      <c r="AE112" s="1943">
        <v>66747.800000000017</v>
      </c>
      <c r="AF112" s="1943"/>
      <c r="AG112" s="1944">
        <v>462981.77300000051</v>
      </c>
      <c r="AH112" s="1943"/>
      <c r="AI112" s="1943">
        <v>3169.7200000000003</v>
      </c>
      <c r="AJ112" s="1943"/>
      <c r="AK112" s="1945">
        <v>466151.49300000048</v>
      </c>
      <c r="AL112" s="1943"/>
      <c r="AM112" s="1943">
        <v>70630.630000000063</v>
      </c>
      <c r="AN112" s="1943"/>
      <c r="AO112" s="1944">
        <v>140548.15000000008</v>
      </c>
      <c r="AP112" s="1943"/>
      <c r="AQ112" s="1945">
        <v>536782.1230000006</v>
      </c>
      <c r="AR112" s="1943"/>
      <c r="AS112" s="1943">
        <v>70085.115000000107</v>
      </c>
      <c r="AT112" s="1943"/>
      <c r="AU112" s="1945">
        <v>606867.23800000071</v>
      </c>
      <c r="AV112" s="1943"/>
      <c r="AW112" s="1943">
        <v>65990.000000000058</v>
      </c>
      <c r="AX112" s="1943"/>
      <c r="AY112" s="1945">
        <v>672857.23800000083</v>
      </c>
      <c r="AZ112" s="1943"/>
      <c r="BA112" s="1943">
        <v>78010.610000000073</v>
      </c>
      <c r="BB112" s="1943"/>
      <c r="BC112" s="1944">
        <v>214085.72500000024</v>
      </c>
      <c r="BD112" s="1943"/>
      <c r="BE112" s="1944">
        <v>354633.87500000035</v>
      </c>
      <c r="BF112" s="1943"/>
      <c r="BG112" s="1945">
        <v>750867.84800000093</v>
      </c>
      <c r="BH112" s="1217"/>
      <c r="BI112" s="1217"/>
    </row>
    <row r="113" spans="1:61" ht="18.75" customHeight="1" x14ac:dyDescent="0.25">
      <c r="C113" s="3979"/>
      <c r="D113" s="1946" t="s">
        <v>1557</v>
      </c>
      <c r="E113" s="1946"/>
      <c r="F113" s="1964"/>
      <c r="G113" s="1965">
        <v>69574.102000000101</v>
      </c>
      <c r="H113" s="1965"/>
      <c r="I113" s="1965">
        <v>65238.015000000116</v>
      </c>
      <c r="J113" s="1965"/>
      <c r="K113" s="1910">
        <v>134812.1170000002</v>
      </c>
      <c r="L113" s="1965"/>
      <c r="M113" s="1965">
        <v>49675.968000000052</v>
      </c>
      <c r="N113" s="1965"/>
      <c r="O113" s="1910">
        <v>184488.08500000025</v>
      </c>
      <c r="P113" s="1965"/>
      <c r="Q113" s="1965">
        <v>70097.135000000068</v>
      </c>
      <c r="R113" s="1965"/>
      <c r="S113" s="1910">
        <v>254585.22000000032</v>
      </c>
      <c r="T113" s="1965"/>
      <c r="U113" s="1965">
        <v>71164.14300000004</v>
      </c>
      <c r="V113" s="1965"/>
      <c r="W113" s="1910">
        <v>325749.36300000036</v>
      </c>
      <c r="X113" s="1965"/>
      <c r="Y113" s="1965">
        <v>70484.610000000044</v>
      </c>
      <c r="Z113" s="1965"/>
      <c r="AA113" s="1910">
        <v>211745.88800000015</v>
      </c>
      <c r="AB113" s="1965"/>
      <c r="AC113" s="1910">
        <v>396233.97300000041</v>
      </c>
      <c r="AD113" s="1965"/>
      <c r="AE113" s="1965">
        <v>66747.8</v>
      </c>
      <c r="AF113" s="1965"/>
      <c r="AG113" s="1910">
        <v>462981.77300000039</v>
      </c>
      <c r="AH113" s="1965"/>
      <c r="AI113" s="1965">
        <v>3169.7200000000003</v>
      </c>
      <c r="AJ113" s="1965"/>
      <c r="AK113" s="1948">
        <v>466151.49300000037</v>
      </c>
      <c r="AL113" s="1965"/>
      <c r="AM113" s="1965">
        <v>70630.630000000063</v>
      </c>
      <c r="AN113" s="1965"/>
      <c r="AO113" s="1910">
        <v>140548.15000000008</v>
      </c>
      <c r="AP113" s="1965"/>
      <c r="AQ113" s="1948">
        <v>536782.12300000037</v>
      </c>
      <c r="AR113" s="1965"/>
      <c r="AS113" s="1965">
        <v>70085.115000000093</v>
      </c>
      <c r="AT113" s="1965"/>
      <c r="AU113" s="1948">
        <v>606867.23800000048</v>
      </c>
      <c r="AV113" s="1965"/>
      <c r="AW113" s="1965">
        <v>65990.000000000044</v>
      </c>
      <c r="AX113" s="1965"/>
      <c r="AY113" s="1948">
        <v>672857.23800000048</v>
      </c>
      <c r="AZ113" s="1965"/>
      <c r="BA113" s="1965">
        <v>78010.610000000059</v>
      </c>
      <c r="BB113" s="1965"/>
      <c r="BC113" s="1910">
        <v>214085.72500000021</v>
      </c>
      <c r="BD113" s="1965"/>
      <c r="BE113" s="1944">
        <v>354633.87500000029</v>
      </c>
      <c r="BF113" s="1965"/>
      <c r="BG113" s="1948">
        <v>750867.84800000058</v>
      </c>
      <c r="BH113" s="1217"/>
      <c r="BI113" s="1217"/>
    </row>
    <row r="114" spans="1:61" ht="19.5" customHeight="1" thickBot="1" x14ac:dyDescent="0.3">
      <c r="C114" s="3980"/>
      <c r="D114" s="1966" t="s">
        <v>1520</v>
      </c>
      <c r="E114" s="1966"/>
      <c r="F114" s="1955"/>
      <c r="G114" s="1967">
        <v>1.0000000000000002</v>
      </c>
      <c r="H114" s="1967"/>
      <c r="I114" s="1967">
        <v>1</v>
      </c>
      <c r="J114" s="1967"/>
      <c r="K114" s="1967">
        <v>1</v>
      </c>
      <c r="L114" s="1967"/>
      <c r="M114" s="1967">
        <v>0.99999999999999989</v>
      </c>
      <c r="N114" s="1967"/>
      <c r="O114" s="1967">
        <v>1</v>
      </c>
      <c r="P114" s="1967"/>
      <c r="Q114" s="1967">
        <v>0.99999999999999978</v>
      </c>
      <c r="R114" s="1967"/>
      <c r="S114" s="1967">
        <v>1</v>
      </c>
      <c r="T114" s="1967"/>
      <c r="U114" s="1967">
        <v>0.99999999999999956</v>
      </c>
      <c r="V114" s="1967"/>
      <c r="W114" s="1967">
        <v>1</v>
      </c>
      <c r="X114" s="1967"/>
      <c r="Y114" s="1967">
        <v>1.0000000000000002</v>
      </c>
      <c r="Z114" s="1967"/>
      <c r="AA114" s="1967">
        <v>0.99999999999999978</v>
      </c>
      <c r="AB114" s="1967"/>
      <c r="AC114" s="1967">
        <v>0.99999999999999989</v>
      </c>
      <c r="AD114" s="1967"/>
      <c r="AE114" s="1967">
        <v>0.99999999999999978</v>
      </c>
      <c r="AF114" s="1967"/>
      <c r="AG114" s="1967">
        <v>0.99999999999999978</v>
      </c>
      <c r="AH114" s="1967"/>
      <c r="AI114" s="1967">
        <v>1</v>
      </c>
      <c r="AJ114" s="1967"/>
      <c r="AK114" s="1968">
        <v>0.99999999999999978</v>
      </c>
      <c r="AL114" s="1967"/>
      <c r="AM114" s="1967">
        <v>1</v>
      </c>
      <c r="AN114" s="1967"/>
      <c r="AO114" s="1967">
        <v>1</v>
      </c>
      <c r="AP114" s="1967"/>
      <c r="AQ114" s="1968">
        <v>0.99999999999999956</v>
      </c>
      <c r="AR114" s="1967"/>
      <c r="AS114" s="1967">
        <v>0.99999999999999978</v>
      </c>
      <c r="AT114" s="1967"/>
      <c r="AU114" s="1968">
        <v>0.99999999999999967</v>
      </c>
      <c r="AV114" s="1967"/>
      <c r="AW114" s="1967">
        <v>0.99999999999999978</v>
      </c>
      <c r="AX114" s="1967"/>
      <c r="AY114" s="1968">
        <v>0.99999999999999944</v>
      </c>
      <c r="AZ114" s="1967"/>
      <c r="BA114" s="1967">
        <v>0.99999999999999978</v>
      </c>
      <c r="BB114" s="1967"/>
      <c r="BC114" s="1967">
        <v>0.99999999999999989</v>
      </c>
      <c r="BD114" s="1967"/>
      <c r="BE114" s="1967">
        <v>0.99999999999999989</v>
      </c>
      <c r="BF114" s="1967"/>
      <c r="BG114" s="1968">
        <v>0.99999999999999956</v>
      </c>
      <c r="BH114" s="1217"/>
      <c r="BI114" s="1217"/>
    </row>
    <row r="115" spans="1:61" ht="15.75" thickBot="1" x14ac:dyDescent="0.3">
      <c r="E115" s="32"/>
      <c r="K115" s="32"/>
      <c r="O115" s="32"/>
      <c r="S115" s="32"/>
      <c r="W115" s="32"/>
      <c r="AA115" s="32"/>
      <c r="AC115" s="32"/>
      <c r="AG115" s="32"/>
      <c r="AK115" s="32"/>
      <c r="BH115" s="1217"/>
      <c r="BI115" s="1217"/>
    </row>
    <row r="116" spans="1:61" ht="18.75" customHeight="1" thickBot="1" x14ac:dyDescent="0.3">
      <c r="C116" s="3978" t="s">
        <v>109</v>
      </c>
      <c r="D116" s="1941" t="s">
        <v>1519</v>
      </c>
      <c r="E116" s="1941"/>
      <c r="F116" s="1942"/>
      <c r="G116" s="1943">
        <v>47018.296999999999</v>
      </c>
      <c r="H116" s="1943"/>
      <c r="I116" s="1943">
        <v>44548.075999999986</v>
      </c>
      <c r="J116" s="1943"/>
      <c r="K116" s="1944">
        <v>91566.372999999992</v>
      </c>
      <c r="L116" s="1943"/>
      <c r="M116" s="1943">
        <v>27879.333000000002</v>
      </c>
      <c r="N116" s="1969"/>
      <c r="O116" s="1944">
        <v>119445.70599999999</v>
      </c>
      <c r="P116" s="1969"/>
      <c r="Q116" s="1969">
        <v>44707.992999999995</v>
      </c>
      <c r="R116" s="1969"/>
      <c r="S116" s="1944">
        <v>164153.69899999999</v>
      </c>
      <c r="T116" s="1969"/>
      <c r="U116" s="1943">
        <v>34390.132000000005</v>
      </c>
      <c r="V116" s="1943"/>
      <c r="W116" s="1944">
        <v>198543.83100000001</v>
      </c>
      <c r="X116" s="1943"/>
      <c r="Y116" s="1943">
        <v>43670.794999999998</v>
      </c>
      <c r="Z116" s="1969"/>
      <c r="AA116" s="1944">
        <v>122768.92</v>
      </c>
      <c r="AB116" s="1969"/>
      <c r="AC116" s="1944">
        <v>242214.62599999999</v>
      </c>
      <c r="AD116" s="1969"/>
      <c r="AE116" s="1943">
        <v>44900.301000000007</v>
      </c>
      <c r="AF116" s="1969"/>
      <c r="AG116" s="1944">
        <v>287114.92700000003</v>
      </c>
      <c r="AH116" s="1969"/>
      <c r="AI116" s="1943">
        <v>8584.9840000000004</v>
      </c>
      <c r="AJ116" s="1969"/>
      <c r="AK116" s="1945">
        <v>295699.91100000002</v>
      </c>
      <c r="AL116" s="1969"/>
      <c r="AM116" s="1943">
        <v>40066.768000000004</v>
      </c>
      <c r="AN116" s="1943"/>
      <c r="AO116" s="1944">
        <v>93552.053000000014</v>
      </c>
      <c r="AP116" s="1969"/>
      <c r="AQ116" s="1945">
        <v>335766.679</v>
      </c>
      <c r="AR116" s="1969"/>
      <c r="AS116" s="1943">
        <v>51039.178999999996</v>
      </c>
      <c r="AT116" s="1969"/>
      <c r="AU116" s="1945">
        <v>386805.85800000001</v>
      </c>
      <c r="AV116" s="1969"/>
      <c r="AW116" s="1943">
        <v>51009.48</v>
      </c>
      <c r="AX116" s="1969"/>
      <c r="AY116" s="1945">
        <v>437815.33799999999</v>
      </c>
      <c r="AZ116" s="1969"/>
      <c r="BA116" s="1943">
        <v>62071.890000000007</v>
      </c>
      <c r="BB116" s="1943"/>
      <c r="BC116" s="1944">
        <v>164120.549</v>
      </c>
      <c r="BD116" s="1969"/>
      <c r="BE116" s="1944">
        <v>257672.60200000001</v>
      </c>
      <c r="BF116" s="1969"/>
      <c r="BG116" s="1945">
        <v>499887.228</v>
      </c>
      <c r="BH116" s="1217"/>
      <c r="BI116" s="1217"/>
    </row>
    <row r="117" spans="1:61" ht="18.75" customHeight="1" x14ac:dyDescent="0.25">
      <c r="C117" s="3979"/>
      <c r="D117" s="1946" t="s">
        <v>1523</v>
      </c>
      <c r="E117" s="1946"/>
      <c r="F117" s="1964"/>
      <c r="G117" s="1965">
        <v>47018.297000000006</v>
      </c>
      <c r="H117" s="1965"/>
      <c r="I117" s="1965">
        <v>44548.076000000001</v>
      </c>
      <c r="J117" s="1965"/>
      <c r="K117" s="1910">
        <v>91566.373000000007</v>
      </c>
      <c r="L117" s="1965"/>
      <c r="M117" s="1965">
        <v>27879.332999999999</v>
      </c>
      <c r="N117" s="1965"/>
      <c r="O117" s="1910">
        <v>119445.70600000001</v>
      </c>
      <c r="P117" s="1965"/>
      <c r="Q117" s="1965">
        <v>44707.993000000002</v>
      </c>
      <c r="R117" s="1965"/>
      <c r="S117" s="1910">
        <v>164153.69900000002</v>
      </c>
      <c r="T117" s="1965"/>
      <c r="U117" s="1965">
        <v>34390.131999999998</v>
      </c>
      <c r="V117" s="1965"/>
      <c r="W117" s="1910">
        <v>198543.83100000001</v>
      </c>
      <c r="X117" s="1965"/>
      <c r="Y117" s="1965">
        <v>43670.794999999998</v>
      </c>
      <c r="Z117" s="1965"/>
      <c r="AA117" s="1910">
        <v>122768.92</v>
      </c>
      <c r="AB117" s="1965"/>
      <c r="AC117" s="1910">
        <v>242214.62599999999</v>
      </c>
      <c r="AD117" s="1965"/>
      <c r="AE117" s="1965">
        <v>44900.301000000007</v>
      </c>
      <c r="AF117" s="1965"/>
      <c r="AG117" s="1910">
        <v>287114.92700000003</v>
      </c>
      <c r="AH117" s="1965"/>
      <c r="AI117" s="1965">
        <v>8584.9840000000004</v>
      </c>
      <c r="AJ117" s="1965"/>
      <c r="AK117" s="1948">
        <v>295699.91100000002</v>
      </c>
      <c r="AL117" s="1965"/>
      <c r="AM117" s="1965">
        <v>40066.767999999996</v>
      </c>
      <c r="AN117" s="1965"/>
      <c r="AO117" s="1910">
        <v>93552.053</v>
      </c>
      <c r="AP117" s="1965"/>
      <c r="AQ117" s="1948">
        <v>335766.679</v>
      </c>
      <c r="AR117" s="1965"/>
      <c r="AS117" s="1965">
        <v>51039.178999999996</v>
      </c>
      <c r="AT117" s="1965"/>
      <c r="AU117" s="1948">
        <v>386805.85800000001</v>
      </c>
      <c r="AV117" s="1965"/>
      <c r="AW117" s="1965">
        <v>51009.48</v>
      </c>
      <c r="AX117" s="1965"/>
      <c r="AY117" s="1948">
        <v>437815.33799999999</v>
      </c>
      <c r="AZ117" s="1965"/>
      <c r="BA117" s="1965">
        <v>62071.89</v>
      </c>
      <c r="BB117" s="1965"/>
      <c r="BC117" s="1910">
        <v>164120.549</v>
      </c>
      <c r="BD117" s="1965"/>
      <c r="BE117" s="1944">
        <v>257672.60200000001</v>
      </c>
      <c r="BF117" s="1965"/>
      <c r="BG117" s="1948">
        <v>499887.228</v>
      </c>
      <c r="BH117" s="1217"/>
      <c r="BI117" s="1217"/>
    </row>
    <row r="118" spans="1:61" ht="19.5" customHeight="1" thickBot="1" x14ac:dyDescent="0.3">
      <c r="C118" s="3980"/>
      <c r="D118" s="1966" t="s">
        <v>1520</v>
      </c>
      <c r="E118" s="1966"/>
      <c r="F118" s="1955"/>
      <c r="G118" s="1967">
        <v>1.0000000000000002</v>
      </c>
      <c r="H118" s="1967"/>
      <c r="I118" s="1967">
        <v>1.0000000000000002</v>
      </c>
      <c r="J118" s="1967"/>
      <c r="K118" s="1967">
        <v>1.0000000000000002</v>
      </c>
      <c r="L118" s="1967"/>
      <c r="M118" s="1967">
        <v>0.99999999999999989</v>
      </c>
      <c r="N118" s="1967"/>
      <c r="O118" s="1967">
        <v>1.0000000000000002</v>
      </c>
      <c r="P118" s="1967"/>
      <c r="Q118" s="1967">
        <v>1.0000000000000002</v>
      </c>
      <c r="R118" s="1967"/>
      <c r="S118" s="1967">
        <v>1.0000000000000002</v>
      </c>
      <c r="T118" s="1967"/>
      <c r="U118" s="1967">
        <v>0.99999999999999978</v>
      </c>
      <c r="V118" s="1967"/>
      <c r="W118" s="1967">
        <v>1</v>
      </c>
      <c r="X118" s="1967"/>
      <c r="Y118" s="1967">
        <v>1</v>
      </c>
      <c r="Z118" s="1967"/>
      <c r="AA118" s="1967">
        <v>1</v>
      </c>
      <c r="AB118" s="1967"/>
      <c r="AC118" s="1967">
        <v>1</v>
      </c>
      <c r="AD118" s="1967"/>
      <c r="AE118" s="1967">
        <v>1</v>
      </c>
      <c r="AF118" s="1967"/>
      <c r="AG118" s="1967">
        <v>1</v>
      </c>
      <c r="AH118" s="1967"/>
      <c r="AI118" s="1967">
        <v>1</v>
      </c>
      <c r="AJ118" s="1967"/>
      <c r="AK118" s="1968">
        <v>1</v>
      </c>
      <c r="AL118" s="1967"/>
      <c r="AM118" s="1967">
        <v>0.99999999999999978</v>
      </c>
      <c r="AN118" s="1967"/>
      <c r="AO118" s="1967">
        <v>0.99999999999999989</v>
      </c>
      <c r="AP118" s="1967"/>
      <c r="AQ118" s="1968">
        <v>1</v>
      </c>
      <c r="AR118" s="1967"/>
      <c r="AS118" s="1967">
        <v>1</v>
      </c>
      <c r="AT118" s="1967"/>
      <c r="AU118" s="1968">
        <v>1</v>
      </c>
      <c r="AV118" s="1967"/>
      <c r="AW118" s="1967">
        <v>1</v>
      </c>
      <c r="AX118" s="1967"/>
      <c r="AY118" s="1968">
        <v>1</v>
      </c>
      <c r="AZ118" s="1967"/>
      <c r="BA118" s="1967">
        <v>0.99999999999999989</v>
      </c>
      <c r="BB118" s="1967"/>
      <c r="BC118" s="1967">
        <v>1</v>
      </c>
      <c r="BD118" s="1967"/>
      <c r="BE118" s="1967">
        <v>1</v>
      </c>
      <c r="BF118" s="1967"/>
      <c r="BG118" s="1968">
        <v>1</v>
      </c>
      <c r="BH118" s="1217"/>
      <c r="BI118" s="1217"/>
    </row>
    <row r="119" spans="1:61" ht="15.75" thickBot="1" x14ac:dyDescent="0.3">
      <c r="E119" s="32"/>
      <c r="K119" s="32"/>
      <c r="O119" s="32"/>
      <c r="S119" s="32"/>
      <c r="W119" s="32"/>
      <c r="AA119" s="32"/>
      <c r="AC119" s="32"/>
      <c r="AG119" s="32"/>
      <c r="AK119" s="32"/>
      <c r="BH119" s="1217"/>
      <c r="BI119" s="1217"/>
    </row>
    <row r="120" spans="1:61" ht="18.75" customHeight="1" thickBot="1" x14ac:dyDescent="0.3">
      <c r="C120" s="3978" t="s">
        <v>1522</v>
      </c>
      <c r="D120" s="1941" t="s">
        <v>1519</v>
      </c>
      <c r="E120" s="1941"/>
      <c r="F120" s="1942"/>
      <c r="G120" s="1969">
        <v>57019</v>
      </c>
      <c r="H120" s="1969"/>
      <c r="I120" s="1969">
        <v>31956</v>
      </c>
      <c r="J120" s="1969"/>
      <c r="K120" s="1944">
        <v>88975</v>
      </c>
      <c r="L120" s="1969"/>
      <c r="M120" s="1969">
        <v>25895</v>
      </c>
      <c r="N120" s="1969"/>
      <c r="O120" s="1944">
        <v>114870</v>
      </c>
      <c r="P120" s="1969"/>
      <c r="Q120" s="1969">
        <v>58992</v>
      </c>
      <c r="R120" s="1969"/>
      <c r="S120" s="1944">
        <v>173862</v>
      </c>
      <c r="T120" s="1969"/>
      <c r="U120" s="1969">
        <v>55648</v>
      </c>
      <c r="V120" s="1969"/>
      <c r="W120" s="1944">
        <v>229510</v>
      </c>
      <c r="X120" s="1969"/>
      <c r="Y120" s="1969">
        <v>52843</v>
      </c>
      <c r="Z120" s="1969"/>
      <c r="AA120" s="1944">
        <v>167483</v>
      </c>
      <c r="AB120" s="1969"/>
      <c r="AC120" s="1944">
        <v>282353</v>
      </c>
      <c r="AD120" s="1969"/>
      <c r="AE120" s="1969">
        <v>25418</v>
      </c>
      <c r="AF120" s="1969"/>
      <c r="AG120" s="1944">
        <v>307771</v>
      </c>
      <c r="AH120" s="1969"/>
      <c r="AI120" s="1969">
        <v>7935</v>
      </c>
      <c r="AJ120" s="1969"/>
      <c r="AK120" s="1945">
        <v>315706</v>
      </c>
      <c r="AL120" s="1969"/>
      <c r="AM120" s="1969">
        <v>64493</v>
      </c>
      <c r="AN120" s="1969"/>
      <c r="AO120" s="1944">
        <v>97846</v>
      </c>
      <c r="AP120" s="1969"/>
      <c r="AQ120" s="1945">
        <v>380199</v>
      </c>
      <c r="AR120" s="1969"/>
      <c r="AS120" s="1969">
        <v>63074.18</v>
      </c>
      <c r="AT120" s="1969"/>
      <c r="AU120" s="1945">
        <v>443273.18</v>
      </c>
      <c r="AV120" s="1969"/>
      <c r="AW120" s="1969">
        <v>57481.269999999931</v>
      </c>
      <c r="AX120" s="1969"/>
      <c r="AY120" s="1945">
        <v>500754.44999999995</v>
      </c>
      <c r="AZ120" s="1969"/>
      <c r="BA120" s="1969">
        <v>57620</v>
      </c>
      <c r="BB120" s="1969"/>
      <c r="BC120" s="1944">
        <v>178175.44999999992</v>
      </c>
      <c r="BD120" s="1969"/>
      <c r="BE120" s="1944">
        <v>276021.44999999995</v>
      </c>
      <c r="BF120" s="1969"/>
      <c r="BG120" s="1945">
        <v>558374.44999999995</v>
      </c>
      <c r="BH120" s="1217"/>
      <c r="BI120" s="1217"/>
    </row>
    <row r="121" spans="1:61" ht="18.75" customHeight="1" x14ac:dyDescent="0.25">
      <c r="C121" s="3979"/>
      <c r="D121" s="1946" t="s">
        <v>1557</v>
      </c>
      <c r="E121" s="1946"/>
      <c r="F121" s="1970"/>
      <c r="G121" s="1971">
        <v>51361</v>
      </c>
      <c r="H121" s="1971"/>
      <c r="I121" s="1971">
        <v>27078</v>
      </c>
      <c r="J121" s="1971"/>
      <c r="K121" s="1910">
        <v>78439</v>
      </c>
      <c r="L121" s="1971"/>
      <c r="M121" s="1971">
        <v>21047</v>
      </c>
      <c r="N121" s="1971"/>
      <c r="O121" s="1910">
        <v>99486</v>
      </c>
      <c r="P121" s="1971"/>
      <c r="Q121" s="1971">
        <v>54376</v>
      </c>
      <c r="R121" s="1971"/>
      <c r="S121" s="1910">
        <v>153862</v>
      </c>
      <c r="T121" s="1971"/>
      <c r="U121" s="1971">
        <v>51659</v>
      </c>
      <c r="V121" s="1971"/>
      <c r="W121" s="1910">
        <v>205521</v>
      </c>
      <c r="X121" s="1971"/>
      <c r="Y121" s="1971">
        <v>47608.267999999996</v>
      </c>
      <c r="Z121" s="1971"/>
      <c r="AA121" s="1910">
        <v>153643.26799999998</v>
      </c>
      <c r="AB121" s="1971"/>
      <c r="AC121" s="1910">
        <v>253129.26799999998</v>
      </c>
      <c r="AD121" s="1971"/>
      <c r="AE121" s="1971">
        <v>21170.198</v>
      </c>
      <c r="AF121" s="1971"/>
      <c r="AG121" s="1910">
        <v>274299.46599999996</v>
      </c>
      <c r="AH121" s="1971"/>
      <c r="AI121" s="1971">
        <v>7769</v>
      </c>
      <c r="AJ121" s="1971"/>
      <c r="AK121" s="1948">
        <v>282068.46599999996</v>
      </c>
      <c r="AL121" s="1971"/>
      <c r="AM121" s="1971">
        <v>58920.466</v>
      </c>
      <c r="AN121" s="1971"/>
      <c r="AO121" s="1910">
        <v>87859.664000000004</v>
      </c>
      <c r="AP121" s="1971"/>
      <c r="AQ121" s="1948">
        <v>340988.93199999997</v>
      </c>
      <c r="AR121" s="1971"/>
      <c r="AS121" s="1971">
        <v>57980.115999999995</v>
      </c>
      <c r="AT121" s="1971"/>
      <c r="AU121" s="1948">
        <v>398969.04799999995</v>
      </c>
      <c r="AV121" s="1971"/>
      <c r="AW121" s="1971">
        <v>52513.69199999993</v>
      </c>
      <c r="AX121" s="1971"/>
      <c r="AY121" s="1948">
        <v>451482.73999999987</v>
      </c>
      <c r="AZ121" s="1971"/>
      <c r="BA121" s="1971">
        <v>52904</v>
      </c>
      <c r="BB121" s="1971"/>
      <c r="BC121" s="1910">
        <v>163397.80799999993</v>
      </c>
      <c r="BD121" s="1971"/>
      <c r="BE121" s="1944">
        <v>251257.47199999995</v>
      </c>
      <c r="BF121" s="1971"/>
      <c r="BG121" s="1948">
        <v>504386.73999999987</v>
      </c>
      <c r="BH121" s="1217"/>
      <c r="BI121" s="1217"/>
    </row>
    <row r="122" spans="1:61" ht="18.75" customHeight="1" thickBot="1" x14ac:dyDescent="0.3">
      <c r="C122" s="3979"/>
      <c r="D122" s="1946" t="s">
        <v>1520</v>
      </c>
      <c r="E122" s="1946"/>
      <c r="F122" s="1909"/>
      <c r="G122" s="1950">
        <v>0.90076991879899682</v>
      </c>
      <c r="H122" s="1950"/>
      <c r="I122" s="1950">
        <v>0.847352609838528</v>
      </c>
      <c r="J122" s="1950"/>
      <c r="K122" s="1950">
        <v>0.8815847148075302</v>
      </c>
      <c r="L122" s="1950"/>
      <c r="M122" s="1950">
        <v>0.8127823904228616</v>
      </c>
      <c r="N122" s="1950"/>
      <c r="O122" s="1950">
        <v>0.86607469313136587</v>
      </c>
      <c r="P122" s="1950"/>
      <c r="Q122" s="1950">
        <v>0.92175210197992952</v>
      </c>
      <c r="R122" s="1950"/>
      <c r="S122" s="1950">
        <v>0.8849662375907329</v>
      </c>
      <c r="T122" s="1950"/>
      <c r="U122" s="1950">
        <v>0.92831728004600345</v>
      </c>
      <c r="V122" s="1950"/>
      <c r="W122" s="1950">
        <v>0.89547732124961876</v>
      </c>
      <c r="X122" s="1950"/>
      <c r="Y122" s="1950">
        <v>0.90093802395776157</v>
      </c>
      <c r="Z122" s="1950"/>
      <c r="AA122" s="1950">
        <v>0.91736634762931157</v>
      </c>
      <c r="AB122" s="1950"/>
      <c r="AC122" s="1950">
        <v>0.89649930406264489</v>
      </c>
      <c r="AD122" s="1950"/>
      <c r="AE122" s="1950">
        <v>0.83288213077346762</v>
      </c>
      <c r="AF122" s="1950"/>
      <c r="AG122" s="1950">
        <v>0.89124532850723415</v>
      </c>
      <c r="AH122" s="1950"/>
      <c r="AI122" s="1950">
        <v>0.97908002520478887</v>
      </c>
      <c r="AJ122" s="1950"/>
      <c r="AK122" s="1951">
        <v>0.89345297840395799</v>
      </c>
      <c r="AL122" s="1950"/>
      <c r="AM122" s="1950">
        <v>0.91359474671669794</v>
      </c>
      <c r="AN122" s="1952"/>
      <c r="AO122" s="1950">
        <v>0.89793822946262503</v>
      </c>
      <c r="AP122" s="1950"/>
      <c r="AQ122" s="1951">
        <v>0.89686961827884859</v>
      </c>
      <c r="AR122" s="1950"/>
      <c r="AS122" s="1950">
        <v>0.919236936572144</v>
      </c>
      <c r="AT122" s="1950"/>
      <c r="AU122" s="1951">
        <v>0.90005230634526534</v>
      </c>
      <c r="AV122" s="1950"/>
      <c r="AW122" s="1950">
        <v>0.91357918849044206</v>
      </c>
      <c r="AX122" s="1950"/>
      <c r="AY122" s="1951">
        <v>0.90160504814285702</v>
      </c>
      <c r="AZ122" s="1950"/>
      <c r="BA122" s="1950">
        <v>0.91815341895175284</v>
      </c>
      <c r="BB122" s="1952"/>
      <c r="BC122" s="1950">
        <v>0.91706128986905888</v>
      </c>
      <c r="BD122" s="1950"/>
      <c r="BE122" s="1950">
        <v>0.91028241464567339</v>
      </c>
      <c r="BF122" s="1950"/>
      <c r="BG122" s="1951">
        <v>0.90331271425474413</v>
      </c>
      <c r="BH122" s="1217"/>
      <c r="BI122" s="1217"/>
    </row>
    <row r="123" spans="1:61" ht="18.75" customHeight="1" thickBot="1" x14ac:dyDescent="0.3">
      <c r="C123" s="3979"/>
      <c r="D123" s="1946" t="s">
        <v>1518</v>
      </c>
      <c r="E123" s="1946"/>
      <c r="F123" s="1909"/>
      <c r="G123" s="1947">
        <v>5658</v>
      </c>
      <c r="H123" s="1947"/>
      <c r="I123" s="1947">
        <v>4878</v>
      </c>
      <c r="J123" s="1947"/>
      <c r="K123" s="1910">
        <v>10536</v>
      </c>
      <c r="L123" s="1947"/>
      <c r="M123" s="1947">
        <v>4848</v>
      </c>
      <c r="N123" s="1947"/>
      <c r="O123" s="1910">
        <v>15384</v>
      </c>
      <c r="P123" s="1947"/>
      <c r="Q123" s="1947">
        <v>4616</v>
      </c>
      <c r="R123" s="1947"/>
      <c r="S123" s="1910">
        <v>20000</v>
      </c>
      <c r="T123" s="1947"/>
      <c r="U123" s="1947">
        <v>3989</v>
      </c>
      <c r="V123" s="1947"/>
      <c r="W123" s="1910">
        <v>23989</v>
      </c>
      <c r="X123" s="1947"/>
      <c r="Y123" s="1947">
        <v>5234.7320000000036</v>
      </c>
      <c r="Z123" s="1947"/>
      <c r="AA123" s="1910">
        <v>13839.732000000004</v>
      </c>
      <c r="AB123" s="1947"/>
      <c r="AC123" s="1910">
        <v>29223.732000000004</v>
      </c>
      <c r="AD123" s="1947"/>
      <c r="AE123" s="1947">
        <v>4247.8019999999997</v>
      </c>
      <c r="AF123" s="1947"/>
      <c r="AG123" s="1910">
        <v>33471.534</v>
      </c>
      <c r="AH123" s="1947"/>
      <c r="AI123" s="1947">
        <v>166</v>
      </c>
      <c r="AJ123" s="1947"/>
      <c r="AK123" s="1948">
        <v>33637.534</v>
      </c>
      <c r="AL123" s="1947"/>
      <c r="AM123" s="1947">
        <v>5572.5339999999997</v>
      </c>
      <c r="AN123" s="1949"/>
      <c r="AO123" s="1910">
        <v>9986.3359999999993</v>
      </c>
      <c r="AP123" s="1947"/>
      <c r="AQ123" s="1948">
        <v>39210.067999999999</v>
      </c>
      <c r="AR123" s="1947"/>
      <c r="AS123" s="1947">
        <v>5094.0640000000058</v>
      </c>
      <c r="AT123" s="1947"/>
      <c r="AU123" s="1948">
        <v>44304.132000000005</v>
      </c>
      <c r="AV123" s="1947"/>
      <c r="AW123" s="1947">
        <v>4967.5780000000013</v>
      </c>
      <c r="AX123" s="1947"/>
      <c r="AY123" s="1948">
        <v>49271.710000000006</v>
      </c>
      <c r="AZ123" s="1947"/>
      <c r="BA123" s="1947">
        <v>4716</v>
      </c>
      <c r="BB123" s="1949"/>
      <c r="BC123" s="1910">
        <v>14777.642000000007</v>
      </c>
      <c r="BD123" s="1947"/>
      <c r="BE123" s="1944">
        <v>24763.978000000006</v>
      </c>
      <c r="BF123" s="1947"/>
      <c r="BG123" s="1948">
        <v>53987.710000000006</v>
      </c>
      <c r="BH123" s="1217"/>
      <c r="BI123" s="1217"/>
    </row>
    <row r="124" spans="1:61" ht="15" customHeight="1" thickBot="1" x14ac:dyDescent="0.3">
      <c r="A124" s="880"/>
      <c r="B124" s="1972"/>
      <c r="C124" s="3979"/>
      <c r="D124" s="1953" t="s">
        <v>2210</v>
      </c>
      <c r="E124" s="1953"/>
      <c r="F124" s="1909"/>
      <c r="G124" s="1947">
        <v>2895</v>
      </c>
      <c r="H124" s="1947">
        <v>0</v>
      </c>
      <c r="I124" s="1947">
        <v>2093</v>
      </c>
      <c r="J124" s="1947">
        <v>0</v>
      </c>
      <c r="K124" s="1910">
        <v>4988</v>
      </c>
      <c r="L124" s="1947">
        <v>0</v>
      </c>
      <c r="M124" s="1947">
        <v>1780</v>
      </c>
      <c r="N124" s="1947"/>
      <c r="O124" s="1910">
        <v>6768</v>
      </c>
      <c r="P124" s="1947"/>
      <c r="Q124" s="1947">
        <v>1757</v>
      </c>
      <c r="R124" s="1947">
        <v>0</v>
      </c>
      <c r="S124" s="1910">
        <v>8525</v>
      </c>
      <c r="T124" s="1947">
        <v>0</v>
      </c>
      <c r="U124" s="1947">
        <v>1398</v>
      </c>
      <c r="V124" s="1947">
        <v>0</v>
      </c>
      <c r="W124" s="1910">
        <v>9923</v>
      </c>
      <c r="X124" s="1947">
        <v>0</v>
      </c>
      <c r="Y124" s="1947">
        <v>2625.5880000000002</v>
      </c>
      <c r="Z124" s="1947"/>
      <c r="AA124" s="1910">
        <v>5780.5879999999997</v>
      </c>
      <c r="AB124" s="1947"/>
      <c r="AC124" s="1910">
        <v>12548.588</v>
      </c>
      <c r="AD124" s="1947"/>
      <c r="AE124" s="1947">
        <v>1756.7339999999999</v>
      </c>
      <c r="AF124" s="1947">
        <v>0</v>
      </c>
      <c r="AG124" s="1910">
        <v>14305.322</v>
      </c>
      <c r="AH124" s="1947">
        <v>0</v>
      </c>
      <c r="AI124" s="1947">
        <v>105.7</v>
      </c>
      <c r="AJ124" s="1947"/>
      <c r="AK124" s="1948">
        <v>14411.022000000001</v>
      </c>
      <c r="AL124" s="1947">
        <v>0</v>
      </c>
      <c r="AM124" s="1947">
        <v>2914</v>
      </c>
      <c r="AN124" s="1949"/>
      <c r="AO124" s="1910">
        <v>4776.4340000000002</v>
      </c>
      <c r="AP124" s="1947"/>
      <c r="AQ124" s="1948">
        <v>17325.022000000001</v>
      </c>
      <c r="AR124" s="1947">
        <v>0</v>
      </c>
      <c r="AS124" s="1947">
        <v>1420.6079999999999</v>
      </c>
      <c r="AT124" s="1947"/>
      <c r="AU124" s="1948">
        <v>18745.63</v>
      </c>
      <c r="AV124" s="1947">
        <v>0</v>
      </c>
      <c r="AW124" s="1947">
        <v>2209.13</v>
      </c>
      <c r="AX124" s="1947"/>
      <c r="AY124" s="1948">
        <v>20954.760000000002</v>
      </c>
      <c r="AZ124" s="1947">
        <v>0</v>
      </c>
      <c r="BA124" s="1947">
        <v>2549</v>
      </c>
      <c r="BB124" s="1949"/>
      <c r="BC124" s="1910">
        <v>6178.7380000000003</v>
      </c>
      <c r="BD124" s="1947"/>
      <c r="BE124" s="1944">
        <v>10955.172</v>
      </c>
      <c r="BF124" s="1947"/>
      <c r="BG124" s="1948">
        <v>23503.760000000002</v>
      </c>
      <c r="BH124" s="1217"/>
      <c r="BI124" s="1217"/>
    </row>
    <row r="125" spans="1:61" ht="15" customHeight="1" thickBot="1" x14ac:dyDescent="0.3">
      <c r="A125" s="880"/>
      <c r="B125" s="880"/>
      <c r="C125" s="3979"/>
      <c r="D125" s="1953" t="s">
        <v>1344</v>
      </c>
      <c r="E125" s="1953"/>
      <c r="F125" s="1909"/>
      <c r="G125" s="1947">
        <v>2638</v>
      </c>
      <c r="H125" s="1947">
        <v>0</v>
      </c>
      <c r="I125" s="1947">
        <v>2716</v>
      </c>
      <c r="J125" s="1947">
        <v>0</v>
      </c>
      <c r="K125" s="1910">
        <v>5354</v>
      </c>
      <c r="L125" s="1947">
        <v>0</v>
      </c>
      <c r="M125" s="1947">
        <v>2679</v>
      </c>
      <c r="N125" s="1947"/>
      <c r="O125" s="1910">
        <v>8033</v>
      </c>
      <c r="P125" s="1947"/>
      <c r="Q125" s="1947">
        <v>2746</v>
      </c>
      <c r="R125" s="1947">
        <v>0</v>
      </c>
      <c r="S125" s="1910">
        <v>10779</v>
      </c>
      <c r="T125" s="1947">
        <v>0</v>
      </c>
      <c r="U125" s="1947">
        <v>2473</v>
      </c>
      <c r="V125" s="1947">
        <v>0</v>
      </c>
      <c r="W125" s="1910">
        <v>13252</v>
      </c>
      <c r="X125" s="1947">
        <v>0</v>
      </c>
      <c r="Y125" s="1947">
        <v>2496.634</v>
      </c>
      <c r="Z125" s="1947"/>
      <c r="AA125" s="1910">
        <v>7715.634</v>
      </c>
      <c r="AB125" s="1947"/>
      <c r="AC125" s="1910">
        <v>15748.634</v>
      </c>
      <c r="AD125" s="1947"/>
      <c r="AE125" s="1947">
        <v>2245.0680000000002</v>
      </c>
      <c r="AF125" s="1947">
        <v>0</v>
      </c>
      <c r="AG125" s="1910">
        <v>17993.702000000001</v>
      </c>
      <c r="AH125" s="1947">
        <v>0</v>
      </c>
      <c r="AI125" s="1947">
        <v>42.28</v>
      </c>
      <c r="AJ125" s="1947"/>
      <c r="AK125" s="1948">
        <v>18035.982</v>
      </c>
      <c r="AL125" s="1947">
        <v>0</v>
      </c>
      <c r="AM125" s="1947">
        <v>2204</v>
      </c>
      <c r="AN125" s="1949"/>
      <c r="AO125" s="1910">
        <v>4491.348</v>
      </c>
      <c r="AP125" s="1947"/>
      <c r="AQ125" s="1948">
        <v>20239.982</v>
      </c>
      <c r="AR125" s="1947">
        <v>0</v>
      </c>
      <c r="AS125" s="1947">
        <v>3179.4560000000001</v>
      </c>
      <c r="AT125" s="1947"/>
      <c r="AU125" s="1948">
        <v>23419.438000000002</v>
      </c>
      <c r="AV125" s="1947">
        <v>0</v>
      </c>
      <c r="AW125" s="1947">
        <v>2604.4480000000003</v>
      </c>
      <c r="AX125" s="1947"/>
      <c r="AY125" s="1948">
        <v>26023.886000000002</v>
      </c>
      <c r="AZ125" s="1947">
        <v>0</v>
      </c>
      <c r="BA125" s="1947">
        <v>2167</v>
      </c>
      <c r="BB125" s="1949"/>
      <c r="BC125" s="1910">
        <v>7950.9040000000005</v>
      </c>
      <c r="BD125" s="1947"/>
      <c r="BE125" s="1944">
        <v>12442.252</v>
      </c>
      <c r="BF125" s="1947"/>
      <c r="BG125" s="1948">
        <v>28190.886000000002</v>
      </c>
      <c r="BH125" s="1217"/>
      <c r="BI125" s="1217"/>
    </row>
    <row r="126" spans="1:61" ht="15" customHeight="1" thickBot="1" x14ac:dyDescent="0.3">
      <c r="C126" s="3979"/>
      <c r="D126" s="1953" t="s">
        <v>1521</v>
      </c>
      <c r="E126" s="1953"/>
      <c r="F126" s="1909"/>
      <c r="G126" s="1947">
        <v>125</v>
      </c>
      <c r="H126" s="1947">
        <v>0</v>
      </c>
      <c r="I126" s="1947">
        <v>69</v>
      </c>
      <c r="J126" s="1947">
        <v>0</v>
      </c>
      <c r="K126" s="1910">
        <v>194</v>
      </c>
      <c r="L126" s="1947">
        <v>0</v>
      </c>
      <c r="M126" s="1947">
        <v>389</v>
      </c>
      <c r="N126" s="1947"/>
      <c r="O126" s="1910">
        <v>583</v>
      </c>
      <c r="P126" s="1947"/>
      <c r="Q126" s="1947">
        <v>113</v>
      </c>
      <c r="R126" s="1947">
        <v>0</v>
      </c>
      <c r="S126" s="1910">
        <v>696</v>
      </c>
      <c r="T126" s="1947">
        <v>0</v>
      </c>
      <c r="U126" s="1947">
        <v>118</v>
      </c>
      <c r="V126" s="1947">
        <v>0</v>
      </c>
      <c r="W126" s="1910">
        <v>814</v>
      </c>
      <c r="X126" s="1947">
        <v>0</v>
      </c>
      <c r="Y126" s="1947">
        <v>113</v>
      </c>
      <c r="Z126" s="1947"/>
      <c r="AA126" s="1910">
        <v>344</v>
      </c>
      <c r="AB126" s="1947"/>
      <c r="AC126" s="1910">
        <v>927</v>
      </c>
      <c r="AD126" s="1947"/>
      <c r="AE126" s="1947">
        <v>246</v>
      </c>
      <c r="AF126" s="1947">
        <v>0</v>
      </c>
      <c r="AG126" s="1910">
        <v>1173</v>
      </c>
      <c r="AH126" s="1947">
        <v>0</v>
      </c>
      <c r="AI126" s="1947">
        <v>18</v>
      </c>
      <c r="AJ126" s="1947"/>
      <c r="AK126" s="1948">
        <v>1191</v>
      </c>
      <c r="AL126" s="1947">
        <v>0</v>
      </c>
      <c r="AM126" s="1947">
        <v>455</v>
      </c>
      <c r="AN126" s="1949"/>
      <c r="AO126" s="1910">
        <v>719</v>
      </c>
      <c r="AP126" s="1947"/>
      <c r="AQ126" s="1948">
        <v>1646</v>
      </c>
      <c r="AR126" s="1947">
        <v>0</v>
      </c>
      <c r="AS126" s="1947">
        <v>494</v>
      </c>
      <c r="AT126" s="1947"/>
      <c r="AU126" s="1948">
        <v>2140</v>
      </c>
      <c r="AV126" s="1947">
        <v>0</v>
      </c>
      <c r="AW126" s="1947">
        <v>154</v>
      </c>
      <c r="AX126" s="1947"/>
      <c r="AY126" s="1948">
        <v>2294</v>
      </c>
      <c r="AZ126" s="1947">
        <v>0</v>
      </c>
      <c r="BA126" s="1947">
        <v>0</v>
      </c>
      <c r="BB126" s="1949"/>
      <c r="BC126" s="1910">
        <v>648</v>
      </c>
      <c r="BD126" s="1947"/>
      <c r="BE126" s="1944">
        <v>1367</v>
      </c>
      <c r="BF126" s="1947"/>
      <c r="BG126" s="1948">
        <v>2294</v>
      </c>
      <c r="BH126" s="1217"/>
      <c r="BI126" s="1217"/>
    </row>
    <row r="127" spans="1:61" ht="15.75" customHeight="1" thickBot="1" x14ac:dyDescent="0.3">
      <c r="C127" s="3980"/>
      <c r="D127" s="1954" t="s">
        <v>21</v>
      </c>
      <c r="E127" s="1954"/>
      <c r="F127" s="1955"/>
      <c r="G127" s="1956">
        <v>5658</v>
      </c>
      <c r="H127" s="1956"/>
      <c r="I127" s="1956">
        <v>4878</v>
      </c>
      <c r="J127" s="1956"/>
      <c r="K127" s="1957">
        <v>10536</v>
      </c>
      <c r="L127" s="1956"/>
      <c r="M127" s="1956">
        <v>4848</v>
      </c>
      <c r="N127" s="1956"/>
      <c r="O127" s="1957">
        <v>15384</v>
      </c>
      <c r="P127" s="1956"/>
      <c r="Q127" s="1956">
        <v>4616</v>
      </c>
      <c r="R127" s="1956"/>
      <c r="S127" s="1957">
        <v>20000</v>
      </c>
      <c r="T127" s="1956"/>
      <c r="U127" s="1956">
        <v>3989</v>
      </c>
      <c r="V127" s="1956"/>
      <c r="W127" s="1957">
        <v>23989</v>
      </c>
      <c r="X127" s="1956"/>
      <c r="Y127" s="1956">
        <v>5235.2219999999998</v>
      </c>
      <c r="Z127" s="1956"/>
      <c r="AA127" s="1957">
        <v>13840.222</v>
      </c>
      <c r="AB127" s="1956"/>
      <c r="AC127" s="1957">
        <v>29224.222000000002</v>
      </c>
      <c r="AD127" s="1956"/>
      <c r="AE127" s="1956">
        <v>4247.8019999999997</v>
      </c>
      <c r="AF127" s="1956"/>
      <c r="AG127" s="1957">
        <v>33472.024000000005</v>
      </c>
      <c r="AH127" s="1956"/>
      <c r="AI127" s="1956">
        <v>165.98000000000002</v>
      </c>
      <c r="AJ127" s="1956"/>
      <c r="AK127" s="1958">
        <v>33638.004000000008</v>
      </c>
      <c r="AL127" s="1956"/>
      <c r="AM127" s="1956">
        <v>5573</v>
      </c>
      <c r="AN127" s="1956"/>
      <c r="AO127" s="1957">
        <v>9986.7819999999992</v>
      </c>
      <c r="AP127" s="1956"/>
      <c r="AQ127" s="1958">
        <v>39211.004000000008</v>
      </c>
      <c r="AR127" s="1956"/>
      <c r="AS127" s="1956">
        <v>5094.0640000000003</v>
      </c>
      <c r="AT127" s="1956"/>
      <c r="AU127" s="1958">
        <v>44305.068000000007</v>
      </c>
      <c r="AV127" s="1956"/>
      <c r="AW127" s="1956">
        <v>4967.5780000000004</v>
      </c>
      <c r="AX127" s="1956"/>
      <c r="AY127" s="1958">
        <v>49272.646000000008</v>
      </c>
      <c r="AZ127" s="1956"/>
      <c r="BA127" s="1956">
        <v>4716</v>
      </c>
      <c r="BB127" s="1956"/>
      <c r="BC127" s="1957">
        <v>14777.642</v>
      </c>
      <c r="BD127" s="1956"/>
      <c r="BE127" s="1944">
        <v>24764.423999999999</v>
      </c>
      <c r="BF127" s="1956"/>
      <c r="BG127" s="1958">
        <v>53988.646000000008</v>
      </c>
      <c r="BH127" s="1217"/>
      <c r="BI127" s="1217"/>
    </row>
    <row r="128" spans="1:61" ht="15.75" customHeight="1" thickBot="1" x14ac:dyDescent="0.3">
      <c r="C128" s="1973"/>
      <c r="D128" s="1974" t="s">
        <v>1513</v>
      </c>
      <c r="E128" s="1975"/>
      <c r="F128" s="1975"/>
      <c r="G128" s="1962">
        <v>0</v>
      </c>
      <c r="H128" s="1962">
        <v>0</v>
      </c>
      <c r="I128" s="1962">
        <v>0</v>
      </c>
      <c r="J128" s="1962">
        <v>0</v>
      </c>
      <c r="K128" s="1962">
        <v>0</v>
      </c>
      <c r="L128" s="1962">
        <v>0</v>
      </c>
      <c r="M128" s="1962">
        <v>0</v>
      </c>
      <c r="N128" s="1962">
        <v>0</v>
      </c>
      <c r="O128" s="1962">
        <v>0</v>
      </c>
      <c r="P128" s="1962">
        <v>0</v>
      </c>
      <c r="Q128" s="1962">
        <v>0</v>
      </c>
      <c r="R128" s="1962">
        <v>0</v>
      </c>
      <c r="S128" s="1962">
        <v>0</v>
      </c>
      <c r="T128" s="1962">
        <v>0</v>
      </c>
      <c r="U128" s="1962">
        <v>0</v>
      </c>
      <c r="V128" s="1962">
        <v>0</v>
      </c>
      <c r="W128" s="1962">
        <v>0</v>
      </c>
      <c r="X128" s="1962">
        <v>0</v>
      </c>
      <c r="Y128" s="1962">
        <v>-0.48999999999614374</v>
      </c>
      <c r="Z128" s="1962">
        <v>0</v>
      </c>
      <c r="AA128" s="1962">
        <v>-0.48999999999614374</v>
      </c>
      <c r="AB128" s="1962">
        <v>0</v>
      </c>
      <c r="AC128" s="1962">
        <v>-0.48999999999796273</v>
      </c>
      <c r="AD128" s="1962">
        <v>0</v>
      </c>
      <c r="AE128" s="1962">
        <v>0</v>
      </c>
      <c r="AF128" s="1962">
        <v>0</v>
      </c>
      <c r="AG128" s="1962">
        <v>-0.49000000000523869</v>
      </c>
      <c r="AH128" s="1962">
        <v>0</v>
      </c>
      <c r="AI128" s="1962">
        <v>1.999999999998181E-2</v>
      </c>
      <c r="AJ128" s="1962">
        <v>0</v>
      </c>
      <c r="AK128" s="1962">
        <v>-0.47000000000844011</v>
      </c>
      <c r="AL128" s="1962">
        <v>0</v>
      </c>
      <c r="AM128" s="1962">
        <v>-0.46600000000034925</v>
      </c>
      <c r="AN128" s="1963"/>
      <c r="AO128" s="1962">
        <v>-0.44599999999991269</v>
      </c>
      <c r="AP128" s="1962">
        <v>0</v>
      </c>
      <c r="AQ128" s="1962">
        <v>-0.93600000000878936</v>
      </c>
      <c r="AR128" s="1962">
        <v>0</v>
      </c>
      <c r="AS128" s="1962">
        <v>0</v>
      </c>
      <c r="AT128" s="1962">
        <v>0</v>
      </c>
      <c r="AU128" s="1962">
        <v>-0.9360000000015134</v>
      </c>
      <c r="AV128" s="1962">
        <v>0</v>
      </c>
      <c r="AW128" s="1962">
        <v>0</v>
      </c>
      <c r="AX128" s="1962">
        <v>0</v>
      </c>
      <c r="AY128" s="1962">
        <v>-0.9360000000015134</v>
      </c>
      <c r="AZ128" s="1962">
        <v>0</v>
      </c>
      <c r="BA128" s="1962">
        <v>0</v>
      </c>
      <c r="BB128" s="1963"/>
      <c r="BC128" s="1962">
        <v>0</v>
      </c>
      <c r="BD128" s="1962">
        <v>0</v>
      </c>
      <c r="BE128" s="1962">
        <v>-0.44599999999263673</v>
      </c>
      <c r="BF128" s="1962">
        <v>0</v>
      </c>
      <c r="BG128" s="1962">
        <v>-0.9360000000015134</v>
      </c>
      <c r="BH128" s="1217"/>
      <c r="BI128" s="1217"/>
    </row>
    <row r="129" spans="1:61" ht="30" customHeight="1" thickBot="1" x14ac:dyDescent="0.3">
      <c r="C129" s="1976"/>
      <c r="D129" s="1977"/>
      <c r="E129" s="1977"/>
      <c r="F129" s="1964"/>
      <c r="G129" s="1965"/>
      <c r="H129" s="1965"/>
      <c r="I129" s="1965"/>
      <c r="J129" s="1965"/>
      <c r="K129" s="1965"/>
      <c r="L129" s="1965"/>
      <c r="M129" s="1965"/>
      <c r="N129" s="1965"/>
      <c r="O129" s="1965"/>
      <c r="P129" s="1965"/>
      <c r="Q129" s="1965"/>
      <c r="R129" s="1965"/>
      <c r="S129" s="1965"/>
      <c r="T129" s="1965"/>
      <c r="U129" s="1965"/>
      <c r="V129" s="1965"/>
      <c r="W129" s="1965"/>
      <c r="X129" s="1965"/>
      <c r="Y129" s="1965"/>
      <c r="Z129" s="1965"/>
      <c r="AA129" s="1965"/>
      <c r="AB129" s="1965"/>
      <c r="AC129" s="1965"/>
      <c r="AD129" s="1965"/>
      <c r="AE129" s="1965"/>
      <c r="AF129" s="1965"/>
      <c r="AG129" s="1965"/>
      <c r="AH129" s="1965"/>
      <c r="AI129" s="1965"/>
      <c r="AJ129" s="1965"/>
      <c r="AK129" s="1965"/>
      <c r="AL129" s="1965"/>
      <c r="AM129" s="1965"/>
      <c r="AN129" s="1965"/>
      <c r="AO129" s="1965"/>
      <c r="AP129" s="1965"/>
      <c r="AQ129" s="1965"/>
      <c r="AR129" s="1965"/>
      <c r="AS129" s="1965"/>
      <c r="AT129" s="1965"/>
      <c r="AU129" s="1965"/>
      <c r="AV129" s="1965"/>
      <c r="AW129" s="1965"/>
      <c r="AX129" s="1965"/>
      <c r="AY129" s="1965"/>
      <c r="AZ129" s="1965"/>
      <c r="BA129" s="1965"/>
      <c r="BB129" s="1965"/>
      <c r="BC129" s="1965"/>
      <c r="BD129" s="1965"/>
      <c r="BE129" s="1965"/>
      <c r="BF129" s="1965"/>
      <c r="BG129" s="1965"/>
      <c r="BH129" s="1217"/>
      <c r="BI129" s="1217"/>
    </row>
    <row r="130" spans="1:61" ht="18.75" customHeight="1" thickBot="1" x14ac:dyDescent="0.3">
      <c r="C130" s="3978" t="s">
        <v>1524</v>
      </c>
      <c r="D130" s="1941" t="s">
        <v>1519</v>
      </c>
      <c r="E130" s="1941"/>
      <c r="F130" s="1942"/>
      <c r="G130" s="1943">
        <v>4432</v>
      </c>
      <c r="H130" s="1943"/>
      <c r="I130" s="1943">
        <v>1377</v>
      </c>
      <c r="J130" s="1943"/>
      <c r="K130" s="1944">
        <v>5809</v>
      </c>
      <c r="L130" s="1943"/>
      <c r="M130" s="1943">
        <v>5866</v>
      </c>
      <c r="N130" s="1943"/>
      <c r="O130" s="1944">
        <v>11675</v>
      </c>
      <c r="P130" s="1943"/>
      <c r="Q130" s="1943">
        <v>5431.48</v>
      </c>
      <c r="R130" s="1943"/>
      <c r="S130" s="1944">
        <v>17106.48</v>
      </c>
      <c r="T130" s="1943"/>
      <c r="U130" s="1943">
        <v>8492</v>
      </c>
      <c r="V130" s="1943"/>
      <c r="W130" s="1944">
        <v>25598.48</v>
      </c>
      <c r="X130" s="1943"/>
      <c r="Y130" s="1943">
        <v>6231</v>
      </c>
      <c r="Z130" s="1943"/>
      <c r="AA130" s="1944">
        <v>20154.48</v>
      </c>
      <c r="AB130" s="1943"/>
      <c r="AC130" s="1944">
        <v>31829.48</v>
      </c>
      <c r="AD130" s="1943"/>
      <c r="AE130" s="1943">
        <v>7379.5262000000002</v>
      </c>
      <c r="AF130" s="1943"/>
      <c r="AG130" s="1944">
        <v>39209.006200000003</v>
      </c>
      <c r="AH130" s="1943"/>
      <c r="AI130" s="1943">
        <v>637</v>
      </c>
      <c r="AJ130" s="1943"/>
      <c r="AK130" s="1945">
        <v>39846.006200000003</v>
      </c>
      <c r="AL130" s="1943"/>
      <c r="AM130" s="1943">
        <v>12910</v>
      </c>
      <c r="AN130" s="1943"/>
      <c r="AO130" s="1944">
        <v>20926.5262</v>
      </c>
      <c r="AP130" s="1943"/>
      <c r="AQ130" s="1945">
        <v>52756.006200000003</v>
      </c>
      <c r="AR130" s="1943"/>
      <c r="AS130" s="1943">
        <v>10907.843000000001</v>
      </c>
      <c r="AT130" s="1943"/>
      <c r="AU130" s="1945">
        <v>63663.849200000004</v>
      </c>
      <c r="AV130" s="1943"/>
      <c r="AW130" s="1943">
        <v>0</v>
      </c>
      <c r="AX130" s="1943"/>
      <c r="AY130" s="1945">
        <v>63663.849200000004</v>
      </c>
      <c r="AZ130" s="1943"/>
      <c r="BA130" s="1943">
        <v>0</v>
      </c>
      <c r="BB130" s="1943"/>
      <c r="BC130" s="1944">
        <v>10907.843000000001</v>
      </c>
      <c r="BD130" s="1943"/>
      <c r="BE130" s="1944">
        <v>31834.369200000001</v>
      </c>
      <c r="BF130" s="1943"/>
      <c r="BG130" s="1945">
        <v>63663.849200000004</v>
      </c>
      <c r="BH130" s="1217"/>
      <c r="BI130" s="1217"/>
    </row>
    <row r="131" spans="1:61" ht="18.75" customHeight="1" x14ac:dyDescent="0.25">
      <c r="C131" s="3979"/>
      <c r="D131" s="1946" t="s">
        <v>1557</v>
      </c>
      <c r="E131" s="1946"/>
      <c r="F131" s="1909"/>
      <c r="G131" s="1947">
        <v>4252</v>
      </c>
      <c r="H131" s="1947"/>
      <c r="I131" s="1947">
        <v>155</v>
      </c>
      <c r="J131" s="1947"/>
      <c r="K131" s="1910">
        <v>4407</v>
      </c>
      <c r="L131" s="1947"/>
      <c r="M131" s="1947">
        <v>4343.62</v>
      </c>
      <c r="N131" s="1947"/>
      <c r="O131" s="1910">
        <v>8750.619999999999</v>
      </c>
      <c r="P131" s="1947"/>
      <c r="Q131" s="1947">
        <v>5296</v>
      </c>
      <c r="R131" s="1947"/>
      <c r="S131" s="1910">
        <v>14046.619999999999</v>
      </c>
      <c r="T131" s="1947"/>
      <c r="U131" s="1947">
        <v>7531.24</v>
      </c>
      <c r="V131" s="1947"/>
      <c r="W131" s="1910">
        <v>21577.86</v>
      </c>
      <c r="X131" s="1947"/>
      <c r="Y131" s="1947">
        <v>5266.4629999999997</v>
      </c>
      <c r="Z131" s="1947"/>
      <c r="AA131" s="1910">
        <v>18093.703000000001</v>
      </c>
      <c r="AB131" s="1947"/>
      <c r="AC131" s="1910">
        <v>26844.323</v>
      </c>
      <c r="AD131" s="1947"/>
      <c r="AE131" s="1947">
        <v>6618.6041999999998</v>
      </c>
      <c r="AF131" s="1947"/>
      <c r="AG131" s="1910">
        <v>33462.927199999998</v>
      </c>
      <c r="AH131" s="1947"/>
      <c r="AI131" s="1947">
        <v>0</v>
      </c>
      <c r="AJ131" s="1947"/>
      <c r="AK131" s="1948">
        <v>33462.927199999998</v>
      </c>
      <c r="AL131" s="1947"/>
      <c r="AM131" s="1947">
        <v>11971.576000000001</v>
      </c>
      <c r="AN131" s="1949"/>
      <c r="AO131" s="1910">
        <v>18590.180200000003</v>
      </c>
      <c r="AP131" s="1947"/>
      <c r="AQ131" s="1948">
        <v>45434.503199999999</v>
      </c>
      <c r="AR131" s="1947"/>
      <c r="AS131" s="1947">
        <v>10494.065000000001</v>
      </c>
      <c r="AT131" s="1947"/>
      <c r="AU131" s="1948">
        <v>55928.568200000002</v>
      </c>
      <c r="AV131" s="1947"/>
      <c r="AW131" s="1947">
        <v>0</v>
      </c>
      <c r="AX131" s="1947"/>
      <c r="AY131" s="1948">
        <v>55928.568200000002</v>
      </c>
      <c r="AZ131" s="1947"/>
      <c r="BA131" s="1947">
        <v>0</v>
      </c>
      <c r="BB131" s="1949"/>
      <c r="BC131" s="1910">
        <v>10494.065000000001</v>
      </c>
      <c r="BD131" s="1947"/>
      <c r="BE131" s="1944">
        <v>29084.245200000005</v>
      </c>
      <c r="BF131" s="1947"/>
      <c r="BG131" s="1948">
        <v>55928.568200000002</v>
      </c>
      <c r="BH131" s="1217"/>
      <c r="BI131" s="1217"/>
    </row>
    <row r="132" spans="1:61" ht="18.75" customHeight="1" thickBot="1" x14ac:dyDescent="0.3">
      <c r="C132" s="3979"/>
      <c r="D132" s="1946" t="s">
        <v>1520</v>
      </c>
      <c r="E132" s="1946"/>
      <c r="F132" s="1909"/>
      <c r="G132" s="1950">
        <v>0.95938628158844763</v>
      </c>
      <c r="H132" s="1950"/>
      <c r="I132" s="1950">
        <v>0.11256354393609296</v>
      </c>
      <c r="J132" s="1950"/>
      <c r="K132" s="1950">
        <v>0.75865037011533831</v>
      </c>
      <c r="L132" s="1950"/>
      <c r="M132" s="1950">
        <v>0.74047391749062397</v>
      </c>
      <c r="N132" s="1950"/>
      <c r="O132" s="1950">
        <v>0.74951777301927192</v>
      </c>
      <c r="P132" s="1950"/>
      <c r="Q132" s="1950">
        <v>0.97505652234750018</v>
      </c>
      <c r="R132" s="1950"/>
      <c r="S132" s="1950">
        <v>0.82112860155917522</v>
      </c>
      <c r="T132" s="1950"/>
      <c r="U132" s="1950">
        <v>0.88686292981629766</v>
      </c>
      <c r="V132" s="1950"/>
      <c r="W132" s="1950">
        <v>0.8429352055278283</v>
      </c>
      <c r="X132" s="1950"/>
      <c r="Y132" s="1950">
        <v>0.84520349863585298</v>
      </c>
      <c r="Z132" s="1950"/>
      <c r="AA132" s="1950">
        <v>0.89775092187940353</v>
      </c>
      <c r="AB132" s="1950"/>
      <c r="AC132" s="1950">
        <v>0.84337925093341148</v>
      </c>
      <c r="AD132" s="1950"/>
      <c r="AE132" s="1950">
        <v>0.896887418056731</v>
      </c>
      <c r="AF132" s="1950"/>
      <c r="AG132" s="1950">
        <v>0.85345002189828512</v>
      </c>
      <c r="AH132" s="1950"/>
      <c r="AI132" s="1950">
        <v>0</v>
      </c>
      <c r="AJ132" s="1950"/>
      <c r="AK132" s="1951">
        <v>0.83980630410081092</v>
      </c>
      <c r="AL132" s="1950"/>
      <c r="AM132" s="1950">
        <v>0.92731030209140208</v>
      </c>
      <c r="AN132" s="1952"/>
      <c r="AO132" s="1950">
        <v>0.88835480969603076</v>
      </c>
      <c r="AP132" s="1950"/>
      <c r="AQ132" s="1951">
        <v>0.86121953636437321</v>
      </c>
      <c r="AR132" s="1950"/>
      <c r="AS132" s="1950">
        <v>0.96206601066773689</v>
      </c>
      <c r="AT132" s="1950"/>
      <c r="AU132" s="1951">
        <v>0.87849806291637167</v>
      </c>
      <c r="AV132" s="1950"/>
      <c r="AW132" s="1950" t="e">
        <v>#DIV/0!</v>
      </c>
      <c r="AX132" s="1950"/>
      <c r="AY132" s="1951">
        <v>0.87849806291637167</v>
      </c>
      <c r="AZ132" s="1950"/>
      <c r="BA132" s="1950" t="e">
        <v>#DIV/0!</v>
      </c>
      <c r="BB132" s="1952"/>
      <c r="BC132" s="1950">
        <v>0.96206601066773689</v>
      </c>
      <c r="BD132" s="1950"/>
      <c r="BE132" s="1950">
        <v>0.91361148126660552</v>
      </c>
      <c r="BF132" s="1950"/>
      <c r="BG132" s="1951">
        <v>0.87849806291637167</v>
      </c>
      <c r="BH132" s="1217"/>
      <c r="BI132" s="1217"/>
    </row>
    <row r="133" spans="1:61" ht="18.75" customHeight="1" thickBot="1" x14ac:dyDescent="0.3">
      <c r="C133" s="3979"/>
      <c r="D133" s="1946" t="s">
        <v>1518</v>
      </c>
      <c r="E133" s="1946"/>
      <c r="F133" s="1909"/>
      <c r="G133" s="1947">
        <v>180</v>
      </c>
      <c r="H133" s="1947"/>
      <c r="I133" s="1947">
        <v>1222</v>
      </c>
      <c r="J133" s="1947"/>
      <c r="K133" s="1910">
        <v>1402</v>
      </c>
      <c r="L133" s="1947"/>
      <c r="M133" s="1947">
        <v>1522.38</v>
      </c>
      <c r="N133" s="1947"/>
      <c r="O133" s="1910">
        <v>2924.38</v>
      </c>
      <c r="P133" s="1947"/>
      <c r="Q133" s="1947">
        <v>135.47999999999956</v>
      </c>
      <c r="R133" s="1947"/>
      <c r="S133" s="1910">
        <v>3059.8599999999997</v>
      </c>
      <c r="T133" s="1947"/>
      <c r="U133" s="1947">
        <v>960.76000000000022</v>
      </c>
      <c r="V133" s="1947"/>
      <c r="W133" s="1910">
        <v>4020.62</v>
      </c>
      <c r="X133" s="1947"/>
      <c r="Y133" s="1947">
        <v>964.53700000000026</v>
      </c>
      <c r="Z133" s="1947"/>
      <c r="AA133" s="1910">
        <v>2060.777</v>
      </c>
      <c r="AB133" s="1947"/>
      <c r="AC133" s="1910">
        <v>4985.1570000000002</v>
      </c>
      <c r="AD133" s="1947"/>
      <c r="AE133" s="1947">
        <v>760.92200000000048</v>
      </c>
      <c r="AF133" s="1947"/>
      <c r="AG133" s="1910">
        <v>5746.0790000000006</v>
      </c>
      <c r="AH133" s="1947"/>
      <c r="AI133" s="1947">
        <v>637</v>
      </c>
      <c r="AJ133" s="1947"/>
      <c r="AK133" s="1948">
        <v>6383.0790000000006</v>
      </c>
      <c r="AL133" s="1947"/>
      <c r="AM133" s="1947">
        <v>938.42399999999907</v>
      </c>
      <c r="AN133" s="1949"/>
      <c r="AO133" s="1910">
        <v>2336.3459999999995</v>
      </c>
      <c r="AP133" s="1947"/>
      <c r="AQ133" s="1948">
        <v>7321.5029999999997</v>
      </c>
      <c r="AR133" s="1947"/>
      <c r="AS133" s="1947">
        <v>413.77800000000025</v>
      </c>
      <c r="AT133" s="1947"/>
      <c r="AU133" s="1948">
        <v>7735.2809999999999</v>
      </c>
      <c r="AV133" s="1947"/>
      <c r="AW133" s="1947">
        <v>0</v>
      </c>
      <c r="AX133" s="1947"/>
      <c r="AY133" s="1948">
        <v>7735.2809999999999</v>
      </c>
      <c r="AZ133" s="1947"/>
      <c r="BA133" s="1947">
        <v>0</v>
      </c>
      <c r="BB133" s="1949"/>
      <c r="BC133" s="1910">
        <v>413.77800000000025</v>
      </c>
      <c r="BD133" s="1947"/>
      <c r="BE133" s="1944">
        <v>2750.1239999999998</v>
      </c>
      <c r="BF133" s="1947"/>
      <c r="BG133" s="1948">
        <v>7735.2809999999999</v>
      </c>
      <c r="BH133" s="1217"/>
      <c r="BI133" s="1217"/>
    </row>
    <row r="134" spans="1:61" ht="15" customHeight="1" thickBot="1" x14ac:dyDescent="0.3">
      <c r="A134" s="880"/>
      <c r="B134" s="880"/>
      <c r="C134" s="3979"/>
      <c r="D134" s="1953" t="s">
        <v>1345</v>
      </c>
      <c r="E134" s="1953"/>
      <c r="F134" s="1909"/>
      <c r="G134" s="1947">
        <v>16</v>
      </c>
      <c r="H134" s="1947"/>
      <c r="I134" s="1947">
        <v>0</v>
      </c>
      <c r="J134" s="1947"/>
      <c r="K134" s="1910">
        <v>16</v>
      </c>
      <c r="L134" s="1947"/>
      <c r="M134" s="1947">
        <v>4</v>
      </c>
      <c r="N134" s="1947"/>
      <c r="O134" s="1910">
        <v>20</v>
      </c>
      <c r="P134" s="1947"/>
      <c r="Q134" s="1947">
        <v>59</v>
      </c>
      <c r="R134" s="1947"/>
      <c r="S134" s="1910">
        <v>79</v>
      </c>
      <c r="T134" s="1947"/>
      <c r="U134" s="1947">
        <v>24</v>
      </c>
      <c r="V134" s="1947"/>
      <c r="W134" s="1910">
        <v>103</v>
      </c>
      <c r="X134" s="1947"/>
      <c r="Y134" s="1947">
        <v>46.875</v>
      </c>
      <c r="Z134" s="1947"/>
      <c r="AA134" s="1910">
        <v>129.875</v>
      </c>
      <c r="AB134" s="1947"/>
      <c r="AC134" s="1910">
        <v>149.875</v>
      </c>
      <c r="AD134" s="1947"/>
      <c r="AE134" s="1947">
        <v>71.603999999999999</v>
      </c>
      <c r="AF134" s="1947"/>
      <c r="AG134" s="1910">
        <v>221.47899999999998</v>
      </c>
      <c r="AH134" s="1947"/>
      <c r="AI134" s="1947">
        <v>0</v>
      </c>
      <c r="AJ134" s="1947"/>
      <c r="AK134" s="1948">
        <v>221.47899999999998</v>
      </c>
      <c r="AL134" s="1947"/>
      <c r="AM134" s="1947">
        <v>72</v>
      </c>
      <c r="AN134" s="1949"/>
      <c r="AO134" s="1910">
        <v>143.60399999999998</v>
      </c>
      <c r="AP134" s="1947"/>
      <c r="AQ134" s="1948">
        <v>293.47899999999998</v>
      </c>
      <c r="AR134" s="1947"/>
      <c r="AS134" s="1947">
        <v>103.428</v>
      </c>
      <c r="AT134" s="1947"/>
      <c r="AU134" s="1948">
        <v>396.90699999999998</v>
      </c>
      <c r="AV134" s="1947"/>
      <c r="AW134" s="1947">
        <v>0</v>
      </c>
      <c r="AX134" s="1947"/>
      <c r="AY134" s="1948">
        <v>396.90699999999998</v>
      </c>
      <c r="AZ134" s="1947"/>
      <c r="BA134" s="1947">
        <v>0</v>
      </c>
      <c r="BB134" s="1949"/>
      <c r="BC134" s="1910">
        <v>103.428</v>
      </c>
      <c r="BD134" s="1947"/>
      <c r="BE134" s="1944">
        <v>247.03199999999998</v>
      </c>
      <c r="BF134" s="1947"/>
      <c r="BG134" s="1948">
        <v>396.90699999999998</v>
      </c>
      <c r="BH134" s="1217"/>
      <c r="BI134" s="1217"/>
    </row>
    <row r="135" spans="1:61" ht="15" customHeight="1" thickBot="1" x14ac:dyDescent="0.3">
      <c r="A135" s="880"/>
      <c r="B135" s="880"/>
      <c r="C135" s="3979"/>
      <c r="D135" s="1953" t="s">
        <v>2221</v>
      </c>
      <c r="E135" s="1953"/>
      <c r="F135" s="1909"/>
      <c r="G135" s="1947">
        <v>164</v>
      </c>
      <c r="H135" s="1947"/>
      <c r="I135" s="1947">
        <v>0</v>
      </c>
      <c r="J135" s="1947"/>
      <c r="K135" s="1910">
        <v>164</v>
      </c>
      <c r="L135" s="1947"/>
      <c r="M135" s="1947">
        <v>40</v>
      </c>
      <c r="N135" s="1947"/>
      <c r="O135" s="1910">
        <v>204</v>
      </c>
      <c r="P135" s="1947"/>
      <c r="Q135" s="1947">
        <v>63</v>
      </c>
      <c r="R135" s="1947"/>
      <c r="S135" s="1910">
        <v>267</v>
      </c>
      <c r="T135" s="1947"/>
      <c r="U135" s="1947">
        <v>88</v>
      </c>
      <c r="V135" s="1947"/>
      <c r="W135" s="1910">
        <v>355</v>
      </c>
      <c r="X135" s="1947"/>
      <c r="Y135" s="1947">
        <v>115.36199999999999</v>
      </c>
      <c r="Z135" s="1947"/>
      <c r="AA135" s="1910">
        <v>266.36199999999997</v>
      </c>
      <c r="AB135" s="1947"/>
      <c r="AC135" s="1910">
        <v>470.36199999999997</v>
      </c>
      <c r="AD135" s="1947"/>
      <c r="AE135" s="1947">
        <v>43.758000000000003</v>
      </c>
      <c r="AF135" s="1947"/>
      <c r="AG135" s="1910">
        <v>514.12</v>
      </c>
      <c r="AH135" s="1947"/>
      <c r="AI135" s="1947">
        <v>0</v>
      </c>
      <c r="AJ135" s="1947"/>
      <c r="AK135" s="1948">
        <v>514.12</v>
      </c>
      <c r="AL135" s="1947"/>
      <c r="AM135" s="1947">
        <v>477</v>
      </c>
      <c r="AN135" s="1949"/>
      <c r="AO135" s="1910">
        <v>520.75800000000004</v>
      </c>
      <c r="AP135" s="1947"/>
      <c r="AQ135" s="1948">
        <v>991.12</v>
      </c>
      <c r="AR135" s="1947"/>
      <c r="AS135" s="1947">
        <v>298.35000000000002</v>
      </c>
      <c r="AT135" s="1947"/>
      <c r="AU135" s="1948">
        <v>1289.47</v>
      </c>
      <c r="AV135" s="1947"/>
      <c r="AW135" s="1947">
        <v>0</v>
      </c>
      <c r="AX135" s="1947"/>
      <c r="AY135" s="1948">
        <v>1289.47</v>
      </c>
      <c r="AZ135" s="1947"/>
      <c r="BA135" s="1947">
        <v>0</v>
      </c>
      <c r="BB135" s="1949"/>
      <c r="BC135" s="1910">
        <v>298.35000000000002</v>
      </c>
      <c r="BD135" s="1947"/>
      <c r="BE135" s="1944">
        <v>819.10800000000006</v>
      </c>
      <c r="BF135" s="1947"/>
      <c r="BG135" s="1948">
        <v>1289.47</v>
      </c>
      <c r="BH135" s="1217"/>
      <c r="BI135" s="1217"/>
    </row>
    <row r="136" spans="1:61" ht="15" customHeight="1" thickBot="1" x14ac:dyDescent="0.3">
      <c r="C136" s="3979"/>
      <c r="D136" s="1953" t="s">
        <v>1526</v>
      </c>
      <c r="E136" s="1953"/>
      <c r="F136" s="1909"/>
      <c r="G136" s="1947">
        <v>0</v>
      </c>
      <c r="H136" s="1947"/>
      <c r="I136" s="1947">
        <v>1222.2999999999997</v>
      </c>
      <c r="J136" s="1947"/>
      <c r="K136" s="1910">
        <v>1222.2999999999997</v>
      </c>
      <c r="L136" s="1947"/>
      <c r="M136" s="1947">
        <v>1468.38</v>
      </c>
      <c r="N136" s="1947"/>
      <c r="O136" s="1910">
        <v>2690.68</v>
      </c>
      <c r="P136" s="1947"/>
      <c r="Q136" s="1947">
        <v>0</v>
      </c>
      <c r="R136" s="1947"/>
      <c r="S136" s="1910">
        <v>2690.68</v>
      </c>
      <c r="T136" s="1947"/>
      <c r="U136" s="1947">
        <v>848.76</v>
      </c>
      <c r="V136" s="1947"/>
      <c r="W136" s="1910">
        <v>3539.4399999999996</v>
      </c>
      <c r="X136" s="1947"/>
      <c r="Y136" s="1947">
        <v>793.3</v>
      </c>
      <c r="Z136" s="1947"/>
      <c r="AA136" s="1910">
        <v>1642.06</v>
      </c>
      <c r="AB136" s="1947"/>
      <c r="AC136" s="1910">
        <v>4332.74</v>
      </c>
      <c r="AD136" s="1947"/>
      <c r="AE136" s="1947">
        <v>632.55999999999995</v>
      </c>
      <c r="AF136" s="1947"/>
      <c r="AG136" s="1910">
        <v>4965.2999999999993</v>
      </c>
      <c r="AH136" s="1947"/>
      <c r="AI136" s="1947">
        <v>636.88</v>
      </c>
      <c r="AJ136" s="1947"/>
      <c r="AK136" s="1948">
        <v>5602.1799999999994</v>
      </c>
      <c r="AL136" s="1947"/>
      <c r="AM136" s="1947">
        <v>367.46</v>
      </c>
      <c r="AN136" s="1949"/>
      <c r="AO136" s="1910">
        <v>1636.9</v>
      </c>
      <c r="AP136" s="1947"/>
      <c r="AQ136" s="1948">
        <v>5969.6399999999994</v>
      </c>
      <c r="AR136" s="1947"/>
      <c r="AS136" s="1947">
        <v>0</v>
      </c>
      <c r="AT136" s="1947"/>
      <c r="AU136" s="1948">
        <v>5969.6399999999994</v>
      </c>
      <c r="AV136" s="1947"/>
      <c r="AW136" s="1947">
        <v>0</v>
      </c>
      <c r="AX136" s="1947"/>
      <c r="AY136" s="1948">
        <v>5969.6399999999994</v>
      </c>
      <c r="AZ136" s="1947"/>
      <c r="BA136" s="1947">
        <v>0</v>
      </c>
      <c r="BB136" s="1949"/>
      <c r="BC136" s="1910">
        <v>0</v>
      </c>
      <c r="BD136" s="1947"/>
      <c r="BE136" s="1944">
        <v>1636.9</v>
      </c>
      <c r="BF136" s="1947"/>
      <c r="BG136" s="1948">
        <v>5969.6399999999994</v>
      </c>
      <c r="BH136" s="1217"/>
      <c r="BI136" s="1217"/>
    </row>
    <row r="137" spans="1:61" ht="15" customHeight="1" thickBot="1" x14ac:dyDescent="0.3">
      <c r="C137" s="3979"/>
      <c r="D137" s="1953" t="s">
        <v>1525</v>
      </c>
      <c r="E137" s="1953"/>
      <c r="F137" s="1909"/>
      <c r="G137" s="1947">
        <v>0</v>
      </c>
      <c r="H137" s="1947"/>
      <c r="I137" s="1947">
        <v>0</v>
      </c>
      <c r="J137" s="1947"/>
      <c r="K137" s="1910">
        <v>0</v>
      </c>
      <c r="L137" s="1947"/>
      <c r="M137" s="1947">
        <v>10</v>
      </c>
      <c r="N137" s="1947"/>
      <c r="O137" s="1910">
        <v>10</v>
      </c>
      <c r="P137" s="1947"/>
      <c r="Q137" s="1947">
        <v>13</v>
      </c>
      <c r="R137" s="1947"/>
      <c r="S137" s="1910">
        <v>23</v>
      </c>
      <c r="T137" s="1947"/>
      <c r="U137" s="1947">
        <v>0</v>
      </c>
      <c r="V137" s="1947"/>
      <c r="W137" s="1910">
        <v>23</v>
      </c>
      <c r="X137" s="1947"/>
      <c r="Y137" s="1947">
        <v>9</v>
      </c>
      <c r="Z137" s="1947"/>
      <c r="AA137" s="1910">
        <v>22</v>
      </c>
      <c r="AB137" s="1947"/>
      <c r="AC137" s="1910">
        <v>32</v>
      </c>
      <c r="AD137" s="1947"/>
      <c r="AE137" s="1947">
        <v>13</v>
      </c>
      <c r="AF137" s="1947"/>
      <c r="AG137" s="1910">
        <v>45</v>
      </c>
      <c r="AH137" s="1947"/>
      <c r="AI137" s="1947">
        <v>0</v>
      </c>
      <c r="AJ137" s="1947"/>
      <c r="AK137" s="1948">
        <v>45</v>
      </c>
      <c r="AL137" s="1947"/>
      <c r="AM137" s="1947">
        <v>22</v>
      </c>
      <c r="AN137" s="1949"/>
      <c r="AO137" s="1910">
        <v>35</v>
      </c>
      <c r="AP137" s="1947"/>
      <c r="AQ137" s="1948">
        <v>67</v>
      </c>
      <c r="AR137" s="1947"/>
      <c r="AS137" s="1947">
        <v>12</v>
      </c>
      <c r="AT137" s="1947"/>
      <c r="AU137" s="1948">
        <v>79</v>
      </c>
      <c r="AV137" s="1947"/>
      <c r="AW137" s="1947">
        <v>0</v>
      </c>
      <c r="AX137" s="1947"/>
      <c r="AY137" s="1948">
        <v>79</v>
      </c>
      <c r="AZ137" s="1947"/>
      <c r="BA137" s="1947">
        <v>0</v>
      </c>
      <c r="BB137" s="1949"/>
      <c r="BC137" s="1910">
        <v>12</v>
      </c>
      <c r="BD137" s="1947"/>
      <c r="BE137" s="1944">
        <v>47</v>
      </c>
      <c r="BF137" s="1947"/>
      <c r="BG137" s="1948">
        <v>79</v>
      </c>
      <c r="BH137" s="1217"/>
      <c r="BI137" s="1217"/>
    </row>
    <row r="138" spans="1:61" ht="15.75" customHeight="1" thickBot="1" x14ac:dyDescent="0.3">
      <c r="C138" s="3980"/>
      <c r="D138" s="1954" t="s">
        <v>21</v>
      </c>
      <c r="E138" s="1954"/>
      <c r="F138" s="1955"/>
      <c r="G138" s="1956">
        <v>180</v>
      </c>
      <c r="H138" s="1956"/>
      <c r="I138" s="1956">
        <v>1222.2999999999997</v>
      </c>
      <c r="J138" s="1956"/>
      <c r="K138" s="1957">
        <v>1402.2999999999997</v>
      </c>
      <c r="L138" s="1956"/>
      <c r="M138" s="1956">
        <v>1522.38</v>
      </c>
      <c r="N138" s="1956"/>
      <c r="O138" s="1957">
        <v>2924.68</v>
      </c>
      <c r="P138" s="1956"/>
      <c r="Q138" s="1956">
        <v>135</v>
      </c>
      <c r="R138" s="1956"/>
      <c r="S138" s="1957">
        <v>3059.68</v>
      </c>
      <c r="T138" s="1956"/>
      <c r="U138" s="1956">
        <v>960.76</v>
      </c>
      <c r="V138" s="1956"/>
      <c r="W138" s="1957">
        <v>4020.4399999999996</v>
      </c>
      <c r="X138" s="1956"/>
      <c r="Y138" s="1956">
        <v>964.53699999999992</v>
      </c>
      <c r="Z138" s="1956"/>
      <c r="AA138" s="1957">
        <v>2060.297</v>
      </c>
      <c r="AB138" s="1956"/>
      <c r="AC138" s="1957">
        <v>4984.9769999999999</v>
      </c>
      <c r="AD138" s="1956"/>
      <c r="AE138" s="1956">
        <v>760.92199999999991</v>
      </c>
      <c r="AF138" s="1956"/>
      <c r="AG138" s="1957">
        <v>5745.8989999999994</v>
      </c>
      <c r="AH138" s="1956"/>
      <c r="AI138" s="1956">
        <v>636.88</v>
      </c>
      <c r="AJ138" s="1956"/>
      <c r="AK138" s="1958">
        <v>6382.7789999999995</v>
      </c>
      <c r="AL138" s="1956"/>
      <c r="AM138" s="1956">
        <v>938.46</v>
      </c>
      <c r="AN138" s="1956"/>
      <c r="AO138" s="1957">
        <v>2336.2619999999997</v>
      </c>
      <c r="AP138" s="1956"/>
      <c r="AQ138" s="1958">
        <v>7321.2389999999996</v>
      </c>
      <c r="AR138" s="1956"/>
      <c r="AS138" s="1956">
        <v>413.77800000000002</v>
      </c>
      <c r="AT138" s="1956"/>
      <c r="AU138" s="1958">
        <v>7735.0169999999998</v>
      </c>
      <c r="AV138" s="1956"/>
      <c r="AW138" s="1956">
        <v>0</v>
      </c>
      <c r="AX138" s="1956"/>
      <c r="AY138" s="1958">
        <v>7735.0169999999998</v>
      </c>
      <c r="AZ138" s="1956"/>
      <c r="BA138" s="1956">
        <v>0</v>
      </c>
      <c r="BB138" s="1956"/>
      <c r="BC138" s="1957">
        <v>413.77800000000002</v>
      </c>
      <c r="BD138" s="1956"/>
      <c r="BE138" s="1944">
        <v>2750.04</v>
      </c>
      <c r="BF138" s="1956"/>
      <c r="BG138" s="1958">
        <v>7735.0169999999998</v>
      </c>
      <c r="BH138" s="1217"/>
      <c r="BI138" s="1217"/>
    </row>
    <row r="139" spans="1:61" s="1920" customFormat="1" ht="17.25" thickBot="1" x14ac:dyDescent="0.3">
      <c r="C139" s="1978"/>
      <c r="D139" s="1974" t="s">
        <v>1513</v>
      </c>
      <c r="E139" s="1974"/>
      <c r="F139" s="1979"/>
      <c r="G139" s="1980">
        <v>0</v>
      </c>
      <c r="H139" s="1980"/>
      <c r="I139" s="1980">
        <v>-0.29999999999972715</v>
      </c>
      <c r="J139" s="1980"/>
      <c r="K139" s="1981">
        <v>-0.29999999999972715</v>
      </c>
      <c r="L139" s="1980"/>
      <c r="M139" s="1980">
        <v>0</v>
      </c>
      <c r="N139" s="1980"/>
      <c r="O139" s="1981">
        <v>-0.29999999999972715</v>
      </c>
      <c r="P139" s="1980"/>
      <c r="Q139" s="1980">
        <v>0.47999999999956344</v>
      </c>
      <c r="R139" s="1980"/>
      <c r="S139" s="1981">
        <v>0.17999999999983629</v>
      </c>
      <c r="T139" s="1980"/>
      <c r="U139" s="1980">
        <v>0</v>
      </c>
      <c r="V139" s="1980"/>
      <c r="W139" s="1981">
        <v>0.17999999999983629</v>
      </c>
      <c r="X139" s="1980"/>
      <c r="Y139" s="1980">
        <v>0</v>
      </c>
      <c r="Z139" s="1980"/>
      <c r="AA139" s="1981">
        <v>0.47999999999956344</v>
      </c>
      <c r="AB139" s="1980"/>
      <c r="AC139" s="1981">
        <v>0.17999999999983629</v>
      </c>
      <c r="AD139" s="1980"/>
      <c r="AE139" s="1980">
        <v>0</v>
      </c>
      <c r="AF139" s="1980"/>
      <c r="AG139" s="1981">
        <v>0.17999999999983629</v>
      </c>
      <c r="AH139" s="1980"/>
      <c r="AI139" s="1980">
        <v>0.12000000000000455</v>
      </c>
      <c r="AJ139" s="1980"/>
      <c r="AK139" s="1982">
        <v>0.29999999999984084</v>
      </c>
      <c r="AL139" s="1980"/>
      <c r="AM139" s="1980">
        <v>-3.6000000000967702E-2</v>
      </c>
      <c r="AN139" s="1980"/>
      <c r="AO139" s="1981">
        <v>8.3999999999036845E-2</v>
      </c>
      <c r="AP139" s="1980"/>
      <c r="AQ139" s="1982">
        <v>0.26399999999887314</v>
      </c>
      <c r="AR139" s="1980"/>
      <c r="AS139" s="1980">
        <v>0</v>
      </c>
      <c r="AT139" s="1980"/>
      <c r="AU139" s="1982">
        <v>0.26399999999887314</v>
      </c>
      <c r="AV139" s="1980"/>
      <c r="AW139" s="1980">
        <v>0</v>
      </c>
      <c r="AX139" s="1980"/>
      <c r="AY139" s="1982">
        <v>0.26399999999887314</v>
      </c>
      <c r="AZ139" s="1980"/>
      <c r="BA139" s="1980">
        <v>0</v>
      </c>
      <c r="BB139" s="1980"/>
      <c r="BC139" s="1981">
        <v>0</v>
      </c>
      <c r="BD139" s="1980"/>
      <c r="BE139" s="1981">
        <v>0.26399999999887314</v>
      </c>
      <c r="BF139" s="1980"/>
      <c r="BG139" s="1982">
        <v>0.26399999999887314</v>
      </c>
      <c r="BH139" s="1217"/>
      <c r="BI139" s="1217"/>
    </row>
    <row r="140" spans="1:61" x14ac:dyDescent="0.25">
      <c r="E140" s="32"/>
      <c r="K140" s="32"/>
      <c r="O140" s="32"/>
      <c r="S140" s="32"/>
      <c r="W140" s="32"/>
      <c r="AA140" s="32"/>
      <c r="AC140" s="32"/>
      <c r="AG140" s="32"/>
      <c r="AK140" s="32"/>
      <c r="AV140" s="1920"/>
    </row>
    <row r="141" spans="1:61" x14ac:dyDescent="0.25">
      <c r="E141" s="32"/>
      <c r="G141" s="1217"/>
      <c r="H141" s="1217"/>
      <c r="I141" s="1217"/>
      <c r="J141" s="1217"/>
      <c r="K141" s="1217"/>
      <c r="L141" s="1217"/>
      <c r="M141" s="1217"/>
      <c r="N141" s="1217"/>
      <c r="O141" s="1217"/>
      <c r="P141" s="1217"/>
      <c r="Q141" s="1217"/>
      <c r="R141" s="1217"/>
      <c r="S141" s="1217"/>
      <c r="T141" s="1217"/>
      <c r="U141" s="1217"/>
      <c r="V141" s="1217"/>
      <c r="W141" s="1217"/>
      <c r="X141" s="1217"/>
      <c r="Y141" s="1217"/>
      <c r="Z141" s="1217"/>
      <c r="AA141" s="1217"/>
      <c r="AB141" s="1217"/>
      <c r="AC141" s="1217"/>
      <c r="AD141" s="1217"/>
      <c r="AE141" s="1217"/>
      <c r="AF141" s="1217"/>
      <c r="AG141" s="1217"/>
      <c r="AH141" s="1217"/>
      <c r="AI141" s="1217"/>
      <c r="AJ141" s="1217"/>
      <c r="AK141" s="1217"/>
      <c r="AL141" s="1217"/>
      <c r="AM141" s="1217"/>
    </row>
    <row r="142" spans="1:61" x14ac:dyDescent="0.25">
      <c r="E142" s="32"/>
      <c r="K142" s="32"/>
      <c r="O142" s="32"/>
      <c r="S142" s="32"/>
      <c r="W142" s="32"/>
      <c r="AA142" s="32"/>
      <c r="AC142" s="32"/>
      <c r="AG142" s="32"/>
      <c r="AK142" s="32"/>
    </row>
    <row r="143" spans="1:61" x14ac:dyDescent="0.25">
      <c r="E143" s="32"/>
      <c r="K143" s="32"/>
      <c r="O143" s="32"/>
      <c r="S143" s="32"/>
      <c r="W143" s="32"/>
      <c r="AA143" s="32"/>
      <c r="AC143" s="32"/>
      <c r="AG143" s="32"/>
      <c r="AK143" s="32"/>
    </row>
    <row r="144" spans="1:61" x14ac:dyDescent="0.25">
      <c r="E144" s="32"/>
      <c r="K144" s="32"/>
      <c r="O144" s="32"/>
      <c r="S144" s="32"/>
      <c r="W144" s="32"/>
      <c r="AA144" s="32"/>
      <c r="AC144" s="32"/>
      <c r="AG144" s="32"/>
      <c r="AK144" s="32"/>
    </row>
    <row r="145" s="32" customFormat="1" x14ac:dyDescent="0.25"/>
    <row r="146" s="32" customFormat="1" x14ac:dyDescent="0.25"/>
    <row r="147" s="32" customFormat="1" x14ac:dyDescent="0.25"/>
    <row r="148" s="32" customFormat="1" x14ac:dyDescent="0.25"/>
    <row r="149" s="32" customFormat="1" x14ac:dyDescent="0.25"/>
    <row r="150" s="32" customFormat="1" x14ac:dyDescent="0.25"/>
    <row r="151" s="32" customFormat="1" x14ac:dyDescent="0.25"/>
    <row r="152" s="32" customFormat="1" x14ac:dyDescent="0.25"/>
    <row r="153" s="32" customFormat="1" x14ac:dyDescent="0.25"/>
    <row r="154" s="32" customFormat="1" x14ac:dyDescent="0.25"/>
    <row r="155" s="32" customFormat="1" x14ac:dyDescent="0.25"/>
    <row r="156" s="32" customFormat="1" x14ac:dyDescent="0.25"/>
    <row r="157" s="32" customFormat="1" x14ac:dyDescent="0.25"/>
    <row r="158" s="32" customFormat="1" x14ac:dyDescent="0.25"/>
    <row r="159" s="32" customFormat="1" x14ac:dyDescent="0.25"/>
    <row r="160" s="32" customFormat="1" x14ac:dyDescent="0.25"/>
    <row r="161" s="32" customFormat="1" x14ac:dyDescent="0.25"/>
    <row r="162" s="32" customFormat="1" x14ac:dyDescent="0.25"/>
    <row r="163" s="32" customFormat="1" x14ac:dyDescent="0.25"/>
    <row r="164" s="32" customFormat="1" x14ac:dyDescent="0.25"/>
    <row r="165" s="32" customFormat="1" x14ac:dyDescent="0.25"/>
    <row r="166" s="32" customFormat="1" x14ac:dyDescent="0.25"/>
    <row r="167" s="32" customFormat="1" x14ac:dyDescent="0.25"/>
    <row r="168" s="32" customFormat="1" x14ac:dyDescent="0.25"/>
    <row r="169" s="32" customFormat="1" x14ac:dyDescent="0.25"/>
    <row r="170" s="32" customFormat="1" x14ac:dyDescent="0.25"/>
    <row r="171" s="32" customFormat="1" x14ac:dyDescent="0.25"/>
    <row r="172" s="32" customFormat="1" x14ac:dyDescent="0.25"/>
    <row r="173" s="32" customFormat="1" x14ac:dyDescent="0.25"/>
    <row r="174" s="32" customFormat="1" x14ac:dyDescent="0.25"/>
    <row r="175" s="32" customFormat="1" x14ac:dyDescent="0.25"/>
    <row r="176" s="32" customFormat="1" x14ac:dyDescent="0.25"/>
    <row r="177" spans="5:37" x14ac:dyDescent="0.25">
      <c r="E177" s="32"/>
      <c r="K177" s="32"/>
      <c r="O177" s="32"/>
      <c r="S177" s="32"/>
      <c r="W177" s="32"/>
      <c r="AA177" s="32"/>
      <c r="AC177" s="32"/>
      <c r="AG177" s="32"/>
      <c r="AK177" s="32"/>
    </row>
    <row r="178" spans="5:37" x14ac:dyDescent="0.25">
      <c r="E178" s="32"/>
      <c r="K178" s="32"/>
      <c r="O178" s="32"/>
      <c r="S178" s="32"/>
      <c r="W178" s="32"/>
      <c r="AA178" s="32"/>
      <c r="AC178" s="32"/>
      <c r="AG178" s="32"/>
      <c r="AK178" s="32"/>
    </row>
    <row r="179" spans="5:37" x14ac:dyDescent="0.25">
      <c r="E179" s="32"/>
    </row>
    <row r="180" spans="5:37" x14ac:dyDescent="0.25">
      <c r="E180" s="32"/>
    </row>
  </sheetData>
  <mergeCells count="39">
    <mergeCell ref="C1:AQ1"/>
    <mergeCell ref="C130:C138"/>
    <mergeCell ref="V3:W3"/>
    <mergeCell ref="C102:C109"/>
    <mergeCell ref="C112:C114"/>
    <mergeCell ref="C116:C118"/>
    <mergeCell ref="C120:C127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2:D92"/>
    <mergeCell ref="N3:O3"/>
    <mergeCell ref="C90:D90"/>
    <mergeCell ref="C38:D38"/>
    <mergeCell ref="C46:D46"/>
    <mergeCell ref="C53:D53"/>
    <mergeCell ref="C76:D76"/>
    <mergeCell ref="C88:D88"/>
    <mergeCell ref="C89:D89"/>
    <mergeCell ref="F3:G3"/>
    <mergeCell ref="H3:I3"/>
    <mergeCell ref="E4:E89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zoomScale="110" zoomScaleNormal="110" zoomScaleSheetLayoutView="98" workbookViewId="0">
      <pane xSplit="8" topLeftCell="BF1" activePane="topRight" state="frozen"/>
      <selection activeCell="BS12" sqref="BS12"/>
      <selection pane="topRight" activeCell="BS12" sqref="BS12"/>
    </sheetView>
  </sheetViews>
  <sheetFormatPr defaultColWidth="9.140625" defaultRowHeight="15" x14ac:dyDescent="0.25"/>
  <cols>
    <col min="1" max="1" width="16.85546875" style="1558" hidden="1" customWidth="1"/>
    <col min="2" max="2" width="56.7109375" style="32" hidden="1" customWidth="1"/>
    <col min="3" max="3" width="6.140625" style="1152" hidden="1" customWidth="1"/>
    <col min="4" max="4" width="11.140625" style="1766" hidden="1" customWidth="1"/>
    <col min="5" max="5" width="8.140625" style="32" hidden="1" customWidth="1"/>
    <col min="6" max="6" width="13.28515625" style="32" customWidth="1"/>
    <col min="7" max="7" width="8.42578125" style="1900" bestFit="1" customWidth="1"/>
    <col min="8" max="8" width="55" style="32" bestFit="1" customWidth="1"/>
    <col min="9" max="11" width="11.7109375" style="32" bestFit="1" customWidth="1"/>
    <col min="12" max="12" width="14.28515625" style="32" bestFit="1" customWidth="1"/>
    <col min="13" max="13" width="14.28515625" style="32" hidden="1" customWidth="1"/>
    <col min="14" max="14" width="14.140625" style="32" hidden="1" customWidth="1"/>
    <col min="15" max="15" width="17.140625" style="32" bestFit="1" customWidth="1"/>
    <col min="16" max="16" width="11.7109375" style="32" bestFit="1" customWidth="1"/>
    <col min="17" max="18" width="12.28515625" style="32" bestFit="1" customWidth="1"/>
    <col min="19" max="20" width="11.7109375" style="32" customWidth="1"/>
    <col min="21" max="21" width="11.7109375" style="32" hidden="1" customWidth="1"/>
    <col min="22" max="22" width="14.140625" style="32" hidden="1" customWidth="1"/>
    <col min="23" max="24" width="11.7109375" style="32" customWidth="1"/>
    <col min="25" max="25" width="11.7109375" style="32" hidden="1" customWidth="1"/>
    <col min="26" max="26" width="14.140625" style="32" hidden="1" customWidth="1"/>
    <col min="27" max="27" width="12.28515625" style="32" customWidth="1"/>
    <col min="28" max="28" width="11.7109375" style="32" customWidth="1"/>
    <col min="29" max="29" width="12.28515625" style="32" customWidth="1"/>
    <col min="30" max="30" width="11.7109375" style="32" customWidth="1"/>
    <col min="31" max="31" width="17.140625" style="32" bestFit="1" customWidth="1"/>
    <col min="32" max="33" width="11.7109375" style="32" customWidth="1"/>
    <col min="34" max="34" width="11.7109375" style="1558" customWidth="1"/>
    <col min="35" max="35" width="12.85546875" style="1558" hidden="1" customWidth="1"/>
    <col min="36" max="36" width="14.140625" style="32" hidden="1" customWidth="1"/>
    <col min="37" max="37" width="12.28515625" style="32" customWidth="1"/>
    <col min="38" max="38" width="11.7109375" style="32" customWidth="1"/>
    <col min="39" max="39" width="17.140625" style="32" hidden="1" customWidth="1"/>
    <col min="40" max="40" width="14.140625" style="32" hidden="1" customWidth="1"/>
    <col min="41" max="41" width="12.28515625" style="32" customWidth="1"/>
    <col min="42" max="42" width="11.7109375" style="32" customWidth="1"/>
    <col min="43" max="43" width="12.28515625" style="32" customWidth="1"/>
    <col min="44" max="44" width="11.7109375" style="32" customWidth="1"/>
    <col min="45" max="46" width="12.85546875" style="32" hidden="1" customWidth="1"/>
    <col min="47" max="47" width="12.28515625" style="32" customWidth="1"/>
    <col min="48" max="48" width="14.140625" style="32" customWidth="1"/>
    <col min="49" max="50" width="12.85546875" style="32" hidden="1" customWidth="1"/>
    <col min="51" max="51" width="12.28515625" style="32" customWidth="1"/>
    <col min="52" max="52" width="11.7109375" style="32" customWidth="1"/>
    <col min="53" max="54" width="12.85546875" style="32" hidden="1" customWidth="1"/>
    <col min="55" max="55" width="12.28515625" style="32" customWidth="1"/>
    <col min="56" max="56" width="11.7109375" style="32" customWidth="1"/>
    <col min="57" max="58" width="12.28515625" style="32" customWidth="1"/>
    <col min="59" max="59" width="12.85546875" style="32" customWidth="1"/>
    <col min="60" max="60" width="11.7109375" style="32" customWidth="1"/>
    <col min="61" max="62" width="12.85546875" style="32" customWidth="1"/>
    <col min="63" max="64" width="11.28515625" style="32" bestFit="1" customWidth="1"/>
    <col min="65" max="66" width="11.42578125" style="32" bestFit="1" customWidth="1"/>
    <col min="67" max="16384" width="9.140625" style="32"/>
  </cols>
  <sheetData>
    <row r="1" spans="1:66" ht="22.5" x14ac:dyDescent="0.3">
      <c r="B1" s="1764" t="s">
        <v>497</v>
      </c>
      <c r="C1" s="1765"/>
      <c r="G1" s="1767"/>
      <c r="H1" s="1499" t="s">
        <v>497</v>
      </c>
      <c r="I1" s="1768"/>
      <c r="J1" s="1768"/>
      <c r="K1" s="1768"/>
      <c r="L1" s="1768"/>
      <c r="M1" s="1768"/>
      <c r="N1" s="1768"/>
      <c r="O1" s="1768"/>
      <c r="P1" s="1768"/>
      <c r="Q1" s="1768"/>
      <c r="R1" s="1768"/>
      <c r="S1" s="1768"/>
      <c r="T1" s="1768"/>
      <c r="U1" s="1768"/>
      <c r="V1" s="1768"/>
      <c r="W1" s="1768"/>
      <c r="X1" s="1768"/>
      <c r="Y1" s="1768"/>
      <c r="Z1" s="1768"/>
      <c r="AA1" s="1768"/>
      <c r="AB1" s="1768"/>
      <c r="AC1" s="1768"/>
      <c r="AD1" s="1768"/>
      <c r="AE1" s="1768"/>
      <c r="AF1" s="1768"/>
      <c r="AG1" s="1768"/>
      <c r="AH1" s="1768"/>
      <c r="AI1" s="1768"/>
      <c r="AJ1" s="1769"/>
      <c r="AK1" s="1769"/>
      <c r="AL1" s="1769"/>
      <c r="AM1" s="1768"/>
      <c r="AN1" s="1768"/>
    </row>
    <row r="2" spans="1:66" x14ac:dyDescent="0.25">
      <c r="B2" s="880"/>
      <c r="C2" s="1765"/>
      <c r="G2" s="1767"/>
      <c r="H2" s="1500"/>
      <c r="I2" s="1500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70"/>
      <c r="AC2" s="175"/>
      <c r="AD2" s="175"/>
      <c r="AE2" s="175"/>
      <c r="AF2" s="175"/>
      <c r="AH2" s="1770"/>
      <c r="AI2" s="175"/>
      <c r="AK2" s="1365"/>
    </row>
    <row r="3" spans="1:66" ht="15.75" thickBot="1" x14ac:dyDescent="0.3">
      <c r="B3" s="1771"/>
      <c r="C3" s="1344"/>
      <c r="D3" s="1772">
        <v>30</v>
      </c>
      <c r="E3" s="1772">
        <v>31</v>
      </c>
      <c r="G3" s="1767"/>
      <c r="H3" s="1500"/>
      <c r="I3" s="1773">
        <v>30</v>
      </c>
      <c r="J3" s="1340">
        <v>30</v>
      </c>
      <c r="K3" s="1340">
        <v>31</v>
      </c>
      <c r="L3" s="1340">
        <v>31</v>
      </c>
      <c r="M3" s="1774">
        <v>61</v>
      </c>
      <c r="N3" s="1774">
        <v>61</v>
      </c>
      <c r="O3" s="1773">
        <v>30</v>
      </c>
      <c r="P3" s="1340">
        <v>30</v>
      </c>
      <c r="Q3" s="1340">
        <v>91</v>
      </c>
      <c r="R3" s="1340">
        <v>91</v>
      </c>
      <c r="S3" s="1340">
        <v>31</v>
      </c>
      <c r="T3" s="1340">
        <v>31</v>
      </c>
      <c r="U3" s="1774">
        <v>122</v>
      </c>
      <c r="V3" s="1774">
        <v>122</v>
      </c>
      <c r="W3" s="1340">
        <v>31</v>
      </c>
      <c r="X3" s="1340">
        <v>31</v>
      </c>
      <c r="Y3" s="1774">
        <v>153</v>
      </c>
      <c r="Z3" s="1774">
        <v>153</v>
      </c>
      <c r="AA3" s="1340">
        <v>30</v>
      </c>
      <c r="AB3" s="1340">
        <v>30</v>
      </c>
      <c r="AC3" s="1340">
        <v>92</v>
      </c>
      <c r="AD3" s="1340">
        <v>92</v>
      </c>
      <c r="AE3" s="1774">
        <v>183</v>
      </c>
      <c r="AF3" s="1774">
        <v>183</v>
      </c>
      <c r="AG3" s="1340">
        <v>31</v>
      </c>
      <c r="AH3" s="1340">
        <v>31</v>
      </c>
      <c r="AI3" s="1774">
        <v>214</v>
      </c>
      <c r="AJ3" s="1774">
        <v>214</v>
      </c>
      <c r="AK3" s="1340">
        <v>30</v>
      </c>
      <c r="AL3" s="1340">
        <v>30</v>
      </c>
      <c r="AM3" s="1774">
        <v>244</v>
      </c>
      <c r="AN3" s="1774">
        <v>244</v>
      </c>
      <c r="AO3" s="1340">
        <v>31</v>
      </c>
      <c r="AP3" s="1340">
        <v>31</v>
      </c>
      <c r="AQ3" s="1340">
        <v>92</v>
      </c>
      <c r="AR3" s="1340">
        <v>92</v>
      </c>
      <c r="AS3" s="1774">
        <v>275</v>
      </c>
      <c r="AT3" s="1774">
        <v>275</v>
      </c>
      <c r="AU3" s="1340">
        <v>31</v>
      </c>
      <c r="AV3" s="1340">
        <v>31</v>
      </c>
      <c r="AW3" s="1774">
        <v>306</v>
      </c>
      <c r="AX3" s="1774">
        <v>306</v>
      </c>
      <c r="AY3" s="1340">
        <v>28</v>
      </c>
      <c r="AZ3" s="1340">
        <v>28</v>
      </c>
      <c r="BA3" s="1774">
        <v>334</v>
      </c>
      <c r="BB3" s="1774">
        <v>334</v>
      </c>
      <c r="BC3" s="1340">
        <v>31</v>
      </c>
      <c r="BD3" s="1340">
        <v>31</v>
      </c>
      <c r="BE3" s="1340">
        <v>90</v>
      </c>
      <c r="BF3" s="1340">
        <v>90</v>
      </c>
      <c r="BG3" s="1774">
        <v>182</v>
      </c>
      <c r="BH3" s="1774">
        <v>182</v>
      </c>
      <c r="BI3" s="1774">
        <v>365</v>
      </c>
      <c r="BJ3" s="1774">
        <v>365</v>
      </c>
    </row>
    <row r="4" spans="1:66" ht="22.5" x14ac:dyDescent="0.25">
      <c r="B4" s="1775" t="s">
        <v>135</v>
      </c>
      <c r="C4" s="3990" t="s">
        <v>170</v>
      </c>
      <c r="D4" s="1776" t="s">
        <v>679</v>
      </c>
      <c r="E4" s="1777" t="s">
        <v>680</v>
      </c>
      <c r="G4" s="1778"/>
      <c r="H4" s="1779" t="s">
        <v>135</v>
      </c>
      <c r="I4" s="3985" t="s">
        <v>1742</v>
      </c>
      <c r="J4" s="3733"/>
      <c r="K4" s="3906" t="s">
        <v>1871</v>
      </c>
      <c r="L4" s="3984"/>
      <c r="M4" s="3985" t="s">
        <v>14</v>
      </c>
      <c r="N4" s="3984"/>
      <c r="O4" s="3993" t="s">
        <v>1911</v>
      </c>
      <c r="P4" s="3733"/>
      <c r="Q4" s="3985" t="s">
        <v>802</v>
      </c>
      <c r="R4" s="3984"/>
      <c r="S4" s="3906" t="s">
        <v>1940</v>
      </c>
      <c r="T4" s="3984"/>
      <c r="U4" s="3985" t="s">
        <v>17</v>
      </c>
      <c r="V4" s="3984"/>
      <c r="W4" s="3906" t="s">
        <v>1964</v>
      </c>
      <c r="X4" s="3984"/>
      <c r="Y4" s="3985" t="s">
        <v>18</v>
      </c>
      <c r="Z4" s="3984"/>
      <c r="AA4" s="3906" t="s">
        <v>1985</v>
      </c>
      <c r="AB4" s="3984"/>
      <c r="AC4" s="3985" t="s">
        <v>842</v>
      </c>
      <c r="AD4" s="3984"/>
      <c r="AE4" s="3985" t="s">
        <v>659</v>
      </c>
      <c r="AF4" s="3984"/>
      <c r="AG4" s="3906" t="s">
        <v>2004</v>
      </c>
      <c r="AH4" s="3984"/>
      <c r="AI4" s="3985" t="s">
        <v>24</v>
      </c>
      <c r="AJ4" s="3984"/>
      <c r="AK4" s="3906" t="s">
        <v>2020</v>
      </c>
      <c r="AL4" s="3984"/>
      <c r="AM4" s="3985" t="s">
        <v>27</v>
      </c>
      <c r="AN4" s="3984"/>
      <c r="AO4" s="3906" t="s">
        <v>2037</v>
      </c>
      <c r="AP4" s="3984"/>
      <c r="AQ4" s="3985" t="s">
        <v>1675</v>
      </c>
      <c r="AR4" s="3984"/>
      <c r="AS4" s="3985" t="s">
        <v>1676</v>
      </c>
      <c r="AT4" s="3984"/>
      <c r="AU4" s="3906" t="s">
        <v>2142</v>
      </c>
      <c r="AV4" s="3984"/>
      <c r="AW4" s="3985" t="s">
        <v>28</v>
      </c>
      <c r="AX4" s="3984"/>
      <c r="AY4" s="3906" t="s">
        <v>2156</v>
      </c>
      <c r="AZ4" s="3984"/>
      <c r="BA4" s="3985" t="s">
        <v>30</v>
      </c>
      <c r="BB4" s="3984"/>
      <c r="BC4" s="3906" t="s">
        <v>2168</v>
      </c>
      <c r="BD4" s="3984"/>
      <c r="BE4" s="3985" t="s">
        <v>1721</v>
      </c>
      <c r="BF4" s="3984"/>
      <c r="BG4" s="3985" t="s">
        <v>673</v>
      </c>
      <c r="BH4" s="3984"/>
      <c r="BI4" s="3985" t="s">
        <v>1763</v>
      </c>
      <c r="BJ4" s="3984"/>
    </row>
    <row r="5" spans="1:66" ht="15.75" thickBot="1" x14ac:dyDescent="0.3">
      <c r="A5" s="1253" t="s">
        <v>747</v>
      </c>
      <c r="B5" s="1780" t="s">
        <v>413</v>
      </c>
      <c r="C5" s="3991"/>
      <c r="D5" s="1776" t="s">
        <v>172</v>
      </c>
      <c r="E5" s="1777" t="s">
        <v>172</v>
      </c>
      <c r="G5" s="1781"/>
      <c r="H5" s="1782"/>
      <c r="I5" s="1783" t="s">
        <v>171</v>
      </c>
      <c r="J5" s="1355" t="s">
        <v>172</v>
      </c>
      <c r="K5" s="1355" t="s">
        <v>171</v>
      </c>
      <c r="L5" s="1784" t="s">
        <v>172</v>
      </c>
      <c r="M5" s="1355" t="s">
        <v>171</v>
      </c>
      <c r="N5" s="1784" t="s">
        <v>172</v>
      </c>
      <c r="O5" s="1785" t="s">
        <v>171</v>
      </c>
      <c r="P5" s="1355" t="s">
        <v>172</v>
      </c>
      <c r="Q5" s="1355" t="s">
        <v>171</v>
      </c>
      <c r="R5" s="1784" t="s">
        <v>172</v>
      </c>
      <c r="S5" s="1355" t="s">
        <v>171</v>
      </c>
      <c r="T5" s="1784" t="s">
        <v>172</v>
      </c>
      <c r="U5" s="1355" t="s">
        <v>171</v>
      </c>
      <c r="V5" s="1784" t="s">
        <v>172</v>
      </c>
      <c r="W5" s="1355" t="s">
        <v>171</v>
      </c>
      <c r="X5" s="1784" t="s">
        <v>172</v>
      </c>
      <c r="Y5" s="1355" t="s">
        <v>171</v>
      </c>
      <c r="Z5" s="1784" t="s">
        <v>172</v>
      </c>
      <c r="AA5" s="1355" t="s">
        <v>171</v>
      </c>
      <c r="AB5" s="1784" t="s">
        <v>172</v>
      </c>
      <c r="AC5" s="1355" t="s">
        <v>171</v>
      </c>
      <c r="AD5" s="1784" t="s">
        <v>172</v>
      </c>
      <c r="AE5" s="1355" t="s">
        <v>171</v>
      </c>
      <c r="AF5" s="1784" t="s">
        <v>172</v>
      </c>
      <c r="AG5" s="1355" t="s">
        <v>171</v>
      </c>
      <c r="AH5" s="1784" t="s">
        <v>172</v>
      </c>
      <c r="AI5" s="1355" t="s">
        <v>171</v>
      </c>
      <c r="AJ5" s="1784" t="s">
        <v>172</v>
      </c>
      <c r="AK5" s="1355" t="s">
        <v>171</v>
      </c>
      <c r="AL5" s="1784" t="s">
        <v>172</v>
      </c>
      <c r="AM5" s="1355" t="s">
        <v>171</v>
      </c>
      <c r="AN5" s="1784" t="s">
        <v>172</v>
      </c>
      <c r="AO5" s="1355" t="s">
        <v>171</v>
      </c>
      <c r="AP5" s="1784" t="s">
        <v>172</v>
      </c>
      <c r="AQ5" s="1355" t="s">
        <v>171</v>
      </c>
      <c r="AR5" s="1784" t="s">
        <v>172</v>
      </c>
      <c r="AS5" s="1355" t="s">
        <v>171</v>
      </c>
      <c r="AT5" s="1784" t="s">
        <v>172</v>
      </c>
      <c r="AU5" s="1355" t="s">
        <v>171</v>
      </c>
      <c r="AV5" s="1784" t="s">
        <v>172</v>
      </c>
      <c r="AW5" s="1355" t="s">
        <v>171</v>
      </c>
      <c r="AX5" s="1784" t="s">
        <v>172</v>
      </c>
      <c r="AY5" s="1355" t="s">
        <v>171</v>
      </c>
      <c r="AZ5" s="1784" t="s">
        <v>172</v>
      </c>
      <c r="BA5" s="1355" t="s">
        <v>171</v>
      </c>
      <c r="BB5" s="1784" t="s">
        <v>172</v>
      </c>
      <c r="BC5" s="1355" t="s">
        <v>171</v>
      </c>
      <c r="BD5" s="1784" t="s">
        <v>172</v>
      </c>
      <c r="BE5" s="1355" t="s">
        <v>171</v>
      </c>
      <c r="BF5" s="1784" t="s">
        <v>172</v>
      </c>
      <c r="BG5" s="1355" t="s">
        <v>171</v>
      </c>
      <c r="BH5" s="1784" t="s">
        <v>172</v>
      </c>
      <c r="BI5" s="1355" t="s">
        <v>171</v>
      </c>
      <c r="BJ5" s="1784" t="s">
        <v>172</v>
      </c>
    </row>
    <row r="6" spans="1:66" ht="15.75" x14ac:dyDescent="0.25">
      <c r="A6" s="1253">
        <v>1</v>
      </c>
      <c r="B6" s="1786" t="s">
        <v>481</v>
      </c>
      <c r="C6" s="1555" t="s">
        <v>211</v>
      </c>
      <c r="D6" s="1787">
        <v>0</v>
      </c>
      <c r="E6" s="1788">
        <v>0</v>
      </c>
      <c r="G6" s="1789">
        <v>1</v>
      </c>
      <c r="H6" s="1790" t="s">
        <v>748</v>
      </c>
      <c r="I6" s="1791">
        <v>114737536.38806775</v>
      </c>
      <c r="J6" s="1792">
        <v>112721516.00000006</v>
      </c>
      <c r="K6" s="1791">
        <v>118799648.96505566</v>
      </c>
      <c r="L6" s="1792">
        <v>113804537.08000001</v>
      </c>
      <c r="M6" s="1793">
        <v>233537185.35312343</v>
      </c>
      <c r="N6" s="1793">
        <v>226526053.08000007</v>
      </c>
      <c r="O6" s="1791">
        <v>96405206.16177915</v>
      </c>
      <c r="P6" s="1792">
        <v>99306169.999999821</v>
      </c>
      <c r="Q6" s="1794">
        <v>329942391.51490259</v>
      </c>
      <c r="R6" s="1795">
        <v>325832223.07999992</v>
      </c>
      <c r="S6" s="1791">
        <v>82567052.97797209</v>
      </c>
      <c r="T6" s="1792">
        <v>115619737</v>
      </c>
      <c r="U6" s="1796">
        <v>412509444.49287468</v>
      </c>
      <c r="V6" s="1793">
        <v>441451960.07999992</v>
      </c>
      <c r="W6" s="1791">
        <v>117486169.03513563</v>
      </c>
      <c r="X6" s="1792">
        <v>115557036.99999994</v>
      </c>
      <c r="Y6" s="1796">
        <v>529995613.52801031</v>
      </c>
      <c r="Z6" s="1796">
        <v>557008997.07999992</v>
      </c>
      <c r="AA6" s="1791">
        <v>113588927.30380899</v>
      </c>
      <c r="AB6" s="1792">
        <v>111468482</v>
      </c>
      <c r="AC6" s="1794">
        <v>313642149.3169167</v>
      </c>
      <c r="AD6" s="1795">
        <v>342645255.99999994</v>
      </c>
      <c r="AE6" s="1796">
        <v>643584540.8318193</v>
      </c>
      <c r="AF6" s="1796">
        <v>668477479.07999992</v>
      </c>
      <c r="AG6" s="1791">
        <v>119654488.74522722</v>
      </c>
      <c r="AH6" s="1792">
        <v>112905730.99999997</v>
      </c>
      <c r="AI6" s="1796">
        <v>763239029.57704651</v>
      </c>
      <c r="AJ6" s="1796">
        <v>781383210.07999992</v>
      </c>
      <c r="AK6" s="1791">
        <v>115853245.48355758</v>
      </c>
      <c r="AL6" s="1792">
        <v>49694294.32</v>
      </c>
      <c r="AM6" s="1796">
        <v>879092275.0606041</v>
      </c>
      <c r="AN6" s="1796">
        <v>831077504.39999998</v>
      </c>
      <c r="AO6" s="1791">
        <v>119654488.74522725</v>
      </c>
      <c r="AP6" s="1792">
        <v>109930729</v>
      </c>
      <c r="AQ6" s="1794">
        <v>355162222.97401202</v>
      </c>
      <c r="AR6" s="1795">
        <v>272530754.31999993</v>
      </c>
      <c r="AS6" s="1796">
        <v>998746763.80583131</v>
      </c>
      <c r="AT6" s="1793">
        <v>941008233.39999998</v>
      </c>
      <c r="AU6" s="1791">
        <v>119654488.74522725</v>
      </c>
      <c r="AV6" s="1795">
        <v>110785005.104</v>
      </c>
      <c r="AW6" s="1796">
        <v>1118401252.5510585</v>
      </c>
      <c r="AX6" s="1793">
        <v>1051793238.5039999</v>
      </c>
      <c r="AY6" s="1791">
        <v>107860937.62938064</v>
      </c>
      <c r="AZ6" s="1795">
        <v>101744654</v>
      </c>
      <c r="BA6" s="1796">
        <v>1226262190.1804392</v>
      </c>
      <c r="BB6" s="1793">
        <v>1153537892.5039999</v>
      </c>
      <c r="BC6" s="1791">
        <v>120188377.92728528</v>
      </c>
      <c r="BD6" s="1795">
        <v>113782918</v>
      </c>
      <c r="BE6" s="1794">
        <v>347703804.30189317</v>
      </c>
      <c r="BF6" s="1795">
        <v>326312577.10399997</v>
      </c>
      <c r="BG6" s="1796">
        <v>702866027.27590513</v>
      </c>
      <c r="BH6" s="1796">
        <v>598843331.42399991</v>
      </c>
      <c r="BI6" s="1796">
        <v>1346450568.1077244</v>
      </c>
      <c r="BJ6" s="1793">
        <v>1267320810.5039999</v>
      </c>
      <c r="BK6" s="1217"/>
      <c r="BL6" s="1273"/>
      <c r="BM6" s="1365"/>
      <c r="BN6" s="1365"/>
    </row>
    <row r="7" spans="1:66" x14ac:dyDescent="0.25">
      <c r="A7" s="1253">
        <v>2</v>
      </c>
      <c r="B7" s="1797" t="s">
        <v>588</v>
      </c>
      <c r="C7" s="1519" t="s">
        <v>211</v>
      </c>
      <c r="D7" s="1798">
        <v>29290499.99999997</v>
      </c>
      <c r="E7" s="1799">
        <v>29010500</v>
      </c>
      <c r="G7" s="1781">
        <v>1.1000000000000001</v>
      </c>
      <c r="H7" s="1782" t="s">
        <v>481</v>
      </c>
      <c r="I7" s="1800">
        <v>0</v>
      </c>
      <c r="J7" s="1801">
        <v>0</v>
      </c>
      <c r="K7" s="1800">
        <v>0</v>
      </c>
      <c r="L7" s="1801">
        <v>0</v>
      </c>
      <c r="M7" s="1802">
        <v>0</v>
      </c>
      <c r="N7" s="1802">
        <v>0</v>
      </c>
      <c r="O7" s="1800">
        <v>0</v>
      </c>
      <c r="P7" s="1801"/>
      <c r="Q7" s="1803">
        <v>0</v>
      </c>
      <c r="R7" s="1801">
        <v>0</v>
      </c>
      <c r="S7" s="1800">
        <v>0</v>
      </c>
      <c r="T7" s="1801"/>
      <c r="U7" s="1802">
        <v>0</v>
      </c>
      <c r="V7" s="1802">
        <v>0</v>
      </c>
      <c r="W7" s="1800">
        <v>0</v>
      </c>
      <c r="X7" s="1801">
        <v>0</v>
      </c>
      <c r="Y7" s="1802">
        <v>0</v>
      </c>
      <c r="Z7" s="1802">
        <v>0</v>
      </c>
      <c r="AA7" s="1800">
        <v>0</v>
      </c>
      <c r="AB7" s="1801">
        <v>0</v>
      </c>
      <c r="AC7" s="1803">
        <v>0</v>
      </c>
      <c r="AD7" s="1803">
        <v>0</v>
      </c>
      <c r="AE7" s="1804">
        <v>0</v>
      </c>
      <c r="AF7" s="1804">
        <v>0</v>
      </c>
      <c r="AG7" s="1800">
        <v>0</v>
      </c>
      <c r="AH7" s="1801">
        <v>0</v>
      </c>
      <c r="AI7" s="1802">
        <v>0</v>
      </c>
      <c r="AJ7" s="1802">
        <v>0</v>
      </c>
      <c r="AK7" s="1800">
        <v>0</v>
      </c>
      <c r="AL7" s="1801">
        <v>0</v>
      </c>
      <c r="AM7" s="1802">
        <v>0</v>
      </c>
      <c r="AN7" s="1802">
        <v>0</v>
      </c>
      <c r="AO7" s="1800">
        <v>0</v>
      </c>
      <c r="AP7" s="1801">
        <v>0</v>
      </c>
      <c r="AQ7" s="1803">
        <v>0</v>
      </c>
      <c r="AR7" s="1803">
        <v>0</v>
      </c>
      <c r="AS7" s="1802">
        <v>0</v>
      </c>
      <c r="AT7" s="1802">
        <v>0</v>
      </c>
      <c r="AU7" s="1800">
        <v>0</v>
      </c>
      <c r="AV7" s="1801">
        <v>0</v>
      </c>
      <c r="AW7" s="1802">
        <v>0</v>
      </c>
      <c r="AX7" s="1802">
        <v>0</v>
      </c>
      <c r="AY7" s="1800">
        <v>0</v>
      </c>
      <c r="AZ7" s="1801">
        <v>0</v>
      </c>
      <c r="BA7" s="1802">
        <v>0</v>
      </c>
      <c r="BB7" s="1802">
        <v>0</v>
      </c>
      <c r="BC7" s="1800">
        <v>0</v>
      </c>
      <c r="BD7" s="1801">
        <v>0</v>
      </c>
      <c r="BE7" s="1803">
        <v>0</v>
      </c>
      <c r="BF7" s="1803">
        <v>0</v>
      </c>
      <c r="BG7" s="1804">
        <v>0</v>
      </c>
      <c r="BH7" s="1804">
        <v>0</v>
      </c>
      <c r="BI7" s="1802">
        <v>0</v>
      </c>
      <c r="BJ7" s="1802">
        <v>0</v>
      </c>
      <c r="BK7" s="1217"/>
      <c r="BL7" s="1273"/>
      <c r="BM7" s="1365"/>
      <c r="BN7" s="1365"/>
    </row>
    <row r="8" spans="1:66" x14ac:dyDescent="0.25">
      <c r="A8" s="1253">
        <v>3</v>
      </c>
      <c r="B8" s="1797" t="s">
        <v>482</v>
      </c>
      <c r="C8" s="1519" t="s">
        <v>211</v>
      </c>
      <c r="D8" s="1798">
        <v>3137000</v>
      </c>
      <c r="E8" s="1799">
        <v>766000</v>
      </c>
      <c r="G8" s="1781">
        <v>1.2</v>
      </c>
      <c r="H8" s="1782" t="s">
        <v>588</v>
      </c>
      <c r="I8" s="1805">
        <v>37481488.109677479</v>
      </c>
      <c r="J8" s="1806">
        <v>38265100.000000052</v>
      </c>
      <c r="K8" s="1805">
        <v>39228286.744186133</v>
      </c>
      <c r="L8" s="1806">
        <v>33285000</v>
      </c>
      <c r="M8" s="1804">
        <v>76709774.853863612</v>
      </c>
      <c r="N8" s="1804">
        <v>71550100.00000006</v>
      </c>
      <c r="O8" s="1805">
        <v>33343222.375330269</v>
      </c>
      <c r="P8" s="1806">
        <v>27524799.999999814</v>
      </c>
      <c r="Q8" s="1807">
        <v>110052997.22919388</v>
      </c>
      <c r="R8" s="1806">
        <v>99074899.999999881</v>
      </c>
      <c r="S8" s="1805">
        <v>24364998.638822272</v>
      </c>
      <c r="T8" s="1806">
        <v>33474800.000000004</v>
      </c>
      <c r="U8" s="1804">
        <v>134417995.86801615</v>
      </c>
      <c r="V8" s="1804">
        <v>132549699.99999988</v>
      </c>
      <c r="W8" s="1805">
        <v>38430902.980707645</v>
      </c>
      <c r="X8" s="1806">
        <v>32746599.999999948</v>
      </c>
      <c r="Y8" s="1804">
        <v>172848898.8487238</v>
      </c>
      <c r="Z8" s="1804">
        <v>165296299.99999982</v>
      </c>
      <c r="AA8" s="1805">
        <v>36635786.373029053</v>
      </c>
      <c r="AB8" s="1806">
        <v>29863700</v>
      </c>
      <c r="AC8" s="1803">
        <v>99431687.992558971</v>
      </c>
      <c r="AD8" s="1803">
        <v>96085099.999999955</v>
      </c>
      <c r="AE8" s="1804">
        <v>209484685.22175285</v>
      </c>
      <c r="AF8" s="1804">
        <v>195159999.99999982</v>
      </c>
      <c r="AG8" s="1805">
        <v>39591106.959484957</v>
      </c>
      <c r="AH8" s="1806">
        <v>30478299.999999974</v>
      </c>
      <c r="AI8" s="1804">
        <v>249075792.18123782</v>
      </c>
      <c r="AJ8" s="1804">
        <v>225638299.99999979</v>
      </c>
      <c r="AK8" s="1805">
        <v>38489478.129143625</v>
      </c>
      <c r="AL8" s="1806">
        <v>11127700</v>
      </c>
      <c r="AM8" s="1804">
        <v>287565270.31038141</v>
      </c>
      <c r="AN8" s="1804">
        <v>236765999.99999979</v>
      </c>
      <c r="AO8" s="1805">
        <v>39955819.877610274</v>
      </c>
      <c r="AP8" s="1806">
        <v>35845400</v>
      </c>
      <c r="AQ8" s="1803">
        <v>118036404.96623886</v>
      </c>
      <c r="AR8" s="1803">
        <v>77451399.99999997</v>
      </c>
      <c r="AS8" s="1804">
        <v>327521090.18799168</v>
      </c>
      <c r="AT8" s="1804">
        <v>272611399.99999976</v>
      </c>
      <c r="AU8" s="1805">
        <v>39973484.439013772</v>
      </c>
      <c r="AV8" s="1806">
        <v>35081600.000000007</v>
      </c>
      <c r="AW8" s="1804">
        <v>367494574.62700546</v>
      </c>
      <c r="AX8" s="1804">
        <v>307692999.99999976</v>
      </c>
      <c r="AY8" s="1805">
        <v>36291780.355194263</v>
      </c>
      <c r="AZ8" s="1806">
        <v>31225199.999999996</v>
      </c>
      <c r="BA8" s="1804">
        <v>403786354.98219973</v>
      </c>
      <c r="BB8" s="1804">
        <v>338918199.99999976</v>
      </c>
      <c r="BC8" s="1805">
        <v>39826390.96131663</v>
      </c>
      <c r="BD8" s="1806">
        <v>33457399.999999993</v>
      </c>
      <c r="BE8" s="1803">
        <v>116091655.75552467</v>
      </c>
      <c r="BF8" s="1803">
        <v>99764200</v>
      </c>
      <c r="BG8" s="1804">
        <v>234128060.72176352</v>
      </c>
      <c r="BH8" s="1804">
        <v>177215599.99999997</v>
      </c>
      <c r="BI8" s="1804">
        <v>443612745.94351637</v>
      </c>
      <c r="BJ8" s="1804">
        <v>372375599.99999976</v>
      </c>
      <c r="BK8" s="1217"/>
      <c r="BL8" s="1273"/>
      <c r="BM8" s="1365"/>
      <c r="BN8" s="1365"/>
    </row>
    <row r="9" spans="1:66" x14ac:dyDescent="0.25">
      <c r="A9" s="1253">
        <v>4</v>
      </c>
      <c r="B9" s="1797" t="s">
        <v>483</v>
      </c>
      <c r="C9" s="1519" t="s">
        <v>211</v>
      </c>
      <c r="D9" s="1798">
        <v>56402000</v>
      </c>
      <c r="E9" s="1799">
        <v>65310000</v>
      </c>
      <c r="G9" s="1781">
        <v>1.3</v>
      </c>
      <c r="H9" s="1782" t="s">
        <v>482</v>
      </c>
      <c r="I9" s="1805">
        <v>3600000</v>
      </c>
      <c r="J9" s="1806">
        <v>3702400</v>
      </c>
      <c r="K9" s="1805">
        <v>3720000</v>
      </c>
      <c r="L9" s="1806">
        <v>3877799.9359999998</v>
      </c>
      <c r="M9" s="1804">
        <v>7320000</v>
      </c>
      <c r="N9" s="1804">
        <v>7580199.9359999998</v>
      </c>
      <c r="O9" s="1805">
        <v>3600000</v>
      </c>
      <c r="P9" s="1806">
        <v>3158400</v>
      </c>
      <c r="Q9" s="1807">
        <v>10920000</v>
      </c>
      <c r="R9" s="1806">
        <v>10738599.936000001</v>
      </c>
      <c r="S9" s="1805">
        <v>3720000</v>
      </c>
      <c r="T9" s="1806">
        <v>3845200</v>
      </c>
      <c r="U9" s="1804">
        <v>14640000</v>
      </c>
      <c r="V9" s="1804">
        <v>14583799.936000001</v>
      </c>
      <c r="W9" s="1805">
        <v>3720000</v>
      </c>
      <c r="X9" s="1806">
        <v>3731907</v>
      </c>
      <c r="Y9" s="1804">
        <v>18360000</v>
      </c>
      <c r="Z9" s="1804">
        <v>18315706.936000001</v>
      </c>
      <c r="AA9" s="1805">
        <v>3600000</v>
      </c>
      <c r="AB9" s="1806">
        <v>3443901</v>
      </c>
      <c r="AC9" s="1803">
        <v>11040000</v>
      </c>
      <c r="AD9" s="1803">
        <v>11021008</v>
      </c>
      <c r="AE9" s="1804">
        <v>21960000</v>
      </c>
      <c r="AF9" s="1804">
        <v>21759607.936000001</v>
      </c>
      <c r="AG9" s="1805">
        <v>3720000</v>
      </c>
      <c r="AH9" s="1806">
        <v>3311700</v>
      </c>
      <c r="AI9" s="1804">
        <v>25680000</v>
      </c>
      <c r="AJ9" s="1804">
        <v>25071307.936000001</v>
      </c>
      <c r="AK9" s="1805">
        <v>3600000</v>
      </c>
      <c r="AL9" s="1806">
        <v>2611000.3199999998</v>
      </c>
      <c r="AM9" s="1804">
        <v>29280000</v>
      </c>
      <c r="AN9" s="1804">
        <v>27682308.256000001</v>
      </c>
      <c r="AO9" s="1805">
        <v>3720000</v>
      </c>
      <c r="AP9" s="1806">
        <v>2794102</v>
      </c>
      <c r="AQ9" s="1803">
        <v>11040000</v>
      </c>
      <c r="AR9" s="1803">
        <v>8716802.3200000003</v>
      </c>
      <c r="AS9" s="1804">
        <v>33000000</v>
      </c>
      <c r="AT9" s="1804">
        <v>30476410.256000001</v>
      </c>
      <c r="AU9" s="1805">
        <v>3720000</v>
      </c>
      <c r="AV9" s="1806">
        <v>2852299</v>
      </c>
      <c r="AW9" s="1804">
        <v>36720000</v>
      </c>
      <c r="AX9" s="1804">
        <v>33328709.256000001</v>
      </c>
      <c r="AY9" s="1805">
        <v>3360000</v>
      </c>
      <c r="AZ9" s="1806">
        <v>2358998</v>
      </c>
      <c r="BA9" s="1804">
        <v>40080000</v>
      </c>
      <c r="BB9" s="1804">
        <v>35687707.255999997</v>
      </c>
      <c r="BC9" s="1805">
        <v>3720000</v>
      </c>
      <c r="BD9" s="1806">
        <v>2285997</v>
      </c>
      <c r="BE9" s="1803">
        <v>10800000</v>
      </c>
      <c r="BF9" s="1803">
        <v>7497294</v>
      </c>
      <c r="BG9" s="1804">
        <v>21840000</v>
      </c>
      <c r="BH9" s="1804">
        <v>16214096.32</v>
      </c>
      <c r="BI9" s="1804">
        <v>43800000</v>
      </c>
      <c r="BJ9" s="1804">
        <v>37973704.255999997</v>
      </c>
      <c r="BK9" s="1217"/>
      <c r="BL9" s="1273"/>
      <c r="BM9" s="1365"/>
      <c r="BN9" s="1365"/>
    </row>
    <row r="10" spans="1:66" ht="15.75" thickBot="1" x14ac:dyDescent="0.3">
      <c r="A10" s="1253">
        <v>5</v>
      </c>
      <c r="B10" s="1808" t="s">
        <v>484</v>
      </c>
      <c r="C10" s="1566" t="s">
        <v>211</v>
      </c>
      <c r="D10" s="1798">
        <v>514390</v>
      </c>
      <c r="E10" s="1799">
        <v>517460.00000000029</v>
      </c>
      <c r="G10" s="1781">
        <v>1.4</v>
      </c>
      <c r="H10" s="1782" t="s">
        <v>483</v>
      </c>
      <c r="I10" s="1805">
        <v>72396048.278390273</v>
      </c>
      <c r="J10" s="1806">
        <v>69622005</v>
      </c>
      <c r="K10" s="1805">
        <v>74549362.220869526</v>
      </c>
      <c r="L10" s="1806">
        <v>75337990.144000009</v>
      </c>
      <c r="M10" s="1804">
        <v>146945410.4992598</v>
      </c>
      <c r="N10" s="1804">
        <v>144959995.14399999</v>
      </c>
      <c r="O10" s="1805">
        <v>58201983.786448881</v>
      </c>
      <c r="P10" s="1806">
        <v>67395000</v>
      </c>
      <c r="Q10" s="1807">
        <v>205147394.28570867</v>
      </c>
      <c r="R10" s="1806">
        <v>212354995.14399999</v>
      </c>
      <c r="S10" s="1805">
        <v>53180054.33914981</v>
      </c>
      <c r="T10" s="1806">
        <v>77201981</v>
      </c>
      <c r="U10" s="1804">
        <v>258327448.62485847</v>
      </c>
      <c r="V10" s="1804">
        <v>289556976.14399999</v>
      </c>
      <c r="W10" s="1805">
        <v>74033266.054427981</v>
      </c>
      <c r="X10" s="1806">
        <v>78025000</v>
      </c>
      <c r="Y10" s="1804">
        <v>332360714.67928648</v>
      </c>
      <c r="Z10" s="1804">
        <v>367581976.14399999</v>
      </c>
      <c r="AA10" s="1805">
        <v>72093140.930779934</v>
      </c>
      <c r="AB10" s="1806">
        <v>77134987</v>
      </c>
      <c r="AC10" s="1803">
        <v>199306461.32435772</v>
      </c>
      <c r="AD10" s="1803">
        <v>232361968</v>
      </c>
      <c r="AE10" s="1804">
        <v>404453855.61006641</v>
      </c>
      <c r="AF10" s="1804">
        <v>444716963.14399999</v>
      </c>
      <c r="AG10" s="1805">
        <v>75041381.785742268</v>
      </c>
      <c r="AH10" s="1806">
        <v>78135985</v>
      </c>
      <c r="AI10" s="1804">
        <v>479495237.3958087</v>
      </c>
      <c r="AJ10" s="1804">
        <v>522852948.14399999</v>
      </c>
      <c r="AK10" s="1805">
        <v>72503767.354413956</v>
      </c>
      <c r="AL10" s="1806">
        <v>35151020</v>
      </c>
      <c r="AM10" s="1804">
        <v>551999004.75022268</v>
      </c>
      <c r="AN10" s="1804">
        <v>558003968.14400005</v>
      </c>
      <c r="AO10" s="1805">
        <v>74676668.867616966</v>
      </c>
      <c r="AP10" s="1806">
        <v>70365971</v>
      </c>
      <c r="AQ10" s="1803">
        <v>222221818.00777316</v>
      </c>
      <c r="AR10" s="1803">
        <v>183652976</v>
      </c>
      <c r="AS10" s="1804">
        <v>626675673.61783969</v>
      </c>
      <c r="AT10" s="1804">
        <v>628369939.14400005</v>
      </c>
      <c r="AU10" s="1805">
        <v>74659004.306213468</v>
      </c>
      <c r="AV10" s="1806">
        <v>71879983.104000002</v>
      </c>
      <c r="AW10" s="1804">
        <v>701334677.92405319</v>
      </c>
      <c r="AX10" s="1804">
        <v>700249922.24800003</v>
      </c>
      <c r="AY10" s="1805">
        <v>67033157.27418638</v>
      </c>
      <c r="AZ10" s="1806">
        <v>67150021</v>
      </c>
      <c r="BA10" s="1804">
        <v>768367835.19823956</v>
      </c>
      <c r="BB10" s="1804">
        <v>767399943.24800003</v>
      </c>
      <c r="BC10" s="1805">
        <v>75339986.965968654</v>
      </c>
      <c r="BD10" s="1806">
        <v>76826968</v>
      </c>
      <c r="BE10" s="1803">
        <v>217032148.54636848</v>
      </c>
      <c r="BF10" s="1803">
        <v>215856972.104</v>
      </c>
      <c r="BG10" s="1804">
        <v>439253966.55414164</v>
      </c>
      <c r="BH10" s="1804">
        <v>399509948.10399997</v>
      </c>
      <c r="BI10" s="1804">
        <v>843707822.16420817</v>
      </c>
      <c r="BJ10" s="1804">
        <v>844226911.24800003</v>
      </c>
      <c r="BK10" s="1217"/>
      <c r="BL10" s="1273"/>
      <c r="BM10" s="1365"/>
      <c r="BN10" s="1365"/>
    </row>
    <row r="11" spans="1:66" ht="16.5" thickBot="1" x14ac:dyDescent="0.3">
      <c r="A11" s="1253">
        <v>6</v>
      </c>
      <c r="B11" s="1809" t="s">
        <v>485</v>
      </c>
      <c r="C11" s="1569" t="s">
        <v>211</v>
      </c>
      <c r="D11" s="1810">
        <v>89343889.99999997</v>
      </c>
      <c r="E11" s="1811">
        <v>95603960</v>
      </c>
      <c r="G11" s="1781">
        <v>1.5</v>
      </c>
      <c r="H11" s="1782" t="s">
        <v>484</v>
      </c>
      <c r="I11" s="1800">
        <v>540000</v>
      </c>
      <c r="J11" s="1806">
        <v>535660.00000000105</v>
      </c>
      <c r="K11" s="1800">
        <v>558000</v>
      </c>
      <c r="L11" s="1806">
        <v>538189.99999999884</v>
      </c>
      <c r="M11" s="1804">
        <v>1098000</v>
      </c>
      <c r="N11" s="1804">
        <v>1073850</v>
      </c>
      <c r="O11" s="1800">
        <v>540000</v>
      </c>
      <c r="P11" s="1806">
        <v>482350.00000000012</v>
      </c>
      <c r="Q11" s="1803">
        <v>1638000</v>
      </c>
      <c r="R11" s="1801">
        <v>1556200</v>
      </c>
      <c r="S11" s="1800">
        <v>558000</v>
      </c>
      <c r="T11" s="1806">
        <v>504089.99999999965</v>
      </c>
      <c r="U11" s="1804">
        <v>2196000</v>
      </c>
      <c r="V11" s="1804">
        <v>2060289.9999999995</v>
      </c>
      <c r="W11" s="1800">
        <v>558000</v>
      </c>
      <c r="X11" s="1806">
        <v>481710.00000000093</v>
      </c>
      <c r="Y11" s="1804">
        <v>2754000</v>
      </c>
      <c r="Z11" s="1804">
        <v>2542000.0000000005</v>
      </c>
      <c r="AA11" s="1800">
        <v>540000</v>
      </c>
      <c r="AB11" s="1806">
        <v>459420</v>
      </c>
      <c r="AC11" s="1803">
        <v>1656000</v>
      </c>
      <c r="AD11" s="1803">
        <v>1445220.0000000005</v>
      </c>
      <c r="AE11" s="1804">
        <v>3294000</v>
      </c>
      <c r="AF11" s="1804">
        <v>3001420.0000000005</v>
      </c>
      <c r="AG11" s="1800">
        <v>558000</v>
      </c>
      <c r="AH11" s="1806">
        <v>440850.00000000309</v>
      </c>
      <c r="AI11" s="1804">
        <v>3852000</v>
      </c>
      <c r="AJ11" s="1804">
        <v>3442270.0000000037</v>
      </c>
      <c r="AK11" s="1800">
        <v>540000</v>
      </c>
      <c r="AL11" s="1806">
        <v>349829.99999999988</v>
      </c>
      <c r="AM11" s="1804">
        <v>4392000</v>
      </c>
      <c r="AN11" s="1804">
        <v>3792100.0000000037</v>
      </c>
      <c r="AO11" s="1800">
        <v>558000</v>
      </c>
      <c r="AP11" s="1806">
        <v>506160.00000000029</v>
      </c>
      <c r="AQ11" s="1803">
        <v>1656000</v>
      </c>
      <c r="AR11" s="1803">
        <v>1296840.0000000033</v>
      </c>
      <c r="AS11" s="1804">
        <v>4950000</v>
      </c>
      <c r="AT11" s="1804">
        <v>4298260.0000000037</v>
      </c>
      <c r="AU11" s="1800">
        <v>558000</v>
      </c>
      <c r="AV11" s="1806">
        <v>489979.99999999953</v>
      </c>
      <c r="AW11" s="1804">
        <v>5508000</v>
      </c>
      <c r="AX11" s="1804">
        <v>4788240.0000000037</v>
      </c>
      <c r="AY11" s="1800">
        <v>504000</v>
      </c>
      <c r="AZ11" s="1806">
        <v>472670.00000000076</v>
      </c>
      <c r="BA11" s="1804">
        <v>6012000</v>
      </c>
      <c r="BB11" s="1804">
        <v>5260910.0000000047</v>
      </c>
      <c r="BC11" s="1800">
        <v>558000</v>
      </c>
      <c r="BD11" s="1806">
        <v>495270</v>
      </c>
      <c r="BE11" s="1803">
        <v>1620000</v>
      </c>
      <c r="BF11" s="1803">
        <v>1457920.0000000002</v>
      </c>
      <c r="BG11" s="1804">
        <v>3276000</v>
      </c>
      <c r="BH11" s="1804">
        <v>2754760.0000000037</v>
      </c>
      <c r="BI11" s="1804">
        <v>6570000</v>
      </c>
      <c r="BJ11" s="1804">
        <v>5756180.0000000047</v>
      </c>
      <c r="BK11" s="1217"/>
      <c r="BL11" s="1273"/>
      <c r="BM11" s="1365"/>
      <c r="BN11" s="1365"/>
    </row>
    <row r="12" spans="1:66" ht="15.75" x14ac:dyDescent="0.25">
      <c r="A12" s="1812"/>
      <c r="B12" s="1813"/>
      <c r="C12" s="1814"/>
      <c r="D12" s="1815"/>
      <c r="E12" s="1811"/>
      <c r="G12" s="1781">
        <v>1.6</v>
      </c>
      <c r="H12" s="1782" t="s">
        <v>1713</v>
      </c>
      <c r="I12" s="1800">
        <v>720000</v>
      </c>
      <c r="J12" s="1806">
        <v>596351</v>
      </c>
      <c r="K12" s="1800">
        <v>744000</v>
      </c>
      <c r="L12" s="1806">
        <v>765557</v>
      </c>
      <c r="M12" s="1804">
        <v>1464000</v>
      </c>
      <c r="N12" s="1804">
        <v>1361908</v>
      </c>
      <c r="O12" s="1800">
        <v>720000</v>
      </c>
      <c r="P12" s="1806">
        <v>745620</v>
      </c>
      <c r="Q12" s="1803">
        <v>2184000</v>
      </c>
      <c r="R12" s="1801">
        <v>2107528</v>
      </c>
      <c r="S12" s="1800">
        <v>744000</v>
      </c>
      <c r="T12" s="1806">
        <v>593666</v>
      </c>
      <c r="U12" s="1804">
        <v>2928000</v>
      </c>
      <c r="V12" s="1804">
        <v>2701194</v>
      </c>
      <c r="W12" s="1800">
        <v>744000</v>
      </c>
      <c r="X12" s="1806">
        <v>571820</v>
      </c>
      <c r="Y12" s="1804">
        <v>3672000</v>
      </c>
      <c r="Z12" s="1804">
        <v>3273014</v>
      </c>
      <c r="AA12" s="1800">
        <v>720000</v>
      </c>
      <c r="AB12" s="1806">
        <v>566474</v>
      </c>
      <c r="AC12" s="1803">
        <v>2208000</v>
      </c>
      <c r="AD12" s="1803">
        <v>1731960</v>
      </c>
      <c r="AE12" s="1804">
        <v>4392000</v>
      </c>
      <c r="AF12" s="1804">
        <v>3839488</v>
      </c>
      <c r="AG12" s="1800">
        <v>744000</v>
      </c>
      <c r="AH12" s="1806">
        <v>538896.00000000047</v>
      </c>
      <c r="AI12" s="1804">
        <v>5136000</v>
      </c>
      <c r="AJ12" s="1804">
        <v>4378384</v>
      </c>
      <c r="AK12" s="1800">
        <v>720000</v>
      </c>
      <c r="AL12" s="1806">
        <v>454743.9999999993</v>
      </c>
      <c r="AM12" s="1804">
        <v>5856000</v>
      </c>
      <c r="AN12" s="1804">
        <v>4833127.9999999991</v>
      </c>
      <c r="AO12" s="1800">
        <v>744000</v>
      </c>
      <c r="AP12" s="1806">
        <v>419096.00000000047</v>
      </c>
      <c r="AQ12" s="1803">
        <v>2208000</v>
      </c>
      <c r="AR12" s="1803">
        <v>1412736.0000000002</v>
      </c>
      <c r="AS12" s="1804">
        <v>6600000</v>
      </c>
      <c r="AT12" s="1804">
        <v>5252224</v>
      </c>
      <c r="AU12" s="1800">
        <v>744000</v>
      </c>
      <c r="AV12" s="1806">
        <v>481142.99999999983</v>
      </c>
      <c r="AW12" s="1804">
        <v>7344000</v>
      </c>
      <c r="AX12" s="1804">
        <v>5733367</v>
      </c>
      <c r="AY12" s="1800">
        <v>672000</v>
      </c>
      <c r="AZ12" s="1806">
        <v>537765.00000000047</v>
      </c>
      <c r="BA12" s="1804">
        <v>8016000</v>
      </c>
      <c r="BB12" s="1804">
        <v>6271132</v>
      </c>
      <c r="BC12" s="1800">
        <v>744000</v>
      </c>
      <c r="BD12" s="1806">
        <v>717283</v>
      </c>
      <c r="BE12" s="1803">
        <v>2160000</v>
      </c>
      <c r="BF12" s="1803">
        <v>1736191.0000000002</v>
      </c>
      <c r="BG12" s="1804">
        <v>4368000</v>
      </c>
      <c r="BH12" s="1804">
        <v>3148927.0000000005</v>
      </c>
      <c r="BI12" s="1804">
        <v>8760000</v>
      </c>
      <c r="BJ12" s="1804">
        <v>6988415</v>
      </c>
      <c r="BK12" s="1217"/>
      <c r="BL12" s="1273"/>
      <c r="BM12" s="1365"/>
      <c r="BN12" s="1365"/>
    </row>
    <row r="13" spans="1:66" ht="15.75" x14ac:dyDescent="0.25">
      <c r="A13" s="1253">
        <v>7</v>
      </c>
      <c r="B13" s="1786" t="s">
        <v>491</v>
      </c>
      <c r="C13" s="1555" t="s">
        <v>211</v>
      </c>
      <c r="D13" s="1798">
        <v>261981.80799999906</v>
      </c>
      <c r="E13" s="1799">
        <v>317978.65699999966</v>
      </c>
      <c r="G13" s="1789">
        <v>2</v>
      </c>
      <c r="H13" s="1790" t="s">
        <v>749</v>
      </c>
      <c r="I13" s="1791">
        <v>2160000</v>
      </c>
      <c r="J13" s="1795">
        <v>1542225.4740000069</v>
      </c>
      <c r="K13" s="1791">
        <v>2232000</v>
      </c>
      <c r="L13" s="1795">
        <v>1675170.2540000221</v>
      </c>
      <c r="M13" s="1796">
        <v>4392000</v>
      </c>
      <c r="N13" s="1796">
        <v>3217395.728000029</v>
      </c>
      <c r="O13" s="1791">
        <v>2160000</v>
      </c>
      <c r="P13" s="1795">
        <v>1181806.5229997952</v>
      </c>
      <c r="Q13" s="1794">
        <v>6552000</v>
      </c>
      <c r="R13" s="1795">
        <v>4399202.2509998241</v>
      </c>
      <c r="S13" s="1791">
        <v>2232000</v>
      </c>
      <c r="T13" s="1795">
        <v>1377135.8890000489</v>
      </c>
      <c r="U13" s="1796">
        <v>8784000</v>
      </c>
      <c r="V13" s="1796">
        <v>5776338.139999873</v>
      </c>
      <c r="W13" s="1791">
        <v>2232000</v>
      </c>
      <c r="X13" s="1795">
        <v>1582626.1399998665</v>
      </c>
      <c r="Y13" s="1796">
        <v>11016000</v>
      </c>
      <c r="Z13" s="1796">
        <v>7358964.2799997395</v>
      </c>
      <c r="AA13" s="1791">
        <v>2160000</v>
      </c>
      <c r="AB13" s="1795">
        <v>1571662</v>
      </c>
      <c r="AC13" s="1794">
        <v>6624000</v>
      </c>
      <c r="AD13" s="1794">
        <v>4531424.0289999153</v>
      </c>
      <c r="AE13" s="1796">
        <v>13176000</v>
      </c>
      <c r="AF13" s="1796">
        <v>8930626.2799997404</v>
      </c>
      <c r="AG13" s="1791">
        <v>2232000</v>
      </c>
      <c r="AH13" s="1795">
        <v>1174309.543000143</v>
      </c>
      <c r="AI13" s="1796">
        <v>15408000</v>
      </c>
      <c r="AJ13" s="1796">
        <v>10104935.822999883</v>
      </c>
      <c r="AK13" s="1791">
        <v>2160000</v>
      </c>
      <c r="AL13" s="1795">
        <v>972802.51999975555</v>
      </c>
      <c r="AM13" s="1796">
        <v>17568000</v>
      </c>
      <c r="AN13" s="1796">
        <v>11077738.342999639</v>
      </c>
      <c r="AO13" s="1791">
        <v>2232000</v>
      </c>
      <c r="AP13" s="1795">
        <v>1076458.4450002834</v>
      </c>
      <c r="AQ13" s="1794">
        <v>6624000</v>
      </c>
      <c r="AR13" s="1794">
        <v>3223570.508000182</v>
      </c>
      <c r="AS13" s="1796">
        <v>19800000</v>
      </c>
      <c r="AT13" s="1796">
        <v>12154196.787999922</v>
      </c>
      <c r="AU13" s="1791">
        <v>2232000</v>
      </c>
      <c r="AV13" s="1795">
        <v>1128816.2539997473</v>
      </c>
      <c r="AW13" s="1796">
        <v>22032000</v>
      </c>
      <c r="AX13" s="1796">
        <v>13283013.04199967</v>
      </c>
      <c r="AY13" s="1791">
        <v>2015999.9999999998</v>
      </c>
      <c r="AZ13" s="1795">
        <v>691263.83075002115</v>
      </c>
      <c r="BA13" s="1796">
        <v>24048000</v>
      </c>
      <c r="BB13" s="1796">
        <v>13974276.87274969</v>
      </c>
      <c r="BC13" s="1791">
        <v>2232000</v>
      </c>
      <c r="BD13" s="1795">
        <v>677327.3128498625</v>
      </c>
      <c r="BE13" s="1803">
        <v>6480000</v>
      </c>
      <c r="BF13" s="1794">
        <v>2497407.397599631</v>
      </c>
      <c r="BG13" s="1796">
        <v>13104000</v>
      </c>
      <c r="BH13" s="1796">
        <v>5720977.905599813</v>
      </c>
      <c r="BI13" s="1796">
        <v>26280000</v>
      </c>
      <c r="BJ13" s="1796">
        <v>14651604.185599552</v>
      </c>
      <c r="BK13" s="1217"/>
      <c r="BL13" s="1273"/>
      <c r="BM13" s="1365"/>
      <c r="BN13" s="1365"/>
    </row>
    <row r="14" spans="1:66" ht="15.75" thickBot="1" x14ac:dyDescent="0.3">
      <c r="A14" s="1253">
        <v>8</v>
      </c>
      <c r="B14" s="1816" t="s">
        <v>492</v>
      </c>
      <c r="C14" s="1566" t="s">
        <v>211</v>
      </c>
      <c r="D14" s="1798">
        <v>1020193.9999999553</v>
      </c>
      <c r="E14" s="1799">
        <v>1775455.3000000119</v>
      </c>
      <c r="G14" s="1781">
        <v>2.1</v>
      </c>
      <c r="H14" s="1782" t="s">
        <v>491</v>
      </c>
      <c r="I14" s="1800">
        <v>288000</v>
      </c>
      <c r="J14" s="1806">
        <v>308889.37399999797</v>
      </c>
      <c r="K14" s="1800">
        <v>297600</v>
      </c>
      <c r="L14" s="1806">
        <v>309606.57400000002</v>
      </c>
      <c r="M14" s="1804">
        <v>585600</v>
      </c>
      <c r="N14" s="1804">
        <v>618495.947999998</v>
      </c>
      <c r="O14" s="1800">
        <v>288000</v>
      </c>
      <c r="P14" s="1806">
        <v>321289.32300000079</v>
      </c>
      <c r="Q14" s="1803">
        <v>873600</v>
      </c>
      <c r="R14" s="1806">
        <v>939785.27099999879</v>
      </c>
      <c r="S14" s="1800">
        <v>297600</v>
      </c>
      <c r="T14" s="1806">
        <v>324704.56899999641</v>
      </c>
      <c r="U14" s="1804">
        <v>1171200</v>
      </c>
      <c r="V14" s="1804">
        <v>1264489.8399999952</v>
      </c>
      <c r="W14" s="1800">
        <v>297600</v>
      </c>
      <c r="X14" s="1806">
        <v>316953.21999999881</v>
      </c>
      <c r="Y14" s="1804">
        <v>1468800</v>
      </c>
      <c r="Z14" s="1804">
        <v>1581443.059999994</v>
      </c>
      <c r="AA14" s="1800">
        <v>288000</v>
      </c>
      <c r="AB14" s="1806">
        <v>323862</v>
      </c>
      <c r="AC14" s="1807">
        <v>883200</v>
      </c>
      <c r="AD14" s="1807">
        <v>965519.78899999522</v>
      </c>
      <c r="AE14" s="1804">
        <v>1756800</v>
      </c>
      <c r="AF14" s="1804">
        <v>1905305.059999994</v>
      </c>
      <c r="AG14" s="1800">
        <v>297600</v>
      </c>
      <c r="AH14" s="1806">
        <v>94844.94299999997</v>
      </c>
      <c r="AI14" s="1804">
        <v>2054400</v>
      </c>
      <c r="AJ14" s="1804">
        <v>2000150.002999994</v>
      </c>
      <c r="AK14" s="1800">
        <v>288000</v>
      </c>
      <c r="AL14" s="1806">
        <v>79389.079999996349</v>
      </c>
      <c r="AM14" s="1804">
        <v>2342400</v>
      </c>
      <c r="AN14" s="1804">
        <v>2079539.0829999903</v>
      </c>
      <c r="AO14" s="1800">
        <v>297600</v>
      </c>
      <c r="AP14" s="1806">
        <v>281936.4450000003</v>
      </c>
      <c r="AQ14" s="1807">
        <v>883200</v>
      </c>
      <c r="AR14" s="1807">
        <v>456170.46799999662</v>
      </c>
      <c r="AS14" s="1804">
        <v>2640000</v>
      </c>
      <c r="AT14" s="1804">
        <v>2361475.5279999906</v>
      </c>
      <c r="AU14" s="1800">
        <v>297600</v>
      </c>
      <c r="AV14" s="1806">
        <v>190606.90200000256</v>
      </c>
      <c r="AW14" s="1804">
        <v>2937600</v>
      </c>
      <c r="AX14" s="1804">
        <v>2552082.4299999932</v>
      </c>
      <c r="AY14" s="1800">
        <v>268800</v>
      </c>
      <c r="AZ14" s="1806">
        <v>81370.420749994926</v>
      </c>
      <c r="BA14" s="1804">
        <v>3206400</v>
      </c>
      <c r="BB14" s="1804">
        <v>2633452.8507499881</v>
      </c>
      <c r="BC14" s="1800">
        <v>297600</v>
      </c>
      <c r="BD14" s="1806">
        <v>144290.80285000615</v>
      </c>
      <c r="BE14" s="1807">
        <v>864000</v>
      </c>
      <c r="BF14" s="1807">
        <v>416268.12560000364</v>
      </c>
      <c r="BG14" s="1804">
        <v>1747200</v>
      </c>
      <c r="BH14" s="1804">
        <v>872438.59360000025</v>
      </c>
      <c r="BI14" s="1804">
        <v>3504000</v>
      </c>
      <c r="BJ14" s="1804">
        <v>2777743.6535999943</v>
      </c>
      <c r="BK14" s="1217"/>
      <c r="BL14" s="1273"/>
      <c r="BM14" s="1365"/>
      <c r="BN14" s="1365"/>
    </row>
    <row r="15" spans="1:66" ht="16.5" thickBot="1" x14ac:dyDescent="0.3">
      <c r="A15" s="1253">
        <v>9</v>
      </c>
      <c r="B15" s="1809" t="s">
        <v>493</v>
      </c>
      <c r="C15" s="1569" t="s">
        <v>211</v>
      </c>
      <c r="D15" s="1810">
        <v>1282175.8079999543</v>
      </c>
      <c r="E15" s="1811">
        <v>2093433.9570000116</v>
      </c>
      <c r="G15" s="1781">
        <v>2.2000000000000002</v>
      </c>
      <c r="H15" s="1782" t="s">
        <v>492</v>
      </c>
      <c r="I15" s="1800">
        <v>1872000</v>
      </c>
      <c r="J15" s="1806">
        <v>1233336.1000000089</v>
      </c>
      <c r="K15" s="1800">
        <v>1934400</v>
      </c>
      <c r="L15" s="1806">
        <v>1365563.6800000221</v>
      </c>
      <c r="M15" s="1804">
        <v>3806400</v>
      </c>
      <c r="N15" s="1804">
        <v>2598899.780000031</v>
      </c>
      <c r="O15" s="1800">
        <v>1872000</v>
      </c>
      <c r="P15" s="1806">
        <v>860517.19999979436</v>
      </c>
      <c r="Q15" s="1803">
        <v>5678400</v>
      </c>
      <c r="R15" s="1806">
        <v>3459416.9799998254</v>
      </c>
      <c r="S15" s="1800">
        <v>1934400</v>
      </c>
      <c r="T15" s="1806">
        <v>1052431.3200000525</v>
      </c>
      <c r="U15" s="1804">
        <v>7612800</v>
      </c>
      <c r="V15" s="1804">
        <v>4511848.2999998778</v>
      </c>
      <c r="W15" s="1800">
        <v>1934400</v>
      </c>
      <c r="X15" s="1806">
        <v>1265672.9199998677</v>
      </c>
      <c r="Y15" s="1804">
        <v>9547200</v>
      </c>
      <c r="Z15" s="1804">
        <v>5777521.2199997455</v>
      </c>
      <c r="AA15" s="1800">
        <v>1872000</v>
      </c>
      <c r="AB15" s="1806">
        <v>1247800</v>
      </c>
      <c r="AC15" s="1807">
        <v>5740800</v>
      </c>
      <c r="AD15" s="1807">
        <v>3565904.2399999201</v>
      </c>
      <c r="AE15" s="1804">
        <v>11419200</v>
      </c>
      <c r="AF15" s="1804">
        <v>7025321.2199997455</v>
      </c>
      <c r="AG15" s="1800">
        <v>1934400</v>
      </c>
      <c r="AH15" s="1806">
        <v>1079464.6000001431</v>
      </c>
      <c r="AI15" s="1804">
        <v>13353600</v>
      </c>
      <c r="AJ15" s="1804">
        <v>8104785.8199998885</v>
      </c>
      <c r="AK15" s="1800">
        <v>1872000</v>
      </c>
      <c r="AL15" s="1806">
        <v>893413.4399997592</v>
      </c>
      <c r="AM15" s="1804">
        <v>15225600</v>
      </c>
      <c r="AN15" s="1804">
        <v>8998199.2599996477</v>
      </c>
      <c r="AO15" s="1800">
        <v>1934400</v>
      </c>
      <c r="AP15" s="1806">
        <v>794522.00000028312</v>
      </c>
      <c r="AQ15" s="1807">
        <v>5740800</v>
      </c>
      <c r="AR15" s="1807">
        <v>2767400.0400001854</v>
      </c>
      <c r="AS15" s="1804">
        <v>17160000</v>
      </c>
      <c r="AT15" s="1804">
        <v>9792721.2599999309</v>
      </c>
      <c r="AU15" s="1800">
        <v>1934400</v>
      </c>
      <c r="AV15" s="1806">
        <v>938209.35199974477</v>
      </c>
      <c r="AW15" s="1804">
        <v>19094400</v>
      </c>
      <c r="AX15" s="1804">
        <v>10730930.611999676</v>
      </c>
      <c r="AY15" s="1800">
        <v>1747199.9999999998</v>
      </c>
      <c r="AZ15" s="1806">
        <v>609893.41000002623</v>
      </c>
      <c r="BA15" s="1804">
        <v>20841600</v>
      </c>
      <c r="BB15" s="1804">
        <v>11340824.021999702</v>
      </c>
      <c r="BC15" s="1800">
        <v>1934400</v>
      </c>
      <c r="BD15" s="1806">
        <v>533036.50999985635</v>
      </c>
      <c r="BE15" s="1807">
        <v>5616000</v>
      </c>
      <c r="BF15" s="1807">
        <v>2081139.2719996274</v>
      </c>
      <c r="BG15" s="1804">
        <v>11356800</v>
      </c>
      <c r="BH15" s="1804">
        <v>4848539.3119998127</v>
      </c>
      <c r="BI15" s="1804">
        <v>22776000</v>
      </c>
      <c r="BJ15" s="1804">
        <v>11873860.531999558</v>
      </c>
      <c r="BK15" s="1217"/>
      <c r="BL15" s="1273"/>
      <c r="BM15" s="1365"/>
      <c r="BN15" s="1365"/>
    </row>
    <row r="16" spans="1:66" ht="16.5" thickBot="1" x14ac:dyDescent="0.3">
      <c r="A16" s="1253">
        <v>10</v>
      </c>
      <c r="B16" s="1817" t="s">
        <v>125</v>
      </c>
      <c r="C16" s="1569" t="s">
        <v>211</v>
      </c>
      <c r="D16" s="1818">
        <v>88061714.192000017</v>
      </c>
      <c r="E16" s="1819">
        <v>93510526.042999983</v>
      </c>
      <c r="G16" s="1789">
        <v>3</v>
      </c>
      <c r="H16" s="1790" t="s">
        <v>750</v>
      </c>
      <c r="I16" s="1791">
        <v>112577536.38806775</v>
      </c>
      <c r="J16" s="1795">
        <v>111179290.52600005</v>
      </c>
      <c r="K16" s="1791">
        <v>116567648.96505566</v>
      </c>
      <c r="L16" s="1795">
        <v>112129366.82599999</v>
      </c>
      <c r="M16" s="1796">
        <v>229145185.35312343</v>
      </c>
      <c r="N16" s="1796">
        <v>223308657.35200006</v>
      </c>
      <c r="O16" s="1791">
        <v>94245206.16177915</v>
      </c>
      <c r="P16" s="1795">
        <v>98124363.477000028</v>
      </c>
      <c r="Q16" s="1794">
        <v>323390391.51490259</v>
      </c>
      <c r="R16" s="1795">
        <v>321433020.82900012</v>
      </c>
      <c r="S16" s="1791">
        <v>80335052.97797209</v>
      </c>
      <c r="T16" s="1795">
        <v>114242601.11099996</v>
      </c>
      <c r="U16" s="1796">
        <v>403725444.49287468</v>
      </c>
      <c r="V16" s="1796">
        <v>435675621.94000006</v>
      </c>
      <c r="W16" s="1791">
        <v>115254169.03513563</v>
      </c>
      <c r="X16" s="1795">
        <v>113974410.86000007</v>
      </c>
      <c r="Y16" s="1796">
        <v>518979613.52801031</v>
      </c>
      <c r="Z16" s="1796">
        <v>549650032.80000019</v>
      </c>
      <c r="AA16" s="1791">
        <v>111428927.30380899</v>
      </c>
      <c r="AB16" s="1795">
        <v>109896820</v>
      </c>
      <c r="AC16" s="1794">
        <v>307018149.3169167</v>
      </c>
      <c r="AD16" s="1794">
        <v>338113831.97100002</v>
      </c>
      <c r="AE16" s="1796">
        <v>630408540.8318193</v>
      </c>
      <c r="AF16" s="1796">
        <v>659546852.80000019</v>
      </c>
      <c r="AG16" s="1791">
        <v>117422488.74522722</v>
      </c>
      <c r="AH16" s="1795">
        <v>111731421.45699982</v>
      </c>
      <c r="AI16" s="1796">
        <v>747831029.57704651</v>
      </c>
      <c r="AJ16" s="1796">
        <v>771278274.25699997</v>
      </c>
      <c r="AK16" s="1791">
        <v>113693245.48355758</v>
      </c>
      <c r="AL16" s="1795">
        <v>48721491.800000243</v>
      </c>
      <c r="AM16" s="1796">
        <v>861524275.0606041</v>
      </c>
      <c r="AN16" s="1796">
        <v>819999766.05700016</v>
      </c>
      <c r="AO16" s="1791">
        <v>117422488.74522725</v>
      </c>
      <c r="AP16" s="1795">
        <v>108854270.55499971</v>
      </c>
      <c r="AQ16" s="1794">
        <v>348538222.97401202</v>
      </c>
      <c r="AR16" s="1794">
        <v>269307183.8119998</v>
      </c>
      <c r="AS16" s="1796">
        <v>978946763.80583131</v>
      </c>
      <c r="AT16" s="1796">
        <v>928854036.61199987</v>
      </c>
      <c r="AU16" s="1791">
        <v>117422488.74522725</v>
      </c>
      <c r="AV16" s="1795">
        <v>109656188.85000026</v>
      </c>
      <c r="AW16" s="1796">
        <v>1096369252.5510585</v>
      </c>
      <c r="AX16" s="1796">
        <v>1038510225.4620001</v>
      </c>
      <c r="AY16" s="1791">
        <v>105844937.62938064</v>
      </c>
      <c r="AZ16" s="1795">
        <v>101053390.16924998</v>
      </c>
      <c r="BA16" s="1796">
        <v>1202214190.1804392</v>
      </c>
      <c r="BB16" s="1796">
        <v>1139563615.6312501</v>
      </c>
      <c r="BC16" s="1791">
        <v>117956377.92728528</v>
      </c>
      <c r="BD16" s="1795">
        <v>113105590.68715014</v>
      </c>
      <c r="BE16" s="1794">
        <v>341223804.30189317</v>
      </c>
      <c r="BF16" s="1794">
        <v>323815169.70640039</v>
      </c>
      <c r="BG16" s="1796">
        <v>689762027.27590513</v>
      </c>
      <c r="BH16" s="1796">
        <v>593122353.51840019</v>
      </c>
      <c r="BI16" s="1796">
        <v>1320170568.1077244</v>
      </c>
      <c r="BJ16" s="1796">
        <v>1252669206.3184004</v>
      </c>
      <c r="BK16" s="1217"/>
      <c r="BL16" s="1273"/>
      <c r="BM16" s="1365"/>
      <c r="BN16" s="1365"/>
    </row>
    <row r="17" spans="1:66" ht="15.75" x14ac:dyDescent="0.25">
      <c r="A17" s="1253">
        <v>11</v>
      </c>
      <c r="B17" s="1797" t="s">
        <v>733</v>
      </c>
      <c r="C17" s="1519" t="s">
        <v>211</v>
      </c>
      <c r="D17" s="1798">
        <v>1093290</v>
      </c>
      <c r="E17" s="1799">
        <v>1171532.8</v>
      </c>
      <c r="G17" s="1789">
        <v>4</v>
      </c>
      <c r="H17" s="1790" t="s">
        <v>751</v>
      </c>
      <c r="I17" s="1791">
        <v>112577536.38806772</v>
      </c>
      <c r="J17" s="1795">
        <v>111179290.52600008</v>
      </c>
      <c r="K17" s="1791">
        <v>116567648.96505566</v>
      </c>
      <c r="L17" s="1795">
        <v>112129366.82599999</v>
      </c>
      <c r="M17" s="1796">
        <v>229145185.35312337</v>
      </c>
      <c r="N17" s="1796">
        <v>223308657.35200006</v>
      </c>
      <c r="O17" s="1791">
        <v>94245206.161779165</v>
      </c>
      <c r="P17" s="1795">
        <v>98124363.477000043</v>
      </c>
      <c r="Q17" s="1794">
        <v>323390391.51490253</v>
      </c>
      <c r="R17" s="1795">
        <v>321433020.82900012</v>
      </c>
      <c r="S17" s="1791">
        <v>80335052.977972105</v>
      </c>
      <c r="T17" s="1795">
        <v>114242601.11099994</v>
      </c>
      <c r="U17" s="1796">
        <v>403725444.49287462</v>
      </c>
      <c r="V17" s="1796">
        <v>435675621.94000006</v>
      </c>
      <c r="W17" s="1791">
        <v>115254169.03513561</v>
      </c>
      <c r="X17" s="1795">
        <v>113974410.86000003</v>
      </c>
      <c r="Y17" s="1796">
        <v>518979613.52801025</v>
      </c>
      <c r="Z17" s="1796">
        <v>549650032.80000007</v>
      </c>
      <c r="AA17" s="1791">
        <v>111428927.30380897</v>
      </c>
      <c r="AB17" s="1795">
        <v>109896820</v>
      </c>
      <c r="AC17" s="1794">
        <v>307018149.3169167</v>
      </c>
      <c r="AD17" s="1794">
        <v>338113831.97099996</v>
      </c>
      <c r="AE17" s="1796">
        <v>630408540.8318193</v>
      </c>
      <c r="AF17" s="1796">
        <v>659546852.80000007</v>
      </c>
      <c r="AG17" s="1791">
        <v>117422488.7452272</v>
      </c>
      <c r="AH17" s="1795">
        <v>111731421.45699981</v>
      </c>
      <c r="AI17" s="1796">
        <v>747831029.57704651</v>
      </c>
      <c r="AJ17" s="1796">
        <v>771278274.25699985</v>
      </c>
      <c r="AK17" s="1791">
        <v>113693245.48355755</v>
      </c>
      <c r="AL17" s="1795">
        <v>48721491.80000025</v>
      </c>
      <c r="AM17" s="1796">
        <v>861524275.0606041</v>
      </c>
      <c r="AN17" s="1796">
        <v>819999766.05700016</v>
      </c>
      <c r="AO17" s="1791">
        <v>117422488.7452272</v>
      </c>
      <c r="AP17" s="1795">
        <v>108854270.55499971</v>
      </c>
      <c r="AQ17" s="1794">
        <v>348538222.97401196</v>
      </c>
      <c r="AR17" s="1794">
        <v>269307183.8119998</v>
      </c>
      <c r="AS17" s="1796">
        <v>978946763.80583131</v>
      </c>
      <c r="AT17" s="1796">
        <v>928854036.61199987</v>
      </c>
      <c r="AU17" s="1791">
        <v>117422488.7452272</v>
      </c>
      <c r="AV17" s="1795">
        <v>109656188.85000023</v>
      </c>
      <c r="AW17" s="1796">
        <v>1096369252.5510585</v>
      </c>
      <c r="AX17" s="1796">
        <v>1038510225.4620001</v>
      </c>
      <c r="AY17" s="1791">
        <v>105844937.62938061</v>
      </c>
      <c r="AZ17" s="1795">
        <v>101053390.16924997</v>
      </c>
      <c r="BA17" s="1796">
        <v>1202214190.1804392</v>
      </c>
      <c r="BB17" s="1796">
        <v>1139563615.6312501</v>
      </c>
      <c r="BC17" s="1791">
        <v>117956377.92728525</v>
      </c>
      <c r="BD17" s="1795">
        <v>113105590.68715012</v>
      </c>
      <c r="BE17" s="1794">
        <v>341223804.30189306</v>
      </c>
      <c r="BF17" s="1794">
        <v>323815169.70640033</v>
      </c>
      <c r="BG17" s="1796">
        <v>689762027.27590501</v>
      </c>
      <c r="BH17" s="1796">
        <v>593122353.51840019</v>
      </c>
      <c r="BI17" s="1796">
        <v>1320170568.1077244</v>
      </c>
      <c r="BJ17" s="1796">
        <v>1252669206.3184004</v>
      </c>
      <c r="BK17" s="1217"/>
      <c r="BL17" s="1273"/>
      <c r="BM17" s="1365"/>
      <c r="BN17" s="1365"/>
    </row>
    <row r="18" spans="1:66" ht="15.75" x14ac:dyDescent="0.25">
      <c r="A18" s="1253">
        <v>12</v>
      </c>
      <c r="B18" s="1797" t="s">
        <v>725</v>
      </c>
      <c r="C18" s="1519" t="s">
        <v>211</v>
      </c>
      <c r="D18" s="1798">
        <v>5090630.0000000047</v>
      </c>
      <c r="E18" s="1799">
        <v>4892460.0000000009</v>
      </c>
      <c r="G18" s="1820">
        <v>4.0999999999999996</v>
      </c>
      <c r="H18" s="1821" t="s">
        <v>745</v>
      </c>
      <c r="I18" s="1822">
        <v>102983536.38806772</v>
      </c>
      <c r="J18" s="1823">
        <v>102051403.56500007</v>
      </c>
      <c r="K18" s="1822">
        <v>106653848.96505566</v>
      </c>
      <c r="L18" s="1823">
        <v>102574076.50099999</v>
      </c>
      <c r="M18" s="1420">
        <v>209637385.35312337</v>
      </c>
      <c r="N18" s="1420">
        <v>204625480.06600004</v>
      </c>
      <c r="O18" s="1822">
        <v>84651206.161779165</v>
      </c>
      <c r="P18" s="1823">
        <v>88748726.806000039</v>
      </c>
      <c r="Q18" s="1824">
        <v>294288591.51490253</v>
      </c>
      <c r="R18" s="1823">
        <v>293374206.8720001</v>
      </c>
      <c r="S18" s="1822">
        <v>70421252.977972105</v>
      </c>
      <c r="T18" s="1823">
        <v>104602380.79966661</v>
      </c>
      <c r="U18" s="1825">
        <v>364709844.49287462</v>
      </c>
      <c r="V18" s="1825">
        <v>397976587.67166674</v>
      </c>
      <c r="W18" s="1822">
        <v>105340369.03513561</v>
      </c>
      <c r="X18" s="1823">
        <v>104470857.97066669</v>
      </c>
      <c r="Y18" s="1825">
        <v>470050213.52801025</v>
      </c>
      <c r="Z18" s="1825">
        <v>502447445.64233345</v>
      </c>
      <c r="AA18" s="1822">
        <v>101834927.30380897</v>
      </c>
      <c r="AB18" s="1823">
        <v>100884559</v>
      </c>
      <c r="AC18" s="1824">
        <v>277596549.3169167</v>
      </c>
      <c r="AD18" s="1823">
        <v>309957797.77033329</v>
      </c>
      <c r="AE18" s="1825">
        <v>571885140.8318193</v>
      </c>
      <c r="AF18" s="1825">
        <v>603332004.64233339</v>
      </c>
      <c r="AG18" s="1822">
        <v>107508688.7452272</v>
      </c>
      <c r="AH18" s="1823">
        <v>102558923.48766647</v>
      </c>
      <c r="AI18" s="1825">
        <v>679393829.57704651</v>
      </c>
      <c r="AJ18" s="1825">
        <v>705890928.12999988</v>
      </c>
      <c r="AK18" s="1822">
        <v>104099245.48355755</v>
      </c>
      <c r="AL18" s="1823">
        <v>43366394.480000243</v>
      </c>
      <c r="AM18" s="1825">
        <v>783493075.0606041</v>
      </c>
      <c r="AN18" s="1825">
        <v>749257322.61000013</v>
      </c>
      <c r="AO18" s="1822">
        <v>107508688.7452272</v>
      </c>
      <c r="AP18" s="1823">
        <v>100645525.21999972</v>
      </c>
      <c r="AQ18" s="1824">
        <v>319116622.97401196</v>
      </c>
      <c r="AR18" s="1823">
        <v>246570843.18766642</v>
      </c>
      <c r="AS18" s="1825">
        <v>891001763.80583131</v>
      </c>
      <c r="AT18" s="1825">
        <v>849902847.8299998</v>
      </c>
      <c r="AU18" s="1822">
        <v>107508688.7452272</v>
      </c>
      <c r="AV18" s="1823">
        <v>101146953.33333357</v>
      </c>
      <c r="AW18" s="1825">
        <v>998510452.55105853</v>
      </c>
      <c r="AX18" s="1825">
        <v>951049801.16333342</v>
      </c>
      <c r="AY18" s="1822">
        <v>96890537.629380614</v>
      </c>
      <c r="AZ18" s="1823">
        <v>93550650.0195833</v>
      </c>
      <c r="BA18" s="1825">
        <v>1095400990.1804392</v>
      </c>
      <c r="BB18" s="1825">
        <v>1044600451.1829168</v>
      </c>
      <c r="BC18" s="1822">
        <v>108042577.92728525</v>
      </c>
      <c r="BD18" s="1823">
        <v>104737331.79415013</v>
      </c>
      <c r="BE18" s="1824">
        <v>312441804.30189306</v>
      </c>
      <c r="BF18" s="1823">
        <v>299434935.14706701</v>
      </c>
      <c r="BG18" s="1825">
        <v>631558427.27590501</v>
      </c>
      <c r="BH18" s="1825">
        <v>546005778.33473349</v>
      </c>
      <c r="BI18" s="1825">
        <v>1203443568.1077244</v>
      </c>
      <c r="BJ18" s="1825">
        <v>1149337782.977067</v>
      </c>
      <c r="BK18" s="1217"/>
      <c r="BL18" s="1273"/>
      <c r="BM18" s="1365"/>
      <c r="BN18" s="1365"/>
    </row>
    <row r="19" spans="1:66" ht="15.75" x14ac:dyDescent="0.25">
      <c r="A19" s="1253">
        <v>13</v>
      </c>
      <c r="B19" s="1797" t="s">
        <v>636</v>
      </c>
      <c r="C19" s="1519" t="s">
        <v>211</v>
      </c>
      <c r="D19" s="1798">
        <v>1555939.9999999995</v>
      </c>
      <c r="E19" s="1799">
        <v>1505040</v>
      </c>
      <c r="G19" s="1826" t="s">
        <v>752</v>
      </c>
      <c r="H19" s="1827" t="s">
        <v>724</v>
      </c>
      <c r="I19" s="1828">
        <v>100661427.03106773</v>
      </c>
      <c r="J19" s="1829">
        <v>100337156.00000007</v>
      </c>
      <c r="K19" s="1828">
        <v>104254335.96282233</v>
      </c>
      <c r="L19" s="1829">
        <v>100978713.39999999</v>
      </c>
      <c r="M19" s="1830">
        <v>204915762.99389005</v>
      </c>
      <c r="N19" s="1830">
        <v>201315869.40000007</v>
      </c>
      <c r="O19" s="1828">
        <v>82333341.558379158</v>
      </c>
      <c r="P19" s="1829">
        <v>87156891.300000042</v>
      </c>
      <c r="Q19" s="1831">
        <v>287249104.55226922</v>
      </c>
      <c r="R19" s="1829">
        <v>288472760.70000011</v>
      </c>
      <c r="S19" s="1828">
        <v>68041607.665972099</v>
      </c>
      <c r="T19" s="1829">
        <v>102942501.67999995</v>
      </c>
      <c r="U19" s="1830">
        <v>355290712.21824133</v>
      </c>
      <c r="V19" s="1830">
        <v>391415262.38000005</v>
      </c>
      <c r="W19" s="1828">
        <v>102960723.72313561</v>
      </c>
      <c r="X19" s="1829">
        <v>102774268.68000002</v>
      </c>
      <c r="Y19" s="1830">
        <v>458251435.94137692</v>
      </c>
      <c r="Z19" s="1830">
        <v>494189531.06000006</v>
      </c>
      <c r="AA19" s="1828">
        <v>99532044.74380897</v>
      </c>
      <c r="AB19" s="1829">
        <v>99199221</v>
      </c>
      <c r="AC19" s="1831">
        <v>270534376.13291669</v>
      </c>
      <c r="AD19" s="1829">
        <v>304915991.35999995</v>
      </c>
      <c r="AE19" s="1830">
        <v>557783480.68518591</v>
      </c>
      <c r="AF19" s="1830">
        <v>593388752.06000006</v>
      </c>
      <c r="AG19" s="1828">
        <v>105129043.4332272</v>
      </c>
      <c r="AH19" s="1829">
        <v>100886312.7999998</v>
      </c>
      <c r="AI19" s="1830">
        <v>662912524.11841309</v>
      </c>
      <c r="AJ19" s="1830">
        <v>694275064.8599999</v>
      </c>
      <c r="AK19" s="1828">
        <v>101796362.92355755</v>
      </c>
      <c r="AL19" s="1829">
        <v>41838914.560000241</v>
      </c>
      <c r="AM19" s="1830">
        <v>764708887.04197061</v>
      </c>
      <c r="AN19" s="1830">
        <v>736113979.42000008</v>
      </c>
      <c r="AO19" s="1828">
        <v>105129043.4332272</v>
      </c>
      <c r="AP19" s="1829">
        <v>99174289.999999717</v>
      </c>
      <c r="AQ19" s="1831">
        <v>312054449.79001194</v>
      </c>
      <c r="AR19" s="1829">
        <v>241899517.35999978</v>
      </c>
      <c r="AS19" s="1830">
        <v>869837930.47519779</v>
      </c>
      <c r="AT19" s="1830">
        <v>835288269.41999984</v>
      </c>
      <c r="AU19" s="1828">
        <v>105129043.4332272</v>
      </c>
      <c r="AV19" s="1829">
        <v>99690067.000000238</v>
      </c>
      <c r="AW19" s="1830">
        <v>974966973.90842497</v>
      </c>
      <c r="AX19" s="1830">
        <v>934978336.42000008</v>
      </c>
      <c r="AY19" s="1828">
        <v>94741180.573380619</v>
      </c>
      <c r="AZ19" s="1829">
        <v>92175466.589999959</v>
      </c>
      <c r="BA19" s="1830">
        <v>1069708154.4818056</v>
      </c>
      <c r="BB19" s="1830">
        <v>1027153803.01</v>
      </c>
      <c r="BC19" s="1828">
        <v>105662932.61528525</v>
      </c>
      <c r="BD19" s="1829">
        <v>103193797.19000013</v>
      </c>
      <c r="BE19" s="1831">
        <v>305533156.62189305</v>
      </c>
      <c r="BF19" s="1829">
        <v>295059330.78000033</v>
      </c>
      <c r="BG19" s="1796">
        <v>617587606.41190505</v>
      </c>
      <c r="BH19" s="1796">
        <v>536958848.1400001</v>
      </c>
      <c r="BI19" s="1830">
        <v>1175371087.0970907</v>
      </c>
      <c r="BJ19" s="1830">
        <v>1130347600.2</v>
      </c>
      <c r="BK19" s="1217"/>
      <c r="BL19" s="1273"/>
      <c r="BM19" s="1365"/>
      <c r="BN19" s="1365"/>
    </row>
    <row r="20" spans="1:66" x14ac:dyDescent="0.25">
      <c r="A20" s="1253">
        <v>14</v>
      </c>
      <c r="B20" s="1797" t="s">
        <v>486</v>
      </c>
      <c r="C20" s="1519" t="s">
        <v>211</v>
      </c>
      <c r="D20" s="1798">
        <v>7954979.9999999814</v>
      </c>
      <c r="E20" s="1799">
        <v>8018420.0000000149</v>
      </c>
      <c r="G20" s="1781" t="s">
        <v>753</v>
      </c>
      <c r="H20" s="1782" t="s">
        <v>725</v>
      </c>
      <c r="I20" s="1805">
        <v>4770492.51</v>
      </c>
      <c r="J20" s="1806">
        <v>5168170.0000000093</v>
      </c>
      <c r="K20" s="1805">
        <v>4929508.9270000001</v>
      </c>
      <c r="L20" s="1806">
        <v>5215499.9999999898</v>
      </c>
      <c r="M20" s="1804">
        <v>9700001.436999999</v>
      </c>
      <c r="N20" s="1804">
        <v>10383670</v>
      </c>
      <c r="O20" s="1805">
        <v>4673460.043300001</v>
      </c>
      <c r="P20" s="1806">
        <v>4886850.0000000112</v>
      </c>
      <c r="Q20" s="1807">
        <v>14373461.4803</v>
      </c>
      <c r="R20" s="1806">
        <v>15270520.000000011</v>
      </c>
      <c r="S20" s="1805">
        <v>4731549.7139999997</v>
      </c>
      <c r="T20" s="1806">
        <v>5206299.9999999953</v>
      </c>
      <c r="U20" s="1804">
        <v>19105011.1943</v>
      </c>
      <c r="V20" s="1804">
        <v>20476820.000000007</v>
      </c>
      <c r="W20" s="1805">
        <v>4979810.0384999998</v>
      </c>
      <c r="X20" s="1806">
        <v>5130280.0000000075</v>
      </c>
      <c r="Y20" s="1804">
        <v>24084821.232799999</v>
      </c>
      <c r="Z20" s="1804">
        <v>25607100.000000015</v>
      </c>
      <c r="AA20" s="1805">
        <v>4819171.0049999999</v>
      </c>
      <c r="AB20" s="1806">
        <v>4762840</v>
      </c>
      <c r="AC20" s="1807">
        <v>14530530.7575</v>
      </c>
      <c r="AD20" s="1806">
        <v>15099420.000000004</v>
      </c>
      <c r="AE20" s="1804">
        <v>28903992.237800002</v>
      </c>
      <c r="AF20" s="1804">
        <v>30369940.000000015</v>
      </c>
      <c r="AG20" s="1805">
        <v>4979810.0384999998</v>
      </c>
      <c r="AH20" s="1806">
        <v>5000839.9999999776</v>
      </c>
      <c r="AI20" s="1804">
        <v>33883802.276299998</v>
      </c>
      <c r="AJ20" s="1804">
        <v>35370779.999999993</v>
      </c>
      <c r="AK20" s="1805">
        <v>4819171.0049999999</v>
      </c>
      <c r="AL20" s="1806">
        <v>4483330.0000000158</v>
      </c>
      <c r="AM20" s="1804">
        <v>38702973.281300001</v>
      </c>
      <c r="AN20" s="1804">
        <v>39854110.000000007</v>
      </c>
      <c r="AO20" s="1805">
        <v>4979810.0384999998</v>
      </c>
      <c r="AP20" s="1832">
        <v>4868829.9999999832</v>
      </c>
      <c r="AQ20" s="1807">
        <v>14778791.081999999</v>
      </c>
      <c r="AR20" s="1806">
        <v>14352999.999999976</v>
      </c>
      <c r="AS20" s="1804">
        <v>43682783.319800004</v>
      </c>
      <c r="AT20" s="1804">
        <v>44722939.999999993</v>
      </c>
      <c r="AU20" s="1805">
        <v>4979810.0384999998</v>
      </c>
      <c r="AV20" s="1806">
        <v>5053670.000000013</v>
      </c>
      <c r="AW20" s="1804">
        <v>48662593.3583</v>
      </c>
      <c r="AX20" s="1804">
        <v>49776610.000000007</v>
      </c>
      <c r="AY20" s="1805">
        <v>4497892.9380000001</v>
      </c>
      <c r="AZ20" s="1806">
        <v>4831609.3899999885</v>
      </c>
      <c r="BA20" s="1804">
        <v>53160486.296300001</v>
      </c>
      <c r="BB20" s="1804">
        <v>54608219.389999993</v>
      </c>
      <c r="BC20" s="1805">
        <v>4979810.0384999998</v>
      </c>
      <c r="BD20" s="1806">
        <v>5262355.5900000036</v>
      </c>
      <c r="BE20" s="1807">
        <v>14457513.015000001</v>
      </c>
      <c r="BF20" s="1806">
        <v>15147634.980000004</v>
      </c>
      <c r="BG20" s="1804">
        <v>29236304.096999999</v>
      </c>
      <c r="BH20" s="1804">
        <v>29500634.979999982</v>
      </c>
      <c r="BI20" s="1804">
        <v>58140296.334800005</v>
      </c>
      <c r="BJ20" s="1804">
        <v>59870574.979999997</v>
      </c>
      <c r="BK20" s="1217"/>
      <c r="BL20" s="1273"/>
      <c r="BM20" s="1365"/>
      <c r="BN20" s="1365"/>
    </row>
    <row r="21" spans="1:66" x14ac:dyDescent="0.25">
      <c r="A21" s="1253">
        <v>15</v>
      </c>
      <c r="B21" s="1797" t="s">
        <v>726</v>
      </c>
      <c r="C21" s="1519" t="s">
        <v>211</v>
      </c>
      <c r="D21" s="1798">
        <v>9405013.9999999981</v>
      </c>
      <c r="E21" s="1799">
        <v>9828956</v>
      </c>
      <c r="G21" s="1781" t="s">
        <v>754</v>
      </c>
      <c r="H21" s="1782" t="s">
        <v>636</v>
      </c>
      <c r="I21" s="1805">
        <v>2088000</v>
      </c>
      <c r="J21" s="1806">
        <v>1884470.0000000012</v>
      </c>
      <c r="K21" s="1805">
        <v>2157600</v>
      </c>
      <c r="L21" s="1806">
        <v>1904670.0000000019</v>
      </c>
      <c r="M21" s="1804">
        <v>4245600</v>
      </c>
      <c r="N21" s="1804">
        <v>3789140.0000000028</v>
      </c>
      <c r="O21" s="1805">
        <v>2088000</v>
      </c>
      <c r="P21" s="1806">
        <v>1569790.0000000012</v>
      </c>
      <c r="Q21" s="1807">
        <v>6333600</v>
      </c>
      <c r="R21" s="1806">
        <v>5358930.0000000037</v>
      </c>
      <c r="S21" s="1805">
        <v>2157600</v>
      </c>
      <c r="T21" s="1806">
        <v>2131029.9999999972</v>
      </c>
      <c r="U21" s="1804">
        <v>8491200</v>
      </c>
      <c r="V21" s="1804">
        <v>7489960.0000000009</v>
      </c>
      <c r="W21" s="1805">
        <v>2157600</v>
      </c>
      <c r="X21" s="1806">
        <v>2183271.0000000009</v>
      </c>
      <c r="Y21" s="1804">
        <v>10648800</v>
      </c>
      <c r="Z21" s="1804">
        <v>9673231.0000000019</v>
      </c>
      <c r="AA21" s="1805">
        <v>2088000</v>
      </c>
      <c r="AB21" s="1806">
        <v>2150670</v>
      </c>
      <c r="AC21" s="1807">
        <v>6403200</v>
      </c>
      <c r="AD21" s="1806">
        <v>6464970.9999999981</v>
      </c>
      <c r="AE21" s="1804">
        <v>12736800</v>
      </c>
      <c r="AF21" s="1804">
        <v>11823901.000000002</v>
      </c>
      <c r="AG21" s="1805">
        <v>2157600</v>
      </c>
      <c r="AH21" s="1806">
        <v>2211669.9999999972</v>
      </c>
      <c r="AI21" s="1804">
        <v>14894400</v>
      </c>
      <c r="AJ21" s="1804">
        <v>14035571</v>
      </c>
      <c r="AK21" s="1805">
        <v>2088000</v>
      </c>
      <c r="AL21" s="1806">
        <v>733510.0000000007</v>
      </c>
      <c r="AM21" s="1804">
        <v>16982400</v>
      </c>
      <c r="AN21" s="1804">
        <v>14769081</v>
      </c>
      <c r="AO21" s="1805">
        <v>2157600</v>
      </c>
      <c r="AP21" s="1832">
        <v>2024890.0000000002</v>
      </c>
      <c r="AQ21" s="1807">
        <v>6403200</v>
      </c>
      <c r="AR21" s="1806">
        <v>4970069.9999999981</v>
      </c>
      <c r="AS21" s="1804">
        <v>19140000</v>
      </c>
      <c r="AT21" s="1804">
        <v>16793971</v>
      </c>
      <c r="AU21" s="1805">
        <v>2157600</v>
      </c>
      <c r="AV21" s="1806">
        <v>2091120.0000000033</v>
      </c>
      <c r="AW21" s="1804">
        <v>21297600</v>
      </c>
      <c r="AX21" s="1804">
        <v>18885091.000000004</v>
      </c>
      <c r="AY21" s="1805">
        <v>1948800.0000000002</v>
      </c>
      <c r="AZ21" s="1806">
        <v>1774529.9999999972</v>
      </c>
      <c r="BA21" s="1804">
        <v>23246400</v>
      </c>
      <c r="BB21" s="1804">
        <v>20659621</v>
      </c>
      <c r="BC21" s="1805">
        <v>2157600</v>
      </c>
      <c r="BD21" s="1806">
        <v>2161249.9999999977</v>
      </c>
      <c r="BE21" s="1807">
        <v>6264000</v>
      </c>
      <c r="BF21" s="1806">
        <v>6026899.9999999981</v>
      </c>
      <c r="BG21" s="1804">
        <v>12667200</v>
      </c>
      <c r="BH21" s="1804">
        <v>10996969.999999996</v>
      </c>
      <c r="BI21" s="1804">
        <v>25404000</v>
      </c>
      <c r="BJ21" s="1804">
        <v>22820870.999999996</v>
      </c>
      <c r="BK21" s="1217"/>
      <c r="BL21" s="1273"/>
      <c r="BM21" s="1365"/>
      <c r="BN21" s="1365"/>
    </row>
    <row r="22" spans="1:66" x14ac:dyDescent="0.25">
      <c r="A22" s="1253">
        <v>16</v>
      </c>
      <c r="B22" s="1797" t="s">
        <v>727</v>
      </c>
      <c r="C22" s="1519" t="s">
        <v>211</v>
      </c>
      <c r="D22" s="1798">
        <v>16006660.000000006</v>
      </c>
      <c r="E22" s="1799">
        <v>16895070</v>
      </c>
      <c r="G22" s="1781" t="s">
        <v>755</v>
      </c>
      <c r="H22" s="1782" t="s">
        <v>486</v>
      </c>
      <c r="I22" s="1805">
        <v>11938896.193490066</v>
      </c>
      <c r="J22" s="1806">
        <v>11844432.199999988</v>
      </c>
      <c r="K22" s="1805">
        <v>12451958.066606399</v>
      </c>
      <c r="L22" s="1806">
        <v>11008547.000000004</v>
      </c>
      <c r="M22" s="1804">
        <v>24390854.260096464</v>
      </c>
      <c r="N22" s="1804">
        <v>22852979.199999992</v>
      </c>
      <c r="O22" s="1805">
        <v>8862102.3867917489</v>
      </c>
      <c r="P22" s="1806">
        <v>9149889.999999987</v>
      </c>
      <c r="Q22" s="1807">
        <v>33252956.646888211</v>
      </c>
      <c r="R22" s="1806">
        <v>32002869.199999981</v>
      </c>
      <c r="S22" s="1805">
        <v>5331592.3263261029</v>
      </c>
      <c r="T22" s="1806">
        <v>12388850.000000015</v>
      </c>
      <c r="U22" s="1804">
        <v>38584548.973214313</v>
      </c>
      <c r="V22" s="1804">
        <v>44391719.199999996</v>
      </c>
      <c r="W22" s="1805">
        <v>12062216.193490066</v>
      </c>
      <c r="X22" s="1806">
        <v>11670870</v>
      </c>
      <c r="Y22" s="1804">
        <v>50646765.166704379</v>
      </c>
      <c r="Z22" s="1804">
        <v>56062589.199999996</v>
      </c>
      <c r="AA22" s="1805">
        <v>11549154.320373729</v>
      </c>
      <c r="AB22" s="1806">
        <v>11386173</v>
      </c>
      <c r="AC22" s="1807">
        <v>28942962.840189897</v>
      </c>
      <c r="AD22" s="1806">
        <v>35445893.000000015</v>
      </c>
      <c r="AE22" s="1804">
        <v>62195919.487078108</v>
      </c>
      <c r="AF22" s="1804">
        <v>67448762.199999988</v>
      </c>
      <c r="AG22" s="1805">
        <v>12426073.534885483</v>
      </c>
      <c r="AH22" s="1806">
        <v>11532626.999999965</v>
      </c>
      <c r="AI22" s="1804">
        <v>74621993.021963596</v>
      </c>
      <c r="AJ22" s="1804">
        <v>78981389.199999958</v>
      </c>
      <c r="AK22" s="1805">
        <v>12097991.661769148</v>
      </c>
      <c r="AL22" s="1806">
        <v>1573730.0000000368</v>
      </c>
      <c r="AM22" s="1804">
        <v>86719984.683732748</v>
      </c>
      <c r="AN22" s="1804">
        <v>80555119.199999988</v>
      </c>
      <c r="AO22" s="1805">
        <v>12426073.534885483</v>
      </c>
      <c r="AP22" s="1832">
        <v>11462629.999999959</v>
      </c>
      <c r="AQ22" s="1807">
        <v>36950138.731540114</v>
      </c>
      <c r="AR22" s="1806">
        <v>24568986.999999963</v>
      </c>
      <c r="AS22" s="1804">
        <v>99146058.218618229</v>
      </c>
      <c r="AT22" s="1804">
        <v>92017749.199999943</v>
      </c>
      <c r="AU22" s="1805">
        <v>12426073.534885483</v>
      </c>
      <c r="AV22" s="1806">
        <v>11305090.000000039</v>
      </c>
      <c r="AW22" s="1804">
        <v>111572131.75350371</v>
      </c>
      <c r="AX22" s="1804">
        <v>103322839.19999999</v>
      </c>
      <c r="AY22" s="1805">
        <v>11269790.181396937</v>
      </c>
      <c r="AZ22" s="1806">
        <v>10543509.99999997</v>
      </c>
      <c r="BA22" s="1804">
        <v>122841921.93490064</v>
      </c>
      <c r="BB22" s="1804">
        <v>113866349.19999996</v>
      </c>
      <c r="BC22" s="1805">
        <v>12426073.534885483</v>
      </c>
      <c r="BD22" s="1806">
        <v>11992050.000000013</v>
      </c>
      <c r="BE22" s="1807">
        <v>36121937.251167901</v>
      </c>
      <c r="BF22" s="1806">
        <v>33840650.000000022</v>
      </c>
      <c r="BG22" s="1804">
        <v>73072075.982708007</v>
      </c>
      <c r="BH22" s="1804">
        <v>58409636.999999985</v>
      </c>
      <c r="BI22" s="1804">
        <v>135267995.46978614</v>
      </c>
      <c r="BJ22" s="1804">
        <v>125858399.19999997</v>
      </c>
      <c r="BK22" s="1217"/>
      <c r="BL22" s="1273"/>
      <c r="BM22" s="1365"/>
      <c r="BN22" s="1365"/>
    </row>
    <row r="23" spans="1:66" x14ac:dyDescent="0.25">
      <c r="A23" s="1253">
        <v>17</v>
      </c>
      <c r="B23" s="1797" t="s">
        <v>82</v>
      </c>
      <c r="C23" s="1519" t="s">
        <v>211</v>
      </c>
      <c r="D23" s="1798">
        <v>961360.0000000014</v>
      </c>
      <c r="E23" s="1799">
        <v>1006979.9999999992</v>
      </c>
      <c r="G23" s="1781" t="s">
        <v>756</v>
      </c>
      <c r="H23" s="1782" t="s">
        <v>726</v>
      </c>
      <c r="I23" s="1805">
        <v>11371200</v>
      </c>
      <c r="J23" s="1806">
        <v>11538029.999999993</v>
      </c>
      <c r="K23" s="1805">
        <v>11750240</v>
      </c>
      <c r="L23" s="1806">
        <v>11647324.000000004</v>
      </c>
      <c r="M23" s="1804">
        <v>23121440</v>
      </c>
      <c r="N23" s="1804">
        <v>23185353.999999996</v>
      </c>
      <c r="O23" s="1805">
        <v>8427619.9999999981</v>
      </c>
      <c r="P23" s="1806">
        <v>10436364.000000011</v>
      </c>
      <c r="Q23" s="1807">
        <v>31549060</v>
      </c>
      <c r="R23" s="1806">
        <v>33621718.000000007</v>
      </c>
      <c r="S23" s="1805">
        <v>5961320</v>
      </c>
      <c r="T23" s="1806">
        <v>11167696.999999996</v>
      </c>
      <c r="U23" s="1804">
        <v>37510380</v>
      </c>
      <c r="V23" s="1804">
        <v>44789415</v>
      </c>
      <c r="W23" s="1805">
        <v>11371200</v>
      </c>
      <c r="X23" s="1806">
        <v>12183166.999999994</v>
      </c>
      <c r="Y23" s="1804">
        <v>48881580</v>
      </c>
      <c r="Z23" s="1804">
        <v>56972581.999999993</v>
      </c>
      <c r="AA23" s="1805">
        <v>10992160</v>
      </c>
      <c r="AB23" s="1806">
        <v>11775126</v>
      </c>
      <c r="AC23" s="1807">
        <v>28324680</v>
      </c>
      <c r="AD23" s="1806">
        <v>35125989.999999993</v>
      </c>
      <c r="AE23" s="1804">
        <v>59873740</v>
      </c>
      <c r="AF23" s="1804">
        <v>68747708</v>
      </c>
      <c r="AG23" s="1805">
        <v>11845000</v>
      </c>
      <c r="AH23" s="1806">
        <v>11330722.00000002</v>
      </c>
      <c r="AI23" s="1804">
        <v>71718740</v>
      </c>
      <c r="AJ23" s="1804">
        <v>80078430.000000015</v>
      </c>
      <c r="AK23" s="1805">
        <v>11465960</v>
      </c>
      <c r="AL23" s="1806">
        <v>3019420.0000000009</v>
      </c>
      <c r="AM23" s="1804">
        <v>83184700</v>
      </c>
      <c r="AN23" s="1804">
        <v>83097850.000000015</v>
      </c>
      <c r="AO23" s="1805">
        <v>11845000</v>
      </c>
      <c r="AP23" s="1832">
        <v>11944031.999999981</v>
      </c>
      <c r="AQ23" s="1807">
        <v>35155960</v>
      </c>
      <c r="AR23" s="1806">
        <v>26294174.000000004</v>
      </c>
      <c r="AS23" s="1804">
        <v>95029700</v>
      </c>
      <c r="AT23" s="1804">
        <v>95041882</v>
      </c>
      <c r="AU23" s="1805">
        <v>11845000</v>
      </c>
      <c r="AV23" s="1806">
        <v>11102732.000000043</v>
      </c>
      <c r="AW23" s="1804">
        <v>106874700</v>
      </c>
      <c r="AX23" s="1804">
        <v>106144614.00000004</v>
      </c>
      <c r="AY23" s="1805">
        <v>10660500</v>
      </c>
      <c r="AZ23" s="1806">
        <v>11384975.999999972</v>
      </c>
      <c r="BA23" s="1804">
        <v>117535200</v>
      </c>
      <c r="BB23" s="1804">
        <v>117529590.00000001</v>
      </c>
      <c r="BC23" s="1805">
        <v>11845000</v>
      </c>
      <c r="BD23" s="1806">
        <v>12297594.000000011</v>
      </c>
      <c r="BE23" s="1807">
        <v>34350500</v>
      </c>
      <c r="BF23" s="1806">
        <v>34785302.00000003</v>
      </c>
      <c r="BG23" s="1804">
        <v>69506460</v>
      </c>
      <c r="BH23" s="1804">
        <v>61079476.00000003</v>
      </c>
      <c r="BI23" s="1804">
        <v>129380200</v>
      </c>
      <c r="BJ23" s="1804">
        <v>129827184.00000003</v>
      </c>
      <c r="BK23" s="1217"/>
      <c r="BL23" s="1273"/>
      <c r="BM23" s="1365"/>
      <c r="BN23" s="1365"/>
    </row>
    <row r="24" spans="1:66" x14ac:dyDescent="0.25">
      <c r="A24" s="1253">
        <v>18</v>
      </c>
      <c r="B24" s="1797" t="s">
        <v>487</v>
      </c>
      <c r="C24" s="1519" t="s">
        <v>211</v>
      </c>
      <c r="D24" s="1798">
        <v>3675250.0000000093</v>
      </c>
      <c r="E24" s="1799">
        <v>4377139.9999999879</v>
      </c>
      <c r="G24" s="1781" t="s">
        <v>757</v>
      </c>
      <c r="H24" s="1782" t="s">
        <v>727</v>
      </c>
      <c r="I24" s="1805">
        <v>21224454.528301887</v>
      </c>
      <c r="J24" s="1806">
        <v>20272729.999999993</v>
      </c>
      <c r="K24" s="1805">
        <v>21933058.30188679</v>
      </c>
      <c r="L24" s="1806">
        <v>20081529.999999996</v>
      </c>
      <c r="M24" s="1804">
        <v>43157512.830188677</v>
      </c>
      <c r="N24" s="1804">
        <v>40354259.999999985</v>
      </c>
      <c r="O24" s="1805">
        <v>13846884.905660378</v>
      </c>
      <c r="P24" s="1806">
        <v>15510830.000000024</v>
      </c>
      <c r="Q24" s="1807">
        <v>57004397.735849053</v>
      </c>
      <c r="R24" s="1806">
        <v>55865090.000000007</v>
      </c>
      <c r="S24" s="1805">
        <v>7690044.3396226401</v>
      </c>
      <c r="T24" s="1806">
        <v>21091579.999999993</v>
      </c>
      <c r="U24" s="1804">
        <v>64694442.075471692</v>
      </c>
      <c r="V24" s="1804">
        <v>76956670</v>
      </c>
      <c r="W24" s="1805">
        <v>21224454.528301887</v>
      </c>
      <c r="X24" s="1806">
        <v>20600529.999999989</v>
      </c>
      <c r="Y24" s="1804">
        <v>85918896.603773579</v>
      </c>
      <c r="Z24" s="1804">
        <v>97557199.999999985</v>
      </c>
      <c r="AA24" s="1805">
        <v>20515850.754716981</v>
      </c>
      <c r="AB24" s="1806">
        <v>20179420</v>
      </c>
      <c r="AC24" s="1807">
        <v>49430349.622641504</v>
      </c>
      <c r="AD24" s="1806">
        <v>61871529.999999985</v>
      </c>
      <c r="AE24" s="1804">
        <v>106434747.35849056</v>
      </c>
      <c r="AF24" s="1804">
        <v>117736620</v>
      </c>
      <c r="AG24" s="1805">
        <v>22110209.245283019</v>
      </c>
      <c r="AH24" s="1806">
        <v>20599819.999999993</v>
      </c>
      <c r="AI24" s="1804">
        <v>128544956.60377358</v>
      </c>
      <c r="AJ24" s="1804">
        <v>138336440</v>
      </c>
      <c r="AK24" s="1805">
        <v>21401605.471698113</v>
      </c>
      <c r="AL24" s="1806">
        <v>2763370.0000000028</v>
      </c>
      <c r="AM24" s="1804">
        <v>149946562.0754717</v>
      </c>
      <c r="AN24" s="1804">
        <v>141099810</v>
      </c>
      <c r="AO24" s="1805">
        <v>22110209.245283019</v>
      </c>
      <c r="AP24" s="1832">
        <v>19993462.999999993</v>
      </c>
      <c r="AQ24" s="1807">
        <v>65622023.96226415</v>
      </c>
      <c r="AR24" s="1806">
        <v>43356652.999999985</v>
      </c>
      <c r="AS24" s="1804">
        <v>172056771.32075471</v>
      </c>
      <c r="AT24" s="1804">
        <v>161093273</v>
      </c>
      <c r="AU24" s="1805">
        <v>22110209.245283019</v>
      </c>
      <c r="AV24" s="1806">
        <v>20402077</v>
      </c>
      <c r="AW24" s="1804">
        <v>194166980.56603771</v>
      </c>
      <c r="AX24" s="1804">
        <v>181495350</v>
      </c>
      <c r="AY24" s="1805">
        <v>19895822.452830188</v>
      </c>
      <c r="AZ24" s="1806">
        <v>18292260.000000015</v>
      </c>
      <c r="BA24" s="1804">
        <v>214062803.01886791</v>
      </c>
      <c r="BB24" s="1804">
        <v>199787610</v>
      </c>
      <c r="BC24" s="1805">
        <v>22110209.245283019</v>
      </c>
      <c r="BD24" s="1806">
        <v>19940999.999999989</v>
      </c>
      <c r="BE24" s="1807">
        <v>64116240.943396226</v>
      </c>
      <c r="BF24" s="1806">
        <v>58635337</v>
      </c>
      <c r="BG24" s="1804">
        <v>129738264.90566038</v>
      </c>
      <c r="BH24" s="1804">
        <v>101991989.99999999</v>
      </c>
      <c r="BI24" s="1804">
        <v>236173012.26415092</v>
      </c>
      <c r="BJ24" s="1804">
        <v>219728610</v>
      </c>
      <c r="BK24" s="1217"/>
      <c r="BL24" s="1273"/>
      <c r="BM24" s="1365"/>
      <c r="BN24" s="1365"/>
    </row>
    <row r="25" spans="1:66" x14ac:dyDescent="0.25">
      <c r="A25" s="1253">
        <v>19</v>
      </c>
      <c r="B25" s="1797" t="s">
        <v>488</v>
      </c>
      <c r="C25" s="1519" t="s">
        <v>211</v>
      </c>
      <c r="D25" s="1798">
        <v>2119909.9999999995</v>
      </c>
      <c r="E25" s="1799">
        <v>4863980</v>
      </c>
      <c r="G25" s="1781" t="s">
        <v>758</v>
      </c>
      <c r="H25" s="1782" t="s">
        <v>82</v>
      </c>
      <c r="I25" s="1805">
        <v>1368000</v>
      </c>
      <c r="J25" s="1806">
        <v>1450830.0000000009</v>
      </c>
      <c r="K25" s="1805">
        <v>1413600</v>
      </c>
      <c r="L25" s="1806">
        <v>1245359.9999999967</v>
      </c>
      <c r="M25" s="1804">
        <v>2781600</v>
      </c>
      <c r="N25" s="1804">
        <v>2696189.9999999977</v>
      </c>
      <c r="O25" s="1805">
        <v>1368000</v>
      </c>
      <c r="P25" s="1806">
        <v>967869.99999999977</v>
      </c>
      <c r="Q25" s="1807">
        <v>4149600</v>
      </c>
      <c r="R25" s="1806">
        <v>3664059.9999999972</v>
      </c>
      <c r="S25" s="1805">
        <v>1413600</v>
      </c>
      <c r="T25" s="1806">
        <v>1437780.0000000049</v>
      </c>
      <c r="U25" s="1804">
        <v>5563200</v>
      </c>
      <c r="V25" s="1804">
        <v>5101840.0000000019</v>
      </c>
      <c r="W25" s="1805">
        <v>1413600</v>
      </c>
      <c r="X25" s="1806">
        <v>1335679.9999999958</v>
      </c>
      <c r="Y25" s="1804">
        <v>6976800</v>
      </c>
      <c r="Z25" s="1804">
        <v>6437519.9999999981</v>
      </c>
      <c r="AA25" s="1805">
        <v>1368000</v>
      </c>
      <c r="AB25" s="1806">
        <v>1382990</v>
      </c>
      <c r="AC25" s="1807">
        <v>4195200</v>
      </c>
      <c r="AD25" s="1806">
        <v>4156450.0000000009</v>
      </c>
      <c r="AE25" s="1804">
        <v>8344800</v>
      </c>
      <c r="AF25" s="1804">
        <v>7820509.9999999981</v>
      </c>
      <c r="AG25" s="1805">
        <v>1413600</v>
      </c>
      <c r="AH25" s="1806">
        <v>1343040.0000000005</v>
      </c>
      <c r="AI25" s="1804">
        <v>9758400</v>
      </c>
      <c r="AJ25" s="1804">
        <v>9163549.9999999981</v>
      </c>
      <c r="AK25" s="1805">
        <v>1368000</v>
      </c>
      <c r="AL25" s="1806">
        <v>196789.99999999825</v>
      </c>
      <c r="AM25" s="1804">
        <v>11126400</v>
      </c>
      <c r="AN25" s="1804">
        <v>9360339.9999999963</v>
      </c>
      <c r="AO25" s="1805">
        <v>1413600</v>
      </c>
      <c r="AP25" s="1832">
        <v>1055000.000000004</v>
      </c>
      <c r="AQ25" s="1807">
        <v>4195200</v>
      </c>
      <c r="AR25" s="1806">
        <v>2594830.0000000028</v>
      </c>
      <c r="AS25" s="1804">
        <v>12540000</v>
      </c>
      <c r="AT25" s="1804">
        <v>10415340</v>
      </c>
      <c r="AU25" s="1805">
        <v>1413600</v>
      </c>
      <c r="AV25" s="1806">
        <v>1108629.9999999977</v>
      </c>
      <c r="AW25" s="1804">
        <v>13953600</v>
      </c>
      <c r="AX25" s="1804">
        <v>11523969.999999998</v>
      </c>
      <c r="AY25" s="1805">
        <v>1276800</v>
      </c>
      <c r="AZ25" s="1806">
        <v>966620.00000000268</v>
      </c>
      <c r="BA25" s="1804">
        <v>15230400</v>
      </c>
      <c r="BB25" s="1804">
        <v>12490590</v>
      </c>
      <c r="BC25" s="1805">
        <v>1413600</v>
      </c>
      <c r="BD25" s="1806">
        <v>1359639.9999999993</v>
      </c>
      <c r="BE25" s="1807">
        <v>4104000</v>
      </c>
      <c r="BF25" s="1806">
        <v>3434890</v>
      </c>
      <c r="BG25" s="1804">
        <v>8299200</v>
      </c>
      <c r="BH25" s="1804">
        <v>6029720.0000000028</v>
      </c>
      <c r="BI25" s="1804">
        <v>16644000</v>
      </c>
      <c r="BJ25" s="1804">
        <v>13850230</v>
      </c>
      <c r="BK25" s="1217"/>
      <c r="BL25" s="1273"/>
      <c r="BM25" s="1365"/>
      <c r="BN25" s="1365"/>
    </row>
    <row r="26" spans="1:66" x14ac:dyDescent="0.25">
      <c r="A26" s="1253">
        <v>20</v>
      </c>
      <c r="B26" s="1797" t="s">
        <v>489</v>
      </c>
      <c r="C26" s="1519" t="s">
        <v>211</v>
      </c>
      <c r="D26" s="1798">
        <v>423946.99999999942</v>
      </c>
      <c r="E26" s="1799">
        <v>543130.00000000047</v>
      </c>
      <c r="G26" s="1781" t="s">
        <v>759</v>
      </c>
      <c r="H26" s="1782" t="s">
        <v>487</v>
      </c>
      <c r="I26" s="1805">
        <v>7119046.8750000019</v>
      </c>
      <c r="J26" s="1806">
        <v>6558670.0000000075</v>
      </c>
      <c r="K26" s="1805">
        <v>7446359.3750000009</v>
      </c>
      <c r="L26" s="1806">
        <v>7271701.6666666623</v>
      </c>
      <c r="M26" s="1804">
        <v>14565406.250000004</v>
      </c>
      <c r="N26" s="1804">
        <v>13830371.66666667</v>
      </c>
      <c r="O26" s="1805">
        <v>5197687.5000000009</v>
      </c>
      <c r="P26" s="1806">
        <v>6678198.3333333302</v>
      </c>
      <c r="Q26" s="1807">
        <v>19763093.750000004</v>
      </c>
      <c r="R26" s="1806">
        <v>20508570</v>
      </c>
      <c r="S26" s="1805">
        <v>4240206.2500000009</v>
      </c>
      <c r="T26" s="1806">
        <v>6986601.6666666707</v>
      </c>
      <c r="U26" s="1804">
        <v>24003300.000000004</v>
      </c>
      <c r="V26" s="1804">
        <v>27495171.666666672</v>
      </c>
      <c r="W26" s="1805">
        <v>7446359.3750000009</v>
      </c>
      <c r="X26" s="1806">
        <v>7920856.666666666</v>
      </c>
      <c r="Y26" s="1804">
        <v>31449659.375000004</v>
      </c>
      <c r="Z26" s="1804">
        <v>35416028.333333336</v>
      </c>
      <c r="AA26" s="1805">
        <v>7200875.0000000009</v>
      </c>
      <c r="AB26" s="1806">
        <v>7163542</v>
      </c>
      <c r="AC26" s="1807">
        <v>18887440.625000004</v>
      </c>
      <c r="AD26" s="1806">
        <v>22071000.333333336</v>
      </c>
      <c r="AE26" s="1804">
        <v>38650534.375000007</v>
      </c>
      <c r="AF26" s="1804">
        <v>42579570.333333336</v>
      </c>
      <c r="AG26" s="1805">
        <v>7446359.3750000009</v>
      </c>
      <c r="AH26" s="1806">
        <v>7646136.6666666782</v>
      </c>
      <c r="AI26" s="1804">
        <v>46096893.750000007</v>
      </c>
      <c r="AJ26" s="1804">
        <v>50225707.000000015</v>
      </c>
      <c r="AK26" s="1805">
        <v>7200875.0000000009</v>
      </c>
      <c r="AL26" s="1806">
        <v>3903411.3333333209</v>
      </c>
      <c r="AM26" s="1804">
        <v>53297768.750000007</v>
      </c>
      <c r="AN26" s="1804">
        <v>54129118.333333336</v>
      </c>
      <c r="AO26" s="1805">
        <v>7446359.3750000009</v>
      </c>
      <c r="AP26" s="1832">
        <v>6955442.6666666605</v>
      </c>
      <c r="AQ26" s="1807">
        <v>22093593.750000004</v>
      </c>
      <c r="AR26" s="1806">
        <v>18504990.66666666</v>
      </c>
      <c r="AS26" s="1804">
        <v>60744128.125000007</v>
      </c>
      <c r="AT26" s="1804">
        <v>61084561</v>
      </c>
      <c r="AU26" s="1805">
        <v>7446359.3750000009</v>
      </c>
      <c r="AV26" s="1806">
        <v>7131146.0000000056</v>
      </c>
      <c r="AW26" s="1804">
        <v>68190487.500000015</v>
      </c>
      <c r="AX26" s="1804">
        <v>68215707</v>
      </c>
      <c r="AY26" s="1805">
        <v>6628078.1250000019</v>
      </c>
      <c r="AZ26" s="1806">
        <v>6484069.0000000009</v>
      </c>
      <c r="BA26" s="1804">
        <v>74818565.625000015</v>
      </c>
      <c r="BB26" s="1804">
        <v>74699776</v>
      </c>
      <c r="BC26" s="1805">
        <v>7446359.3750000009</v>
      </c>
      <c r="BD26" s="1806">
        <v>7313674.9999999972</v>
      </c>
      <c r="BE26" s="1807">
        <v>21520796.875000004</v>
      </c>
      <c r="BF26" s="1806">
        <v>20928890.000000004</v>
      </c>
      <c r="BG26" s="1804">
        <v>43614390.625000007</v>
      </c>
      <c r="BH26" s="1804">
        <v>39433880.666666664</v>
      </c>
      <c r="BI26" s="1804">
        <v>82264925.000000015</v>
      </c>
      <c r="BJ26" s="1804">
        <v>82013451</v>
      </c>
      <c r="BK26" s="1217"/>
      <c r="BL26" s="1273"/>
      <c r="BM26" s="1365"/>
      <c r="BN26" s="1365"/>
    </row>
    <row r="27" spans="1:66" x14ac:dyDescent="0.25">
      <c r="A27" s="1253">
        <v>21</v>
      </c>
      <c r="B27" s="1797" t="s">
        <v>760</v>
      </c>
      <c r="C27" s="1519" t="s">
        <v>211</v>
      </c>
      <c r="D27" s="1798">
        <v>378639</v>
      </c>
      <c r="E27" s="1799">
        <v>383365</v>
      </c>
      <c r="G27" s="1781" t="s">
        <v>761</v>
      </c>
      <c r="H27" s="1782" t="s">
        <v>488</v>
      </c>
      <c r="I27" s="1805">
        <v>6088186.52849741</v>
      </c>
      <c r="J27" s="1806">
        <v>5820980.0000000056</v>
      </c>
      <c r="K27" s="1805">
        <v>6325388.6010362692</v>
      </c>
      <c r="L27" s="1806">
        <v>5804351.6666666716</v>
      </c>
      <c r="M27" s="1804">
        <v>12413575.129533678</v>
      </c>
      <c r="N27" s="1804">
        <v>11625331.666666677</v>
      </c>
      <c r="O27" s="1805">
        <v>4011233.1606217609</v>
      </c>
      <c r="P27" s="1806">
        <v>4746618.3333333274</v>
      </c>
      <c r="Q27" s="1807">
        <v>16424808.290155439</v>
      </c>
      <c r="R27" s="1806">
        <v>16371950.000000004</v>
      </c>
      <c r="S27" s="1805">
        <v>3188225.9067357518</v>
      </c>
      <c r="T27" s="1806">
        <v>6111471.6666666679</v>
      </c>
      <c r="U27" s="1804">
        <v>19613034.196891189</v>
      </c>
      <c r="V27" s="1804">
        <v>22483421.666666672</v>
      </c>
      <c r="W27" s="1805">
        <v>6325388.6010362692</v>
      </c>
      <c r="X27" s="1806">
        <v>6034416.6666666726</v>
      </c>
      <c r="Y27" s="1804">
        <v>25938422.797927458</v>
      </c>
      <c r="Z27" s="1804">
        <v>28517838.333333343</v>
      </c>
      <c r="AA27" s="1805">
        <v>6127720.2072538845</v>
      </c>
      <c r="AB27" s="1806">
        <v>5988282</v>
      </c>
      <c r="AC27" s="1807">
        <v>15641334.715025906</v>
      </c>
      <c r="AD27" s="1806">
        <v>18134170.33333334</v>
      </c>
      <c r="AE27" s="1804">
        <v>32066143.005181342</v>
      </c>
      <c r="AF27" s="1804">
        <v>34506120.333333343</v>
      </c>
      <c r="AG27" s="1805">
        <v>6325388.6010362692</v>
      </c>
      <c r="AH27" s="1806">
        <v>5771476.6666666688</v>
      </c>
      <c r="AI27" s="1804">
        <v>38391531.606217608</v>
      </c>
      <c r="AJ27" s="1804">
        <v>40277597.000000015</v>
      </c>
      <c r="AK27" s="1805">
        <v>6127720.2072538845</v>
      </c>
      <c r="AL27" s="1806">
        <v>1297988.3333333321</v>
      </c>
      <c r="AM27" s="1804">
        <v>44519251.813471496</v>
      </c>
      <c r="AN27" s="1804">
        <v>41575585.333333343</v>
      </c>
      <c r="AO27" s="1805">
        <v>6325388.6010362692</v>
      </c>
      <c r="AP27" s="1832">
        <v>5964551.6666666651</v>
      </c>
      <c r="AQ27" s="1807">
        <v>18778497.409326423</v>
      </c>
      <c r="AR27" s="1806">
        <v>13034016.666666666</v>
      </c>
      <c r="AS27" s="1804">
        <v>50844640.414507762</v>
      </c>
      <c r="AT27" s="1804">
        <v>47540137.000000007</v>
      </c>
      <c r="AU27" s="1805">
        <v>6325388.6010362692</v>
      </c>
      <c r="AV27" s="1806">
        <v>5982429.999999987</v>
      </c>
      <c r="AW27" s="1804">
        <v>57170029.015544027</v>
      </c>
      <c r="AX27" s="1804">
        <v>53522566.999999993</v>
      </c>
      <c r="AY27" s="1805">
        <v>5732383.4196891198</v>
      </c>
      <c r="AZ27" s="1806">
        <v>5421545.0000000056</v>
      </c>
      <c r="BA27" s="1804">
        <v>62902412.435233146</v>
      </c>
      <c r="BB27" s="1804">
        <v>58944112</v>
      </c>
      <c r="BC27" s="1805">
        <v>6325388.6010362692</v>
      </c>
      <c r="BD27" s="1806">
        <v>6017245.0000000037</v>
      </c>
      <c r="BE27" s="1807">
        <v>18383160.621761657</v>
      </c>
      <c r="BF27" s="1806">
        <v>17421219.999999996</v>
      </c>
      <c r="BG27" s="1804">
        <v>37161658.031088084</v>
      </c>
      <c r="BH27" s="1804">
        <v>30455236.666666664</v>
      </c>
      <c r="BI27" s="1804">
        <v>69227801.036269411</v>
      </c>
      <c r="BJ27" s="1804">
        <v>64961357</v>
      </c>
      <c r="BK27" s="1217"/>
      <c r="BL27" s="1273"/>
      <c r="BM27" s="1365"/>
      <c r="BN27" s="1365"/>
    </row>
    <row r="28" spans="1:66" x14ac:dyDescent="0.25">
      <c r="A28" s="1253">
        <v>22</v>
      </c>
      <c r="B28" s="1797" t="s">
        <v>762</v>
      </c>
      <c r="C28" s="1519" t="s">
        <v>211</v>
      </c>
      <c r="D28" s="1798">
        <v>5408863.7999999998</v>
      </c>
      <c r="E28" s="1799">
        <v>5589150</v>
      </c>
      <c r="G28" s="1781" t="s">
        <v>763</v>
      </c>
      <c r="H28" s="1782" t="s">
        <v>489</v>
      </c>
      <c r="I28" s="1805">
        <v>4093150.395778364</v>
      </c>
      <c r="J28" s="1806">
        <v>3886347.0000000014</v>
      </c>
      <c r="K28" s="1805">
        <v>4226622.6912928764</v>
      </c>
      <c r="L28" s="1806">
        <v>3880051.666666667</v>
      </c>
      <c r="M28" s="1804">
        <v>8319773.0870712399</v>
      </c>
      <c r="N28" s="1804">
        <v>7766398.6666666679</v>
      </c>
      <c r="O28" s="1805">
        <v>3258353.5620052773</v>
      </c>
      <c r="P28" s="1806">
        <v>2927596.3333333358</v>
      </c>
      <c r="Q28" s="1807">
        <v>11578126.649076518</v>
      </c>
      <c r="R28" s="1806">
        <v>10693995.000000004</v>
      </c>
      <c r="S28" s="1805">
        <v>1707469.1292875991</v>
      </c>
      <c r="T28" s="1806">
        <v>3775251.6666666595</v>
      </c>
      <c r="U28" s="1804">
        <v>13285595.778364116</v>
      </c>
      <c r="V28" s="1804">
        <v>14469246.666666664</v>
      </c>
      <c r="W28" s="1805">
        <v>4360094.9868073873</v>
      </c>
      <c r="X28" s="1806">
        <v>3462635.666666673</v>
      </c>
      <c r="Y28" s="1804">
        <v>17645690.765171506</v>
      </c>
      <c r="Z28" s="1804">
        <v>17931882.333333336</v>
      </c>
      <c r="AA28" s="1805">
        <v>4271113.45646438</v>
      </c>
      <c r="AB28" s="1806">
        <v>3713155</v>
      </c>
      <c r="AC28" s="1807">
        <v>10338677.572559366</v>
      </c>
      <c r="AD28" s="1806">
        <v>10951042.333333332</v>
      </c>
      <c r="AE28" s="1804">
        <v>21916804.221635886</v>
      </c>
      <c r="AF28" s="1804">
        <v>21645037.333333336</v>
      </c>
      <c r="AG28" s="1805">
        <v>4805002.6385224275</v>
      </c>
      <c r="AH28" s="1806">
        <v>3672275.666666673</v>
      </c>
      <c r="AI28" s="1804">
        <v>26721806.860158313</v>
      </c>
      <c r="AJ28" s="1804">
        <v>25317313.000000007</v>
      </c>
      <c r="AK28" s="1805">
        <v>4627039.577836412</v>
      </c>
      <c r="AL28" s="1806">
        <v>1392973.3333333288</v>
      </c>
      <c r="AM28" s="1804">
        <v>31348846.437994726</v>
      </c>
      <c r="AN28" s="1804">
        <v>26710286.333333336</v>
      </c>
      <c r="AO28" s="1805">
        <v>4805002.6385224275</v>
      </c>
      <c r="AP28" s="1832">
        <v>3336478.6666666651</v>
      </c>
      <c r="AQ28" s="1807">
        <v>14237044.854881268</v>
      </c>
      <c r="AR28" s="1806">
        <v>8401727.6666666679</v>
      </c>
      <c r="AS28" s="1804">
        <v>36153849.07651715</v>
      </c>
      <c r="AT28" s="1804">
        <v>30046765</v>
      </c>
      <c r="AU28" s="1805">
        <v>4805002.6385224275</v>
      </c>
      <c r="AV28" s="1806">
        <v>3911467.0000000065</v>
      </c>
      <c r="AW28" s="1804">
        <v>40958851.715039581</v>
      </c>
      <c r="AX28" s="1804">
        <v>33958232.000000007</v>
      </c>
      <c r="AY28" s="1805">
        <v>4271113.45646438</v>
      </c>
      <c r="AZ28" s="1806">
        <v>3661286.9999999991</v>
      </c>
      <c r="BA28" s="1804">
        <v>45229965.171503961</v>
      </c>
      <c r="BB28" s="1804">
        <v>37619519.000000007</v>
      </c>
      <c r="BC28" s="1805">
        <v>5338891.820580475</v>
      </c>
      <c r="BD28" s="1806">
        <v>4370091.8</v>
      </c>
      <c r="BE28" s="1807">
        <v>14415007.915567283</v>
      </c>
      <c r="BF28" s="1806">
        <v>11942845.800000004</v>
      </c>
      <c r="BG28" s="1804">
        <v>28652052.770448551</v>
      </c>
      <c r="BH28" s="1804">
        <v>20344573.466666672</v>
      </c>
      <c r="BI28" s="1804">
        <v>50568856.992084436</v>
      </c>
      <c r="BJ28" s="1804">
        <v>41989610.800000004</v>
      </c>
      <c r="BK28" s="1217"/>
      <c r="BL28" s="1273"/>
      <c r="BM28" s="1365"/>
      <c r="BN28" s="1365"/>
    </row>
    <row r="29" spans="1:66" x14ac:dyDescent="0.25">
      <c r="A29" s="1253">
        <v>23</v>
      </c>
      <c r="B29" s="1797" t="s">
        <v>728</v>
      </c>
      <c r="C29" s="1519" t="s">
        <v>211</v>
      </c>
      <c r="D29" s="1798">
        <v>24602610.000000015</v>
      </c>
      <c r="E29" s="1799">
        <v>25208649.999999989</v>
      </c>
      <c r="G29" s="1781" t="s">
        <v>764</v>
      </c>
      <c r="H29" s="1782" t="s">
        <v>728</v>
      </c>
      <c r="I29" s="1805">
        <v>24768000</v>
      </c>
      <c r="J29" s="1806">
        <v>25417482.00000006</v>
      </c>
      <c r="K29" s="1805">
        <v>25593600</v>
      </c>
      <c r="L29" s="1806">
        <v>26126084.000000004</v>
      </c>
      <c r="M29" s="1804">
        <v>50361600</v>
      </c>
      <c r="N29" s="1804">
        <v>51543566.00000006</v>
      </c>
      <c r="O29" s="1805">
        <v>24768000</v>
      </c>
      <c r="P29" s="1806">
        <v>24141036.999999993</v>
      </c>
      <c r="Q29" s="1807">
        <v>75129600</v>
      </c>
      <c r="R29" s="1806">
        <v>75684603.00000006</v>
      </c>
      <c r="S29" s="1805">
        <v>25593600</v>
      </c>
      <c r="T29" s="1806">
        <v>25979753.999999955</v>
      </c>
      <c r="U29" s="1804">
        <v>100723200</v>
      </c>
      <c r="V29" s="1804">
        <v>101664357.00000001</v>
      </c>
      <c r="W29" s="1805">
        <v>25593600</v>
      </c>
      <c r="X29" s="1806">
        <v>25790699.000000026</v>
      </c>
      <c r="Y29" s="1804">
        <v>126316800</v>
      </c>
      <c r="Z29" s="1804">
        <v>127455056.00000004</v>
      </c>
      <c r="AA29" s="1805">
        <v>24768000</v>
      </c>
      <c r="AB29" s="1806">
        <v>24392104</v>
      </c>
      <c r="AC29" s="1807">
        <v>75955200</v>
      </c>
      <c r="AD29" s="1806">
        <v>76162556.999999985</v>
      </c>
      <c r="AE29" s="1804">
        <v>151084800</v>
      </c>
      <c r="AF29" s="1804">
        <v>151847160.00000006</v>
      </c>
      <c r="AG29" s="1805">
        <v>25593600</v>
      </c>
      <c r="AH29" s="1806">
        <v>25305315.999999806</v>
      </c>
      <c r="AI29" s="1804">
        <v>176678400</v>
      </c>
      <c r="AJ29" s="1804">
        <v>177152475.99999988</v>
      </c>
      <c r="AK29" s="1805">
        <v>24768000</v>
      </c>
      <c r="AL29" s="1806">
        <v>18681516.00000019</v>
      </c>
      <c r="AM29" s="1804">
        <v>201446400</v>
      </c>
      <c r="AN29" s="1804">
        <v>195833992.00000006</v>
      </c>
      <c r="AO29" s="1805">
        <v>25593600</v>
      </c>
      <c r="AP29" s="1832">
        <v>25544595.999999806</v>
      </c>
      <c r="AQ29" s="1807">
        <v>75955200</v>
      </c>
      <c r="AR29" s="1806">
        <v>69531427.999999806</v>
      </c>
      <c r="AS29" s="1804">
        <v>227040000</v>
      </c>
      <c r="AT29" s="1804">
        <v>221378587.99999988</v>
      </c>
      <c r="AU29" s="1805">
        <v>25593600</v>
      </c>
      <c r="AV29" s="1806">
        <v>25439655.000000186</v>
      </c>
      <c r="AW29" s="1804">
        <v>252633600</v>
      </c>
      <c r="AX29" s="1804">
        <v>246818243.00000006</v>
      </c>
      <c r="AY29" s="1805">
        <v>23116800</v>
      </c>
      <c r="AZ29" s="1806">
        <v>23250913</v>
      </c>
      <c r="BA29" s="1804">
        <v>275750400</v>
      </c>
      <c r="BB29" s="1804">
        <v>270069156.00000006</v>
      </c>
      <c r="BC29" s="1805">
        <v>25593600</v>
      </c>
      <c r="BD29" s="1806">
        <v>26000494.000000097</v>
      </c>
      <c r="BE29" s="1807">
        <v>74304000</v>
      </c>
      <c r="BF29" s="1806">
        <v>74691062.000000283</v>
      </c>
      <c r="BG29" s="1804">
        <v>150259200</v>
      </c>
      <c r="BH29" s="1804">
        <v>144222490.00000009</v>
      </c>
      <c r="BI29" s="1804">
        <v>301344000</v>
      </c>
      <c r="BJ29" s="1804">
        <v>296069650.00000018</v>
      </c>
      <c r="BK29" s="1217"/>
      <c r="BL29" s="1273"/>
      <c r="BM29" s="1365"/>
      <c r="BN29" s="1365"/>
    </row>
    <row r="30" spans="1:66" x14ac:dyDescent="0.25">
      <c r="A30" s="1253">
        <v>24</v>
      </c>
      <c r="B30" s="1797" t="s">
        <v>490</v>
      </c>
      <c r="C30" s="1519" t="s">
        <v>211</v>
      </c>
      <c r="D30" s="1798">
        <v>3577000</v>
      </c>
      <c r="E30" s="1799">
        <v>3313400.0000000051</v>
      </c>
      <c r="G30" s="1781" t="s">
        <v>765</v>
      </c>
      <c r="H30" s="1782" t="s">
        <v>490</v>
      </c>
      <c r="I30" s="1805">
        <v>3456000</v>
      </c>
      <c r="J30" s="1806">
        <v>3876400.0000000084</v>
      </c>
      <c r="K30" s="1805">
        <v>3571200</v>
      </c>
      <c r="L30" s="1806">
        <v>4086099.9999999837</v>
      </c>
      <c r="M30" s="1804">
        <v>7027200</v>
      </c>
      <c r="N30" s="1804">
        <v>7962499.9999999925</v>
      </c>
      <c r="O30" s="1805">
        <v>3456000</v>
      </c>
      <c r="P30" s="1806">
        <v>3570900.0000000158</v>
      </c>
      <c r="Q30" s="1807">
        <v>10483200</v>
      </c>
      <c r="R30" s="1806">
        <v>11533400.000000007</v>
      </c>
      <c r="S30" s="1805">
        <v>3571200</v>
      </c>
      <c r="T30" s="1806">
        <v>3989499.9999999786</v>
      </c>
      <c r="U30" s="1804">
        <v>14054400</v>
      </c>
      <c r="V30" s="1804">
        <v>15522899.999999985</v>
      </c>
      <c r="W30" s="1805">
        <v>3571200</v>
      </c>
      <c r="X30" s="1806">
        <v>4030900.0000000084</v>
      </c>
      <c r="Y30" s="1804">
        <v>17625600</v>
      </c>
      <c r="Z30" s="1804">
        <v>19553799.999999993</v>
      </c>
      <c r="AA30" s="1805">
        <v>3456000</v>
      </c>
      <c r="AB30" s="1806">
        <v>3955100</v>
      </c>
      <c r="AC30" s="1807">
        <v>10598400</v>
      </c>
      <c r="AD30" s="1806">
        <v>11975499.999999987</v>
      </c>
      <c r="AE30" s="1804">
        <v>21081600</v>
      </c>
      <c r="AF30" s="1804">
        <v>23508899.999999993</v>
      </c>
      <c r="AG30" s="1805">
        <v>3571200</v>
      </c>
      <c r="AH30" s="1806">
        <v>4039500.0000000149</v>
      </c>
      <c r="AI30" s="1804">
        <v>24652800</v>
      </c>
      <c r="AJ30" s="1804">
        <v>27548400.000000007</v>
      </c>
      <c r="AK30" s="1805">
        <v>3456000</v>
      </c>
      <c r="AL30" s="1806">
        <v>2224100.0000000056</v>
      </c>
      <c r="AM30" s="1804">
        <v>28108800</v>
      </c>
      <c r="AN30" s="1804">
        <v>29772500.000000015</v>
      </c>
      <c r="AO30" s="1805">
        <v>3571200</v>
      </c>
      <c r="AP30" s="1832">
        <v>3898199.9999999972</v>
      </c>
      <c r="AQ30" s="1807">
        <v>10598400</v>
      </c>
      <c r="AR30" s="1806">
        <v>10161800.000000019</v>
      </c>
      <c r="AS30" s="1804">
        <v>31680000</v>
      </c>
      <c r="AT30" s="1804">
        <v>33670700.000000015</v>
      </c>
      <c r="AU30" s="1805">
        <v>3571200</v>
      </c>
      <c r="AV30" s="1806">
        <v>4044799.9999999739</v>
      </c>
      <c r="AW30" s="1804">
        <v>35251200</v>
      </c>
      <c r="AX30" s="1804">
        <v>37715499.999999985</v>
      </c>
      <c r="AY30" s="1805">
        <v>3225600.0000000005</v>
      </c>
      <c r="AZ30" s="1806">
        <v>3658599.9999999986</v>
      </c>
      <c r="BA30" s="1804">
        <v>38476800</v>
      </c>
      <c r="BB30" s="1804">
        <v>41374099.999999985</v>
      </c>
      <c r="BC30" s="1805">
        <v>3571200</v>
      </c>
      <c r="BD30" s="1806">
        <v>4146400.0000000233</v>
      </c>
      <c r="BE30" s="1807">
        <v>10368000</v>
      </c>
      <c r="BF30" s="1806">
        <v>11849799.999999996</v>
      </c>
      <c r="BG30" s="1804">
        <v>20966400</v>
      </c>
      <c r="BH30" s="1804">
        <v>22011600.000000015</v>
      </c>
      <c r="BI30" s="1804">
        <v>42048000</v>
      </c>
      <c r="BJ30" s="1804">
        <v>45520500.000000007</v>
      </c>
      <c r="BK30" s="1217"/>
      <c r="BL30" s="1273"/>
      <c r="BM30" s="1365"/>
      <c r="BN30" s="1365"/>
    </row>
    <row r="31" spans="1:66" x14ac:dyDescent="0.25">
      <c r="A31" s="1253">
        <v>25</v>
      </c>
      <c r="B31" s="1797" t="s">
        <v>766</v>
      </c>
      <c r="C31" s="1519" t="s">
        <v>211</v>
      </c>
      <c r="D31" s="1798">
        <v>2204510.0000000019</v>
      </c>
      <c r="E31" s="1799">
        <v>2354639.9999999991</v>
      </c>
      <c r="G31" s="1781" t="s">
        <v>767</v>
      </c>
      <c r="H31" s="1782" t="s">
        <v>729</v>
      </c>
      <c r="I31" s="1800">
        <v>648000</v>
      </c>
      <c r="J31" s="1806">
        <v>627750</v>
      </c>
      <c r="K31" s="1800">
        <v>669600</v>
      </c>
      <c r="L31" s="1806">
        <v>638999.99999999977</v>
      </c>
      <c r="M31" s="1804">
        <v>1317600</v>
      </c>
      <c r="N31" s="1804">
        <v>1266749.9999999998</v>
      </c>
      <c r="O31" s="1800">
        <v>648000</v>
      </c>
      <c r="P31" s="1806">
        <v>614570.0000000007</v>
      </c>
      <c r="Q31" s="1807">
        <v>1965600</v>
      </c>
      <c r="R31" s="1806">
        <v>1881320.0000000005</v>
      </c>
      <c r="S31" s="1800">
        <v>669600</v>
      </c>
      <c r="T31" s="1806">
        <v>637630.00000000081</v>
      </c>
      <c r="U31" s="1804">
        <v>2635200</v>
      </c>
      <c r="V31" s="1804">
        <v>2518950.0000000014</v>
      </c>
      <c r="W31" s="1800">
        <v>669600</v>
      </c>
      <c r="X31" s="1806">
        <v>614409.9999999993</v>
      </c>
      <c r="Y31" s="1804">
        <v>3304800</v>
      </c>
      <c r="Z31" s="1804">
        <v>3133360.0000000009</v>
      </c>
      <c r="AA31" s="1800">
        <v>648000</v>
      </c>
      <c r="AB31" s="1806">
        <v>578243</v>
      </c>
      <c r="AC31" s="1803">
        <v>1987200</v>
      </c>
      <c r="AD31" s="1806">
        <v>1830283</v>
      </c>
      <c r="AE31" s="1804">
        <v>3952800</v>
      </c>
      <c r="AF31" s="1804">
        <v>3711603.0000000005</v>
      </c>
      <c r="AG31" s="1800">
        <v>669600</v>
      </c>
      <c r="AH31" s="1806">
        <v>595327.0000000007</v>
      </c>
      <c r="AI31" s="1804">
        <v>4622400</v>
      </c>
      <c r="AJ31" s="1804">
        <v>4306930.0000000009</v>
      </c>
      <c r="AK31" s="1800">
        <v>648000</v>
      </c>
      <c r="AL31" s="1806">
        <v>388419.99999999825</v>
      </c>
      <c r="AM31" s="1804">
        <v>5270400</v>
      </c>
      <c r="AN31" s="1804">
        <v>4695349.9999999991</v>
      </c>
      <c r="AO31" s="1800">
        <v>669600</v>
      </c>
      <c r="AP31" s="1832">
        <v>537360.00000000093</v>
      </c>
      <c r="AQ31" s="1803">
        <v>1987200</v>
      </c>
      <c r="AR31" s="1806">
        <v>1521107</v>
      </c>
      <c r="AS31" s="1804">
        <v>5940000</v>
      </c>
      <c r="AT31" s="1804">
        <v>5232710</v>
      </c>
      <c r="AU31" s="1800">
        <v>669600</v>
      </c>
      <c r="AV31" s="1806">
        <v>543779.99999999977</v>
      </c>
      <c r="AW31" s="1804">
        <v>6609600</v>
      </c>
      <c r="AX31" s="1804">
        <v>5776490</v>
      </c>
      <c r="AY31" s="1800">
        <v>604800</v>
      </c>
      <c r="AZ31" s="1806">
        <v>490580.00000000029</v>
      </c>
      <c r="BA31" s="1804">
        <v>7214400</v>
      </c>
      <c r="BB31" s="1804">
        <v>6267070</v>
      </c>
      <c r="BC31" s="1800">
        <v>669600</v>
      </c>
      <c r="BD31" s="1806">
        <v>603500</v>
      </c>
      <c r="BE31" s="1803">
        <v>1944000</v>
      </c>
      <c r="BF31" s="1806">
        <v>1637860</v>
      </c>
      <c r="BG31" s="1804">
        <v>3931200</v>
      </c>
      <c r="BH31" s="1804">
        <v>3158967</v>
      </c>
      <c r="BI31" s="1804">
        <v>7884000</v>
      </c>
      <c r="BJ31" s="1804">
        <v>6870570</v>
      </c>
      <c r="BK31" s="1217"/>
      <c r="BL31" s="1273"/>
      <c r="BM31" s="1365"/>
      <c r="BN31" s="1365"/>
    </row>
    <row r="32" spans="1:66" x14ac:dyDescent="0.25">
      <c r="A32" s="1253"/>
      <c r="B32" s="1797"/>
      <c r="C32" s="1519"/>
      <c r="D32" s="1798"/>
      <c r="E32" s="1799"/>
      <c r="G32" s="1781" t="s">
        <v>768</v>
      </c>
      <c r="H32" s="1782" t="s">
        <v>730</v>
      </c>
      <c r="I32" s="1800">
        <v>720000</v>
      </c>
      <c r="J32" s="1806">
        <v>1106299.9999999993</v>
      </c>
      <c r="K32" s="1800">
        <v>744000</v>
      </c>
      <c r="L32" s="1806">
        <v>1153699.9999999972</v>
      </c>
      <c r="M32" s="1804">
        <v>1464000</v>
      </c>
      <c r="N32" s="1804">
        <v>2259999.9999999963</v>
      </c>
      <c r="O32" s="1800">
        <v>720000</v>
      </c>
      <c r="P32" s="1806">
        <v>1049799.9999999993</v>
      </c>
      <c r="Q32" s="1807">
        <v>2184000</v>
      </c>
      <c r="R32" s="1806">
        <v>3309799.9999999953</v>
      </c>
      <c r="S32" s="1800">
        <v>744000</v>
      </c>
      <c r="T32" s="1806">
        <v>1156500.0000000037</v>
      </c>
      <c r="U32" s="1804">
        <v>2928000</v>
      </c>
      <c r="V32" s="1804">
        <v>4466299.9999999991</v>
      </c>
      <c r="W32" s="1800">
        <v>744000</v>
      </c>
      <c r="X32" s="1806">
        <v>858699.99999999709</v>
      </c>
      <c r="Y32" s="1804">
        <v>3672000</v>
      </c>
      <c r="Z32" s="1804">
        <v>5324999.9999999963</v>
      </c>
      <c r="AA32" s="1800">
        <v>720000</v>
      </c>
      <c r="AB32" s="1806">
        <v>925400</v>
      </c>
      <c r="AC32" s="1803">
        <v>2208000</v>
      </c>
      <c r="AD32" s="1806">
        <v>2940600.0000000009</v>
      </c>
      <c r="AE32" s="1804">
        <v>4392000</v>
      </c>
      <c r="AF32" s="1804">
        <v>6250399.9999999963</v>
      </c>
      <c r="AG32" s="1800">
        <v>744000</v>
      </c>
      <c r="AH32" s="1806">
        <v>993270.00000000279</v>
      </c>
      <c r="AI32" s="1804">
        <v>5136000</v>
      </c>
      <c r="AJ32" s="1804">
        <v>7243669.9999999991</v>
      </c>
      <c r="AK32" s="1800">
        <v>720000</v>
      </c>
      <c r="AL32" s="1806">
        <v>602260.00000000442</v>
      </c>
      <c r="AM32" s="1804">
        <v>5856000</v>
      </c>
      <c r="AN32" s="1804">
        <v>7845930.0000000037</v>
      </c>
      <c r="AO32" s="1800">
        <v>744000</v>
      </c>
      <c r="AP32" s="1832">
        <v>840779.9999999986</v>
      </c>
      <c r="AQ32" s="1803">
        <v>2208000</v>
      </c>
      <c r="AR32" s="1806">
        <v>2436310.0000000056</v>
      </c>
      <c r="AS32" s="1804">
        <v>6600000</v>
      </c>
      <c r="AT32" s="1804">
        <v>8686710.0000000019</v>
      </c>
      <c r="AU32" s="1800">
        <v>744000</v>
      </c>
      <c r="AV32" s="1806">
        <v>796810</v>
      </c>
      <c r="AW32" s="1804">
        <v>7344000</v>
      </c>
      <c r="AX32" s="1804">
        <v>9483520.0000000019</v>
      </c>
      <c r="AY32" s="1800">
        <v>672000</v>
      </c>
      <c r="AZ32" s="1806">
        <v>700050</v>
      </c>
      <c r="BA32" s="1804">
        <v>8016000</v>
      </c>
      <c r="BB32" s="1804">
        <v>10183570.000000002</v>
      </c>
      <c r="BC32" s="1800">
        <v>744000</v>
      </c>
      <c r="BD32" s="1806">
        <v>910999.9999999986</v>
      </c>
      <c r="BE32" s="1803">
        <v>2160000</v>
      </c>
      <c r="BF32" s="1806">
        <v>2407859.9999999986</v>
      </c>
      <c r="BG32" s="1804">
        <v>4368000</v>
      </c>
      <c r="BH32" s="1804">
        <v>4844170.0000000037</v>
      </c>
      <c r="BI32" s="1804">
        <v>8760000</v>
      </c>
      <c r="BJ32" s="1804">
        <v>11094570</v>
      </c>
      <c r="BK32" s="1217"/>
      <c r="BL32" s="1273"/>
      <c r="BM32" s="1365"/>
      <c r="BN32" s="1365"/>
    </row>
    <row r="33" spans="1:66" x14ac:dyDescent="0.25">
      <c r="A33" s="1253">
        <v>26</v>
      </c>
      <c r="B33" s="1797" t="s">
        <v>769</v>
      </c>
      <c r="C33" s="1519" t="s">
        <v>211</v>
      </c>
      <c r="D33" s="1798">
        <v>1110620</v>
      </c>
      <c r="E33" s="1799">
        <v>1155720.0000000005</v>
      </c>
      <c r="G33" s="1781" t="s">
        <v>770</v>
      </c>
      <c r="H33" s="1782" t="s">
        <v>731</v>
      </c>
      <c r="I33" s="1800">
        <v>1008000</v>
      </c>
      <c r="J33" s="1806">
        <v>884564.79999999888</v>
      </c>
      <c r="K33" s="1800">
        <v>1041599.9999999999</v>
      </c>
      <c r="L33" s="1806">
        <v>914793.40000000072</v>
      </c>
      <c r="M33" s="1804">
        <v>2049600</v>
      </c>
      <c r="N33" s="1804">
        <v>1799358.1999999997</v>
      </c>
      <c r="O33" s="1800">
        <v>1008000</v>
      </c>
      <c r="P33" s="1806">
        <v>906577.3</v>
      </c>
      <c r="Q33" s="1807">
        <v>3057600</v>
      </c>
      <c r="R33" s="1806">
        <v>2705935.5</v>
      </c>
      <c r="S33" s="1800">
        <v>1041599.9999999999</v>
      </c>
      <c r="T33" s="1806">
        <v>882555.6799999997</v>
      </c>
      <c r="U33" s="1804">
        <v>4099200</v>
      </c>
      <c r="V33" s="1804">
        <v>3588491.1799999997</v>
      </c>
      <c r="W33" s="1800">
        <v>1041599.9999999999</v>
      </c>
      <c r="X33" s="1806">
        <v>957852.67999999877</v>
      </c>
      <c r="Y33" s="1804">
        <v>5140800</v>
      </c>
      <c r="Z33" s="1804">
        <v>4546343.8599999985</v>
      </c>
      <c r="AA33" s="1800">
        <v>1008000</v>
      </c>
      <c r="AB33" s="1806">
        <v>846176</v>
      </c>
      <c r="AC33" s="1803">
        <v>3091200</v>
      </c>
      <c r="AD33" s="1806">
        <v>2686584.3599999985</v>
      </c>
      <c r="AE33" s="1804">
        <v>6148800</v>
      </c>
      <c r="AF33" s="1804">
        <v>5392519.8599999985</v>
      </c>
      <c r="AG33" s="1800">
        <v>1041599.9999999999</v>
      </c>
      <c r="AH33" s="1806">
        <v>844291.80000000133</v>
      </c>
      <c r="AI33" s="1804">
        <v>7190400</v>
      </c>
      <c r="AJ33" s="1804">
        <v>6236811.6600000001</v>
      </c>
      <c r="AK33" s="1800">
        <v>1008000</v>
      </c>
      <c r="AL33" s="1806">
        <v>578095.55999999936</v>
      </c>
      <c r="AM33" s="1804">
        <v>8198400</v>
      </c>
      <c r="AN33" s="1804">
        <v>6814907.2199999997</v>
      </c>
      <c r="AO33" s="1800">
        <v>1041599.9999999999</v>
      </c>
      <c r="AP33" s="1832">
        <v>748036.00000000012</v>
      </c>
      <c r="AQ33" s="1803">
        <v>3091200</v>
      </c>
      <c r="AR33" s="1806">
        <v>2170423.3600000008</v>
      </c>
      <c r="AS33" s="1804">
        <v>9240000</v>
      </c>
      <c r="AT33" s="1804">
        <v>7562943.2199999997</v>
      </c>
      <c r="AU33" s="1800">
        <v>1041599.9999999999</v>
      </c>
      <c r="AV33" s="1806">
        <v>776660.00000000047</v>
      </c>
      <c r="AW33" s="1804">
        <v>10281600</v>
      </c>
      <c r="AX33" s="1804">
        <v>8339603.2200000007</v>
      </c>
      <c r="AY33" s="1800">
        <v>940800</v>
      </c>
      <c r="AZ33" s="1806">
        <v>714917.19999999949</v>
      </c>
      <c r="BA33" s="1804">
        <v>11222400</v>
      </c>
      <c r="BB33" s="1804">
        <v>9054520.4199999999</v>
      </c>
      <c r="BC33" s="1800">
        <v>1041599.9999999999</v>
      </c>
      <c r="BD33" s="1806">
        <v>817501.79999999912</v>
      </c>
      <c r="BE33" s="1803">
        <v>3024000</v>
      </c>
      <c r="BF33" s="1806">
        <v>2309078.9999999991</v>
      </c>
      <c r="BG33" s="1804">
        <v>6115200</v>
      </c>
      <c r="BH33" s="1804">
        <v>4479502.3599999994</v>
      </c>
      <c r="BI33" s="1804">
        <v>12264000</v>
      </c>
      <c r="BJ33" s="1804">
        <v>9872022.2199999988</v>
      </c>
      <c r="BK33" s="1217"/>
      <c r="BL33" s="1273"/>
      <c r="BM33" s="1365"/>
      <c r="BN33" s="1365"/>
    </row>
    <row r="34" spans="1:66" x14ac:dyDescent="0.25">
      <c r="A34" s="32"/>
      <c r="C34" s="32"/>
      <c r="D34" s="32"/>
      <c r="G34" s="175"/>
      <c r="H34" s="175"/>
      <c r="I34" s="1833"/>
      <c r="K34" s="1833"/>
      <c r="M34" s="175"/>
      <c r="N34" s="1834"/>
      <c r="O34" s="1833"/>
      <c r="S34" s="1833"/>
      <c r="U34" s="175"/>
      <c r="V34" s="175"/>
      <c r="W34" s="1833"/>
      <c r="Y34" s="175"/>
      <c r="Z34" s="175"/>
      <c r="AA34" s="1833"/>
      <c r="AE34" s="175"/>
      <c r="AF34" s="175"/>
      <c r="AG34" s="1833"/>
      <c r="AH34" s="32"/>
      <c r="AI34" s="175"/>
      <c r="AJ34" s="175"/>
      <c r="AK34" s="1833"/>
      <c r="AM34" s="175"/>
      <c r="AN34" s="175"/>
      <c r="AO34" s="1833"/>
      <c r="AS34" s="175"/>
      <c r="AT34" s="175"/>
      <c r="AU34" s="1833"/>
      <c r="AW34" s="175"/>
      <c r="AX34" s="175"/>
      <c r="AY34" s="1833"/>
      <c r="BA34" s="175"/>
      <c r="BB34" s="175"/>
      <c r="BC34" s="1833"/>
      <c r="BG34" s="175"/>
      <c r="BH34" s="175"/>
      <c r="BI34" s="175"/>
      <c r="BJ34" s="175"/>
      <c r="BK34" s="1217"/>
      <c r="BL34" s="1273"/>
      <c r="BM34" s="1365"/>
      <c r="BN34" s="1365"/>
    </row>
    <row r="35" spans="1:66" ht="15.75" x14ac:dyDescent="0.25">
      <c r="A35" s="1253">
        <v>27</v>
      </c>
      <c r="B35" s="1797" t="s">
        <v>729</v>
      </c>
      <c r="C35" s="1519" t="s">
        <v>211</v>
      </c>
      <c r="D35" s="1798">
        <v>454899.99999999919</v>
      </c>
      <c r="E35" s="1799">
        <v>444510.0000000007</v>
      </c>
      <c r="G35" s="1826" t="s">
        <v>771</v>
      </c>
      <c r="H35" s="1827" t="s">
        <v>732</v>
      </c>
      <c r="I35" s="1828">
        <v>2322109.3569999998</v>
      </c>
      <c r="J35" s="1829">
        <v>1714247.5649999999</v>
      </c>
      <c r="K35" s="1828">
        <v>2399513.002233333</v>
      </c>
      <c r="L35" s="1829">
        <v>1595363.1009999982</v>
      </c>
      <c r="M35" s="1830">
        <v>4721622.3592333328</v>
      </c>
      <c r="N35" s="1830">
        <v>3309610.6659999983</v>
      </c>
      <c r="O35" s="1828">
        <v>2317864.6033999999</v>
      </c>
      <c r="P35" s="1829">
        <v>1591835.5060000014</v>
      </c>
      <c r="Q35" s="1831">
        <v>7039486.9626333322</v>
      </c>
      <c r="R35" s="1829">
        <v>4901446.1720000003</v>
      </c>
      <c r="S35" s="1828">
        <v>2379645.3119999999</v>
      </c>
      <c r="T35" s="1829">
        <v>1659879.1196666665</v>
      </c>
      <c r="U35" s="1830">
        <v>9419132.2746333331</v>
      </c>
      <c r="V35" s="1830">
        <v>6561325.291666667</v>
      </c>
      <c r="W35" s="1828">
        <v>2379645.3119999999</v>
      </c>
      <c r="X35" s="1829">
        <v>1696589.290666667</v>
      </c>
      <c r="Y35" s="1830">
        <v>11798777.586633332</v>
      </c>
      <c r="Z35" s="1830">
        <v>8257914.5823333338</v>
      </c>
      <c r="AA35" s="1828">
        <v>2302882.56</v>
      </c>
      <c r="AB35" s="1829">
        <v>1685338</v>
      </c>
      <c r="AC35" s="1831">
        <v>7062173.1840000004</v>
      </c>
      <c r="AD35" s="1829">
        <v>5041806.4103333335</v>
      </c>
      <c r="AE35" s="1830">
        <v>14101660.146633333</v>
      </c>
      <c r="AF35" s="1830">
        <v>9943252.5823333338</v>
      </c>
      <c r="AG35" s="1828">
        <v>2379645.3119999999</v>
      </c>
      <c r="AH35" s="1829">
        <v>1672610.6876666669</v>
      </c>
      <c r="AI35" s="1830">
        <v>16481305.458633333</v>
      </c>
      <c r="AJ35" s="1830">
        <v>11615863.270000001</v>
      </c>
      <c r="AK35" s="1828">
        <v>2302882.56</v>
      </c>
      <c r="AL35" s="1829">
        <v>1527479.9199999995</v>
      </c>
      <c r="AM35" s="1830">
        <v>18784188.018633332</v>
      </c>
      <c r="AN35" s="1830">
        <v>13143343.190000001</v>
      </c>
      <c r="AO35" s="1828">
        <v>2379645.3119999999</v>
      </c>
      <c r="AP35" s="1829">
        <v>1471235.2200000002</v>
      </c>
      <c r="AQ35" s="1831">
        <v>7062173.1839999994</v>
      </c>
      <c r="AR35" s="1829">
        <v>4671325.8276666664</v>
      </c>
      <c r="AS35" s="1830">
        <v>21163833.330633331</v>
      </c>
      <c r="AT35" s="1830">
        <v>14614578.410000002</v>
      </c>
      <c r="AU35" s="1828">
        <v>2379645.3119999999</v>
      </c>
      <c r="AV35" s="1829">
        <v>1456886.333333334</v>
      </c>
      <c r="AW35" s="1830">
        <v>23543478.64263333</v>
      </c>
      <c r="AX35" s="1830">
        <v>16071464.743333336</v>
      </c>
      <c r="AY35" s="1828">
        <v>2149357.0560000003</v>
      </c>
      <c r="AZ35" s="1829">
        <v>1375183.4295833339</v>
      </c>
      <c r="BA35" s="1830">
        <v>25692835.698633332</v>
      </c>
      <c r="BB35" s="1830">
        <v>17446648.172916669</v>
      </c>
      <c r="BC35" s="1828">
        <v>2379645.3119999999</v>
      </c>
      <c r="BD35" s="1829">
        <v>1543534.6041499984</v>
      </c>
      <c r="BE35" s="1831">
        <v>6908647.6800000006</v>
      </c>
      <c r="BF35" s="1829">
        <v>4375604.3670666665</v>
      </c>
      <c r="BG35" s="1796">
        <v>13970820.864</v>
      </c>
      <c r="BH35" s="1796">
        <v>9046930.1947333328</v>
      </c>
      <c r="BI35" s="1830">
        <v>28072481.010633331</v>
      </c>
      <c r="BJ35" s="1830">
        <v>18990182.777066667</v>
      </c>
      <c r="BK35" s="1217"/>
      <c r="BL35" s="1273"/>
      <c r="BM35" s="1365"/>
      <c r="BN35" s="1365"/>
    </row>
    <row r="36" spans="1:66" x14ac:dyDescent="0.25">
      <c r="A36" s="1253">
        <v>28</v>
      </c>
      <c r="B36" s="1835" t="s">
        <v>734</v>
      </c>
      <c r="C36" s="1519" t="s">
        <v>211</v>
      </c>
      <c r="D36" s="1798">
        <v>644972.74900000007</v>
      </c>
      <c r="E36" s="1799">
        <v>646895.54300000006</v>
      </c>
      <c r="G36" s="1781" t="s">
        <v>772</v>
      </c>
      <c r="H36" s="1782" t="s">
        <v>733</v>
      </c>
      <c r="I36" s="1805">
        <v>1209136.608</v>
      </c>
      <c r="J36" s="1806">
        <v>1323244.9999999995</v>
      </c>
      <c r="K36" s="1805">
        <v>1249441.1615999998</v>
      </c>
      <c r="L36" s="1806">
        <v>1193793.9999999995</v>
      </c>
      <c r="M36" s="1804">
        <v>2458577.7695999998</v>
      </c>
      <c r="N36" s="1804">
        <v>2517038.9999999991</v>
      </c>
      <c r="O36" s="1805">
        <v>1204891.8543999998</v>
      </c>
      <c r="P36" s="1806">
        <v>1191765.0000000007</v>
      </c>
      <c r="Q36" s="1807">
        <v>3663469.6239999998</v>
      </c>
      <c r="R36" s="1806">
        <v>3708804</v>
      </c>
      <c r="S36" s="1805">
        <v>1226445.3120000002</v>
      </c>
      <c r="T36" s="1806">
        <v>1234727.9999999998</v>
      </c>
      <c r="U36" s="1804">
        <v>4889914.9359999998</v>
      </c>
      <c r="V36" s="1804">
        <v>4943532</v>
      </c>
      <c r="W36" s="1805">
        <v>1226445.3120000002</v>
      </c>
      <c r="X36" s="1806">
        <v>1250789</v>
      </c>
      <c r="Y36" s="1804">
        <v>6116360.2479999997</v>
      </c>
      <c r="Z36" s="1804">
        <v>6194321</v>
      </c>
      <c r="AA36" s="1805">
        <v>1186882.5600000001</v>
      </c>
      <c r="AB36" s="1806">
        <v>1260254</v>
      </c>
      <c r="AC36" s="1807">
        <v>3639773.1840000004</v>
      </c>
      <c r="AD36" s="1806">
        <v>3745771</v>
      </c>
      <c r="AE36" s="1804">
        <v>7303242.8080000002</v>
      </c>
      <c r="AF36" s="1804">
        <v>7454575</v>
      </c>
      <c r="AG36" s="1805">
        <v>1226445.3120000002</v>
      </c>
      <c r="AH36" s="1806">
        <v>1233627</v>
      </c>
      <c r="AI36" s="1804">
        <v>8529688.120000001</v>
      </c>
      <c r="AJ36" s="1804">
        <v>8688202</v>
      </c>
      <c r="AK36" s="1805">
        <v>1186882.5600000001</v>
      </c>
      <c r="AL36" s="1806">
        <v>1139976.9999999995</v>
      </c>
      <c r="AM36" s="1804">
        <v>9716570.6800000016</v>
      </c>
      <c r="AN36" s="1804">
        <v>9828179</v>
      </c>
      <c r="AO36" s="1805">
        <v>1226445.3120000002</v>
      </c>
      <c r="AP36" s="1806">
        <v>1124007</v>
      </c>
      <c r="AQ36" s="1807">
        <v>3639773.1840000004</v>
      </c>
      <c r="AR36" s="1806">
        <v>3497610.9999999995</v>
      </c>
      <c r="AS36" s="1804">
        <v>10943015.992000002</v>
      </c>
      <c r="AT36" s="1804">
        <v>10952186</v>
      </c>
      <c r="AU36" s="1805">
        <v>1226445.3120000002</v>
      </c>
      <c r="AV36" s="1806">
        <v>1063826.0000000007</v>
      </c>
      <c r="AW36" s="1804">
        <v>12169461.304000003</v>
      </c>
      <c r="AX36" s="1804">
        <v>12016012</v>
      </c>
      <c r="AY36" s="1805">
        <v>1107757.0560000001</v>
      </c>
      <c r="AZ36" s="1806">
        <v>1031726.9999999995</v>
      </c>
      <c r="BA36" s="1804">
        <v>13277218.360000003</v>
      </c>
      <c r="BB36" s="1804">
        <v>13047739</v>
      </c>
      <c r="BC36" s="1805">
        <v>1226445.3120000002</v>
      </c>
      <c r="BD36" s="1806">
        <v>1164705.0000000002</v>
      </c>
      <c r="BE36" s="1807">
        <v>3560647.6800000006</v>
      </c>
      <c r="BF36" s="1806">
        <v>3260258.0000000005</v>
      </c>
      <c r="BG36" s="1804">
        <v>7200420.864000001</v>
      </c>
      <c r="BH36" s="1804">
        <v>6757869</v>
      </c>
      <c r="BI36" s="1804">
        <v>14503663.672000004</v>
      </c>
      <c r="BJ36" s="1804">
        <v>14212444</v>
      </c>
      <c r="BK36" s="1217"/>
      <c r="BL36" s="1273"/>
      <c r="BM36" s="1365"/>
      <c r="BN36" s="1365"/>
    </row>
    <row r="37" spans="1:66" x14ac:dyDescent="0.25">
      <c r="A37" s="1253">
        <v>29</v>
      </c>
      <c r="B37" s="1835" t="s">
        <v>735</v>
      </c>
      <c r="C37" s="1519" t="s">
        <v>211</v>
      </c>
      <c r="D37" s="1798">
        <v>187023.60760000031</v>
      </c>
      <c r="E37" s="1799">
        <v>184126.8434000003</v>
      </c>
      <c r="G37" s="1781" t="s">
        <v>773</v>
      </c>
      <c r="H37" s="1782" t="s">
        <v>734</v>
      </c>
      <c r="I37" s="1805">
        <v>644972.74899999995</v>
      </c>
      <c r="J37" s="1806">
        <v>218994.22400000045</v>
      </c>
      <c r="K37" s="1805">
        <v>666471.8406333332</v>
      </c>
      <c r="L37" s="1806">
        <v>223985.79999999987</v>
      </c>
      <c r="M37" s="1804">
        <v>1311444.589633333</v>
      </c>
      <c r="N37" s="1804">
        <v>442980.02400000033</v>
      </c>
      <c r="O37" s="1805">
        <v>644972.74899999995</v>
      </c>
      <c r="P37" s="1806">
        <v>221404.00000000012</v>
      </c>
      <c r="Q37" s="1807">
        <v>1956417.3386333329</v>
      </c>
      <c r="R37" s="1806">
        <v>664384.02400000044</v>
      </c>
      <c r="S37" s="1805">
        <v>669600</v>
      </c>
      <c r="T37" s="1806">
        <v>240039.66666666666</v>
      </c>
      <c r="U37" s="1804">
        <v>2626017.3386333329</v>
      </c>
      <c r="V37" s="1804">
        <v>904423.69066666707</v>
      </c>
      <c r="W37" s="1805">
        <v>669600</v>
      </c>
      <c r="X37" s="1806">
        <v>249942.66666666648</v>
      </c>
      <c r="Y37" s="1804">
        <v>3295617.3386333329</v>
      </c>
      <c r="Z37" s="1804">
        <v>1154366.3573333335</v>
      </c>
      <c r="AA37" s="1805">
        <v>648000</v>
      </c>
      <c r="AB37" s="1806">
        <v>262927</v>
      </c>
      <c r="AC37" s="1807">
        <v>1987200</v>
      </c>
      <c r="AD37" s="1806">
        <v>752909.33333333314</v>
      </c>
      <c r="AE37" s="1804">
        <v>3943617.3386333329</v>
      </c>
      <c r="AF37" s="1804">
        <v>1417293.3573333337</v>
      </c>
      <c r="AG37" s="1805">
        <v>669600</v>
      </c>
      <c r="AH37" s="1806">
        <v>245212.66666666674</v>
      </c>
      <c r="AI37" s="1804">
        <v>4613217.3386333324</v>
      </c>
      <c r="AJ37" s="1804">
        <v>1662506.0240000004</v>
      </c>
      <c r="AK37" s="1805">
        <v>648000</v>
      </c>
      <c r="AL37" s="1806">
        <v>230996.00000000012</v>
      </c>
      <c r="AM37" s="1804">
        <v>5261217.3386333324</v>
      </c>
      <c r="AN37" s="1804">
        <v>1893502.0240000007</v>
      </c>
      <c r="AO37" s="1805">
        <v>669600</v>
      </c>
      <c r="AP37" s="1806">
        <v>213346.99999999988</v>
      </c>
      <c r="AQ37" s="1807">
        <v>1987200</v>
      </c>
      <c r="AR37" s="1806">
        <v>689555.66666666674</v>
      </c>
      <c r="AS37" s="1804">
        <v>5930817.3386333324</v>
      </c>
      <c r="AT37" s="1804">
        <v>2106849.0240000007</v>
      </c>
      <c r="AU37" s="1805">
        <v>669600</v>
      </c>
      <c r="AV37" s="1806">
        <v>233849.33333333343</v>
      </c>
      <c r="AW37" s="1804">
        <v>6600417.3386333324</v>
      </c>
      <c r="AX37" s="1804">
        <v>2340698.3573333342</v>
      </c>
      <c r="AY37" s="1805">
        <v>604800</v>
      </c>
      <c r="AZ37" s="1806">
        <v>203079.33333333343</v>
      </c>
      <c r="BA37" s="1804">
        <v>7205217.3386333324</v>
      </c>
      <c r="BB37" s="1804">
        <v>2543777.6906666677</v>
      </c>
      <c r="BC37" s="1805">
        <v>669600</v>
      </c>
      <c r="BD37" s="1806">
        <v>228079.99999999884</v>
      </c>
      <c r="BE37" s="1807">
        <v>1944000</v>
      </c>
      <c r="BF37" s="1806">
        <v>665008.6666666657</v>
      </c>
      <c r="BG37" s="1804">
        <v>3931200</v>
      </c>
      <c r="BH37" s="1804">
        <v>1354564.3333333326</v>
      </c>
      <c r="BI37" s="1804">
        <v>7874817.3386333324</v>
      </c>
      <c r="BJ37" s="1804">
        <v>2771857.6906666663</v>
      </c>
      <c r="BK37" s="1217"/>
      <c r="BL37" s="1273"/>
      <c r="BM37" s="1365"/>
      <c r="BN37" s="1365"/>
    </row>
    <row r="38" spans="1:66" x14ac:dyDescent="0.25">
      <c r="A38" s="1253">
        <v>30</v>
      </c>
      <c r="B38" s="1835" t="s">
        <v>741</v>
      </c>
      <c r="C38" s="1519" t="s">
        <v>211</v>
      </c>
      <c r="D38" s="1798">
        <v>339821.83539999893</v>
      </c>
      <c r="E38" s="1799">
        <v>349899.85260000126</v>
      </c>
      <c r="G38" s="1781" t="s">
        <v>774</v>
      </c>
      <c r="H38" s="1782" t="s">
        <v>735</v>
      </c>
      <c r="I38" s="1800">
        <v>360000</v>
      </c>
      <c r="J38" s="1806">
        <v>107725.74100000001</v>
      </c>
      <c r="K38" s="1800">
        <v>372000</v>
      </c>
      <c r="L38" s="1806">
        <v>115886.90100000007</v>
      </c>
      <c r="M38" s="1804">
        <v>732000</v>
      </c>
      <c r="N38" s="1804">
        <v>223612.64200000008</v>
      </c>
      <c r="O38" s="1800">
        <v>360000</v>
      </c>
      <c r="P38" s="1806">
        <v>111642.10600000012</v>
      </c>
      <c r="Q38" s="1803">
        <v>1092000</v>
      </c>
      <c r="R38" s="1806">
        <v>335254.7480000002</v>
      </c>
      <c r="S38" s="1800">
        <v>372000</v>
      </c>
      <c r="T38" s="1806">
        <v>116572.45299999979</v>
      </c>
      <c r="U38" s="1804">
        <v>1464000</v>
      </c>
      <c r="V38" s="1804">
        <v>451827.201</v>
      </c>
      <c r="W38" s="1800">
        <v>372000</v>
      </c>
      <c r="X38" s="1806">
        <v>110599.02399999996</v>
      </c>
      <c r="Y38" s="1804">
        <v>1836000</v>
      </c>
      <c r="Z38" s="1804">
        <v>562426.22499999998</v>
      </c>
      <c r="AA38" s="1800">
        <v>360000</v>
      </c>
      <c r="AB38" s="1806">
        <v>98769</v>
      </c>
      <c r="AC38" s="1803">
        <v>1104000</v>
      </c>
      <c r="AD38" s="1806">
        <v>325940.47699999972</v>
      </c>
      <c r="AE38" s="1804">
        <v>2196000</v>
      </c>
      <c r="AF38" s="1804">
        <v>661195.22499999986</v>
      </c>
      <c r="AG38" s="1800">
        <v>372000</v>
      </c>
      <c r="AH38" s="1806">
        <v>111641.62100000019</v>
      </c>
      <c r="AI38" s="1804">
        <v>2568000</v>
      </c>
      <c r="AJ38" s="1804">
        <v>772836.84600000002</v>
      </c>
      <c r="AK38" s="1800">
        <v>360000</v>
      </c>
      <c r="AL38" s="1806">
        <v>89896.91999999994</v>
      </c>
      <c r="AM38" s="1804">
        <v>2928000</v>
      </c>
      <c r="AN38" s="1804">
        <v>862733.76599999995</v>
      </c>
      <c r="AO38" s="1800">
        <v>372000</v>
      </c>
      <c r="AP38" s="1806">
        <v>86850.420000000115</v>
      </c>
      <c r="AQ38" s="1803">
        <v>1104000</v>
      </c>
      <c r="AR38" s="1806">
        <v>288388.96100000024</v>
      </c>
      <c r="AS38" s="1804">
        <v>3300000</v>
      </c>
      <c r="AT38" s="1804">
        <v>949584.1860000001</v>
      </c>
      <c r="AU38" s="1800">
        <v>372000</v>
      </c>
      <c r="AV38" s="1806">
        <v>93472.199999999677</v>
      </c>
      <c r="AW38" s="1804">
        <v>3672000</v>
      </c>
      <c r="AX38" s="1804">
        <v>1043056.3859999998</v>
      </c>
      <c r="AY38" s="1800">
        <v>336000</v>
      </c>
      <c r="AZ38" s="1806">
        <v>75728.09625000025</v>
      </c>
      <c r="BA38" s="1804">
        <v>4008000</v>
      </c>
      <c r="BB38" s="1804">
        <v>1118784.4822500001</v>
      </c>
      <c r="BC38" s="1800">
        <v>372000</v>
      </c>
      <c r="BD38" s="1806">
        <v>70990.004149999993</v>
      </c>
      <c r="BE38" s="1803">
        <v>1080000</v>
      </c>
      <c r="BF38" s="1806">
        <v>240190.30039999992</v>
      </c>
      <c r="BG38" s="1804">
        <v>2184000</v>
      </c>
      <c r="BH38" s="1804">
        <v>528579.26140000019</v>
      </c>
      <c r="BI38" s="1804">
        <v>4380000</v>
      </c>
      <c r="BJ38" s="1804">
        <v>1189774.4864000001</v>
      </c>
      <c r="BK38" s="1217"/>
      <c r="BL38" s="1273"/>
      <c r="BM38" s="1365"/>
      <c r="BN38" s="1365"/>
    </row>
    <row r="39" spans="1:66" x14ac:dyDescent="0.25">
      <c r="A39" s="1253"/>
      <c r="B39" s="1835"/>
      <c r="C39" s="1566"/>
      <c r="D39" s="1798"/>
      <c r="E39" s="1799"/>
      <c r="G39" s="1781" t="s">
        <v>774</v>
      </c>
      <c r="H39" s="1782" t="s">
        <v>736</v>
      </c>
      <c r="I39" s="1800">
        <v>108000</v>
      </c>
      <c r="J39" s="1806">
        <v>64282.600000000006</v>
      </c>
      <c r="K39" s="1800">
        <v>111600</v>
      </c>
      <c r="L39" s="1806">
        <v>61696.399999998837</v>
      </c>
      <c r="M39" s="1804">
        <v>219600</v>
      </c>
      <c r="N39" s="1804">
        <v>125978.99999999884</v>
      </c>
      <c r="O39" s="1800">
        <v>108000</v>
      </c>
      <c r="P39" s="1806">
        <v>67024.400000000285</v>
      </c>
      <c r="Q39" s="1803">
        <v>327600</v>
      </c>
      <c r="R39" s="1806">
        <v>193003.39999999912</v>
      </c>
      <c r="S39" s="1800">
        <v>111600</v>
      </c>
      <c r="T39" s="1806">
        <v>68539.000000000276</v>
      </c>
      <c r="U39" s="1804">
        <v>439200</v>
      </c>
      <c r="V39" s="1804">
        <v>261542.39999999938</v>
      </c>
      <c r="W39" s="1800">
        <v>111600</v>
      </c>
      <c r="X39" s="1806">
        <v>85258.600000000588</v>
      </c>
      <c r="Y39" s="1804">
        <v>550800</v>
      </c>
      <c r="Z39" s="1804">
        <v>346801</v>
      </c>
      <c r="AA39" s="1800">
        <v>108000</v>
      </c>
      <c r="AB39" s="1806">
        <v>63388</v>
      </c>
      <c r="AC39" s="1803">
        <v>331200</v>
      </c>
      <c r="AD39" s="1806">
        <v>217185.60000000085</v>
      </c>
      <c r="AE39" s="1804">
        <v>658800</v>
      </c>
      <c r="AF39" s="1804">
        <v>410189</v>
      </c>
      <c r="AG39" s="1800">
        <v>111600</v>
      </c>
      <c r="AH39" s="1806">
        <v>82129.400000000009</v>
      </c>
      <c r="AI39" s="1804">
        <v>770400</v>
      </c>
      <c r="AJ39" s="1804">
        <v>492318.4</v>
      </c>
      <c r="AK39" s="1800">
        <v>108000</v>
      </c>
      <c r="AL39" s="1806">
        <v>66610</v>
      </c>
      <c r="AM39" s="1804">
        <v>878400</v>
      </c>
      <c r="AN39" s="1804">
        <v>558928.4</v>
      </c>
      <c r="AO39" s="1800">
        <v>111600</v>
      </c>
      <c r="AP39" s="1806">
        <v>47030.80000000001</v>
      </c>
      <c r="AQ39" s="1803">
        <v>331200</v>
      </c>
      <c r="AR39" s="1806">
        <v>195770.20000000004</v>
      </c>
      <c r="AS39" s="1804">
        <v>990000</v>
      </c>
      <c r="AT39" s="1804">
        <v>605959.20000000007</v>
      </c>
      <c r="AU39" s="1800">
        <v>111600</v>
      </c>
      <c r="AV39" s="1806">
        <v>65738.799999999974</v>
      </c>
      <c r="AW39" s="1804">
        <v>1101600</v>
      </c>
      <c r="AX39" s="1804">
        <v>671698</v>
      </c>
      <c r="AY39" s="1800">
        <v>100800.00000000001</v>
      </c>
      <c r="AZ39" s="1806">
        <v>64649.000000000597</v>
      </c>
      <c r="BA39" s="1804">
        <v>1202400</v>
      </c>
      <c r="BB39" s="1804">
        <v>736347.00000000058</v>
      </c>
      <c r="BC39" s="1800">
        <v>111600</v>
      </c>
      <c r="BD39" s="1806">
        <v>79759.599999999424</v>
      </c>
      <c r="BE39" s="1803">
        <v>324000</v>
      </c>
      <c r="BF39" s="1806">
        <v>210147.4</v>
      </c>
      <c r="BG39" s="1804">
        <v>655200</v>
      </c>
      <c r="BH39" s="1804">
        <v>405917.60000000003</v>
      </c>
      <c r="BI39" s="1804">
        <v>1314000</v>
      </c>
      <c r="BJ39" s="1804">
        <v>816106.6</v>
      </c>
      <c r="BK39" s="1217"/>
      <c r="BL39" s="1273"/>
      <c r="BM39" s="1365"/>
      <c r="BN39" s="1365"/>
    </row>
    <row r="40" spans="1:66" ht="16.5" thickBot="1" x14ac:dyDescent="0.3">
      <c r="A40" s="1253">
        <v>31</v>
      </c>
      <c r="B40" s="1797" t="s">
        <v>731</v>
      </c>
      <c r="C40" s="1566" t="s">
        <v>211</v>
      </c>
      <c r="D40" s="1798">
        <v>865772.19999999972</v>
      </c>
      <c r="E40" s="1799">
        <v>777589.69999999867</v>
      </c>
      <c r="G40" s="1826">
        <v>4.2</v>
      </c>
      <c r="H40" s="1827" t="s">
        <v>737</v>
      </c>
      <c r="I40" s="1828">
        <v>9594000</v>
      </c>
      <c r="J40" s="1829">
        <v>9127886.9610000029</v>
      </c>
      <c r="K40" s="1828">
        <v>9913800</v>
      </c>
      <c r="L40" s="1829">
        <v>9555290.3250000011</v>
      </c>
      <c r="M40" s="1830">
        <v>19507800</v>
      </c>
      <c r="N40" s="1830">
        <v>18683177.286000006</v>
      </c>
      <c r="O40" s="1828">
        <v>9594000</v>
      </c>
      <c r="P40" s="1829">
        <v>9375636.6710000001</v>
      </c>
      <c r="Q40" s="1831">
        <v>29101800</v>
      </c>
      <c r="R40" s="1829">
        <v>28058813.957000006</v>
      </c>
      <c r="S40" s="1828">
        <v>9913800</v>
      </c>
      <c r="T40" s="1829">
        <v>9640220.3113333359</v>
      </c>
      <c r="U40" s="1830">
        <v>39015600</v>
      </c>
      <c r="V40" s="1830">
        <v>37699034.268333346</v>
      </c>
      <c r="W40" s="1828">
        <v>9913800</v>
      </c>
      <c r="X40" s="1829">
        <v>9503552.8893333338</v>
      </c>
      <c r="Y40" s="1830">
        <v>48929400</v>
      </c>
      <c r="Z40" s="1830">
        <v>47202587.157666683</v>
      </c>
      <c r="AA40" s="1828">
        <v>9594000</v>
      </c>
      <c r="AB40" s="1829">
        <v>9012261</v>
      </c>
      <c r="AC40" s="1831">
        <v>29421600</v>
      </c>
      <c r="AD40" s="1829">
        <v>28156034.20066667</v>
      </c>
      <c r="AE40" s="1830">
        <v>58523400</v>
      </c>
      <c r="AF40" s="1830">
        <v>56214848.157666676</v>
      </c>
      <c r="AG40" s="1828">
        <v>9913800</v>
      </c>
      <c r="AH40" s="1829">
        <v>9172497.9693333302</v>
      </c>
      <c r="AI40" s="1830">
        <v>68437200</v>
      </c>
      <c r="AJ40" s="1830">
        <v>65387346.127000004</v>
      </c>
      <c r="AK40" s="1828">
        <v>9594000</v>
      </c>
      <c r="AL40" s="1829">
        <v>5355097.320000004</v>
      </c>
      <c r="AM40" s="1830">
        <v>78031200</v>
      </c>
      <c r="AN40" s="1830">
        <v>70742443.447000012</v>
      </c>
      <c r="AO40" s="1828">
        <v>9913800</v>
      </c>
      <c r="AP40" s="1829">
        <v>8208745.335</v>
      </c>
      <c r="AQ40" s="1831">
        <v>29421600</v>
      </c>
      <c r="AR40" s="1829">
        <v>22736340.624333333</v>
      </c>
      <c r="AS40" s="1830">
        <v>87945000</v>
      </c>
      <c r="AT40" s="1830">
        <v>78951188.782000005</v>
      </c>
      <c r="AU40" s="1828">
        <v>9913800</v>
      </c>
      <c r="AV40" s="1829">
        <v>8509235.5166666619</v>
      </c>
      <c r="AW40" s="1830">
        <v>97858800</v>
      </c>
      <c r="AX40" s="1830">
        <v>87460424.298666671</v>
      </c>
      <c r="AY40" s="1828">
        <v>8954400</v>
      </c>
      <c r="AZ40" s="1829">
        <v>7502740.1496666707</v>
      </c>
      <c r="BA40" s="1830">
        <v>106813200</v>
      </c>
      <c r="BB40" s="1830">
        <v>94963164.448333338</v>
      </c>
      <c r="BC40" s="1828">
        <v>9913800</v>
      </c>
      <c r="BD40" s="1829">
        <v>8368258.8929999899</v>
      </c>
      <c r="BE40" s="1831">
        <v>28782000</v>
      </c>
      <c r="BF40" s="1829">
        <v>24380234.559333324</v>
      </c>
      <c r="BG40" s="1796">
        <v>58203600</v>
      </c>
      <c r="BH40" s="1796">
        <v>47116575.183666661</v>
      </c>
      <c r="BI40" s="1830">
        <v>116727000</v>
      </c>
      <c r="BJ40" s="1830">
        <v>103331423.34133333</v>
      </c>
      <c r="BK40" s="1217"/>
      <c r="BL40" s="1273"/>
      <c r="BM40" s="1365"/>
      <c r="BN40" s="1365"/>
    </row>
    <row r="41" spans="1:66" ht="16.5" thickBot="1" x14ac:dyDescent="0.3">
      <c r="A41" s="1253">
        <v>32</v>
      </c>
      <c r="B41" s="1836" t="s">
        <v>775</v>
      </c>
      <c r="C41" s="1569" t="s">
        <v>211</v>
      </c>
      <c r="D41" s="1818">
        <v>88061714.192000017</v>
      </c>
      <c r="E41" s="1819">
        <v>93510655.738999993</v>
      </c>
      <c r="G41" s="1826" t="s">
        <v>776</v>
      </c>
      <c r="H41" s="1827" t="s">
        <v>738</v>
      </c>
      <c r="I41" s="1828">
        <v>5616000</v>
      </c>
      <c r="J41" s="1829">
        <v>5447510.9000000013</v>
      </c>
      <c r="K41" s="1828">
        <v>5803200</v>
      </c>
      <c r="L41" s="1829">
        <v>5629460</v>
      </c>
      <c r="M41" s="1830">
        <v>11419200</v>
      </c>
      <c r="N41" s="1830">
        <v>11076970.900000002</v>
      </c>
      <c r="O41" s="1828">
        <v>5616000</v>
      </c>
      <c r="P41" s="1829">
        <v>5283362.5000000009</v>
      </c>
      <c r="Q41" s="1831">
        <v>17035200</v>
      </c>
      <c r="R41" s="1829">
        <v>16360333.400000002</v>
      </c>
      <c r="S41" s="1828">
        <v>5803200</v>
      </c>
      <c r="T41" s="1829">
        <v>5698570</v>
      </c>
      <c r="U41" s="1830">
        <v>22838400</v>
      </c>
      <c r="V41" s="1830">
        <v>22058903.400000002</v>
      </c>
      <c r="W41" s="1828">
        <v>5803200</v>
      </c>
      <c r="X41" s="1829">
        <v>5708374.4000000004</v>
      </c>
      <c r="Y41" s="1830">
        <v>28641600</v>
      </c>
      <c r="Z41" s="1830">
        <v>27767277.800000004</v>
      </c>
      <c r="AA41" s="1828">
        <v>5616000</v>
      </c>
      <c r="AB41" s="1829">
        <v>5413291</v>
      </c>
      <c r="AC41" s="1831">
        <v>17222400</v>
      </c>
      <c r="AD41" s="1829">
        <v>16820235.399999999</v>
      </c>
      <c r="AE41" s="1830">
        <v>34257600</v>
      </c>
      <c r="AF41" s="1830">
        <v>33180568.800000001</v>
      </c>
      <c r="AG41" s="1828">
        <v>5803200</v>
      </c>
      <c r="AH41" s="1829">
        <v>5615695.5999999968</v>
      </c>
      <c r="AI41" s="1830">
        <v>40060800</v>
      </c>
      <c r="AJ41" s="1830">
        <v>38796264.399999999</v>
      </c>
      <c r="AK41" s="1828">
        <v>5616000</v>
      </c>
      <c r="AL41" s="1829">
        <v>2590470</v>
      </c>
      <c r="AM41" s="1830">
        <v>45676800</v>
      </c>
      <c r="AN41" s="1830">
        <v>41386734.399999999</v>
      </c>
      <c r="AO41" s="1828">
        <v>5803200</v>
      </c>
      <c r="AP41" s="1829">
        <v>5327990</v>
      </c>
      <c r="AQ41" s="1831">
        <v>17222400</v>
      </c>
      <c r="AR41" s="1829">
        <v>13534155.599999998</v>
      </c>
      <c r="AS41" s="1830">
        <v>51480000</v>
      </c>
      <c r="AT41" s="1830">
        <v>46714724.399999999</v>
      </c>
      <c r="AU41" s="1828">
        <v>5803200</v>
      </c>
      <c r="AV41" s="1829">
        <v>5469900</v>
      </c>
      <c r="AW41" s="1830">
        <v>57283200</v>
      </c>
      <c r="AX41" s="1830">
        <v>52184624.399999999</v>
      </c>
      <c r="AY41" s="1828">
        <v>5241600</v>
      </c>
      <c r="AZ41" s="1829">
        <v>4909400</v>
      </c>
      <c r="BA41" s="1830">
        <v>62524800</v>
      </c>
      <c r="BB41" s="1830">
        <v>57094024.399999999</v>
      </c>
      <c r="BC41" s="1828">
        <v>5803200</v>
      </c>
      <c r="BD41" s="1829">
        <v>5384537.2999999952</v>
      </c>
      <c r="BE41" s="1831">
        <v>16848000</v>
      </c>
      <c r="BF41" s="1829">
        <v>15763837.299999995</v>
      </c>
      <c r="BG41" s="1796">
        <v>34070400</v>
      </c>
      <c r="BH41" s="1796">
        <v>29297992.899999991</v>
      </c>
      <c r="BI41" s="1830">
        <v>68328000</v>
      </c>
      <c r="BJ41" s="1830">
        <v>62478561.699999996</v>
      </c>
      <c r="BK41" s="1217"/>
      <c r="BL41" s="1273"/>
      <c r="BM41" s="1365"/>
      <c r="BN41" s="1365"/>
    </row>
    <row r="42" spans="1:66" ht="15.75" thickBot="1" x14ac:dyDescent="0.3">
      <c r="E42" s="1766"/>
      <c r="G42" s="1781" t="s">
        <v>777</v>
      </c>
      <c r="H42" s="1782" t="s">
        <v>739</v>
      </c>
      <c r="I42" s="1800">
        <v>5616000</v>
      </c>
      <c r="J42" s="1806">
        <v>5447510.9000000013</v>
      </c>
      <c r="K42" s="1800">
        <v>5803200</v>
      </c>
      <c r="L42" s="1806">
        <v>5629460</v>
      </c>
      <c r="M42" s="1804">
        <v>11419200</v>
      </c>
      <c r="N42" s="1804">
        <v>11076970.900000002</v>
      </c>
      <c r="O42" s="1800">
        <v>5616000</v>
      </c>
      <c r="P42" s="1806">
        <v>5283362.5000000009</v>
      </c>
      <c r="Q42" s="1803">
        <v>17035200</v>
      </c>
      <c r="R42" s="1806">
        <v>16360333.400000002</v>
      </c>
      <c r="S42" s="1800">
        <v>5803200</v>
      </c>
      <c r="T42" s="1806">
        <v>5698570</v>
      </c>
      <c r="U42" s="1804">
        <v>22838400</v>
      </c>
      <c r="V42" s="1804">
        <v>22058903.400000002</v>
      </c>
      <c r="W42" s="1800">
        <v>5803200</v>
      </c>
      <c r="X42" s="1806">
        <v>5708374.4000000004</v>
      </c>
      <c r="Y42" s="1804">
        <v>28641600</v>
      </c>
      <c r="Z42" s="1804">
        <v>27767277.800000004</v>
      </c>
      <c r="AA42" s="1800">
        <v>5616000</v>
      </c>
      <c r="AB42" s="1806">
        <v>5413291</v>
      </c>
      <c r="AC42" s="1803">
        <v>17222400</v>
      </c>
      <c r="AD42" s="1806">
        <v>16820235.399999999</v>
      </c>
      <c r="AE42" s="1804">
        <v>34257600</v>
      </c>
      <c r="AF42" s="1804">
        <v>33180568.800000001</v>
      </c>
      <c r="AG42" s="1800">
        <v>5803200</v>
      </c>
      <c r="AH42" s="1806">
        <v>5615695.5999999968</v>
      </c>
      <c r="AI42" s="1804">
        <v>40060800</v>
      </c>
      <c r="AJ42" s="1804">
        <v>38796264.399999999</v>
      </c>
      <c r="AK42" s="1800">
        <v>5616000</v>
      </c>
      <c r="AL42" s="1806">
        <v>2590470</v>
      </c>
      <c r="AM42" s="1804">
        <v>45676800</v>
      </c>
      <c r="AN42" s="1804">
        <v>41386734.399999999</v>
      </c>
      <c r="AO42" s="1800">
        <v>5803200</v>
      </c>
      <c r="AP42" s="1806">
        <v>5327990</v>
      </c>
      <c r="AQ42" s="1803">
        <v>17222400</v>
      </c>
      <c r="AR42" s="1806">
        <v>13534155.599999998</v>
      </c>
      <c r="AS42" s="1804">
        <v>51480000</v>
      </c>
      <c r="AT42" s="1804">
        <v>46714724.399999999</v>
      </c>
      <c r="AU42" s="1800">
        <v>5803200</v>
      </c>
      <c r="AV42" s="1806">
        <v>5469900</v>
      </c>
      <c r="AW42" s="1804">
        <v>57283200</v>
      </c>
      <c r="AX42" s="1804">
        <v>52184624.399999999</v>
      </c>
      <c r="AY42" s="1800">
        <v>5241600</v>
      </c>
      <c r="AZ42" s="1806">
        <v>4909400</v>
      </c>
      <c r="BA42" s="1804">
        <v>62524800</v>
      </c>
      <c r="BB42" s="1804">
        <v>57094024.399999999</v>
      </c>
      <c r="BC42" s="1800">
        <v>5803200</v>
      </c>
      <c r="BD42" s="1806">
        <v>5384537.2999999952</v>
      </c>
      <c r="BE42" s="1803">
        <v>16848000</v>
      </c>
      <c r="BF42" s="1806">
        <v>15763837.299999995</v>
      </c>
      <c r="BG42" s="1804">
        <v>34070400</v>
      </c>
      <c r="BH42" s="1804">
        <v>29297992.899999991</v>
      </c>
      <c r="BI42" s="1804">
        <v>68328000</v>
      </c>
      <c r="BJ42" s="1804">
        <v>62478561.699999996</v>
      </c>
      <c r="BK42" s="1217"/>
      <c r="BL42" s="1273"/>
      <c r="BM42" s="1365"/>
      <c r="BN42" s="1365"/>
    </row>
    <row r="43" spans="1:66" ht="21" thickBot="1" x14ac:dyDescent="0.3">
      <c r="A43" s="1253">
        <v>33</v>
      </c>
      <c r="B43" s="1837" t="s">
        <v>515</v>
      </c>
      <c r="C43" s="1838" t="s">
        <v>211</v>
      </c>
      <c r="D43" s="1839">
        <v>79406183.556600019</v>
      </c>
      <c r="E43" s="1840">
        <v>84399504.886399984</v>
      </c>
      <c r="G43" s="1826" t="s">
        <v>778</v>
      </c>
      <c r="H43" s="1827" t="s">
        <v>740</v>
      </c>
      <c r="I43" s="1828">
        <v>3978000</v>
      </c>
      <c r="J43" s="1829">
        <v>3680376.0610000016</v>
      </c>
      <c r="K43" s="1828">
        <v>4110600</v>
      </c>
      <c r="L43" s="1829">
        <v>3925830.3250000016</v>
      </c>
      <c r="M43" s="1830">
        <v>8088600</v>
      </c>
      <c r="N43" s="1830">
        <v>7606206.3860000037</v>
      </c>
      <c r="O43" s="1828">
        <v>3978000</v>
      </c>
      <c r="P43" s="1829">
        <v>4092274.1709999982</v>
      </c>
      <c r="Q43" s="1831">
        <v>12066600</v>
      </c>
      <c r="R43" s="1829">
        <v>11698480.557000002</v>
      </c>
      <c r="S43" s="1828">
        <v>4110600</v>
      </c>
      <c r="T43" s="1829">
        <v>3941650.3113333364</v>
      </c>
      <c r="U43" s="1830">
        <v>16177200</v>
      </c>
      <c r="V43" s="1830">
        <v>15640130.868333338</v>
      </c>
      <c r="W43" s="1828">
        <v>4110600</v>
      </c>
      <c r="X43" s="1829">
        <v>3795178.4893333334</v>
      </c>
      <c r="Y43" s="1830">
        <v>20287800</v>
      </c>
      <c r="Z43" s="1830">
        <v>19435309.357666671</v>
      </c>
      <c r="AA43" s="1828">
        <v>3978000</v>
      </c>
      <c r="AB43" s="1829">
        <v>3598970</v>
      </c>
      <c r="AC43" s="1831">
        <v>12199200</v>
      </c>
      <c r="AD43" s="1829">
        <v>11335798.800666669</v>
      </c>
      <c r="AE43" s="1830">
        <v>24265800</v>
      </c>
      <c r="AF43" s="1830">
        <v>23034279.357666671</v>
      </c>
      <c r="AG43" s="1828">
        <v>4110600</v>
      </c>
      <c r="AH43" s="1829">
        <v>3556802.3693333338</v>
      </c>
      <c r="AI43" s="1830">
        <v>28376400</v>
      </c>
      <c r="AJ43" s="1830">
        <v>26591081.727000006</v>
      </c>
      <c r="AK43" s="1828">
        <v>3978000</v>
      </c>
      <c r="AL43" s="1829">
        <v>2764627.320000004</v>
      </c>
      <c r="AM43" s="1830">
        <v>32354400</v>
      </c>
      <c r="AN43" s="1830">
        <v>29355709.04700001</v>
      </c>
      <c r="AO43" s="1828">
        <v>4110600</v>
      </c>
      <c r="AP43" s="1829">
        <v>2880755.335</v>
      </c>
      <c r="AQ43" s="1831">
        <v>12199200</v>
      </c>
      <c r="AR43" s="1829">
        <v>9202185.0243333392</v>
      </c>
      <c r="AS43" s="1830">
        <v>36465000</v>
      </c>
      <c r="AT43" s="1830">
        <v>32236464.38200001</v>
      </c>
      <c r="AU43" s="1828">
        <v>4110600</v>
      </c>
      <c r="AV43" s="1829">
        <v>3039335.5166666629</v>
      </c>
      <c r="AW43" s="1830">
        <v>40575600</v>
      </c>
      <c r="AX43" s="1830">
        <v>35275799.898666672</v>
      </c>
      <c r="AY43" s="1828">
        <v>3712800</v>
      </c>
      <c r="AZ43" s="1829">
        <v>2593340.1496666712</v>
      </c>
      <c r="BA43" s="1830">
        <v>44288400</v>
      </c>
      <c r="BB43" s="1830">
        <v>37869140.048333347</v>
      </c>
      <c r="BC43" s="1828">
        <v>4110600</v>
      </c>
      <c r="BD43" s="1829">
        <v>2983721.5929999952</v>
      </c>
      <c r="BE43" s="1831">
        <v>11934000</v>
      </c>
      <c r="BF43" s="1829">
        <v>8616397.2593333293</v>
      </c>
      <c r="BG43" s="1796">
        <v>24133200</v>
      </c>
      <c r="BH43" s="1796">
        <v>17818582.28366667</v>
      </c>
      <c r="BI43" s="1830">
        <v>48399000</v>
      </c>
      <c r="BJ43" s="1830">
        <v>40852861.641333342</v>
      </c>
      <c r="BK43" s="1217"/>
      <c r="BL43" s="1273"/>
      <c r="BM43" s="1365"/>
      <c r="BN43" s="1365"/>
    </row>
    <row r="44" spans="1:66" ht="15.75" x14ac:dyDescent="0.25">
      <c r="A44" s="1841"/>
      <c r="B44" s="1842"/>
      <c r="C44" s="1843"/>
      <c r="D44" s="1844"/>
      <c r="E44" s="1844"/>
      <c r="G44" s="1781" t="s">
        <v>779</v>
      </c>
      <c r="H44" s="1782" t="s">
        <v>741</v>
      </c>
      <c r="I44" s="1800">
        <v>378000</v>
      </c>
      <c r="J44" s="1806">
        <v>452661.37099999865</v>
      </c>
      <c r="K44" s="1800">
        <v>390600</v>
      </c>
      <c r="L44" s="1806">
        <v>435825.75800000166</v>
      </c>
      <c r="M44" s="1804">
        <v>768600</v>
      </c>
      <c r="N44" s="1804">
        <v>888487.12900000031</v>
      </c>
      <c r="O44" s="1800">
        <v>378000</v>
      </c>
      <c r="P44" s="1806">
        <v>489459.8099999986</v>
      </c>
      <c r="Q44" s="1803">
        <v>1146600</v>
      </c>
      <c r="R44" s="1806">
        <v>1377946.9389999988</v>
      </c>
      <c r="S44" s="1800">
        <v>390600</v>
      </c>
      <c r="T44" s="1806">
        <v>458183.3113333325</v>
      </c>
      <c r="U44" s="1804">
        <v>1537200</v>
      </c>
      <c r="V44" s="1804">
        <v>1836130.2503333313</v>
      </c>
      <c r="W44" s="1800">
        <v>390600</v>
      </c>
      <c r="X44" s="1806">
        <v>448110.5393333328</v>
      </c>
      <c r="Y44" s="1804">
        <v>1927800</v>
      </c>
      <c r="Z44" s="1804">
        <v>2284240.7896666639</v>
      </c>
      <c r="AA44" s="1800">
        <v>378000</v>
      </c>
      <c r="AB44" s="1806">
        <v>410653</v>
      </c>
      <c r="AC44" s="1803">
        <v>1159200</v>
      </c>
      <c r="AD44" s="1806">
        <v>1316946.8506666652</v>
      </c>
      <c r="AE44" s="1804">
        <v>2305800</v>
      </c>
      <c r="AF44" s="1804">
        <v>2694893.7896666639</v>
      </c>
      <c r="AG44" s="1800">
        <v>390600</v>
      </c>
      <c r="AH44" s="1806">
        <v>385244.60333333397</v>
      </c>
      <c r="AI44" s="1804">
        <v>2696400</v>
      </c>
      <c r="AJ44" s="1804">
        <v>3080138.3929999978</v>
      </c>
      <c r="AK44" s="1800">
        <v>378000</v>
      </c>
      <c r="AL44" s="1806">
        <v>289926.28599999903</v>
      </c>
      <c r="AM44" s="1804">
        <v>3074400</v>
      </c>
      <c r="AN44" s="1804">
        <v>3370064.6789999967</v>
      </c>
      <c r="AO44" s="1800">
        <v>390600</v>
      </c>
      <c r="AP44" s="1806">
        <v>282349.88300000079</v>
      </c>
      <c r="AQ44" s="1803">
        <v>1159200</v>
      </c>
      <c r="AR44" s="1806">
        <v>957520.77233333373</v>
      </c>
      <c r="AS44" s="1804">
        <v>3465000</v>
      </c>
      <c r="AT44" s="1804">
        <v>3652414.5619999976</v>
      </c>
      <c r="AU44" s="1800">
        <v>390600</v>
      </c>
      <c r="AV44" s="1806">
        <v>280396.27366666647</v>
      </c>
      <c r="AW44" s="1804">
        <v>3855600</v>
      </c>
      <c r="AX44" s="1804">
        <v>3932810.8356666639</v>
      </c>
      <c r="AY44" s="1800">
        <v>352800</v>
      </c>
      <c r="AZ44" s="1806">
        <v>266982.69666666561</v>
      </c>
      <c r="BA44" s="1804">
        <v>4208400</v>
      </c>
      <c r="BB44" s="1804">
        <v>4199793.5323333293</v>
      </c>
      <c r="BC44" s="1800">
        <v>390600</v>
      </c>
      <c r="BD44" s="1806">
        <v>341322.72500000091</v>
      </c>
      <c r="BE44" s="1803">
        <v>1134000</v>
      </c>
      <c r="BF44" s="1806">
        <v>888701.69533333299</v>
      </c>
      <c r="BG44" s="1804">
        <v>2293200</v>
      </c>
      <c r="BH44" s="1804">
        <v>1846222.4676666667</v>
      </c>
      <c r="BI44" s="1804">
        <v>4599000</v>
      </c>
      <c r="BJ44" s="1804">
        <v>4541116.2573333299</v>
      </c>
      <c r="BK44" s="1217"/>
      <c r="BL44" s="1273"/>
      <c r="BM44" s="1365"/>
      <c r="BN44" s="1365"/>
    </row>
    <row r="45" spans="1:66" ht="15.75" x14ac:dyDescent="0.25">
      <c r="A45" s="1841"/>
      <c r="B45" s="1842"/>
      <c r="C45" s="1843"/>
      <c r="D45" s="1844"/>
      <c r="E45" s="1844"/>
      <c r="G45" s="1781" t="s">
        <v>780</v>
      </c>
      <c r="H45" s="1782" t="s">
        <v>742</v>
      </c>
      <c r="I45" s="1800">
        <v>2520000</v>
      </c>
      <c r="J45" s="1806">
        <v>2618686.947000003</v>
      </c>
      <c r="K45" s="1800">
        <v>2604000</v>
      </c>
      <c r="L45" s="1806">
        <v>2913964.2390000043</v>
      </c>
      <c r="M45" s="1804">
        <v>5124000</v>
      </c>
      <c r="N45" s="1804">
        <v>5532651.1860000072</v>
      </c>
      <c r="O45" s="1800">
        <v>2520000</v>
      </c>
      <c r="P45" s="1806">
        <v>2977156.7609999981</v>
      </c>
      <c r="Q45" s="1803">
        <v>7644000</v>
      </c>
      <c r="R45" s="1806">
        <v>8509807.9470000044</v>
      </c>
      <c r="S45" s="1800">
        <v>2604000</v>
      </c>
      <c r="T45" s="1806">
        <v>2841364.0000000028</v>
      </c>
      <c r="U45" s="1804">
        <v>10248000</v>
      </c>
      <c r="V45" s="1804">
        <v>11351171.947000008</v>
      </c>
      <c r="W45" s="1800">
        <v>2604000</v>
      </c>
      <c r="X45" s="1806">
        <v>2659588.5499999984</v>
      </c>
      <c r="Y45" s="1804">
        <v>12852000</v>
      </c>
      <c r="Z45" s="1804">
        <v>14010760.497000007</v>
      </c>
      <c r="AA45" s="1800">
        <v>2520000</v>
      </c>
      <c r="AB45" s="1806">
        <v>2595711</v>
      </c>
      <c r="AC45" s="1803">
        <v>7728000</v>
      </c>
      <c r="AD45" s="1806">
        <v>8096663.5500000007</v>
      </c>
      <c r="AE45" s="1804">
        <v>15372000</v>
      </c>
      <c r="AF45" s="1804">
        <v>16606471.497000005</v>
      </c>
      <c r="AG45" s="1800">
        <v>2604000</v>
      </c>
      <c r="AH45" s="1806">
        <v>2444192.1659999997</v>
      </c>
      <c r="AI45" s="1804">
        <v>17976000</v>
      </c>
      <c r="AJ45" s="1804">
        <v>19050663.663000006</v>
      </c>
      <c r="AK45" s="1800">
        <v>2520000</v>
      </c>
      <c r="AL45" s="1806">
        <v>1779318.0340000051</v>
      </c>
      <c r="AM45" s="1804">
        <v>20496000</v>
      </c>
      <c r="AN45" s="1804">
        <v>20829981.697000012</v>
      </c>
      <c r="AO45" s="1800">
        <v>2604000</v>
      </c>
      <c r="AP45" s="1806">
        <v>1953406.2519999989</v>
      </c>
      <c r="AQ45" s="1803">
        <v>7728000</v>
      </c>
      <c r="AR45" s="1806">
        <v>6176916.4520000033</v>
      </c>
      <c r="AS45" s="1804">
        <v>23100000</v>
      </c>
      <c r="AT45" s="1804">
        <v>22783387.949000012</v>
      </c>
      <c r="AU45" s="1800">
        <v>2604000</v>
      </c>
      <c r="AV45" s="1806">
        <v>2067091.0429999973</v>
      </c>
      <c r="AW45" s="1804">
        <v>25704000</v>
      </c>
      <c r="AX45" s="1804">
        <v>24850478.99200001</v>
      </c>
      <c r="AY45" s="1800">
        <v>2352000</v>
      </c>
      <c r="AZ45" s="1806">
        <v>1588087.4530000032</v>
      </c>
      <c r="BA45" s="1804">
        <v>28056000</v>
      </c>
      <c r="BB45" s="1804">
        <v>26438566.445000011</v>
      </c>
      <c r="BC45" s="1800">
        <v>2604000</v>
      </c>
      <c r="BD45" s="1806">
        <v>1901224.4679999964</v>
      </c>
      <c r="BE45" s="1803">
        <v>7560000</v>
      </c>
      <c r="BF45" s="1806">
        <v>5556402.9639999969</v>
      </c>
      <c r="BG45" s="1804">
        <v>15288000</v>
      </c>
      <c r="BH45" s="1804">
        <v>11733319.416000001</v>
      </c>
      <c r="BI45" s="1804">
        <v>30660000</v>
      </c>
      <c r="BJ45" s="1804">
        <v>28339790.913000006</v>
      </c>
      <c r="BK45" s="1217"/>
      <c r="BL45" s="1273"/>
      <c r="BM45" s="1365"/>
      <c r="BN45" s="1365"/>
    </row>
    <row r="46" spans="1:66" ht="22.5" x14ac:dyDescent="0.3">
      <c r="A46" s="1841"/>
      <c r="B46" s="1764" t="s">
        <v>498</v>
      </c>
      <c r="C46" s="1845"/>
      <c r="D46" s="1844"/>
      <c r="E46" s="1844"/>
      <c r="G46" s="1781" t="s">
        <v>781</v>
      </c>
      <c r="H46" s="1782" t="s">
        <v>743</v>
      </c>
      <c r="I46" s="1800">
        <v>432000</v>
      </c>
      <c r="J46" s="1806">
        <v>257130.40000000002</v>
      </c>
      <c r="K46" s="1800">
        <v>446400</v>
      </c>
      <c r="L46" s="1806">
        <v>246785.59999999535</v>
      </c>
      <c r="M46" s="1804">
        <v>878400</v>
      </c>
      <c r="N46" s="1804">
        <v>503915.99999999534</v>
      </c>
      <c r="O46" s="1800">
        <v>432000</v>
      </c>
      <c r="P46" s="1806">
        <v>268097.60000000114</v>
      </c>
      <c r="Q46" s="1803">
        <v>1310400</v>
      </c>
      <c r="R46" s="1806">
        <v>772013.59999999648</v>
      </c>
      <c r="S46" s="1800">
        <v>446400</v>
      </c>
      <c r="T46" s="1806">
        <v>274156.00000000111</v>
      </c>
      <c r="U46" s="1804">
        <v>1756800</v>
      </c>
      <c r="V46" s="1804">
        <v>1046169.5999999975</v>
      </c>
      <c r="W46" s="1800">
        <v>446400</v>
      </c>
      <c r="X46" s="1806">
        <v>341034.40000000235</v>
      </c>
      <c r="Y46" s="1804">
        <v>2203200</v>
      </c>
      <c r="Z46" s="1804">
        <v>1387204</v>
      </c>
      <c r="AA46" s="1800">
        <v>432000</v>
      </c>
      <c r="AB46" s="1806">
        <v>253551</v>
      </c>
      <c r="AC46" s="1803">
        <v>1324800</v>
      </c>
      <c r="AD46" s="1806">
        <v>868741.4000000034</v>
      </c>
      <c r="AE46" s="1804">
        <v>2635200</v>
      </c>
      <c r="AF46" s="1804">
        <v>1640755</v>
      </c>
      <c r="AG46" s="1800">
        <v>446400</v>
      </c>
      <c r="AH46" s="1806">
        <v>328517.60000000003</v>
      </c>
      <c r="AI46" s="1804">
        <v>3081600</v>
      </c>
      <c r="AJ46" s="1804">
        <v>1969272.6</v>
      </c>
      <c r="AK46" s="1800">
        <v>432000</v>
      </c>
      <c r="AL46" s="1806">
        <v>266440</v>
      </c>
      <c r="AM46" s="1804">
        <v>3513600</v>
      </c>
      <c r="AN46" s="1804">
        <v>2235712.6</v>
      </c>
      <c r="AO46" s="1800">
        <v>446400</v>
      </c>
      <c r="AP46" s="1806">
        <v>188123.20000000004</v>
      </c>
      <c r="AQ46" s="1803">
        <v>1324800</v>
      </c>
      <c r="AR46" s="1806">
        <v>783080.80000000016</v>
      </c>
      <c r="AS46" s="1804">
        <v>3960000</v>
      </c>
      <c r="AT46" s="1804">
        <v>2423835.8000000003</v>
      </c>
      <c r="AU46" s="1800">
        <v>446400</v>
      </c>
      <c r="AV46" s="1806">
        <v>262955.1999999999</v>
      </c>
      <c r="AW46" s="1804">
        <v>4406400</v>
      </c>
      <c r="AX46" s="1804">
        <v>2686791</v>
      </c>
      <c r="AY46" s="1800">
        <v>403200.00000000006</v>
      </c>
      <c r="AZ46" s="1806">
        <v>258596.00000000239</v>
      </c>
      <c r="BA46" s="1804">
        <v>4809600</v>
      </c>
      <c r="BB46" s="1804">
        <v>2945387.0000000023</v>
      </c>
      <c r="BC46" s="1800">
        <v>446400</v>
      </c>
      <c r="BD46" s="1806">
        <v>319038.39999999769</v>
      </c>
      <c r="BE46" s="1803">
        <v>1296000</v>
      </c>
      <c r="BF46" s="1806">
        <v>840589.6</v>
      </c>
      <c r="BG46" s="1804">
        <v>2620800</v>
      </c>
      <c r="BH46" s="1804">
        <v>1623670.4000000001</v>
      </c>
      <c r="BI46" s="1804">
        <v>5256000</v>
      </c>
      <c r="BJ46" s="1804">
        <v>3264425.4</v>
      </c>
      <c r="BK46" s="1217"/>
      <c r="BL46" s="1273"/>
      <c r="BM46" s="1365"/>
      <c r="BN46" s="1365"/>
    </row>
    <row r="47" spans="1:66" ht="15.75" thickBot="1" x14ac:dyDescent="0.3">
      <c r="B47" s="880"/>
      <c r="C47" s="1765"/>
      <c r="E47" s="1766"/>
      <c r="G47" s="1846" t="s">
        <v>782</v>
      </c>
      <c r="H47" s="1847" t="s">
        <v>744</v>
      </c>
      <c r="I47" s="1848">
        <v>648000</v>
      </c>
      <c r="J47" s="1849">
        <v>351897.34299999988</v>
      </c>
      <c r="K47" s="1848">
        <v>669600</v>
      </c>
      <c r="L47" s="1849">
        <v>329254.72800000029</v>
      </c>
      <c r="M47" s="1850">
        <v>1317600</v>
      </c>
      <c r="N47" s="1850">
        <v>681152.07100000023</v>
      </c>
      <c r="O47" s="1848">
        <v>648000</v>
      </c>
      <c r="P47" s="1849">
        <v>357560.00000000023</v>
      </c>
      <c r="Q47" s="1851">
        <v>1965600</v>
      </c>
      <c r="R47" s="1849">
        <v>1038712.0710000005</v>
      </c>
      <c r="S47" s="1848">
        <v>669600</v>
      </c>
      <c r="T47" s="1849">
        <v>367946.99999999994</v>
      </c>
      <c r="U47" s="1850">
        <v>2635200</v>
      </c>
      <c r="V47" s="1850">
        <v>1406659.0710000005</v>
      </c>
      <c r="W47" s="1848">
        <v>669600</v>
      </c>
      <c r="X47" s="1849">
        <v>346445.00000000006</v>
      </c>
      <c r="Y47" s="1850">
        <v>3304800</v>
      </c>
      <c r="Z47" s="1850">
        <v>1753104.0710000005</v>
      </c>
      <c r="AA47" s="1848">
        <v>648000</v>
      </c>
      <c r="AB47" s="1849">
        <v>339055</v>
      </c>
      <c r="AC47" s="1851">
        <v>1987200</v>
      </c>
      <c r="AD47" s="1849">
        <v>1053447</v>
      </c>
      <c r="AE47" s="1850">
        <v>3952800</v>
      </c>
      <c r="AF47" s="1850">
        <v>2092159.0710000005</v>
      </c>
      <c r="AG47" s="1848">
        <v>669600</v>
      </c>
      <c r="AH47" s="1849">
        <v>398848</v>
      </c>
      <c r="AI47" s="1850">
        <v>4622400</v>
      </c>
      <c r="AJ47" s="1850">
        <v>2491007.0710000005</v>
      </c>
      <c r="AK47" s="1848">
        <v>648000</v>
      </c>
      <c r="AL47" s="1849">
        <v>428942.99999999977</v>
      </c>
      <c r="AM47" s="1850">
        <v>5270400</v>
      </c>
      <c r="AN47" s="1850">
        <v>2919950.0710000005</v>
      </c>
      <c r="AO47" s="1848">
        <v>669600</v>
      </c>
      <c r="AP47" s="1849">
        <v>456876.00000000023</v>
      </c>
      <c r="AQ47" s="1851">
        <v>1987200</v>
      </c>
      <c r="AR47" s="1849">
        <v>1284667</v>
      </c>
      <c r="AS47" s="1850">
        <v>5940000</v>
      </c>
      <c r="AT47" s="1850">
        <v>3376826.0710000005</v>
      </c>
      <c r="AU47" s="1848">
        <v>669600</v>
      </c>
      <c r="AV47" s="1849">
        <v>428892.99999999959</v>
      </c>
      <c r="AW47" s="1850">
        <v>6609600</v>
      </c>
      <c r="AX47" s="1850">
        <v>3805719.071</v>
      </c>
      <c r="AY47" s="1848">
        <v>604800</v>
      </c>
      <c r="AZ47" s="1849">
        <v>479674.00000000012</v>
      </c>
      <c r="BA47" s="1850">
        <v>7214400</v>
      </c>
      <c r="BB47" s="1850">
        <v>4285393.0710000005</v>
      </c>
      <c r="BC47" s="1848">
        <v>669600</v>
      </c>
      <c r="BD47" s="1849">
        <v>422136.00000000058</v>
      </c>
      <c r="BE47" s="1851">
        <v>1944000</v>
      </c>
      <c r="BF47" s="1849">
        <v>1330703.0000000005</v>
      </c>
      <c r="BG47" s="1804">
        <v>3931200</v>
      </c>
      <c r="BH47" s="1804">
        <v>2615370.0000000005</v>
      </c>
      <c r="BI47" s="1850">
        <v>7884000</v>
      </c>
      <c r="BJ47" s="1850">
        <v>4707529.0710000014</v>
      </c>
      <c r="BK47" s="1217"/>
      <c r="BL47" s="1273"/>
      <c r="BM47" s="1365"/>
      <c r="BN47" s="1365"/>
    </row>
    <row r="48" spans="1:66" ht="15.75" thickBot="1" x14ac:dyDescent="0.3">
      <c r="B48" s="880"/>
      <c r="C48" s="1765"/>
      <c r="E48" s="1766"/>
      <c r="G48" s="1852"/>
      <c r="H48" s="1853"/>
      <c r="I48" s="1854"/>
      <c r="J48" s="1855"/>
      <c r="K48" s="1854"/>
      <c r="L48" s="1855"/>
      <c r="M48" s="1856"/>
      <c r="N48" s="1856"/>
      <c r="O48" s="1854"/>
      <c r="P48" s="1855"/>
      <c r="Q48" s="1854"/>
      <c r="R48" s="1855"/>
      <c r="S48" s="1854"/>
      <c r="T48" s="1855"/>
      <c r="U48" s="1856"/>
      <c r="V48" s="1856"/>
      <c r="W48" s="1854"/>
      <c r="X48" s="1855"/>
      <c r="Y48" s="1856"/>
      <c r="Z48" s="1856"/>
      <c r="AA48" s="1854"/>
      <c r="AB48" s="1855"/>
      <c r="AC48" s="1854"/>
      <c r="AD48" s="1855"/>
      <c r="AE48" s="1856"/>
      <c r="AF48" s="1856"/>
      <c r="AG48" s="1854"/>
      <c r="AH48" s="1855"/>
      <c r="AI48" s="1856"/>
      <c r="AJ48" s="1856"/>
      <c r="AK48" s="1854"/>
      <c r="AL48" s="1855"/>
      <c r="AM48" s="1856"/>
      <c r="AN48" s="1856"/>
      <c r="AO48" s="1854"/>
      <c r="AP48" s="1855"/>
      <c r="AQ48" s="1854"/>
      <c r="AR48" s="1855"/>
      <c r="AS48" s="1856"/>
      <c r="AT48" s="1856"/>
      <c r="AU48" s="1854"/>
      <c r="AV48" s="1855"/>
      <c r="AW48" s="1856"/>
      <c r="AX48" s="1856"/>
      <c r="AY48" s="1854"/>
      <c r="AZ48" s="1855"/>
      <c r="BA48" s="1856"/>
      <c r="BB48" s="1856"/>
      <c r="BC48" s="1854"/>
      <c r="BD48" s="1855"/>
      <c r="BE48" s="1854"/>
      <c r="BF48" s="1855"/>
      <c r="BG48" s="1856"/>
      <c r="BH48" s="1856"/>
      <c r="BI48" s="1856"/>
      <c r="BJ48" s="1856"/>
      <c r="BK48" s="1217"/>
      <c r="BL48" s="1273"/>
      <c r="BM48" s="1365"/>
      <c r="BN48" s="1365"/>
    </row>
    <row r="49" spans="1:66" ht="22.5" x14ac:dyDescent="0.25">
      <c r="A49" s="1857"/>
      <c r="B49" s="1858" t="s">
        <v>135</v>
      </c>
      <c r="C49" s="3990" t="s">
        <v>170</v>
      </c>
      <c r="D49" s="1859"/>
      <c r="E49" s="1859"/>
      <c r="G49" s="1767"/>
      <c r="H49" s="175"/>
      <c r="I49" s="1860">
        <v>0</v>
      </c>
      <c r="J49" s="1860">
        <v>0</v>
      </c>
      <c r="K49" s="1860">
        <v>0</v>
      </c>
      <c r="L49" s="1860">
        <v>0</v>
      </c>
      <c r="M49" s="1860">
        <v>0</v>
      </c>
      <c r="N49" s="1860">
        <v>0</v>
      </c>
      <c r="O49" s="1860">
        <v>0</v>
      </c>
      <c r="P49" s="1860">
        <v>0</v>
      </c>
      <c r="Q49" s="1860">
        <v>0</v>
      </c>
      <c r="R49" s="1860">
        <v>0</v>
      </c>
      <c r="S49" s="1860">
        <v>0</v>
      </c>
      <c r="T49" s="1860">
        <v>0</v>
      </c>
      <c r="U49" s="1860">
        <v>0</v>
      </c>
      <c r="V49" s="1860">
        <v>0</v>
      </c>
      <c r="W49" s="1860">
        <v>0</v>
      </c>
      <c r="X49" s="1860">
        <v>0</v>
      </c>
      <c r="Y49" s="1860">
        <v>0</v>
      </c>
      <c r="Z49" s="1860">
        <v>0</v>
      </c>
      <c r="AA49" s="1860">
        <v>0</v>
      </c>
      <c r="AB49" s="1860">
        <v>0</v>
      </c>
      <c r="AC49" s="1860">
        <v>0</v>
      </c>
      <c r="AD49" s="1860">
        <v>0</v>
      </c>
      <c r="AE49" s="1860">
        <v>0</v>
      </c>
      <c r="AF49" s="1860">
        <v>0</v>
      </c>
      <c r="AG49" s="1860">
        <v>0</v>
      </c>
      <c r="AH49" s="1860">
        <v>0</v>
      </c>
      <c r="AI49" s="1860">
        <v>0</v>
      </c>
      <c r="AJ49" s="1860">
        <v>0</v>
      </c>
      <c r="AK49" s="1860">
        <v>0</v>
      </c>
      <c r="AL49" s="1860">
        <v>0</v>
      </c>
      <c r="AM49" s="1860">
        <v>0</v>
      </c>
      <c r="AN49" s="1860">
        <v>0</v>
      </c>
      <c r="AO49" s="1860">
        <v>0</v>
      </c>
      <c r="AP49" s="1860">
        <v>0</v>
      </c>
      <c r="AQ49" s="1860">
        <v>0</v>
      </c>
      <c r="AR49" s="1860">
        <v>0</v>
      </c>
      <c r="AS49" s="1860">
        <v>0</v>
      </c>
      <c r="AT49" s="1860">
        <v>0</v>
      </c>
      <c r="AU49" s="1860">
        <v>0</v>
      </c>
      <c r="AV49" s="1860">
        <v>0</v>
      </c>
      <c r="AW49" s="1860">
        <v>0</v>
      </c>
      <c r="AX49" s="1860">
        <v>0</v>
      </c>
      <c r="AY49" s="1860">
        <v>0</v>
      </c>
      <c r="AZ49" s="1860">
        <v>0</v>
      </c>
      <c r="BA49" s="1860">
        <v>0</v>
      </c>
      <c r="BB49" s="1860">
        <v>0</v>
      </c>
      <c r="BC49" s="1860">
        <v>0</v>
      </c>
      <c r="BD49" s="1860">
        <v>0</v>
      </c>
      <c r="BE49" s="1860">
        <v>0</v>
      </c>
      <c r="BF49" s="1860">
        <v>0</v>
      </c>
      <c r="BG49" s="1860">
        <v>0</v>
      </c>
      <c r="BH49" s="1860">
        <v>0</v>
      </c>
      <c r="BI49" s="1860">
        <v>0</v>
      </c>
      <c r="BJ49" s="1860">
        <v>0</v>
      </c>
      <c r="BK49" s="1365"/>
      <c r="BL49" s="1273"/>
      <c r="BM49" s="1365"/>
      <c r="BN49" s="1365"/>
    </row>
    <row r="50" spans="1:66" ht="23.25" thickBot="1" x14ac:dyDescent="0.35">
      <c r="A50" s="1857"/>
      <c r="B50" s="1861" t="s">
        <v>413</v>
      </c>
      <c r="C50" s="3992"/>
      <c r="D50" s="1776" t="s">
        <v>172</v>
      </c>
      <c r="E50" s="1776" t="s">
        <v>172</v>
      </c>
      <c r="G50" s="1767"/>
      <c r="H50" s="1499" t="s">
        <v>498</v>
      </c>
      <c r="I50" s="1152"/>
      <c r="K50" s="1152"/>
      <c r="M50" s="175"/>
      <c r="N50" s="175"/>
      <c r="O50" s="1152"/>
      <c r="Q50" s="175"/>
      <c r="R50" s="175"/>
      <c r="S50" s="1152"/>
      <c r="U50" s="175"/>
      <c r="V50" s="175"/>
      <c r="W50" s="1152"/>
      <c r="Y50" s="175"/>
      <c r="Z50" s="175"/>
      <c r="AA50" s="1152"/>
      <c r="AB50" s="1365"/>
      <c r="AC50" s="175"/>
      <c r="AD50" s="175"/>
      <c r="AE50" s="175"/>
      <c r="AF50" s="175"/>
      <c r="AG50" s="1365"/>
      <c r="AH50" s="1365"/>
      <c r="AI50" s="175"/>
      <c r="AJ50" s="175"/>
      <c r="AK50" s="1152"/>
      <c r="AM50" s="175"/>
      <c r="AN50" s="175"/>
      <c r="AO50" s="1152"/>
      <c r="AQ50" s="175"/>
      <c r="AR50" s="175"/>
      <c r="AS50" s="175"/>
      <c r="AT50" s="175"/>
      <c r="AU50" s="1152"/>
      <c r="AW50" s="175"/>
      <c r="AX50" s="175"/>
      <c r="AY50" s="1152"/>
      <c r="BA50" s="175"/>
      <c r="BB50" s="175"/>
      <c r="BC50" s="1152"/>
      <c r="BE50" s="175"/>
      <c r="BF50" s="175"/>
      <c r="BG50" s="175"/>
      <c r="BH50" s="175"/>
      <c r="BI50" s="175"/>
      <c r="BJ50" s="175"/>
      <c r="BK50" s="1365"/>
      <c r="BL50" s="1365"/>
      <c r="BM50" s="1365"/>
      <c r="BN50" s="1365"/>
    </row>
    <row r="51" spans="1:66" x14ac:dyDescent="0.25">
      <c r="A51" s="1862"/>
      <c r="B51" s="1863" t="s">
        <v>481</v>
      </c>
      <c r="C51" s="1555" t="s">
        <v>380</v>
      </c>
      <c r="D51" s="1864">
        <v>0</v>
      </c>
      <c r="E51" s="1864">
        <v>0</v>
      </c>
      <c r="G51" s="1767"/>
      <c r="H51" s="1500"/>
      <c r="I51" s="1152"/>
      <c r="K51" s="1152"/>
      <c r="M51" s="175"/>
      <c r="N51" s="175"/>
      <c r="O51" s="1152"/>
      <c r="Q51" s="175"/>
      <c r="R51" s="175"/>
      <c r="S51" s="1152"/>
      <c r="U51" s="175"/>
      <c r="V51" s="175"/>
      <c r="W51" s="1152"/>
      <c r="Y51" s="175"/>
      <c r="Z51" s="175"/>
      <c r="AA51" s="1152"/>
      <c r="AC51" s="175"/>
      <c r="AD51" s="175"/>
      <c r="AE51" s="175"/>
      <c r="AF51" s="175"/>
      <c r="AG51" s="1152"/>
      <c r="AH51" s="32"/>
      <c r="AI51" s="175"/>
      <c r="AJ51" s="175"/>
      <c r="AK51" s="1152"/>
      <c r="AM51" s="175"/>
      <c r="AN51" s="175"/>
      <c r="AO51" s="1152"/>
      <c r="AQ51" s="175"/>
      <c r="AR51" s="175"/>
      <c r="AS51" s="175"/>
      <c r="AT51" s="175"/>
      <c r="AU51" s="1152"/>
      <c r="AW51" s="175"/>
      <c r="AX51" s="175"/>
      <c r="AY51" s="1152"/>
      <c r="BA51" s="175"/>
      <c r="BB51" s="175"/>
      <c r="BC51" s="1152"/>
      <c r="BE51" s="175"/>
      <c r="BF51" s="175"/>
      <c r="BG51" s="175"/>
      <c r="BH51" s="175"/>
      <c r="BI51" s="175"/>
      <c r="BJ51" s="175"/>
      <c r="BK51" s="1365"/>
      <c r="BL51" s="1365"/>
      <c r="BM51" s="1365"/>
      <c r="BN51" s="1365"/>
    </row>
    <row r="52" spans="1:66" ht="15.75" thickBot="1" x14ac:dyDescent="0.3">
      <c r="A52" s="1865"/>
      <c r="B52" s="1866" t="s">
        <v>588</v>
      </c>
      <c r="C52" s="1519" t="s">
        <v>380</v>
      </c>
      <c r="D52" s="1864">
        <v>40.681249999999956</v>
      </c>
      <c r="E52" s="1864">
        <v>38.99260752688172</v>
      </c>
      <c r="G52" s="1767"/>
      <c r="H52" s="1500"/>
      <c r="I52" s="1867">
        <v>30</v>
      </c>
      <c r="J52" s="1867">
        <v>30</v>
      </c>
      <c r="K52" s="1867">
        <v>31</v>
      </c>
      <c r="L52" s="1867">
        <v>31</v>
      </c>
      <c r="M52" s="1867">
        <v>61</v>
      </c>
      <c r="N52" s="1867">
        <v>61</v>
      </c>
      <c r="O52" s="1867">
        <v>30</v>
      </c>
      <c r="P52" s="1867">
        <v>30</v>
      </c>
      <c r="Q52" s="1867">
        <v>91</v>
      </c>
      <c r="R52" s="1867">
        <v>91</v>
      </c>
      <c r="S52" s="1867">
        <v>31</v>
      </c>
      <c r="T52" s="1867">
        <v>31</v>
      </c>
      <c r="U52" s="1867">
        <v>122</v>
      </c>
      <c r="V52" s="1867">
        <v>122</v>
      </c>
      <c r="W52" s="1867">
        <v>31</v>
      </c>
      <c r="X52" s="1867">
        <v>31</v>
      </c>
      <c r="Y52" s="1867">
        <v>153</v>
      </c>
      <c r="Z52" s="1867">
        <v>153</v>
      </c>
      <c r="AA52" s="1867">
        <v>30</v>
      </c>
      <c r="AB52" s="1867">
        <v>30</v>
      </c>
      <c r="AC52" s="1867">
        <v>92</v>
      </c>
      <c r="AD52" s="1867">
        <v>92</v>
      </c>
      <c r="AE52" s="1867">
        <v>183</v>
      </c>
      <c r="AF52" s="1867">
        <v>183</v>
      </c>
      <c r="AG52" s="1867">
        <v>31</v>
      </c>
      <c r="AH52" s="1867">
        <v>31</v>
      </c>
      <c r="AI52" s="1867">
        <v>214</v>
      </c>
      <c r="AJ52" s="1867">
        <v>214</v>
      </c>
      <c r="AK52" s="1867">
        <v>30</v>
      </c>
      <c r="AL52" s="1867">
        <v>30</v>
      </c>
      <c r="AM52" s="1867">
        <v>244</v>
      </c>
      <c r="AN52" s="1867">
        <v>244</v>
      </c>
      <c r="AO52" s="1867">
        <v>31</v>
      </c>
      <c r="AP52" s="1867">
        <v>31</v>
      </c>
      <c r="AQ52" s="1867">
        <v>92</v>
      </c>
      <c r="AR52" s="1867">
        <v>92</v>
      </c>
      <c r="AS52" s="1867">
        <v>275</v>
      </c>
      <c r="AT52" s="1867">
        <v>275</v>
      </c>
      <c r="AU52" s="1867">
        <v>31</v>
      </c>
      <c r="AV52" s="1867">
        <v>31</v>
      </c>
      <c r="AW52" s="1867">
        <v>306</v>
      </c>
      <c r="AX52" s="1867">
        <v>306</v>
      </c>
      <c r="AY52" s="1867">
        <v>28</v>
      </c>
      <c r="AZ52" s="1867">
        <v>28</v>
      </c>
      <c r="BA52" s="1867">
        <v>334</v>
      </c>
      <c r="BB52" s="1867">
        <v>334</v>
      </c>
      <c r="BC52" s="1867">
        <v>31</v>
      </c>
      <c r="BD52" s="1867">
        <v>31</v>
      </c>
      <c r="BE52" s="1867">
        <v>90</v>
      </c>
      <c r="BF52" s="1867">
        <v>90</v>
      </c>
      <c r="BG52" s="1867">
        <v>182</v>
      </c>
      <c r="BH52" s="1867">
        <v>182</v>
      </c>
      <c r="BI52" s="1867">
        <v>365</v>
      </c>
      <c r="BJ52" s="1867">
        <v>365</v>
      </c>
      <c r="BK52" s="1365"/>
      <c r="BL52" s="1365"/>
      <c r="BM52" s="1365"/>
      <c r="BN52" s="1365"/>
    </row>
    <row r="53" spans="1:66" ht="22.5" x14ac:dyDescent="0.25">
      <c r="A53" s="1501"/>
      <c r="B53" s="1866" t="s">
        <v>482</v>
      </c>
      <c r="C53" s="1519" t="s">
        <v>380</v>
      </c>
      <c r="D53" s="1864">
        <v>4.3569444444444443</v>
      </c>
      <c r="E53" s="1864">
        <v>1.0295698924731183</v>
      </c>
      <c r="G53" s="1778"/>
      <c r="H53" s="1868" t="s">
        <v>135</v>
      </c>
      <c r="I53" s="3986" t="s">
        <v>1742</v>
      </c>
      <c r="J53" s="3987"/>
      <c r="K53" s="3986" t="s">
        <v>1871</v>
      </c>
      <c r="L53" s="3987"/>
      <c r="M53" s="3988" t="s">
        <v>14</v>
      </c>
      <c r="N53" s="3989"/>
      <c r="O53" s="3986" t="s">
        <v>1911</v>
      </c>
      <c r="P53" s="3987"/>
      <c r="Q53" s="3988" t="s">
        <v>802</v>
      </c>
      <c r="R53" s="3989"/>
      <c r="S53" s="3986" t="s">
        <v>1940</v>
      </c>
      <c r="T53" s="3987"/>
      <c r="U53" s="3988" t="s">
        <v>17</v>
      </c>
      <c r="V53" s="3989"/>
      <c r="W53" s="3986" t="s">
        <v>1964</v>
      </c>
      <c r="X53" s="3987"/>
      <c r="Y53" s="3988" t="s">
        <v>17</v>
      </c>
      <c r="Z53" s="3989"/>
      <c r="AA53" s="3986" t="s">
        <v>1985</v>
      </c>
      <c r="AB53" s="3987"/>
      <c r="AC53" s="3988" t="s">
        <v>842</v>
      </c>
      <c r="AD53" s="3989"/>
      <c r="AE53" s="3988" t="s">
        <v>659</v>
      </c>
      <c r="AF53" s="3989"/>
      <c r="AG53" s="3986" t="s">
        <v>2004</v>
      </c>
      <c r="AH53" s="3987"/>
      <c r="AI53" s="3988" t="s">
        <v>24</v>
      </c>
      <c r="AJ53" s="3989"/>
      <c r="AK53" s="3986" t="s">
        <v>2020</v>
      </c>
      <c r="AL53" s="3987"/>
      <c r="AM53" s="3988" t="s">
        <v>27</v>
      </c>
      <c r="AN53" s="3989"/>
      <c r="AO53" s="3986" t="s">
        <v>2037</v>
      </c>
      <c r="AP53" s="3987"/>
      <c r="AQ53" s="3988" t="s">
        <v>1675</v>
      </c>
      <c r="AR53" s="3989"/>
      <c r="AS53" s="3988" t="s">
        <v>27</v>
      </c>
      <c r="AT53" s="3989"/>
      <c r="AU53" s="3986" t="s">
        <v>2142</v>
      </c>
      <c r="AV53" s="3987"/>
      <c r="AW53" s="3988" t="s">
        <v>27</v>
      </c>
      <c r="AX53" s="3989"/>
      <c r="AY53" s="3986" t="s">
        <v>2156</v>
      </c>
      <c r="AZ53" s="3987"/>
      <c r="BA53" s="3988" t="s">
        <v>27</v>
      </c>
      <c r="BB53" s="3989"/>
      <c r="BC53" s="3986" t="s">
        <v>2168</v>
      </c>
      <c r="BD53" s="3987"/>
      <c r="BE53" s="3988" t="s">
        <v>1721</v>
      </c>
      <c r="BF53" s="3989"/>
      <c r="BG53" s="3988" t="s">
        <v>659</v>
      </c>
      <c r="BH53" s="3989"/>
      <c r="BI53" s="3988" t="s">
        <v>1763</v>
      </c>
      <c r="BJ53" s="3989"/>
      <c r="BK53" s="1365"/>
      <c r="BL53" s="1365"/>
      <c r="BM53" s="1365"/>
      <c r="BN53" s="1365"/>
    </row>
    <row r="54" spans="1:66" x14ac:dyDescent="0.25">
      <c r="A54" s="1865"/>
      <c r="B54" s="1866" t="s">
        <v>483</v>
      </c>
      <c r="C54" s="1519" t="s">
        <v>380</v>
      </c>
      <c r="D54" s="1864">
        <v>78.336111111111109</v>
      </c>
      <c r="E54" s="1864">
        <v>87.782258064516142</v>
      </c>
      <c r="G54" s="1781"/>
      <c r="H54" s="1101"/>
      <c r="I54" s="1869" t="s">
        <v>171</v>
      </c>
      <c r="J54" s="1870" t="s">
        <v>172</v>
      </c>
      <c r="K54" s="1869" t="s">
        <v>171</v>
      </c>
      <c r="L54" s="1870" t="s">
        <v>172</v>
      </c>
      <c r="M54" s="1355" t="s">
        <v>171</v>
      </c>
      <c r="N54" s="1784" t="s">
        <v>172</v>
      </c>
      <c r="O54" s="1869" t="s">
        <v>171</v>
      </c>
      <c r="P54" s="1870" t="s">
        <v>172</v>
      </c>
      <c r="Q54" s="1355" t="s">
        <v>171</v>
      </c>
      <c r="R54" s="1784" t="s">
        <v>172</v>
      </c>
      <c r="S54" s="1869" t="s">
        <v>171</v>
      </c>
      <c r="T54" s="1870" t="s">
        <v>172</v>
      </c>
      <c r="U54" s="1355" t="s">
        <v>171</v>
      </c>
      <c r="V54" s="1784" t="s">
        <v>172</v>
      </c>
      <c r="W54" s="1869" t="s">
        <v>171</v>
      </c>
      <c r="X54" s="1870" t="s">
        <v>172</v>
      </c>
      <c r="Y54" s="1355" t="s">
        <v>171</v>
      </c>
      <c r="Z54" s="1784" t="s">
        <v>172</v>
      </c>
      <c r="AA54" s="1869" t="s">
        <v>171</v>
      </c>
      <c r="AB54" s="1870" t="s">
        <v>172</v>
      </c>
      <c r="AC54" s="1355" t="s">
        <v>171</v>
      </c>
      <c r="AD54" s="1784" t="s">
        <v>172</v>
      </c>
      <c r="AE54" s="1355" t="s">
        <v>171</v>
      </c>
      <c r="AF54" s="1784" t="s">
        <v>172</v>
      </c>
      <c r="AG54" s="1869" t="s">
        <v>171</v>
      </c>
      <c r="AH54" s="1870" t="s">
        <v>172</v>
      </c>
      <c r="AI54" s="1355" t="s">
        <v>171</v>
      </c>
      <c r="AJ54" s="1784" t="s">
        <v>172</v>
      </c>
      <c r="AK54" s="1869" t="s">
        <v>171</v>
      </c>
      <c r="AL54" s="1870" t="s">
        <v>172</v>
      </c>
      <c r="AM54" s="1355" t="s">
        <v>171</v>
      </c>
      <c r="AN54" s="1784" t="s">
        <v>172</v>
      </c>
      <c r="AO54" s="1869" t="s">
        <v>171</v>
      </c>
      <c r="AP54" s="1870" t="s">
        <v>172</v>
      </c>
      <c r="AQ54" s="1355" t="s">
        <v>171</v>
      </c>
      <c r="AR54" s="1784" t="s">
        <v>172</v>
      </c>
      <c r="AS54" s="1355" t="s">
        <v>171</v>
      </c>
      <c r="AT54" s="1784" t="s">
        <v>172</v>
      </c>
      <c r="AU54" s="1869" t="s">
        <v>171</v>
      </c>
      <c r="AV54" s="1870" t="s">
        <v>172</v>
      </c>
      <c r="AW54" s="1355" t="s">
        <v>171</v>
      </c>
      <c r="AX54" s="1784" t="s">
        <v>172</v>
      </c>
      <c r="AY54" s="1869" t="s">
        <v>171</v>
      </c>
      <c r="AZ54" s="1870" t="s">
        <v>172</v>
      </c>
      <c r="BA54" s="1355" t="s">
        <v>171</v>
      </c>
      <c r="BB54" s="1784" t="s">
        <v>172</v>
      </c>
      <c r="BC54" s="1869" t="s">
        <v>171</v>
      </c>
      <c r="BD54" s="1870" t="s">
        <v>172</v>
      </c>
      <c r="BE54" s="1355" t="s">
        <v>171</v>
      </c>
      <c r="BF54" s="1784" t="s">
        <v>172</v>
      </c>
      <c r="BG54" s="1355" t="s">
        <v>171</v>
      </c>
      <c r="BH54" s="1784" t="s">
        <v>172</v>
      </c>
      <c r="BI54" s="1355" t="s">
        <v>171</v>
      </c>
      <c r="BJ54" s="1784" t="s">
        <v>172</v>
      </c>
      <c r="BK54" s="1365"/>
      <c r="BL54" s="1365"/>
      <c r="BM54" s="1365"/>
      <c r="BN54" s="1365"/>
    </row>
    <row r="55" spans="1:66" ht="16.5" thickBot="1" x14ac:dyDescent="0.3">
      <c r="A55" s="1865"/>
      <c r="B55" s="1871" t="s">
        <v>484</v>
      </c>
      <c r="C55" s="1566" t="s">
        <v>380</v>
      </c>
      <c r="D55" s="1864">
        <v>0.71443055555555557</v>
      </c>
      <c r="E55" s="1864">
        <v>0.69551075268817242</v>
      </c>
      <c r="G55" s="1789">
        <v>1</v>
      </c>
      <c r="H55" s="1475" t="s">
        <v>748</v>
      </c>
      <c r="I55" s="1872">
        <v>159.35768942787186</v>
      </c>
      <c r="J55" s="1873">
        <v>156.55766111111117</v>
      </c>
      <c r="K55" s="1872">
        <v>159.67694753367698</v>
      </c>
      <c r="L55" s="1873">
        <v>152.96308747311829</v>
      </c>
      <c r="M55" s="1874">
        <v>159.51993535049414</v>
      </c>
      <c r="N55" s="1874">
        <v>154.73091057377056</v>
      </c>
      <c r="O55" s="1872">
        <v>133.8961196691377</v>
      </c>
      <c r="P55" s="1873">
        <v>137.92523611111085</v>
      </c>
      <c r="Q55" s="1874">
        <v>151.07252358740962</v>
      </c>
      <c r="R55" s="1874">
        <v>149.19057833333329</v>
      </c>
      <c r="S55" s="1872">
        <v>110.97722174458613</v>
      </c>
      <c r="T55" s="1873">
        <v>155.40287231182796</v>
      </c>
      <c r="U55" s="1874">
        <v>140.88437311915118</v>
      </c>
      <c r="V55" s="1874">
        <v>150.76911204918031</v>
      </c>
      <c r="W55" s="1872">
        <v>157.91151752034358</v>
      </c>
      <c r="X55" s="1873">
        <v>155.31859811827948</v>
      </c>
      <c r="Y55" s="1874">
        <v>144.33431740958886</v>
      </c>
      <c r="Z55" s="1874">
        <v>151.69090334422654</v>
      </c>
      <c r="AA55" s="1872">
        <v>157.76239903306805</v>
      </c>
      <c r="AB55" s="1873">
        <v>154.81733611111113</v>
      </c>
      <c r="AC55" s="1874">
        <v>142.04807487179198</v>
      </c>
      <c r="AD55" s="1874">
        <v>155.18353985507244</v>
      </c>
      <c r="AE55" s="1874">
        <v>146.53564226589691</v>
      </c>
      <c r="AF55" s="1874">
        <v>152.20343330601091</v>
      </c>
      <c r="AG55" s="1872">
        <v>160.8259257328323</v>
      </c>
      <c r="AH55" s="1873">
        <v>151.75501478494618</v>
      </c>
      <c r="AI55" s="1874">
        <v>148.60573005783615</v>
      </c>
      <c r="AJ55" s="1874">
        <v>152.13847548286603</v>
      </c>
      <c r="AK55" s="1872">
        <v>160.90728539382997</v>
      </c>
      <c r="AL55" s="1873">
        <v>69.019853222222224</v>
      </c>
      <c r="AM55" s="1874">
        <v>150.11821636963867</v>
      </c>
      <c r="AN55" s="1874">
        <v>141.91897274590164</v>
      </c>
      <c r="AO55" s="1872">
        <v>160.8259257328323</v>
      </c>
      <c r="AP55" s="1873">
        <v>147.75635618279571</v>
      </c>
      <c r="AQ55" s="1874">
        <v>160.85245605707067</v>
      </c>
      <c r="AR55" s="1874">
        <v>123.42878365942028</v>
      </c>
      <c r="AS55" s="1874">
        <v>151.32526724330776</v>
      </c>
      <c r="AT55" s="1874">
        <v>142.57700506060607</v>
      </c>
      <c r="AU55" s="1872">
        <v>160.8259257328323</v>
      </c>
      <c r="AV55" s="1873">
        <v>148.90457675268814</v>
      </c>
      <c r="AW55" s="1874">
        <v>152.28775225368443</v>
      </c>
      <c r="AX55" s="1874">
        <v>143.21803356535946</v>
      </c>
      <c r="AY55" s="1872">
        <v>160.50734766276881</v>
      </c>
      <c r="AZ55" s="1873">
        <v>151.40573511904762</v>
      </c>
      <c r="BA55" s="1874">
        <v>152.97682013229033</v>
      </c>
      <c r="BB55" s="1874">
        <v>143.9044277075848</v>
      </c>
      <c r="BC55" s="1872">
        <v>161.54351871946946</v>
      </c>
      <c r="BD55" s="1873">
        <v>152.93402956989246</v>
      </c>
      <c r="BE55" s="1874">
        <v>160.97398347309868</v>
      </c>
      <c r="BF55" s="1874">
        <v>151.07063754814814</v>
      </c>
      <c r="BG55" s="1874">
        <v>160.91255203202957</v>
      </c>
      <c r="BH55" s="1874">
        <v>137.09783228571425</v>
      </c>
      <c r="BI55" s="1874">
        <v>153.70440275202336</v>
      </c>
      <c r="BJ55" s="1874">
        <v>144.67132539999997</v>
      </c>
      <c r="BK55" s="1365"/>
      <c r="BL55" s="1365"/>
      <c r="BM55" s="1365"/>
      <c r="BN55" s="1365"/>
    </row>
    <row r="56" spans="1:66" ht="16.5" thickBot="1" x14ac:dyDescent="0.3">
      <c r="A56" s="1875"/>
      <c r="B56" s="1876" t="s">
        <v>485</v>
      </c>
      <c r="C56" s="1569" t="s">
        <v>380</v>
      </c>
      <c r="D56" s="1877">
        <v>124.08873611111107</v>
      </c>
      <c r="E56" s="1877">
        <v>128.49994623655914</v>
      </c>
      <c r="G56" s="1781">
        <v>1.1000000000000001</v>
      </c>
      <c r="H56" s="1101" t="s">
        <v>481</v>
      </c>
      <c r="I56" s="1878">
        <v>0</v>
      </c>
      <c r="J56" s="1879">
        <v>0</v>
      </c>
      <c r="K56" s="1878">
        <v>0</v>
      </c>
      <c r="L56" s="1879">
        <v>0</v>
      </c>
      <c r="M56" s="1880">
        <v>0</v>
      </c>
      <c r="N56" s="1880">
        <v>0</v>
      </c>
      <c r="O56" s="1878">
        <v>0</v>
      </c>
      <c r="P56" s="1879">
        <v>0</v>
      </c>
      <c r="Q56" s="1880">
        <v>0</v>
      </c>
      <c r="R56" s="1880">
        <v>0</v>
      </c>
      <c r="S56" s="1878">
        <v>0</v>
      </c>
      <c r="T56" s="1879">
        <v>0</v>
      </c>
      <c r="U56" s="1880">
        <v>0</v>
      </c>
      <c r="V56" s="1880">
        <v>0</v>
      </c>
      <c r="W56" s="1878">
        <v>0</v>
      </c>
      <c r="X56" s="1879">
        <v>0</v>
      </c>
      <c r="Y56" s="1880">
        <v>0</v>
      </c>
      <c r="Z56" s="1880">
        <v>0</v>
      </c>
      <c r="AA56" s="1878">
        <v>0</v>
      </c>
      <c r="AB56" s="1879">
        <v>0</v>
      </c>
      <c r="AC56" s="1880">
        <v>0</v>
      </c>
      <c r="AD56" s="1880">
        <v>0</v>
      </c>
      <c r="AE56" s="1880">
        <v>0</v>
      </c>
      <c r="AF56" s="1880">
        <v>0</v>
      </c>
      <c r="AG56" s="1878">
        <v>0</v>
      </c>
      <c r="AH56" s="1879">
        <v>0</v>
      </c>
      <c r="AI56" s="1880">
        <v>0</v>
      </c>
      <c r="AJ56" s="1880">
        <v>0</v>
      </c>
      <c r="AK56" s="1878">
        <v>0</v>
      </c>
      <c r="AL56" s="1879">
        <v>0</v>
      </c>
      <c r="AM56" s="1880">
        <v>0</v>
      </c>
      <c r="AN56" s="1880">
        <v>0</v>
      </c>
      <c r="AO56" s="1878">
        <v>0</v>
      </c>
      <c r="AP56" s="1879">
        <v>0</v>
      </c>
      <c r="AQ56" s="1880">
        <v>0</v>
      </c>
      <c r="AR56" s="1880">
        <v>0</v>
      </c>
      <c r="AS56" s="1880">
        <v>0</v>
      </c>
      <c r="AT56" s="1880">
        <v>0</v>
      </c>
      <c r="AU56" s="1878">
        <v>0</v>
      </c>
      <c r="AV56" s="1879">
        <v>0</v>
      </c>
      <c r="AW56" s="1880">
        <v>0</v>
      </c>
      <c r="AX56" s="1880">
        <v>0</v>
      </c>
      <c r="AY56" s="1878">
        <v>0</v>
      </c>
      <c r="AZ56" s="1879">
        <v>0</v>
      </c>
      <c r="BA56" s="1880">
        <v>0</v>
      </c>
      <c r="BB56" s="1880">
        <v>0</v>
      </c>
      <c r="BC56" s="1878">
        <v>0</v>
      </c>
      <c r="BD56" s="1879">
        <v>0</v>
      </c>
      <c r="BE56" s="1880">
        <v>0</v>
      </c>
      <c r="BF56" s="1880">
        <v>0</v>
      </c>
      <c r="BG56" s="1880">
        <v>0</v>
      </c>
      <c r="BH56" s="1880">
        <v>0</v>
      </c>
      <c r="BI56" s="1880">
        <v>0</v>
      </c>
      <c r="BJ56" s="1880">
        <v>0</v>
      </c>
      <c r="BK56" s="1365"/>
      <c r="BL56" s="1365"/>
      <c r="BM56" s="1365"/>
      <c r="BN56" s="1365"/>
    </row>
    <row r="57" spans="1:66" x14ac:dyDescent="0.25">
      <c r="A57" s="1865"/>
      <c r="B57" s="1863" t="s">
        <v>491</v>
      </c>
      <c r="C57" s="1555" t="s">
        <v>380</v>
      </c>
      <c r="D57" s="1864">
        <v>0.36386362222222091</v>
      </c>
      <c r="E57" s="1864">
        <v>0.42739066801075221</v>
      </c>
      <c r="G57" s="1781">
        <v>1.2</v>
      </c>
      <c r="H57" s="1101" t="s">
        <v>588</v>
      </c>
      <c r="I57" s="1878">
        <v>52.057622374552054</v>
      </c>
      <c r="J57" s="1879">
        <v>53.145972222222291</v>
      </c>
      <c r="K57" s="1878">
        <v>52.726191860465228</v>
      </c>
      <c r="L57" s="1879">
        <v>44.737903225806448</v>
      </c>
      <c r="M57" s="1880">
        <v>52.397387195262027</v>
      </c>
      <c r="N57" s="1880">
        <v>48.873019125683101</v>
      </c>
      <c r="O57" s="1878">
        <v>46.310031076847594</v>
      </c>
      <c r="P57" s="1879">
        <v>38.228888888888626</v>
      </c>
      <c r="Q57" s="1880">
        <v>50.390566496883643</v>
      </c>
      <c r="R57" s="1880">
        <v>45.363965201465142</v>
      </c>
      <c r="S57" s="1878">
        <v>32.748654084438535</v>
      </c>
      <c r="T57" s="1879">
        <v>44.993010752688178</v>
      </c>
      <c r="U57" s="1880">
        <v>45.907785474049234</v>
      </c>
      <c r="V57" s="1880">
        <v>45.269706284152974</v>
      </c>
      <c r="W57" s="1878">
        <v>51.654439490198442</v>
      </c>
      <c r="X57" s="1879">
        <v>44.014247311827887</v>
      </c>
      <c r="Y57" s="1880">
        <v>47.072140209347438</v>
      </c>
      <c r="Z57" s="1880">
        <v>45.015332244008661</v>
      </c>
      <c r="AA57" s="1878">
        <v>50.883036629207027</v>
      </c>
      <c r="AB57" s="1879">
        <v>41.477361111111115</v>
      </c>
      <c r="AC57" s="1880">
        <v>45.032467387934318</v>
      </c>
      <c r="AD57" s="1880">
        <v>43.516802536231864</v>
      </c>
      <c r="AE57" s="1880">
        <v>47.696877327357207</v>
      </c>
      <c r="AF57" s="1880">
        <v>44.435336976320542</v>
      </c>
      <c r="AG57" s="1878">
        <v>53.213853440167952</v>
      </c>
      <c r="AH57" s="1879">
        <v>40.965456989247279</v>
      </c>
      <c r="AI57" s="1880">
        <v>48.496065455848488</v>
      </c>
      <c r="AJ57" s="1880">
        <v>43.932690809968804</v>
      </c>
      <c r="AK57" s="1878">
        <v>53.457608512699473</v>
      </c>
      <c r="AL57" s="1879">
        <v>15.455138888888889</v>
      </c>
      <c r="AM57" s="1880">
        <v>49.106091241526883</v>
      </c>
      <c r="AN57" s="1880">
        <v>40.43135245901636</v>
      </c>
      <c r="AO57" s="1878">
        <v>53.704058975282621</v>
      </c>
      <c r="AP57" s="1879">
        <v>48.179301075268818</v>
      </c>
      <c r="AQ57" s="1880">
        <v>53.458516741956011</v>
      </c>
      <c r="AR57" s="1880">
        <v>35.077626811594186</v>
      </c>
      <c r="AS57" s="1880">
        <v>49.624407604241163</v>
      </c>
      <c r="AT57" s="1880">
        <v>41.304757575757549</v>
      </c>
      <c r="AU57" s="1878">
        <v>53.72780166534109</v>
      </c>
      <c r="AV57" s="1879">
        <v>47.152688172043021</v>
      </c>
      <c r="AW57" s="1880">
        <v>50.040110924156515</v>
      </c>
      <c r="AX57" s="1880">
        <v>41.897194989106723</v>
      </c>
      <c r="AY57" s="1878">
        <v>54.005625528562888</v>
      </c>
      <c r="AZ57" s="1879">
        <v>46.466071428571425</v>
      </c>
      <c r="BA57" s="1880">
        <v>50.372549274226508</v>
      </c>
      <c r="BB57" s="1880">
        <v>42.280214570858256</v>
      </c>
      <c r="BC57" s="1878">
        <v>53.530095378113757</v>
      </c>
      <c r="BD57" s="1879">
        <v>44.969623655913971</v>
      </c>
      <c r="BE57" s="1880">
        <v>53.74613692385401</v>
      </c>
      <c r="BF57" s="1880">
        <v>46.187129629629624</v>
      </c>
      <c r="BG57" s="1880">
        <v>53.600746502235239</v>
      </c>
      <c r="BH57" s="1880">
        <v>40.571336996336996</v>
      </c>
      <c r="BI57" s="1880">
        <v>50.64072442277584</v>
      </c>
      <c r="BJ57" s="1880">
        <v>42.50863013698627</v>
      </c>
      <c r="BK57" s="1365"/>
      <c r="BL57" s="1365"/>
      <c r="BM57" s="1365"/>
      <c r="BN57" s="1365"/>
    </row>
    <row r="58" spans="1:66" ht="15.75" thickBot="1" x14ac:dyDescent="0.3">
      <c r="A58" s="1865"/>
      <c r="B58" s="1881" t="s">
        <v>492</v>
      </c>
      <c r="C58" s="1566" t="s">
        <v>380</v>
      </c>
      <c r="D58" s="1864">
        <v>1.416936111111049</v>
      </c>
      <c r="E58" s="1864">
        <v>2.3863646505376503</v>
      </c>
      <c r="G58" s="1781">
        <v>1.3</v>
      </c>
      <c r="H58" s="1101" t="s">
        <v>482</v>
      </c>
      <c r="I58" s="1878">
        <v>5</v>
      </c>
      <c r="J58" s="1879">
        <v>5.1422222222222222</v>
      </c>
      <c r="K58" s="1878">
        <v>5</v>
      </c>
      <c r="L58" s="1879">
        <v>5.2120966881720427</v>
      </c>
      <c r="M58" s="1880">
        <v>5</v>
      </c>
      <c r="N58" s="1880">
        <v>5.177732196721311</v>
      </c>
      <c r="O58" s="1878">
        <v>5</v>
      </c>
      <c r="P58" s="1879">
        <v>4.3866666666666667</v>
      </c>
      <c r="Q58" s="1880">
        <v>5</v>
      </c>
      <c r="R58" s="1880">
        <v>4.9169413626373624</v>
      </c>
      <c r="S58" s="1878">
        <v>5</v>
      </c>
      <c r="T58" s="1879">
        <v>5.1682795698924728</v>
      </c>
      <c r="U58" s="1880">
        <v>5</v>
      </c>
      <c r="V58" s="1880">
        <v>4.9808059890710386</v>
      </c>
      <c r="W58" s="1878">
        <v>5</v>
      </c>
      <c r="X58" s="1879">
        <v>5.0160040322580643</v>
      </c>
      <c r="Y58" s="1880">
        <v>5</v>
      </c>
      <c r="Z58" s="1880">
        <v>4.9879376187363844</v>
      </c>
      <c r="AA58" s="1878">
        <v>5</v>
      </c>
      <c r="AB58" s="1879">
        <v>4.7831958333333331</v>
      </c>
      <c r="AC58" s="1880">
        <v>5</v>
      </c>
      <c r="AD58" s="1880">
        <v>4.9913985507246377</v>
      </c>
      <c r="AE58" s="1880">
        <v>5</v>
      </c>
      <c r="AF58" s="1880">
        <v>4.9543733916211297</v>
      </c>
      <c r="AG58" s="1878">
        <v>5</v>
      </c>
      <c r="AH58" s="1879">
        <v>4.4512096774193539</v>
      </c>
      <c r="AI58" s="1880">
        <v>5</v>
      </c>
      <c r="AJ58" s="1880">
        <v>4.8814851900311531</v>
      </c>
      <c r="AK58" s="1878">
        <v>5</v>
      </c>
      <c r="AL58" s="1879">
        <v>3.626389333333333</v>
      </c>
      <c r="AM58" s="1880">
        <v>5</v>
      </c>
      <c r="AN58" s="1880">
        <v>4.7271701256830596</v>
      </c>
      <c r="AO58" s="1878">
        <v>5</v>
      </c>
      <c r="AP58" s="1879">
        <v>3.7555134408602147</v>
      </c>
      <c r="AQ58" s="1880">
        <v>5</v>
      </c>
      <c r="AR58" s="1880">
        <v>3.9478271376811596</v>
      </c>
      <c r="AS58" s="1880">
        <v>5</v>
      </c>
      <c r="AT58" s="1880">
        <v>4.6176379175757578</v>
      </c>
      <c r="AU58" s="1878">
        <v>5</v>
      </c>
      <c r="AV58" s="1879">
        <v>3.8337352150537636</v>
      </c>
      <c r="AW58" s="1880">
        <v>5</v>
      </c>
      <c r="AX58" s="1880">
        <v>4.5382229379084968</v>
      </c>
      <c r="AY58" s="1878">
        <v>5</v>
      </c>
      <c r="AZ58" s="1879">
        <v>3.5104136904761907</v>
      </c>
      <c r="BA58" s="1880">
        <v>5</v>
      </c>
      <c r="BB58" s="1880">
        <v>4.4520592884231531</v>
      </c>
      <c r="BC58" s="1878">
        <v>5</v>
      </c>
      <c r="BD58" s="1879">
        <v>3.0725766129032253</v>
      </c>
      <c r="BE58" s="1880">
        <v>5</v>
      </c>
      <c r="BF58" s="1880">
        <v>3.4709694444444446</v>
      </c>
      <c r="BG58" s="1880">
        <v>5</v>
      </c>
      <c r="BH58" s="1880">
        <v>3.7120183882783886</v>
      </c>
      <c r="BI58" s="1880">
        <v>5</v>
      </c>
      <c r="BJ58" s="1880">
        <v>4.3348977461187213</v>
      </c>
      <c r="BK58" s="1365"/>
      <c r="BL58" s="1365"/>
      <c r="BM58" s="1365"/>
      <c r="BN58" s="1365"/>
    </row>
    <row r="59" spans="1:66" ht="16.5" thickBot="1" x14ac:dyDescent="0.3">
      <c r="A59" s="1875"/>
      <c r="B59" s="1882" t="s">
        <v>493</v>
      </c>
      <c r="C59" s="1883" t="s">
        <v>380</v>
      </c>
      <c r="D59" s="1877">
        <v>1.7807997333332697</v>
      </c>
      <c r="E59" s="1877">
        <v>2.8137553185484028</v>
      </c>
      <c r="G59" s="1781">
        <v>1.4</v>
      </c>
      <c r="H59" s="1101" t="s">
        <v>483</v>
      </c>
      <c r="I59" s="1878">
        <v>100.55006705331981</v>
      </c>
      <c r="J59" s="1879">
        <v>96.697229166666673</v>
      </c>
      <c r="K59" s="1878">
        <v>100.20075567321175</v>
      </c>
      <c r="L59" s="1879">
        <v>101.26073944086022</v>
      </c>
      <c r="M59" s="1880">
        <v>100.37254815523211</v>
      </c>
      <c r="N59" s="1880">
        <v>99.01639012568306</v>
      </c>
      <c r="O59" s="1878">
        <v>80.83608859229011</v>
      </c>
      <c r="P59" s="1879">
        <v>93.604166666666671</v>
      </c>
      <c r="Q59" s="1880">
        <v>93.931957090525941</v>
      </c>
      <c r="R59" s="1880">
        <v>97.232140633699615</v>
      </c>
      <c r="S59" s="1878">
        <v>71.478567660147604</v>
      </c>
      <c r="T59" s="1879">
        <v>103.76610349462365</v>
      </c>
      <c r="U59" s="1880">
        <v>88.22658764510193</v>
      </c>
      <c r="V59" s="1880">
        <v>98.892409885245897</v>
      </c>
      <c r="W59" s="1878">
        <v>99.507078030145138</v>
      </c>
      <c r="X59" s="1879">
        <v>104.87231182795698</v>
      </c>
      <c r="Y59" s="1880">
        <v>90.51217720024141</v>
      </c>
      <c r="Z59" s="1880">
        <v>100.10402400435731</v>
      </c>
      <c r="AA59" s="1878">
        <v>100.12936240386102</v>
      </c>
      <c r="AB59" s="1879">
        <v>107.13192638888887</v>
      </c>
      <c r="AC59" s="1880">
        <v>90.265607483857664</v>
      </c>
      <c r="AD59" s="1880">
        <v>105.23639855072463</v>
      </c>
      <c r="AE59" s="1880">
        <v>92.088764938539711</v>
      </c>
      <c r="AF59" s="1880">
        <v>101.25613914936248</v>
      </c>
      <c r="AG59" s="1878">
        <v>100.86207229266435</v>
      </c>
      <c r="AH59" s="1879">
        <v>105.02148521505377</v>
      </c>
      <c r="AI59" s="1880">
        <v>93.359664601987674</v>
      </c>
      <c r="AJ59" s="1880">
        <v>101.80158647663551</v>
      </c>
      <c r="AK59" s="1878">
        <v>100.6996768811305</v>
      </c>
      <c r="AL59" s="1879">
        <v>48.820861111111107</v>
      </c>
      <c r="AM59" s="1880">
        <v>94.262125128111805</v>
      </c>
      <c r="AN59" s="1880">
        <v>95.287562866120226</v>
      </c>
      <c r="AO59" s="1878">
        <v>100.37186675754968</v>
      </c>
      <c r="AP59" s="1879">
        <v>94.577918010752697</v>
      </c>
      <c r="AQ59" s="1880">
        <v>100.64393931511465</v>
      </c>
      <c r="AR59" s="1880">
        <v>83.17616666666666</v>
      </c>
      <c r="AS59" s="1880">
        <v>94.950859639066621</v>
      </c>
      <c r="AT59" s="1880">
        <v>95.207566536969708</v>
      </c>
      <c r="AU59" s="1878">
        <v>100.34812406749121</v>
      </c>
      <c r="AV59" s="1879">
        <v>96.612880516129024</v>
      </c>
      <c r="AW59" s="1880">
        <v>95.497641329527937</v>
      </c>
      <c r="AX59" s="1880">
        <v>95.349934946623094</v>
      </c>
      <c r="AY59" s="1878">
        <v>99.75172213420592</v>
      </c>
      <c r="AZ59" s="1879">
        <v>99.925626488095219</v>
      </c>
      <c r="BA59" s="1880">
        <v>95.854270858063813</v>
      </c>
      <c r="BB59" s="1880">
        <v>95.733525854291415</v>
      </c>
      <c r="BC59" s="1878">
        <v>101.2634233413557</v>
      </c>
      <c r="BD59" s="1879">
        <v>103.26205376344085</v>
      </c>
      <c r="BE59" s="1880">
        <v>100.47784654924466</v>
      </c>
      <c r="BF59" s="1880">
        <v>99.93378338148149</v>
      </c>
      <c r="BG59" s="1880">
        <v>100.56180552979434</v>
      </c>
      <c r="BH59" s="1880">
        <v>91.462900206959702</v>
      </c>
      <c r="BI59" s="1880">
        <v>96.313678329247495</v>
      </c>
      <c r="BJ59" s="1880">
        <v>96.372935073972599</v>
      </c>
      <c r="BK59" s="1365"/>
      <c r="BL59" s="1365"/>
      <c r="BM59" s="1365"/>
      <c r="BN59" s="1365"/>
    </row>
    <row r="60" spans="1:66" ht="16.5" thickBot="1" x14ac:dyDescent="0.3">
      <c r="A60" s="1875"/>
      <c r="B60" s="1882"/>
      <c r="C60" s="1883"/>
      <c r="D60" s="1877"/>
      <c r="E60" s="1877"/>
      <c r="G60" s="1781"/>
      <c r="H60" s="1884" t="s">
        <v>484</v>
      </c>
      <c r="I60" s="1878">
        <v>0.75</v>
      </c>
      <c r="J60" s="1879">
        <v>0.74397222222222359</v>
      </c>
      <c r="K60" s="1878">
        <v>0.75</v>
      </c>
      <c r="L60" s="1879">
        <v>0.72337365591397695</v>
      </c>
      <c r="M60" s="1880">
        <v>0.75</v>
      </c>
      <c r="N60" s="1880">
        <v>0.73350409836065567</v>
      </c>
      <c r="O60" s="1878">
        <v>0.75</v>
      </c>
      <c r="P60" s="1879">
        <v>0.66993055555555581</v>
      </c>
      <c r="Q60" s="1880">
        <v>0.75</v>
      </c>
      <c r="R60" s="1880">
        <v>0.71254578754578757</v>
      </c>
      <c r="S60" s="1878">
        <v>0.75</v>
      </c>
      <c r="T60" s="1879">
        <v>0.67754032258064467</v>
      </c>
      <c r="U60" s="1880">
        <v>0.75</v>
      </c>
      <c r="V60" s="1880">
        <v>0.70365095628415286</v>
      </c>
      <c r="W60" s="1878">
        <v>0.75</v>
      </c>
      <c r="X60" s="1879">
        <v>0.64745967741935606</v>
      </c>
      <c r="Y60" s="1880">
        <v>0.75</v>
      </c>
      <c r="Z60" s="1880">
        <v>0.69226579520697185</v>
      </c>
      <c r="AA60" s="1878">
        <v>0.75</v>
      </c>
      <c r="AB60" s="1879">
        <v>0.63808333333333345</v>
      </c>
      <c r="AC60" s="1880">
        <v>0.75</v>
      </c>
      <c r="AD60" s="1880">
        <v>0.65453804347826117</v>
      </c>
      <c r="AE60" s="1880">
        <v>0.75</v>
      </c>
      <c r="AF60" s="1880">
        <v>0.68338342440801469</v>
      </c>
      <c r="AG60" s="1878">
        <v>0.75</v>
      </c>
      <c r="AH60" s="1879">
        <v>0.59254032258064937</v>
      </c>
      <c r="AI60" s="1880">
        <v>0.75</v>
      </c>
      <c r="AJ60" s="1880">
        <v>0.67022390965732159</v>
      </c>
      <c r="AK60" s="1878">
        <v>0.75</v>
      </c>
      <c r="AL60" s="1879">
        <v>0.48587499999999983</v>
      </c>
      <c r="AM60" s="1880">
        <v>0.75</v>
      </c>
      <c r="AN60" s="1880">
        <v>0.64755806010929018</v>
      </c>
      <c r="AO60" s="1878">
        <v>0.75</v>
      </c>
      <c r="AP60" s="1879">
        <v>0.68032258064516171</v>
      </c>
      <c r="AQ60" s="1880">
        <v>0.75</v>
      </c>
      <c r="AR60" s="1880">
        <v>0.58733695652174067</v>
      </c>
      <c r="AS60" s="1880">
        <v>0.75</v>
      </c>
      <c r="AT60" s="1880">
        <v>0.6512515151515158</v>
      </c>
      <c r="AU60" s="1878">
        <v>0.75</v>
      </c>
      <c r="AV60" s="1879">
        <v>0.65857526881720363</v>
      </c>
      <c r="AW60" s="1880">
        <v>0.75</v>
      </c>
      <c r="AX60" s="1880">
        <v>0.65199346405228797</v>
      </c>
      <c r="AY60" s="1878">
        <v>0.75</v>
      </c>
      <c r="AZ60" s="1879">
        <v>0.70337797619047737</v>
      </c>
      <c r="BA60" s="1880">
        <v>0.75</v>
      </c>
      <c r="BB60" s="1880">
        <v>0.65630114770459136</v>
      </c>
      <c r="BC60" s="1878">
        <v>0.75</v>
      </c>
      <c r="BD60" s="1879">
        <v>0.66568548387096771</v>
      </c>
      <c r="BE60" s="1880">
        <v>0.75</v>
      </c>
      <c r="BF60" s="1880">
        <v>0.6749629629629631</v>
      </c>
      <c r="BG60" s="1880">
        <v>0.75</v>
      </c>
      <c r="BH60" s="1880">
        <v>0.63066849816849901</v>
      </c>
      <c r="BI60" s="1880">
        <v>0.75</v>
      </c>
      <c r="BJ60" s="1880">
        <v>0.65709817351598232</v>
      </c>
      <c r="BK60" s="1365"/>
      <c r="BL60" s="1365"/>
      <c r="BM60" s="1365"/>
      <c r="BN60" s="1365"/>
    </row>
    <row r="61" spans="1:66" ht="15.75" x14ac:dyDescent="0.25">
      <c r="A61" s="1875"/>
      <c r="B61" s="1885" t="s">
        <v>125</v>
      </c>
      <c r="C61" s="1663" t="s">
        <v>380</v>
      </c>
      <c r="D61" s="1877">
        <v>122.30793637777781</v>
      </c>
      <c r="E61" s="1877">
        <v>125.68619091801072</v>
      </c>
      <c r="G61" s="1781">
        <v>1.5</v>
      </c>
      <c r="H61" s="1101" t="s">
        <v>1713</v>
      </c>
      <c r="I61" s="1878">
        <v>1</v>
      </c>
      <c r="J61" s="1879">
        <v>0.82826527777777781</v>
      </c>
      <c r="K61" s="1878">
        <v>1</v>
      </c>
      <c r="L61" s="1879">
        <v>1.0289744623655914</v>
      </c>
      <c r="M61" s="1880">
        <v>1</v>
      </c>
      <c r="N61" s="1880">
        <v>0.93026502732240424</v>
      </c>
      <c r="O61" s="1878">
        <v>1</v>
      </c>
      <c r="P61" s="1879">
        <v>1.0355833333333333</v>
      </c>
      <c r="Q61" s="1880">
        <v>1</v>
      </c>
      <c r="R61" s="1880">
        <v>0.96498534798534796</v>
      </c>
      <c r="S61" s="1878">
        <v>1</v>
      </c>
      <c r="T61" s="1879">
        <v>0.79793817204301087</v>
      </c>
      <c r="U61" s="1880">
        <v>1</v>
      </c>
      <c r="V61" s="1880">
        <v>0.92253893442622958</v>
      </c>
      <c r="W61" s="1878">
        <v>1</v>
      </c>
      <c r="X61" s="1879">
        <v>0.76857526881720439</v>
      </c>
      <c r="Y61" s="1880">
        <v>1</v>
      </c>
      <c r="Z61" s="1880">
        <v>0.89134368191721136</v>
      </c>
      <c r="AA61" s="1878">
        <v>1</v>
      </c>
      <c r="AB61" s="1879">
        <v>0.78676944444444452</v>
      </c>
      <c r="AC61" s="1880">
        <v>1</v>
      </c>
      <c r="AD61" s="1880">
        <v>0.78440217391304357</v>
      </c>
      <c r="AE61" s="1880">
        <v>1</v>
      </c>
      <c r="AF61" s="1880">
        <v>0.87420036429872494</v>
      </c>
      <c r="AG61" s="1878">
        <v>1</v>
      </c>
      <c r="AH61" s="1879">
        <v>0.72432258064516186</v>
      </c>
      <c r="AI61" s="1880">
        <v>1</v>
      </c>
      <c r="AJ61" s="1880">
        <v>0.85248909657320882</v>
      </c>
      <c r="AK61" s="1878">
        <v>1</v>
      </c>
      <c r="AL61" s="1879">
        <v>0.63158888888888798</v>
      </c>
      <c r="AM61" s="1880">
        <v>1</v>
      </c>
      <c r="AN61" s="1880">
        <v>0.82532923497267741</v>
      </c>
      <c r="AO61" s="1878">
        <v>1</v>
      </c>
      <c r="AP61" s="1879">
        <v>0.56330107526881779</v>
      </c>
      <c r="AQ61" s="1880">
        <v>1</v>
      </c>
      <c r="AR61" s="1880">
        <v>0.63982608695652188</v>
      </c>
      <c r="AS61" s="1880">
        <v>1</v>
      </c>
      <c r="AT61" s="1880">
        <v>0.79579151515151514</v>
      </c>
      <c r="AU61" s="1878">
        <v>1</v>
      </c>
      <c r="AV61" s="1879">
        <v>0.64669758064516103</v>
      </c>
      <c r="AW61" s="1880">
        <v>1</v>
      </c>
      <c r="AX61" s="1880">
        <v>0.78068722766884535</v>
      </c>
      <c r="AY61" s="1878">
        <v>1</v>
      </c>
      <c r="AZ61" s="1879">
        <v>0.80024553571428636</v>
      </c>
      <c r="BA61" s="1880">
        <v>1</v>
      </c>
      <c r="BB61" s="1880">
        <v>0.78232684630738525</v>
      </c>
      <c r="BC61" s="1878">
        <v>1</v>
      </c>
      <c r="BD61" s="1879">
        <v>0.96409005376344092</v>
      </c>
      <c r="BE61" s="1880">
        <v>1</v>
      </c>
      <c r="BF61" s="1880">
        <v>0.80379212962962976</v>
      </c>
      <c r="BG61" s="1880">
        <v>1</v>
      </c>
      <c r="BH61" s="1880">
        <v>0.72090819597069611</v>
      </c>
      <c r="BI61" s="1880">
        <v>1</v>
      </c>
      <c r="BJ61" s="1880">
        <v>0.79776426940639278</v>
      </c>
      <c r="BK61" s="1365"/>
      <c r="BL61" s="1365"/>
      <c r="BM61" s="1365"/>
      <c r="BN61" s="1365"/>
    </row>
    <row r="62" spans="1:66" ht="15.75" x14ac:dyDescent="0.25">
      <c r="A62" s="1865"/>
      <c r="B62" s="1866" t="s">
        <v>733</v>
      </c>
      <c r="C62" s="1519" t="s">
        <v>380</v>
      </c>
      <c r="D62" s="1864">
        <v>1.5184583333333332</v>
      </c>
      <c r="E62" s="1864">
        <v>1.5746408602150537</v>
      </c>
      <c r="G62" s="1789">
        <v>2</v>
      </c>
      <c r="H62" s="1475" t="s">
        <v>749</v>
      </c>
      <c r="I62" s="1872">
        <v>3</v>
      </c>
      <c r="J62" s="1873">
        <v>2.1419798250000093</v>
      </c>
      <c r="K62" s="1872">
        <v>3</v>
      </c>
      <c r="L62" s="1873">
        <v>2.2515729220430405</v>
      </c>
      <c r="M62" s="1874">
        <v>3</v>
      </c>
      <c r="N62" s="1874">
        <v>2.1976746775956486</v>
      </c>
      <c r="O62" s="1872">
        <v>3</v>
      </c>
      <c r="P62" s="1873">
        <v>1.6413979486108266</v>
      </c>
      <c r="Q62" s="1874">
        <v>3</v>
      </c>
      <c r="R62" s="1874">
        <v>2.0142867449632895</v>
      </c>
      <c r="S62" s="1872">
        <v>3</v>
      </c>
      <c r="T62" s="1873">
        <v>1.8509890981183452</v>
      </c>
      <c r="U62" s="1874">
        <v>3</v>
      </c>
      <c r="V62" s="1874">
        <v>1.9727930806010496</v>
      </c>
      <c r="W62" s="1872">
        <v>3</v>
      </c>
      <c r="X62" s="1873">
        <v>2.127185672042831</v>
      </c>
      <c r="Y62" s="1874">
        <v>3</v>
      </c>
      <c r="Z62" s="1874">
        <v>2.0040752396513453</v>
      </c>
      <c r="AA62" s="1872">
        <v>3</v>
      </c>
      <c r="AB62" s="1873">
        <v>2.1828638888888889</v>
      </c>
      <c r="AC62" s="1874">
        <v>3</v>
      </c>
      <c r="AD62" s="1874">
        <v>2.0522753754528602</v>
      </c>
      <c r="AE62" s="1874">
        <v>3</v>
      </c>
      <c r="AF62" s="1874">
        <v>2.0333848542804507</v>
      </c>
      <c r="AG62" s="1872">
        <v>3</v>
      </c>
      <c r="AH62" s="1873">
        <v>1.5783730416668589</v>
      </c>
      <c r="AI62" s="1874">
        <v>3</v>
      </c>
      <c r="AJ62" s="1874">
        <v>1.967471928154183</v>
      </c>
      <c r="AK62" s="1872">
        <v>3</v>
      </c>
      <c r="AL62" s="1873">
        <v>1.3511146111107715</v>
      </c>
      <c r="AM62" s="1874">
        <v>3</v>
      </c>
      <c r="AN62" s="1874">
        <v>1.89169029081278</v>
      </c>
      <c r="AO62" s="1872">
        <v>3</v>
      </c>
      <c r="AP62" s="1873">
        <v>1.4468527486562952</v>
      </c>
      <c r="AQ62" s="1874">
        <v>3</v>
      </c>
      <c r="AR62" s="1874">
        <v>1.4599504112319666</v>
      </c>
      <c r="AS62" s="1874">
        <v>3</v>
      </c>
      <c r="AT62" s="1874">
        <v>1.8415449678787761</v>
      </c>
      <c r="AU62" s="1872">
        <v>3</v>
      </c>
      <c r="AV62" s="1873">
        <v>1.5172261478491227</v>
      </c>
      <c r="AW62" s="1874">
        <v>3</v>
      </c>
      <c r="AX62" s="1874">
        <v>1.8086891397058371</v>
      </c>
      <c r="AY62" s="1872">
        <v>3</v>
      </c>
      <c r="AZ62" s="1873">
        <v>1.0286664148065792</v>
      </c>
      <c r="BA62" s="1874">
        <v>3</v>
      </c>
      <c r="BB62" s="1874">
        <v>1.7432980130675759</v>
      </c>
      <c r="BC62" s="1872">
        <v>3</v>
      </c>
      <c r="BD62" s="1873">
        <v>0.91038617318529913</v>
      </c>
      <c r="BE62" s="1874">
        <v>3</v>
      </c>
      <c r="BF62" s="1874">
        <v>1.1562071285183477</v>
      </c>
      <c r="BG62" s="1874">
        <v>3</v>
      </c>
      <c r="BH62" s="1874">
        <v>1.3097476890109463</v>
      </c>
      <c r="BI62" s="1874">
        <v>3</v>
      </c>
      <c r="BJ62" s="1874">
        <v>1.6725575554337389</v>
      </c>
      <c r="BK62" s="1365"/>
      <c r="BL62" s="1365"/>
      <c r="BM62" s="1365"/>
      <c r="BN62" s="1365"/>
    </row>
    <row r="63" spans="1:66" x14ac:dyDescent="0.25">
      <c r="A63" s="1865"/>
      <c r="B63" s="1866" t="s">
        <v>725</v>
      </c>
      <c r="C63" s="1519" t="s">
        <v>380</v>
      </c>
      <c r="D63" s="1864">
        <v>7.0703194444444506</v>
      </c>
      <c r="E63" s="1864">
        <v>6.5758870967741947</v>
      </c>
      <c r="G63" s="1781">
        <v>2.1</v>
      </c>
      <c r="H63" s="1101" t="s">
        <v>491</v>
      </c>
      <c r="I63" s="1878">
        <v>0.4</v>
      </c>
      <c r="J63" s="1879">
        <v>0.42901301944444165</v>
      </c>
      <c r="K63" s="1878">
        <v>0.4</v>
      </c>
      <c r="L63" s="1879">
        <v>0.41613786827956994</v>
      </c>
      <c r="M63" s="1880">
        <v>0.4</v>
      </c>
      <c r="N63" s="1880">
        <v>0.42246990983606414</v>
      </c>
      <c r="O63" s="1878">
        <v>0.4</v>
      </c>
      <c r="P63" s="1879">
        <v>0.44623517083333442</v>
      </c>
      <c r="Q63" s="1880">
        <v>0.39999999999999997</v>
      </c>
      <c r="R63" s="1880">
        <v>0.4303046112637357</v>
      </c>
      <c r="S63" s="1878">
        <v>0.4</v>
      </c>
      <c r="T63" s="1879">
        <v>0.43643087231182309</v>
      </c>
      <c r="U63" s="1880">
        <v>0.4</v>
      </c>
      <c r="V63" s="1880">
        <v>0.43186128415300379</v>
      </c>
      <c r="W63" s="1878">
        <v>0.4</v>
      </c>
      <c r="X63" s="1879">
        <v>0.42601239247311667</v>
      </c>
      <c r="Y63" s="1880">
        <v>0.39999999999999997</v>
      </c>
      <c r="Z63" s="1880">
        <v>0.43067621459694821</v>
      </c>
      <c r="AA63" s="1878">
        <v>0.4</v>
      </c>
      <c r="AB63" s="1879">
        <v>0.44980833333333337</v>
      </c>
      <c r="AC63" s="1880">
        <v>0.4</v>
      </c>
      <c r="AD63" s="1880">
        <v>0.43728251313405581</v>
      </c>
      <c r="AE63" s="1880">
        <v>0.4</v>
      </c>
      <c r="AF63" s="1880">
        <v>0.43381262750455241</v>
      </c>
      <c r="AG63" s="1878">
        <v>0.4</v>
      </c>
      <c r="AH63" s="1879">
        <v>0.12747976209677414</v>
      </c>
      <c r="AI63" s="1880">
        <v>0.4</v>
      </c>
      <c r="AJ63" s="1880">
        <v>0.38943730588006115</v>
      </c>
      <c r="AK63" s="1878">
        <v>0.4</v>
      </c>
      <c r="AL63" s="1879">
        <v>0.11026261111110605</v>
      </c>
      <c r="AM63" s="1880">
        <v>0.4</v>
      </c>
      <c r="AN63" s="1880">
        <v>0.35511254832650108</v>
      </c>
      <c r="AO63" s="1878">
        <v>0.4</v>
      </c>
      <c r="AP63" s="1879">
        <v>0.37894683467741974</v>
      </c>
      <c r="AQ63" s="1880">
        <v>0.4</v>
      </c>
      <c r="AR63" s="1880">
        <v>0.20659894384057817</v>
      </c>
      <c r="AS63" s="1880">
        <v>0.4</v>
      </c>
      <c r="AT63" s="1880">
        <v>0.35779932242424101</v>
      </c>
      <c r="AU63" s="1878">
        <v>0.4</v>
      </c>
      <c r="AV63" s="1879">
        <v>0.25619207258064858</v>
      </c>
      <c r="AW63" s="1880">
        <v>0.39999999999999997</v>
      </c>
      <c r="AX63" s="1880">
        <v>0.34750577750544565</v>
      </c>
      <c r="AY63" s="1878">
        <v>0.4</v>
      </c>
      <c r="AZ63" s="1879">
        <v>0.1210869356398734</v>
      </c>
      <c r="BA63" s="1880">
        <v>0.39999999999999997</v>
      </c>
      <c r="BB63" s="1880">
        <v>0.32852455722928992</v>
      </c>
      <c r="BC63" s="1878">
        <v>0.4</v>
      </c>
      <c r="BD63" s="1879">
        <v>0.19393925114248137</v>
      </c>
      <c r="BE63" s="1880">
        <v>0.4</v>
      </c>
      <c r="BF63" s="1880">
        <v>0.1927167248148165</v>
      </c>
      <c r="BG63" s="1880">
        <v>0.39999999999999997</v>
      </c>
      <c r="BH63" s="1880">
        <v>0.19973411025641033</v>
      </c>
      <c r="BI63" s="1880">
        <v>0.4</v>
      </c>
      <c r="BJ63" s="1880">
        <v>0.31709402438356099</v>
      </c>
      <c r="BK63" s="1365"/>
      <c r="BL63" s="1365"/>
      <c r="BM63" s="1365"/>
      <c r="BN63" s="1365"/>
    </row>
    <row r="64" spans="1:66" x14ac:dyDescent="0.25">
      <c r="A64" s="1865"/>
      <c r="B64" s="1866" t="s">
        <v>636</v>
      </c>
      <c r="C64" s="1519" t="s">
        <v>380</v>
      </c>
      <c r="D64" s="1864">
        <v>2.1610277777777771</v>
      </c>
      <c r="E64" s="1864">
        <v>2.0229032258064517</v>
      </c>
      <c r="G64" s="1781">
        <v>2.2000000000000002</v>
      </c>
      <c r="H64" s="1101" t="s">
        <v>492</v>
      </c>
      <c r="I64" s="1878">
        <v>2.6</v>
      </c>
      <c r="J64" s="1879">
        <v>1.7129668055555678</v>
      </c>
      <c r="K64" s="1878">
        <v>2.6</v>
      </c>
      <c r="L64" s="1879">
        <v>1.8354350537634705</v>
      </c>
      <c r="M64" s="1880">
        <v>2.6</v>
      </c>
      <c r="N64" s="1880">
        <v>1.7752047677595841</v>
      </c>
      <c r="O64" s="1878">
        <v>2.6</v>
      </c>
      <c r="P64" s="1879">
        <v>1.1951627777774922</v>
      </c>
      <c r="Q64" s="1880">
        <v>2.6</v>
      </c>
      <c r="R64" s="1880">
        <v>1.5839821336995537</v>
      </c>
      <c r="S64" s="1878">
        <v>2.6</v>
      </c>
      <c r="T64" s="1879">
        <v>1.4145582258065221</v>
      </c>
      <c r="U64" s="1880">
        <v>2.6</v>
      </c>
      <c r="V64" s="1880">
        <v>1.5409317964480456</v>
      </c>
      <c r="W64" s="1878">
        <v>2.6</v>
      </c>
      <c r="X64" s="1879">
        <v>1.7011732795697145</v>
      </c>
      <c r="Y64" s="1880">
        <v>2.6</v>
      </c>
      <c r="Z64" s="1880">
        <v>1.573399025054397</v>
      </c>
      <c r="AA64" s="1878">
        <v>2.6</v>
      </c>
      <c r="AB64" s="1879">
        <v>1.7330555555555556</v>
      </c>
      <c r="AC64" s="1880">
        <v>2.6</v>
      </c>
      <c r="AD64" s="1880">
        <v>1.6149928623188043</v>
      </c>
      <c r="AE64" s="1880">
        <v>2.6</v>
      </c>
      <c r="AF64" s="1880">
        <v>1.5995722267758983</v>
      </c>
      <c r="AG64" s="1878">
        <v>2.6</v>
      </c>
      <c r="AH64" s="1879">
        <v>1.4508932795700846</v>
      </c>
      <c r="AI64" s="1880">
        <v>2.6</v>
      </c>
      <c r="AJ64" s="1880">
        <v>1.5780346222741215</v>
      </c>
      <c r="AK64" s="1878">
        <v>2.6</v>
      </c>
      <c r="AL64" s="1879">
        <v>1.2408519999996657</v>
      </c>
      <c r="AM64" s="1880">
        <v>2.6</v>
      </c>
      <c r="AN64" s="1880">
        <v>1.5365777424862788</v>
      </c>
      <c r="AO64" s="1878">
        <v>2.6</v>
      </c>
      <c r="AP64" s="1879">
        <v>1.0679059139788751</v>
      </c>
      <c r="AQ64" s="1880">
        <v>2.6</v>
      </c>
      <c r="AR64" s="1880">
        <v>1.2533514673913884</v>
      </c>
      <c r="AS64" s="1880">
        <v>2.6</v>
      </c>
      <c r="AT64" s="1880">
        <v>1.483745645454535</v>
      </c>
      <c r="AU64" s="1878">
        <v>2.6</v>
      </c>
      <c r="AV64" s="1879">
        <v>1.2610340752684741</v>
      </c>
      <c r="AW64" s="1880">
        <v>2.6</v>
      </c>
      <c r="AX64" s="1880">
        <v>1.4611833622003916</v>
      </c>
      <c r="AY64" s="1878">
        <v>2.6</v>
      </c>
      <c r="AZ64" s="1879">
        <v>0.90757947916670578</v>
      </c>
      <c r="BA64" s="1880">
        <v>2.6</v>
      </c>
      <c r="BB64" s="1880">
        <v>1.4147734558382861</v>
      </c>
      <c r="BC64" s="1878">
        <v>2.6</v>
      </c>
      <c r="BD64" s="1879">
        <v>0.71644692204281757</v>
      </c>
      <c r="BE64" s="1880">
        <v>2.6</v>
      </c>
      <c r="BF64" s="1880">
        <v>0.96349040370353123</v>
      </c>
      <c r="BG64" s="1880">
        <v>2.6</v>
      </c>
      <c r="BH64" s="1880">
        <v>1.1100135787545358</v>
      </c>
      <c r="BI64" s="1880">
        <v>2.6</v>
      </c>
      <c r="BJ64" s="1880">
        <v>1.3554635310501779</v>
      </c>
      <c r="BK64" s="1365"/>
      <c r="BL64" s="1365"/>
      <c r="BM64" s="1365"/>
      <c r="BN64" s="1365"/>
    </row>
    <row r="65" spans="1:66" ht="15.75" x14ac:dyDescent="0.25">
      <c r="A65" s="1865"/>
      <c r="B65" s="1866" t="s">
        <v>486</v>
      </c>
      <c r="C65" s="1519" t="s">
        <v>380</v>
      </c>
      <c r="D65" s="1864">
        <v>11.048583333333307</v>
      </c>
      <c r="E65" s="1864">
        <v>10.777446236559159</v>
      </c>
      <c r="G65" s="1789">
        <v>3</v>
      </c>
      <c r="H65" s="1475" t="s">
        <v>750</v>
      </c>
      <c r="I65" s="1872">
        <v>156.35768942787186</v>
      </c>
      <c r="J65" s="1873">
        <v>154.41568128611118</v>
      </c>
      <c r="K65" s="1872">
        <v>156.67694753367698</v>
      </c>
      <c r="L65" s="1873">
        <v>150.71151455107525</v>
      </c>
      <c r="M65" s="1874">
        <v>156.51993535049414</v>
      </c>
      <c r="N65" s="1874">
        <v>152.53323589617492</v>
      </c>
      <c r="O65" s="1872">
        <v>130.8961196691377</v>
      </c>
      <c r="P65" s="1873">
        <v>136.28383816250002</v>
      </c>
      <c r="Q65" s="1874">
        <v>148.07252358740962</v>
      </c>
      <c r="R65" s="1874">
        <v>147.17629158837002</v>
      </c>
      <c r="S65" s="1872">
        <v>107.97722174458613</v>
      </c>
      <c r="T65" s="1873">
        <v>153.5518832137096</v>
      </c>
      <c r="U65" s="1874">
        <v>137.88437311915118</v>
      </c>
      <c r="V65" s="1874">
        <v>148.79631896857924</v>
      </c>
      <c r="W65" s="1872">
        <v>154.91151752034358</v>
      </c>
      <c r="X65" s="1873">
        <v>153.19141244623665</v>
      </c>
      <c r="Y65" s="1874">
        <v>141.33431740958886</v>
      </c>
      <c r="Z65" s="1874">
        <v>149.6868281045752</v>
      </c>
      <c r="AA65" s="1872">
        <v>154.76239903306805</v>
      </c>
      <c r="AB65" s="1873">
        <v>152.63447222222223</v>
      </c>
      <c r="AC65" s="1874">
        <v>139.04807487179198</v>
      </c>
      <c r="AD65" s="1874">
        <v>153.13126447961957</v>
      </c>
      <c r="AE65" s="1874">
        <v>143.53564226589691</v>
      </c>
      <c r="AF65" s="1874">
        <v>150.17004845173045</v>
      </c>
      <c r="AG65" s="1872">
        <v>157.8259257328323</v>
      </c>
      <c r="AH65" s="1873">
        <v>150.17664174327933</v>
      </c>
      <c r="AI65" s="1874">
        <v>145.60573005783615</v>
      </c>
      <c r="AJ65" s="1874">
        <v>150.17100355471183</v>
      </c>
      <c r="AK65" s="1872">
        <v>157.90728539382997</v>
      </c>
      <c r="AL65" s="1873">
        <v>67.668738611111451</v>
      </c>
      <c r="AM65" s="1874">
        <v>147.11821636963867</v>
      </c>
      <c r="AN65" s="1874">
        <v>140.02728245508882</v>
      </c>
      <c r="AO65" s="1872">
        <v>157.8259257328323</v>
      </c>
      <c r="AP65" s="1873">
        <v>146.3095034341394</v>
      </c>
      <c r="AQ65" s="1874">
        <v>157.85245605707067</v>
      </c>
      <c r="AR65" s="1874">
        <v>121.96883324818832</v>
      </c>
      <c r="AS65" s="1874">
        <v>148.32526724330776</v>
      </c>
      <c r="AT65" s="1874">
        <v>140.73546009272727</v>
      </c>
      <c r="AU65" s="1872">
        <v>157.8259257328323</v>
      </c>
      <c r="AV65" s="1873">
        <v>147.38735060483907</v>
      </c>
      <c r="AW65" s="1874">
        <v>149.28775225368443</v>
      </c>
      <c r="AX65" s="1874">
        <v>141.40934442565361</v>
      </c>
      <c r="AY65" s="1872">
        <v>157.50734766276881</v>
      </c>
      <c r="AZ65" s="1873">
        <v>150.37706870424105</v>
      </c>
      <c r="BA65" s="1874">
        <v>149.97682013229033</v>
      </c>
      <c r="BB65" s="1874">
        <v>142.16112969451723</v>
      </c>
      <c r="BC65" s="1872">
        <v>158.54351871946946</v>
      </c>
      <c r="BD65" s="1873">
        <v>152.02364339670717</v>
      </c>
      <c r="BE65" s="1874">
        <v>157.97398347309868</v>
      </c>
      <c r="BF65" s="1874">
        <v>149.91443041962978</v>
      </c>
      <c r="BG65" s="1874">
        <v>157.91255203202957</v>
      </c>
      <c r="BH65" s="1874">
        <v>135.78808459670333</v>
      </c>
      <c r="BI65" s="1874">
        <v>150.70440275202336</v>
      </c>
      <c r="BJ65" s="1874">
        <v>142.99876784456626</v>
      </c>
      <c r="BK65" s="1365"/>
      <c r="BL65" s="1365"/>
      <c r="BM65" s="1365"/>
      <c r="BN65" s="1365"/>
    </row>
    <row r="66" spans="1:66" ht="15.75" x14ac:dyDescent="0.25">
      <c r="A66" s="1865"/>
      <c r="B66" s="1866" t="s">
        <v>726</v>
      </c>
      <c r="C66" s="1519" t="s">
        <v>380</v>
      </c>
      <c r="D66" s="1864">
        <v>13.06251944444444</v>
      </c>
      <c r="E66" s="1864">
        <v>13.210962365591397</v>
      </c>
      <c r="G66" s="1789">
        <v>4</v>
      </c>
      <c r="H66" s="1475" t="s">
        <v>751</v>
      </c>
      <c r="I66" s="1872">
        <v>156.35768942787186</v>
      </c>
      <c r="J66" s="1873">
        <v>154.41568128611121</v>
      </c>
      <c r="K66" s="1872">
        <v>156.67694753367698</v>
      </c>
      <c r="L66" s="1873">
        <v>150.71151455107525</v>
      </c>
      <c r="M66" s="1874">
        <v>156.51993535049411</v>
      </c>
      <c r="N66" s="1874">
        <v>152.53323589617492</v>
      </c>
      <c r="O66" s="1872">
        <v>130.8961196691377</v>
      </c>
      <c r="P66" s="1873">
        <v>136.28383816250007</v>
      </c>
      <c r="Q66" s="1874">
        <v>148.07252358740956</v>
      </c>
      <c r="R66" s="1874">
        <v>147.17629158837002</v>
      </c>
      <c r="S66" s="1872">
        <v>107.97722174458615</v>
      </c>
      <c r="T66" s="1873">
        <v>153.5518832137096</v>
      </c>
      <c r="U66" s="1874">
        <v>137.88437311915118</v>
      </c>
      <c r="V66" s="1874">
        <v>148.79631896857924</v>
      </c>
      <c r="W66" s="1872">
        <v>154.91151752034358</v>
      </c>
      <c r="X66" s="1873">
        <v>153.1914124462366</v>
      </c>
      <c r="Y66" s="1874">
        <v>141.33431740958886</v>
      </c>
      <c r="Z66" s="1874">
        <v>149.68682810457517</v>
      </c>
      <c r="AA66" s="1872">
        <v>154.76239903306805</v>
      </c>
      <c r="AB66" s="1873">
        <v>152.63447222222223</v>
      </c>
      <c r="AC66" s="1874">
        <v>139.04807487179198</v>
      </c>
      <c r="AD66" s="1874">
        <v>153.13126447961955</v>
      </c>
      <c r="AE66" s="1874">
        <v>143.53564226589691</v>
      </c>
      <c r="AF66" s="1874">
        <v>150.17004845173045</v>
      </c>
      <c r="AG66" s="1872">
        <v>157.8259257328323</v>
      </c>
      <c r="AH66" s="1873">
        <v>150.1766417432793</v>
      </c>
      <c r="AI66" s="1874">
        <v>145.60573005783615</v>
      </c>
      <c r="AJ66" s="1874">
        <v>150.1710035547118</v>
      </c>
      <c r="AK66" s="1872">
        <v>157.90728539382997</v>
      </c>
      <c r="AL66" s="1873">
        <v>67.668738611111465</v>
      </c>
      <c r="AM66" s="1874">
        <v>147.11821636963867</v>
      </c>
      <c r="AN66" s="1874">
        <v>140.02728245508882</v>
      </c>
      <c r="AO66" s="1872">
        <v>157.8259257328323</v>
      </c>
      <c r="AP66" s="1873">
        <v>146.3095034341394</v>
      </c>
      <c r="AQ66" s="1874">
        <v>157.85245605707064</v>
      </c>
      <c r="AR66" s="1874">
        <v>121.96883324818832</v>
      </c>
      <c r="AS66" s="1874">
        <v>148.32526724330776</v>
      </c>
      <c r="AT66" s="1874">
        <v>140.73546009272727</v>
      </c>
      <c r="AU66" s="1872">
        <v>157.8259257328323</v>
      </c>
      <c r="AV66" s="1873">
        <v>147.38735060483904</v>
      </c>
      <c r="AW66" s="1874">
        <v>149.28775225368443</v>
      </c>
      <c r="AX66" s="1874">
        <v>141.40934442565361</v>
      </c>
      <c r="AY66" s="1872">
        <v>157.50734766276881</v>
      </c>
      <c r="AZ66" s="1873">
        <v>150.37706870424103</v>
      </c>
      <c r="BA66" s="1874">
        <v>149.97682013229033</v>
      </c>
      <c r="BB66" s="1874">
        <v>142.16112969451723</v>
      </c>
      <c r="BC66" s="1872">
        <v>158.54351871946946</v>
      </c>
      <c r="BD66" s="1873">
        <v>152.02364339670717</v>
      </c>
      <c r="BE66" s="1874">
        <v>157.97398347309863</v>
      </c>
      <c r="BF66" s="1874">
        <v>149.91443041962978</v>
      </c>
      <c r="BG66" s="1874">
        <v>157.91255203202954</v>
      </c>
      <c r="BH66" s="1874">
        <v>135.78808459670333</v>
      </c>
      <c r="BI66" s="1874">
        <v>150.70440275202336</v>
      </c>
      <c r="BJ66" s="1874">
        <v>142.99876784456626</v>
      </c>
      <c r="BK66" s="1365"/>
      <c r="BL66" s="1365"/>
      <c r="BM66" s="1365"/>
      <c r="BN66" s="1365"/>
    </row>
    <row r="67" spans="1:66" ht="15.75" x14ac:dyDescent="0.25">
      <c r="A67" s="1865"/>
      <c r="B67" s="1866" t="s">
        <v>727</v>
      </c>
      <c r="C67" s="1519" t="s">
        <v>380</v>
      </c>
      <c r="D67" s="1864">
        <v>22.231472222222227</v>
      </c>
      <c r="E67" s="1864">
        <v>22.708427419354837</v>
      </c>
      <c r="G67" s="1820">
        <v>4.0999999999999996</v>
      </c>
      <c r="H67" s="1400" t="s">
        <v>745</v>
      </c>
      <c r="I67" s="1886">
        <v>143.03268942787187</v>
      </c>
      <c r="J67" s="1887">
        <v>141.73806050694455</v>
      </c>
      <c r="K67" s="1886">
        <v>143.35194753367699</v>
      </c>
      <c r="L67" s="1887">
        <v>137.8683823938172</v>
      </c>
      <c r="M67" s="1888">
        <v>143.19493535049409</v>
      </c>
      <c r="N67" s="1888">
        <v>139.77150277732244</v>
      </c>
      <c r="O67" s="1886">
        <v>117.57111966913772</v>
      </c>
      <c r="P67" s="1887">
        <v>123.26212056388893</v>
      </c>
      <c r="Q67" s="1889">
        <v>134.74752358740957</v>
      </c>
      <c r="R67" s="1889">
        <v>134.32884930036636</v>
      </c>
      <c r="S67" s="1886">
        <v>94.652221744586143</v>
      </c>
      <c r="T67" s="1887">
        <v>140.59459784901426</v>
      </c>
      <c r="U67" s="1888">
        <v>124.55937311915118</v>
      </c>
      <c r="V67" s="1888">
        <v>135.92096573485887</v>
      </c>
      <c r="W67" s="1886">
        <v>141.58651752034359</v>
      </c>
      <c r="X67" s="1887">
        <v>140.41781985304661</v>
      </c>
      <c r="Y67" s="1888">
        <v>128.00931740958885</v>
      </c>
      <c r="Z67" s="1888">
        <v>136.83209303985115</v>
      </c>
      <c r="AA67" s="1886">
        <v>141.43739903306806</v>
      </c>
      <c r="AB67" s="1887">
        <v>140.11744305555555</v>
      </c>
      <c r="AC67" s="1889">
        <v>125.72307487179199</v>
      </c>
      <c r="AD67" s="1889">
        <v>140.37943739598427</v>
      </c>
      <c r="AE67" s="1889">
        <v>130.21064226589692</v>
      </c>
      <c r="AF67" s="1889">
        <v>137.37067500963875</v>
      </c>
      <c r="AG67" s="1886">
        <v>144.50092573283231</v>
      </c>
      <c r="AH67" s="1887">
        <v>137.8480154404119</v>
      </c>
      <c r="AI67" s="1888">
        <v>132.28073005783617</v>
      </c>
      <c r="AJ67" s="1888">
        <v>137.43982245521804</v>
      </c>
      <c r="AK67" s="1886">
        <v>144.58228539382998</v>
      </c>
      <c r="AL67" s="1887">
        <v>60.231103444444784</v>
      </c>
      <c r="AM67" s="1888">
        <v>133.79321636963869</v>
      </c>
      <c r="AN67" s="1888">
        <v>127.94694716700822</v>
      </c>
      <c r="AO67" s="1886">
        <v>144.50092573283231</v>
      </c>
      <c r="AP67" s="1887">
        <v>135.27624357526844</v>
      </c>
      <c r="AQ67" s="1889">
        <v>144.52745605707062</v>
      </c>
      <c r="AR67" s="1889">
        <v>111.67157753064602</v>
      </c>
      <c r="AS67" s="1889">
        <v>135.00026724330777</v>
      </c>
      <c r="AT67" s="1889">
        <v>128.77315876212117</v>
      </c>
      <c r="AU67" s="1886">
        <v>144.50092573283231</v>
      </c>
      <c r="AV67" s="1887">
        <v>135.95020609319027</v>
      </c>
      <c r="AW67" s="1889">
        <v>135.96275225368444</v>
      </c>
      <c r="AX67" s="1889">
        <v>129.5002452564452</v>
      </c>
      <c r="AY67" s="1886">
        <v>144.18234766276882</v>
      </c>
      <c r="AZ67" s="1887">
        <v>139.21227681485612</v>
      </c>
      <c r="BA67" s="1889">
        <v>136.65182013229034</v>
      </c>
      <c r="BB67" s="1889">
        <v>130.31442754277904</v>
      </c>
      <c r="BC67" s="1886">
        <v>145.21851871946947</v>
      </c>
      <c r="BD67" s="1887">
        <v>140.77598359428782</v>
      </c>
      <c r="BE67" s="1889">
        <v>144.64898347309864</v>
      </c>
      <c r="BF67" s="1889">
        <v>138.62728479030881</v>
      </c>
      <c r="BG67" s="1889">
        <v>144.58755203202952</v>
      </c>
      <c r="BH67" s="1889">
        <v>125.0013228788309</v>
      </c>
      <c r="BI67" s="1889">
        <v>137.37940275202334</v>
      </c>
      <c r="BJ67" s="1889">
        <v>131.20294326222225</v>
      </c>
      <c r="BK67" s="1365"/>
      <c r="BL67" s="1365"/>
      <c r="BM67" s="1365"/>
      <c r="BN67" s="1365"/>
    </row>
    <row r="68" spans="1:66" x14ac:dyDescent="0.25">
      <c r="A68" s="1865"/>
      <c r="B68" s="1866" t="s">
        <v>82</v>
      </c>
      <c r="C68" s="1519" t="s">
        <v>380</v>
      </c>
      <c r="D68" s="1864">
        <v>1.3352222222222243</v>
      </c>
      <c r="E68" s="1864">
        <v>1.3534677419354828</v>
      </c>
      <c r="G68" s="1826" t="s">
        <v>752</v>
      </c>
      <c r="H68" s="1890" t="s">
        <v>724</v>
      </c>
      <c r="I68" s="1891">
        <v>139.80753754314966</v>
      </c>
      <c r="J68" s="1892">
        <v>139.3571611111112</v>
      </c>
      <c r="K68" s="1891">
        <v>140.12679564895478</v>
      </c>
      <c r="L68" s="1892">
        <v>135.72407715053762</v>
      </c>
      <c r="M68" s="1893">
        <v>139.96978346577188</v>
      </c>
      <c r="N68" s="1893">
        <v>137.51083975409838</v>
      </c>
      <c r="O68" s="1891">
        <v>114.35186327552661</v>
      </c>
      <c r="P68" s="1892">
        <v>121.05123791666672</v>
      </c>
      <c r="Q68" s="1893">
        <v>131.52431527118554</v>
      </c>
      <c r="R68" s="1893">
        <v>132.08459739010993</v>
      </c>
      <c r="S68" s="1891">
        <v>91.453773744586144</v>
      </c>
      <c r="T68" s="1892">
        <v>138.36357752688164</v>
      </c>
      <c r="U68" s="1893">
        <v>121.34245635868899</v>
      </c>
      <c r="V68" s="1893">
        <v>133.68007594945357</v>
      </c>
      <c r="W68" s="1891">
        <v>138.38806952034358</v>
      </c>
      <c r="X68" s="1892">
        <v>138.13745790322585</v>
      </c>
      <c r="Y68" s="1893">
        <v>124.79614268556016</v>
      </c>
      <c r="Z68" s="1893">
        <v>134.58320562636166</v>
      </c>
      <c r="AA68" s="1891">
        <v>138.23895103306805</v>
      </c>
      <c r="AB68" s="1892">
        <v>137.77669583333332</v>
      </c>
      <c r="AC68" s="1893">
        <v>122.52462687179199</v>
      </c>
      <c r="AD68" s="1893">
        <v>138.09601057971011</v>
      </c>
      <c r="AE68" s="1893">
        <v>126.99988175892211</v>
      </c>
      <c r="AF68" s="1893">
        <v>135.10672861111112</v>
      </c>
      <c r="AG68" s="1891">
        <v>141.3024777328323</v>
      </c>
      <c r="AH68" s="1892">
        <v>135.59988279569865</v>
      </c>
      <c r="AI68" s="1893">
        <v>129.0717531383203</v>
      </c>
      <c r="AJ68" s="1893">
        <v>135.17816683411215</v>
      </c>
      <c r="AK68" s="1891">
        <v>141.38383739382996</v>
      </c>
      <c r="AL68" s="1892">
        <v>58.109603555555886</v>
      </c>
      <c r="AM68" s="1893">
        <v>130.58553398940757</v>
      </c>
      <c r="AN68" s="1893">
        <v>125.70252380806014</v>
      </c>
      <c r="AO68" s="1891">
        <v>141.3024777328323</v>
      </c>
      <c r="AP68" s="1892">
        <v>133.29877688172004</v>
      </c>
      <c r="AQ68" s="1893">
        <v>141.32900805707061</v>
      </c>
      <c r="AR68" s="1893">
        <v>109.55594083333324</v>
      </c>
      <c r="AS68" s="1893">
        <v>131.79362582957543</v>
      </c>
      <c r="AT68" s="1893">
        <v>126.55882869999996</v>
      </c>
      <c r="AU68" s="1891">
        <v>141.3024777328323</v>
      </c>
      <c r="AV68" s="1892">
        <v>133.99202553763473</v>
      </c>
      <c r="AW68" s="1893">
        <v>132.75694089167007</v>
      </c>
      <c r="AX68" s="1893">
        <v>127.31186498093683</v>
      </c>
      <c r="AY68" s="1891">
        <v>140.98389966276881</v>
      </c>
      <c r="AZ68" s="1892">
        <v>137.16587290178566</v>
      </c>
      <c r="BA68" s="1893">
        <v>133.44662605810947</v>
      </c>
      <c r="BB68" s="1893">
        <v>128.13794947729542</v>
      </c>
      <c r="BC68" s="1891">
        <v>142.02007071946946</v>
      </c>
      <c r="BD68" s="1892">
        <v>138.70134030913994</v>
      </c>
      <c r="BE68" s="1893">
        <v>141.45053547309863</v>
      </c>
      <c r="BF68" s="1893">
        <v>136.60154202777792</v>
      </c>
      <c r="BG68" s="1893">
        <v>141.38910403202954</v>
      </c>
      <c r="BH68" s="1893">
        <v>122.93013922619051</v>
      </c>
      <c r="BI68" s="1893">
        <v>134.17478163208796</v>
      </c>
      <c r="BJ68" s="1893">
        <v>129.03511417808221</v>
      </c>
      <c r="BK68" s="1365"/>
      <c r="BL68" s="1365"/>
      <c r="BM68" s="1365"/>
      <c r="BN68" s="1365"/>
    </row>
    <row r="69" spans="1:66" x14ac:dyDescent="0.25">
      <c r="A69" s="1865"/>
      <c r="B69" s="1866" t="s">
        <v>487</v>
      </c>
      <c r="C69" s="1519" t="s">
        <v>380</v>
      </c>
      <c r="D69" s="1864">
        <v>5.1045138888889019</v>
      </c>
      <c r="E69" s="1864">
        <v>5.8832526881720257</v>
      </c>
      <c r="G69" s="1781" t="s">
        <v>753</v>
      </c>
      <c r="H69" s="1101" t="s">
        <v>725</v>
      </c>
      <c r="I69" s="1878">
        <v>6.6256840416666671</v>
      </c>
      <c r="J69" s="1879">
        <v>7.1780138888889011</v>
      </c>
      <c r="K69" s="1878">
        <v>6.6256840416666662</v>
      </c>
      <c r="L69" s="1879">
        <v>7.0100806451612767</v>
      </c>
      <c r="M69" s="1880">
        <v>6.6256840416666654</v>
      </c>
      <c r="N69" s="1880">
        <v>7.0926707650273224</v>
      </c>
      <c r="O69" s="1878">
        <v>6.4909167268055556</v>
      </c>
      <c r="P69" s="1879">
        <v>6.7872916666666816</v>
      </c>
      <c r="Q69" s="1880">
        <v>6.5812552565476192</v>
      </c>
      <c r="R69" s="1880">
        <v>6.9919963369963414</v>
      </c>
      <c r="S69" s="1878">
        <v>6.3596098306451605</v>
      </c>
      <c r="T69" s="1879">
        <v>6.9977150537634349</v>
      </c>
      <c r="U69" s="1880">
        <v>6.524935517178962</v>
      </c>
      <c r="V69" s="1880">
        <v>6.9934494535519152</v>
      </c>
      <c r="W69" s="1878">
        <v>6.6932930624999996</v>
      </c>
      <c r="X69" s="1879">
        <v>6.8955376344086119</v>
      </c>
      <c r="Y69" s="1880">
        <v>6.5590471766884528</v>
      </c>
      <c r="Z69" s="1880">
        <v>6.973611111111115</v>
      </c>
      <c r="AA69" s="1878">
        <v>6.6932930625000004</v>
      </c>
      <c r="AB69" s="1879">
        <v>6.6150555555555561</v>
      </c>
      <c r="AC69" s="1880">
        <v>6.5808563213315221</v>
      </c>
      <c r="AD69" s="1880">
        <v>6.8385054347826104</v>
      </c>
      <c r="AE69" s="1880">
        <v>6.5810546989526415</v>
      </c>
      <c r="AF69" s="1880">
        <v>6.9148315118397115</v>
      </c>
      <c r="AG69" s="1878">
        <v>6.6932930624999996</v>
      </c>
      <c r="AH69" s="1879">
        <v>6.7215591397849161</v>
      </c>
      <c r="AI69" s="1880">
        <v>6.5973135273169783</v>
      </c>
      <c r="AJ69" s="1880">
        <v>6.8868341121495309</v>
      </c>
      <c r="AK69" s="1878">
        <v>6.6932930625000004</v>
      </c>
      <c r="AL69" s="1879">
        <v>6.2268472222222435</v>
      </c>
      <c r="AM69" s="1880">
        <v>6.6091142898394803</v>
      </c>
      <c r="AN69" s="1880">
        <v>6.805688183060111</v>
      </c>
      <c r="AO69" s="1878">
        <v>6.6932930624999996</v>
      </c>
      <c r="AP69" s="1879">
        <v>6.544126344086</v>
      </c>
      <c r="AQ69" s="1880">
        <v>6.6932930624999987</v>
      </c>
      <c r="AR69" s="1880">
        <v>6.500452898550714</v>
      </c>
      <c r="AS69" s="1880">
        <v>6.6186035333030304</v>
      </c>
      <c r="AT69" s="1880">
        <v>6.7762030303030301</v>
      </c>
      <c r="AU69" s="1878">
        <v>6.6932930624999996</v>
      </c>
      <c r="AV69" s="1879">
        <v>6.7925672043010925</v>
      </c>
      <c r="AW69" s="1880">
        <v>6.6261701195942271</v>
      </c>
      <c r="AX69" s="1880">
        <v>6.777860838779957</v>
      </c>
      <c r="AY69" s="1878">
        <v>6.6932930624999996</v>
      </c>
      <c r="AZ69" s="1879">
        <v>7.1898949255952207</v>
      </c>
      <c r="BA69" s="1880">
        <v>6.6317971926521961</v>
      </c>
      <c r="BB69" s="1880">
        <v>6.8124026185129738</v>
      </c>
      <c r="BC69" s="1878">
        <v>6.6932930624999996</v>
      </c>
      <c r="BD69" s="1879">
        <v>7.0730585887096824</v>
      </c>
      <c r="BE69" s="1880">
        <v>6.6932930625000004</v>
      </c>
      <c r="BF69" s="1880">
        <v>7.0127939722222248</v>
      </c>
      <c r="BG69" s="1880">
        <v>6.6932930624999996</v>
      </c>
      <c r="BH69" s="1880">
        <v>6.7538083745421202</v>
      </c>
      <c r="BI69" s="1880">
        <v>6.6370201295433793</v>
      </c>
      <c r="BJ69" s="1880">
        <v>6.8345405228310492</v>
      </c>
      <c r="BK69" s="1365"/>
      <c r="BL69" s="1365"/>
      <c r="BM69" s="1365"/>
      <c r="BN69" s="1365"/>
    </row>
    <row r="70" spans="1:66" x14ac:dyDescent="0.25">
      <c r="A70" s="1865"/>
      <c r="B70" s="1866" t="s">
        <v>488</v>
      </c>
      <c r="C70" s="1519" t="s">
        <v>380</v>
      </c>
      <c r="D70" s="1864">
        <v>2.9443194444444436</v>
      </c>
      <c r="E70" s="1864">
        <v>6.5376075268817191</v>
      </c>
      <c r="G70" s="1781" t="s">
        <v>754</v>
      </c>
      <c r="H70" s="1101" t="s">
        <v>636</v>
      </c>
      <c r="I70" s="1878">
        <v>2.9</v>
      </c>
      <c r="J70" s="1879">
        <v>2.6173194444444463</v>
      </c>
      <c r="K70" s="1878">
        <v>2.9</v>
      </c>
      <c r="L70" s="1879">
        <v>2.5600403225806478</v>
      </c>
      <c r="M70" s="1880">
        <v>2.9</v>
      </c>
      <c r="N70" s="1880">
        <v>2.5882103825136631</v>
      </c>
      <c r="O70" s="1878">
        <v>2.9</v>
      </c>
      <c r="P70" s="1879">
        <v>2.1802638888888901</v>
      </c>
      <c r="Q70" s="1880">
        <v>2.9000000000000004</v>
      </c>
      <c r="R70" s="1880">
        <v>2.4537225274725292</v>
      </c>
      <c r="S70" s="1878">
        <v>2.9</v>
      </c>
      <c r="T70" s="1879">
        <v>2.8642876344085981</v>
      </c>
      <c r="U70" s="1880">
        <v>2.9</v>
      </c>
      <c r="V70" s="1880">
        <v>2.5580464480874321</v>
      </c>
      <c r="W70" s="1878">
        <v>2.9</v>
      </c>
      <c r="X70" s="1879">
        <v>2.934504032258066</v>
      </c>
      <c r="Y70" s="1880">
        <v>2.9</v>
      </c>
      <c r="Z70" s="1880">
        <v>2.6343221677559914</v>
      </c>
      <c r="AA70" s="1878">
        <v>2.9</v>
      </c>
      <c r="AB70" s="1879">
        <v>2.9870416666666668</v>
      </c>
      <c r="AC70" s="1880">
        <v>2.9</v>
      </c>
      <c r="AD70" s="1880">
        <v>2.9279759963768108</v>
      </c>
      <c r="AE70" s="1880">
        <v>2.8999999999999995</v>
      </c>
      <c r="AF70" s="1880">
        <v>2.6921450364298729</v>
      </c>
      <c r="AG70" s="1878">
        <v>2.9</v>
      </c>
      <c r="AH70" s="1879">
        <v>2.9726747311827921</v>
      </c>
      <c r="AI70" s="1880">
        <v>2.9</v>
      </c>
      <c r="AJ70" s="1880">
        <v>2.7327825155763241</v>
      </c>
      <c r="AK70" s="1878">
        <v>2.9</v>
      </c>
      <c r="AL70" s="1879">
        <v>1.0187638888888899</v>
      </c>
      <c r="AM70" s="1880">
        <v>2.9</v>
      </c>
      <c r="AN70" s="1880">
        <v>2.5220425204918033</v>
      </c>
      <c r="AO70" s="1878">
        <v>2.9</v>
      </c>
      <c r="AP70" s="1879">
        <v>2.721626344086022</v>
      </c>
      <c r="AQ70" s="1880">
        <v>2.9</v>
      </c>
      <c r="AR70" s="1880">
        <v>2.2509374999999991</v>
      </c>
      <c r="AS70" s="1880">
        <v>2.9</v>
      </c>
      <c r="AT70" s="1880">
        <v>2.5445410606060608</v>
      </c>
      <c r="AU70" s="1878">
        <v>2.9</v>
      </c>
      <c r="AV70" s="1879">
        <v>2.8106451612903265</v>
      </c>
      <c r="AW70" s="1880">
        <v>2.9</v>
      </c>
      <c r="AX70" s="1880">
        <v>2.5714993191721138</v>
      </c>
      <c r="AY70" s="1878">
        <v>2.9</v>
      </c>
      <c r="AZ70" s="1879">
        <v>2.6406696428571386</v>
      </c>
      <c r="BA70" s="1880">
        <v>2.9</v>
      </c>
      <c r="BB70" s="1880">
        <v>2.5772980289421157</v>
      </c>
      <c r="BC70" s="1878">
        <v>2.9</v>
      </c>
      <c r="BD70" s="1879">
        <v>2.9049059139784918</v>
      </c>
      <c r="BE70" s="1880">
        <v>2.9</v>
      </c>
      <c r="BF70" s="1880">
        <v>2.7902314814814804</v>
      </c>
      <c r="BG70" s="1880">
        <v>2.9000000000000004</v>
      </c>
      <c r="BH70" s="1880">
        <v>2.5176213369963363</v>
      </c>
      <c r="BI70" s="1880">
        <v>2.9</v>
      </c>
      <c r="BJ70" s="1880">
        <v>2.6051222602739723</v>
      </c>
      <c r="BK70" s="1365"/>
      <c r="BL70" s="1365"/>
      <c r="BM70" s="1365"/>
      <c r="BN70" s="1365"/>
    </row>
    <row r="71" spans="1:66" x14ac:dyDescent="0.25">
      <c r="A71" s="1865"/>
      <c r="B71" s="1866" t="s">
        <v>489</v>
      </c>
      <c r="C71" s="1519" t="s">
        <v>380</v>
      </c>
      <c r="D71" s="1864">
        <v>0.58881527777777698</v>
      </c>
      <c r="E71" s="1864">
        <v>0.73001344086021558</v>
      </c>
      <c r="G71" s="1781" t="s">
        <v>755</v>
      </c>
      <c r="H71" s="1101" t="s">
        <v>486</v>
      </c>
      <c r="I71" s="1878">
        <v>16.581800268736202</v>
      </c>
      <c r="J71" s="1879">
        <v>16.45060027777776</v>
      </c>
      <c r="K71" s="1878">
        <v>16.736502777696771</v>
      </c>
      <c r="L71" s="1879">
        <v>14.796434139784951</v>
      </c>
      <c r="M71" s="1880">
        <v>16.660419576568625</v>
      </c>
      <c r="N71" s="1880">
        <v>15.609958469945349</v>
      </c>
      <c r="O71" s="1878">
        <v>12.308475537210763</v>
      </c>
      <c r="P71" s="1879">
        <v>12.708180555555538</v>
      </c>
      <c r="Q71" s="1880">
        <v>15.225712750406691</v>
      </c>
      <c r="R71" s="1880">
        <v>14.653328388278378</v>
      </c>
      <c r="S71" s="1878">
        <v>7.1661187181802459</v>
      </c>
      <c r="T71" s="1879">
        <v>16.6516801075269</v>
      </c>
      <c r="U71" s="1880">
        <v>13.177783119267183</v>
      </c>
      <c r="V71" s="1880">
        <v>15.161106284153002</v>
      </c>
      <c r="W71" s="1878">
        <v>16.212656174045787</v>
      </c>
      <c r="X71" s="1879">
        <v>15.686653225806454</v>
      </c>
      <c r="Y71" s="1880">
        <v>13.792692038862848</v>
      </c>
      <c r="Z71" s="1880">
        <v>15.267589651416122</v>
      </c>
      <c r="AA71" s="1878">
        <v>16.040492111630179</v>
      </c>
      <c r="AB71" s="1879">
        <v>15.814129166666667</v>
      </c>
      <c r="AC71" s="1880">
        <v>13.108225923999045</v>
      </c>
      <c r="AD71" s="1880">
        <v>16.053393568840587</v>
      </c>
      <c r="AE71" s="1880">
        <v>14.161183854070607</v>
      </c>
      <c r="AF71" s="1880">
        <v>15.357186293260471</v>
      </c>
      <c r="AG71" s="1878">
        <v>16.701711740437478</v>
      </c>
      <c r="AH71" s="1879">
        <v>15.500842741935436</v>
      </c>
      <c r="AI71" s="1880">
        <v>14.529204248824687</v>
      </c>
      <c r="AJ71" s="1880">
        <v>15.377996339563856</v>
      </c>
      <c r="AK71" s="1878">
        <v>16.802766196901594</v>
      </c>
      <c r="AL71" s="1879">
        <v>2.1857361111111624</v>
      </c>
      <c r="AM71" s="1880">
        <v>14.808740553916111</v>
      </c>
      <c r="AN71" s="1880">
        <v>13.755997131147538</v>
      </c>
      <c r="AO71" s="1878">
        <v>16.701711740437478</v>
      </c>
      <c r="AP71" s="1879">
        <v>15.406760752688117</v>
      </c>
      <c r="AQ71" s="1880">
        <v>16.73466428058882</v>
      </c>
      <c r="AR71" s="1880">
        <v>11.127258605072445</v>
      </c>
      <c r="AS71" s="1880">
        <v>15.022130033123974</v>
      </c>
      <c r="AT71" s="1880">
        <v>13.942083212121204</v>
      </c>
      <c r="AU71" s="1878">
        <v>16.701711740437478</v>
      </c>
      <c r="AV71" s="1879">
        <v>15.195013440860267</v>
      </c>
      <c r="AW71" s="1880">
        <v>15.19228373549887</v>
      </c>
      <c r="AX71" s="1880">
        <v>14.06901405228758</v>
      </c>
      <c r="AY71" s="1878">
        <v>16.77052110326925</v>
      </c>
      <c r="AZ71" s="1879">
        <v>15.689747023809478</v>
      </c>
      <c r="BA71" s="1880">
        <v>15.324591059743096</v>
      </c>
      <c r="BB71" s="1880">
        <v>14.204883882235524</v>
      </c>
      <c r="BC71" s="1878">
        <v>16.701711740437478</v>
      </c>
      <c r="BD71" s="1879">
        <v>16.118346774193565</v>
      </c>
      <c r="BE71" s="1880">
        <v>16.723119097762918</v>
      </c>
      <c r="BF71" s="1880">
        <v>15.666967592592604</v>
      </c>
      <c r="BG71" s="1880">
        <v>16.728955124246337</v>
      </c>
      <c r="BH71" s="1880">
        <v>13.372169642857141</v>
      </c>
      <c r="BI71" s="1880">
        <v>15.441551994267824</v>
      </c>
      <c r="BJ71" s="1880">
        <v>14.367397168949768</v>
      </c>
      <c r="BK71" s="1365"/>
      <c r="BL71" s="1365"/>
      <c r="BM71" s="1365"/>
      <c r="BN71" s="1365"/>
    </row>
    <row r="72" spans="1:66" x14ac:dyDescent="0.25">
      <c r="A72" s="1865"/>
      <c r="B72" s="1866" t="s">
        <v>760</v>
      </c>
      <c r="C72" s="1519" t="s">
        <v>380</v>
      </c>
      <c r="D72" s="1864">
        <v>0.52588749999999995</v>
      </c>
      <c r="E72" s="1864">
        <v>0.51527553763440859</v>
      </c>
      <c r="G72" s="1781" t="s">
        <v>756</v>
      </c>
      <c r="H72" s="1101" t="s">
        <v>726</v>
      </c>
      <c r="I72" s="1878">
        <v>15.793333333333333</v>
      </c>
      <c r="J72" s="1879">
        <v>16.02504166666666</v>
      </c>
      <c r="K72" s="1878">
        <v>15.793333333333333</v>
      </c>
      <c r="L72" s="1879">
        <v>15.655005376344091</v>
      </c>
      <c r="M72" s="1880">
        <v>15.793333333333333</v>
      </c>
      <c r="N72" s="1880">
        <v>15.836990437158466</v>
      </c>
      <c r="O72" s="1878">
        <v>11.705027777777778</v>
      </c>
      <c r="P72" s="1879">
        <v>14.494950000000015</v>
      </c>
      <c r="Q72" s="1880">
        <v>14.445540293040294</v>
      </c>
      <c r="R72" s="1880">
        <v>15.394559523809528</v>
      </c>
      <c r="S72" s="1878">
        <v>8.0125268817204294</v>
      </c>
      <c r="T72" s="1879">
        <v>15.010345430107522</v>
      </c>
      <c r="U72" s="1880">
        <v>12.810922131147541</v>
      </c>
      <c r="V72" s="1880">
        <v>15.296931352459017</v>
      </c>
      <c r="W72" s="1878">
        <v>15.283870967741937</v>
      </c>
      <c r="X72" s="1879">
        <v>16.375224462365583</v>
      </c>
      <c r="Y72" s="1880">
        <v>13.311977124183008</v>
      </c>
      <c r="Z72" s="1880">
        <v>15.515409041394333</v>
      </c>
      <c r="AA72" s="1878">
        <v>15.266888888888889</v>
      </c>
      <c r="AB72" s="1879">
        <v>16.354341666666667</v>
      </c>
      <c r="AC72" s="1880">
        <v>12.82820652173913</v>
      </c>
      <c r="AD72" s="1880">
        <v>15.908509963768111</v>
      </c>
      <c r="AE72" s="1880">
        <v>13.63245446265938</v>
      </c>
      <c r="AF72" s="1880">
        <v>15.652938979963569</v>
      </c>
      <c r="AG72" s="1878">
        <v>15.920698924731184</v>
      </c>
      <c r="AH72" s="1879">
        <v>15.229465053763468</v>
      </c>
      <c r="AI72" s="1880">
        <v>13.963929127725859</v>
      </c>
      <c r="AJ72" s="1880">
        <v>15.591594626168229</v>
      </c>
      <c r="AK72" s="1878">
        <v>15.924944444444444</v>
      </c>
      <c r="AL72" s="1879">
        <v>4.1936388888888905</v>
      </c>
      <c r="AM72" s="1880">
        <v>14.205037568306011</v>
      </c>
      <c r="AN72" s="1880">
        <v>14.190206625683064</v>
      </c>
      <c r="AO72" s="1878">
        <v>15.920698924731184</v>
      </c>
      <c r="AP72" s="1879">
        <v>16.053806451612878</v>
      </c>
      <c r="AQ72" s="1880">
        <v>15.922083333333333</v>
      </c>
      <c r="AR72" s="1880">
        <v>11.908593297101449</v>
      </c>
      <c r="AS72" s="1880">
        <v>14.398439393939393</v>
      </c>
      <c r="AT72" s="1880">
        <v>14.400285151515151</v>
      </c>
      <c r="AU72" s="1878">
        <v>15.920698924731184</v>
      </c>
      <c r="AV72" s="1879">
        <v>14.923026881720489</v>
      </c>
      <c r="AW72" s="1880">
        <v>14.552655228758171</v>
      </c>
      <c r="AX72" s="1880">
        <v>14.453242647058829</v>
      </c>
      <c r="AY72" s="1878">
        <v>15.863839285714286</v>
      </c>
      <c r="AZ72" s="1879">
        <v>16.94192857142853</v>
      </c>
      <c r="BA72" s="1880">
        <v>14.662574850299402</v>
      </c>
      <c r="BB72" s="1880">
        <v>14.661875000000002</v>
      </c>
      <c r="BC72" s="1878">
        <v>15.920698924731184</v>
      </c>
      <c r="BD72" s="1879">
        <v>16.529024193548402</v>
      </c>
      <c r="BE72" s="1880">
        <v>15.903009259259258</v>
      </c>
      <c r="BF72" s="1880">
        <v>16.104306481481498</v>
      </c>
      <c r="BG72" s="1880">
        <v>15.912651098901101</v>
      </c>
      <c r="BH72" s="1880">
        <v>13.983396520146528</v>
      </c>
      <c r="BI72" s="1880">
        <v>14.769429223744291</v>
      </c>
      <c r="BJ72" s="1880">
        <v>14.820454794520552</v>
      </c>
      <c r="BK72" s="1365"/>
      <c r="BL72" s="1365"/>
      <c r="BM72" s="1365"/>
      <c r="BN72" s="1365"/>
    </row>
    <row r="73" spans="1:66" x14ac:dyDescent="0.25">
      <c r="A73" s="1865"/>
      <c r="B73" s="1866" t="s">
        <v>762</v>
      </c>
      <c r="C73" s="1519" t="s">
        <v>380</v>
      </c>
      <c r="D73" s="1864">
        <v>7.5123108333333333</v>
      </c>
      <c r="E73" s="1864">
        <v>7.5122983870967737</v>
      </c>
      <c r="G73" s="1781" t="s">
        <v>757</v>
      </c>
      <c r="H73" s="1101" t="s">
        <v>727</v>
      </c>
      <c r="I73" s="1878">
        <v>29.478409067085956</v>
      </c>
      <c r="J73" s="1879">
        <v>28.156569444444433</v>
      </c>
      <c r="K73" s="1878">
        <v>29.479917072428485</v>
      </c>
      <c r="L73" s="1879">
        <v>26.991303763440854</v>
      </c>
      <c r="M73" s="1880">
        <v>29.479175430456749</v>
      </c>
      <c r="N73" s="1880">
        <v>27.564385245901633</v>
      </c>
      <c r="O73" s="1878">
        <v>19.23178459119497</v>
      </c>
      <c r="P73" s="1879">
        <v>21.542819444444479</v>
      </c>
      <c r="Q73" s="1880">
        <v>26.100914714216596</v>
      </c>
      <c r="R73" s="1880">
        <v>25.579253663003669</v>
      </c>
      <c r="S73" s="1878">
        <v>10.336081101643334</v>
      </c>
      <c r="T73" s="1879">
        <v>28.348897849462354</v>
      </c>
      <c r="U73" s="1880">
        <v>22.09509633725126</v>
      </c>
      <c r="V73" s="1880">
        <v>26.283015710382511</v>
      </c>
      <c r="W73" s="1878">
        <v>28.527492645567051</v>
      </c>
      <c r="X73" s="1879">
        <v>27.688884408602135</v>
      </c>
      <c r="Y73" s="1880">
        <v>23.398392321289101</v>
      </c>
      <c r="Z73" s="1880">
        <v>26.567864923747273</v>
      </c>
      <c r="AA73" s="1878">
        <v>28.494237159329142</v>
      </c>
      <c r="AB73" s="1879">
        <v>28.02697222222222</v>
      </c>
      <c r="AC73" s="1880">
        <v>22.386933705906475</v>
      </c>
      <c r="AD73" s="1880">
        <v>28.021526268115934</v>
      </c>
      <c r="AE73" s="1880">
        <v>24.233776720967796</v>
      </c>
      <c r="AF73" s="1880">
        <v>26.807062841530055</v>
      </c>
      <c r="AG73" s="1878">
        <v>29.718023179143845</v>
      </c>
      <c r="AH73" s="1879">
        <v>27.687930107526871</v>
      </c>
      <c r="AI73" s="1880">
        <v>25.028223637806384</v>
      </c>
      <c r="AJ73" s="1880">
        <v>26.934665109034267</v>
      </c>
      <c r="AK73" s="1878">
        <v>29.724452044025156</v>
      </c>
      <c r="AL73" s="1879">
        <v>3.8380138888888928</v>
      </c>
      <c r="AM73" s="1880">
        <v>25.605628769718528</v>
      </c>
      <c r="AN73" s="1880">
        <v>24.094912909836065</v>
      </c>
      <c r="AO73" s="1878">
        <v>29.718023179143845</v>
      </c>
      <c r="AP73" s="1879">
        <v>26.872934139784935</v>
      </c>
      <c r="AQ73" s="1880">
        <v>29.720119548126881</v>
      </c>
      <c r="AR73" s="1880">
        <v>19.636165307971009</v>
      </c>
      <c r="AS73" s="1880">
        <v>26.069207775871927</v>
      </c>
      <c r="AT73" s="1880">
        <v>24.408071666666665</v>
      </c>
      <c r="AU73" s="1878">
        <v>29.718023179143845</v>
      </c>
      <c r="AV73" s="1879">
        <v>27.422146505376343</v>
      </c>
      <c r="AW73" s="1880">
        <v>26.438859009536724</v>
      </c>
      <c r="AX73" s="1880">
        <v>24.71341911764706</v>
      </c>
      <c r="AY73" s="1878">
        <v>29.606878650044923</v>
      </c>
      <c r="AZ73" s="1879">
        <v>27.220625000000023</v>
      </c>
      <c r="BA73" s="1880">
        <v>26.70444149436975</v>
      </c>
      <c r="BB73" s="1880">
        <v>24.923604041916168</v>
      </c>
      <c r="BC73" s="1878">
        <v>29.718023179143845</v>
      </c>
      <c r="BD73" s="1879">
        <v>26.802419354838694</v>
      </c>
      <c r="BE73" s="1880">
        <v>29.683444881201957</v>
      </c>
      <c r="BF73" s="1880">
        <v>27.145989351851853</v>
      </c>
      <c r="BG73" s="1880">
        <v>29.701983723823346</v>
      </c>
      <c r="BH73" s="1880">
        <v>23.349814560439558</v>
      </c>
      <c r="BI73" s="1880">
        <v>26.960389527871108</v>
      </c>
      <c r="BJ73" s="1880">
        <v>25.083174657534244</v>
      </c>
      <c r="BK73" s="1365"/>
      <c r="BL73" s="1365"/>
      <c r="BM73" s="1365"/>
      <c r="BN73" s="1365"/>
    </row>
    <row r="74" spans="1:66" x14ac:dyDescent="0.25">
      <c r="A74" s="1865"/>
      <c r="B74" s="1866" t="s">
        <v>728</v>
      </c>
      <c r="C74" s="1519" t="s">
        <v>380</v>
      </c>
      <c r="D74" s="1864">
        <v>34.170291666666692</v>
      </c>
      <c r="E74" s="1864">
        <v>33.882594086021491</v>
      </c>
      <c r="G74" s="1781" t="s">
        <v>758</v>
      </c>
      <c r="H74" s="1101" t="s">
        <v>82</v>
      </c>
      <c r="I74" s="1878">
        <v>1.9</v>
      </c>
      <c r="J74" s="1879">
        <v>2.0150416666666677</v>
      </c>
      <c r="K74" s="1878">
        <v>1.9</v>
      </c>
      <c r="L74" s="1879">
        <v>1.6738709677419312</v>
      </c>
      <c r="M74" s="1880">
        <v>1.9</v>
      </c>
      <c r="N74" s="1880">
        <v>1.8416598360655723</v>
      </c>
      <c r="O74" s="1878">
        <v>1.9</v>
      </c>
      <c r="P74" s="1879">
        <v>1.3442638888888887</v>
      </c>
      <c r="Q74" s="1880">
        <v>1.9000000000000001</v>
      </c>
      <c r="R74" s="1880">
        <v>1.6776831501831488</v>
      </c>
      <c r="S74" s="1878">
        <v>1.9</v>
      </c>
      <c r="T74" s="1879">
        <v>1.9325000000000065</v>
      </c>
      <c r="U74" s="1880">
        <v>1.9</v>
      </c>
      <c r="V74" s="1880">
        <v>1.7424316939890716</v>
      </c>
      <c r="W74" s="1878">
        <v>1.9</v>
      </c>
      <c r="X74" s="1879">
        <v>1.7952688172042954</v>
      </c>
      <c r="Y74" s="1880">
        <v>1.9</v>
      </c>
      <c r="Z74" s="1880">
        <v>1.7531372549019602</v>
      </c>
      <c r="AA74" s="1878">
        <v>1.9</v>
      </c>
      <c r="AB74" s="1879">
        <v>1.9208194444444444</v>
      </c>
      <c r="AC74" s="1880">
        <v>1.9</v>
      </c>
      <c r="AD74" s="1880">
        <v>1.8824501811594205</v>
      </c>
      <c r="AE74" s="1880">
        <v>1.9</v>
      </c>
      <c r="AF74" s="1880">
        <v>1.7806261384335151</v>
      </c>
      <c r="AG74" s="1878">
        <v>1.9</v>
      </c>
      <c r="AH74" s="1879">
        <v>1.8051612903225811</v>
      </c>
      <c r="AI74" s="1880">
        <v>1.9</v>
      </c>
      <c r="AJ74" s="1880">
        <v>1.7841802959501554</v>
      </c>
      <c r="AK74" s="1878">
        <v>1.9</v>
      </c>
      <c r="AL74" s="1879">
        <v>0.27331944444444201</v>
      </c>
      <c r="AM74" s="1880">
        <v>1.9</v>
      </c>
      <c r="AN74" s="1880">
        <v>1.598418715846994</v>
      </c>
      <c r="AO74" s="1878">
        <v>1.9</v>
      </c>
      <c r="AP74" s="1879">
        <v>1.4180107526881771</v>
      </c>
      <c r="AQ74" s="1880">
        <v>1.9</v>
      </c>
      <c r="AR74" s="1880">
        <v>1.1751947463768126</v>
      </c>
      <c r="AS74" s="1880">
        <v>1.9</v>
      </c>
      <c r="AT74" s="1880">
        <v>1.5780818181818184</v>
      </c>
      <c r="AU74" s="1878">
        <v>1.9</v>
      </c>
      <c r="AV74" s="1879">
        <v>1.4900940860215022</v>
      </c>
      <c r="AW74" s="1880">
        <v>1.9</v>
      </c>
      <c r="AX74" s="1880">
        <v>1.5691680283224396</v>
      </c>
      <c r="AY74" s="1878">
        <v>1.9</v>
      </c>
      <c r="AZ74" s="1879">
        <v>1.438422619047623</v>
      </c>
      <c r="BA74" s="1880">
        <v>1.9000000000000001</v>
      </c>
      <c r="BB74" s="1880">
        <v>1.5582073353293413</v>
      </c>
      <c r="BC74" s="1878">
        <v>1.9</v>
      </c>
      <c r="BD74" s="1879">
        <v>1.8274731182795689</v>
      </c>
      <c r="BE74" s="1880">
        <v>1.9</v>
      </c>
      <c r="BF74" s="1880">
        <v>1.5902268518518519</v>
      </c>
      <c r="BG74" s="1880">
        <v>1.9000000000000001</v>
      </c>
      <c r="BH74" s="1880">
        <v>1.3804304029304035</v>
      </c>
      <c r="BI74" s="1880">
        <v>1.9</v>
      </c>
      <c r="BJ74" s="1880">
        <v>1.5810764840182647</v>
      </c>
      <c r="BK74" s="1365"/>
      <c r="BL74" s="1365"/>
      <c r="BM74" s="1365"/>
      <c r="BN74" s="1365"/>
    </row>
    <row r="75" spans="1:66" x14ac:dyDescent="0.25">
      <c r="A75" s="1865"/>
      <c r="B75" s="1866" t="s">
        <v>490</v>
      </c>
      <c r="C75" s="1519" t="s">
        <v>380</v>
      </c>
      <c r="D75" s="1864">
        <v>4.9680555555555559</v>
      </c>
      <c r="E75" s="1864">
        <v>4.4534946236559207</v>
      </c>
      <c r="G75" s="1781" t="s">
        <v>759</v>
      </c>
      <c r="H75" s="1101" t="s">
        <v>487</v>
      </c>
      <c r="I75" s="1878">
        <v>9.8875651041666686</v>
      </c>
      <c r="J75" s="1879">
        <v>9.1092638888888988</v>
      </c>
      <c r="K75" s="1878">
        <v>10.008547547043012</v>
      </c>
      <c r="L75" s="1879">
        <v>9.7737925627240081</v>
      </c>
      <c r="M75" s="1880">
        <v>9.9490479849726796</v>
      </c>
      <c r="N75" s="1880">
        <v>9.4469751821493659</v>
      </c>
      <c r="O75" s="1878">
        <v>7.2190104166666673</v>
      </c>
      <c r="P75" s="1879">
        <v>9.2752754629629575</v>
      </c>
      <c r="Q75" s="1880">
        <v>9.0490355998168521</v>
      </c>
      <c r="R75" s="1880">
        <v>9.3903708791208782</v>
      </c>
      <c r="S75" s="1878">
        <v>5.6992019489247321</v>
      </c>
      <c r="T75" s="1879">
        <v>9.3905936379928363</v>
      </c>
      <c r="U75" s="1880">
        <v>8.1978483606557386</v>
      </c>
      <c r="V75" s="1880">
        <v>9.3904274817850659</v>
      </c>
      <c r="W75" s="1878">
        <v>10.008547547043012</v>
      </c>
      <c r="X75" s="1879">
        <v>10.646312724014335</v>
      </c>
      <c r="Y75" s="1880">
        <v>8.5647220520152523</v>
      </c>
      <c r="Z75" s="1880">
        <v>9.6448878903413213</v>
      </c>
      <c r="AA75" s="1878">
        <v>10.00121527777778</v>
      </c>
      <c r="AB75" s="1879">
        <v>9.9493638888888896</v>
      </c>
      <c r="AC75" s="1880">
        <v>8.554094485960146</v>
      </c>
      <c r="AD75" s="1880">
        <v>9.9959240640096638</v>
      </c>
      <c r="AE75" s="1880">
        <v>8.8002127447632077</v>
      </c>
      <c r="AF75" s="1880">
        <v>9.6948019884638743</v>
      </c>
      <c r="AG75" s="1878">
        <v>10.008547547043012</v>
      </c>
      <c r="AH75" s="1879">
        <v>10.277065412186396</v>
      </c>
      <c r="AI75" s="1880">
        <v>8.9752518983644887</v>
      </c>
      <c r="AJ75" s="1880">
        <v>9.779148559190034</v>
      </c>
      <c r="AK75" s="1878">
        <v>10.00121527777778</v>
      </c>
      <c r="AL75" s="1879">
        <v>5.4214046296296114</v>
      </c>
      <c r="AM75" s="1880">
        <v>9.1013949368169413</v>
      </c>
      <c r="AN75" s="1880">
        <v>9.2433603711293273</v>
      </c>
      <c r="AO75" s="1878">
        <v>10.008547547043012</v>
      </c>
      <c r="AP75" s="1879">
        <v>9.3487132616487383</v>
      </c>
      <c r="AQ75" s="1880">
        <v>10.006156589673914</v>
      </c>
      <c r="AR75" s="1880">
        <v>8.3808834541062769</v>
      </c>
      <c r="AS75" s="1880">
        <v>9.2036557765151539</v>
      </c>
      <c r="AT75" s="1880">
        <v>9.2552365151515161</v>
      </c>
      <c r="AU75" s="1878">
        <v>10.008547547043012</v>
      </c>
      <c r="AV75" s="1879">
        <v>9.5848736559139862</v>
      </c>
      <c r="AW75" s="1880">
        <v>9.2851970996732049</v>
      </c>
      <c r="AX75" s="1880">
        <v>9.2886311274509801</v>
      </c>
      <c r="AY75" s="1878">
        <v>9.8632114955357171</v>
      </c>
      <c r="AZ75" s="1879">
        <v>9.6489122023809539</v>
      </c>
      <c r="BA75" s="1880">
        <v>9.3336533963323376</v>
      </c>
      <c r="BB75" s="1880">
        <v>9.3188343313373245</v>
      </c>
      <c r="BC75" s="1878">
        <v>10.008547547043012</v>
      </c>
      <c r="BD75" s="1879">
        <v>9.8302083333333297</v>
      </c>
      <c r="BE75" s="1880">
        <v>9.9633318865740765</v>
      </c>
      <c r="BF75" s="1880">
        <v>9.6893009259259273</v>
      </c>
      <c r="BG75" s="1880">
        <v>9.9849795386904781</v>
      </c>
      <c r="BH75" s="1880">
        <v>9.0279030830280824</v>
      </c>
      <c r="BI75" s="1880">
        <v>9.3909731735159845</v>
      </c>
      <c r="BJ75" s="1880">
        <v>9.3622660958904103</v>
      </c>
      <c r="BK75" s="1365"/>
      <c r="BL75" s="1365"/>
      <c r="BM75" s="1365"/>
      <c r="BN75" s="1365"/>
    </row>
    <row r="76" spans="1:66" x14ac:dyDescent="0.25">
      <c r="A76" s="1865"/>
      <c r="B76" s="1866" t="s">
        <v>766</v>
      </c>
      <c r="C76" s="1519" t="s">
        <v>380</v>
      </c>
      <c r="D76" s="1864">
        <v>3.0618194444444473</v>
      </c>
      <c r="E76" s="1864">
        <v>3.1648387096774182</v>
      </c>
      <c r="G76" s="1781" t="s">
        <v>761</v>
      </c>
      <c r="H76" s="1101" t="s">
        <v>488</v>
      </c>
      <c r="I76" s="1878">
        <v>8.4558146229130688</v>
      </c>
      <c r="J76" s="1879">
        <v>8.0846944444444535</v>
      </c>
      <c r="K76" s="1878">
        <v>8.5018663992422976</v>
      </c>
      <c r="L76" s="1879">
        <v>7.801547939068108</v>
      </c>
      <c r="M76" s="1880">
        <v>8.4792179846541522</v>
      </c>
      <c r="N76" s="1880">
        <v>7.9408003187613918</v>
      </c>
      <c r="O76" s="1878">
        <v>5.5711571675302229</v>
      </c>
      <c r="P76" s="1879">
        <v>6.5925254629629544</v>
      </c>
      <c r="Q76" s="1880">
        <v>7.5205166163715376</v>
      </c>
      <c r="R76" s="1880">
        <v>7.4963141025641047</v>
      </c>
      <c r="S76" s="1878">
        <v>4.2852498746448271</v>
      </c>
      <c r="T76" s="1879">
        <v>8.2143436379928332</v>
      </c>
      <c r="U76" s="1880">
        <v>6.6984406410147503</v>
      </c>
      <c r="V76" s="1880">
        <v>7.6787642304189454</v>
      </c>
      <c r="W76" s="1878">
        <v>8.5018663992422976</v>
      </c>
      <c r="X76" s="1879">
        <v>8.1107750896057436</v>
      </c>
      <c r="Y76" s="1880">
        <v>7.0638406312438606</v>
      </c>
      <c r="Z76" s="1880">
        <v>7.7662958424110409</v>
      </c>
      <c r="AA76" s="1878">
        <v>8.5107225100748405</v>
      </c>
      <c r="AB76" s="1879">
        <v>8.3170583333333337</v>
      </c>
      <c r="AC76" s="1880">
        <v>7.0839378238341961</v>
      </c>
      <c r="AD76" s="1880">
        <v>8.2129394625603886</v>
      </c>
      <c r="AE76" s="1880">
        <v>7.3010343818718901</v>
      </c>
      <c r="AF76" s="1880">
        <v>7.8565847753491207</v>
      </c>
      <c r="AG76" s="1878">
        <v>8.5018663992422976</v>
      </c>
      <c r="AH76" s="1879">
        <v>7.7573611111111145</v>
      </c>
      <c r="AI76" s="1880">
        <v>7.474986683453583</v>
      </c>
      <c r="AJ76" s="1880">
        <v>7.8422112538940842</v>
      </c>
      <c r="AK76" s="1878">
        <v>8.5107225100748405</v>
      </c>
      <c r="AL76" s="1879">
        <v>1.8027615740740723</v>
      </c>
      <c r="AM76" s="1880">
        <v>7.6023312523004609</v>
      </c>
      <c r="AN76" s="1880">
        <v>7.0996559653916229</v>
      </c>
      <c r="AO76" s="1878">
        <v>8.5018663992422976</v>
      </c>
      <c r="AP76" s="1879">
        <v>8.0168705197132599</v>
      </c>
      <c r="AQ76" s="1880">
        <v>8.5047542614702998</v>
      </c>
      <c r="AR76" s="1880">
        <v>5.9030872584541063</v>
      </c>
      <c r="AS76" s="1880">
        <v>7.7037333961375394</v>
      </c>
      <c r="AT76" s="1880">
        <v>7.2030510606060618</v>
      </c>
      <c r="AU76" s="1878">
        <v>8.5018663992422976</v>
      </c>
      <c r="AV76" s="1879">
        <v>8.0409005376343909</v>
      </c>
      <c r="AW76" s="1880">
        <v>7.7845900075631853</v>
      </c>
      <c r="AX76" s="1880">
        <v>7.2879312363834421</v>
      </c>
      <c r="AY76" s="1878">
        <v>8.530332469775475</v>
      </c>
      <c r="AZ76" s="1879">
        <v>8.0677752976190558</v>
      </c>
      <c r="BA76" s="1880">
        <v>7.8471073397246949</v>
      </c>
      <c r="BB76" s="1880">
        <v>7.3533073852295407</v>
      </c>
      <c r="BC76" s="1878">
        <v>8.5018663992422976</v>
      </c>
      <c r="BD76" s="1879">
        <v>8.0876948924731238</v>
      </c>
      <c r="BE76" s="1880">
        <v>8.5107225100748405</v>
      </c>
      <c r="BF76" s="1880">
        <v>8.0653796296296285</v>
      </c>
      <c r="BG76" s="1880">
        <v>8.5077055931978212</v>
      </c>
      <c r="BH76" s="1880">
        <v>6.9723527167277162</v>
      </c>
      <c r="BI76" s="1880">
        <v>7.9027170132727642</v>
      </c>
      <c r="BJ76" s="1880">
        <v>7.41568002283105</v>
      </c>
      <c r="BK76" s="1365"/>
      <c r="BL76" s="1365"/>
      <c r="BM76" s="1365"/>
      <c r="BN76" s="1365"/>
    </row>
    <row r="77" spans="1:66" x14ac:dyDescent="0.25">
      <c r="A77" s="1865"/>
      <c r="B77" s="1866" t="s">
        <v>769</v>
      </c>
      <c r="C77" s="1519" t="s">
        <v>380</v>
      </c>
      <c r="D77" s="1864">
        <v>1.5425277777777777</v>
      </c>
      <c r="E77" s="1864">
        <v>1.5533870967741941</v>
      </c>
      <c r="G77" s="1781" t="s">
        <v>763</v>
      </c>
      <c r="H77" s="1101" t="s">
        <v>489</v>
      </c>
      <c r="I77" s="1878">
        <v>5.6849311052477276</v>
      </c>
      <c r="J77" s="1879">
        <v>5.397704166666669</v>
      </c>
      <c r="K77" s="1878">
        <v>5.6809444775441884</v>
      </c>
      <c r="L77" s="1879">
        <v>5.2151232078853056</v>
      </c>
      <c r="M77" s="1880">
        <v>5.6829051141197002</v>
      </c>
      <c r="N77" s="1880">
        <v>5.3049171220400737</v>
      </c>
      <c r="O77" s="1878">
        <v>4.5254910583406627</v>
      </c>
      <c r="P77" s="1879">
        <v>4.0661060185185214</v>
      </c>
      <c r="Q77" s="1880">
        <v>5.3013400407859512</v>
      </c>
      <c r="R77" s="1880">
        <v>4.8965178571428591</v>
      </c>
      <c r="S77" s="1878">
        <v>2.2949853888274179</v>
      </c>
      <c r="T77" s="1879">
        <v>5.0742629928315317</v>
      </c>
      <c r="U77" s="1880">
        <v>4.5374302521735377</v>
      </c>
      <c r="V77" s="1880">
        <v>4.9416826047358828</v>
      </c>
      <c r="W77" s="1878">
        <v>5.8603427242034787</v>
      </c>
      <c r="X77" s="1879">
        <v>4.6540801971326253</v>
      </c>
      <c r="Y77" s="1880">
        <v>4.8054713412776424</v>
      </c>
      <c r="Z77" s="1880">
        <v>4.883410221496006</v>
      </c>
      <c r="AA77" s="1878">
        <v>5.9321020228671948</v>
      </c>
      <c r="AB77" s="1879">
        <v>5.1571597222222225</v>
      </c>
      <c r="AC77" s="1880">
        <v>4.6823720890214515</v>
      </c>
      <c r="AD77" s="1880">
        <v>4.9597112016908209</v>
      </c>
      <c r="AE77" s="1880">
        <v>4.9901648956365854</v>
      </c>
      <c r="AF77" s="1880">
        <v>4.9282871888281727</v>
      </c>
      <c r="AG77" s="1878">
        <v>6.4583368797344454</v>
      </c>
      <c r="AH77" s="1879">
        <v>4.9358543906810119</v>
      </c>
      <c r="AI77" s="1880">
        <v>5.2028440148283321</v>
      </c>
      <c r="AJ77" s="1880">
        <v>4.9293833722741454</v>
      </c>
      <c r="AK77" s="1878">
        <v>6.4264438581061274</v>
      </c>
      <c r="AL77" s="1879">
        <v>1.9346851851851787</v>
      </c>
      <c r="AM77" s="1880">
        <v>5.3532866185100278</v>
      </c>
      <c r="AN77" s="1880">
        <v>4.5611827755009111</v>
      </c>
      <c r="AO77" s="1878">
        <v>6.4583368797344454</v>
      </c>
      <c r="AP77" s="1879">
        <v>4.4845143369175604</v>
      </c>
      <c r="AQ77" s="1880">
        <v>6.447936981377385</v>
      </c>
      <c r="AR77" s="1880">
        <v>3.8051302838164252</v>
      </c>
      <c r="AS77" s="1880">
        <v>5.4778559206844175</v>
      </c>
      <c r="AT77" s="1880">
        <v>4.5525401515151511</v>
      </c>
      <c r="AU77" s="1878">
        <v>6.4583368797344454</v>
      </c>
      <c r="AV77" s="1879">
        <v>5.2573481182795785</v>
      </c>
      <c r="AW77" s="1880">
        <v>5.5771856910456945</v>
      </c>
      <c r="AX77" s="1880">
        <v>4.6239422657952085</v>
      </c>
      <c r="AY77" s="1878">
        <v>6.3558235959291371</v>
      </c>
      <c r="AZ77" s="1879">
        <v>5.4483437499999985</v>
      </c>
      <c r="BA77" s="1880">
        <v>5.6424607249880188</v>
      </c>
      <c r="BB77" s="1880">
        <v>4.693053767465071</v>
      </c>
      <c r="BC77" s="1878">
        <v>7.1759298663716056</v>
      </c>
      <c r="BD77" s="1879">
        <v>5.8737793010752695</v>
      </c>
      <c r="BE77" s="1880">
        <v>6.6736147757255937</v>
      </c>
      <c r="BF77" s="1880">
        <v>5.5290952777777802</v>
      </c>
      <c r="BG77" s="1880">
        <v>6.5595358906704551</v>
      </c>
      <c r="BH77" s="1880">
        <v>4.6576404456654474</v>
      </c>
      <c r="BI77" s="1880">
        <v>5.7727005698726526</v>
      </c>
      <c r="BJ77" s="1880">
        <v>4.7933345662100457</v>
      </c>
      <c r="BK77" s="1365"/>
      <c r="BL77" s="1365"/>
      <c r="BM77" s="1365"/>
      <c r="BN77" s="1365"/>
    </row>
    <row r="78" spans="1:66" x14ac:dyDescent="0.25">
      <c r="A78" s="1865"/>
      <c r="B78" s="1866" t="s">
        <v>729</v>
      </c>
      <c r="C78" s="1519" t="s">
        <v>380</v>
      </c>
      <c r="D78" s="1864">
        <v>0.6318055555555544</v>
      </c>
      <c r="E78" s="1864">
        <v>0.59745967741935579</v>
      </c>
      <c r="G78" s="1781" t="s">
        <v>764</v>
      </c>
      <c r="H78" s="1101" t="s">
        <v>728</v>
      </c>
      <c r="I78" s="1878">
        <v>34.4</v>
      </c>
      <c r="J78" s="1879">
        <v>35.302058333333413</v>
      </c>
      <c r="K78" s="1878">
        <v>34.4</v>
      </c>
      <c r="L78" s="1879">
        <v>35.115704301075276</v>
      </c>
      <c r="M78" s="1880">
        <v>34.4</v>
      </c>
      <c r="N78" s="1880">
        <v>35.20735382513665</v>
      </c>
      <c r="O78" s="1878">
        <v>34.4</v>
      </c>
      <c r="P78" s="1879">
        <v>33.529218055555546</v>
      </c>
      <c r="Q78" s="1880">
        <v>34.4</v>
      </c>
      <c r="R78" s="1880">
        <v>34.654122252747278</v>
      </c>
      <c r="S78" s="1878">
        <v>34.4</v>
      </c>
      <c r="T78" s="1879">
        <v>34.919024193548324</v>
      </c>
      <c r="U78" s="1880">
        <v>34.4</v>
      </c>
      <c r="V78" s="1880">
        <v>34.721433401639352</v>
      </c>
      <c r="W78" s="1878">
        <v>34.4</v>
      </c>
      <c r="X78" s="1879">
        <v>34.664918010752722</v>
      </c>
      <c r="Y78" s="1880">
        <v>34.4</v>
      </c>
      <c r="Z78" s="1880">
        <v>34.709982570806112</v>
      </c>
      <c r="AA78" s="1878">
        <v>34.4</v>
      </c>
      <c r="AB78" s="1879">
        <v>33.877922222222224</v>
      </c>
      <c r="AC78" s="1880">
        <v>34.4</v>
      </c>
      <c r="AD78" s="1880">
        <v>34.493911684782603</v>
      </c>
      <c r="AE78" s="1880">
        <v>34.4</v>
      </c>
      <c r="AF78" s="1880">
        <v>34.573579234972691</v>
      </c>
      <c r="AG78" s="1878">
        <v>34.4</v>
      </c>
      <c r="AH78" s="1879">
        <v>34.012521505376085</v>
      </c>
      <c r="AI78" s="1880">
        <v>34.4</v>
      </c>
      <c r="AJ78" s="1880">
        <v>34.492304517133931</v>
      </c>
      <c r="AK78" s="1878">
        <v>34.4</v>
      </c>
      <c r="AL78" s="1879">
        <v>25.946550000000265</v>
      </c>
      <c r="AM78" s="1880">
        <v>34.4</v>
      </c>
      <c r="AN78" s="1880">
        <v>33.44159699453553</v>
      </c>
      <c r="AO78" s="1878">
        <v>34.4</v>
      </c>
      <c r="AP78" s="1879">
        <v>34.334134408601884</v>
      </c>
      <c r="AQ78" s="1880">
        <v>34.4</v>
      </c>
      <c r="AR78" s="1880">
        <v>31.490682971014408</v>
      </c>
      <c r="AS78" s="1880">
        <v>34.4</v>
      </c>
      <c r="AT78" s="1880">
        <v>33.542210303030281</v>
      </c>
      <c r="AU78" s="1878">
        <v>34.4</v>
      </c>
      <c r="AV78" s="1879">
        <v>34.193084677419606</v>
      </c>
      <c r="AW78" s="1880">
        <v>34.4</v>
      </c>
      <c r="AX78" s="1880">
        <v>33.608148556644885</v>
      </c>
      <c r="AY78" s="1878">
        <v>34.4</v>
      </c>
      <c r="AZ78" s="1879">
        <v>34.599572916666666</v>
      </c>
      <c r="BA78" s="1880">
        <v>34.4</v>
      </c>
      <c r="BB78" s="1880">
        <v>33.691261976047912</v>
      </c>
      <c r="BC78" s="1878">
        <v>34.4</v>
      </c>
      <c r="BD78" s="1879">
        <v>34.946900537634541</v>
      </c>
      <c r="BE78" s="1880">
        <v>34.4</v>
      </c>
      <c r="BF78" s="1880">
        <v>34.579195370370499</v>
      </c>
      <c r="BG78" s="1880">
        <v>34.4</v>
      </c>
      <c r="BH78" s="1880">
        <v>33.017969322344342</v>
      </c>
      <c r="BI78" s="1880">
        <v>34.4</v>
      </c>
      <c r="BJ78" s="1880">
        <v>33.797905251141579</v>
      </c>
      <c r="BK78" s="1365"/>
      <c r="BL78" s="1365"/>
      <c r="BM78" s="1365"/>
      <c r="BN78" s="1365"/>
    </row>
    <row r="79" spans="1:66" x14ac:dyDescent="0.25">
      <c r="A79" s="1865"/>
      <c r="B79" s="1894" t="s">
        <v>734</v>
      </c>
      <c r="C79" s="1519" t="s">
        <v>380</v>
      </c>
      <c r="D79" s="1864">
        <v>0.89579548472222215</v>
      </c>
      <c r="E79" s="1864">
        <v>0.86948325672043014</v>
      </c>
      <c r="G79" s="1781" t="s">
        <v>765</v>
      </c>
      <c r="H79" s="1101" t="s">
        <v>490</v>
      </c>
      <c r="I79" s="1878">
        <v>4.8</v>
      </c>
      <c r="J79" s="1879">
        <v>5.3838888888889009</v>
      </c>
      <c r="K79" s="1878">
        <v>4.8</v>
      </c>
      <c r="L79" s="1879">
        <v>5.4920698924730962</v>
      </c>
      <c r="M79" s="1880">
        <v>4.8</v>
      </c>
      <c r="N79" s="1880">
        <v>5.4388661202185746</v>
      </c>
      <c r="O79" s="1878">
        <v>4.8</v>
      </c>
      <c r="P79" s="1879">
        <v>4.9595833333333559</v>
      </c>
      <c r="Q79" s="1880">
        <v>4.8</v>
      </c>
      <c r="R79" s="1880">
        <v>5.2808608058608089</v>
      </c>
      <c r="S79" s="1878">
        <v>4.8</v>
      </c>
      <c r="T79" s="1879">
        <v>5.3622311827956706</v>
      </c>
      <c r="U79" s="1880">
        <v>4.8</v>
      </c>
      <c r="V79" s="1880">
        <v>5.3015368852458966</v>
      </c>
      <c r="W79" s="1878">
        <v>4.8</v>
      </c>
      <c r="X79" s="1879">
        <v>5.4178763440860331</v>
      </c>
      <c r="Y79" s="1880">
        <v>4.8</v>
      </c>
      <c r="Z79" s="1880">
        <v>5.3251089324618714</v>
      </c>
      <c r="AA79" s="1878">
        <v>4.8</v>
      </c>
      <c r="AB79" s="1879">
        <v>5.4931944444444438</v>
      </c>
      <c r="AC79" s="1880">
        <v>4.8</v>
      </c>
      <c r="AD79" s="1880">
        <v>5.4236865942028922</v>
      </c>
      <c r="AE79" s="1880">
        <v>4.8</v>
      </c>
      <c r="AF79" s="1880">
        <v>5.3526639344262286</v>
      </c>
      <c r="AG79" s="1878">
        <v>4.8</v>
      </c>
      <c r="AH79" s="1879">
        <v>5.4294354838709875</v>
      </c>
      <c r="AI79" s="1880">
        <v>4.8</v>
      </c>
      <c r="AJ79" s="1880">
        <v>5.3637850467289736</v>
      </c>
      <c r="AK79" s="1878">
        <v>4.8</v>
      </c>
      <c r="AL79" s="1879">
        <v>3.0890277777777855</v>
      </c>
      <c r="AM79" s="1880">
        <v>4.8</v>
      </c>
      <c r="AN79" s="1880">
        <v>5.0841017759562863</v>
      </c>
      <c r="AO79" s="1878">
        <v>4.8</v>
      </c>
      <c r="AP79" s="1879">
        <v>5.2395161290322543</v>
      </c>
      <c r="AQ79" s="1880">
        <v>4.8</v>
      </c>
      <c r="AR79" s="1880">
        <v>4.6022644927536325</v>
      </c>
      <c r="AS79" s="1880">
        <v>4.8</v>
      </c>
      <c r="AT79" s="1880">
        <v>5.1016212121212146</v>
      </c>
      <c r="AU79" s="1878">
        <v>4.8</v>
      </c>
      <c r="AV79" s="1879">
        <v>5.4365591397849116</v>
      </c>
      <c r="AW79" s="1880">
        <v>4.8</v>
      </c>
      <c r="AX79" s="1880">
        <v>5.1355528322440067</v>
      </c>
      <c r="AY79" s="1878">
        <v>4.8</v>
      </c>
      <c r="AZ79" s="1879">
        <v>5.4443452380952362</v>
      </c>
      <c r="BA79" s="1880">
        <v>4.8</v>
      </c>
      <c r="BB79" s="1880">
        <v>5.1614396207584807</v>
      </c>
      <c r="BC79" s="1878">
        <v>4.8</v>
      </c>
      <c r="BD79" s="1879">
        <v>5.5731182795699237</v>
      </c>
      <c r="BE79" s="1880">
        <v>4.8</v>
      </c>
      <c r="BF79" s="1880">
        <v>5.4860185185185166</v>
      </c>
      <c r="BG79" s="1880">
        <v>4.8</v>
      </c>
      <c r="BH79" s="1880">
        <v>5.0392857142857173</v>
      </c>
      <c r="BI79" s="1880">
        <v>4.8</v>
      </c>
      <c r="BJ79" s="1880">
        <v>5.1964041095890421</v>
      </c>
      <c r="BK79" s="1365"/>
      <c r="BL79" s="1365"/>
      <c r="BM79" s="1365"/>
      <c r="BN79" s="1365"/>
    </row>
    <row r="80" spans="1:66" x14ac:dyDescent="0.25">
      <c r="A80" s="1865"/>
      <c r="B80" s="1894" t="s">
        <v>735</v>
      </c>
      <c r="C80" s="1519" t="s">
        <v>380</v>
      </c>
      <c r="D80" s="1864">
        <v>0.259755010555556</v>
      </c>
      <c r="E80" s="1864">
        <v>0.24748231639784987</v>
      </c>
      <c r="G80" s="1781" t="s">
        <v>767</v>
      </c>
      <c r="H80" s="1101" t="s">
        <v>729</v>
      </c>
      <c r="I80" s="1878">
        <v>0.9</v>
      </c>
      <c r="J80" s="1879">
        <v>0.87187499999999996</v>
      </c>
      <c r="K80" s="1878">
        <v>0.9</v>
      </c>
      <c r="L80" s="1879">
        <v>0.85887096774193517</v>
      </c>
      <c r="M80" s="1880">
        <v>0.9</v>
      </c>
      <c r="N80" s="1880">
        <v>0.86526639344262279</v>
      </c>
      <c r="O80" s="1878">
        <v>0.9</v>
      </c>
      <c r="P80" s="1879">
        <v>0.85356944444444549</v>
      </c>
      <c r="Q80" s="1880">
        <v>0.89999999999999991</v>
      </c>
      <c r="R80" s="1880">
        <v>0.86141025641025659</v>
      </c>
      <c r="S80" s="1878">
        <v>0.9</v>
      </c>
      <c r="T80" s="1879">
        <v>0.85702956989247425</v>
      </c>
      <c r="U80" s="1880">
        <v>0.9</v>
      </c>
      <c r="V80" s="1880">
        <v>0.86029713114754147</v>
      </c>
      <c r="W80" s="1878">
        <v>0.9</v>
      </c>
      <c r="X80" s="1879">
        <v>0.82581989247311727</v>
      </c>
      <c r="Y80" s="1880">
        <v>0.90000000000000013</v>
      </c>
      <c r="Z80" s="1880">
        <v>0.85331154684095878</v>
      </c>
      <c r="AA80" s="1878">
        <v>0.9</v>
      </c>
      <c r="AB80" s="1879">
        <v>0.8031152777777778</v>
      </c>
      <c r="AC80" s="1880">
        <v>0.9</v>
      </c>
      <c r="AD80" s="1880">
        <v>0.82893251811594204</v>
      </c>
      <c r="AE80" s="1880">
        <v>0.90000000000000013</v>
      </c>
      <c r="AF80" s="1880">
        <v>0.84508265027322427</v>
      </c>
      <c r="AG80" s="1878">
        <v>0.9</v>
      </c>
      <c r="AH80" s="1879">
        <v>0.80017069892473203</v>
      </c>
      <c r="AI80" s="1880">
        <v>0.9</v>
      </c>
      <c r="AJ80" s="1880">
        <v>0.83857671339563877</v>
      </c>
      <c r="AK80" s="1878">
        <v>0.9</v>
      </c>
      <c r="AL80" s="1879">
        <v>0.5394722222222198</v>
      </c>
      <c r="AM80" s="1880">
        <v>0.9</v>
      </c>
      <c r="AN80" s="1880">
        <v>0.80180157103825134</v>
      </c>
      <c r="AO80" s="1878">
        <v>0.9</v>
      </c>
      <c r="AP80" s="1879">
        <v>0.72225806451613028</v>
      </c>
      <c r="AQ80" s="1880">
        <v>0.9</v>
      </c>
      <c r="AR80" s="1880">
        <v>0.68890715579710149</v>
      </c>
      <c r="AS80" s="1880">
        <v>0.9</v>
      </c>
      <c r="AT80" s="1880">
        <v>0.79283484848484853</v>
      </c>
      <c r="AU80" s="1878">
        <v>0.9</v>
      </c>
      <c r="AV80" s="1879">
        <v>0.73088709677419317</v>
      </c>
      <c r="AW80" s="1880">
        <v>0.90000000000000013</v>
      </c>
      <c r="AX80" s="1880">
        <v>0.78655909586056649</v>
      </c>
      <c r="AY80" s="1878">
        <v>0.9</v>
      </c>
      <c r="AZ80" s="1879">
        <v>0.73002976190476232</v>
      </c>
      <c r="BA80" s="1880">
        <v>0.89999999999999991</v>
      </c>
      <c r="BB80" s="1880">
        <v>0.78182010978043903</v>
      </c>
      <c r="BC80" s="1878">
        <v>0.9</v>
      </c>
      <c r="BD80" s="1879">
        <v>0.81115591397849462</v>
      </c>
      <c r="BE80" s="1880">
        <v>0.9</v>
      </c>
      <c r="BF80" s="1880">
        <v>0.7582685185185184</v>
      </c>
      <c r="BG80" s="1880">
        <v>0.89999999999999991</v>
      </c>
      <c r="BH80" s="1880">
        <v>0.72320673076923081</v>
      </c>
      <c r="BI80" s="1880">
        <v>0.9</v>
      </c>
      <c r="BJ80" s="1880">
        <v>0.78431164383561647</v>
      </c>
      <c r="BK80" s="1365"/>
      <c r="BL80" s="1365"/>
      <c r="BM80" s="1365"/>
      <c r="BN80" s="1365"/>
    </row>
    <row r="81" spans="1:66" ht="15.75" x14ac:dyDescent="0.25">
      <c r="A81" s="1875"/>
      <c r="B81" s="1894" t="s">
        <v>741</v>
      </c>
      <c r="C81" s="1519" t="s">
        <v>380</v>
      </c>
      <c r="D81" s="1864">
        <v>0.47197477138888738</v>
      </c>
      <c r="E81" s="1864">
        <v>0.47029550080645333</v>
      </c>
      <c r="G81" s="1781" t="s">
        <v>768</v>
      </c>
      <c r="H81" s="1101" t="s">
        <v>730</v>
      </c>
      <c r="I81" s="1878">
        <v>1</v>
      </c>
      <c r="J81" s="1879">
        <v>1.5365277777777768</v>
      </c>
      <c r="K81" s="1878">
        <v>1</v>
      </c>
      <c r="L81" s="1879">
        <v>1.550672043010749</v>
      </c>
      <c r="M81" s="1880">
        <v>1</v>
      </c>
      <c r="N81" s="1880">
        <v>1.5437158469945331</v>
      </c>
      <c r="O81" s="1878">
        <v>1</v>
      </c>
      <c r="P81" s="1879">
        <v>1.4580555555555545</v>
      </c>
      <c r="Q81" s="1880">
        <v>1</v>
      </c>
      <c r="R81" s="1880">
        <v>1.5154761904761882</v>
      </c>
      <c r="S81" s="1878">
        <v>1</v>
      </c>
      <c r="T81" s="1879">
        <v>1.5544354838709726</v>
      </c>
      <c r="U81" s="1880">
        <v>1</v>
      </c>
      <c r="V81" s="1880">
        <v>1.5253756830601091</v>
      </c>
      <c r="W81" s="1878">
        <v>1</v>
      </c>
      <c r="X81" s="1879">
        <v>1.1541666666666628</v>
      </c>
      <c r="Y81" s="1880">
        <v>1</v>
      </c>
      <c r="Z81" s="1880">
        <v>1.4501633986928095</v>
      </c>
      <c r="AA81" s="1878">
        <v>1</v>
      </c>
      <c r="AB81" s="1879">
        <v>1.2852777777777777</v>
      </c>
      <c r="AC81" s="1880">
        <v>1</v>
      </c>
      <c r="AD81" s="1880">
        <v>1.33179347826087</v>
      </c>
      <c r="AE81" s="1880">
        <v>1</v>
      </c>
      <c r="AF81" s="1880">
        <v>1.4231329690346075</v>
      </c>
      <c r="AG81" s="1878">
        <v>1</v>
      </c>
      <c r="AH81" s="1879">
        <v>1.3350403225806489</v>
      </c>
      <c r="AI81" s="1880">
        <v>1</v>
      </c>
      <c r="AJ81" s="1880">
        <v>1.4103718847352023</v>
      </c>
      <c r="AK81" s="1878">
        <v>1</v>
      </c>
      <c r="AL81" s="1879">
        <v>0.83647222222222839</v>
      </c>
      <c r="AM81" s="1880">
        <v>1</v>
      </c>
      <c r="AN81" s="1880">
        <v>1.3398104508196729</v>
      </c>
      <c r="AO81" s="1878">
        <v>1</v>
      </c>
      <c r="AP81" s="1879">
        <v>1.1300806451612884</v>
      </c>
      <c r="AQ81" s="1880">
        <v>1</v>
      </c>
      <c r="AR81" s="1880">
        <v>1.1034012681159446</v>
      </c>
      <c r="AS81" s="1880">
        <v>1</v>
      </c>
      <c r="AT81" s="1880">
        <v>1.3161681818181823</v>
      </c>
      <c r="AU81" s="1878">
        <v>1</v>
      </c>
      <c r="AV81" s="1879">
        <v>1.0709811827956988</v>
      </c>
      <c r="AW81" s="1880">
        <v>1</v>
      </c>
      <c r="AX81" s="1880">
        <v>1.2913289760348587</v>
      </c>
      <c r="AY81" s="1878">
        <v>1</v>
      </c>
      <c r="AZ81" s="1879">
        <v>1.0417410714285713</v>
      </c>
      <c r="BA81" s="1880">
        <v>1</v>
      </c>
      <c r="BB81" s="1880">
        <v>1.2704054391217567</v>
      </c>
      <c r="BC81" s="1878">
        <v>1</v>
      </c>
      <c r="BD81" s="1879">
        <v>1.224462365591396</v>
      </c>
      <c r="BE81" s="1880">
        <v>1</v>
      </c>
      <c r="BF81" s="1880">
        <v>1.1147499999999995</v>
      </c>
      <c r="BG81" s="1880">
        <v>1</v>
      </c>
      <c r="BH81" s="1880">
        <v>1.1090132783882791</v>
      </c>
      <c r="BI81" s="1880">
        <v>1</v>
      </c>
      <c r="BJ81" s="1880">
        <v>1.2665034246575342</v>
      </c>
      <c r="BK81" s="1365"/>
      <c r="BL81" s="1365"/>
      <c r="BM81" s="1365"/>
      <c r="BN81" s="1365"/>
    </row>
    <row r="82" spans="1:66" x14ac:dyDescent="0.25">
      <c r="B82" s="1866" t="s">
        <v>731</v>
      </c>
      <c r="C82" s="1519" t="s">
        <v>380</v>
      </c>
      <c r="D82" s="1864">
        <v>1.2024613888888884</v>
      </c>
      <c r="E82" s="1864">
        <v>1.0451474462365573</v>
      </c>
      <c r="G82" s="1781" t="s">
        <v>770</v>
      </c>
      <c r="H82" s="1101" t="s">
        <v>731</v>
      </c>
      <c r="I82" s="1878">
        <v>1.4</v>
      </c>
      <c r="J82" s="1879">
        <v>1.2285622222222206</v>
      </c>
      <c r="K82" s="1878">
        <v>1.4</v>
      </c>
      <c r="L82" s="1879">
        <v>1.2295610215053772</v>
      </c>
      <c r="M82" s="1880">
        <v>1.4</v>
      </c>
      <c r="N82" s="1880">
        <v>1.2290698087431691</v>
      </c>
      <c r="O82" s="1878">
        <v>1.4</v>
      </c>
      <c r="P82" s="1879">
        <v>1.2591351388888889</v>
      </c>
      <c r="Q82" s="1880">
        <v>1.4</v>
      </c>
      <c r="R82" s="1880">
        <v>1.238981456043956</v>
      </c>
      <c r="S82" s="1878">
        <v>1.4</v>
      </c>
      <c r="T82" s="1879">
        <v>1.1862307526881717</v>
      </c>
      <c r="U82" s="1880">
        <v>1.4</v>
      </c>
      <c r="V82" s="1880">
        <v>1.225577588797814</v>
      </c>
      <c r="W82" s="1878">
        <v>1.4</v>
      </c>
      <c r="X82" s="1879">
        <v>1.2874363978494607</v>
      </c>
      <c r="Y82" s="1880">
        <v>1.4000000000000001</v>
      </c>
      <c r="Z82" s="1880">
        <v>1.2381110729847489</v>
      </c>
      <c r="AA82" s="1878">
        <v>1.4</v>
      </c>
      <c r="AB82" s="1879">
        <v>1.1752444444444445</v>
      </c>
      <c r="AC82" s="1880">
        <v>1.4</v>
      </c>
      <c r="AD82" s="1880">
        <v>1.2167501630434776</v>
      </c>
      <c r="AE82" s="1880">
        <v>1.4</v>
      </c>
      <c r="AF82" s="1880">
        <v>1.2278050683060104</v>
      </c>
      <c r="AG82" s="1878">
        <v>1.4</v>
      </c>
      <c r="AH82" s="1879">
        <v>1.1348008064516146</v>
      </c>
      <c r="AI82" s="1880">
        <v>1.4</v>
      </c>
      <c r="AJ82" s="1880">
        <v>1.2143324883177571</v>
      </c>
      <c r="AK82" s="1878">
        <v>1.4</v>
      </c>
      <c r="AL82" s="1879">
        <v>0.80291049999999919</v>
      </c>
      <c r="AM82" s="1880">
        <v>1.4</v>
      </c>
      <c r="AN82" s="1880">
        <v>1.163747817622951</v>
      </c>
      <c r="AO82" s="1878">
        <v>1.4</v>
      </c>
      <c r="AP82" s="1879">
        <v>1.005424731182796</v>
      </c>
      <c r="AQ82" s="1880">
        <v>1.4</v>
      </c>
      <c r="AR82" s="1880">
        <v>0.98298159420289888</v>
      </c>
      <c r="AS82" s="1880">
        <v>1.4</v>
      </c>
      <c r="AT82" s="1880">
        <v>1.145900487878788</v>
      </c>
      <c r="AU82" s="1878">
        <v>1.4</v>
      </c>
      <c r="AV82" s="1879">
        <v>1.0438978494623663</v>
      </c>
      <c r="AW82" s="1880">
        <v>1.4000000000000001</v>
      </c>
      <c r="AX82" s="1880">
        <v>1.1355668872549021</v>
      </c>
      <c r="AY82" s="1878">
        <v>1.4</v>
      </c>
      <c r="AZ82" s="1879">
        <v>1.0638648809523803</v>
      </c>
      <c r="BA82" s="1880">
        <v>1.4</v>
      </c>
      <c r="BB82" s="1880">
        <v>1.1295559406187625</v>
      </c>
      <c r="BC82" s="1878">
        <v>1.4</v>
      </c>
      <c r="BD82" s="1879">
        <v>1.0987927419354826</v>
      </c>
      <c r="BE82" s="1880">
        <v>1.4</v>
      </c>
      <c r="BF82" s="1880">
        <v>1.0690180555555553</v>
      </c>
      <c r="BG82" s="1880">
        <v>1.4</v>
      </c>
      <c r="BH82" s="1880">
        <v>1.0255270970695971</v>
      </c>
      <c r="BI82" s="1880">
        <v>1.4</v>
      </c>
      <c r="BJ82" s="1880">
        <v>1.1269431757990866</v>
      </c>
      <c r="BK82" s="1365"/>
      <c r="BL82" s="1365"/>
      <c r="BM82" s="1365"/>
      <c r="BN82" s="1365"/>
    </row>
    <row r="83" spans="1:66" x14ac:dyDescent="0.25">
      <c r="A83" s="32"/>
      <c r="B83" s="32" t="s">
        <v>775</v>
      </c>
      <c r="C83" s="32" t="s">
        <v>380</v>
      </c>
      <c r="D83" s="32">
        <v>122.30793637777781</v>
      </c>
      <c r="E83" s="32">
        <v>125.68636524059139</v>
      </c>
      <c r="G83" s="175"/>
      <c r="H83" s="175"/>
      <c r="M83" s="175"/>
      <c r="N83" s="175"/>
      <c r="Q83" s="175"/>
      <c r="R83" s="175"/>
      <c r="U83" s="175"/>
      <c r="V83" s="175"/>
      <c r="Y83" s="175"/>
      <c r="Z83" s="175"/>
      <c r="AC83" s="175"/>
      <c r="AD83" s="175"/>
      <c r="AE83" s="175"/>
      <c r="AF83" s="175"/>
      <c r="AH83" s="32"/>
      <c r="AI83" s="175"/>
      <c r="AJ83" s="175"/>
      <c r="AM83" s="175"/>
      <c r="AN83" s="175"/>
      <c r="AQ83" s="175"/>
      <c r="AR83" s="175"/>
      <c r="AS83" s="175"/>
      <c r="AT83" s="175"/>
      <c r="AW83" s="175"/>
      <c r="AX83" s="175"/>
      <c r="BA83" s="175"/>
      <c r="BB83" s="175"/>
      <c r="BE83" s="175"/>
      <c r="BF83" s="175"/>
      <c r="BG83" s="175"/>
      <c r="BH83" s="175"/>
      <c r="BI83" s="175"/>
      <c r="BJ83" s="175"/>
      <c r="BK83" s="1365"/>
      <c r="BL83" s="1365"/>
      <c r="BM83" s="1365"/>
      <c r="BN83" s="1365"/>
    </row>
    <row r="84" spans="1:66" ht="15.75" thickBot="1" x14ac:dyDescent="0.3">
      <c r="D84" s="1877"/>
      <c r="E84" s="1877"/>
      <c r="G84" s="1826" t="s">
        <v>771</v>
      </c>
      <c r="H84" s="1890" t="s">
        <v>732</v>
      </c>
      <c r="I84" s="1891">
        <v>3.225151884722222</v>
      </c>
      <c r="J84" s="1892">
        <v>2.3808993958333331</v>
      </c>
      <c r="K84" s="1891">
        <v>3.2251518847222216</v>
      </c>
      <c r="L84" s="1892">
        <v>2.1443052432795673</v>
      </c>
      <c r="M84" s="1893">
        <v>3.2251518847222216</v>
      </c>
      <c r="N84" s="1893">
        <v>2.2606630232240428</v>
      </c>
      <c r="O84" s="1891">
        <v>3.2192563936111105</v>
      </c>
      <c r="P84" s="1892">
        <v>2.2108826472222245</v>
      </c>
      <c r="Q84" s="1893">
        <v>3.2232083162240532</v>
      </c>
      <c r="R84" s="1893">
        <v>2.24425191025641</v>
      </c>
      <c r="S84" s="1891">
        <v>3.198448</v>
      </c>
      <c r="T84" s="1892">
        <v>2.2310203221326161</v>
      </c>
      <c r="U84" s="1893">
        <v>3.2169167604622042</v>
      </c>
      <c r="V84" s="1893">
        <v>2.2408897854052823</v>
      </c>
      <c r="W84" s="1891">
        <v>3.198448</v>
      </c>
      <c r="X84" s="1895">
        <v>2.2803619498207888</v>
      </c>
      <c r="Y84" s="1893">
        <v>3.213174724028685</v>
      </c>
      <c r="Z84" s="1893">
        <v>2.2488874134894705</v>
      </c>
      <c r="AA84" s="1891">
        <v>3.198448</v>
      </c>
      <c r="AB84" s="1895">
        <v>2.3407472222222219</v>
      </c>
      <c r="AC84" s="1893">
        <v>3.1984480000000004</v>
      </c>
      <c r="AD84" s="1893">
        <v>2.2834268162741544</v>
      </c>
      <c r="AE84" s="1893">
        <v>3.2107605069748026</v>
      </c>
      <c r="AF84" s="1893">
        <v>2.2639463985276262</v>
      </c>
      <c r="AG84" s="1891">
        <v>3.198448</v>
      </c>
      <c r="AH84" s="1895">
        <v>2.2481326447132624</v>
      </c>
      <c r="AI84" s="1893">
        <v>3.2089769195158362</v>
      </c>
      <c r="AJ84" s="1893">
        <v>2.2616556211059193</v>
      </c>
      <c r="AK84" s="1891">
        <v>3.198448</v>
      </c>
      <c r="AL84" s="1895">
        <v>2.1214998888888883</v>
      </c>
      <c r="AM84" s="1893">
        <v>3.2076823802311019</v>
      </c>
      <c r="AN84" s="1893">
        <v>2.2444233589480875</v>
      </c>
      <c r="AO84" s="1891">
        <v>3.198448</v>
      </c>
      <c r="AP84" s="1895">
        <v>1.9774666935483873</v>
      </c>
      <c r="AQ84" s="1893">
        <v>3.1984479999999995</v>
      </c>
      <c r="AR84" s="1893">
        <v>2.115636697312802</v>
      </c>
      <c r="AS84" s="1893">
        <v>3.2066414137323225</v>
      </c>
      <c r="AT84" s="1893">
        <v>2.2143300621212125</v>
      </c>
      <c r="AU84" s="1891">
        <v>3.198448</v>
      </c>
      <c r="AV84" s="1892">
        <v>1.9581805555555565</v>
      </c>
      <c r="AW84" s="1893">
        <v>3.2058113620143422</v>
      </c>
      <c r="AX84" s="1893">
        <v>2.1883802755083517</v>
      </c>
      <c r="AY84" s="1891">
        <v>3.198448</v>
      </c>
      <c r="AZ84" s="1892">
        <v>2.0464039130704372</v>
      </c>
      <c r="BA84" s="1893">
        <v>3.2051940741808052</v>
      </c>
      <c r="BB84" s="1893">
        <v>2.1764780654836167</v>
      </c>
      <c r="BC84" s="1891">
        <v>3.198448</v>
      </c>
      <c r="BD84" s="1892">
        <v>2.0746432851478471</v>
      </c>
      <c r="BE84" s="1893">
        <v>3.1984480000000008</v>
      </c>
      <c r="BF84" s="1893">
        <v>2.0257427625308639</v>
      </c>
      <c r="BG84" s="1893">
        <v>3.198448</v>
      </c>
      <c r="BH84" s="1893">
        <v>2.071183652640415</v>
      </c>
      <c r="BI84" s="1893">
        <v>3.2046211199353114</v>
      </c>
      <c r="BJ84" s="1893">
        <v>2.1678290841400307</v>
      </c>
      <c r="BK84" s="1365"/>
      <c r="BL84" s="1365"/>
      <c r="BM84" s="1365"/>
      <c r="BN84" s="1365"/>
    </row>
    <row r="85" spans="1:66" ht="21" thickBot="1" x14ac:dyDescent="0.3">
      <c r="A85" s="1253"/>
      <c r="B85" s="1837" t="s">
        <v>515</v>
      </c>
      <c r="C85" s="1896" t="s">
        <v>380</v>
      </c>
      <c r="D85" s="1877">
        <v>110.28636605083337</v>
      </c>
      <c r="E85" s="1877">
        <v>113.44019473978493</v>
      </c>
      <c r="G85" s="1781" t="s">
        <v>772</v>
      </c>
      <c r="H85" s="1101" t="s">
        <v>733</v>
      </c>
      <c r="I85" s="1878">
        <v>1.6793564000000001</v>
      </c>
      <c r="J85" s="1879">
        <v>1.8378402777777769</v>
      </c>
      <c r="K85" s="1878">
        <v>1.6793563999999999</v>
      </c>
      <c r="L85" s="1879">
        <v>1.6045618279569889</v>
      </c>
      <c r="M85" s="1880">
        <v>1.6793563999999996</v>
      </c>
      <c r="N85" s="1880">
        <v>1.7192889344262285</v>
      </c>
      <c r="O85" s="1878">
        <v>1.6734609088888885</v>
      </c>
      <c r="P85" s="1879">
        <v>1.6552291666666679</v>
      </c>
      <c r="Q85" s="1880">
        <v>1.6774128315018315</v>
      </c>
      <c r="R85" s="1880">
        <v>1.6981703296703297</v>
      </c>
      <c r="S85" s="1878">
        <v>1.6484480000000001</v>
      </c>
      <c r="T85" s="1879">
        <v>1.6595806451612902</v>
      </c>
      <c r="U85" s="1880">
        <v>1.6700529153005463</v>
      </c>
      <c r="V85" s="1880">
        <v>1.6883647540983606</v>
      </c>
      <c r="W85" s="1878">
        <v>1.6484480000000001</v>
      </c>
      <c r="X85" s="1879">
        <v>1.6811680107526881</v>
      </c>
      <c r="Y85" s="1880">
        <v>1.6656754488017429</v>
      </c>
      <c r="Z85" s="1880">
        <v>1.6869065904139433</v>
      </c>
      <c r="AA85" s="1878">
        <v>1.6484479999999999</v>
      </c>
      <c r="AB85" s="1879">
        <v>1.7503527777777776</v>
      </c>
      <c r="AC85" s="1880">
        <v>1.6484480000000004</v>
      </c>
      <c r="AD85" s="1880">
        <v>1.6964542572463768</v>
      </c>
      <c r="AE85" s="1880">
        <v>1.6628512768670309</v>
      </c>
      <c r="AF85" s="1880">
        <v>1.6973076047358833</v>
      </c>
      <c r="AG85" s="1878">
        <v>1.6484480000000001</v>
      </c>
      <c r="AH85" s="1879">
        <v>1.658100806451613</v>
      </c>
      <c r="AI85" s="1880">
        <v>1.6607648208722743</v>
      </c>
      <c r="AJ85" s="1880">
        <v>1.6916281152647974</v>
      </c>
      <c r="AK85" s="1878">
        <v>1.6484479999999999</v>
      </c>
      <c r="AL85" s="1879">
        <v>1.5833013888888883</v>
      </c>
      <c r="AM85" s="1880">
        <v>1.6592504576502733</v>
      </c>
      <c r="AN85" s="1880">
        <v>1.6783092554644807</v>
      </c>
      <c r="AO85" s="1878">
        <v>1.6484480000000001</v>
      </c>
      <c r="AP85" s="1879">
        <v>1.5107620967741937</v>
      </c>
      <c r="AQ85" s="1880">
        <v>1.6484480000000004</v>
      </c>
      <c r="AR85" s="1880">
        <v>1.5840629528985504</v>
      </c>
      <c r="AS85" s="1880">
        <v>1.6580327260606065</v>
      </c>
      <c r="AT85" s="1880">
        <v>1.6594221212121212</v>
      </c>
      <c r="AU85" s="1878">
        <v>1.6484480000000001</v>
      </c>
      <c r="AV85" s="1879">
        <v>1.4298736559139795</v>
      </c>
      <c r="AW85" s="1880">
        <v>1.6570617244008718</v>
      </c>
      <c r="AX85" s="1880">
        <v>1.636167211328976</v>
      </c>
      <c r="AY85" s="1878">
        <v>1.6484480000000001</v>
      </c>
      <c r="AZ85" s="1879">
        <v>1.5353080357142852</v>
      </c>
      <c r="BA85" s="1880">
        <v>1.6563396157684636</v>
      </c>
      <c r="BB85" s="1880">
        <v>1.6277119510978044</v>
      </c>
      <c r="BC85" s="1878">
        <v>1.6484480000000001</v>
      </c>
      <c r="BD85" s="1879">
        <v>1.5654637096774195</v>
      </c>
      <c r="BE85" s="1880">
        <v>1.6484480000000004</v>
      </c>
      <c r="BF85" s="1880">
        <v>1.5093787037037039</v>
      </c>
      <c r="BG85" s="1880">
        <v>1.6484480000000001</v>
      </c>
      <c r="BH85" s="1880">
        <v>1.5471311813186814</v>
      </c>
      <c r="BI85" s="1880">
        <v>1.6556693689497721</v>
      </c>
      <c r="BJ85" s="1880">
        <v>1.622425114155251</v>
      </c>
      <c r="BK85" s="1365"/>
      <c r="BL85" s="1365"/>
      <c r="BM85" s="1365"/>
      <c r="BN85" s="1365"/>
    </row>
    <row r="86" spans="1:66" x14ac:dyDescent="0.25">
      <c r="G86" s="1781" t="s">
        <v>773</v>
      </c>
      <c r="H86" s="1101" t="s">
        <v>734</v>
      </c>
      <c r="I86" s="1878">
        <v>0.89579548472222204</v>
      </c>
      <c r="J86" s="1879">
        <v>0.30415864444444513</v>
      </c>
      <c r="K86" s="1878">
        <v>0.89579548472222204</v>
      </c>
      <c r="L86" s="1879">
        <v>0.30105618279569879</v>
      </c>
      <c r="M86" s="1880">
        <v>0.89579548472222192</v>
      </c>
      <c r="N86" s="1880">
        <v>0.30258198360655758</v>
      </c>
      <c r="O86" s="1878">
        <v>0.89579548472222204</v>
      </c>
      <c r="P86" s="1879">
        <v>0.30750555555555575</v>
      </c>
      <c r="Q86" s="1880">
        <v>0.89579548472222204</v>
      </c>
      <c r="R86" s="1880">
        <v>0.30420513919413938</v>
      </c>
      <c r="S86" s="1878">
        <v>0.9</v>
      </c>
      <c r="T86" s="1879">
        <v>0.32263396057347665</v>
      </c>
      <c r="U86" s="1880">
        <v>0.89686384516165729</v>
      </c>
      <c r="V86" s="1880">
        <v>0.30888787249544641</v>
      </c>
      <c r="W86" s="1878">
        <v>0.9</v>
      </c>
      <c r="X86" s="1879">
        <v>0.33594444444444416</v>
      </c>
      <c r="Y86" s="1880">
        <v>0.89749927522694251</v>
      </c>
      <c r="Z86" s="1880">
        <v>0.31436992302106032</v>
      </c>
      <c r="AA86" s="1878">
        <v>0.9</v>
      </c>
      <c r="AB86" s="1879">
        <v>0.36517638888888893</v>
      </c>
      <c r="AC86" s="1880">
        <v>0.9</v>
      </c>
      <c r="AD86" s="1880">
        <v>0.34099154589371972</v>
      </c>
      <c r="AE86" s="1880">
        <v>0.89790923010777157</v>
      </c>
      <c r="AF86" s="1880">
        <v>0.32269885185185193</v>
      </c>
      <c r="AG86" s="1878">
        <v>0.9</v>
      </c>
      <c r="AH86" s="1879">
        <v>0.32958691756272407</v>
      </c>
      <c r="AI86" s="1880">
        <v>0.89821209864356155</v>
      </c>
      <c r="AJ86" s="1880">
        <v>0.32369665576323997</v>
      </c>
      <c r="AK86" s="1878">
        <v>0.9</v>
      </c>
      <c r="AL86" s="1879">
        <v>0.32082777777777793</v>
      </c>
      <c r="AM86" s="1880">
        <v>0.8984319225808286</v>
      </c>
      <c r="AN86" s="1880">
        <v>0.32334392486338809</v>
      </c>
      <c r="AO86" s="1878">
        <v>0.9</v>
      </c>
      <c r="AP86" s="1879">
        <v>0.28675672043010736</v>
      </c>
      <c r="AQ86" s="1880">
        <v>0.9</v>
      </c>
      <c r="AR86" s="1880">
        <v>0.31229876207729473</v>
      </c>
      <c r="AS86" s="1880">
        <v>0.89860868767171709</v>
      </c>
      <c r="AT86" s="1880">
        <v>0.31921954909090922</v>
      </c>
      <c r="AU86" s="1878">
        <v>0.9</v>
      </c>
      <c r="AV86" s="1879">
        <v>0.31431362007168473</v>
      </c>
      <c r="AW86" s="1880">
        <v>0.89874963761347115</v>
      </c>
      <c r="AX86" s="1880">
        <v>0.31872254320987664</v>
      </c>
      <c r="AY86" s="1878">
        <v>0.9</v>
      </c>
      <c r="AZ86" s="1879">
        <v>0.30220138888888909</v>
      </c>
      <c r="BA86" s="1880">
        <v>0.89885445841234191</v>
      </c>
      <c r="BB86" s="1880">
        <v>0.31733753626081185</v>
      </c>
      <c r="BC86" s="1878">
        <v>0.9</v>
      </c>
      <c r="BD86" s="1879">
        <v>0.3065591397849447</v>
      </c>
      <c r="BE86" s="1880">
        <v>0.9</v>
      </c>
      <c r="BF86" s="1880">
        <v>0.30787438271604894</v>
      </c>
      <c r="BG86" s="1880">
        <v>0.89999999999999991</v>
      </c>
      <c r="BH86" s="1880">
        <v>0.31011088217338201</v>
      </c>
      <c r="BI86" s="1880">
        <v>0.89895175098554025</v>
      </c>
      <c r="BJ86" s="1880">
        <v>0.31642211080669708</v>
      </c>
      <c r="BK86" s="1365"/>
      <c r="BL86" s="1365"/>
      <c r="BM86" s="1365"/>
      <c r="BN86" s="1365"/>
    </row>
    <row r="87" spans="1:66" x14ac:dyDescent="0.25">
      <c r="G87" s="1781" t="s">
        <v>774</v>
      </c>
      <c r="H87" s="1101" t="s">
        <v>735</v>
      </c>
      <c r="I87" s="1878">
        <v>0.5</v>
      </c>
      <c r="J87" s="1879">
        <v>0.14961908472222224</v>
      </c>
      <c r="K87" s="1878">
        <v>0.5</v>
      </c>
      <c r="L87" s="1879">
        <v>0.15576196370967751</v>
      </c>
      <c r="M87" s="1880">
        <v>0.5</v>
      </c>
      <c r="N87" s="1880">
        <v>0.15274087568306016</v>
      </c>
      <c r="O87" s="1878">
        <v>0.5</v>
      </c>
      <c r="P87" s="1879">
        <v>0.15505848055555571</v>
      </c>
      <c r="Q87" s="1880">
        <v>0.5</v>
      </c>
      <c r="R87" s="1880">
        <v>0.15350492124542131</v>
      </c>
      <c r="S87" s="1878">
        <v>0.5</v>
      </c>
      <c r="T87" s="1879">
        <v>0.15668340456989222</v>
      </c>
      <c r="U87" s="1880">
        <v>0.5</v>
      </c>
      <c r="V87" s="1880">
        <v>0.154312568647541</v>
      </c>
      <c r="W87" s="1878">
        <v>0.5</v>
      </c>
      <c r="X87" s="1879">
        <v>0.14865460215053758</v>
      </c>
      <c r="Y87" s="1880">
        <v>0.5</v>
      </c>
      <c r="Z87" s="1880">
        <v>0.15316618327886708</v>
      </c>
      <c r="AA87" s="1878">
        <v>0.5</v>
      </c>
      <c r="AB87" s="1879">
        <v>0.13717916666666669</v>
      </c>
      <c r="AC87" s="1880">
        <v>0.5</v>
      </c>
      <c r="AD87" s="1880">
        <v>0.14761796965579696</v>
      </c>
      <c r="AE87" s="1880">
        <v>0.5</v>
      </c>
      <c r="AF87" s="1880">
        <v>0.15054536088342435</v>
      </c>
      <c r="AG87" s="1878">
        <v>0.5</v>
      </c>
      <c r="AH87" s="1879">
        <v>0.15005594220430132</v>
      </c>
      <c r="AI87" s="1880">
        <v>0.5</v>
      </c>
      <c r="AJ87" s="1880">
        <v>0.15047446378504672</v>
      </c>
      <c r="AK87" s="1878">
        <v>0.5</v>
      </c>
      <c r="AL87" s="1879">
        <v>0.12485683333333325</v>
      </c>
      <c r="AM87" s="1880">
        <v>0.5</v>
      </c>
      <c r="AN87" s="1880">
        <v>0.14732475512295082</v>
      </c>
      <c r="AO87" s="1878">
        <v>0.5</v>
      </c>
      <c r="AP87" s="1879">
        <v>0.11673443548387112</v>
      </c>
      <c r="AQ87" s="1880">
        <v>0.5</v>
      </c>
      <c r="AR87" s="1880">
        <v>0.13061094248188415</v>
      </c>
      <c r="AS87" s="1880">
        <v>0.5</v>
      </c>
      <c r="AT87" s="1880">
        <v>0.14387639181818182</v>
      </c>
      <c r="AU87" s="1878">
        <v>0.5</v>
      </c>
      <c r="AV87" s="1879">
        <v>0.12563467741935441</v>
      </c>
      <c r="AW87" s="1880">
        <v>0.5</v>
      </c>
      <c r="AX87" s="1880">
        <v>0.14202837499999996</v>
      </c>
      <c r="AY87" s="1878">
        <v>0.5</v>
      </c>
      <c r="AZ87" s="1879">
        <v>0.11269061941964323</v>
      </c>
      <c r="BA87" s="1880">
        <v>0.5</v>
      </c>
      <c r="BB87" s="1880">
        <v>0.13956892243637725</v>
      </c>
      <c r="BC87" s="1878">
        <v>0.5</v>
      </c>
      <c r="BD87" s="1879">
        <v>9.5416672244623649E-2</v>
      </c>
      <c r="BE87" s="1880">
        <v>0.5</v>
      </c>
      <c r="BF87" s="1880">
        <v>0.11119921314814811</v>
      </c>
      <c r="BG87" s="1880">
        <v>0.5</v>
      </c>
      <c r="BH87" s="1880">
        <v>0.12101173566849821</v>
      </c>
      <c r="BI87" s="1880">
        <v>0.5</v>
      </c>
      <c r="BJ87" s="1880">
        <v>0.13581900529680366</v>
      </c>
      <c r="BK87" s="1365"/>
      <c r="BL87" s="1365"/>
      <c r="BM87" s="1365"/>
      <c r="BN87" s="1365"/>
    </row>
    <row r="88" spans="1:66" x14ac:dyDescent="0.25">
      <c r="G88" s="1781" t="s">
        <v>774</v>
      </c>
      <c r="H88" s="1101" t="s">
        <v>736</v>
      </c>
      <c r="I88" s="1878">
        <v>0.15</v>
      </c>
      <c r="J88" s="1879">
        <v>8.9281388888888882E-2</v>
      </c>
      <c r="K88" s="1878">
        <v>0.15</v>
      </c>
      <c r="L88" s="1879">
        <v>8.2925268817202732E-2</v>
      </c>
      <c r="M88" s="1880">
        <v>0.15</v>
      </c>
      <c r="N88" s="1880">
        <v>8.6051229508195923E-2</v>
      </c>
      <c r="O88" s="1878">
        <v>0.15</v>
      </c>
      <c r="P88" s="1879">
        <v>9.3089444444444835E-2</v>
      </c>
      <c r="Q88" s="1880">
        <v>0.15</v>
      </c>
      <c r="R88" s="1880">
        <v>8.8371520146519736E-2</v>
      </c>
      <c r="S88" s="1878">
        <v>0.15</v>
      </c>
      <c r="T88" s="1879">
        <v>9.2122311827957354E-2</v>
      </c>
      <c r="U88" s="1880">
        <v>0.15</v>
      </c>
      <c r="V88" s="1880">
        <v>8.9324590163934209E-2</v>
      </c>
      <c r="W88" s="1878">
        <v>0.15</v>
      </c>
      <c r="X88" s="1879">
        <v>0.11459489247311908</v>
      </c>
      <c r="Y88" s="1880">
        <v>0.15</v>
      </c>
      <c r="Z88" s="1880">
        <v>9.4444716775599125E-2</v>
      </c>
      <c r="AA88" s="1878">
        <v>0.15</v>
      </c>
      <c r="AB88" s="1879">
        <v>8.8038888888888875E-2</v>
      </c>
      <c r="AC88" s="1880">
        <v>0.15</v>
      </c>
      <c r="AD88" s="1880">
        <v>9.8363043478261261E-2</v>
      </c>
      <c r="AE88" s="1880">
        <v>0.15</v>
      </c>
      <c r="AF88" s="1880">
        <v>9.3394581056466308E-2</v>
      </c>
      <c r="AG88" s="1878">
        <v>0.15</v>
      </c>
      <c r="AH88" s="1879">
        <v>0.11038897849462366</v>
      </c>
      <c r="AI88" s="1880">
        <v>0.15</v>
      </c>
      <c r="AJ88" s="1880">
        <v>9.5856386292834897E-2</v>
      </c>
      <c r="AK88" s="1878">
        <v>0.15</v>
      </c>
      <c r="AL88" s="1879">
        <v>9.2513888888888882E-2</v>
      </c>
      <c r="AM88" s="1880">
        <v>0.15</v>
      </c>
      <c r="AN88" s="1880">
        <v>9.544542349726777E-2</v>
      </c>
      <c r="AO88" s="1878">
        <v>0.15</v>
      </c>
      <c r="AP88" s="1879">
        <v>6.3213440860215075E-2</v>
      </c>
      <c r="AQ88" s="1880">
        <v>0.15</v>
      </c>
      <c r="AR88" s="1880">
        <v>8.8664039855072471E-2</v>
      </c>
      <c r="AS88" s="1880">
        <v>0.15</v>
      </c>
      <c r="AT88" s="1880">
        <v>9.1812000000000019E-2</v>
      </c>
      <c r="AU88" s="1878">
        <v>0.15</v>
      </c>
      <c r="AV88" s="1879">
        <v>8.8358602150537605E-2</v>
      </c>
      <c r="AW88" s="1880">
        <v>0.15</v>
      </c>
      <c r="AX88" s="1880">
        <v>9.1462145969498906E-2</v>
      </c>
      <c r="AY88" s="1878">
        <v>0.15</v>
      </c>
      <c r="AZ88" s="1879">
        <v>9.6203869047619933E-2</v>
      </c>
      <c r="BA88" s="1880">
        <v>0.15</v>
      </c>
      <c r="BB88" s="1880">
        <v>9.1859655688622824E-2</v>
      </c>
      <c r="BC88" s="1878">
        <v>0.15</v>
      </c>
      <c r="BD88" s="1879">
        <v>0.10720376344085944</v>
      </c>
      <c r="BE88" s="1880">
        <v>0.15</v>
      </c>
      <c r="BF88" s="1880">
        <v>9.7290462962962954E-2</v>
      </c>
      <c r="BG88" s="1880">
        <v>0.15</v>
      </c>
      <c r="BH88" s="1880">
        <v>9.2929853479853483E-2</v>
      </c>
      <c r="BI88" s="1880">
        <v>0.15</v>
      </c>
      <c r="BJ88" s="1880">
        <v>9.316285388127854E-2</v>
      </c>
      <c r="BK88" s="1365"/>
      <c r="BL88" s="1365"/>
      <c r="BM88" s="1365"/>
      <c r="BN88" s="1365"/>
    </row>
    <row r="89" spans="1:66" x14ac:dyDescent="0.25">
      <c r="G89" s="1826">
        <v>4.2</v>
      </c>
      <c r="H89" s="1890" t="s">
        <v>737</v>
      </c>
      <c r="I89" s="1891">
        <v>13.324999999999999</v>
      </c>
      <c r="J89" s="1892">
        <v>12.677620779166672</v>
      </c>
      <c r="K89" s="1891">
        <v>13.324999999999999</v>
      </c>
      <c r="L89" s="1892">
        <v>12.843132157258067</v>
      </c>
      <c r="M89" s="1893">
        <v>13.324999999999999</v>
      </c>
      <c r="N89" s="1893">
        <v>12.761733118852463</v>
      </c>
      <c r="O89" s="1891">
        <v>13.324999999999999</v>
      </c>
      <c r="P89" s="1892">
        <v>13.021717598611112</v>
      </c>
      <c r="Q89" s="1893">
        <v>13.325000000000001</v>
      </c>
      <c r="R89" s="1893">
        <v>12.847442288003666</v>
      </c>
      <c r="S89" s="1891">
        <v>13.324999999999999</v>
      </c>
      <c r="T89" s="1892">
        <v>12.957285364695345</v>
      </c>
      <c r="U89" s="1893">
        <v>13.324999999999999</v>
      </c>
      <c r="V89" s="1893">
        <v>12.875353233720405</v>
      </c>
      <c r="W89" s="1891">
        <v>13.324999999999999</v>
      </c>
      <c r="X89" s="1892">
        <v>12.773592593189965</v>
      </c>
      <c r="Y89" s="1893">
        <v>13.325000000000001</v>
      </c>
      <c r="Z89" s="1893">
        <v>12.854735064724041</v>
      </c>
      <c r="AA89" s="1891">
        <v>13.324999999999999</v>
      </c>
      <c r="AB89" s="1892">
        <v>12.517029166666667</v>
      </c>
      <c r="AC89" s="1893">
        <v>13.324999999999999</v>
      </c>
      <c r="AD89" s="1893">
        <v>12.751827083635266</v>
      </c>
      <c r="AE89" s="1893">
        <v>13.324999999999999</v>
      </c>
      <c r="AF89" s="1893">
        <v>12.799373442091683</v>
      </c>
      <c r="AG89" s="1891">
        <v>13.324999999999999</v>
      </c>
      <c r="AH89" s="1892">
        <v>12.328626302867379</v>
      </c>
      <c r="AI89" s="1893">
        <v>13.324999999999999</v>
      </c>
      <c r="AJ89" s="1893">
        <v>12.731181099493771</v>
      </c>
      <c r="AK89" s="1891">
        <v>13.324999999999999</v>
      </c>
      <c r="AL89" s="1892">
        <v>7.4376351666666727</v>
      </c>
      <c r="AM89" s="1893">
        <v>13.324999999999999</v>
      </c>
      <c r="AN89" s="1893">
        <v>12.080335288080605</v>
      </c>
      <c r="AO89" s="1891">
        <v>13.324999999999999</v>
      </c>
      <c r="AP89" s="1892">
        <v>11.033259858870966</v>
      </c>
      <c r="AQ89" s="1893">
        <v>13.324999999999999</v>
      </c>
      <c r="AR89" s="1893">
        <v>10.297255717542271</v>
      </c>
      <c r="AS89" s="1893">
        <v>13.324999999999999</v>
      </c>
      <c r="AT89" s="1893">
        <v>11.962301330606062</v>
      </c>
      <c r="AU89" s="1891">
        <v>13.324999999999999</v>
      </c>
      <c r="AV89" s="1892">
        <v>11.437144511648739</v>
      </c>
      <c r="AW89" s="1893">
        <v>13.325000000000001</v>
      </c>
      <c r="AX89" s="1893">
        <v>11.909099169208424</v>
      </c>
      <c r="AY89" s="1891">
        <v>13.324999999999999</v>
      </c>
      <c r="AZ89" s="1892">
        <v>11.164791889384928</v>
      </c>
      <c r="BA89" s="1893">
        <v>13.325000000000001</v>
      </c>
      <c r="BB89" s="1893">
        <v>11.846702151738191</v>
      </c>
      <c r="BC89" s="1891">
        <v>13.324999999999999</v>
      </c>
      <c r="BD89" s="1892">
        <v>11.24765980241934</v>
      </c>
      <c r="BE89" s="1893">
        <v>13.324999999999999</v>
      </c>
      <c r="BF89" s="1893">
        <v>11.287145629320984</v>
      </c>
      <c r="BG89" s="1893">
        <v>13.325000000000001</v>
      </c>
      <c r="BH89" s="1893">
        <v>10.786761717872404</v>
      </c>
      <c r="BI89" s="1893">
        <v>13.324999999999999</v>
      </c>
      <c r="BJ89" s="1893">
        <v>11.795824582343986</v>
      </c>
      <c r="BK89" s="1365"/>
      <c r="BL89" s="1365"/>
      <c r="BM89" s="1365"/>
      <c r="BN89" s="1365"/>
    </row>
    <row r="90" spans="1:66" x14ac:dyDescent="0.25">
      <c r="G90" s="1826" t="s">
        <v>776</v>
      </c>
      <c r="H90" s="1890" t="s">
        <v>738</v>
      </c>
      <c r="I90" s="1891">
        <v>7.8</v>
      </c>
      <c r="J90" s="1892">
        <v>7.5659873611111124</v>
      </c>
      <c r="K90" s="1891">
        <v>7.8</v>
      </c>
      <c r="L90" s="1892">
        <v>7.5664784946236558</v>
      </c>
      <c r="M90" s="1893">
        <v>7.8</v>
      </c>
      <c r="N90" s="1893">
        <v>7.5662369535519138</v>
      </c>
      <c r="O90" s="1891">
        <v>7.8</v>
      </c>
      <c r="P90" s="1892">
        <v>7.3380034722222236</v>
      </c>
      <c r="Q90" s="1893">
        <v>7.8000000000000007</v>
      </c>
      <c r="R90" s="1893">
        <v>7.490995146520147</v>
      </c>
      <c r="S90" s="1891">
        <v>7.8</v>
      </c>
      <c r="T90" s="1892">
        <v>7.6593682795698923</v>
      </c>
      <c r="U90" s="1893">
        <v>7.8</v>
      </c>
      <c r="V90" s="1893">
        <v>7.5337784836065591</v>
      </c>
      <c r="W90" s="1891">
        <v>7.8</v>
      </c>
      <c r="X90" s="1892">
        <v>7.6725462365591399</v>
      </c>
      <c r="Y90" s="1893">
        <v>7.7999999999999989</v>
      </c>
      <c r="Z90" s="1893">
        <v>7.5618948257080616</v>
      </c>
      <c r="AA90" s="1891">
        <v>7.8</v>
      </c>
      <c r="AB90" s="1892">
        <v>7.5184597222222225</v>
      </c>
      <c r="AC90" s="1893">
        <v>7.8</v>
      </c>
      <c r="AD90" s="1893">
        <v>7.617860235507246</v>
      </c>
      <c r="AE90" s="1893">
        <v>7.7999999999999989</v>
      </c>
      <c r="AF90" s="1893">
        <v>7.5547743169398904</v>
      </c>
      <c r="AG90" s="1891">
        <v>7.8</v>
      </c>
      <c r="AH90" s="1892">
        <v>7.5479779569892438</v>
      </c>
      <c r="AI90" s="1893">
        <v>7.8</v>
      </c>
      <c r="AJ90" s="1893">
        <v>7.5537897975077879</v>
      </c>
      <c r="AK90" s="1891">
        <v>7.8</v>
      </c>
      <c r="AL90" s="1892">
        <v>3.5978749999999997</v>
      </c>
      <c r="AM90" s="1893">
        <v>7.8</v>
      </c>
      <c r="AN90" s="1893">
        <v>7.0674068306010938</v>
      </c>
      <c r="AO90" s="1891">
        <v>7.8</v>
      </c>
      <c r="AP90" s="1892">
        <v>7.16127688172043</v>
      </c>
      <c r="AQ90" s="1893">
        <v>7.8</v>
      </c>
      <c r="AR90" s="1893">
        <v>6.1295994565217384</v>
      </c>
      <c r="AS90" s="1893">
        <v>7.8</v>
      </c>
      <c r="AT90" s="1893">
        <v>7.0779885454545459</v>
      </c>
      <c r="AU90" s="1891">
        <v>7.8</v>
      </c>
      <c r="AV90" s="1892">
        <v>7.3520161290322577</v>
      </c>
      <c r="AW90" s="1893">
        <v>7.7999999999999989</v>
      </c>
      <c r="AX90" s="1893">
        <v>7.1057495098039221</v>
      </c>
      <c r="AY90" s="1891">
        <v>7.8</v>
      </c>
      <c r="AZ90" s="1892">
        <v>7.3056547619047612</v>
      </c>
      <c r="BA90" s="1893">
        <v>7.8000000000000007</v>
      </c>
      <c r="BB90" s="1893">
        <v>7.1225080339321361</v>
      </c>
      <c r="BC90" s="1891">
        <v>7.8</v>
      </c>
      <c r="BD90" s="1892">
        <v>7.2372813172042951</v>
      </c>
      <c r="BE90" s="1893">
        <v>7.8</v>
      </c>
      <c r="BF90" s="1893">
        <v>7.2980728240740724</v>
      </c>
      <c r="BG90" s="1893">
        <v>7.8000000000000007</v>
      </c>
      <c r="BH90" s="1893">
        <v>6.7074159569597054</v>
      </c>
      <c r="BI90" s="1893">
        <v>7.8</v>
      </c>
      <c r="BJ90" s="1893">
        <v>7.1322559018264844</v>
      </c>
      <c r="BK90" s="1365"/>
      <c r="BL90" s="1365"/>
      <c r="BM90" s="1365"/>
      <c r="BN90" s="1365"/>
    </row>
    <row r="91" spans="1:66" x14ac:dyDescent="0.25">
      <c r="G91" s="1781" t="s">
        <v>777</v>
      </c>
      <c r="H91" s="1101" t="s">
        <v>739</v>
      </c>
      <c r="I91" s="1878">
        <v>7.8</v>
      </c>
      <c r="J91" s="1879">
        <v>7.5659873611111124</v>
      </c>
      <c r="K91" s="1878">
        <v>7.8</v>
      </c>
      <c r="L91" s="1879">
        <v>7.5664784946236558</v>
      </c>
      <c r="M91" s="1880">
        <v>7.8</v>
      </c>
      <c r="N91" s="1880">
        <v>7.5662369535519138</v>
      </c>
      <c r="O91" s="1878">
        <v>7.8</v>
      </c>
      <c r="P91" s="1879">
        <v>7.3380034722222236</v>
      </c>
      <c r="Q91" s="1880">
        <v>7.8000000000000007</v>
      </c>
      <c r="R91" s="1880">
        <v>7.490995146520147</v>
      </c>
      <c r="S91" s="1878">
        <v>7.8</v>
      </c>
      <c r="T91" s="1879">
        <v>7.6593682795698923</v>
      </c>
      <c r="U91" s="1880">
        <v>7.8</v>
      </c>
      <c r="V91" s="1880">
        <v>7.5337784836065591</v>
      </c>
      <c r="W91" s="1878">
        <v>7.8</v>
      </c>
      <c r="X91" s="1879">
        <v>7.6725462365591399</v>
      </c>
      <c r="Y91" s="1880">
        <v>7.7999999999999989</v>
      </c>
      <c r="Z91" s="1880">
        <v>7.5618948257080616</v>
      </c>
      <c r="AA91" s="1878">
        <v>7.8</v>
      </c>
      <c r="AB91" s="1879">
        <v>7.5184597222222225</v>
      </c>
      <c r="AC91" s="1880">
        <v>7.8</v>
      </c>
      <c r="AD91" s="1880">
        <v>7.617860235507246</v>
      </c>
      <c r="AE91" s="1880">
        <v>7.7999999999999989</v>
      </c>
      <c r="AF91" s="1880">
        <v>7.5547743169398904</v>
      </c>
      <c r="AG91" s="1878">
        <v>7.8</v>
      </c>
      <c r="AH91" s="1879">
        <v>7.5479779569892438</v>
      </c>
      <c r="AI91" s="1880">
        <v>7.8</v>
      </c>
      <c r="AJ91" s="1880">
        <v>7.5537897975077879</v>
      </c>
      <c r="AK91" s="1878">
        <v>7.8</v>
      </c>
      <c r="AL91" s="1879">
        <v>3.5978749999999997</v>
      </c>
      <c r="AM91" s="1880">
        <v>7.8</v>
      </c>
      <c r="AN91" s="1880">
        <v>7.0674068306010938</v>
      </c>
      <c r="AO91" s="1878">
        <v>7.8</v>
      </c>
      <c r="AP91" s="1879">
        <v>7.16127688172043</v>
      </c>
      <c r="AQ91" s="1880">
        <v>7.8</v>
      </c>
      <c r="AR91" s="1880">
        <v>6.1295994565217384</v>
      </c>
      <c r="AS91" s="1880">
        <v>7.8</v>
      </c>
      <c r="AT91" s="1880">
        <v>7.0779885454545459</v>
      </c>
      <c r="AU91" s="1878">
        <v>7.8</v>
      </c>
      <c r="AV91" s="1879">
        <v>7.3520161290322577</v>
      </c>
      <c r="AW91" s="1880">
        <v>7.7999999999999989</v>
      </c>
      <c r="AX91" s="1880">
        <v>7.1057495098039221</v>
      </c>
      <c r="AY91" s="1878">
        <v>7.8</v>
      </c>
      <c r="AZ91" s="1879">
        <v>7.3056547619047612</v>
      </c>
      <c r="BA91" s="1880">
        <v>7.8000000000000007</v>
      </c>
      <c r="BB91" s="1880">
        <v>7.1225080339321361</v>
      </c>
      <c r="BC91" s="1878">
        <v>7.8</v>
      </c>
      <c r="BD91" s="1879">
        <v>7.2372813172042951</v>
      </c>
      <c r="BE91" s="1880">
        <v>7.8</v>
      </c>
      <c r="BF91" s="1880">
        <v>7.2980728240740724</v>
      </c>
      <c r="BG91" s="1880">
        <v>7.8000000000000007</v>
      </c>
      <c r="BH91" s="1880">
        <v>6.7074159569597054</v>
      </c>
      <c r="BI91" s="1880">
        <v>7.8</v>
      </c>
      <c r="BJ91" s="1880">
        <v>7.1322559018264844</v>
      </c>
      <c r="BK91" s="1365"/>
      <c r="BL91" s="1365"/>
      <c r="BM91" s="1365"/>
      <c r="BN91" s="1365"/>
    </row>
    <row r="92" spans="1:66" x14ac:dyDescent="0.25">
      <c r="G92" s="1826" t="s">
        <v>778</v>
      </c>
      <c r="H92" s="1890" t="s">
        <v>740</v>
      </c>
      <c r="I92" s="1891">
        <v>5.5250000000000004</v>
      </c>
      <c r="J92" s="1892">
        <v>5.1116334180555585</v>
      </c>
      <c r="K92" s="1891">
        <v>5.5250000000000004</v>
      </c>
      <c r="L92" s="1892">
        <v>5.2766536626344109</v>
      </c>
      <c r="M92" s="1893">
        <v>5.5250000000000004</v>
      </c>
      <c r="N92" s="1893">
        <v>5.1954961653005487</v>
      </c>
      <c r="O92" s="1891">
        <v>5.5250000000000004</v>
      </c>
      <c r="P92" s="1892">
        <v>5.6837141263888871</v>
      </c>
      <c r="Q92" s="1893">
        <v>5.5250000000000004</v>
      </c>
      <c r="R92" s="1893">
        <v>5.3564471414835175</v>
      </c>
      <c r="S92" s="1891">
        <v>5.5250000000000004</v>
      </c>
      <c r="T92" s="1892">
        <v>5.2979170851254525</v>
      </c>
      <c r="U92" s="1893">
        <v>5.5250000000000004</v>
      </c>
      <c r="V92" s="1893">
        <v>5.3415747501138444</v>
      </c>
      <c r="W92" s="1891">
        <v>5.5250000000000004</v>
      </c>
      <c r="X92" s="1892">
        <v>5.1010463566308246</v>
      </c>
      <c r="Y92" s="1893">
        <v>5.5249999999999995</v>
      </c>
      <c r="Z92" s="1893">
        <v>5.2928402390159786</v>
      </c>
      <c r="AA92" s="1891">
        <v>5.5250000000000004</v>
      </c>
      <c r="AB92" s="1892">
        <v>4.9985694444444437</v>
      </c>
      <c r="AC92" s="1893">
        <v>5.5250000000000004</v>
      </c>
      <c r="AD92" s="1893">
        <v>5.1339668481280203</v>
      </c>
      <c r="AE92" s="1893">
        <v>5.5249999999999995</v>
      </c>
      <c r="AF92" s="1893">
        <v>5.2445991251517921</v>
      </c>
      <c r="AG92" s="1891">
        <v>5.5250000000000004</v>
      </c>
      <c r="AH92" s="1892">
        <v>4.780648345878137</v>
      </c>
      <c r="AI92" s="1893">
        <v>5.5250000000000004</v>
      </c>
      <c r="AJ92" s="1893">
        <v>5.1773913019859821</v>
      </c>
      <c r="AK92" s="1891">
        <v>5.5250000000000004</v>
      </c>
      <c r="AL92" s="1892">
        <v>3.8397601666666725</v>
      </c>
      <c r="AM92" s="1893">
        <v>5.5250000000000004</v>
      </c>
      <c r="AN92" s="1893">
        <v>5.0129284574795108</v>
      </c>
      <c r="AO92" s="1891">
        <v>5.5250000000000004</v>
      </c>
      <c r="AP92" s="1892">
        <v>3.8719829771505374</v>
      </c>
      <c r="AQ92" s="1893">
        <v>5.5250000000000004</v>
      </c>
      <c r="AR92" s="1893">
        <v>4.1676562610205341</v>
      </c>
      <c r="AS92" s="1893">
        <v>5.5250000000000004</v>
      </c>
      <c r="AT92" s="1893">
        <v>4.8843127851515167</v>
      </c>
      <c r="AU92" s="1891">
        <v>5.5250000000000004</v>
      </c>
      <c r="AV92" s="1892">
        <v>4.0851283826164826</v>
      </c>
      <c r="AW92" s="1893">
        <v>5.5249999999999995</v>
      </c>
      <c r="AX92" s="1893">
        <v>4.8033496594045033</v>
      </c>
      <c r="AY92" s="1891">
        <v>5.5250000000000004</v>
      </c>
      <c r="AZ92" s="1892">
        <v>3.8591371274801651</v>
      </c>
      <c r="BA92" s="1893">
        <v>5.5250000000000004</v>
      </c>
      <c r="BB92" s="1893">
        <v>4.7241941178060571</v>
      </c>
      <c r="BC92" s="1891">
        <v>5.5250000000000004</v>
      </c>
      <c r="BD92" s="1892">
        <v>4.010378485215047</v>
      </c>
      <c r="BE92" s="1893">
        <v>5.5250000000000004</v>
      </c>
      <c r="BF92" s="1893">
        <v>3.9890728052469115</v>
      </c>
      <c r="BG92" s="1893">
        <v>5.5250000000000004</v>
      </c>
      <c r="BH92" s="1893">
        <v>4.0793457609126991</v>
      </c>
      <c r="BI92" s="1893">
        <v>5.5250000000000004</v>
      </c>
      <c r="BJ92" s="1893">
        <v>4.6635686805175052</v>
      </c>
      <c r="BK92" s="1365"/>
      <c r="BL92" s="1365"/>
      <c r="BM92" s="1365"/>
      <c r="BN92" s="1365"/>
    </row>
    <row r="93" spans="1:66" x14ac:dyDescent="0.25">
      <c r="G93" s="1781" t="s">
        <v>779</v>
      </c>
      <c r="H93" s="1101" t="s">
        <v>741</v>
      </c>
      <c r="I93" s="1878">
        <v>0.52500000000000002</v>
      </c>
      <c r="J93" s="1879">
        <v>0.62869634861110923</v>
      </c>
      <c r="K93" s="1878">
        <v>0.52500000000000002</v>
      </c>
      <c r="L93" s="1879">
        <v>0.58578730913978716</v>
      </c>
      <c r="M93" s="1880">
        <v>0.52500000000000002</v>
      </c>
      <c r="N93" s="1880">
        <v>0.60689011543715865</v>
      </c>
      <c r="O93" s="1878">
        <v>0.52500000000000002</v>
      </c>
      <c r="P93" s="1879">
        <v>0.6798052916666647</v>
      </c>
      <c r="Q93" s="1880">
        <v>0.52500000000000002</v>
      </c>
      <c r="R93" s="1880">
        <v>0.63092808562271008</v>
      </c>
      <c r="S93" s="1878">
        <v>0.52500000000000002</v>
      </c>
      <c r="T93" s="1879">
        <v>0.61583778405017808</v>
      </c>
      <c r="U93" s="1880">
        <v>0.52500000000000002</v>
      </c>
      <c r="V93" s="1880">
        <v>0.62709366473132899</v>
      </c>
      <c r="W93" s="1878">
        <v>0.52500000000000002</v>
      </c>
      <c r="X93" s="1879">
        <v>0.60229911200716768</v>
      </c>
      <c r="Y93" s="1880">
        <v>0.52500000000000002</v>
      </c>
      <c r="Z93" s="1880">
        <v>0.62206993182643344</v>
      </c>
      <c r="AA93" s="1878">
        <v>0.52500000000000002</v>
      </c>
      <c r="AB93" s="1879">
        <v>0.57035138888888892</v>
      </c>
      <c r="AC93" s="1880">
        <v>0.52500000000000002</v>
      </c>
      <c r="AD93" s="1880">
        <v>0.59644332004830858</v>
      </c>
      <c r="AE93" s="1880">
        <v>0.52500000000000002</v>
      </c>
      <c r="AF93" s="1880">
        <v>0.61359148216454096</v>
      </c>
      <c r="AG93" s="1878">
        <v>0.52500000000000002</v>
      </c>
      <c r="AH93" s="1879">
        <v>0.51780188620071776</v>
      </c>
      <c r="AI93" s="1880">
        <v>0.52500000000000002</v>
      </c>
      <c r="AJ93" s="1880">
        <v>0.5997154191978189</v>
      </c>
      <c r="AK93" s="1878">
        <v>0.52500000000000002</v>
      </c>
      <c r="AL93" s="1879">
        <v>0.4026753972222209</v>
      </c>
      <c r="AM93" s="1880">
        <v>0.52500000000000002</v>
      </c>
      <c r="AN93" s="1880">
        <v>0.57548918698770446</v>
      </c>
      <c r="AO93" s="1878">
        <v>0.52500000000000002</v>
      </c>
      <c r="AP93" s="1879">
        <v>0.37950253091397956</v>
      </c>
      <c r="AQ93" s="1880">
        <v>0.52500000000000002</v>
      </c>
      <c r="AR93" s="1880">
        <v>0.43365977007850259</v>
      </c>
      <c r="AS93" s="1880">
        <v>0.52500000000000002</v>
      </c>
      <c r="AT93" s="1880">
        <v>0.55339614575757534</v>
      </c>
      <c r="AU93" s="1878">
        <v>0.52500000000000002</v>
      </c>
      <c r="AV93" s="1879">
        <v>0.37687671191756245</v>
      </c>
      <c r="AW93" s="1880">
        <v>0.52500000000000002</v>
      </c>
      <c r="AX93" s="1880">
        <v>0.53551345801561323</v>
      </c>
      <c r="AY93" s="1878">
        <v>0.52500000000000002</v>
      </c>
      <c r="AZ93" s="1879">
        <v>0.39729567956349049</v>
      </c>
      <c r="BA93" s="1880">
        <v>0.52500000000000002</v>
      </c>
      <c r="BB93" s="1880">
        <v>0.52392633886393836</v>
      </c>
      <c r="BC93" s="1878">
        <v>0.52500000000000002</v>
      </c>
      <c r="BD93" s="1879">
        <v>0.45876710349462485</v>
      </c>
      <c r="BE93" s="1880">
        <v>0.52500000000000002</v>
      </c>
      <c r="BF93" s="1880">
        <v>0.41143597006172822</v>
      </c>
      <c r="BG93" s="1880">
        <v>0.52500000000000002</v>
      </c>
      <c r="BH93" s="1880">
        <v>0.42266997886141638</v>
      </c>
      <c r="BI93" s="1880">
        <v>0.52500000000000002</v>
      </c>
      <c r="BJ93" s="1880">
        <v>0.51839226681887329</v>
      </c>
      <c r="BK93" s="1365"/>
      <c r="BL93" s="1365"/>
      <c r="BM93" s="1365"/>
      <c r="BN93" s="1365"/>
    </row>
    <row r="94" spans="1:66" x14ac:dyDescent="0.25">
      <c r="G94" s="1781" t="s">
        <v>780</v>
      </c>
      <c r="H94" s="1101" t="s">
        <v>742</v>
      </c>
      <c r="I94" s="1878">
        <v>3.5</v>
      </c>
      <c r="J94" s="1879">
        <v>3.6370652041666705</v>
      </c>
      <c r="K94" s="1878">
        <v>3.5</v>
      </c>
      <c r="L94" s="1879">
        <v>3.9166186008064576</v>
      </c>
      <c r="M94" s="1880">
        <v>3.5</v>
      </c>
      <c r="N94" s="1880">
        <v>3.7791333237704969</v>
      </c>
      <c r="O94" s="1878">
        <v>3.5</v>
      </c>
      <c r="P94" s="1879">
        <v>4.13493994583333</v>
      </c>
      <c r="Q94" s="1880">
        <v>3.5</v>
      </c>
      <c r="R94" s="1880">
        <v>3.8964322101648374</v>
      </c>
      <c r="S94" s="1878">
        <v>3.5</v>
      </c>
      <c r="T94" s="1879">
        <v>3.8190376344086059</v>
      </c>
      <c r="U94" s="1880">
        <v>3.5</v>
      </c>
      <c r="V94" s="1880">
        <v>3.8767663753415329</v>
      </c>
      <c r="W94" s="1878">
        <v>3.5</v>
      </c>
      <c r="X94" s="1879">
        <v>3.5747157930107507</v>
      </c>
      <c r="Y94" s="1880">
        <v>3.5</v>
      </c>
      <c r="Z94" s="1880">
        <v>3.8155665841503286</v>
      </c>
      <c r="AA94" s="1878">
        <v>3.5</v>
      </c>
      <c r="AB94" s="1879">
        <v>3.6051541666666664</v>
      </c>
      <c r="AC94" s="1880">
        <v>3.5</v>
      </c>
      <c r="AD94" s="1880">
        <v>3.6669671875000005</v>
      </c>
      <c r="AE94" s="1880">
        <v>3.5</v>
      </c>
      <c r="AF94" s="1880">
        <v>3.7810727452185806</v>
      </c>
      <c r="AG94" s="1878">
        <v>3.5</v>
      </c>
      <c r="AH94" s="1879">
        <v>3.2852045241935479</v>
      </c>
      <c r="AI94" s="1880">
        <v>3.5</v>
      </c>
      <c r="AJ94" s="1880">
        <v>3.7092413674065434</v>
      </c>
      <c r="AK94" s="1878">
        <v>3.5</v>
      </c>
      <c r="AL94" s="1879">
        <v>2.4712750472222291</v>
      </c>
      <c r="AM94" s="1880">
        <v>3.5</v>
      </c>
      <c r="AN94" s="1880">
        <v>3.5570323936133899</v>
      </c>
      <c r="AO94" s="1878">
        <v>3.5</v>
      </c>
      <c r="AP94" s="1879">
        <v>2.6255460376344071</v>
      </c>
      <c r="AQ94" s="1880">
        <v>3.5</v>
      </c>
      <c r="AR94" s="1880">
        <v>2.7975165090579726</v>
      </c>
      <c r="AS94" s="1880">
        <v>3.5</v>
      </c>
      <c r="AT94" s="1880">
        <v>3.452028477121214</v>
      </c>
      <c r="AU94" s="1878">
        <v>3.5</v>
      </c>
      <c r="AV94" s="1879">
        <v>2.7783481760752653</v>
      </c>
      <c r="AW94" s="1880">
        <v>3.5</v>
      </c>
      <c r="AX94" s="1880">
        <v>3.3837798191721147</v>
      </c>
      <c r="AY94" s="1878">
        <v>3.5</v>
      </c>
      <c r="AZ94" s="1879">
        <v>2.3632253764881002</v>
      </c>
      <c r="BA94" s="1880">
        <v>3.5</v>
      </c>
      <c r="BB94" s="1880">
        <v>3.2982243569111791</v>
      </c>
      <c r="BC94" s="1878">
        <v>3.5</v>
      </c>
      <c r="BD94" s="1879">
        <v>2.5554092311827912</v>
      </c>
      <c r="BE94" s="1880">
        <v>3.5</v>
      </c>
      <c r="BF94" s="1880">
        <v>2.5724087796296282</v>
      </c>
      <c r="BG94" s="1880">
        <v>3.5</v>
      </c>
      <c r="BH94" s="1880">
        <v>2.6861994999999999</v>
      </c>
      <c r="BI94" s="1880">
        <v>3.5</v>
      </c>
      <c r="BJ94" s="1880">
        <v>3.2351359489726037</v>
      </c>
      <c r="BK94" s="1365"/>
      <c r="BL94" s="1365"/>
      <c r="BM94" s="1365"/>
      <c r="BN94" s="1365"/>
    </row>
    <row r="95" spans="1:66" x14ac:dyDescent="0.25">
      <c r="G95" s="1781" t="s">
        <v>781</v>
      </c>
      <c r="H95" s="1101" t="s">
        <v>743</v>
      </c>
      <c r="I95" s="1878">
        <v>0.6</v>
      </c>
      <c r="J95" s="1879">
        <v>0.35712555555555553</v>
      </c>
      <c r="K95" s="1878">
        <v>0.6</v>
      </c>
      <c r="L95" s="1879">
        <v>0.33170107526881093</v>
      </c>
      <c r="M95" s="1880">
        <v>0.6</v>
      </c>
      <c r="N95" s="1880">
        <v>0.34420491803278369</v>
      </c>
      <c r="O95" s="1878">
        <v>0.6</v>
      </c>
      <c r="P95" s="1879">
        <v>0.37235777777777934</v>
      </c>
      <c r="Q95" s="1880">
        <v>0.6</v>
      </c>
      <c r="R95" s="1880">
        <v>0.35348608058607894</v>
      </c>
      <c r="S95" s="1878">
        <v>0.6</v>
      </c>
      <c r="T95" s="1879">
        <v>0.36848924731182942</v>
      </c>
      <c r="U95" s="1880">
        <v>0.6</v>
      </c>
      <c r="V95" s="1880">
        <v>0.35729836065573684</v>
      </c>
      <c r="W95" s="1878">
        <v>0.6</v>
      </c>
      <c r="X95" s="1879">
        <v>0.4583795698924763</v>
      </c>
      <c r="Y95" s="1880">
        <v>0.6</v>
      </c>
      <c r="Z95" s="1880">
        <v>0.3777788671023965</v>
      </c>
      <c r="AA95" s="1878">
        <v>0.6</v>
      </c>
      <c r="AB95" s="1879">
        <v>0.35215416666666666</v>
      </c>
      <c r="AC95" s="1880">
        <v>0.6</v>
      </c>
      <c r="AD95" s="1880">
        <v>0.39345172101449427</v>
      </c>
      <c r="AE95" s="1880">
        <v>0.6</v>
      </c>
      <c r="AF95" s="1880">
        <v>0.37357809653916219</v>
      </c>
      <c r="AG95" s="1878">
        <v>0.6</v>
      </c>
      <c r="AH95" s="1879">
        <v>0.44155591397849464</v>
      </c>
      <c r="AI95" s="1880">
        <v>0.6</v>
      </c>
      <c r="AJ95" s="1880">
        <v>0.38342535046728976</v>
      </c>
      <c r="AK95" s="1878">
        <v>0.6</v>
      </c>
      <c r="AL95" s="1879">
        <v>0.37005555555555553</v>
      </c>
      <c r="AM95" s="1880">
        <v>0.6</v>
      </c>
      <c r="AN95" s="1880">
        <v>0.38178152322404374</v>
      </c>
      <c r="AO95" s="1878">
        <v>0.6</v>
      </c>
      <c r="AP95" s="1879">
        <v>0.2528537634408603</v>
      </c>
      <c r="AQ95" s="1880">
        <v>0.6</v>
      </c>
      <c r="AR95" s="1880">
        <v>0.35465615942028988</v>
      </c>
      <c r="AS95" s="1880">
        <v>0.6</v>
      </c>
      <c r="AT95" s="1880">
        <v>0.36724784848484854</v>
      </c>
      <c r="AU95" s="1878">
        <v>0.6</v>
      </c>
      <c r="AV95" s="1879">
        <v>0.35343440860215042</v>
      </c>
      <c r="AW95" s="1880">
        <v>0.6</v>
      </c>
      <c r="AX95" s="1880">
        <v>0.36584844771241831</v>
      </c>
      <c r="AY95" s="1878">
        <v>0.6</v>
      </c>
      <c r="AZ95" s="1879">
        <v>0.38481547619047973</v>
      </c>
      <c r="BA95" s="1880">
        <v>0.6</v>
      </c>
      <c r="BB95" s="1880">
        <v>0.36743849800399231</v>
      </c>
      <c r="BC95" s="1878">
        <v>0.6</v>
      </c>
      <c r="BD95" s="1879">
        <v>0.42881505376343776</v>
      </c>
      <c r="BE95" s="1880">
        <v>0.6</v>
      </c>
      <c r="BF95" s="1880">
        <v>0.38916185185185181</v>
      </c>
      <c r="BG95" s="1880">
        <v>0.6</v>
      </c>
      <c r="BH95" s="1880">
        <v>0.37171941391941393</v>
      </c>
      <c r="BI95" s="1880">
        <v>0.6</v>
      </c>
      <c r="BJ95" s="1880">
        <v>0.37265130136986307</v>
      </c>
      <c r="BK95" s="1365"/>
      <c r="BL95" s="1365"/>
      <c r="BM95" s="1365"/>
      <c r="BN95" s="1365"/>
    </row>
    <row r="96" spans="1:66" ht="15.75" thickBot="1" x14ac:dyDescent="0.3">
      <c r="G96" s="1781" t="s">
        <v>782</v>
      </c>
      <c r="H96" s="1101" t="s">
        <v>744</v>
      </c>
      <c r="I96" s="1897">
        <v>0.9</v>
      </c>
      <c r="J96" s="1898">
        <v>0.48874630972222205</v>
      </c>
      <c r="K96" s="1897">
        <v>0.9</v>
      </c>
      <c r="L96" s="1898">
        <v>0.44254667741935522</v>
      </c>
      <c r="M96" s="1899">
        <v>0.9</v>
      </c>
      <c r="N96" s="1899">
        <v>0.46526780806010942</v>
      </c>
      <c r="O96" s="1897">
        <v>0.9</v>
      </c>
      <c r="P96" s="1898">
        <v>0.49661111111111139</v>
      </c>
      <c r="Q96" s="1899">
        <v>0.89999999999999991</v>
      </c>
      <c r="R96" s="1899">
        <v>0.4756007651098903</v>
      </c>
      <c r="S96" s="1897">
        <v>0.9</v>
      </c>
      <c r="T96" s="1898">
        <v>0.49455241935483868</v>
      </c>
      <c r="U96" s="1899">
        <v>0.9</v>
      </c>
      <c r="V96" s="1899">
        <v>0.48041634938524608</v>
      </c>
      <c r="W96" s="1897">
        <v>0.9</v>
      </c>
      <c r="X96" s="1898">
        <v>0.46565188172043015</v>
      </c>
      <c r="Y96" s="1899">
        <v>0.90000000000000013</v>
      </c>
      <c r="Z96" s="1899">
        <v>0.47742485593681927</v>
      </c>
      <c r="AA96" s="1897">
        <v>0.9</v>
      </c>
      <c r="AB96" s="1898">
        <v>0.47090972222222222</v>
      </c>
      <c r="AC96" s="1899">
        <v>0.9</v>
      </c>
      <c r="AD96" s="1899">
        <v>0.47710461956521732</v>
      </c>
      <c r="AE96" s="1899">
        <v>0.90000000000000013</v>
      </c>
      <c r="AF96" s="1899">
        <v>0.47635680122950835</v>
      </c>
      <c r="AG96" s="1897">
        <v>0.9</v>
      </c>
      <c r="AH96" s="1898">
        <v>0.53608602150537632</v>
      </c>
      <c r="AI96" s="1899">
        <v>0.9</v>
      </c>
      <c r="AJ96" s="1899">
        <v>0.48500916491433027</v>
      </c>
      <c r="AK96" s="1897">
        <v>0.9</v>
      </c>
      <c r="AL96" s="1898">
        <v>0.59575416666666625</v>
      </c>
      <c r="AM96" s="1899">
        <v>0.9</v>
      </c>
      <c r="AN96" s="1899">
        <v>0.49862535365437172</v>
      </c>
      <c r="AO96" s="1897">
        <v>0.9</v>
      </c>
      <c r="AP96" s="1898">
        <v>0.61408064516129068</v>
      </c>
      <c r="AQ96" s="1899">
        <v>0.9</v>
      </c>
      <c r="AR96" s="1899">
        <v>0.58182382246376807</v>
      </c>
      <c r="AS96" s="1899">
        <v>0.9</v>
      </c>
      <c r="AT96" s="1899">
        <v>0.51164031378787889</v>
      </c>
      <c r="AU96" s="1897">
        <v>0.9</v>
      </c>
      <c r="AV96" s="1898">
        <v>0.57646908602150482</v>
      </c>
      <c r="AW96" s="1899">
        <v>0.90000000000000013</v>
      </c>
      <c r="AX96" s="1899">
        <v>0.51820793450435731</v>
      </c>
      <c r="AY96" s="1897">
        <v>0.9</v>
      </c>
      <c r="AZ96" s="1898">
        <v>0.71380059523809536</v>
      </c>
      <c r="BA96" s="1899">
        <v>0.89999999999999991</v>
      </c>
      <c r="BB96" s="1899">
        <v>0.53460492402694615</v>
      </c>
      <c r="BC96" s="1897">
        <v>0.9</v>
      </c>
      <c r="BD96" s="1898">
        <v>0.5673870967741943</v>
      </c>
      <c r="BE96" s="1899">
        <v>0.9</v>
      </c>
      <c r="BF96" s="1899">
        <v>0.61606620370370391</v>
      </c>
      <c r="BG96" s="1899">
        <v>0.89999999999999991</v>
      </c>
      <c r="BH96" s="1899">
        <v>0.59875686813186824</v>
      </c>
      <c r="BI96" s="1899">
        <v>0.9</v>
      </c>
      <c r="BJ96" s="1899">
        <v>0.5373891633561646</v>
      </c>
      <c r="BK96" s="1365"/>
      <c r="BL96" s="1365"/>
      <c r="BM96" s="1365"/>
      <c r="BN96" s="1365"/>
    </row>
    <row r="97" spans="9:64" x14ac:dyDescent="0.25">
      <c r="BL97" s="1365"/>
    </row>
    <row r="98" spans="9:64" x14ac:dyDescent="0.25">
      <c r="I98" s="1365">
        <v>0</v>
      </c>
      <c r="J98" s="1365">
        <v>0</v>
      </c>
      <c r="K98" s="1365">
        <v>0</v>
      </c>
      <c r="L98" s="1365">
        <v>0</v>
      </c>
      <c r="M98" s="1365">
        <v>0</v>
      </c>
      <c r="N98" s="1365">
        <v>0</v>
      </c>
      <c r="O98" s="1365">
        <v>0</v>
      </c>
      <c r="P98" s="1365">
        <v>0</v>
      </c>
      <c r="Q98" s="1365">
        <v>0</v>
      </c>
      <c r="R98" s="1365">
        <v>0</v>
      </c>
      <c r="S98" s="1365">
        <v>0</v>
      </c>
      <c r="T98" s="1365">
        <v>0</v>
      </c>
      <c r="U98" s="1365">
        <v>0</v>
      </c>
      <c r="V98" s="1365">
        <v>0</v>
      </c>
      <c r="W98" s="1365">
        <v>0</v>
      </c>
      <c r="X98" s="1365">
        <v>0</v>
      </c>
      <c r="Y98" s="1365">
        <v>0</v>
      </c>
      <c r="Z98" s="1365">
        <v>0</v>
      </c>
      <c r="AA98" s="1365">
        <v>0</v>
      </c>
      <c r="AB98" s="1365">
        <v>0</v>
      </c>
      <c r="AC98" s="1365">
        <v>0</v>
      </c>
      <c r="AD98" s="1365">
        <v>0</v>
      </c>
      <c r="AE98" s="1365">
        <v>0</v>
      </c>
      <c r="AF98" s="1365">
        <v>0</v>
      </c>
      <c r="AG98" s="1365">
        <v>0</v>
      </c>
      <c r="AH98" s="1365">
        <v>0</v>
      </c>
      <c r="AI98" s="1365">
        <v>0</v>
      </c>
      <c r="AJ98" s="1365">
        <v>0</v>
      </c>
      <c r="AK98" s="1365">
        <v>0</v>
      </c>
      <c r="AL98" s="1365">
        <v>0</v>
      </c>
      <c r="AM98" s="1365">
        <v>0</v>
      </c>
      <c r="AN98" s="1365">
        <v>0</v>
      </c>
      <c r="AO98" s="1365">
        <v>0</v>
      </c>
      <c r="AP98" s="1365">
        <v>0</v>
      </c>
      <c r="AQ98" s="1365">
        <v>0</v>
      </c>
      <c r="AR98" s="1365">
        <v>0</v>
      </c>
      <c r="AS98" s="1365">
        <v>0</v>
      </c>
      <c r="AT98" s="1365">
        <v>0</v>
      </c>
      <c r="AU98" s="1365">
        <v>0</v>
      </c>
      <c r="AV98" s="1365">
        <v>0</v>
      </c>
      <c r="AW98" s="1365">
        <v>0</v>
      </c>
      <c r="AX98" s="1365">
        <v>0</v>
      </c>
      <c r="AY98" s="1365">
        <v>0</v>
      </c>
      <c r="AZ98" s="1365">
        <v>0</v>
      </c>
      <c r="BA98" s="1365">
        <v>0</v>
      </c>
      <c r="BB98" s="1365">
        <v>0</v>
      </c>
      <c r="BC98" s="1365">
        <v>0</v>
      </c>
      <c r="BD98" s="1365">
        <v>0</v>
      </c>
      <c r="BE98" s="1365">
        <v>0</v>
      </c>
      <c r="BF98" s="1365">
        <v>0</v>
      </c>
      <c r="BG98" s="1365">
        <v>0</v>
      </c>
      <c r="BH98" s="1365">
        <v>0</v>
      </c>
      <c r="BI98" s="1365">
        <v>0</v>
      </c>
      <c r="BJ98" s="1365">
        <v>0</v>
      </c>
    </row>
    <row r="108" spans="9:64" x14ac:dyDescent="0.25">
      <c r="S108" s="175"/>
      <c r="T108" s="175"/>
      <c r="W108" s="175"/>
      <c r="X108" s="175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116"/>
  <sheetViews>
    <sheetView topLeftCell="A40" zoomScaleNormal="100" workbookViewId="0">
      <pane xSplit="3" topLeftCell="AX1" activePane="topRight" state="frozen"/>
      <selection activeCell="BS12" sqref="BS12"/>
      <selection pane="topRight" activeCell="BS12" sqref="BS12"/>
    </sheetView>
  </sheetViews>
  <sheetFormatPr defaultColWidth="11.140625" defaultRowHeight="15" x14ac:dyDescent="0.25"/>
  <cols>
    <col min="1" max="1" width="5.42578125" style="32" customWidth="1"/>
    <col min="2" max="2" width="56.85546875" style="32" bestFit="1" customWidth="1"/>
    <col min="3" max="3" width="20" style="32" bestFit="1" customWidth="1"/>
    <col min="4" max="7" width="9.85546875" style="32" bestFit="1" customWidth="1"/>
    <col min="8" max="9" width="9.85546875" style="32" hidden="1" customWidth="1"/>
    <col min="10" max="15" width="11.140625" style="32" customWidth="1"/>
    <col min="16" max="17" width="11.140625" style="32" hidden="1" customWidth="1"/>
    <col min="18" max="19" width="11.140625" style="32" customWidth="1"/>
    <col min="20" max="21" width="11.140625" style="32" hidden="1" customWidth="1"/>
    <col min="22" max="29" width="11.140625" style="32" customWidth="1"/>
    <col min="30" max="31" width="11.140625" style="32" hidden="1" customWidth="1"/>
    <col min="32" max="33" width="11.140625" style="32" customWidth="1"/>
    <col min="34" max="35" width="11.140625" style="32" hidden="1" customWidth="1"/>
    <col min="36" max="39" width="11.140625" style="32" customWidth="1"/>
    <col min="40" max="41" width="11.140625" style="32" hidden="1" customWidth="1"/>
    <col min="42" max="43" width="11.140625" style="32" customWidth="1"/>
    <col min="44" max="45" width="11.140625" style="32" hidden="1" customWidth="1"/>
    <col min="46" max="47" width="11.140625" style="32" customWidth="1"/>
    <col min="48" max="49" width="11.140625" style="32" hidden="1" customWidth="1"/>
    <col min="50" max="57" width="11.140625" style="32" customWidth="1"/>
    <col min="58" max="16384" width="11.140625" style="32"/>
  </cols>
  <sheetData>
    <row r="1" spans="1:61" ht="22.5" x14ac:dyDescent="0.3">
      <c r="B1" s="1499" t="s">
        <v>1100</v>
      </c>
      <c r="C1" s="1500"/>
      <c r="D1" s="1500"/>
      <c r="E1" s="1500"/>
      <c r="F1" s="1500"/>
      <c r="G1" s="1500"/>
      <c r="H1" s="1500"/>
      <c r="I1" s="1500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</row>
    <row r="2" spans="1:61" ht="22.5" x14ac:dyDescent="0.3">
      <c r="B2" s="1499"/>
      <c r="C2" s="1500" t="s">
        <v>2192</v>
      </c>
      <c r="D2" s="1501">
        <v>28.999999999999996</v>
      </c>
      <c r="E2" s="1501">
        <v>30</v>
      </c>
      <c r="F2" s="1501">
        <v>30.000000000000004</v>
      </c>
      <c r="G2" s="1501">
        <v>29.375</v>
      </c>
      <c r="H2" s="1501">
        <v>59</v>
      </c>
      <c r="I2" s="1501">
        <v>59.375</v>
      </c>
      <c r="J2" s="1501">
        <v>18.999999999999996</v>
      </c>
      <c r="K2" s="1501">
        <v>25.093750000000004</v>
      </c>
      <c r="L2" s="1501">
        <v>78</v>
      </c>
      <c r="M2" s="1501">
        <v>84.46875</v>
      </c>
      <c r="N2" s="1501">
        <v>9.4999999999999982</v>
      </c>
      <c r="O2" s="1501">
        <v>30.25001209836914</v>
      </c>
      <c r="P2" s="1501">
        <v>87.5</v>
      </c>
      <c r="Q2" s="1501">
        <v>114.71876209836914</v>
      </c>
      <c r="R2" s="1501">
        <v>30</v>
      </c>
      <c r="S2" s="1501">
        <v>29.583333333333336</v>
      </c>
      <c r="T2" s="1501">
        <v>117.5</v>
      </c>
      <c r="U2" s="1501">
        <v>144.30209543170247</v>
      </c>
      <c r="V2" s="1501">
        <v>29</v>
      </c>
      <c r="W2" s="1501">
        <v>29.916666666666671</v>
      </c>
      <c r="X2" s="1501">
        <v>68.5</v>
      </c>
      <c r="Y2" s="1501">
        <v>89.750012098369155</v>
      </c>
      <c r="Z2" s="1501">
        <v>146.5</v>
      </c>
      <c r="AA2" s="1501">
        <v>174.21876209836915</v>
      </c>
      <c r="AB2" s="1501">
        <v>29.999999999999996</v>
      </c>
      <c r="AC2" s="1501">
        <v>29.965277777777771</v>
      </c>
      <c r="AD2" s="1501">
        <v>176.5</v>
      </c>
      <c r="AE2" s="1501">
        <v>204.18403987614693</v>
      </c>
      <c r="AF2" s="1501">
        <v>29</v>
      </c>
      <c r="AG2" s="1501">
        <v>2.8778901789705245</v>
      </c>
      <c r="AH2" s="1501">
        <v>205.5</v>
      </c>
      <c r="AI2" s="1501">
        <v>207.06193005511744</v>
      </c>
      <c r="AJ2" s="1501">
        <v>29.999999999999996</v>
      </c>
      <c r="AK2" s="1501">
        <v>30.753472222222221</v>
      </c>
      <c r="AL2" s="1501">
        <v>89</v>
      </c>
      <c r="AM2" s="1501">
        <v>63.596640178970517</v>
      </c>
      <c r="AN2" s="1501">
        <v>235.5</v>
      </c>
      <c r="AO2" s="1501">
        <v>237.81540227733967</v>
      </c>
      <c r="AP2" s="1501">
        <v>29.999999999999996</v>
      </c>
      <c r="AQ2" s="1501">
        <v>29.628472222222221</v>
      </c>
      <c r="AR2" s="1501">
        <v>265.5</v>
      </c>
      <c r="AS2" s="1501">
        <v>267.4438744995619</v>
      </c>
      <c r="AT2" s="1501">
        <v>26.999999999999996</v>
      </c>
      <c r="AU2" s="1501">
        <v>27.1875</v>
      </c>
      <c r="AV2" s="1501">
        <v>292.5</v>
      </c>
      <c r="AW2" s="1501">
        <v>294.6313744995619</v>
      </c>
      <c r="AX2" s="1501">
        <v>29.999999999999996</v>
      </c>
      <c r="AY2" s="1501">
        <v>30.22569444444445</v>
      </c>
      <c r="AZ2" s="1501">
        <v>86.999999999999986</v>
      </c>
      <c r="BA2" s="1501">
        <v>87.041666666666671</v>
      </c>
      <c r="BB2" s="1501">
        <v>176</v>
      </c>
      <c r="BC2" s="1501">
        <v>150.6383068456372</v>
      </c>
      <c r="BD2" s="1501">
        <v>322.5</v>
      </c>
      <c r="BE2" s="1501">
        <v>324.85706894400636</v>
      </c>
    </row>
    <row r="3" spans="1:61" ht="15.75" thickBot="1" x14ac:dyDescent="0.3">
      <c r="B3" s="1500"/>
      <c r="C3" s="1500" t="s">
        <v>499</v>
      </c>
      <c r="D3" s="1501">
        <v>30</v>
      </c>
      <c r="E3" s="1501">
        <v>30</v>
      </c>
      <c r="F3" s="1501">
        <v>31</v>
      </c>
      <c r="G3" s="1501">
        <v>31</v>
      </c>
      <c r="H3" s="1501">
        <v>61</v>
      </c>
      <c r="I3" s="1501">
        <v>61</v>
      </c>
      <c r="J3" s="1501">
        <v>30</v>
      </c>
      <c r="K3" s="1501">
        <v>30</v>
      </c>
      <c r="L3" s="1501">
        <v>91</v>
      </c>
      <c r="M3" s="1501">
        <v>91</v>
      </c>
      <c r="N3" s="1501">
        <v>31</v>
      </c>
      <c r="O3" s="1501">
        <v>31</v>
      </c>
      <c r="P3" s="1501">
        <v>122</v>
      </c>
      <c r="Q3" s="1501">
        <v>122</v>
      </c>
      <c r="R3" s="1501">
        <v>31</v>
      </c>
      <c r="S3" s="1501">
        <v>31</v>
      </c>
      <c r="T3" s="1501">
        <v>153</v>
      </c>
      <c r="U3" s="1501">
        <v>153</v>
      </c>
      <c r="V3" s="1501">
        <v>30</v>
      </c>
      <c r="W3" s="1501">
        <v>30</v>
      </c>
      <c r="X3" s="1501">
        <v>92</v>
      </c>
      <c r="Y3" s="1501">
        <v>92</v>
      </c>
      <c r="Z3" s="1501">
        <v>183</v>
      </c>
      <c r="AA3" s="1501">
        <v>183</v>
      </c>
      <c r="AB3" s="1501">
        <v>31</v>
      </c>
      <c r="AC3" s="1501">
        <v>31</v>
      </c>
      <c r="AD3" s="1501">
        <v>214</v>
      </c>
      <c r="AE3" s="1501">
        <v>214</v>
      </c>
      <c r="AF3" s="1501">
        <v>30</v>
      </c>
      <c r="AG3" s="1501">
        <v>30</v>
      </c>
      <c r="AH3" s="1501">
        <v>244</v>
      </c>
      <c r="AI3" s="1501">
        <v>244</v>
      </c>
      <c r="AJ3" s="1501">
        <v>31</v>
      </c>
      <c r="AK3" s="1501">
        <v>31</v>
      </c>
      <c r="AL3" s="1501">
        <v>92</v>
      </c>
      <c r="AM3" s="1501">
        <v>92</v>
      </c>
      <c r="AN3" s="1501">
        <v>275</v>
      </c>
      <c r="AO3" s="1501">
        <v>275</v>
      </c>
      <c r="AP3" s="1501">
        <v>31</v>
      </c>
      <c r="AQ3" s="1501">
        <v>31</v>
      </c>
      <c r="AR3" s="1501">
        <v>306</v>
      </c>
      <c r="AS3" s="1501">
        <v>306</v>
      </c>
      <c r="AT3" s="1501">
        <v>28</v>
      </c>
      <c r="AU3" s="1501">
        <v>28</v>
      </c>
      <c r="AV3" s="1501">
        <v>334</v>
      </c>
      <c r="AW3" s="1501">
        <v>334</v>
      </c>
      <c r="AX3" s="1501">
        <v>31</v>
      </c>
      <c r="AY3" s="1501">
        <v>31</v>
      </c>
      <c r="AZ3" s="1501">
        <v>90</v>
      </c>
      <c r="BA3" s="1501">
        <v>90</v>
      </c>
      <c r="BB3" s="1501">
        <v>182</v>
      </c>
      <c r="BC3" s="1501">
        <v>182</v>
      </c>
      <c r="BD3" s="1501">
        <v>365</v>
      </c>
      <c r="BE3" s="1501">
        <v>365</v>
      </c>
    </row>
    <row r="4" spans="1:61" ht="16.5" thickTop="1" thickBot="1" x14ac:dyDescent="0.3">
      <c r="B4" s="4002" t="s">
        <v>169</v>
      </c>
      <c r="C4" s="4006" t="s">
        <v>170</v>
      </c>
      <c r="D4" s="3735" t="s">
        <v>1742</v>
      </c>
      <c r="E4" s="3739"/>
      <c r="F4" s="3735" t="s">
        <v>1871</v>
      </c>
      <c r="G4" s="3735"/>
      <c r="H4" s="3736" t="s">
        <v>14</v>
      </c>
      <c r="I4" s="3737"/>
      <c r="J4" s="3728" t="s">
        <v>1911</v>
      </c>
      <c r="K4" s="3729"/>
      <c r="L4" s="3739" t="s">
        <v>639</v>
      </c>
      <c r="M4" s="3917"/>
      <c r="N4" s="3728" t="s">
        <v>1940</v>
      </c>
      <c r="O4" s="3729"/>
      <c r="P4" s="3739" t="s">
        <v>17</v>
      </c>
      <c r="Q4" s="3917"/>
      <c r="R4" s="3728" t="s">
        <v>1964</v>
      </c>
      <c r="S4" s="3729"/>
      <c r="T4" s="3739" t="s">
        <v>18</v>
      </c>
      <c r="U4" s="3917"/>
      <c r="V4" s="3728" t="s">
        <v>1985</v>
      </c>
      <c r="W4" s="3729"/>
      <c r="X4" s="3739" t="s">
        <v>662</v>
      </c>
      <c r="Y4" s="3737"/>
      <c r="Z4" s="3739" t="s">
        <v>659</v>
      </c>
      <c r="AA4" s="3737"/>
      <c r="AB4" s="3728" t="s">
        <v>2004</v>
      </c>
      <c r="AC4" s="3729"/>
      <c r="AD4" s="3739" t="s">
        <v>24</v>
      </c>
      <c r="AE4" s="3917"/>
      <c r="AF4" s="3728" t="s">
        <v>2020</v>
      </c>
      <c r="AG4" s="3729"/>
      <c r="AH4" s="3739" t="s">
        <v>27</v>
      </c>
      <c r="AI4" s="3917"/>
      <c r="AJ4" s="3728" t="s">
        <v>2037</v>
      </c>
      <c r="AK4" s="3729"/>
      <c r="AL4" s="3739" t="s">
        <v>664</v>
      </c>
      <c r="AM4" s="3737"/>
      <c r="AN4" s="3739" t="s">
        <v>1676</v>
      </c>
      <c r="AO4" s="3917"/>
      <c r="AP4" s="3728" t="s">
        <v>2142</v>
      </c>
      <c r="AQ4" s="3729"/>
      <c r="AR4" s="3739" t="s">
        <v>28</v>
      </c>
      <c r="AS4" s="3917"/>
      <c r="AT4" s="3728" t="s">
        <v>2156</v>
      </c>
      <c r="AU4" s="3729"/>
      <c r="AV4" s="3739" t="s">
        <v>30</v>
      </c>
      <c r="AW4" s="3917"/>
      <c r="AX4" s="3728" t="s">
        <v>2168</v>
      </c>
      <c r="AY4" s="3729"/>
      <c r="AZ4" s="3739" t="s">
        <v>665</v>
      </c>
      <c r="BA4" s="3737"/>
      <c r="BB4" s="3739" t="s">
        <v>673</v>
      </c>
      <c r="BC4" s="3737"/>
      <c r="BD4" s="3739" t="s">
        <v>1763</v>
      </c>
      <c r="BE4" s="3917"/>
    </row>
    <row r="5" spans="1:61" ht="15.75" thickBot="1" x14ac:dyDescent="0.3">
      <c r="B5" s="4003"/>
      <c r="C5" s="3908"/>
      <c r="D5" s="898" t="s">
        <v>171</v>
      </c>
      <c r="E5" s="1502" t="s">
        <v>172</v>
      </c>
      <c r="F5" s="898" t="s">
        <v>171</v>
      </c>
      <c r="G5" s="899" t="s">
        <v>172</v>
      </c>
      <c r="H5" s="898" t="s">
        <v>171</v>
      </c>
      <c r="I5" s="1503" t="s">
        <v>172</v>
      </c>
      <c r="J5" s="1504" t="s">
        <v>171</v>
      </c>
      <c r="K5" s="899" t="s">
        <v>172</v>
      </c>
      <c r="L5" s="898" t="s">
        <v>171</v>
      </c>
      <c r="M5" s="1505" t="s">
        <v>172</v>
      </c>
      <c r="N5" s="1504" t="s">
        <v>171</v>
      </c>
      <c r="O5" s="899" t="s">
        <v>172</v>
      </c>
      <c r="P5" s="898" t="s">
        <v>171</v>
      </c>
      <c r="Q5" s="1505" t="s">
        <v>172</v>
      </c>
      <c r="R5" s="1504" t="s">
        <v>171</v>
      </c>
      <c r="S5" s="899" t="s">
        <v>172</v>
      </c>
      <c r="T5" s="898" t="s">
        <v>171</v>
      </c>
      <c r="U5" s="1505" t="s">
        <v>172</v>
      </c>
      <c r="V5" s="1504" t="s">
        <v>171</v>
      </c>
      <c r="W5" s="899" t="s">
        <v>172</v>
      </c>
      <c r="X5" s="898" t="s">
        <v>171</v>
      </c>
      <c r="Y5" s="899" t="s">
        <v>172</v>
      </c>
      <c r="Z5" s="898" t="s">
        <v>171</v>
      </c>
      <c r="AA5" s="1503" t="s">
        <v>172</v>
      </c>
      <c r="AB5" s="1504" t="s">
        <v>171</v>
      </c>
      <c r="AC5" s="899" t="s">
        <v>172</v>
      </c>
      <c r="AD5" s="898" t="s">
        <v>171</v>
      </c>
      <c r="AE5" s="1505" t="s">
        <v>172</v>
      </c>
      <c r="AF5" s="1504" t="s">
        <v>171</v>
      </c>
      <c r="AG5" s="899" t="s">
        <v>172</v>
      </c>
      <c r="AH5" s="898" t="s">
        <v>171</v>
      </c>
      <c r="AI5" s="1505" t="s">
        <v>172</v>
      </c>
      <c r="AJ5" s="1504" t="s">
        <v>171</v>
      </c>
      <c r="AK5" s="899" t="s">
        <v>172</v>
      </c>
      <c r="AL5" s="898" t="s">
        <v>171</v>
      </c>
      <c r="AM5" s="899" t="s">
        <v>172</v>
      </c>
      <c r="AN5" s="898" t="s">
        <v>171</v>
      </c>
      <c r="AO5" s="1505" t="s">
        <v>172</v>
      </c>
      <c r="AP5" s="1504" t="s">
        <v>171</v>
      </c>
      <c r="AQ5" s="899" t="s">
        <v>172</v>
      </c>
      <c r="AR5" s="898" t="s">
        <v>171</v>
      </c>
      <c r="AS5" s="1505" t="s">
        <v>172</v>
      </c>
      <c r="AT5" s="1504" t="s">
        <v>171</v>
      </c>
      <c r="AU5" s="899" t="s">
        <v>172</v>
      </c>
      <c r="AV5" s="898" t="s">
        <v>171</v>
      </c>
      <c r="AW5" s="1505" t="s">
        <v>172</v>
      </c>
      <c r="AX5" s="1504" t="s">
        <v>171</v>
      </c>
      <c r="AY5" s="899" t="s">
        <v>172</v>
      </c>
      <c r="AZ5" s="898" t="s">
        <v>171</v>
      </c>
      <c r="BA5" s="899" t="s">
        <v>172</v>
      </c>
      <c r="BB5" s="898" t="s">
        <v>171</v>
      </c>
      <c r="BC5" s="1503" t="s">
        <v>172</v>
      </c>
      <c r="BD5" s="898" t="s">
        <v>171</v>
      </c>
      <c r="BE5" s="1505" t="s">
        <v>172</v>
      </c>
    </row>
    <row r="6" spans="1:61" ht="22.7" customHeight="1" x14ac:dyDescent="0.3">
      <c r="B6" s="1506" t="s">
        <v>455</v>
      </c>
      <c r="C6" s="1507"/>
      <c r="D6" s="1507"/>
      <c r="E6" s="1507"/>
      <c r="F6" s="1507"/>
      <c r="G6" s="1507"/>
      <c r="H6" s="1507"/>
      <c r="I6" s="1508"/>
      <c r="J6" s="1507"/>
      <c r="K6" s="1507"/>
      <c r="L6" s="1507"/>
      <c r="M6" s="1507"/>
      <c r="N6" s="1507"/>
      <c r="O6" s="1507"/>
      <c r="P6" s="1507"/>
      <c r="Q6" s="1507"/>
      <c r="R6" s="1507"/>
      <c r="S6" s="1507"/>
      <c r="T6" s="1507"/>
      <c r="U6" s="1507"/>
      <c r="V6" s="1507"/>
      <c r="W6" s="1507"/>
      <c r="X6" s="1507"/>
      <c r="Y6" s="1507"/>
      <c r="Z6" s="1507"/>
      <c r="AA6" s="1507"/>
      <c r="AB6" s="1507"/>
      <c r="AC6" s="1507"/>
      <c r="AD6" s="1507"/>
      <c r="AE6" s="1507"/>
      <c r="AF6" s="1507"/>
      <c r="AG6" s="1507"/>
      <c r="AH6" s="1507"/>
      <c r="AI6" s="1507"/>
      <c r="AJ6" s="1507"/>
      <c r="AK6" s="1507"/>
      <c r="AL6" s="1507"/>
      <c r="AM6" s="1507"/>
      <c r="AN6" s="1507"/>
      <c r="AO6" s="1507"/>
      <c r="AP6" s="1507"/>
      <c r="AQ6" s="1507"/>
      <c r="AR6" s="1507"/>
      <c r="AS6" s="1507"/>
      <c r="AT6" s="1507"/>
      <c r="AU6" s="1507"/>
      <c r="AV6" s="1507"/>
      <c r="AW6" s="1507"/>
      <c r="AX6" s="1507"/>
      <c r="AY6" s="1507"/>
      <c r="AZ6" s="1507"/>
      <c r="BA6" s="1507"/>
      <c r="BB6" s="1507"/>
      <c r="BC6" s="1507"/>
      <c r="BD6" s="1507"/>
      <c r="BE6" s="1507"/>
    </row>
    <row r="7" spans="1:61" ht="16.5" thickBot="1" x14ac:dyDescent="0.3">
      <c r="B7" s="1509" t="s">
        <v>666</v>
      </c>
      <c r="C7" s="1510"/>
      <c r="D7" s="1510"/>
      <c r="E7" s="1510"/>
      <c r="F7" s="1510"/>
      <c r="G7" s="1510"/>
      <c r="H7" s="1510"/>
      <c r="I7" s="1511"/>
      <c r="J7" s="1510"/>
      <c r="K7" s="1512"/>
      <c r="L7" s="1512"/>
      <c r="M7" s="1512"/>
      <c r="N7" s="1512"/>
      <c r="O7" s="1512"/>
      <c r="P7" s="1512"/>
      <c r="Q7" s="1512"/>
      <c r="R7" s="1512"/>
      <c r="S7" s="1512"/>
      <c r="T7" s="1512"/>
      <c r="U7" s="1512"/>
      <c r="V7" s="1512"/>
      <c r="W7" s="1512"/>
      <c r="X7" s="1512"/>
      <c r="Y7" s="1512"/>
      <c r="Z7" s="1512"/>
      <c r="AA7" s="1512"/>
      <c r="AB7" s="1512"/>
      <c r="AC7" s="1512"/>
      <c r="AD7" s="1512"/>
      <c r="AE7" s="1512"/>
      <c r="AF7" s="1512"/>
      <c r="AG7" s="1512"/>
      <c r="AH7" s="1512"/>
      <c r="AI7" s="1512"/>
      <c r="AJ7" s="1512"/>
      <c r="AK7" s="1512"/>
      <c r="AL7" s="1512"/>
      <c r="AM7" s="1512"/>
      <c r="AN7" s="1512"/>
      <c r="AO7" s="1512"/>
      <c r="AP7" s="1512"/>
      <c r="AQ7" s="1512"/>
      <c r="AR7" s="1512"/>
      <c r="AS7" s="1512"/>
      <c r="AT7" s="1512"/>
      <c r="AU7" s="1512"/>
      <c r="AV7" s="1512"/>
      <c r="AW7" s="1512"/>
      <c r="AX7" s="1512"/>
      <c r="AY7" s="1512"/>
      <c r="AZ7" s="1512"/>
      <c r="BA7" s="1512"/>
      <c r="BB7" s="1512"/>
      <c r="BC7" s="1512"/>
      <c r="BD7" s="1512"/>
      <c r="BE7" s="1512"/>
    </row>
    <row r="8" spans="1:61" ht="15.75" thickBot="1" x14ac:dyDescent="0.3">
      <c r="B8" s="1513" t="s">
        <v>373</v>
      </c>
      <c r="C8" s="1514" t="s">
        <v>392</v>
      </c>
      <c r="D8" s="1515">
        <v>0</v>
      </c>
      <c r="E8" s="1073">
        <v>0</v>
      </c>
      <c r="F8" s="1515">
        <v>0</v>
      </c>
      <c r="G8" s="1073">
        <v>0</v>
      </c>
      <c r="H8" s="1515">
        <v>0</v>
      </c>
      <c r="I8" s="1514">
        <v>0</v>
      </c>
      <c r="J8" s="1515">
        <v>0</v>
      </c>
      <c r="K8" s="1073">
        <v>0</v>
      </c>
      <c r="L8" s="967">
        <v>0</v>
      </c>
      <c r="M8" s="967">
        <v>0</v>
      </c>
      <c r="N8" s="1515">
        <v>0</v>
      </c>
      <c r="O8" s="1073">
        <v>0</v>
      </c>
      <c r="P8" s="1516">
        <v>0</v>
      </c>
      <c r="Q8" s="1517">
        <v>0</v>
      </c>
      <c r="R8" s="1515">
        <v>0</v>
      </c>
      <c r="S8" s="1073">
        <v>0</v>
      </c>
      <c r="T8" s="1516">
        <v>0</v>
      </c>
      <c r="U8" s="1517">
        <v>0</v>
      </c>
      <c r="V8" s="1515">
        <v>0</v>
      </c>
      <c r="W8" s="1073">
        <v>0</v>
      </c>
      <c r="X8" s="969">
        <v>0</v>
      </c>
      <c r="Y8" s="966">
        <v>0</v>
      </c>
      <c r="Z8" s="967">
        <v>0</v>
      </c>
      <c r="AA8" s="1073">
        <v>0</v>
      </c>
      <c r="AB8" s="1515">
        <v>0</v>
      </c>
      <c r="AC8" s="1073">
        <v>0</v>
      </c>
      <c r="AD8" s="1515">
        <v>0</v>
      </c>
      <c r="AE8" s="1517">
        <v>0</v>
      </c>
      <c r="AF8" s="1515">
        <v>0</v>
      </c>
      <c r="AG8" s="1073">
        <v>0</v>
      </c>
      <c r="AH8" s="1515">
        <v>0</v>
      </c>
      <c r="AI8" s="1517">
        <v>0</v>
      </c>
      <c r="AJ8" s="1515">
        <v>0</v>
      </c>
      <c r="AK8" s="1073">
        <v>0</v>
      </c>
      <c r="AL8" s="969">
        <v>0</v>
      </c>
      <c r="AM8" s="966">
        <v>0</v>
      </c>
      <c r="AN8" s="1515">
        <v>0</v>
      </c>
      <c r="AO8" s="1517">
        <v>0</v>
      </c>
      <c r="AP8" s="1515">
        <v>0</v>
      </c>
      <c r="AQ8" s="1073">
        <v>0</v>
      </c>
      <c r="AR8" s="1515">
        <v>0</v>
      </c>
      <c r="AS8" s="1517">
        <v>0</v>
      </c>
      <c r="AT8" s="1515">
        <v>0</v>
      </c>
      <c r="AU8" s="1073">
        <v>0</v>
      </c>
      <c r="AV8" s="1515">
        <v>0</v>
      </c>
      <c r="AW8" s="1517">
        <v>0</v>
      </c>
      <c r="AX8" s="1515">
        <v>0</v>
      </c>
      <c r="AY8" s="1073">
        <v>0</v>
      </c>
      <c r="AZ8" s="969">
        <v>0</v>
      </c>
      <c r="BA8" s="966">
        <v>0</v>
      </c>
      <c r="BB8" s="967">
        <v>0</v>
      </c>
      <c r="BC8" s="967">
        <v>0</v>
      </c>
      <c r="BD8" s="1515">
        <v>0</v>
      </c>
      <c r="BE8" s="1517">
        <v>0</v>
      </c>
      <c r="BF8" s="1217"/>
      <c r="BG8" s="1217"/>
      <c r="BH8" s="1217"/>
      <c r="BI8" s="1217"/>
    </row>
    <row r="9" spans="1:61" ht="15.75" thickBot="1" x14ac:dyDescent="0.3">
      <c r="B9" s="1518" t="s">
        <v>372</v>
      </c>
      <c r="C9" s="1519" t="s">
        <v>392</v>
      </c>
      <c r="D9" s="924">
        <v>3600</v>
      </c>
      <c r="E9" s="1036">
        <v>3702.4</v>
      </c>
      <c r="F9" s="924">
        <v>3720</v>
      </c>
      <c r="G9" s="1036">
        <v>3877.7999359999999</v>
      </c>
      <c r="H9" s="463">
        <v>7320</v>
      </c>
      <c r="I9" s="1036">
        <v>7580.199936</v>
      </c>
      <c r="J9" s="924">
        <v>3600</v>
      </c>
      <c r="K9" s="1036">
        <v>3158.4</v>
      </c>
      <c r="L9" s="924">
        <v>10920</v>
      </c>
      <c r="M9" s="924">
        <v>10738.599936000001</v>
      </c>
      <c r="N9" s="924">
        <v>3720</v>
      </c>
      <c r="O9" s="1036">
        <v>3845.2</v>
      </c>
      <c r="P9" s="958">
        <v>14640</v>
      </c>
      <c r="Q9" s="542">
        <v>14583.799935999999</v>
      </c>
      <c r="R9" s="924">
        <v>3720</v>
      </c>
      <c r="S9" s="1036">
        <v>3731.9070000000002</v>
      </c>
      <c r="T9" s="958">
        <v>18360</v>
      </c>
      <c r="U9" s="542">
        <v>18315.706935999999</v>
      </c>
      <c r="V9" s="924">
        <v>3600</v>
      </c>
      <c r="W9" s="1036">
        <v>3443.9009999999998</v>
      </c>
      <c r="X9" s="924">
        <v>11040</v>
      </c>
      <c r="Y9" s="912">
        <v>11021.008</v>
      </c>
      <c r="Z9" s="924">
        <v>21960</v>
      </c>
      <c r="AA9" s="1036">
        <v>21759.607936</v>
      </c>
      <c r="AB9" s="924">
        <v>3720</v>
      </c>
      <c r="AC9" s="1036">
        <v>3311.7</v>
      </c>
      <c r="AD9" s="958">
        <v>25680</v>
      </c>
      <c r="AE9" s="542">
        <v>25071.307936000001</v>
      </c>
      <c r="AF9" s="924">
        <v>3600</v>
      </c>
      <c r="AG9" s="1036">
        <v>2611.0003199999996</v>
      </c>
      <c r="AH9" s="958">
        <v>29280</v>
      </c>
      <c r="AI9" s="542">
        <v>27682.308256</v>
      </c>
      <c r="AJ9" s="924">
        <v>3720</v>
      </c>
      <c r="AK9" s="1036">
        <v>2794.1019999999999</v>
      </c>
      <c r="AL9" s="924">
        <v>11040</v>
      </c>
      <c r="AM9" s="912">
        <v>8716.8023199999989</v>
      </c>
      <c r="AN9" s="958">
        <v>33000</v>
      </c>
      <c r="AO9" s="542">
        <v>30476.410255999999</v>
      </c>
      <c r="AP9" s="924">
        <v>3720</v>
      </c>
      <c r="AQ9" s="1036">
        <v>2852.299</v>
      </c>
      <c r="AR9" s="958">
        <v>36720</v>
      </c>
      <c r="AS9" s="542">
        <v>33328.709256000002</v>
      </c>
      <c r="AT9" s="924">
        <v>3360</v>
      </c>
      <c r="AU9" s="1036">
        <v>2358.998</v>
      </c>
      <c r="AV9" s="958">
        <v>40080</v>
      </c>
      <c r="AW9" s="542">
        <v>35687.707256000002</v>
      </c>
      <c r="AX9" s="924">
        <v>3720</v>
      </c>
      <c r="AY9" s="1036">
        <v>2285.9969999999998</v>
      </c>
      <c r="AZ9" s="924">
        <v>10800</v>
      </c>
      <c r="BA9" s="912">
        <v>7497.2939999999999</v>
      </c>
      <c r="BB9" s="967">
        <v>21840</v>
      </c>
      <c r="BC9" s="967">
        <v>16214.096319999999</v>
      </c>
      <c r="BD9" s="958">
        <v>43800</v>
      </c>
      <c r="BE9" s="542">
        <v>37973.704256000005</v>
      </c>
      <c r="BF9" s="1217"/>
      <c r="BG9" s="1217"/>
      <c r="BH9" s="1217"/>
      <c r="BI9" s="1217"/>
    </row>
    <row r="10" spans="1:61" ht="15.75" customHeight="1" thickBot="1" x14ac:dyDescent="0.3">
      <c r="B10" s="1520" t="s">
        <v>610</v>
      </c>
      <c r="C10" s="1521" t="s">
        <v>392</v>
      </c>
      <c r="D10" s="1522"/>
      <c r="E10" s="1050">
        <v>2001.1130000000001</v>
      </c>
      <c r="F10" s="1522"/>
      <c r="G10" s="1050">
        <v>1953</v>
      </c>
      <c r="H10" s="1049">
        <v>0</v>
      </c>
      <c r="I10" s="1050">
        <v>3954.1130000000003</v>
      </c>
      <c r="J10" s="1522"/>
      <c r="K10" s="1050">
        <v>2846.9989999999998</v>
      </c>
      <c r="L10" s="1523">
        <v>0</v>
      </c>
      <c r="M10" s="1523">
        <v>6801.1120000000001</v>
      </c>
      <c r="N10" s="1522"/>
      <c r="O10" s="1050">
        <v>2081.0340000000001</v>
      </c>
      <c r="P10" s="1524">
        <v>0</v>
      </c>
      <c r="Q10" s="1049">
        <v>8882.1460000000006</v>
      </c>
      <c r="R10" s="1522"/>
      <c r="S10" s="1050">
        <v>2076.8139999999999</v>
      </c>
      <c r="T10" s="1524">
        <v>0</v>
      </c>
      <c r="U10" s="1049">
        <v>10958.960000000001</v>
      </c>
      <c r="V10" s="1522"/>
      <c r="W10" s="1050">
        <v>2164.2689999999998</v>
      </c>
      <c r="X10" s="1523">
        <v>0</v>
      </c>
      <c r="Y10" s="1525">
        <v>6322.1170000000002</v>
      </c>
      <c r="Z10" s="1523">
        <v>0</v>
      </c>
      <c r="AA10" s="1050">
        <v>13123.228999999999</v>
      </c>
      <c r="AB10" s="1522"/>
      <c r="AC10" s="1050">
        <v>2012.558</v>
      </c>
      <c r="AD10" s="1524">
        <v>0</v>
      </c>
      <c r="AE10" s="1049">
        <v>15135.787</v>
      </c>
      <c r="AF10" s="1522"/>
      <c r="AG10" s="1050">
        <v>1760.4960000000001</v>
      </c>
      <c r="AH10" s="1524">
        <v>0</v>
      </c>
      <c r="AI10" s="1049">
        <v>16896.282999999999</v>
      </c>
      <c r="AJ10" s="1522"/>
      <c r="AK10" s="1050">
        <v>1839.825</v>
      </c>
      <c r="AL10" s="1523">
        <v>0</v>
      </c>
      <c r="AM10" s="1525">
        <v>5612.8789999999999</v>
      </c>
      <c r="AN10" s="1524">
        <v>0</v>
      </c>
      <c r="AO10" s="1049">
        <v>18736.108</v>
      </c>
      <c r="AP10" s="1522"/>
      <c r="AQ10" s="1050">
        <v>1834.53</v>
      </c>
      <c r="AR10" s="1524">
        <v>0</v>
      </c>
      <c r="AS10" s="1049">
        <v>20570.637999999999</v>
      </c>
      <c r="AT10" s="1522"/>
      <c r="AU10" s="1050">
        <v>1690.896</v>
      </c>
      <c r="AV10" s="1524">
        <v>0</v>
      </c>
      <c r="AW10" s="1049">
        <v>22261.534</v>
      </c>
      <c r="AX10" s="1522"/>
      <c r="AY10" s="1050">
        <v>2385.5500000000002</v>
      </c>
      <c r="AZ10" s="1523">
        <v>0</v>
      </c>
      <c r="BA10" s="1525">
        <v>5910.9760000000006</v>
      </c>
      <c r="BB10" s="967">
        <v>0</v>
      </c>
      <c r="BC10" s="967">
        <v>11523.855</v>
      </c>
      <c r="BD10" s="1524">
        <v>0</v>
      </c>
      <c r="BE10" s="1049">
        <v>24647.083999999999</v>
      </c>
      <c r="BF10" s="1217"/>
      <c r="BG10" s="1217"/>
      <c r="BH10" s="1217"/>
      <c r="BI10" s="1217"/>
    </row>
    <row r="11" spans="1:61" ht="15" customHeight="1" thickBot="1" x14ac:dyDescent="0.3">
      <c r="B11" s="1526" t="s">
        <v>454</v>
      </c>
      <c r="C11" s="1527" t="s">
        <v>392</v>
      </c>
      <c r="D11" s="1528">
        <v>3600</v>
      </c>
      <c r="E11" s="1529">
        <v>5703.5129999999999</v>
      </c>
      <c r="F11" s="1528">
        <v>3720</v>
      </c>
      <c r="G11" s="1529">
        <v>5830.7999359999994</v>
      </c>
      <c r="H11" s="1530">
        <v>7320</v>
      </c>
      <c r="I11" s="1529">
        <v>11534.312936</v>
      </c>
      <c r="J11" s="1528">
        <v>3600</v>
      </c>
      <c r="K11" s="1529">
        <v>6005.3989999999994</v>
      </c>
      <c r="L11" s="1528">
        <v>10920</v>
      </c>
      <c r="M11" s="1531">
        <v>17539.711936</v>
      </c>
      <c r="N11" s="1528">
        <v>3720</v>
      </c>
      <c r="O11" s="1529">
        <v>5926.2340000000004</v>
      </c>
      <c r="P11" s="1532">
        <v>14640</v>
      </c>
      <c r="Q11" s="1529">
        <v>23465.945936</v>
      </c>
      <c r="R11" s="1528">
        <v>3720</v>
      </c>
      <c r="S11" s="1529">
        <v>5808.7209999999995</v>
      </c>
      <c r="T11" s="1532">
        <v>18360</v>
      </c>
      <c r="U11" s="1529">
        <v>29274.666936000001</v>
      </c>
      <c r="V11" s="1528">
        <v>3600</v>
      </c>
      <c r="W11" s="1529">
        <v>5608.17</v>
      </c>
      <c r="X11" s="1528">
        <v>11040</v>
      </c>
      <c r="Y11" s="1531">
        <v>17343.125</v>
      </c>
      <c r="Z11" s="1528">
        <v>21960</v>
      </c>
      <c r="AA11" s="1533">
        <v>34882.836936</v>
      </c>
      <c r="AB11" s="1528">
        <v>3720</v>
      </c>
      <c r="AC11" s="1529">
        <v>5324.2579999999998</v>
      </c>
      <c r="AD11" s="1532">
        <v>25680</v>
      </c>
      <c r="AE11" s="1529">
        <v>40207.094936000001</v>
      </c>
      <c r="AF11" s="1528">
        <v>3600</v>
      </c>
      <c r="AG11" s="1529">
        <v>4371.4963200000002</v>
      </c>
      <c r="AH11" s="1532">
        <v>29280</v>
      </c>
      <c r="AI11" s="1529">
        <v>44578.591256</v>
      </c>
      <c r="AJ11" s="1528">
        <v>3720</v>
      </c>
      <c r="AK11" s="1529">
        <v>4633.9269999999997</v>
      </c>
      <c r="AL11" s="1528">
        <v>11040</v>
      </c>
      <c r="AM11" s="1531">
        <v>14329.68132</v>
      </c>
      <c r="AN11" s="1532">
        <v>33000</v>
      </c>
      <c r="AO11" s="1529">
        <v>49212.518255999996</v>
      </c>
      <c r="AP11" s="1528">
        <v>3720</v>
      </c>
      <c r="AQ11" s="1529">
        <v>4686.8289999999997</v>
      </c>
      <c r="AR11" s="1532">
        <v>36720</v>
      </c>
      <c r="AS11" s="1529">
        <v>53899.347256000001</v>
      </c>
      <c r="AT11" s="1528">
        <v>3360</v>
      </c>
      <c r="AU11" s="1529">
        <v>4049.8940000000002</v>
      </c>
      <c r="AV11" s="1532">
        <v>40080</v>
      </c>
      <c r="AW11" s="1529">
        <v>57949.241256000001</v>
      </c>
      <c r="AX11" s="1528">
        <v>3720</v>
      </c>
      <c r="AY11" s="1529">
        <v>4671.5470000000005</v>
      </c>
      <c r="AZ11" s="1528">
        <v>10800</v>
      </c>
      <c r="BA11" s="1531">
        <v>13408.27</v>
      </c>
      <c r="BB11" s="1528">
        <v>21840</v>
      </c>
      <c r="BC11" s="1533">
        <v>27737.95132</v>
      </c>
      <c r="BD11" s="1532">
        <v>43800</v>
      </c>
      <c r="BE11" s="1529">
        <v>62620.788256</v>
      </c>
      <c r="BF11" s="1217"/>
      <c r="BG11" s="1217"/>
      <c r="BH11" s="1217"/>
      <c r="BI11" s="1217"/>
    </row>
    <row r="12" spans="1:61" ht="12.75" customHeight="1" thickBot="1" x14ac:dyDescent="0.3">
      <c r="B12" s="1534" t="s">
        <v>457</v>
      </c>
      <c r="C12" s="1535" t="s">
        <v>380</v>
      </c>
      <c r="D12" s="946">
        <v>0</v>
      </c>
      <c r="E12" s="1536">
        <v>0</v>
      </c>
      <c r="F12" s="946"/>
      <c r="G12" s="1536">
        <v>0</v>
      </c>
      <c r="H12" s="945">
        <v>0</v>
      </c>
      <c r="I12" s="970">
        <v>0</v>
      </c>
      <c r="J12" s="946"/>
      <c r="K12" s="1536">
        <v>0</v>
      </c>
      <c r="L12" s="942">
        <v>0</v>
      </c>
      <c r="M12" s="970">
        <v>0</v>
      </c>
      <c r="N12" s="946"/>
      <c r="O12" s="1536">
        <v>0</v>
      </c>
      <c r="P12" s="945">
        <v>0</v>
      </c>
      <c r="Q12" s="1537">
        <v>0</v>
      </c>
      <c r="R12" s="946"/>
      <c r="S12" s="1536">
        <v>0</v>
      </c>
      <c r="T12" s="945">
        <v>0</v>
      </c>
      <c r="U12" s="1537">
        <v>0</v>
      </c>
      <c r="V12" s="946"/>
      <c r="W12" s="1536">
        <v>0</v>
      </c>
      <c r="X12" s="942">
        <v>0</v>
      </c>
      <c r="Y12" s="970">
        <v>0</v>
      </c>
      <c r="Z12" s="1538">
        <v>0</v>
      </c>
      <c r="AA12" s="970">
        <v>0</v>
      </c>
      <c r="AB12" s="946"/>
      <c r="AC12" s="1536">
        <v>0</v>
      </c>
      <c r="AD12" s="945">
        <v>0</v>
      </c>
      <c r="AE12" s="1537">
        <v>0</v>
      </c>
      <c r="AF12" s="946"/>
      <c r="AG12" s="1536">
        <v>0</v>
      </c>
      <c r="AH12" s="945">
        <v>0</v>
      </c>
      <c r="AI12" s="1537">
        <v>0</v>
      </c>
      <c r="AJ12" s="946"/>
      <c r="AK12" s="1536">
        <v>0</v>
      </c>
      <c r="AL12" s="942">
        <v>0</v>
      </c>
      <c r="AM12" s="970">
        <v>0</v>
      </c>
      <c r="AN12" s="945">
        <v>0</v>
      </c>
      <c r="AO12" s="1537">
        <v>0</v>
      </c>
      <c r="AP12" s="946"/>
      <c r="AQ12" s="1536">
        <v>0</v>
      </c>
      <c r="AR12" s="945">
        <v>0</v>
      </c>
      <c r="AS12" s="1537">
        <v>0</v>
      </c>
      <c r="AT12" s="946"/>
      <c r="AU12" s="1536">
        <v>0</v>
      </c>
      <c r="AV12" s="945">
        <v>0</v>
      </c>
      <c r="AW12" s="1537">
        <v>0</v>
      </c>
      <c r="AX12" s="946"/>
      <c r="AY12" s="1536">
        <v>0</v>
      </c>
      <c r="AZ12" s="942">
        <v>0</v>
      </c>
      <c r="BA12" s="970">
        <v>0</v>
      </c>
      <c r="BB12" s="1538">
        <v>0</v>
      </c>
      <c r="BC12" s="970">
        <v>0</v>
      </c>
      <c r="BD12" s="945">
        <v>0</v>
      </c>
      <c r="BE12" s="1537">
        <v>0</v>
      </c>
      <c r="BF12" s="1217"/>
      <c r="BG12" s="1217"/>
      <c r="BH12" s="1217"/>
      <c r="BI12" s="1217"/>
    </row>
    <row r="13" spans="1:61" x14ac:dyDescent="0.25">
      <c r="B13" s="1539" t="s">
        <v>640</v>
      </c>
      <c r="C13" s="1540" t="s">
        <v>380</v>
      </c>
      <c r="D13" s="904">
        <v>5</v>
      </c>
      <c r="E13" s="904">
        <v>5.1422222222222222</v>
      </c>
      <c r="F13" s="904">
        <v>5</v>
      </c>
      <c r="G13" s="904">
        <v>5.2120966881720427</v>
      </c>
      <c r="H13" s="904">
        <v>5</v>
      </c>
      <c r="I13" s="1541">
        <v>5.177732196721311</v>
      </c>
      <c r="J13" s="904">
        <v>5</v>
      </c>
      <c r="K13" s="904">
        <v>4.3866666666666667</v>
      </c>
      <c r="L13" s="904">
        <v>5</v>
      </c>
      <c r="M13" s="1541">
        <v>4.9169413626373633</v>
      </c>
      <c r="N13" s="904">
        <v>5</v>
      </c>
      <c r="O13" s="904">
        <v>5.1682795698924728</v>
      </c>
      <c r="P13" s="904">
        <v>5</v>
      </c>
      <c r="Q13" s="1541">
        <v>4.9808059890710377</v>
      </c>
      <c r="R13" s="904">
        <v>5</v>
      </c>
      <c r="S13" s="904">
        <v>5.0160040322580643</v>
      </c>
      <c r="T13" s="904">
        <v>5</v>
      </c>
      <c r="U13" s="1541">
        <v>4.9879376187363826</v>
      </c>
      <c r="V13" s="904">
        <v>5</v>
      </c>
      <c r="W13" s="904">
        <v>4.7831958333333331</v>
      </c>
      <c r="X13" s="904">
        <v>5</v>
      </c>
      <c r="Y13" s="1541">
        <v>4.9913985507246377</v>
      </c>
      <c r="Z13" s="903">
        <v>5</v>
      </c>
      <c r="AA13" s="1541">
        <v>4.9543733916211297</v>
      </c>
      <c r="AB13" s="904">
        <v>5</v>
      </c>
      <c r="AC13" s="904">
        <v>4.4512096774193548</v>
      </c>
      <c r="AD13" s="904">
        <v>5</v>
      </c>
      <c r="AE13" s="1541">
        <v>4.8814851900311531</v>
      </c>
      <c r="AF13" s="904">
        <v>5</v>
      </c>
      <c r="AG13" s="904">
        <v>3.626389333333333</v>
      </c>
      <c r="AH13" s="904">
        <v>5</v>
      </c>
      <c r="AI13" s="1541">
        <v>4.7271701256830605</v>
      </c>
      <c r="AJ13" s="904">
        <v>5</v>
      </c>
      <c r="AK13" s="904">
        <v>3.7555134408602147</v>
      </c>
      <c r="AL13" s="904">
        <v>5</v>
      </c>
      <c r="AM13" s="1541">
        <v>3.9478271376811591</v>
      </c>
      <c r="AN13" s="904">
        <v>5</v>
      </c>
      <c r="AO13" s="1541">
        <v>4.6176379175757578</v>
      </c>
      <c r="AP13" s="904">
        <v>5</v>
      </c>
      <c r="AQ13" s="904">
        <v>3.8337352150537636</v>
      </c>
      <c r="AR13" s="904">
        <v>5</v>
      </c>
      <c r="AS13" s="1541">
        <v>4.5382229379084968</v>
      </c>
      <c r="AT13" s="904">
        <v>5</v>
      </c>
      <c r="AU13" s="904">
        <v>3.5104136904761907</v>
      </c>
      <c r="AV13" s="904">
        <v>5</v>
      </c>
      <c r="AW13" s="1541">
        <v>4.452059288423154</v>
      </c>
      <c r="AX13" s="904">
        <v>5</v>
      </c>
      <c r="AY13" s="904">
        <v>3.0725766129032257</v>
      </c>
      <c r="AZ13" s="904">
        <v>5</v>
      </c>
      <c r="BA13" s="1541">
        <v>3.4709694444444446</v>
      </c>
      <c r="BB13" s="903">
        <v>5</v>
      </c>
      <c r="BC13" s="1541">
        <v>3.7120183882783881</v>
      </c>
      <c r="BD13" s="904">
        <v>5</v>
      </c>
      <c r="BE13" s="1541">
        <v>4.3348977461187221</v>
      </c>
      <c r="BF13" s="1217"/>
      <c r="BG13" s="1217"/>
      <c r="BH13" s="1217"/>
      <c r="BI13" s="1217"/>
    </row>
    <row r="14" spans="1:61" ht="15.75" customHeight="1" thickBot="1" x14ac:dyDescent="0.3">
      <c r="B14" s="1542" t="s">
        <v>611</v>
      </c>
      <c r="C14" s="1543" t="s">
        <v>380</v>
      </c>
      <c r="D14" s="1049">
        <v>0</v>
      </c>
      <c r="E14" s="1126">
        <v>2.7793236111111113</v>
      </c>
      <c r="F14" s="1049"/>
      <c r="G14" s="1126">
        <v>2.625</v>
      </c>
      <c r="H14" s="1126">
        <v>0</v>
      </c>
      <c r="I14" s="1129">
        <v>2.7008968579234973</v>
      </c>
      <c r="J14" s="1049"/>
      <c r="K14" s="1126">
        <v>3.9541652777777774</v>
      </c>
      <c r="L14" s="1126">
        <v>0</v>
      </c>
      <c r="M14" s="1128">
        <v>3.114062271062271</v>
      </c>
      <c r="N14" s="1049"/>
      <c r="O14" s="1126">
        <v>2.7970887096774195</v>
      </c>
      <c r="P14" s="1126">
        <v>0</v>
      </c>
      <c r="Q14" s="1129">
        <v>3.0335198087431694</v>
      </c>
      <c r="R14" s="1049"/>
      <c r="S14" s="1126">
        <v>2.7914166666666667</v>
      </c>
      <c r="T14" s="1126">
        <v>0</v>
      </c>
      <c r="U14" s="1129">
        <v>2.9844662309368193</v>
      </c>
      <c r="V14" s="1049"/>
      <c r="W14" s="1126">
        <v>3.0059291666666663</v>
      </c>
      <c r="X14" s="1126">
        <v>0</v>
      </c>
      <c r="Y14" s="1128">
        <v>2.8632776268115943</v>
      </c>
      <c r="Z14" s="1544">
        <v>0</v>
      </c>
      <c r="AA14" s="1545">
        <v>2.9879847449908925</v>
      </c>
      <c r="AB14" s="1049"/>
      <c r="AC14" s="1126">
        <v>2.7050510752688171</v>
      </c>
      <c r="AD14" s="1126">
        <v>0</v>
      </c>
      <c r="AE14" s="1129">
        <v>2.9469990264797508</v>
      </c>
      <c r="AF14" s="1049"/>
      <c r="AG14" s="1126">
        <v>2.4451333333333336</v>
      </c>
      <c r="AH14" s="1126">
        <v>0</v>
      </c>
      <c r="AI14" s="1129">
        <v>2.8852942281420764</v>
      </c>
      <c r="AJ14" s="1049"/>
      <c r="AK14" s="1126">
        <v>2.4728830645161293</v>
      </c>
      <c r="AL14" s="1126">
        <v>0</v>
      </c>
      <c r="AM14" s="1128">
        <v>2.5420647644927534</v>
      </c>
      <c r="AN14" s="1126">
        <v>0</v>
      </c>
      <c r="AO14" s="1129">
        <v>2.8388042424242426</v>
      </c>
      <c r="AP14" s="1049">
        <v>0</v>
      </c>
      <c r="AQ14" s="1126">
        <v>2.4657661290322581</v>
      </c>
      <c r="AR14" s="1126">
        <v>0</v>
      </c>
      <c r="AS14" s="1129">
        <v>2.80101279956427</v>
      </c>
      <c r="AT14" s="1049"/>
      <c r="AU14" s="1126">
        <v>2.5162142857142857</v>
      </c>
      <c r="AV14" s="1126">
        <v>0</v>
      </c>
      <c r="AW14" s="1129">
        <v>2.7771374750499001</v>
      </c>
      <c r="AX14" s="1049"/>
      <c r="AY14" s="1126">
        <v>3.2063844086021507</v>
      </c>
      <c r="AZ14" s="1126">
        <v>0</v>
      </c>
      <c r="BA14" s="1128">
        <v>2.7365629629629633</v>
      </c>
      <c r="BB14" s="1544">
        <v>0</v>
      </c>
      <c r="BC14" s="1545">
        <v>2.6382451923076924</v>
      </c>
      <c r="BD14" s="1126">
        <v>0</v>
      </c>
      <c r="BE14" s="1129">
        <v>2.8135940639269403</v>
      </c>
      <c r="BF14" s="1217"/>
      <c r="BG14" s="1217"/>
      <c r="BH14" s="1217"/>
      <c r="BI14" s="1217"/>
    </row>
    <row r="15" spans="1:61" ht="16.5" thickBot="1" x14ac:dyDescent="0.3">
      <c r="B15" s="1546" t="s">
        <v>382</v>
      </c>
      <c r="C15" s="1547" t="s">
        <v>380</v>
      </c>
      <c r="D15" s="1548">
        <v>5</v>
      </c>
      <c r="E15" s="1549">
        <v>7.9215458333333331</v>
      </c>
      <c r="F15" s="1548">
        <v>5</v>
      </c>
      <c r="G15" s="1549">
        <v>7.8370966881720427</v>
      </c>
      <c r="H15" s="1548">
        <v>5</v>
      </c>
      <c r="I15" s="1549">
        <v>7.8786290546448079</v>
      </c>
      <c r="J15" s="1548">
        <v>5</v>
      </c>
      <c r="K15" s="1549">
        <v>8.3408319444444441</v>
      </c>
      <c r="L15" s="1550">
        <v>5</v>
      </c>
      <c r="M15" s="1551">
        <v>8.0310036336996333</v>
      </c>
      <c r="N15" s="1548">
        <v>5</v>
      </c>
      <c r="O15" s="1549">
        <v>7.9653682795698924</v>
      </c>
      <c r="P15" s="1550">
        <v>5</v>
      </c>
      <c r="Q15" s="1551">
        <v>8.0143257978142071</v>
      </c>
      <c r="R15" s="1548">
        <v>5</v>
      </c>
      <c r="S15" s="1549">
        <v>7.807420698924731</v>
      </c>
      <c r="T15" s="1550">
        <v>5</v>
      </c>
      <c r="U15" s="1551">
        <v>7.9724038496732019</v>
      </c>
      <c r="V15" s="1548">
        <v>5</v>
      </c>
      <c r="W15" s="1549">
        <v>7.7891249999999994</v>
      </c>
      <c r="X15" s="1550">
        <v>5</v>
      </c>
      <c r="Y15" s="1551">
        <v>7.8546761775362324</v>
      </c>
      <c r="Z15" s="1552">
        <v>5</v>
      </c>
      <c r="AA15" s="1553">
        <v>7.9423581366120217</v>
      </c>
      <c r="AB15" s="1548">
        <v>5</v>
      </c>
      <c r="AC15" s="1549">
        <v>7.1562607526881719</v>
      </c>
      <c r="AD15" s="1550">
        <v>5</v>
      </c>
      <c r="AE15" s="1551">
        <v>7.8284842165109039</v>
      </c>
      <c r="AF15" s="1548">
        <v>5</v>
      </c>
      <c r="AG15" s="1549">
        <v>6.0715226666666666</v>
      </c>
      <c r="AH15" s="1550">
        <v>5</v>
      </c>
      <c r="AI15" s="1551">
        <v>7.6124643538251373</v>
      </c>
      <c r="AJ15" s="1548">
        <v>5</v>
      </c>
      <c r="AK15" s="1549">
        <v>6.2283965053763435</v>
      </c>
      <c r="AL15" s="1550">
        <v>5</v>
      </c>
      <c r="AM15" s="1551">
        <v>6.4898919021739125</v>
      </c>
      <c r="AN15" s="1550">
        <v>5</v>
      </c>
      <c r="AO15" s="1551">
        <v>7.4564421599999999</v>
      </c>
      <c r="AP15" s="1548">
        <v>5</v>
      </c>
      <c r="AQ15" s="1549">
        <v>6.2995013440860212</v>
      </c>
      <c r="AR15" s="1550">
        <v>5</v>
      </c>
      <c r="AS15" s="1551">
        <v>7.3392357374727668</v>
      </c>
      <c r="AT15" s="1548">
        <v>5</v>
      </c>
      <c r="AU15" s="1549">
        <v>6.0266279761904764</v>
      </c>
      <c r="AV15" s="1550">
        <v>5</v>
      </c>
      <c r="AW15" s="1551">
        <v>7.2291967634730536</v>
      </c>
      <c r="AX15" s="1548">
        <v>5</v>
      </c>
      <c r="AY15" s="1549">
        <v>6.2789610215053759</v>
      </c>
      <c r="AZ15" s="1550">
        <v>5</v>
      </c>
      <c r="BA15" s="1551">
        <v>6.2075324074074079</v>
      </c>
      <c r="BB15" s="1552">
        <v>5</v>
      </c>
      <c r="BC15" s="1553">
        <v>6.3502635805860805</v>
      </c>
      <c r="BD15" s="1550">
        <v>5</v>
      </c>
      <c r="BE15" s="1551">
        <v>7.1484918100456625</v>
      </c>
      <c r="BF15" s="1217"/>
      <c r="BG15" s="1217"/>
      <c r="BH15" s="1217"/>
      <c r="BI15" s="1217"/>
    </row>
    <row r="16" spans="1:61" ht="15.75" x14ac:dyDescent="0.25">
      <c r="A16" s="1554">
        <v>26</v>
      </c>
      <c r="B16" s="1379" t="s">
        <v>374</v>
      </c>
      <c r="C16" s="1555" t="s">
        <v>66</v>
      </c>
      <c r="D16" s="1515">
        <v>18720</v>
      </c>
      <c r="E16" s="955">
        <v>18720</v>
      </c>
      <c r="F16" s="1515">
        <v>19344</v>
      </c>
      <c r="G16" s="955">
        <v>19344</v>
      </c>
      <c r="H16" s="1556">
        <v>38064</v>
      </c>
      <c r="I16" s="955">
        <v>38064</v>
      </c>
      <c r="J16" s="1515">
        <v>18720</v>
      </c>
      <c r="K16" s="955">
        <v>18720</v>
      </c>
      <c r="L16" s="1556">
        <v>56784</v>
      </c>
      <c r="M16" s="1557">
        <v>56784</v>
      </c>
      <c r="N16" s="1515">
        <v>19344</v>
      </c>
      <c r="O16" s="955">
        <v>19344</v>
      </c>
      <c r="P16" s="1556">
        <v>76128</v>
      </c>
      <c r="Q16" s="1557">
        <v>76128</v>
      </c>
      <c r="R16" s="1515">
        <v>19344</v>
      </c>
      <c r="S16" s="955">
        <v>18649.900000000001</v>
      </c>
      <c r="T16" s="1556">
        <v>95472</v>
      </c>
      <c r="U16" s="1557">
        <v>94777.9</v>
      </c>
      <c r="V16" s="1515">
        <v>18720</v>
      </c>
      <c r="W16" s="955">
        <v>18720</v>
      </c>
      <c r="X16" s="1556">
        <v>57408</v>
      </c>
      <c r="Y16" s="1557">
        <v>56713.9</v>
      </c>
      <c r="Z16" s="924">
        <v>114192</v>
      </c>
      <c r="AA16" s="912">
        <v>113497.9</v>
      </c>
      <c r="AB16" s="1515">
        <v>19344</v>
      </c>
      <c r="AC16" s="955">
        <v>19344</v>
      </c>
      <c r="AD16" s="1556">
        <v>133536</v>
      </c>
      <c r="AE16" s="1557">
        <v>132841.9</v>
      </c>
      <c r="AF16" s="1515">
        <v>18720</v>
      </c>
      <c r="AG16" s="955">
        <v>18720</v>
      </c>
      <c r="AH16" s="1556">
        <v>152256</v>
      </c>
      <c r="AI16" s="1557">
        <v>151561.9</v>
      </c>
      <c r="AJ16" s="1515">
        <v>19344</v>
      </c>
      <c r="AK16" s="955">
        <v>19344</v>
      </c>
      <c r="AL16" s="1556">
        <v>57408</v>
      </c>
      <c r="AM16" s="1557">
        <v>57408</v>
      </c>
      <c r="AN16" s="1556">
        <v>171600</v>
      </c>
      <c r="AO16" s="1557">
        <v>170905.9</v>
      </c>
      <c r="AP16" s="1515">
        <v>19344</v>
      </c>
      <c r="AQ16" s="955">
        <v>19344</v>
      </c>
      <c r="AR16" s="1556">
        <v>190944</v>
      </c>
      <c r="AS16" s="1557">
        <v>190249.9</v>
      </c>
      <c r="AT16" s="1515">
        <v>17472</v>
      </c>
      <c r="AU16" s="955">
        <v>17472</v>
      </c>
      <c r="AV16" s="1556">
        <v>208416</v>
      </c>
      <c r="AW16" s="1557">
        <v>207721.9</v>
      </c>
      <c r="AX16" s="1515">
        <v>19344</v>
      </c>
      <c r="AY16" s="955">
        <v>19344</v>
      </c>
      <c r="AZ16" s="1556">
        <v>56160</v>
      </c>
      <c r="BA16" s="1557">
        <v>56160</v>
      </c>
      <c r="BB16" s="967">
        <v>113568</v>
      </c>
      <c r="BC16" s="967">
        <v>113568</v>
      </c>
      <c r="BD16" s="1556">
        <v>227760</v>
      </c>
      <c r="BE16" s="1557">
        <v>227065.9</v>
      </c>
      <c r="BF16" s="1217"/>
      <c r="BG16" s="1217"/>
      <c r="BH16" s="1217"/>
      <c r="BI16" s="1217"/>
    </row>
    <row r="17" spans="1:61" ht="19.5" thickBot="1" x14ac:dyDescent="0.35">
      <c r="A17" s="1558"/>
      <c r="B17" s="1559" t="s">
        <v>375</v>
      </c>
      <c r="C17" s="1560"/>
      <c r="D17" s="1559"/>
      <c r="E17" s="1561"/>
      <c r="F17" s="1559"/>
      <c r="G17" s="1561"/>
      <c r="H17" s="1560"/>
      <c r="I17" s="1561"/>
      <c r="J17" s="1559"/>
      <c r="K17" s="1561"/>
      <c r="L17" s="1560"/>
      <c r="M17" s="1560"/>
      <c r="N17" s="1559"/>
      <c r="O17" s="1561"/>
      <c r="P17" s="1560"/>
      <c r="Q17" s="1560"/>
      <c r="R17" s="1559"/>
      <c r="S17" s="1561"/>
      <c r="T17" s="1560"/>
      <c r="U17" s="1560"/>
      <c r="V17" s="1559"/>
      <c r="W17" s="1561"/>
      <c r="X17" s="1560"/>
      <c r="Y17" s="1560"/>
      <c r="Z17" s="1560"/>
      <c r="AA17" s="1560"/>
      <c r="AB17" s="1559"/>
      <c r="AC17" s="1561"/>
      <c r="AD17" s="1560"/>
      <c r="AE17" s="1560"/>
      <c r="AF17" s="1559"/>
      <c r="AG17" s="1561"/>
      <c r="AH17" s="1560"/>
      <c r="AI17" s="1560"/>
      <c r="AJ17" s="1559"/>
      <c r="AK17" s="1561"/>
      <c r="AL17" s="1560"/>
      <c r="AM17" s="1560"/>
      <c r="AN17" s="1560"/>
      <c r="AO17" s="1560"/>
      <c r="AP17" s="1559"/>
      <c r="AQ17" s="1561"/>
      <c r="AR17" s="1560"/>
      <c r="AS17" s="1560"/>
      <c r="AT17" s="1559"/>
      <c r="AU17" s="1561"/>
      <c r="AV17" s="1560"/>
      <c r="AW17" s="1560"/>
      <c r="AX17" s="1559"/>
      <c r="AY17" s="1561"/>
      <c r="AZ17" s="1560"/>
      <c r="BA17" s="1560"/>
      <c r="BB17" s="1560"/>
      <c r="BC17" s="1560"/>
      <c r="BD17" s="1560"/>
      <c r="BE17" s="1560"/>
      <c r="BF17" s="1217"/>
      <c r="BG17" s="1217"/>
      <c r="BH17" s="1217"/>
      <c r="BI17" s="1217"/>
    </row>
    <row r="18" spans="1:61" ht="15.75" thickBot="1" x14ac:dyDescent="0.3">
      <c r="A18" s="1558">
        <v>17.5</v>
      </c>
      <c r="B18" s="1562" t="s">
        <v>376</v>
      </c>
      <c r="C18" s="1519" t="s">
        <v>66</v>
      </c>
      <c r="D18" s="952">
        <v>12600</v>
      </c>
      <c r="E18" s="955">
        <v>12384.7</v>
      </c>
      <c r="F18" s="952">
        <v>13020</v>
      </c>
      <c r="G18" s="955">
        <v>12981.4</v>
      </c>
      <c r="H18" s="952">
        <v>25620</v>
      </c>
      <c r="I18" s="955">
        <v>25366.1</v>
      </c>
      <c r="J18" s="952">
        <v>12600</v>
      </c>
      <c r="K18" s="955">
        <v>12545.5</v>
      </c>
      <c r="L18" s="924">
        <v>38220</v>
      </c>
      <c r="M18" s="924">
        <v>37911.599999999999</v>
      </c>
      <c r="N18" s="952">
        <v>13020</v>
      </c>
      <c r="O18" s="955">
        <v>12974.2</v>
      </c>
      <c r="P18" s="952">
        <v>51240</v>
      </c>
      <c r="Q18" s="1557">
        <v>50885.8</v>
      </c>
      <c r="R18" s="952">
        <v>13020</v>
      </c>
      <c r="S18" s="955">
        <v>12562.4</v>
      </c>
      <c r="T18" s="952">
        <v>64260</v>
      </c>
      <c r="U18" s="1557">
        <v>63448.200000000004</v>
      </c>
      <c r="V18" s="952">
        <v>12600</v>
      </c>
      <c r="W18" s="955">
        <v>12543.1</v>
      </c>
      <c r="X18" s="924">
        <v>38640</v>
      </c>
      <c r="Y18" s="912">
        <v>38079.699999999997</v>
      </c>
      <c r="Z18" s="542">
        <v>76860</v>
      </c>
      <c r="AA18" s="542">
        <v>75991.299999999988</v>
      </c>
      <c r="AB18" s="952">
        <v>13020</v>
      </c>
      <c r="AC18" s="955">
        <v>12945.4</v>
      </c>
      <c r="AD18" s="952">
        <v>89880</v>
      </c>
      <c r="AE18" s="1557">
        <v>88936.699999999983</v>
      </c>
      <c r="AF18" s="952">
        <v>12600</v>
      </c>
      <c r="AG18" s="955">
        <v>12557.5</v>
      </c>
      <c r="AH18" s="952">
        <v>102480</v>
      </c>
      <c r="AI18" s="1557">
        <v>101494.19999999998</v>
      </c>
      <c r="AJ18" s="952">
        <v>13020</v>
      </c>
      <c r="AK18" s="955">
        <v>12945.4</v>
      </c>
      <c r="AL18" s="924">
        <v>38640</v>
      </c>
      <c r="AM18" s="912">
        <v>38448.300000000003</v>
      </c>
      <c r="AN18" s="952">
        <v>115500</v>
      </c>
      <c r="AO18" s="1557">
        <v>114439.59999999998</v>
      </c>
      <c r="AP18" s="952">
        <v>13020</v>
      </c>
      <c r="AQ18" s="955">
        <v>12962.2</v>
      </c>
      <c r="AR18" s="952">
        <v>128520</v>
      </c>
      <c r="AS18" s="1557">
        <v>127401.79999999997</v>
      </c>
      <c r="AT18" s="952">
        <v>11760</v>
      </c>
      <c r="AU18" s="955">
        <v>11717</v>
      </c>
      <c r="AV18" s="952">
        <v>140280</v>
      </c>
      <c r="AW18" s="1557">
        <v>139118.79999999999</v>
      </c>
      <c r="AX18" s="952">
        <v>13020</v>
      </c>
      <c r="AY18" s="955">
        <v>12969.4</v>
      </c>
      <c r="AZ18" s="924">
        <v>37800</v>
      </c>
      <c r="BA18" s="912">
        <v>37648.6</v>
      </c>
      <c r="BB18" s="967">
        <v>76440</v>
      </c>
      <c r="BC18" s="967">
        <v>76096.899999999994</v>
      </c>
      <c r="BD18" s="952">
        <v>153300</v>
      </c>
      <c r="BE18" s="1557">
        <v>152088.19999999998</v>
      </c>
      <c r="BF18" s="1217"/>
      <c r="BG18" s="1217"/>
      <c r="BH18" s="1217"/>
      <c r="BI18" s="1217"/>
    </row>
    <row r="19" spans="1:61" ht="15.75" thickBot="1" x14ac:dyDescent="0.3">
      <c r="A19" s="1563">
        <v>8.5</v>
      </c>
      <c r="B19" s="1562" t="s">
        <v>378</v>
      </c>
      <c r="C19" s="1519" t="s">
        <v>66</v>
      </c>
      <c r="D19" s="3894">
        <v>6120</v>
      </c>
      <c r="E19" s="1036">
        <v>6307.2</v>
      </c>
      <c r="F19" s="3894">
        <v>6324</v>
      </c>
      <c r="G19" s="1036">
        <v>6333.6</v>
      </c>
      <c r="H19" s="3894">
        <v>12444</v>
      </c>
      <c r="I19" s="1036">
        <v>12640.8</v>
      </c>
      <c r="J19" s="3894">
        <v>6120</v>
      </c>
      <c r="K19" s="1036">
        <v>6146.4</v>
      </c>
      <c r="L19" s="3894">
        <v>18564</v>
      </c>
      <c r="M19" s="924">
        <v>18787.199999999997</v>
      </c>
      <c r="N19" s="3894">
        <v>6324</v>
      </c>
      <c r="O19" s="1036">
        <v>6340.8</v>
      </c>
      <c r="P19" s="3894">
        <v>24888</v>
      </c>
      <c r="Q19" s="1564">
        <v>25127.999999999996</v>
      </c>
      <c r="R19" s="3894">
        <v>6324</v>
      </c>
      <c r="S19" s="1036">
        <v>6059.5</v>
      </c>
      <c r="T19" s="3894">
        <v>31212</v>
      </c>
      <c r="U19" s="1564">
        <v>31187.499999999996</v>
      </c>
      <c r="V19" s="3894">
        <v>6120</v>
      </c>
      <c r="W19" s="1036">
        <v>6148.8</v>
      </c>
      <c r="X19" s="3894">
        <v>18768</v>
      </c>
      <c r="Y19" s="912">
        <v>18549.099999999999</v>
      </c>
      <c r="Z19" s="3796">
        <v>37332</v>
      </c>
      <c r="AA19" s="542">
        <v>37336.299999999996</v>
      </c>
      <c r="AB19" s="3894">
        <v>6324</v>
      </c>
      <c r="AC19" s="1036">
        <v>6369.6</v>
      </c>
      <c r="AD19" s="3894">
        <v>43656</v>
      </c>
      <c r="AE19" s="1564">
        <v>43705.899999999994</v>
      </c>
      <c r="AF19" s="3894">
        <v>6120</v>
      </c>
      <c r="AG19" s="1036">
        <v>6134.4</v>
      </c>
      <c r="AH19" s="3894">
        <v>49776</v>
      </c>
      <c r="AI19" s="1564">
        <v>49840.299999999996</v>
      </c>
      <c r="AJ19" s="3894">
        <v>6324</v>
      </c>
      <c r="AK19" s="1036">
        <v>6369.6</v>
      </c>
      <c r="AL19" s="3894">
        <v>18768</v>
      </c>
      <c r="AM19" s="912">
        <v>18873.599999999999</v>
      </c>
      <c r="AN19" s="3894">
        <v>56100</v>
      </c>
      <c r="AO19" s="1564">
        <v>56209.899999999994</v>
      </c>
      <c r="AP19" s="3894">
        <v>6324</v>
      </c>
      <c r="AQ19" s="1036">
        <v>6352.8</v>
      </c>
      <c r="AR19" s="3894">
        <v>62424</v>
      </c>
      <c r="AS19" s="1564">
        <v>62562.7</v>
      </c>
      <c r="AT19" s="3894">
        <v>5712</v>
      </c>
      <c r="AU19" s="1036">
        <v>5728.8</v>
      </c>
      <c r="AV19" s="3894">
        <v>68136</v>
      </c>
      <c r="AW19" s="1564">
        <v>68291.5</v>
      </c>
      <c r="AX19" s="3894">
        <v>6324</v>
      </c>
      <c r="AY19" s="1036">
        <v>6345.6</v>
      </c>
      <c r="AZ19" s="3894">
        <v>18360</v>
      </c>
      <c r="BA19" s="912">
        <v>18427.2</v>
      </c>
      <c r="BB19" s="3796">
        <v>37128</v>
      </c>
      <c r="BC19" s="967">
        <v>37300.800000000003</v>
      </c>
      <c r="BD19" s="3894">
        <v>74460</v>
      </c>
      <c r="BE19" s="1564">
        <v>74637.100000000006</v>
      </c>
      <c r="BF19" s="1217"/>
      <c r="BG19" s="1217"/>
      <c r="BH19" s="1217"/>
      <c r="BI19" s="1217"/>
    </row>
    <row r="20" spans="1:61" ht="15" customHeight="1" thickBot="1" x14ac:dyDescent="0.3">
      <c r="A20" s="1558">
        <v>0</v>
      </c>
      <c r="B20" s="1562" t="s">
        <v>379</v>
      </c>
      <c r="C20" s="1519" t="s">
        <v>66</v>
      </c>
      <c r="D20" s="3836"/>
      <c r="E20" s="1036">
        <v>0</v>
      </c>
      <c r="F20" s="3836"/>
      <c r="G20" s="1036">
        <v>0</v>
      </c>
      <c r="H20" s="3996"/>
      <c r="I20" s="1036">
        <v>0</v>
      </c>
      <c r="J20" s="3836"/>
      <c r="K20" s="1036">
        <v>0</v>
      </c>
      <c r="L20" s="3996"/>
      <c r="M20" s="924">
        <v>0</v>
      </c>
      <c r="N20" s="3836"/>
      <c r="O20" s="1036">
        <v>0</v>
      </c>
      <c r="P20" s="3996"/>
      <c r="Q20" s="1564">
        <v>0</v>
      </c>
      <c r="R20" s="3836"/>
      <c r="S20" s="1036"/>
      <c r="T20" s="3996"/>
      <c r="U20" s="1564">
        <v>0</v>
      </c>
      <c r="V20" s="3836"/>
      <c r="W20" s="1036"/>
      <c r="X20" s="3996">
        <v>0</v>
      </c>
      <c r="Y20" s="912">
        <v>0</v>
      </c>
      <c r="Z20" s="3776"/>
      <c r="AA20" s="542">
        <v>0</v>
      </c>
      <c r="AB20" s="3836"/>
      <c r="AC20" s="1036"/>
      <c r="AD20" s="3996"/>
      <c r="AE20" s="1564">
        <v>0</v>
      </c>
      <c r="AF20" s="3836"/>
      <c r="AG20" s="1036"/>
      <c r="AH20" s="3996"/>
      <c r="AI20" s="1564">
        <v>0</v>
      </c>
      <c r="AJ20" s="3836"/>
      <c r="AK20" s="1036"/>
      <c r="AL20" s="3996">
        <v>0</v>
      </c>
      <c r="AM20" s="912">
        <v>0</v>
      </c>
      <c r="AN20" s="3996"/>
      <c r="AO20" s="1564">
        <v>0</v>
      </c>
      <c r="AP20" s="3836"/>
      <c r="AQ20" s="1036"/>
      <c r="AR20" s="3996"/>
      <c r="AS20" s="1564">
        <v>0</v>
      </c>
      <c r="AT20" s="3836"/>
      <c r="AU20" s="1036"/>
      <c r="AV20" s="3996"/>
      <c r="AW20" s="1564">
        <v>0</v>
      </c>
      <c r="AX20" s="3836"/>
      <c r="AY20" s="1036"/>
      <c r="AZ20" s="3996">
        <v>0</v>
      </c>
      <c r="BA20" s="912">
        <v>0</v>
      </c>
      <c r="BB20" s="3776"/>
      <c r="BC20" s="967">
        <v>0</v>
      </c>
      <c r="BD20" s="3996"/>
      <c r="BE20" s="1564">
        <v>0</v>
      </c>
      <c r="BF20" s="1217"/>
      <c r="BG20" s="1217"/>
      <c r="BH20" s="1217"/>
      <c r="BI20" s="1217"/>
    </row>
    <row r="21" spans="1:61" ht="15.75" thickBot="1" x14ac:dyDescent="0.3">
      <c r="B21" s="1565" t="s">
        <v>377</v>
      </c>
      <c r="C21" s="1566" t="s">
        <v>66</v>
      </c>
      <c r="D21" s="1567">
        <v>0</v>
      </c>
      <c r="E21" s="1370">
        <v>28.1</v>
      </c>
      <c r="F21" s="1567">
        <v>0</v>
      </c>
      <c r="G21" s="1370">
        <v>29</v>
      </c>
      <c r="H21" s="1567">
        <v>0</v>
      </c>
      <c r="I21" s="1036">
        <v>57.1</v>
      </c>
      <c r="J21" s="1567">
        <v>0</v>
      </c>
      <c r="K21" s="1370">
        <v>28.1</v>
      </c>
      <c r="L21" s="924">
        <v>0</v>
      </c>
      <c r="M21" s="924">
        <v>85.2</v>
      </c>
      <c r="N21" s="1567">
        <v>0</v>
      </c>
      <c r="O21" s="1370">
        <v>29</v>
      </c>
      <c r="P21" s="1567">
        <v>0</v>
      </c>
      <c r="Q21" s="1564">
        <v>114.2</v>
      </c>
      <c r="R21" s="1567">
        <v>0</v>
      </c>
      <c r="S21" s="1370">
        <v>28</v>
      </c>
      <c r="T21" s="1567">
        <v>0</v>
      </c>
      <c r="U21" s="1564">
        <v>142.19999999999999</v>
      </c>
      <c r="V21" s="1567">
        <v>0</v>
      </c>
      <c r="W21" s="1370">
        <v>28.1</v>
      </c>
      <c r="X21" s="924">
        <v>0</v>
      </c>
      <c r="Y21" s="912">
        <v>85.1</v>
      </c>
      <c r="Z21" s="934">
        <v>0</v>
      </c>
      <c r="AA21" s="934">
        <v>170.3</v>
      </c>
      <c r="AB21" s="1567">
        <v>0</v>
      </c>
      <c r="AC21" s="1370">
        <v>29</v>
      </c>
      <c r="AD21" s="1567">
        <v>0</v>
      </c>
      <c r="AE21" s="1564">
        <v>199.3</v>
      </c>
      <c r="AF21" s="1567">
        <v>0</v>
      </c>
      <c r="AG21" s="1370">
        <v>28.1</v>
      </c>
      <c r="AH21" s="1567">
        <v>0</v>
      </c>
      <c r="AI21" s="1564">
        <v>227.4</v>
      </c>
      <c r="AJ21" s="1567">
        <v>0</v>
      </c>
      <c r="AK21" s="1370">
        <v>29</v>
      </c>
      <c r="AL21" s="924">
        <v>0</v>
      </c>
      <c r="AM21" s="912">
        <v>86.1</v>
      </c>
      <c r="AN21" s="1567">
        <v>0</v>
      </c>
      <c r="AO21" s="1564">
        <v>256.39999999999998</v>
      </c>
      <c r="AP21" s="1567">
        <v>0</v>
      </c>
      <c r="AQ21" s="1370">
        <v>29</v>
      </c>
      <c r="AR21" s="1567">
        <v>0</v>
      </c>
      <c r="AS21" s="1564">
        <v>285.39999999999998</v>
      </c>
      <c r="AT21" s="1567">
        <v>0</v>
      </c>
      <c r="AU21" s="1370">
        <v>26.2</v>
      </c>
      <c r="AV21" s="1567">
        <v>0</v>
      </c>
      <c r="AW21" s="1564">
        <v>311.59999999999997</v>
      </c>
      <c r="AX21" s="1567">
        <v>0</v>
      </c>
      <c r="AY21" s="1370">
        <v>29</v>
      </c>
      <c r="AZ21" s="924">
        <v>0</v>
      </c>
      <c r="BA21" s="912">
        <v>84.2</v>
      </c>
      <c r="BB21" s="934">
        <v>0</v>
      </c>
      <c r="BC21" s="967">
        <v>170.3</v>
      </c>
      <c r="BD21" s="1567">
        <v>0</v>
      </c>
      <c r="BE21" s="1564">
        <v>340.59999999999997</v>
      </c>
      <c r="BF21" s="1217"/>
      <c r="BG21" s="1217"/>
      <c r="BH21" s="1217"/>
      <c r="BI21" s="1217"/>
    </row>
    <row r="22" spans="1:61" ht="16.5" thickBot="1" x14ac:dyDescent="0.3">
      <c r="B22" s="1568" t="s">
        <v>2</v>
      </c>
      <c r="C22" s="1569" t="s">
        <v>66</v>
      </c>
      <c r="D22" s="1570">
        <v>18720</v>
      </c>
      <c r="E22" s="1571">
        <v>18720</v>
      </c>
      <c r="F22" s="1570">
        <v>19344</v>
      </c>
      <c r="G22" s="1571">
        <v>19344</v>
      </c>
      <c r="H22" s="1572">
        <v>38064</v>
      </c>
      <c r="I22" s="1571">
        <v>38063.999999999993</v>
      </c>
      <c r="J22" s="1570">
        <v>18720</v>
      </c>
      <c r="K22" s="1571">
        <v>18720</v>
      </c>
      <c r="L22" s="1572">
        <v>56784</v>
      </c>
      <c r="M22" s="1573">
        <v>56783.999999999993</v>
      </c>
      <c r="N22" s="1570">
        <v>19344</v>
      </c>
      <c r="O22" s="1571">
        <v>19344</v>
      </c>
      <c r="P22" s="1572">
        <v>76128</v>
      </c>
      <c r="Q22" s="1573">
        <v>76128</v>
      </c>
      <c r="R22" s="1570">
        <v>19344</v>
      </c>
      <c r="S22" s="1571">
        <v>18649.900000000001</v>
      </c>
      <c r="T22" s="1572">
        <v>95472</v>
      </c>
      <c r="U22" s="1573">
        <v>94777.9</v>
      </c>
      <c r="V22" s="1570">
        <v>18720</v>
      </c>
      <c r="W22" s="1571">
        <v>18720</v>
      </c>
      <c r="X22" s="1572">
        <v>57408</v>
      </c>
      <c r="Y22" s="1574">
        <v>56713.899999999994</v>
      </c>
      <c r="Z22" s="1572">
        <v>114192</v>
      </c>
      <c r="AA22" s="1571">
        <v>113497.89999999998</v>
      </c>
      <c r="AB22" s="1570">
        <v>19344</v>
      </c>
      <c r="AC22" s="1571">
        <v>19344</v>
      </c>
      <c r="AD22" s="1572">
        <v>133536</v>
      </c>
      <c r="AE22" s="1573">
        <v>132841.89999999997</v>
      </c>
      <c r="AF22" s="1570">
        <v>18720</v>
      </c>
      <c r="AG22" s="1571">
        <v>18720</v>
      </c>
      <c r="AH22" s="1572">
        <v>152256</v>
      </c>
      <c r="AI22" s="1573">
        <v>151561.89999999997</v>
      </c>
      <c r="AJ22" s="1570">
        <v>19344</v>
      </c>
      <c r="AK22" s="1571">
        <v>19344</v>
      </c>
      <c r="AL22" s="1572">
        <v>57408</v>
      </c>
      <c r="AM22" s="1574">
        <v>57408</v>
      </c>
      <c r="AN22" s="1572">
        <v>171600</v>
      </c>
      <c r="AO22" s="1573">
        <v>170905.89999999997</v>
      </c>
      <c r="AP22" s="1570">
        <v>19344</v>
      </c>
      <c r="AQ22" s="1571">
        <v>19344</v>
      </c>
      <c r="AR22" s="1572">
        <v>190944</v>
      </c>
      <c r="AS22" s="1573">
        <v>190249.89999999997</v>
      </c>
      <c r="AT22" s="1570">
        <v>17472</v>
      </c>
      <c r="AU22" s="1571">
        <v>17472</v>
      </c>
      <c r="AV22" s="1572">
        <v>208416</v>
      </c>
      <c r="AW22" s="1573">
        <v>207721.9</v>
      </c>
      <c r="AX22" s="1570">
        <v>19344</v>
      </c>
      <c r="AY22" s="1571">
        <v>19344</v>
      </c>
      <c r="AZ22" s="1572">
        <v>56160</v>
      </c>
      <c r="BA22" s="1574">
        <v>56160</v>
      </c>
      <c r="BB22" s="1572">
        <v>113568</v>
      </c>
      <c r="BC22" s="1571">
        <v>113568</v>
      </c>
      <c r="BD22" s="1572">
        <v>227760</v>
      </c>
      <c r="BE22" s="1573">
        <v>227065.9</v>
      </c>
      <c r="BF22" s="1217"/>
      <c r="BG22" s="1217"/>
      <c r="BH22" s="1217"/>
      <c r="BI22" s="1217"/>
    </row>
    <row r="23" spans="1:61" ht="16.5" thickBot="1" x14ac:dyDescent="0.3">
      <c r="B23" s="1575" t="s">
        <v>452</v>
      </c>
      <c r="C23" s="1576"/>
      <c r="D23" s="1577"/>
      <c r="E23" s="1578"/>
      <c r="F23" s="1577"/>
      <c r="G23" s="1578"/>
      <c r="H23" s="1576"/>
      <c r="I23" s="1578"/>
      <c r="J23" s="1577"/>
      <c r="K23" s="1578"/>
      <c r="L23" s="1576"/>
      <c r="M23" s="1576"/>
      <c r="N23" s="1577"/>
      <c r="O23" s="1578"/>
      <c r="P23" s="1576"/>
      <c r="Q23" s="1576"/>
      <c r="R23" s="1577"/>
      <c r="S23" s="1578"/>
      <c r="T23" s="1576"/>
      <c r="U23" s="1576"/>
      <c r="V23" s="1577"/>
      <c r="W23" s="1578"/>
      <c r="X23" s="1576"/>
      <c r="Y23" s="1576"/>
      <c r="Z23" s="1576"/>
      <c r="AA23" s="1576"/>
      <c r="AB23" s="1577"/>
      <c r="AC23" s="1578"/>
      <c r="AD23" s="1576"/>
      <c r="AE23" s="1576"/>
      <c r="AF23" s="1577"/>
      <c r="AG23" s="1578"/>
      <c r="AH23" s="1576"/>
      <c r="AI23" s="1576"/>
      <c r="AJ23" s="1577"/>
      <c r="AK23" s="1578"/>
      <c r="AL23" s="1576"/>
      <c r="AM23" s="1576"/>
      <c r="AN23" s="1576"/>
      <c r="AO23" s="1576"/>
      <c r="AP23" s="1577"/>
      <c r="AQ23" s="1578"/>
      <c r="AR23" s="1576"/>
      <c r="AS23" s="1576"/>
      <c r="AT23" s="1577"/>
      <c r="AU23" s="1578"/>
      <c r="AV23" s="1576"/>
      <c r="AW23" s="1576"/>
      <c r="AX23" s="1577"/>
      <c r="AY23" s="1578"/>
      <c r="AZ23" s="1576"/>
      <c r="BA23" s="1576"/>
      <c r="BB23" s="1576"/>
      <c r="BC23" s="1576"/>
      <c r="BD23" s="1576"/>
      <c r="BE23" s="1576"/>
      <c r="BF23" s="1217"/>
      <c r="BG23" s="1217"/>
      <c r="BH23" s="1217"/>
      <c r="BI23" s="1217"/>
    </row>
    <row r="24" spans="1:61" ht="15.75" thickBot="1" x14ac:dyDescent="0.3">
      <c r="B24" s="1402" t="s">
        <v>554</v>
      </c>
      <c r="C24" s="1519" t="s">
        <v>50</v>
      </c>
      <c r="D24" s="952">
        <v>2400</v>
      </c>
      <c r="E24" s="1579">
        <v>2340</v>
      </c>
      <c r="F24" s="952">
        <v>2480</v>
      </c>
      <c r="G24" s="1579">
        <v>2434</v>
      </c>
      <c r="H24" s="952">
        <v>4880</v>
      </c>
      <c r="I24" s="1579">
        <v>4774</v>
      </c>
      <c r="J24" s="952">
        <v>2400</v>
      </c>
      <c r="K24" s="1579">
        <v>2356</v>
      </c>
      <c r="L24" s="924">
        <v>7280</v>
      </c>
      <c r="M24" s="924">
        <v>7130</v>
      </c>
      <c r="N24" s="952">
        <v>2480</v>
      </c>
      <c r="O24" s="1579">
        <v>2350</v>
      </c>
      <c r="P24" s="952">
        <v>9760</v>
      </c>
      <c r="Q24" s="1580">
        <v>9480</v>
      </c>
      <c r="R24" s="952">
        <v>2480</v>
      </c>
      <c r="S24" s="1579">
        <v>2350</v>
      </c>
      <c r="T24" s="952">
        <v>12240</v>
      </c>
      <c r="U24" s="1580">
        <v>11830</v>
      </c>
      <c r="V24" s="952">
        <v>2400</v>
      </c>
      <c r="W24" s="1579">
        <v>2235</v>
      </c>
      <c r="X24" s="924">
        <v>7360</v>
      </c>
      <c r="Y24" s="912">
        <v>6935</v>
      </c>
      <c r="Z24" s="952">
        <v>14640</v>
      </c>
      <c r="AA24" s="1557">
        <v>14065</v>
      </c>
      <c r="AB24" s="952">
        <v>2480</v>
      </c>
      <c r="AC24" s="1579">
        <v>2309</v>
      </c>
      <c r="AD24" s="952">
        <v>17120</v>
      </c>
      <c r="AE24" s="1580">
        <v>16374</v>
      </c>
      <c r="AF24" s="952">
        <v>2400</v>
      </c>
      <c r="AG24" s="1579">
        <v>2264</v>
      </c>
      <c r="AH24" s="952">
        <v>19520</v>
      </c>
      <c r="AI24" s="1580">
        <v>18638</v>
      </c>
      <c r="AJ24" s="952">
        <v>2480</v>
      </c>
      <c r="AK24" s="1579">
        <v>2301</v>
      </c>
      <c r="AL24" s="924">
        <v>7360</v>
      </c>
      <c r="AM24" s="912">
        <v>6874</v>
      </c>
      <c r="AN24" s="952">
        <v>22000</v>
      </c>
      <c r="AO24" s="1580">
        <v>20939</v>
      </c>
      <c r="AP24" s="952">
        <v>2480</v>
      </c>
      <c r="AQ24" s="1579">
        <v>2302</v>
      </c>
      <c r="AR24" s="952">
        <v>24480</v>
      </c>
      <c r="AS24" s="1580">
        <v>23241</v>
      </c>
      <c r="AT24" s="952">
        <v>2240</v>
      </c>
      <c r="AU24" s="1579">
        <v>2079</v>
      </c>
      <c r="AV24" s="952">
        <v>26720</v>
      </c>
      <c r="AW24" s="1580">
        <v>25320</v>
      </c>
      <c r="AX24" s="952">
        <v>2480</v>
      </c>
      <c r="AY24" s="1579">
        <v>2332</v>
      </c>
      <c r="AZ24" s="924">
        <v>7200</v>
      </c>
      <c r="BA24" s="912">
        <v>6713</v>
      </c>
      <c r="BB24" s="934">
        <v>14560</v>
      </c>
      <c r="BC24" s="967">
        <v>13587</v>
      </c>
      <c r="BD24" s="952">
        <v>29200</v>
      </c>
      <c r="BE24" s="1580">
        <v>27652</v>
      </c>
      <c r="BF24" s="1217"/>
      <c r="BG24" s="1217"/>
      <c r="BH24" s="1217"/>
      <c r="BI24" s="1217"/>
    </row>
    <row r="25" spans="1:61" ht="15" customHeight="1" thickBot="1" x14ac:dyDescent="0.3">
      <c r="A25" s="1558" t="s">
        <v>469</v>
      </c>
      <c r="B25" s="1581" t="s">
        <v>388</v>
      </c>
      <c r="C25" s="1519" t="s">
        <v>1101</v>
      </c>
      <c r="D25" s="924">
        <v>0</v>
      </c>
      <c r="E25" s="1036">
        <v>0</v>
      </c>
      <c r="F25" s="924"/>
      <c r="G25" s="1036">
        <v>0</v>
      </c>
      <c r="H25" s="924">
        <v>0</v>
      </c>
      <c r="I25" s="987">
        <v>0</v>
      </c>
      <c r="J25" s="924"/>
      <c r="K25" s="1036"/>
      <c r="L25" s="924">
        <v>0</v>
      </c>
      <c r="M25" s="924">
        <v>0</v>
      </c>
      <c r="N25" s="924"/>
      <c r="O25" s="1036"/>
      <c r="P25" s="924">
        <v>0</v>
      </c>
      <c r="Q25" s="1582">
        <v>0</v>
      </c>
      <c r="R25" s="924"/>
      <c r="S25" s="1036"/>
      <c r="T25" s="924">
        <v>0</v>
      </c>
      <c r="U25" s="1582">
        <v>0</v>
      </c>
      <c r="V25" s="924"/>
      <c r="W25" s="1036"/>
      <c r="X25" s="924">
        <v>0</v>
      </c>
      <c r="Y25" s="912">
        <v>0</v>
      </c>
      <c r="Z25" s="952">
        <v>0</v>
      </c>
      <c r="AA25" s="1557">
        <v>0</v>
      </c>
      <c r="AB25" s="924"/>
      <c r="AC25" s="1036"/>
      <c r="AD25" s="924">
        <v>0</v>
      </c>
      <c r="AE25" s="1582">
        <v>0</v>
      </c>
      <c r="AF25" s="924"/>
      <c r="AG25" s="1036"/>
      <c r="AH25" s="924">
        <v>0</v>
      </c>
      <c r="AI25" s="1582">
        <v>0</v>
      </c>
      <c r="AJ25" s="924"/>
      <c r="AK25" s="1036"/>
      <c r="AL25" s="924">
        <v>0</v>
      </c>
      <c r="AM25" s="912">
        <v>0</v>
      </c>
      <c r="AN25" s="924">
        <v>0</v>
      </c>
      <c r="AO25" s="1582">
        <v>0</v>
      </c>
      <c r="AP25" s="924"/>
      <c r="AQ25" s="1036"/>
      <c r="AR25" s="924">
        <v>0</v>
      </c>
      <c r="AS25" s="1582">
        <v>0</v>
      </c>
      <c r="AT25" s="924"/>
      <c r="AU25" s="1036"/>
      <c r="AV25" s="924">
        <v>0</v>
      </c>
      <c r="AW25" s="1582">
        <v>0</v>
      </c>
      <c r="AX25" s="924"/>
      <c r="AY25" s="1036"/>
      <c r="AZ25" s="924">
        <v>0</v>
      </c>
      <c r="BA25" s="912">
        <v>0</v>
      </c>
      <c r="BB25" s="934">
        <v>0</v>
      </c>
      <c r="BC25" s="967">
        <v>0</v>
      </c>
      <c r="BD25" s="924">
        <v>0</v>
      </c>
      <c r="BE25" s="1582">
        <v>0</v>
      </c>
      <c r="BF25" s="1217"/>
      <c r="BG25" s="1217"/>
      <c r="BH25" s="1217"/>
      <c r="BI25" s="1217"/>
    </row>
    <row r="26" spans="1:61" ht="15.75" thickBot="1" x14ac:dyDescent="0.3">
      <c r="A26" s="1558" t="s">
        <v>469</v>
      </c>
      <c r="B26" s="1581" t="s">
        <v>389</v>
      </c>
      <c r="C26" s="1519" t="s">
        <v>453</v>
      </c>
      <c r="D26" s="924">
        <v>2736</v>
      </c>
      <c r="E26" s="1579">
        <v>2700.8599999999997</v>
      </c>
      <c r="F26" s="924">
        <v>2827.2</v>
      </c>
      <c r="G26" s="1579">
        <v>2810.3999999999996</v>
      </c>
      <c r="H26" s="924">
        <v>5563.2</v>
      </c>
      <c r="I26" s="987">
        <v>5511.2599999999993</v>
      </c>
      <c r="J26" s="924">
        <v>2736</v>
      </c>
      <c r="K26" s="1579">
        <v>2637.3777000000005</v>
      </c>
      <c r="L26" s="924">
        <v>8299.2000000000007</v>
      </c>
      <c r="M26" s="924">
        <v>8148.6376999999993</v>
      </c>
      <c r="N26" s="924">
        <v>2827.2</v>
      </c>
      <c r="O26" s="1579">
        <v>2792.12</v>
      </c>
      <c r="P26" s="924">
        <v>11126.400000000001</v>
      </c>
      <c r="Q26" s="1582">
        <v>10940.757699999998</v>
      </c>
      <c r="R26" s="924">
        <v>2827.2</v>
      </c>
      <c r="S26" s="1579">
        <v>2877.5000000000018</v>
      </c>
      <c r="T26" s="924">
        <v>13953.600000000002</v>
      </c>
      <c r="U26" s="1582">
        <v>13818.2577</v>
      </c>
      <c r="V26" s="924">
        <v>2736</v>
      </c>
      <c r="W26" s="1579">
        <v>2844.6342810698857</v>
      </c>
      <c r="X26" s="924">
        <v>8390.4</v>
      </c>
      <c r="Y26" s="912">
        <v>8514.2542810698869</v>
      </c>
      <c r="Z26" s="952">
        <v>16689.599999999999</v>
      </c>
      <c r="AA26" s="1557">
        <v>16662.891981069886</v>
      </c>
      <c r="AB26" s="924">
        <v>2827.2</v>
      </c>
      <c r="AC26" s="1579">
        <v>3161.9019915347162</v>
      </c>
      <c r="AD26" s="924">
        <v>19516.8</v>
      </c>
      <c r="AE26" s="1582">
        <v>19824.793972604602</v>
      </c>
      <c r="AF26" s="924">
        <v>2736</v>
      </c>
      <c r="AG26" s="1579">
        <v>2126.0799999999986</v>
      </c>
      <c r="AH26" s="924">
        <v>22252.799999999999</v>
      </c>
      <c r="AI26" s="1582">
        <v>21950.873972604601</v>
      </c>
      <c r="AJ26" s="924">
        <v>2827.2</v>
      </c>
      <c r="AK26" s="1579">
        <v>3144.7247738404553</v>
      </c>
      <c r="AL26" s="924">
        <v>8390.4</v>
      </c>
      <c r="AM26" s="912">
        <v>8432.7067653751692</v>
      </c>
      <c r="AN26" s="924">
        <v>25080</v>
      </c>
      <c r="AO26" s="1582">
        <v>25095.598746445055</v>
      </c>
      <c r="AP26" s="924">
        <v>2827.2</v>
      </c>
      <c r="AQ26" s="1579">
        <v>3428.53</v>
      </c>
      <c r="AR26" s="924">
        <v>27907.200000000001</v>
      </c>
      <c r="AS26" s="1582">
        <v>28524.128746445054</v>
      </c>
      <c r="AT26" s="924">
        <v>2553.6</v>
      </c>
      <c r="AU26" s="1579">
        <v>2666.4360493833824</v>
      </c>
      <c r="AV26" s="924">
        <v>30460.799999999999</v>
      </c>
      <c r="AW26" s="1582">
        <v>31190.564795828435</v>
      </c>
      <c r="AX26" s="924">
        <v>2827.2</v>
      </c>
      <c r="AY26" s="1579">
        <v>2809.4399999999996</v>
      </c>
      <c r="AZ26" s="924">
        <v>8208</v>
      </c>
      <c r="BA26" s="912">
        <v>8904.4060493833822</v>
      </c>
      <c r="BB26" s="934">
        <v>16598.400000000001</v>
      </c>
      <c r="BC26" s="967">
        <v>17337.112814758551</v>
      </c>
      <c r="BD26" s="924">
        <v>33288</v>
      </c>
      <c r="BE26" s="1582">
        <v>34000.004795828434</v>
      </c>
      <c r="BF26" s="1217"/>
      <c r="BG26" s="1217"/>
      <c r="BH26" s="1217"/>
      <c r="BI26" s="1217"/>
    </row>
    <row r="27" spans="1:61" ht="15.75" customHeight="1" thickBot="1" x14ac:dyDescent="0.3">
      <c r="A27" s="1558" t="s">
        <v>469</v>
      </c>
      <c r="B27" s="1581" t="s">
        <v>390</v>
      </c>
      <c r="C27" s="1519" t="s">
        <v>404</v>
      </c>
      <c r="D27" s="1523">
        <v>0</v>
      </c>
      <c r="E27" s="1050">
        <v>0</v>
      </c>
      <c r="F27" s="1523"/>
      <c r="G27" s="1050">
        <v>0</v>
      </c>
      <c r="H27" s="1523">
        <v>0</v>
      </c>
      <c r="I27" s="1583">
        <v>0</v>
      </c>
      <c r="J27" s="1523">
        <v>0</v>
      </c>
      <c r="K27" s="1050">
        <v>0</v>
      </c>
      <c r="L27" s="924">
        <v>0</v>
      </c>
      <c r="M27" s="924">
        <v>0</v>
      </c>
      <c r="N27" s="1523">
        <v>0</v>
      </c>
      <c r="O27" s="1050">
        <v>0</v>
      </c>
      <c r="P27" s="1523">
        <v>0</v>
      </c>
      <c r="Q27" s="1584">
        <v>0</v>
      </c>
      <c r="R27" s="1523">
        <v>0</v>
      </c>
      <c r="S27" s="1050">
        <v>0</v>
      </c>
      <c r="T27" s="1523">
        <v>0</v>
      </c>
      <c r="U27" s="1584">
        <v>0</v>
      </c>
      <c r="V27" s="1523">
        <v>0</v>
      </c>
      <c r="W27" s="1050">
        <v>0</v>
      </c>
      <c r="X27" s="924">
        <v>0</v>
      </c>
      <c r="Y27" s="912">
        <v>0</v>
      </c>
      <c r="Z27" s="952">
        <v>0</v>
      </c>
      <c r="AA27" s="1557">
        <v>0</v>
      </c>
      <c r="AB27" s="1523">
        <v>0</v>
      </c>
      <c r="AC27" s="1050">
        <v>0</v>
      </c>
      <c r="AD27" s="1523">
        <v>0</v>
      </c>
      <c r="AE27" s="1584">
        <v>0</v>
      </c>
      <c r="AF27" s="1523">
        <v>0</v>
      </c>
      <c r="AG27" s="1050">
        <v>0</v>
      </c>
      <c r="AH27" s="1523">
        <v>0</v>
      </c>
      <c r="AI27" s="1584">
        <v>0</v>
      </c>
      <c r="AJ27" s="1523">
        <v>0</v>
      </c>
      <c r="AK27" s="1050">
        <v>0</v>
      </c>
      <c r="AL27" s="924">
        <v>0</v>
      </c>
      <c r="AM27" s="912">
        <v>0</v>
      </c>
      <c r="AN27" s="1523">
        <v>0</v>
      </c>
      <c r="AO27" s="1584">
        <v>0</v>
      </c>
      <c r="AP27" s="1523">
        <v>0</v>
      </c>
      <c r="AQ27" s="1050">
        <v>0</v>
      </c>
      <c r="AR27" s="1523">
        <v>0</v>
      </c>
      <c r="AS27" s="1584">
        <v>0</v>
      </c>
      <c r="AT27" s="1523"/>
      <c r="AU27" s="1050">
        <v>0</v>
      </c>
      <c r="AV27" s="1523">
        <v>0</v>
      </c>
      <c r="AW27" s="1584">
        <v>0</v>
      </c>
      <c r="AX27" s="1523"/>
      <c r="AY27" s="1050">
        <v>0</v>
      </c>
      <c r="AZ27" s="924">
        <v>0</v>
      </c>
      <c r="BA27" s="912">
        <v>0</v>
      </c>
      <c r="BB27" s="934">
        <v>0</v>
      </c>
      <c r="BC27" s="967">
        <v>0</v>
      </c>
      <c r="BD27" s="1523">
        <v>0</v>
      </c>
      <c r="BE27" s="1584">
        <v>0</v>
      </c>
      <c r="BF27" s="1217"/>
      <c r="BG27" s="1217"/>
      <c r="BH27" s="1217"/>
      <c r="BI27" s="1217"/>
    </row>
    <row r="28" spans="1:61" ht="16.5" thickBot="1" x14ac:dyDescent="0.3">
      <c r="B28" s="1585"/>
      <c r="C28" s="1586"/>
      <c r="D28" s="1587"/>
      <c r="E28" s="1588"/>
      <c r="F28" s="1587"/>
      <c r="G28" s="1588"/>
      <c r="H28" s="1589"/>
      <c r="I28" s="1588"/>
      <c r="J28" s="1587"/>
      <c r="K28" s="1588"/>
      <c r="L28" s="1589"/>
      <c r="M28" s="1589"/>
      <c r="N28" s="1587"/>
      <c r="O28" s="1588"/>
      <c r="P28" s="1589"/>
      <c r="Q28" s="1589"/>
      <c r="R28" s="1587"/>
      <c r="S28" s="1588"/>
      <c r="T28" s="1589"/>
      <c r="U28" s="1589"/>
      <c r="V28" s="1587"/>
      <c r="W28" s="1588"/>
      <c r="X28" s="1589"/>
      <c r="Y28" s="1589"/>
      <c r="Z28" s="1589"/>
      <c r="AA28" s="1589"/>
      <c r="AB28" s="1587"/>
      <c r="AC28" s="1588"/>
      <c r="AD28" s="1589"/>
      <c r="AE28" s="1589"/>
      <c r="AF28" s="1587"/>
      <c r="AG28" s="1588"/>
      <c r="AH28" s="1589"/>
      <c r="AI28" s="1589"/>
      <c r="AJ28" s="1587"/>
      <c r="AK28" s="1588"/>
      <c r="AL28" s="1589"/>
      <c r="AM28" s="1589"/>
      <c r="AN28" s="1589"/>
      <c r="AO28" s="1589"/>
      <c r="AP28" s="1587"/>
      <c r="AQ28" s="1588"/>
      <c r="AR28" s="1589"/>
      <c r="AS28" s="1589"/>
      <c r="AT28" s="1587"/>
      <c r="AU28" s="1588"/>
      <c r="AV28" s="1589"/>
      <c r="AW28" s="1589"/>
      <c r="AX28" s="1587"/>
      <c r="AY28" s="1588"/>
      <c r="AZ28" s="1589"/>
      <c r="BA28" s="1589"/>
      <c r="BB28" s="1589"/>
      <c r="BC28" s="1589"/>
      <c r="BD28" s="1589"/>
      <c r="BE28" s="1589"/>
      <c r="BF28" s="1217"/>
      <c r="BG28" s="1217"/>
      <c r="BH28" s="1217"/>
      <c r="BI28" s="1217"/>
    </row>
    <row r="29" spans="1:61" ht="15.75" x14ac:dyDescent="0.25">
      <c r="B29" s="1575" t="s">
        <v>381</v>
      </c>
      <c r="C29" s="1576"/>
      <c r="D29" s="1577"/>
      <c r="E29" s="1578"/>
      <c r="F29" s="1577"/>
      <c r="G29" s="1578"/>
      <c r="H29" s="1576"/>
      <c r="I29" s="1578"/>
      <c r="J29" s="1577"/>
      <c r="K29" s="1578"/>
      <c r="L29" s="1576"/>
      <c r="M29" s="1576"/>
      <c r="N29" s="1577"/>
      <c r="O29" s="1578"/>
      <c r="P29" s="1576"/>
      <c r="Q29" s="1576"/>
      <c r="R29" s="1577"/>
      <c r="S29" s="1578"/>
      <c r="T29" s="1576"/>
      <c r="U29" s="1576"/>
      <c r="V29" s="1577"/>
      <c r="W29" s="1578"/>
      <c r="X29" s="1576"/>
      <c r="Y29" s="1576"/>
      <c r="Z29" s="1576"/>
      <c r="AA29" s="1576"/>
      <c r="AB29" s="1577"/>
      <c r="AC29" s="1578"/>
      <c r="AD29" s="1576"/>
      <c r="AE29" s="1576"/>
      <c r="AF29" s="1577"/>
      <c r="AG29" s="1578"/>
      <c r="AH29" s="1576"/>
      <c r="AI29" s="1576"/>
      <c r="AJ29" s="1577"/>
      <c r="AK29" s="1578"/>
      <c r="AL29" s="1576"/>
      <c r="AM29" s="1576"/>
      <c r="AN29" s="1576"/>
      <c r="AO29" s="1576"/>
      <c r="AP29" s="1577"/>
      <c r="AQ29" s="1578"/>
      <c r="AR29" s="1576"/>
      <c r="AS29" s="1576"/>
      <c r="AT29" s="1577"/>
      <c r="AU29" s="1578"/>
      <c r="AV29" s="1576"/>
      <c r="AW29" s="1576"/>
      <c r="AX29" s="1577"/>
      <c r="AY29" s="1578"/>
      <c r="AZ29" s="1576"/>
      <c r="BA29" s="1576"/>
      <c r="BB29" s="1576"/>
      <c r="BC29" s="1576"/>
      <c r="BD29" s="1576"/>
      <c r="BE29" s="1576"/>
      <c r="BF29" s="1217"/>
      <c r="BG29" s="1217"/>
      <c r="BH29" s="1217"/>
      <c r="BI29" s="1217"/>
    </row>
    <row r="30" spans="1:61" ht="14.25" customHeight="1" x14ac:dyDescent="0.25">
      <c r="B30" s="1402" t="s">
        <v>387</v>
      </c>
      <c r="C30" s="1519" t="s">
        <v>383</v>
      </c>
      <c r="D30" s="903">
        <v>26</v>
      </c>
      <c r="E30" s="906">
        <v>26</v>
      </c>
      <c r="F30" s="903">
        <v>26</v>
      </c>
      <c r="G30" s="906">
        <v>26</v>
      </c>
      <c r="H30" s="903">
        <v>26</v>
      </c>
      <c r="I30" s="906">
        <v>26</v>
      </c>
      <c r="J30" s="903">
        <v>26</v>
      </c>
      <c r="K30" s="906">
        <v>26</v>
      </c>
      <c r="L30" s="903">
        <v>26</v>
      </c>
      <c r="M30" s="905">
        <v>26</v>
      </c>
      <c r="N30" s="903">
        <v>26</v>
      </c>
      <c r="O30" s="906">
        <v>26</v>
      </c>
      <c r="P30" s="903">
        <v>26</v>
      </c>
      <c r="Q30" s="905">
        <v>26</v>
      </c>
      <c r="R30" s="903">
        <v>26</v>
      </c>
      <c r="S30" s="906">
        <v>25.067069892473121</v>
      </c>
      <c r="T30" s="903">
        <v>26</v>
      </c>
      <c r="U30" s="905">
        <v>25.810974945533768</v>
      </c>
      <c r="V30" s="903">
        <v>26</v>
      </c>
      <c r="W30" s="906">
        <v>26</v>
      </c>
      <c r="X30" s="903">
        <v>26</v>
      </c>
      <c r="Y30" s="905">
        <v>25.685643115942028</v>
      </c>
      <c r="Z30" s="903">
        <v>26</v>
      </c>
      <c r="AA30" s="905">
        <v>25.841962659380691</v>
      </c>
      <c r="AB30" s="903">
        <v>26</v>
      </c>
      <c r="AC30" s="906">
        <v>26</v>
      </c>
      <c r="AD30" s="903">
        <v>26</v>
      </c>
      <c r="AE30" s="905">
        <v>25.864855919003116</v>
      </c>
      <c r="AF30" s="903">
        <v>26</v>
      </c>
      <c r="AG30" s="906">
        <v>26</v>
      </c>
      <c r="AH30" s="903">
        <v>26</v>
      </c>
      <c r="AI30" s="905">
        <v>25.881471994535517</v>
      </c>
      <c r="AJ30" s="903">
        <v>26</v>
      </c>
      <c r="AK30" s="906">
        <v>26</v>
      </c>
      <c r="AL30" s="903">
        <v>26</v>
      </c>
      <c r="AM30" s="905">
        <v>26</v>
      </c>
      <c r="AN30" s="903">
        <v>26</v>
      </c>
      <c r="AO30" s="905">
        <v>25.894833333333331</v>
      </c>
      <c r="AP30" s="903">
        <v>26</v>
      </c>
      <c r="AQ30" s="906">
        <v>26</v>
      </c>
      <c r="AR30" s="903">
        <v>26</v>
      </c>
      <c r="AS30" s="905">
        <v>25.905487472766882</v>
      </c>
      <c r="AT30" s="903">
        <v>26</v>
      </c>
      <c r="AU30" s="906">
        <v>26</v>
      </c>
      <c r="AV30" s="903">
        <v>26</v>
      </c>
      <c r="AW30" s="905">
        <v>25.913410678642713</v>
      </c>
      <c r="AX30" s="903">
        <v>26</v>
      </c>
      <c r="AY30" s="906">
        <v>26</v>
      </c>
      <c r="AZ30" s="903">
        <v>26</v>
      </c>
      <c r="BA30" s="905">
        <v>26</v>
      </c>
      <c r="BB30" s="903">
        <v>26</v>
      </c>
      <c r="BC30" s="905">
        <v>26</v>
      </c>
      <c r="BD30" s="903">
        <v>26</v>
      </c>
      <c r="BE30" s="905">
        <v>25.920764840182649</v>
      </c>
      <c r="BF30" s="1217"/>
      <c r="BG30" s="1217"/>
      <c r="BH30" s="1217"/>
      <c r="BI30" s="1217"/>
    </row>
    <row r="31" spans="1:61" ht="14.25" customHeight="1" x14ac:dyDescent="0.25">
      <c r="B31" s="1581" t="s">
        <v>554</v>
      </c>
      <c r="C31" s="1519" t="s">
        <v>384</v>
      </c>
      <c r="D31" s="921">
        <v>128.2051282051282</v>
      </c>
      <c r="E31" s="1021">
        <v>125</v>
      </c>
      <c r="F31" s="921">
        <v>128.2051282051282</v>
      </c>
      <c r="G31" s="1021">
        <v>125.82712985938792</v>
      </c>
      <c r="H31" s="921">
        <v>128.2051282051282</v>
      </c>
      <c r="I31" s="1021">
        <v>125.42034468263977</v>
      </c>
      <c r="J31" s="921">
        <v>128.2051282051282</v>
      </c>
      <c r="K31" s="1021">
        <v>125.85470085470085</v>
      </c>
      <c r="L31" s="921">
        <v>128.2051282051282</v>
      </c>
      <c r="M31" s="922">
        <v>125.56353902507749</v>
      </c>
      <c r="N31" s="921">
        <v>128.2051282051282</v>
      </c>
      <c r="O31" s="1021">
        <v>121.48469809760132</v>
      </c>
      <c r="P31" s="921">
        <v>128.2051282051282</v>
      </c>
      <c r="Q31" s="922">
        <v>124.52711223203026</v>
      </c>
      <c r="R31" s="921">
        <v>128.2051282051282</v>
      </c>
      <c r="S31" s="1021">
        <v>126.00603756588507</v>
      </c>
      <c r="T31" s="921">
        <v>128.2051282051282</v>
      </c>
      <c r="U31" s="922">
        <v>124.818127432661</v>
      </c>
      <c r="V31" s="921">
        <v>128.2051282051282</v>
      </c>
      <c r="W31" s="1021">
        <v>119.39102564102564</v>
      </c>
      <c r="X31" s="921">
        <v>128.2051282051282</v>
      </c>
      <c r="Y31" s="922">
        <v>122.28042860744897</v>
      </c>
      <c r="Z31" s="922">
        <v>128.2051282051282</v>
      </c>
      <c r="AA31" s="922">
        <v>123.92299769423047</v>
      </c>
      <c r="AB31" s="921">
        <v>128.2051282051282</v>
      </c>
      <c r="AC31" s="1021">
        <v>119.36517783291977</v>
      </c>
      <c r="AD31" s="921">
        <v>128.2051282051282</v>
      </c>
      <c r="AE31" s="922">
        <v>123.25930297594358</v>
      </c>
      <c r="AF31" s="921">
        <v>128.2051282051282</v>
      </c>
      <c r="AG31" s="1021">
        <v>120.94017094017094</v>
      </c>
      <c r="AH31" s="921">
        <v>128.2051282051282</v>
      </c>
      <c r="AI31" s="922">
        <v>122.97285795440675</v>
      </c>
      <c r="AJ31" s="921">
        <v>128.2051282051282</v>
      </c>
      <c r="AK31" s="1021">
        <v>118.95161290322581</v>
      </c>
      <c r="AL31" s="921">
        <v>128.2051282051282</v>
      </c>
      <c r="AM31" s="922">
        <v>119.73940914158305</v>
      </c>
      <c r="AN31" s="921">
        <v>128.2051282051282</v>
      </c>
      <c r="AO31" s="922">
        <v>122.51771296368352</v>
      </c>
      <c r="AP31" s="921">
        <v>128.2051282051282</v>
      </c>
      <c r="AQ31" s="1021">
        <v>119.00330851943755</v>
      </c>
      <c r="AR31" s="921">
        <v>128.2051282051282</v>
      </c>
      <c r="AS31" s="922">
        <v>122.16037958495642</v>
      </c>
      <c r="AT31" s="921">
        <v>128.2051282051282</v>
      </c>
      <c r="AU31" s="1021">
        <v>118.99038461538461</v>
      </c>
      <c r="AV31" s="921">
        <v>128.2051282051282</v>
      </c>
      <c r="AW31" s="922">
        <v>121.89374350995249</v>
      </c>
      <c r="AX31" s="921">
        <v>128.2051282051282</v>
      </c>
      <c r="AY31" s="1021">
        <v>120.55417700578991</v>
      </c>
      <c r="AZ31" s="921">
        <v>128.2051282051282</v>
      </c>
      <c r="BA31" s="922">
        <v>119.53347578347578</v>
      </c>
      <c r="BB31" s="922">
        <v>128.2051282051282</v>
      </c>
      <c r="BC31" s="922">
        <v>119.63757396449704</v>
      </c>
      <c r="BD31" s="921">
        <v>128.2051282051282</v>
      </c>
      <c r="BE31" s="922">
        <v>121.77962432932466</v>
      </c>
      <c r="BF31" s="1217"/>
      <c r="BG31" s="1217"/>
      <c r="BH31" s="1217"/>
      <c r="BI31" s="1217"/>
    </row>
    <row r="32" spans="1:61" ht="15" customHeight="1" x14ac:dyDescent="0.25">
      <c r="B32" s="1581" t="s">
        <v>388</v>
      </c>
      <c r="C32" s="1519" t="s">
        <v>385</v>
      </c>
      <c r="D32" s="924">
        <v>0</v>
      </c>
      <c r="E32" s="1036">
        <v>0</v>
      </c>
      <c r="F32" s="924">
        <v>0</v>
      </c>
      <c r="G32" s="1036">
        <v>0</v>
      </c>
      <c r="H32" s="924">
        <v>0</v>
      </c>
      <c r="I32" s="1036">
        <v>0</v>
      </c>
      <c r="J32" s="924">
        <v>0</v>
      </c>
      <c r="K32" s="1036">
        <v>0</v>
      </c>
      <c r="L32" s="924">
        <v>0</v>
      </c>
      <c r="M32" s="542">
        <v>0</v>
      </c>
      <c r="N32" s="924">
        <v>0</v>
      </c>
      <c r="O32" s="1036">
        <v>0</v>
      </c>
      <c r="P32" s="924">
        <v>0</v>
      </c>
      <c r="Q32" s="542">
        <v>0</v>
      </c>
      <c r="R32" s="924">
        <v>0</v>
      </c>
      <c r="S32" s="1036">
        <v>0</v>
      </c>
      <c r="T32" s="924">
        <v>0</v>
      </c>
      <c r="U32" s="542">
        <v>0</v>
      </c>
      <c r="V32" s="924">
        <v>0</v>
      </c>
      <c r="W32" s="1036">
        <v>0</v>
      </c>
      <c r="X32" s="924">
        <v>0</v>
      </c>
      <c r="Y32" s="542">
        <v>0</v>
      </c>
      <c r="Z32" s="542">
        <v>0</v>
      </c>
      <c r="AA32" s="542">
        <v>0</v>
      </c>
      <c r="AB32" s="924">
        <v>0</v>
      </c>
      <c r="AC32" s="1036">
        <v>0</v>
      </c>
      <c r="AD32" s="924">
        <v>0</v>
      </c>
      <c r="AE32" s="542">
        <v>0</v>
      </c>
      <c r="AF32" s="924">
        <v>0</v>
      </c>
      <c r="AG32" s="1036">
        <v>0</v>
      </c>
      <c r="AH32" s="924">
        <v>0</v>
      </c>
      <c r="AI32" s="542">
        <v>0</v>
      </c>
      <c r="AJ32" s="924">
        <v>0</v>
      </c>
      <c r="AK32" s="1036">
        <v>0</v>
      </c>
      <c r="AL32" s="924">
        <v>0</v>
      </c>
      <c r="AM32" s="542">
        <v>0</v>
      </c>
      <c r="AN32" s="924">
        <v>0</v>
      </c>
      <c r="AO32" s="542">
        <v>0</v>
      </c>
      <c r="AP32" s="924">
        <v>0</v>
      </c>
      <c r="AQ32" s="1036">
        <v>0</v>
      </c>
      <c r="AR32" s="924">
        <v>0</v>
      </c>
      <c r="AS32" s="542">
        <v>0</v>
      </c>
      <c r="AT32" s="924">
        <v>0</v>
      </c>
      <c r="AU32" s="1036">
        <v>0</v>
      </c>
      <c r="AV32" s="924">
        <v>0</v>
      </c>
      <c r="AW32" s="542">
        <v>0</v>
      </c>
      <c r="AX32" s="924">
        <v>0</v>
      </c>
      <c r="AY32" s="1036">
        <v>0</v>
      </c>
      <c r="AZ32" s="924">
        <v>0</v>
      </c>
      <c r="BA32" s="542">
        <v>0</v>
      </c>
      <c r="BB32" s="542">
        <v>0</v>
      </c>
      <c r="BC32" s="542">
        <v>0</v>
      </c>
      <c r="BD32" s="924">
        <v>0</v>
      </c>
      <c r="BE32" s="542">
        <v>0</v>
      </c>
      <c r="BF32" s="1217"/>
      <c r="BG32" s="1217"/>
      <c r="BH32" s="1217"/>
      <c r="BI32" s="1217"/>
    </row>
    <row r="33" spans="1:61" x14ac:dyDescent="0.25">
      <c r="B33" s="1581" t="s">
        <v>389</v>
      </c>
      <c r="C33" s="1519" t="s">
        <v>385</v>
      </c>
      <c r="D33" s="921">
        <v>146.15384615384616</v>
      </c>
      <c r="E33" s="1021">
        <v>144.27670940170938</v>
      </c>
      <c r="F33" s="921">
        <v>146.15384615384613</v>
      </c>
      <c r="G33" s="1021">
        <v>145.28535980148882</v>
      </c>
      <c r="H33" s="921">
        <v>146.15384615384616</v>
      </c>
      <c r="I33" s="1021">
        <v>144.78930222782679</v>
      </c>
      <c r="J33" s="921">
        <v>146.15384615384616</v>
      </c>
      <c r="K33" s="1021">
        <v>140.88556089743594</v>
      </c>
      <c r="L33" s="921">
        <v>146.15384615384616</v>
      </c>
      <c r="M33" s="922">
        <v>143.50235453648915</v>
      </c>
      <c r="N33" s="921">
        <v>146.15384615384613</v>
      </c>
      <c r="O33" s="1021">
        <v>144.34036393713814</v>
      </c>
      <c r="P33" s="921">
        <v>146.15384615384616</v>
      </c>
      <c r="Q33" s="922">
        <v>143.71529135140813</v>
      </c>
      <c r="R33" s="921">
        <v>146.15384615384613</v>
      </c>
      <c r="S33" s="1021">
        <v>154.29037153014235</v>
      </c>
      <c r="T33" s="921">
        <v>146.15384615384619</v>
      </c>
      <c r="U33" s="922">
        <v>145.7962003800464</v>
      </c>
      <c r="V33" s="921">
        <v>146.15384615384616</v>
      </c>
      <c r="W33" s="1021">
        <v>151.95695945886141</v>
      </c>
      <c r="X33" s="921">
        <v>146.15384615384613</v>
      </c>
      <c r="Y33" s="922">
        <v>150.12641135717854</v>
      </c>
      <c r="Z33" s="922">
        <v>146.15384615384613</v>
      </c>
      <c r="AA33" s="922">
        <v>146.81233733020511</v>
      </c>
      <c r="AB33" s="921">
        <v>146.15384615384613</v>
      </c>
      <c r="AC33" s="1021">
        <v>163.45647185353167</v>
      </c>
      <c r="AD33" s="921">
        <v>146.15384615384616</v>
      </c>
      <c r="AE33" s="922">
        <v>149.23600138664534</v>
      </c>
      <c r="AF33" s="921">
        <v>146.15384615384616</v>
      </c>
      <c r="AG33" s="1021">
        <v>113.5726495726495</v>
      </c>
      <c r="AH33" s="921">
        <v>146.15384615384616</v>
      </c>
      <c r="AI33" s="922">
        <v>144.83108203713863</v>
      </c>
      <c r="AJ33" s="921">
        <v>146.15384615384613</v>
      </c>
      <c r="AK33" s="1021">
        <v>162.56848500002354</v>
      </c>
      <c r="AL33" s="921">
        <v>146.15384615384613</v>
      </c>
      <c r="AM33" s="922">
        <v>146.89079510477927</v>
      </c>
      <c r="AN33" s="921">
        <v>146.15384615384616</v>
      </c>
      <c r="AO33" s="922">
        <v>146.83869162179337</v>
      </c>
      <c r="AP33" s="921">
        <v>146.15384615384613</v>
      </c>
      <c r="AQ33" s="1021">
        <v>177.23997105045493</v>
      </c>
      <c r="AR33" s="921">
        <v>146.15384615384616</v>
      </c>
      <c r="AS33" s="922">
        <v>149.92979626504433</v>
      </c>
      <c r="AT33" s="921">
        <v>146.15384615384616</v>
      </c>
      <c r="AU33" s="1021">
        <v>152.6119533758804</v>
      </c>
      <c r="AV33" s="921">
        <v>146.15384615384616</v>
      </c>
      <c r="AW33" s="922">
        <v>150.15539909768029</v>
      </c>
      <c r="AX33" s="921">
        <v>146.15384615384613</v>
      </c>
      <c r="AY33" s="1021">
        <v>145.23573200992553</v>
      </c>
      <c r="AZ33" s="921">
        <v>146.15384615384616</v>
      </c>
      <c r="BA33" s="922">
        <v>158.5542387710716</v>
      </c>
      <c r="BB33" s="922">
        <v>146.15384615384616</v>
      </c>
      <c r="BC33" s="922">
        <v>152.65843208261614</v>
      </c>
      <c r="BD33" s="921">
        <v>146.15384615384616</v>
      </c>
      <c r="BE33" s="922">
        <v>149.73628711236884</v>
      </c>
      <c r="BF33" s="1217"/>
      <c r="BG33" s="1217"/>
      <c r="BH33" s="1217"/>
      <c r="BI33" s="1217"/>
    </row>
    <row r="34" spans="1:61" ht="15" customHeight="1" x14ac:dyDescent="0.25">
      <c r="B34" s="1581" t="s">
        <v>390</v>
      </c>
      <c r="C34" s="1519" t="s">
        <v>386</v>
      </c>
      <c r="D34" s="924">
        <v>0</v>
      </c>
      <c r="E34" s="1036">
        <v>0</v>
      </c>
      <c r="F34" s="924">
        <v>0</v>
      </c>
      <c r="G34" s="1036">
        <v>0</v>
      </c>
      <c r="H34" s="924">
        <v>0</v>
      </c>
      <c r="I34" s="1036">
        <v>0</v>
      </c>
      <c r="J34" s="924">
        <v>0</v>
      </c>
      <c r="K34" s="1036">
        <v>0</v>
      </c>
      <c r="L34" s="1024">
        <v>0</v>
      </c>
      <c r="M34" s="542">
        <v>0</v>
      </c>
      <c r="N34" s="924">
        <v>0</v>
      </c>
      <c r="O34" s="1036">
        <v>0</v>
      </c>
      <c r="P34" s="1024">
        <v>0</v>
      </c>
      <c r="Q34" s="542">
        <v>0</v>
      </c>
      <c r="R34" s="924">
        <v>0</v>
      </c>
      <c r="S34" s="1036">
        <v>0</v>
      </c>
      <c r="T34" s="1024">
        <v>0</v>
      </c>
      <c r="U34" s="542">
        <v>0</v>
      </c>
      <c r="V34" s="924">
        <v>0</v>
      </c>
      <c r="W34" s="1036">
        <v>0</v>
      </c>
      <c r="X34" s="1024">
        <v>0</v>
      </c>
      <c r="Y34" s="542">
        <v>0</v>
      </c>
      <c r="Z34" s="542">
        <v>0</v>
      </c>
      <c r="AA34" s="542">
        <v>0</v>
      </c>
      <c r="AB34" s="924">
        <v>0</v>
      </c>
      <c r="AC34" s="1036">
        <v>0</v>
      </c>
      <c r="AD34" s="1024">
        <v>0</v>
      </c>
      <c r="AE34" s="542">
        <v>0</v>
      </c>
      <c r="AF34" s="924">
        <v>0</v>
      </c>
      <c r="AG34" s="1036">
        <v>0</v>
      </c>
      <c r="AH34" s="1024">
        <v>0</v>
      </c>
      <c r="AI34" s="542">
        <v>0</v>
      </c>
      <c r="AJ34" s="924">
        <v>0</v>
      </c>
      <c r="AK34" s="1036">
        <v>0</v>
      </c>
      <c r="AL34" s="1024">
        <v>0</v>
      </c>
      <c r="AM34" s="542">
        <v>0</v>
      </c>
      <c r="AN34" s="1024">
        <v>0</v>
      </c>
      <c r="AO34" s="542">
        <v>0</v>
      </c>
      <c r="AP34" s="924">
        <v>0</v>
      </c>
      <c r="AQ34" s="1036">
        <v>0</v>
      </c>
      <c r="AR34" s="1024">
        <v>0</v>
      </c>
      <c r="AS34" s="542">
        <v>0</v>
      </c>
      <c r="AT34" s="924">
        <v>0</v>
      </c>
      <c r="AU34" s="1036">
        <v>0</v>
      </c>
      <c r="AV34" s="1024">
        <v>0</v>
      </c>
      <c r="AW34" s="542">
        <v>0</v>
      </c>
      <c r="AX34" s="924">
        <v>0</v>
      </c>
      <c r="AY34" s="1036">
        <v>0</v>
      </c>
      <c r="AZ34" s="1024">
        <v>0</v>
      </c>
      <c r="BA34" s="542">
        <v>0</v>
      </c>
      <c r="BB34" s="542">
        <v>0</v>
      </c>
      <c r="BC34" s="542">
        <v>0</v>
      </c>
      <c r="BD34" s="1024">
        <v>0</v>
      </c>
      <c r="BE34" s="542">
        <v>0</v>
      </c>
      <c r="BF34" s="1217"/>
      <c r="BG34" s="1217"/>
      <c r="BH34" s="1217"/>
      <c r="BI34" s="1217"/>
    </row>
    <row r="35" spans="1:61" ht="15" customHeight="1" thickBot="1" x14ac:dyDescent="0.3">
      <c r="A35" s="1590">
        <v>1.125079186</v>
      </c>
      <c r="B35" s="1591" t="s">
        <v>391</v>
      </c>
      <c r="C35" s="1521" t="s">
        <v>551</v>
      </c>
      <c r="D35" s="978">
        <v>1.1738291859999999</v>
      </c>
      <c r="E35" s="978">
        <v>1.046</v>
      </c>
      <c r="F35" s="978">
        <v>1.1739999999999999</v>
      </c>
      <c r="G35" s="978">
        <v>1.054</v>
      </c>
      <c r="H35" s="978">
        <v>1.173915993114754</v>
      </c>
      <c r="I35" s="1592">
        <v>1.0500655737704918</v>
      </c>
      <c r="J35" s="978">
        <v>1.1738291859999999</v>
      </c>
      <c r="K35" s="978">
        <v>1.0349999999999999</v>
      </c>
      <c r="L35" s="1593">
        <v>1.1738873753846153</v>
      </c>
      <c r="M35" s="1593">
        <v>1.0450989010989011</v>
      </c>
      <c r="N35" s="978">
        <v>1.1738291859999999</v>
      </c>
      <c r="O35" s="978">
        <v>1.0349999999999999</v>
      </c>
      <c r="P35" s="1593">
        <v>1.1738725895573769</v>
      </c>
      <c r="Q35" s="1593">
        <v>1.0425327868852459</v>
      </c>
      <c r="R35" s="978">
        <v>1.1738291859999999</v>
      </c>
      <c r="S35" s="978">
        <v>1.0933999999999999</v>
      </c>
      <c r="T35" s="1593">
        <v>1.1738637953725488</v>
      </c>
      <c r="U35" s="1593">
        <v>1.0525421713289702</v>
      </c>
      <c r="V35" s="978">
        <v>1.1738291859999999</v>
      </c>
      <c r="W35" s="978">
        <v>1.06</v>
      </c>
      <c r="X35" s="1593">
        <v>1.1738291859999999</v>
      </c>
      <c r="Y35" s="1593">
        <v>1.062456305420717</v>
      </c>
      <c r="Z35" s="1593">
        <v>1.1738581217049178</v>
      </c>
      <c r="AA35" s="1593">
        <v>1.0537722430106635</v>
      </c>
      <c r="AB35" s="978">
        <v>1.1738291859999999</v>
      </c>
      <c r="AC35" s="978">
        <v>1.1080000000000001</v>
      </c>
      <c r="AD35" s="1593">
        <v>1.1738539300841118</v>
      </c>
      <c r="AE35" s="1593">
        <v>1.0616687103993543</v>
      </c>
      <c r="AF35" s="978">
        <v>1.1738291859999999</v>
      </c>
      <c r="AG35" s="978">
        <v>0.90200000000000002</v>
      </c>
      <c r="AH35" s="1593">
        <v>1.1738508877786882</v>
      </c>
      <c r="AI35" s="1593">
        <v>1.0419474067031358</v>
      </c>
      <c r="AJ35" s="978">
        <v>1.1738291859999999</v>
      </c>
      <c r="AK35" s="978">
        <v>1.1040000000000001</v>
      </c>
      <c r="AL35" s="1593">
        <v>1.1738291859999999</v>
      </c>
      <c r="AM35" s="1593">
        <v>1.0394782608695652</v>
      </c>
      <c r="AN35" s="1593">
        <v>1.1738484413963632</v>
      </c>
      <c r="AO35" s="1593">
        <v>1.0489708351788909</v>
      </c>
      <c r="AP35" s="978">
        <v>1.1738291859999999</v>
      </c>
      <c r="AQ35" s="978">
        <v>1.165</v>
      </c>
      <c r="AR35" s="1593">
        <v>1.173846490686274</v>
      </c>
      <c r="AS35" s="1593">
        <v>1.0607683087349848</v>
      </c>
      <c r="AT35" s="978">
        <v>1.1738291859999999</v>
      </c>
      <c r="AU35" s="978">
        <v>1.0620000000000001</v>
      </c>
      <c r="AV35" s="1593">
        <v>1.1738450399940115</v>
      </c>
      <c r="AW35" s="1593">
        <v>1.0608719093172168</v>
      </c>
      <c r="AX35" s="978">
        <v>1.1738291859999999</v>
      </c>
      <c r="AY35" s="978">
        <v>1.036</v>
      </c>
      <c r="AZ35" s="1593">
        <v>1.1738291860000001</v>
      </c>
      <c r="BA35" s="1593">
        <v>1.0885222222222224</v>
      </c>
      <c r="BB35" s="1593">
        <v>1.1738291860000001</v>
      </c>
      <c r="BC35" s="1593">
        <v>1.0637307692307694</v>
      </c>
      <c r="BD35" s="1593">
        <v>1.1738436934904104</v>
      </c>
      <c r="BE35" s="1593">
        <v>1.0587530433235459</v>
      </c>
      <c r="BF35" s="1217"/>
      <c r="BG35" s="1217"/>
      <c r="BH35" s="1217"/>
      <c r="BI35" s="1217"/>
    </row>
    <row r="36" spans="1:61" ht="23.85" customHeight="1" thickTop="1" x14ac:dyDescent="0.3">
      <c r="B36" s="1594" t="s">
        <v>456</v>
      </c>
      <c r="C36" s="1595"/>
      <c r="D36" s="1596"/>
      <c r="E36" s="1597"/>
      <c r="F36" s="1596"/>
      <c r="G36" s="1597"/>
      <c r="H36" s="1595"/>
      <c r="I36" s="1595"/>
      <c r="J36" s="1596"/>
      <c r="K36" s="1597"/>
      <c r="L36" s="1598"/>
      <c r="M36" s="1598"/>
      <c r="N36" s="1596"/>
      <c r="O36" s="1597"/>
      <c r="P36" s="1598"/>
      <c r="Q36" s="1598"/>
      <c r="R36" s="1596"/>
      <c r="S36" s="1597"/>
      <c r="T36" s="1598"/>
      <c r="U36" s="1598"/>
      <c r="V36" s="1596"/>
      <c r="W36" s="1597"/>
      <c r="X36" s="1598"/>
      <c r="Y36" s="1598"/>
      <c r="Z36" s="1598"/>
      <c r="AA36" s="1598"/>
      <c r="AB36" s="1596"/>
      <c r="AC36" s="1597"/>
      <c r="AD36" s="1598"/>
      <c r="AE36" s="1598"/>
      <c r="AF36" s="1596"/>
      <c r="AG36" s="1597"/>
      <c r="AH36" s="1598"/>
      <c r="AI36" s="1598"/>
      <c r="AJ36" s="1596"/>
      <c r="AK36" s="1597"/>
      <c r="AL36" s="1598"/>
      <c r="AM36" s="1598"/>
      <c r="AN36" s="1598"/>
      <c r="AO36" s="1598"/>
      <c r="AP36" s="1596"/>
      <c r="AQ36" s="1597"/>
      <c r="AR36" s="1598"/>
      <c r="AS36" s="1598"/>
      <c r="AT36" s="1596"/>
      <c r="AU36" s="1597"/>
      <c r="AV36" s="1598"/>
      <c r="AW36" s="1598"/>
      <c r="AX36" s="1596"/>
      <c r="AY36" s="1597"/>
      <c r="AZ36" s="1598"/>
      <c r="BA36" s="1598"/>
      <c r="BB36" s="1598"/>
      <c r="BC36" s="1598"/>
      <c r="BD36" s="1598"/>
      <c r="BE36" s="1598"/>
      <c r="BF36" s="1217"/>
      <c r="BG36" s="1217"/>
      <c r="BH36" s="1217"/>
      <c r="BI36" s="1217"/>
    </row>
    <row r="37" spans="1:61" ht="19.5" thickBot="1" x14ac:dyDescent="0.3">
      <c r="B37" s="1599" t="s">
        <v>400</v>
      </c>
      <c r="C37" s="1600"/>
      <c r="D37" s="1601"/>
      <c r="E37" s="1602"/>
      <c r="F37" s="1601"/>
      <c r="G37" s="1602"/>
      <c r="H37" s="1600"/>
      <c r="I37" s="1600"/>
      <c r="J37" s="1601"/>
      <c r="K37" s="1602"/>
      <c r="L37" s="1603"/>
      <c r="M37" s="1604"/>
      <c r="N37" s="1601"/>
      <c r="O37" s="1602"/>
      <c r="P37" s="1603"/>
      <c r="Q37" s="1604"/>
      <c r="R37" s="1601"/>
      <c r="S37" s="1602"/>
      <c r="T37" s="1603"/>
      <c r="U37" s="1604"/>
      <c r="V37" s="1601"/>
      <c r="W37" s="1602"/>
      <c r="X37" s="1603"/>
      <c r="Y37" s="1604"/>
      <c r="Z37" s="1603"/>
      <c r="AA37" s="1604"/>
      <c r="AB37" s="1601"/>
      <c r="AC37" s="1602"/>
      <c r="AD37" s="1603"/>
      <c r="AE37" s="1604"/>
      <c r="AF37" s="1601"/>
      <c r="AG37" s="1602"/>
      <c r="AH37" s="1603"/>
      <c r="AI37" s="1604"/>
      <c r="AJ37" s="1601"/>
      <c r="AK37" s="1602"/>
      <c r="AL37" s="1603"/>
      <c r="AM37" s="1604"/>
      <c r="AN37" s="1603"/>
      <c r="AO37" s="1604"/>
      <c r="AP37" s="1601"/>
      <c r="AQ37" s="1602"/>
      <c r="AR37" s="1603"/>
      <c r="AS37" s="1604"/>
      <c r="AT37" s="1601"/>
      <c r="AU37" s="1602"/>
      <c r="AV37" s="1603"/>
      <c r="AW37" s="1604"/>
      <c r="AX37" s="1601"/>
      <c r="AY37" s="1602"/>
      <c r="AZ37" s="1603"/>
      <c r="BA37" s="1604"/>
      <c r="BB37" s="1603"/>
      <c r="BC37" s="1604"/>
      <c r="BD37" s="1603"/>
      <c r="BE37" s="1604"/>
      <c r="BF37" s="1217"/>
      <c r="BG37" s="1217"/>
      <c r="BH37" s="1217"/>
      <c r="BI37" s="1217"/>
    </row>
    <row r="38" spans="1:61" x14ac:dyDescent="0.25">
      <c r="B38" s="4017" t="s">
        <v>393</v>
      </c>
      <c r="C38" s="1073" t="s">
        <v>392</v>
      </c>
      <c r="D38" s="3997"/>
      <c r="E38" s="1073">
        <v>10004.299999999999</v>
      </c>
      <c r="F38" s="3997"/>
      <c r="G38" s="1073">
        <v>12081.6</v>
      </c>
      <c r="H38" s="4021"/>
      <c r="I38" s="1605">
        <v>22085.9</v>
      </c>
      <c r="J38" s="3997"/>
      <c r="K38" s="1073">
        <v>7328.3</v>
      </c>
      <c r="L38" s="4000"/>
      <c r="M38" s="1605">
        <v>29414.2</v>
      </c>
      <c r="N38" s="3997"/>
      <c r="O38" s="1073">
        <v>7279.1</v>
      </c>
      <c r="P38" s="4000"/>
      <c r="Q38" s="1605">
        <v>36693.300000000003</v>
      </c>
      <c r="R38" s="3997"/>
      <c r="S38" s="1073">
        <v>9601.1</v>
      </c>
      <c r="T38" s="4000"/>
      <c r="U38" s="1605">
        <v>46294.400000000001</v>
      </c>
      <c r="V38" s="3997"/>
      <c r="W38" s="1073">
        <v>9425.7000000000007</v>
      </c>
      <c r="X38" s="4000"/>
      <c r="Y38" s="1605">
        <v>26305.9</v>
      </c>
      <c r="Z38" s="4000"/>
      <c r="AA38" s="1605">
        <v>55720.100000000006</v>
      </c>
      <c r="AB38" s="3997"/>
      <c r="AC38" s="1073">
        <v>9620.7999999999993</v>
      </c>
      <c r="AD38" s="4000"/>
      <c r="AE38" s="1605">
        <v>65340.900000000009</v>
      </c>
      <c r="AF38" s="3997"/>
      <c r="AG38" s="1073">
        <v>8454.6</v>
      </c>
      <c r="AH38" s="4000"/>
      <c r="AI38" s="1605">
        <v>73795.500000000015</v>
      </c>
      <c r="AJ38" s="3997"/>
      <c r="AK38" s="1073">
        <v>9250.5</v>
      </c>
      <c r="AL38" s="4000"/>
      <c r="AM38" s="1605">
        <v>27325.9</v>
      </c>
      <c r="AN38" s="4000"/>
      <c r="AO38" s="1605">
        <v>83046.000000000015</v>
      </c>
      <c r="AP38" s="3997"/>
      <c r="AQ38" s="1073">
        <v>5909.5</v>
      </c>
      <c r="AR38" s="4000"/>
      <c r="AS38" s="1605">
        <v>88955.500000000015</v>
      </c>
      <c r="AT38" s="3997"/>
      <c r="AU38" s="1073">
        <v>7785.7</v>
      </c>
      <c r="AV38" s="4000"/>
      <c r="AW38" s="1605">
        <v>96741.200000000012</v>
      </c>
      <c r="AX38" s="3997"/>
      <c r="AY38" s="1073">
        <v>9073.6</v>
      </c>
      <c r="AZ38" s="4000"/>
      <c r="BA38" s="1605">
        <v>22768.800000000003</v>
      </c>
      <c r="BB38" s="4000"/>
      <c r="BC38" s="967">
        <v>50094.700000000004</v>
      </c>
      <c r="BD38" s="4000"/>
      <c r="BE38" s="1605">
        <v>105814.80000000002</v>
      </c>
      <c r="BF38" s="1217"/>
      <c r="BG38" s="1217"/>
      <c r="BH38" s="1217"/>
      <c r="BI38" s="1217"/>
    </row>
    <row r="39" spans="1:61" ht="15.75" thickBot="1" x14ac:dyDescent="0.3">
      <c r="B39" s="4013"/>
      <c r="C39" s="1606" t="s">
        <v>380</v>
      </c>
      <c r="D39" s="3998"/>
      <c r="E39" s="1108">
        <v>13.89486111111111</v>
      </c>
      <c r="F39" s="3998"/>
      <c r="G39" s="1108">
        <v>16.238709677419354</v>
      </c>
      <c r="H39" s="4001"/>
      <c r="I39" s="1607">
        <v>15.085997267759565</v>
      </c>
      <c r="J39" s="3998"/>
      <c r="K39" s="1108">
        <v>10.178194444444445</v>
      </c>
      <c r="L39" s="4001"/>
      <c r="M39" s="1607">
        <v>13.468040293040294</v>
      </c>
      <c r="N39" s="3998"/>
      <c r="O39" s="1108">
        <v>9.7837365591397845</v>
      </c>
      <c r="P39" s="4001"/>
      <c r="Q39" s="1607">
        <v>12.531864754098363</v>
      </c>
      <c r="R39" s="3998"/>
      <c r="S39" s="1108">
        <v>12.90470430107527</v>
      </c>
      <c r="T39" s="4001"/>
      <c r="U39" s="1607">
        <v>12.607407407407408</v>
      </c>
      <c r="V39" s="3998"/>
      <c r="W39" s="1108">
        <v>13.09125</v>
      </c>
      <c r="X39" s="4001"/>
      <c r="Y39" s="1607">
        <v>11.913903985507247</v>
      </c>
      <c r="Z39" s="4001"/>
      <c r="AA39" s="1607">
        <v>12.686725865209473</v>
      </c>
      <c r="AB39" s="3998"/>
      <c r="AC39" s="1108">
        <v>12.931182795698923</v>
      </c>
      <c r="AD39" s="4001"/>
      <c r="AE39" s="1607">
        <v>12.722137850467291</v>
      </c>
      <c r="AF39" s="3998"/>
      <c r="AG39" s="1108">
        <v>11.7425</v>
      </c>
      <c r="AH39" s="4001"/>
      <c r="AI39" s="1607">
        <v>12.601690573770496</v>
      </c>
      <c r="AJ39" s="3998"/>
      <c r="AK39" s="1108">
        <v>12.433467741935482</v>
      </c>
      <c r="AL39" s="4001"/>
      <c r="AM39" s="1607">
        <v>12.375860507246378</v>
      </c>
      <c r="AN39" s="4001"/>
      <c r="AO39" s="1607">
        <v>12.582727272727276</v>
      </c>
      <c r="AP39" s="3998"/>
      <c r="AQ39" s="1108">
        <v>7.9428763440860211</v>
      </c>
      <c r="AR39" s="4001"/>
      <c r="AS39" s="1607">
        <v>12.112677015250547</v>
      </c>
      <c r="AT39" s="3998"/>
      <c r="AU39" s="1108">
        <v>11.585863095238095</v>
      </c>
      <c r="AV39" s="4001"/>
      <c r="AW39" s="1607">
        <v>12.068512974051899</v>
      </c>
      <c r="AX39" s="3998"/>
      <c r="AY39" s="1108">
        <v>12.195698924731182</v>
      </c>
      <c r="AZ39" s="4001"/>
      <c r="BA39" s="1607">
        <v>10.541111111111112</v>
      </c>
      <c r="BB39" s="4001"/>
      <c r="BC39" s="1607">
        <v>11.468566849816851</v>
      </c>
      <c r="BD39" s="4001"/>
      <c r="BE39" s="1607">
        <v>12.079315068493152</v>
      </c>
      <c r="BF39" s="1217"/>
      <c r="BG39" s="1217"/>
      <c r="BH39" s="1217"/>
      <c r="BI39" s="1217"/>
    </row>
    <row r="40" spans="1:61" x14ac:dyDescent="0.25">
      <c r="B40" s="4013" t="s">
        <v>394</v>
      </c>
      <c r="C40" s="1036" t="s">
        <v>392</v>
      </c>
      <c r="D40" s="3998"/>
      <c r="E40" s="1036">
        <v>10624.5</v>
      </c>
      <c r="F40" s="3998"/>
      <c r="G40" s="1036">
        <v>515.9</v>
      </c>
      <c r="H40" s="4001"/>
      <c r="I40" s="1608">
        <v>11140.4</v>
      </c>
      <c r="J40" s="3998"/>
      <c r="K40" s="1036">
        <v>9993.7999999999993</v>
      </c>
      <c r="L40" s="4001"/>
      <c r="M40" s="1605">
        <v>21134.199999999997</v>
      </c>
      <c r="N40" s="3998"/>
      <c r="O40" s="1036">
        <v>10931.8</v>
      </c>
      <c r="P40" s="4001"/>
      <c r="Q40" s="1608">
        <v>32065.999999999996</v>
      </c>
      <c r="R40" s="3998"/>
      <c r="S40" s="1036">
        <v>10611</v>
      </c>
      <c r="T40" s="4001"/>
      <c r="U40" s="1608">
        <v>42677</v>
      </c>
      <c r="V40" s="3998"/>
      <c r="W40" s="1036">
        <v>9991.2999999999993</v>
      </c>
      <c r="X40" s="4001"/>
      <c r="Y40" s="1608">
        <v>31534.1</v>
      </c>
      <c r="Z40" s="4001"/>
      <c r="AA40" s="1605">
        <v>52668.299999999996</v>
      </c>
      <c r="AB40" s="3998"/>
      <c r="AC40" s="1036">
        <v>10359.299999999999</v>
      </c>
      <c r="AD40" s="4001"/>
      <c r="AE40" s="1608">
        <v>63027.599999999991</v>
      </c>
      <c r="AF40" s="3998"/>
      <c r="AG40" s="1036">
        <v>2425.6</v>
      </c>
      <c r="AH40" s="4001"/>
      <c r="AI40" s="1608">
        <v>65453.19999999999</v>
      </c>
      <c r="AJ40" s="3998"/>
      <c r="AK40" s="1036">
        <v>9377.6</v>
      </c>
      <c r="AL40" s="4001"/>
      <c r="AM40" s="1608">
        <v>22162.5</v>
      </c>
      <c r="AN40" s="4001"/>
      <c r="AO40" s="1608">
        <v>74830.799999999988</v>
      </c>
      <c r="AP40" s="3998"/>
      <c r="AQ40" s="1036">
        <v>10081.299999999999</v>
      </c>
      <c r="AR40" s="4001"/>
      <c r="AS40" s="1608">
        <v>84912.099999999991</v>
      </c>
      <c r="AT40" s="3998"/>
      <c r="AU40" s="1036">
        <v>8910.9</v>
      </c>
      <c r="AV40" s="4001"/>
      <c r="AW40" s="1608">
        <v>93822.999999999985</v>
      </c>
      <c r="AX40" s="3998"/>
      <c r="AY40" s="1036">
        <v>9609.6</v>
      </c>
      <c r="AZ40" s="4001"/>
      <c r="BA40" s="1608">
        <v>28601.799999999996</v>
      </c>
      <c r="BB40" s="4001"/>
      <c r="BC40" s="967">
        <v>50764.299999999996</v>
      </c>
      <c r="BD40" s="4001"/>
      <c r="BE40" s="1608">
        <v>103432.59999999999</v>
      </c>
      <c r="BF40" s="1217"/>
      <c r="BG40" s="1217"/>
      <c r="BH40" s="1217"/>
      <c r="BI40" s="1217"/>
    </row>
    <row r="41" spans="1:61" ht="15.75" thickBot="1" x14ac:dyDescent="0.3">
      <c r="B41" s="4013"/>
      <c r="C41" s="1606" t="s">
        <v>380</v>
      </c>
      <c r="D41" s="3998"/>
      <c r="E41" s="1108">
        <v>14.75625</v>
      </c>
      <c r="F41" s="3998"/>
      <c r="G41" s="1108">
        <v>0.69341397849462361</v>
      </c>
      <c r="H41" s="4001"/>
      <c r="I41" s="1607">
        <v>7.609562841530054</v>
      </c>
      <c r="J41" s="3998"/>
      <c r="K41" s="1108">
        <v>13.880277777777778</v>
      </c>
      <c r="L41" s="4001"/>
      <c r="M41" s="1607">
        <v>9.6768315018315008</v>
      </c>
      <c r="N41" s="3998"/>
      <c r="O41" s="1108">
        <v>14.693279569892473</v>
      </c>
      <c r="P41" s="4001"/>
      <c r="Q41" s="1607">
        <v>10.951502732240435</v>
      </c>
      <c r="R41" s="3998"/>
      <c r="S41" s="1108">
        <v>14.26209677419355</v>
      </c>
      <c r="T41" s="4001"/>
      <c r="U41" s="1607">
        <v>11.622276688453161</v>
      </c>
      <c r="V41" s="3998"/>
      <c r="W41" s="1108">
        <v>13.876805555555555</v>
      </c>
      <c r="X41" s="4001"/>
      <c r="Y41" s="1607">
        <v>14.281748188405798</v>
      </c>
      <c r="Z41" s="4001"/>
      <c r="AA41" s="1607">
        <v>11.991871584699453</v>
      </c>
      <c r="AB41" s="3998"/>
      <c r="AC41" s="1108">
        <v>13.923790322580643</v>
      </c>
      <c r="AD41" s="4001"/>
      <c r="AE41" s="1607">
        <v>12.271728971962615</v>
      </c>
      <c r="AF41" s="3998"/>
      <c r="AG41" s="1108">
        <v>3.3688888888888884</v>
      </c>
      <c r="AH41" s="4001"/>
      <c r="AI41" s="1607">
        <v>11.177117486338796</v>
      </c>
      <c r="AJ41" s="3998"/>
      <c r="AK41" s="1108">
        <v>12.604301075268816</v>
      </c>
      <c r="AL41" s="4001"/>
      <c r="AM41" s="1607">
        <v>10.037364130434783</v>
      </c>
      <c r="AN41" s="4001"/>
      <c r="AO41" s="1607">
        <v>11.337999999999999</v>
      </c>
      <c r="AP41" s="3998"/>
      <c r="AQ41" s="1108">
        <v>13.550134408602149</v>
      </c>
      <c r="AR41" s="4001"/>
      <c r="AS41" s="1607">
        <v>11.562105119825707</v>
      </c>
      <c r="AT41" s="3998"/>
      <c r="AU41" s="1108">
        <v>13.260267857142857</v>
      </c>
      <c r="AV41" s="4001"/>
      <c r="AW41" s="1607">
        <v>11.704466067864269</v>
      </c>
      <c r="AX41" s="3998"/>
      <c r="AY41" s="1108">
        <v>12.916129032258064</v>
      </c>
      <c r="AZ41" s="4001"/>
      <c r="BA41" s="1607">
        <v>13.241574074074073</v>
      </c>
      <c r="BB41" s="4001"/>
      <c r="BC41" s="1607">
        <v>11.621863553113551</v>
      </c>
      <c r="BD41" s="4001"/>
      <c r="BE41" s="1607">
        <v>11.807374429223742</v>
      </c>
      <c r="BF41" s="1217"/>
      <c r="BG41" s="1217"/>
      <c r="BH41" s="1217"/>
      <c r="BI41" s="1217"/>
    </row>
    <row r="42" spans="1:61" x14ac:dyDescent="0.25">
      <c r="B42" s="4013" t="s">
        <v>395</v>
      </c>
      <c r="C42" s="1036" t="s">
        <v>392</v>
      </c>
      <c r="D42" s="3998"/>
      <c r="E42" s="1036">
        <v>7355.3</v>
      </c>
      <c r="F42" s="3998"/>
      <c r="G42" s="1036">
        <v>11629.7</v>
      </c>
      <c r="H42" s="4001"/>
      <c r="I42" s="1608">
        <v>18985</v>
      </c>
      <c r="J42" s="3998"/>
      <c r="K42" s="1036">
        <v>3317.5</v>
      </c>
      <c r="L42" s="4001"/>
      <c r="M42" s="1605">
        <v>22302.5</v>
      </c>
      <c r="N42" s="3998"/>
      <c r="O42" s="1036">
        <v>4989.7</v>
      </c>
      <c r="P42" s="4001"/>
      <c r="Q42" s="1608">
        <v>27292.2</v>
      </c>
      <c r="R42" s="3998"/>
      <c r="S42" s="1036">
        <v>2454.9</v>
      </c>
      <c r="T42" s="4001"/>
      <c r="U42" s="1608">
        <v>29747.100000000002</v>
      </c>
      <c r="V42" s="3998"/>
      <c r="W42" s="1036">
        <v>387.8</v>
      </c>
      <c r="X42" s="4001"/>
      <c r="Y42" s="1608">
        <v>7832.4000000000005</v>
      </c>
      <c r="Z42" s="4001"/>
      <c r="AA42" s="1605">
        <v>30134.9</v>
      </c>
      <c r="AB42" s="3998"/>
      <c r="AC42" s="1036">
        <v>820.2</v>
      </c>
      <c r="AD42" s="4001"/>
      <c r="AE42" s="1608">
        <v>30955.100000000002</v>
      </c>
      <c r="AF42" s="3998"/>
      <c r="AG42" s="1036">
        <v>0</v>
      </c>
      <c r="AH42" s="4001"/>
      <c r="AI42" s="1608">
        <v>30955.100000000002</v>
      </c>
      <c r="AJ42" s="3998"/>
      <c r="AK42" s="1036">
        <v>8279.7000000000007</v>
      </c>
      <c r="AL42" s="4001"/>
      <c r="AM42" s="1608">
        <v>9099.9000000000015</v>
      </c>
      <c r="AN42" s="4001"/>
      <c r="AO42" s="1608">
        <v>39234.800000000003</v>
      </c>
      <c r="AP42" s="3998"/>
      <c r="AQ42" s="1036">
        <v>8910.6</v>
      </c>
      <c r="AR42" s="4001"/>
      <c r="AS42" s="1608">
        <v>48145.4</v>
      </c>
      <c r="AT42" s="3998"/>
      <c r="AU42" s="1036">
        <v>5229.1000000000004</v>
      </c>
      <c r="AV42" s="4001"/>
      <c r="AW42" s="1608">
        <v>53374.5</v>
      </c>
      <c r="AX42" s="3998"/>
      <c r="AY42" s="1036">
        <v>3884.9</v>
      </c>
      <c r="AZ42" s="4001"/>
      <c r="BA42" s="1608">
        <v>18024.600000000002</v>
      </c>
      <c r="BB42" s="4001"/>
      <c r="BC42" s="967">
        <v>27124.500000000004</v>
      </c>
      <c r="BD42" s="4001"/>
      <c r="BE42" s="1608">
        <v>57259.4</v>
      </c>
      <c r="BF42" s="1217"/>
      <c r="BG42" s="1217"/>
      <c r="BH42" s="1217"/>
      <c r="BI42" s="1217"/>
    </row>
    <row r="43" spans="1:61" ht="15.75" thickBot="1" x14ac:dyDescent="0.3">
      <c r="B43" s="4014"/>
      <c r="C43" s="1609" t="s">
        <v>380</v>
      </c>
      <c r="D43" s="3999"/>
      <c r="E43" s="1108">
        <v>10.215694444444445</v>
      </c>
      <c r="F43" s="3999"/>
      <c r="G43" s="1108">
        <v>15.631317204301077</v>
      </c>
      <c r="H43" s="4001"/>
      <c r="I43" s="1607">
        <v>12.967896174863389</v>
      </c>
      <c r="J43" s="3999"/>
      <c r="K43" s="1108">
        <v>4.6076388888888884</v>
      </c>
      <c r="L43" s="4001"/>
      <c r="M43" s="1607">
        <v>10.2117673992674</v>
      </c>
      <c r="N43" s="3999"/>
      <c r="O43" s="1108">
        <v>6.7065860215053759</v>
      </c>
      <c r="P43" s="4001"/>
      <c r="Q43" s="1607">
        <v>9.3211065573770497</v>
      </c>
      <c r="R43" s="3999"/>
      <c r="S43" s="1108">
        <v>3.2995967741935481</v>
      </c>
      <c r="T43" s="4001"/>
      <c r="U43" s="1607">
        <v>8.1010620915032678</v>
      </c>
      <c r="V43" s="3999"/>
      <c r="W43" s="1108">
        <v>0.53861111111111115</v>
      </c>
      <c r="X43" s="4001"/>
      <c r="Y43" s="1607">
        <v>3.5472826086956526</v>
      </c>
      <c r="Z43" s="4001"/>
      <c r="AA43" s="1607">
        <v>6.8613160291438975</v>
      </c>
      <c r="AB43" s="3999"/>
      <c r="AC43" s="1108">
        <v>1.1024193548387098</v>
      </c>
      <c r="AD43" s="4001"/>
      <c r="AE43" s="1607">
        <v>6.0270833333333336</v>
      </c>
      <c r="AF43" s="3999"/>
      <c r="AG43" s="1108">
        <v>0</v>
      </c>
      <c r="AH43" s="4001"/>
      <c r="AI43" s="1607">
        <v>5.2860484972677595</v>
      </c>
      <c r="AJ43" s="3999"/>
      <c r="AK43" s="1108">
        <v>11.128629032258067</v>
      </c>
      <c r="AL43" s="4001"/>
      <c r="AM43" s="1607">
        <v>4.1213315217391306</v>
      </c>
      <c r="AN43" s="4001"/>
      <c r="AO43" s="1607">
        <v>5.9446666666666665</v>
      </c>
      <c r="AP43" s="3999"/>
      <c r="AQ43" s="1108">
        <v>11.976612903225806</v>
      </c>
      <c r="AR43" s="4001"/>
      <c r="AS43" s="1607">
        <v>6.5557461873638347</v>
      </c>
      <c r="AT43" s="3999"/>
      <c r="AU43" s="1108">
        <v>7.78139880952381</v>
      </c>
      <c r="AV43" s="4001"/>
      <c r="AW43" s="1607">
        <v>6.6584955089820355</v>
      </c>
      <c r="AX43" s="3999"/>
      <c r="AY43" s="1108">
        <v>5.2216397849462366</v>
      </c>
      <c r="AZ43" s="4001"/>
      <c r="BA43" s="1607">
        <v>8.3447222222222237</v>
      </c>
      <c r="BB43" s="4001"/>
      <c r="BC43" s="1607">
        <v>6.2098214285714297</v>
      </c>
      <c r="BD43" s="4001"/>
      <c r="BE43" s="1607">
        <v>6.5364611872146119</v>
      </c>
      <c r="BF43" s="1217"/>
      <c r="BG43" s="1217"/>
      <c r="BH43" s="1217"/>
      <c r="BI43" s="1217"/>
    </row>
    <row r="44" spans="1:61" ht="18.75" x14ac:dyDescent="0.25">
      <c r="B44" s="4019" t="s">
        <v>458</v>
      </c>
      <c r="C44" s="1075" t="s">
        <v>392</v>
      </c>
      <c r="D44" s="1610">
        <v>28158.525146714517</v>
      </c>
      <c r="E44" s="1075">
        <v>27984.1</v>
      </c>
      <c r="F44" s="1610">
        <v>29583.842299741686</v>
      </c>
      <c r="G44" s="1075">
        <v>24227.200000000001</v>
      </c>
      <c r="H44" s="1611">
        <v>57742.367446456206</v>
      </c>
      <c r="I44" s="1612">
        <v>52211.3</v>
      </c>
      <c r="J44" s="1610">
        <v>26537.666819774713</v>
      </c>
      <c r="K44" s="1075">
        <v>20639.599999999999</v>
      </c>
      <c r="L44" s="1611">
        <v>84280.034266230912</v>
      </c>
      <c r="M44" s="1612">
        <v>72850.899999999994</v>
      </c>
      <c r="N44" s="1610">
        <v>20980.369009192636</v>
      </c>
      <c r="O44" s="1075">
        <v>23200.600000000002</v>
      </c>
      <c r="P44" s="1611">
        <v>105260.40327542355</v>
      </c>
      <c r="Q44" s="1612">
        <v>96051.5</v>
      </c>
      <c r="R44" s="1610">
        <v>28786.458536263199</v>
      </c>
      <c r="S44" s="1075">
        <v>22667</v>
      </c>
      <c r="T44" s="1611">
        <v>134046.86181168674</v>
      </c>
      <c r="U44" s="1612">
        <v>118718.5</v>
      </c>
      <c r="V44" s="1610">
        <v>27393.193780436464</v>
      </c>
      <c r="W44" s="1075">
        <v>19804.8</v>
      </c>
      <c r="X44" s="1611">
        <v>77160.021325892303</v>
      </c>
      <c r="Y44" s="1612">
        <v>65672.399999999994</v>
      </c>
      <c r="Z44" s="1611">
        <v>161440.05559212322</v>
      </c>
      <c r="AA44" s="1612">
        <v>138523.29999999999</v>
      </c>
      <c r="AB44" s="1610">
        <v>29544.810663188662</v>
      </c>
      <c r="AC44" s="1075">
        <v>20800.3</v>
      </c>
      <c r="AD44" s="1611">
        <v>190984.86625531188</v>
      </c>
      <c r="AE44" s="1612">
        <v>159323.59999999998</v>
      </c>
      <c r="AF44" s="1610">
        <v>28684.29294395844</v>
      </c>
      <c r="AG44" s="1075">
        <v>10880.2</v>
      </c>
      <c r="AH44" s="1611">
        <v>219669.1591992703</v>
      </c>
      <c r="AI44" s="1612">
        <v>170203.8</v>
      </c>
      <c r="AJ44" s="1610">
        <v>29788.968025758415</v>
      </c>
      <c r="AK44" s="1075">
        <v>26907.8</v>
      </c>
      <c r="AL44" s="1611">
        <v>88018.071632905514</v>
      </c>
      <c r="AM44" s="1612">
        <v>58588.3</v>
      </c>
      <c r="AN44" s="1611">
        <v>249458.12722502873</v>
      </c>
      <c r="AO44" s="1612">
        <v>197111.59999999998</v>
      </c>
      <c r="AP44" s="1610">
        <v>29806.632587161919</v>
      </c>
      <c r="AQ44" s="1075">
        <v>24901.4</v>
      </c>
      <c r="AR44" s="1611">
        <v>279264.75981219066</v>
      </c>
      <c r="AS44" s="1612">
        <v>222012.99999999997</v>
      </c>
      <c r="AT44" s="1610">
        <v>27089.372947786858</v>
      </c>
      <c r="AU44" s="1075">
        <v>21925.699999999997</v>
      </c>
      <c r="AV44" s="1611">
        <v>306354.13275997754</v>
      </c>
      <c r="AW44" s="1612">
        <v>243938.69999999995</v>
      </c>
      <c r="AX44" s="1610">
        <v>29603.279850205523</v>
      </c>
      <c r="AY44" s="1075">
        <v>22568.100000000002</v>
      </c>
      <c r="AZ44" s="1611">
        <v>86499.285385154304</v>
      </c>
      <c r="BA44" s="1612">
        <v>69395.199999999997</v>
      </c>
      <c r="BB44" s="1611">
        <v>174517.35701805982</v>
      </c>
      <c r="BC44" s="1612">
        <v>127983.5</v>
      </c>
      <c r="BD44" s="1611">
        <v>335957.41261018306</v>
      </c>
      <c r="BE44" s="1612">
        <v>266506.79999999993</v>
      </c>
      <c r="BF44" s="1217"/>
      <c r="BG44" s="1217"/>
      <c r="BH44" s="1217"/>
      <c r="BI44" s="1217"/>
    </row>
    <row r="45" spans="1:61" ht="19.5" thickBot="1" x14ac:dyDescent="0.3">
      <c r="B45" s="4020"/>
      <c r="C45" s="1613" t="s">
        <v>380</v>
      </c>
      <c r="D45" s="1614">
        <v>39.109062703770164</v>
      </c>
      <c r="E45" s="1615">
        <v>38.866805555555551</v>
      </c>
      <c r="F45" s="1614">
        <v>39.763228897502266</v>
      </c>
      <c r="G45" s="1615">
        <v>32.563440860215053</v>
      </c>
      <c r="H45" s="1616">
        <v>39.44150781861763</v>
      </c>
      <c r="I45" s="1617">
        <v>35.663456284153007</v>
      </c>
      <c r="J45" s="1614">
        <v>36.857870583020436</v>
      </c>
      <c r="K45" s="1615">
        <v>28.666111111111107</v>
      </c>
      <c r="L45" s="1616">
        <v>38.589759279409755</v>
      </c>
      <c r="M45" s="1617">
        <v>33.356639194139191</v>
      </c>
      <c r="N45" s="1614">
        <v>28.199420711280428</v>
      </c>
      <c r="O45" s="1615">
        <v>31.183602150537638</v>
      </c>
      <c r="P45" s="1616">
        <v>35.949591282590013</v>
      </c>
      <c r="Q45" s="1617">
        <v>32.80447404371585</v>
      </c>
      <c r="R45" s="1614">
        <v>38.69147652723548</v>
      </c>
      <c r="S45" s="1615">
        <v>30.466397849462368</v>
      </c>
      <c r="T45" s="1616">
        <v>36.505136658956083</v>
      </c>
      <c r="U45" s="1617">
        <v>32.330746187363836</v>
      </c>
      <c r="V45" s="1614">
        <v>38.046102472828423</v>
      </c>
      <c r="W45" s="1615">
        <v>27.506666666666664</v>
      </c>
      <c r="X45" s="1616">
        <v>34.945661832378761</v>
      </c>
      <c r="Y45" s="1617">
        <v>29.742934782608693</v>
      </c>
      <c r="Z45" s="1616">
        <v>36.757754005492536</v>
      </c>
      <c r="AA45" s="1617">
        <v>31.539913479052817</v>
      </c>
      <c r="AB45" s="1614">
        <v>39.710767020414863</v>
      </c>
      <c r="AC45" s="1615">
        <v>27.957392473118279</v>
      </c>
      <c r="AD45" s="1616">
        <v>37.185526918869137</v>
      </c>
      <c r="AE45" s="1617">
        <v>31.020950155763234</v>
      </c>
      <c r="AF45" s="1614">
        <v>39.83929575549783</v>
      </c>
      <c r="AG45" s="1615">
        <v>15.111388888888889</v>
      </c>
      <c r="AH45" s="1616">
        <v>37.511809972552989</v>
      </c>
      <c r="AI45" s="1617">
        <v>29.064856557377045</v>
      </c>
      <c r="AJ45" s="1614">
        <v>40.038935518492494</v>
      </c>
      <c r="AK45" s="1615">
        <v>36.166397849462363</v>
      </c>
      <c r="AL45" s="1616">
        <v>39.863257080120249</v>
      </c>
      <c r="AM45" s="1617">
        <v>26.534556159420291</v>
      </c>
      <c r="AN45" s="1616">
        <v>37.796685943186169</v>
      </c>
      <c r="AO45" s="1617">
        <v>29.865393939393936</v>
      </c>
      <c r="AP45" s="1614">
        <v>40.06267820855097</v>
      </c>
      <c r="AQ45" s="1615">
        <v>33.469623655913985</v>
      </c>
      <c r="AR45" s="1616">
        <v>38.026247251115286</v>
      </c>
      <c r="AS45" s="1617">
        <v>30.230528322440083</v>
      </c>
      <c r="AT45" s="1614">
        <v>40.311566886587585</v>
      </c>
      <c r="AU45" s="1615">
        <v>32.627529761904761</v>
      </c>
      <c r="AV45" s="1616">
        <v>38.217830933130934</v>
      </c>
      <c r="AW45" s="1618">
        <v>30.431474550898198</v>
      </c>
      <c r="AX45" s="1614">
        <v>39.789354637373016</v>
      </c>
      <c r="AY45" s="1615">
        <v>30.33346774193549</v>
      </c>
      <c r="AZ45" s="1616">
        <v>40.045965456089952</v>
      </c>
      <c r="BA45" s="1617">
        <v>32.127407407407404</v>
      </c>
      <c r="BB45" s="1616">
        <v>39.953607375929444</v>
      </c>
      <c r="BC45" s="1617">
        <v>29.300251831501829</v>
      </c>
      <c r="BD45" s="1619">
        <v>38.351302809381629</v>
      </c>
      <c r="BE45" s="1618">
        <v>30.4231506849315</v>
      </c>
      <c r="BF45" s="1217"/>
      <c r="BG45" s="1217"/>
      <c r="BH45" s="1217"/>
      <c r="BI45" s="1217"/>
    </row>
    <row r="46" spans="1:61" ht="15" customHeight="1" x14ac:dyDescent="0.25">
      <c r="B46" s="4018" t="s">
        <v>396</v>
      </c>
      <c r="C46" s="955" t="s">
        <v>392</v>
      </c>
      <c r="D46" s="1620">
        <v>0</v>
      </c>
      <c r="E46" s="925">
        <v>1</v>
      </c>
      <c r="F46" s="1620">
        <v>0</v>
      </c>
      <c r="G46" s="925">
        <v>0</v>
      </c>
      <c r="H46" s="1621">
        <v>0</v>
      </c>
      <c r="I46" s="1608">
        <v>1</v>
      </c>
      <c r="J46" s="1620">
        <v>0</v>
      </c>
      <c r="K46" s="925">
        <v>0</v>
      </c>
      <c r="L46" s="1621">
        <v>0</v>
      </c>
      <c r="M46" s="1608">
        <v>1</v>
      </c>
      <c r="N46" s="1620">
        <v>0</v>
      </c>
      <c r="O46" s="925">
        <v>1.2</v>
      </c>
      <c r="P46" s="1621">
        <v>0</v>
      </c>
      <c r="Q46" s="1608">
        <v>2.2000000000000002</v>
      </c>
      <c r="R46" s="1620">
        <v>0</v>
      </c>
      <c r="S46" s="925">
        <v>0</v>
      </c>
      <c r="T46" s="1621">
        <v>0</v>
      </c>
      <c r="U46" s="1608">
        <v>2.2000000000000002</v>
      </c>
      <c r="V46" s="1620">
        <v>0</v>
      </c>
      <c r="W46" s="925">
        <v>0</v>
      </c>
      <c r="X46" s="1621">
        <v>0</v>
      </c>
      <c r="Y46" s="1608">
        <v>1.2</v>
      </c>
      <c r="Z46" s="1621">
        <v>0</v>
      </c>
      <c r="AA46" s="1608">
        <v>2.2000000000000002</v>
      </c>
      <c r="AB46" s="1620">
        <v>0</v>
      </c>
      <c r="AC46" s="925">
        <v>0</v>
      </c>
      <c r="AD46" s="1621">
        <v>0</v>
      </c>
      <c r="AE46" s="1608">
        <v>2.2000000000000002</v>
      </c>
      <c r="AF46" s="1620">
        <v>0</v>
      </c>
      <c r="AG46" s="925">
        <v>0</v>
      </c>
      <c r="AH46" s="1621">
        <v>0</v>
      </c>
      <c r="AI46" s="1608">
        <v>2.2000000000000002</v>
      </c>
      <c r="AJ46" s="1620">
        <v>0</v>
      </c>
      <c r="AK46" s="925">
        <v>0</v>
      </c>
      <c r="AL46" s="1621">
        <v>0</v>
      </c>
      <c r="AM46" s="1608">
        <v>0</v>
      </c>
      <c r="AN46" s="1621">
        <v>0</v>
      </c>
      <c r="AO46" s="1608">
        <v>2.2000000000000002</v>
      </c>
      <c r="AP46" s="1620">
        <v>0</v>
      </c>
      <c r="AQ46" s="925">
        <v>0</v>
      </c>
      <c r="AR46" s="1621">
        <v>0</v>
      </c>
      <c r="AS46" s="1608">
        <v>2.2000000000000002</v>
      </c>
      <c r="AT46" s="1620">
        <v>0</v>
      </c>
      <c r="AU46" s="925">
        <v>0</v>
      </c>
      <c r="AV46" s="1621">
        <v>0</v>
      </c>
      <c r="AW46" s="1608">
        <v>2.2000000000000002</v>
      </c>
      <c r="AX46" s="1620">
        <v>0</v>
      </c>
      <c r="AY46" s="925">
        <v>0</v>
      </c>
      <c r="AZ46" s="1621">
        <v>0</v>
      </c>
      <c r="BA46" s="1608">
        <v>0</v>
      </c>
      <c r="BB46" s="1621">
        <v>0</v>
      </c>
      <c r="BC46" s="1608">
        <v>0</v>
      </c>
      <c r="BD46" s="1621">
        <v>0</v>
      </c>
      <c r="BE46" s="1608">
        <v>2.2000000000000002</v>
      </c>
      <c r="BF46" s="1217"/>
      <c r="BG46" s="1217"/>
      <c r="BH46" s="1217"/>
      <c r="BI46" s="1217"/>
    </row>
    <row r="47" spans="1:61" ht="15" customHeight="1" thickBot="1" x14ac:dyDescent="0.3">
      <c r="B47" s="4013"/>
      <c r="C47" s="1606" t="s">
        <v>380</v>
      </c>
      <c r="D47" s="1622">
        <v>0</v>
      </c>
      <c r="E47" s="1109">
        <v>1.3888888888888889E-3</v>
      </c>
      <c r="F47" s="1622">
        <v>0</v>
      </c>
      <c r="G47" s="1109">
        <v>0</v>
      </c>
      <c r="H47" s="1623">
        <v>0</v>
      </c>
      <c r="I47" s="1624">
        <v>6.8306010928961749E-4</v>
      </c>
      <c r="J47" s="1622">
        <v>0</v>
      </c>
      <c r="K47" s="1109">
        <v>0</v>
      </c>
      <c r="L47" s="1623">
        <v>0</v>
      </c>
      <c r="M47" s="1624">
        <v>4.5787545787545793E-4</v>
      </c>
      <c r="N47" s="1622">
        <v>0</v>
      </c>
      <c r="O47" s="1109">
        <v>1.6129032258064516E-3</v>
      </c>
      <c r="P47" s="1623">
        <v>0</v>
      </c>
      <c r="Q47" s="1624">
        <v>7.5136612021857929E-4</v>
      </c>
      <c r="R47" s="1622">
        <v>0</v>
      </c>
      <c r="S47" s="1109">
        <v>0</v>
      </c>
      <c r="T47" s="1623">
        <v>0</v>
      </c>
      <c r="U47" s="1624">
        <v>5.991285403050109E-4</v>
      </c>
      <c r="V47" s="1622">
        <v>0</v>
      </c>
      <c r="W47" s="1109">
        <v>0</v>
      </c>
      <c r="X47" s="1623">
        <v>0</v>
      </c>
      <c r="Y47" s="1624">
        <v>5.4347826086956522E-4</v>
      </c>
      <c r="Z47" s="1623">
        <v>0</v>
      </c>
      <c r="AA47" s="1624">
        <v>5.0091074681238616E-4</v>
      </c>
      <c r="AB47" s="1622">
        <v>0</v>
      </c>
      <c r="AC47" s="1109">
        <v>0</v>
      </c>
      <c r="AD47" s="1623">
        <v>0</v>
      </c>
      <c r="AE47" s="1624">
        <v>4.2834890965732088E-4</v>
      </c>
      <c r="AF47" s="1622">
        <v>0</v>
      </c>
      <c r="AG47" s="1109">
        <v>0</v>
      </c>
      <c r="AH47" s="1623">
        <v>0</v>
      </c>
      <c r="AI47" s="1624">
        <v>3.7568306010928964E-4</v>
      </c>
      <c r="AJ47" s="1622">
        <v>0</v>
      </c>
      <c r="AK47" s="1109">
        <v>0</v>
      </c>
      <c r="AL47" s="1623">
        <v>0</v>
      </c>
      <c r="AM47" s="1624">
        <v>0</v>
      </c>
      <c r="AN47" s="1623">
        <v>0</v>
      </c>
      <c r="AO47" s="1624">
        <v>3.3333333333333332E-4</v>
      </c>
      <c r="AP47" s="1622">
        <v>0</v>
      </c>
      <c r="AQ47" s="1109">
        <v>0</v>
      </c>
      <c r="AR47" s="1623">
        <v>0</v>
      </c>
      <c r="AS47" s="1624">
        <v>2.9956427015250545E-4</v>
      </c>
      <c r="AT47" s="1622">
        <v>0</v>
      </c>
      <c r="AU47" s="1109">
        <v>0</v>
      </c>
      <c r="AV47" s="1623">
        <v>0</v>
      </c>
      <c r="AW47" s="1624">
        <v>2.7445109780439126E-4</v>
      </c>
      <c r="AX47" s="1622">
        <v>0</v>
      </c>
      <c r="AY47" s="1109">
        <v>0</v>
      </c>
      <c r="AZ47" s="1623">
        <v>0</v>
      </c>
      <c r="BA47" s="1624">
        <v>0</v>
      </c>
      <c r="BB47" s="1623">
        <v>0</v>
      </c>
      <c r="BC47" s="1624">
        <v>0</v>
      </c>
      <c r="BD47" s="1623">
        <v>0</v>
      </c>
      <c r="BE47" s="1624">
        <v>2.5114155251141555E-4</v>
      </c>
      <c r="BF47" s="1217"/>
      <c r="BG47" s="1217"/>
      <c r="BH47" s="1217"/>
      <c r="BI47" s="1217"/>
    </row>
    <row r="48" spans="1:61" x14ac:dyDescent="0.25">
      <c r="B48" s="4013" t="s">
        <v>397</v>
      </c>
      <c r="C48" s="1036" t="s">
        <v>392</v>
      </c>
      <c r="D48" s="1625">
        <v>9322.9629629629635</v>
      </c>
      <c r="E48" s="955">
        <v>10280</v>
      </c>
      <c r="F48" s="1625">
        <v>9644.4444444444453</v>
      </c>
      <c r="G48" s="955">
        <v>9057.7999999999993</v>
      </c>
      <c r="H48" s="1621">
        <v>18967.407407407409</v>
      </c>
      <c r="I48" s="1608">
        <v>19337.8</v>
      </c>
      <c r="J48" s="1625">
        <v>6805.5555555555547</v>
      </c>
      <c r="K48" s="955">
        <v>6885.2</v>
      </c>
      <c r="L48" s="1621">
        <v>25772.962962962964</v>
      </c>
      <c r="M48" s="1605">
        <v>26223</v>
      </c>
      <c r="N48" s="1625">
        <v>3384.6296296296291</v>
      </c>
      <c r="O48" s="955">
        <v>10273</v>
      </c>
      <c r="P48" s="1621">
        <v>29157.592592592591</v>
      </c>
      <c r="Q48" s="1608">
        <v>36496</v>
      </c>
      <c r="R48" s="1625">
        <v>9644.4444444444453</v>
      </c>
      <c r="S48" s="955">
        <v>10079.6</v>
      </c>
      <c r="T48" s="1621">
        <v>38802.037037037036</v>
      </c>
      <c r="U48" s="1608">
        <v>46575.6</v>
      </c>
      <c r="V48" s="1625">
        <v>9242.5925925925931</v>
      </c>
      <c r="W48" s="955">
        <v>10058.9</v>
      </c>
      <c r="X48" s="1621">
        <v>22271.666666666668</v>
      </c>
      <c r="Y48" s="1608">
        <v>30411.5</v>
      </c>
      <c r="Z48" s="1621">
        <v>48044.629629629635</v>
      </c>
      <c r="AA48" s="1608">
        <v>56634.5</v>
      </c>
      <c r="AB48" s="1625">
        <v>10046.296296296297</v>
      </c>
      <c r="AC48" s="955">
        <v>9678</v>
      </c>
      <c r="AD48" s="1621">
        <v>58090.925925925934</v>
      </c>
      <c r="AE48" s="1608">
        <v>66312.5</v>
      </c>
      <c r="AF48" s="1625">
        <v>9805.1851851851843</v>
      </c>
      <c r="AG48" s="955">
        <v>247.5</v>
      </c>
      <c r="AH48" s="1621">
        <v>67896.111111111124</v>
      </c>
      <c r="AI48" s="1608">
        <v>66560</v>
      </c>
      <c r="AJ48" s="1625">
        <v>10166.851851851852</v>
      </c>
      <c r="AK48" s="955">
        <v>8937.6</v>
      </c>
      <c r="AL48" s="1621">
        <v>30018.333333333336</v>
      </c>
      <c r="AM48" s="1608">
        <v>18863.099999999999</v>
      </c>
      <c r="AN48" s="1621">
        <v>78062.962962962978</v>
      </c>
      <c r="AO48" s="1608">
        <v>75497.600000000006</v>
      </c>
      <c r="AP48" s="1625">
        <v>10166.851851851852</v>
      </c>
      <c r="AQ48" s="955">
        <v>10180.200000000001</v>
      </c>
      <c r="AR48" s="1621">
        <v>88229.814814814832</v>
      </c>
      <c r="AS48" s="1608">
        <v>85677.8</v>
      </c>
      <c r="AT48" s="1625">
        <v>9202.4074074074069</v>
      </c>
      <c r="AU48" s="955">
        <v>9299.5</v>
      </c>
      <c r="AV48" s="1621">
        <v>97432.222222222234</v>
      </c>
      <c r="AW48" s="1608">
        <v>94977.3</v>
      </c>
      <c r="AX48" s="1625">
        <v>10223.111111111109</v>
      </c>
      <c r="AY48" s="955">
        <v>10889.3</v>
      </c>
      <c r="AZ48" s="1621">
        <v>29592.370370370369</v>
      </c>
      <c r="BA48" s="1608">
        <v>30369</v>
      </c>
      <c r="BB48" s="1621">
        <v>59610.703703703708</v>
      </c>
      <c r="BC48" s="1608">
        <v>49232.1</v>
      </c>
      <c r="BD48" s="1621">
        <v>107655.33333333334</v>
      </c>
      <c r="BE48" s="1608">
        <v>105866.6</v>
      </c>
      <c r="BF48" s="1217"/>
      <c r="BG48" s="1217"/>
      <c r="BH48" s="1217"/>
      <c r="BI48" s="1217"/>
    </row>
    <row r="49" spans="1:61" ht="15.75" thickBot="1" x14ac:dyDescent="0.3">
      <c r="B49" s="4014"/>
      <c r="C49" s="1609" t="s">
        <v>380</v>
      </c>
      <c r="D49" s="1626">
        <v>12.948559670781894</v>
      </c>
      <c r="E49" s="1109">
        <v>14.277777777777779</v>
      </c>
      <c r="F49" s="1626">
        <v>12.962962962962962</v>
      </c>
      <c r="G49" s="1109">
        <v>12.174462365591397</v>
      </c>
      <c r="H49" s="1623">
        <v>12.955879376644404</v>
      </c>
      <c r="I49" s="1624">
        <v>13.208879781420764</v>
      </c>
      <c r="J49" s="1626">
        <v>9.4521604938271597</v>
      </c>
      <c r="K49" s="1109">
        <v>9.5627777777777769</v>
      </c>
      <c r="L49" s="1623">
        <v>11.800807217473885</v>
      </c>
      <c r="M49" s="1624">
        <v>12.006868131868131</v>
      </c>
      <c r="N49" s="1626">
        <v>4.5492333731581036</v>
      </c>
      <c r="O49" s="1109">
        <v>13.80779569892473</v>
      </c>
      <c r="P49" s="1623">
        <v>9.9581941914592189</v>
      </c>
      <c r="Q49" s="1624">
        <v>12.464480874316941</v>
      </c>
      <c r="R49" s="1626">
        <v>12.962962962962962</v>
      </c>
      <c r="S49" s="1109">
        <v>13.547849462365592</v>
      </c>
      <c r="T49" s="1623">
        <v>10.56700355039135</v>
      </c>
      <c r="U49" s="1624">
        <v>12.683986928104574</v>
      </c>
      <c r="V49" s="1626">
        <v>12.8369341563786</v>
      </c>
      <c r="W49" s="1109">
        <v>13.970694444444446</v>
      </c>
      <c r="X49" s="1623">
        <v>10.086805555555555</v>
      </c>
      <c r="Y49" s="1624">
        <v>13.773324275362318</v>
      </c>
      <c r="Z49" s="1623">
        <v>10.93912332186467</v>
      </c>
      <c r="AA49" s="1624">
        <v>12.894922586520947</v>
      </c>
      <c r="AB49" s="1626">
        <v>13.503086419753087</v>
      </c>
      <c r="AC49" s="1109">
        <v>13.008064516129032</v>
      </c>
      <c r="AD49" s="1623">
        <v>11.310538536979349</v>
      </c>
      <c r="AE49" s="1624">
        <v>12.911312305295951</v>
      </c>
      <c r="AF49" s="1626">
        <v>13.618312757201645</v>
      </c>
      <c r="AG49" s="1109">
        <v>0.34375</v>
      </c>
      <c r="AH49" s="1623">
        <v>11.594281268973894</v>
      </c>
      <c r="AI49" s="1624">
        <v>11.366120218579235</v>
      </c>
      <c r="AJ49" s="1626">
        <v>13.665123456790123</v>
      </c>
      <c r="AK49" s="1109">
        <v>12.012903225806452</v>
      </c>
      <c r="AL49" s="1623">
        <v>13.595259661835749</v>
      </c>
      <c r="AM49" s="1624">
        <v>8.5430706521739115</v>
      </c>
      <c r="AN49" s="1623">
        <v>11.827721661054996</v>
      </c>
      <c r="AO49" s="1624">
        <v>11.439030303030306</v>
      </c>
      <c r="AP49" s="1626">
        <v>13.665123456790123</v>
      </c>
      <c r="AQ49" s="1109">
        <v>13.683064516129035</v>
      </c>
      <c r="AR49" s="1623">
        <v>12.013863673041236</v>
      </c>
      <c r="AS49" s="1624">
        <v>11.666367102396514</v>
      </c>
      <c r="AT49" s="1626">
        <v>13.694058641975307</v>
      </c>
      <c r="AU49" s="1109">
        <v>13.838541666666666</v>
      </c>
      <c r="AV49" s="1623">
        <v>12.154718341095588</v>
      </c>
      <c r="AW49" s="1624">
        <v>11.848465568862276</v>
      </c>
      <c r="AX49" s="1626">
        <v>13.74074074074074</v>
      </c>
      <c r="AY49" s="1109">
        <v>14.636155913978493</v>
      </c>
      <c r="AZ49" s="1623">
        <v>13.70017146776406</v>
      </c>
      <c r="BA49" s="1624">
        <v>14.059722222222222</v>
      </c>
      <c r="BB49" s="1623">
        <v>13.647139126305794</v>
      </c>
      <c r="BC49" s="1624">
        <v>11.271085164835164</v>
      </c>
      <c r="BD49" s="1623">
        <v>12.289421613394218</v>
      </c>
      <c r="BE49" s="1624">
        <v>12.085228310502282</v>
      </c>
      <c r="BF49" s="1217"/>
      <c r="BG49" s="1217"/>
      <c r="BH49" s="1217"/>
      <c r="BI49" s="1217"/>
    </row>
    <row r="50" spans="1:61" ht="15.75" x14ac:dyDescent="0.25">
      <c r="B50" s="4011" t="s">
        <v>401</v>
      </c>
      <c r="C50" s="1627" t="s">
        <v>392</v>
      </c>
      <c r="D50" s="1628">
        <v>37481.488109677477</v>
      </c>
      <c r="E50" s="1629">
        <v>38265.1</v>
      </c>
      <c r="F50" s="1628">
        <v>39228.286744186131</v>
      </c>
      <c r="G50" s="1629">
        <v>33285</v>
      </c>
      <c r="H50" s="1628">
        <v>76709.774853863608</v>
      </c>
      <c r="I50" s="1629">
        <v>71550.100000000006</v>
      </c>
      <c r="J50" s="1628">
        <v>33343.222375330268</v>
      </c>
      <c r="K50" s="1629">
        <v>27524.799999999999</v>
      </c>
      <c r="L50" s="1628">
        <v>110052.99722919388</v>
      </c>
      <c r="M50" s="1628">
        <v>99074.9</v>
      </c>
      <c r="N50" s="1628">
        <v>24364.998638822264</v>
      </c>
      <c r="O50" s="1629">
        <v>33474.800000000003</v>
      </c>
      <c r="P50" s="1628">
        <v>134417.99586801615</v>
      </c>
      <c r="Q50" s="1628">
        <v>132549.70000000001</v>
      </c>
      <c r="R50" s="1628">
        <v>38430.902980707644</v>
      </c>
      <c r="S50" s="1629">
        <v>32746.6</v>
      </c>
      <c r="T50" s="1628">
        <v>172848.89884872379</v>
      </c>
      <c r="U50" s="1628">
        <v>165296.29999999999</v>
      </c>
      <c r="V50" s="1628">
        <v>36635.786373029056</v>
      </c>
      <c r="W50" s="1629">
        <v>29863.699999999997</v>
      </c>
      <c r="X50" s="1628">
        <v>99431.687992558975</v>
      </c>
      <c r="Y50" s="1628">
        <v>96085.099999999991</v>
      </c>
      <c r="Z50" s="1628">
        <v>209484.68522175285</v>
      </c>
      <c r="AA50" s="1628">
        <v>195160</v>
      </c>
      <c r="AB50" s="1628">
        <v>39591.106959484961</v>
      </c>
      <c r="AC50" s="1629">
        <v>30478.3</v>
      </c>
      <c r="AD50" s="1628">
        <v>249075.7921812378</v>
      </c>
      <c r="AE50" s="1628">
        <v>225638.3</v>
      </c>
      <c r="AF50" s="1628">
        <v>38489.478129143623</v>
      </c>
      <c r="AG50" s="1629">
        <v>11127.7</v>
      </c>
      <c r="AH50" s="1628">
        <v>287565.27031038143</v>
      </c>
      <c r="AI50" s="1628">
        <v>236766</v>
      </c>
      <c r="AJ50" s="1628">
        <v>39955.819877610265</v>
      </c>
      <c r="AK50" s="1629">
        <v>35845.4</v>
      </c>
      <c r="AL50" s="1628">
        <v>118036.40496623886</v>
      </c>
      <c r="AM50" s="1628">
        <v>77451.399999999994</v>
      </c>
      <c r="AN50" s="1628">
        <v>327521.09018799174</v>
      </c>
      <c r="AO50" s="1628">
        <v>272611.40000000002</v>
      </c>
      <c r="AP50" s="1628">
        <v>39973.484439013773</v>
      </c>
      <c r="AQ50" s="1629">
        <v>35081.600000000006</v>
      </c>
      <c r="AR50" s="1628">
        <v>367494.5746270055</v>
      </c>
      <c r="AS50" s="1628">
        <v>307693</v>
      </c>
      <c r="AT50" s="1628">
        <v>36291.780355194263</v>
      </c>
      <c r="AU50" s="1629">
        <v>31225.199999999997</v>
      </c>
      <c r="AV50" s="1628">
        <v>403786.35498219979</v>
      </c>
      <c r="AW50" s="1628">
        <v>338918.19999999995</v>
      </c>
      <c r="AX50" s="1628">
        <v>39826.390961316632</v>
      </c>
      <c r="AY50" s="1629">
        <v>33457.4</v>
      </c>
      <c r="AZ50" s="1628">
        <v>116091.65575552467</v>
      </c>
      <c r="BA50" s="1628">
        <v>99764.2</v>
      </c>
      <c r="BB50" s="1628">
        <v>234128.06072176353</v>
      </c>
      <c r="BC50" s="1628">
        <v>177215.6</v>
      </c>
      <c r="BD50" s="1628">
        <v>443612.74594351638</v>
      </c>
      <c r="BE50" s="1628">
        <v>372375.6</v>
      </c>
      <c r="BF50" s="1217"/>
      <c r="BG50" s="1217"/>
      <c r="BH50" s="1217"/>
      <c r="BI50" s="1217"/>
    </row>
    <row r="51" spans="1:61" ht="16.5" thickBot="1" x14ac:dyDescent="0.3">
      <c r="B51" s="4012"/>
      <c r="C51" s="1630" t="s">
        <v>380</v>
      </c>
      <c r="D51" s="1631">
        <v>52.057622374552054</v>
      </c>
      <c r="E51" s="1632">
        <v>53.14597222222222</v>
      </c>
      <c r="F51" s="1631">
        <v>52.726191860465228</v>
      </c>
      <c r="G51" s="1632">
        <v>44.737903225806456</v>
      </c>
      <c r="H51" s="1633">
        <v>52.397387195262034</v>
      </c>
      <c r="I51" s="1634">
        <v>48.873019125683065</v>
      </c>
      <c r="J51" s="1631">
        <v>46.310031076847594</v>
      </c>
      <c r="K51" s="1632">
        <v>38.228888888888889</v>
      </c>
      <c r="L51" s="1635">
        <v>50.390566496883636</v>
      </c>
      <c r="M51" s="1636">
        <v>45.363965201465199</v>
      </c>
      <c r="N51" s="1631">
        <v>32.748654084438535</v>
      </c>
      <c r="O51" s="1632">
        <v>44.993010752688178</v>
      </c>
      <c r="P51" s="1635">
        <v>45.907785474049234</v>
      </c>
      <c r="Q51" s="1636">
        <v>45.26970628415301</v>
      </c>
      <c r="R51" s="1631">
        <v>51.654439490198442</v>
      </c>
      <c r="S51" s="1632">
        <v>44.014247311827951</v>
      </c>
      <c r="T51" s="1635">
        <v>47.072140209347431</v>
      </c>
      <c r="U51" s="1636">
        <v>45.015332244008711</v>
      </c>
      <c r="V51" s="1631">
        <v>50.883036629207027</v>
      </c>
      <c r="W51" s="1632">
        <v>41.477361111111108</v>
      </c>
      <c r="X51" s="1635">
        <v>45.032467387934318</v>
      </c>
      <c r="Y51" s="1636">
        <v>43.516802536231886</v>
      </c>
      <c r="Z51" s="1635">
        <v>47.696877327357207</v>
      </c>
      <c r="AA51" s="1636">
        <v>44.435336976320578</v>
      </c>
      <c r="AB51" s="1631">
        <v>53.213853440167952</v>
      </c>
      <c r="AC51" s="1632">
        <v>40.965456989247308</v>
      </c>
      <c r="AD51" s="1635">
        <v>48.496065455848488</v>
      </c>
      <c r="AE51" s="1636">
        <v>43.932690809968847</v>
      </c>
      <c r="AF51" s="1631">
        <v>53.457608512699473</v>
      </c>
      <c r="AG51" s="1632">
        <v>15.455138888888889</v>
      </c>
      <c r="AH51" s="1635">
        <v>49.106091241526883</v>
      </c>
      <c r="AI51" s="1636">
        <v>40.431352459016395</v>
      </c>
      <c r="AJ51" s="1631">
        <v>53.704058975282621</v>
      </c>
      <c r="AK51" s="1632">
        <v>48.179301075268818</v>
      </c>
      <c r="AL51" s="1635">
        <v>53.458516741955997</v>
      </c>
      <c r="AM51" s="1636">
        <v>35.0776268115942</v>
      </c>
      <c r="AN51" s="1635">
        <v>49.624407604241163</v>
      </c>
      <c r="AO51" s="1636">
        <v>41.304757575757577</v>
      </c>
      <c r="AP51" s="1631">
        <v>53.72780166534109</v>
      </c>
      <c r="AQ51" s="1632">
        <v>47.152688172043014</v>
      </c>
      <c r="AR51" s="1635">
        <v>50.040110924156522</v>
      </c>
      <c r="AS51" s="1636">
        <v>41.897194989106758</v>
      </c>
      <c r="AT51" s="1631">
        <v>54.005625528562888</v>
      </c>
      <c r="AU51" s="1632">
        <v>46.466071428571418</v>
      </c>
      <c r="AV51" s="1635">
        <v>50.372549274226522</v>
      </c>
      <c r="AW51" s="1636">
        <v>42.280214570858277</v>
      </c>
      <c r="AX51" s="1637">
        <v>53.530095378113757</v>
      </c>
      <c r="AY51" s="1632">
        <v>44.969623655913978</v>
      </c>
      <c r="AZ51" s="1635">
        <v>53.74613692385401</v>
      </c>
      <c r="BA51" s="1636">
        <v>46.187129629629624</v>
      </c>
      <c r="BB51" s="1635">
        <v>53.600746502235239</v>
      </c>
      <c r="BC51" s="1636">
        <v>40.571336996336996</v>
      </c>
      <c r="BD51" s="1635">
        <v>50.640724422775847</v>
      </c>
      <c r="BE51" s="1636">
        <v>42.508630136986298</v>
      </c>
      <c r="BF51" s="1217"/>
      <c r="BG51" s="1217"/>
      <c r="BH51" s="1217"/>
      <c r="BI51" s="1217"/>
    </row>
    <row r="52" spans="1:61" ht="15.75" x14ac:dyDescent="0.25">
      <c r="B52" s="1638" t="s">
        <v>398</v>
      </c>
      <c r="C52" s="1639" t="s">
        <v>392</v>
      </c>
      <c r="D52" s="1640">
        <v>72396.04827839027</v>
      </c>
      <c r="E52" s="1639">
        <v>69622.005000000005</v>
      </c>
      <c r="F52" s="1640">
        <v>74549.362220869531</v>
      </c>
      <c r="G52" s="1639">
        <v>75337.99014400001</v>
      </c>
      <c r="H52" s="1621">
        <v>146945.4104992598</v>
      </c>
      <c r="I52" s="1641">
        <v>144959.99514400001</v>
      </c>
      <c r="J52" s="1640">
        <v>57739.698106848875</v>
      </c>
      <c r="K52" s="1639">
        <v>67395</v>
      </c>
      <c r="L52" s="1621">
        <v>204685.10860610867</v>
      </c>
      <c r="M52" s="1641">
        <v>212354.99514400001</v>
      </c>
      <c r="N52" s="1640">
        <v>53180.054339149814</v>
      </c>
      <c r="O52" s="1639">
        <v>77201.981</v>
      </c>
      <c r="P52" s="1621">
        <v>257865.16294525849</v>
      </c>
      <c r="Q52" s="1641">
        <v>289556.97614400001</v>
      </c>
      <c r="R52" s="1640">
        <v>74033.266054427979</v>
      </c>
      <c r="S52" s="1639">
        <v>78025</v>
      </c>
      <c r="T52" s="1621">
        <v>331898.4289996865</v>
      </c>
      <c r="U52" s="1641">
        <v>367581.97614400001</v>
      </c>
      <c r="V52" s="1640">
        <v>72093.140930779933</v>
      </c>
      <c r="W52" s="1639">
        <v>77134.986999999994</v>
      </c>
      <c r="X52" s="1621">
        <v>199306.46132435772</v>
      </c>
      <c r="Y52" s="1641">
        <v>232361.96799999999</v>
      </c>
      <c r="Z52" s="1621">
        <v>403991.56993046636</v>
      </c>
      <c r="AA52" s="1641">
        <v>444716.96314400004</v>
      </c>
      <c r="AB52" s="1640">
        <v>75041.381785742269</v>
      </c>
      <c r="AC52" s="1639">
        <v>78135.985000000001</v>
      </c>
      <c r="AD52" s="1621">
        <v>479032.9517162086</v>
      </c>
      <c r="AE52" s="1641">
        <v>522852.94814400002</v>
      </c>
      <c r="AF52" s="1640">
        <v>72503.767354413954</v>
      </c>
      <c r="AG52" s="1639">
        <v>35151.019999999997</v>
      </c>
      <c r="AH52" s="1621">
        <v>551536.71907062258</v>
      </c>
      <c r="AI52" s="1641">
        <v>558003.96814400004</v>
      </c>
      <c r="AJ52" s="1640">
        <v>74676.668867616972</v>
      </c>
      <c r="AK52" s="1639">
        <v>70365.971000000005</v>
      </c>
      <c r="AL52" s="1621">
        <v>222221.8180077732</v>
      </c>
      <c r="AM52" s="1641">
        <v>183652.97600000002</v>
      </c>
      <c r="AN52" s="1621">
        <v>626213.38793823961</v>
      </c>
      <c r="AO52" s="1641">
        <v>628369.93914400006</v>
      </c>
      <c r="AP52" s="1640">
        <v>74659.004306213465</v>
      </c>
      <c r="AQ52" s="1639">
        <v>71879.983103999999</v>
      </c>
      <c r="AR52" s="1621">
        <v>700872.39224445308</v>
      </c>
      <c r="AS52" s="1641">
        <v>700249.92224800005</v>
      </c>
      <c r="AT52" s="1640">
        <v>67033.157274186378</v>
      </c>
      <c r="AU52" s="1639">
        <v>67150.020999999993</v>
      </c>
      <c r="AV52" s="1621">
        <v>767905.54951863945</v>
      </c>
      <c r="AW52" s="1641">
        <v>767399.943248</v>
      </c>
      <c r="AX52" s="1640">
        <v>75339.986965968652</v>
      </c>
      <c r="AY52" s="1639">
        <v>76826.967999999993</v>
      </c>
      <c r="AZ52" s="1621">
        <v>217032.14854636849</v>
      </c>
      <c r="BA52" s="1641">
        <v>215856.97210399999</v>
      </c>
      <c r="BB52" s="1621">
        <v>439253.96655414172</v>
      </c>
      <c r="BC52" s="1641">
        <v>399509.94810400001</v>
      </c>
      <c r="BD52" s="1621">
        <v>843245.53648460808</v>
      </c>
      <c r="BE52" s="1641">
        <v>844226.91124799999</v>
      </c>
      <c r="BF52" s="1217"/>
      <c r="BG52" s="1217"/>
      <c r="BH52" s="1217"/>
      <c r="BI52" s="1217"/>
    </row>
    <row r="53" spans="1:61" ht="16.5" thickBot="1" x14ac:dyDescent="0.3">
      <c r="B53" s="1642" t="s">
        <v>399</v>
      </c>
      <c r="C53" s="1643" t="s">
        <v>380</v>
      </c>
      <c r="D53" s="1644">
        <v>100.55006705331981</v>
      </c>
      <c r="E53" s="1645">
        <v>96.697229166666673</v>
      </c>
      <c r="F53" s="1644">
        <v>100.20075567321175</v>
      </c>
      <c r="G53" s="1645">
        <v>101.26073944086022</v>
      </c>
      <c r="H53" s="1646">
        <v>100.3725481552321</v>
      </c>
      <c r="I53" s="1646">
        <v>99.016390125683074</v>
      </c>
      <c r="J53" s="1644">
        <v>80.194025148401209</v>
      </c>
      <c r="K53" s="1645">
        <v>93.604166666666671</v>
      </c>
      <c r="L53" s="1646">
        <v>93.720287823309832</v>
      </c>
      <c r="M53" s="1646">
        <v>97.232140633699643</v>
      </c>
      <c r="N53" s="1644">
        <v>71.478567660147604</v>
      </c>
      <c r="O53" s="1645">
        <v>103.76610349462366</v>
      </c>
      <c r="P53" s="1646">
        <v>88.068703191686652</v>
      </c>
      <c r="Q53" s="1646">
        <v>98.892409885245911</v>
      </c>
      <c r="R53" s="1644">
        <v>99.507078030145138</v>
      </c>
      <c r="S53" s="1645">
        <v>104.87231182795699</v>
      </c>
      <c r="T53" s="1646">
        <v>90.386282407322028</v>
      </c>
      <c r="U53" s="1646">
        <v>100.1040240043573</v>
      </c>
      <c r="V53" s="1644">
        <v>100.12936240386102</v>
      </c>
      <c r="W53" s="1645">
        <v>107.13192638888887</v>
      </c>
      <c r="X53" s="1646">
        <v>90.265607483857664</v>
      </c>
      <c r="Y53" s="1646">
        <v>105.23639855072463</v>
      </c>
      <c r="Z53" s="1646">
        <v>91.98350863626284</v>
      </c>
      <c r="AA53" s="1646">
        <v>101.25613914936248</v>
      </c>
      <c r="AB53" s="1644">
        <v>100.86207229266435</v>
      </c>
      <c r="AC53" s="1645">
        <v>105.02148521505376</v>
      </c>
      <c r="AD53" s="1646">
        <v>93.269655707984541</v>
      </c>
      <c r="AE53" s="1646">
        <v>101.80158647663552</v>
      </c>
      <c r="AF53" s="1644">
        <v>100.6996768811305</v>
      </c>
      <c r="AG53" s="1645">
        <v>48.820861111111107</v>
      </c>
      <c r="AH53" s="1646">
        <v>94.183182901404123</v>
      </c>
      <c r="AI53" s="1646">
        <v>95.28756286612024</v>
      </c>
      <c r="AJ53" s="1644">
        <v>100.37186675754968</v>
      </c>
      <c r="AK53" s="1645">
        <v>94.577918010752697</v>
      </c>
      <c r="AL53" s="1646">
        <v>100.64393931511466</v>
      </c>
      <c r="AM53" s="1646">
        <v>83.176166666666674</v>
      </c>
      <c r="AN53" s="1646">
        <v>94.880816354278736</v>
      </c>
      <c r="AO53" s="1646">
        <v>95.207566536969708</v>
      </c>
      <c r="AP53" s="1644">
        <v>100.34812406749121</v>
      </c>
      <c r="AQ53" s="1645">
        <v>96.612880516129039</v>
      </c>
      <c r="AR53" s="1646">
        <v>95.434693933068232</v>
      </c>
      <c r="AS53" s="1646">
        <v>95.349934946623094</v>
      </c>
      <c r="AT53" s="1644">
        <v>99.75172213420592</v>
      </c>
      <c r="AU53" s="1645">
        <v>99.925626488095233</v>
      </c>
      <c r="AV53" s="1646">
        <v>95.796600488852221</v>
      </c>
      <c r="AW53" s="1646">
        <v>95.733525854291415</v>
      </c>
      <c r="AX53" s="1644">
        <v>101.2634233413557</v>
      </c>
      <c r="AY53" s="1645">
        <v>103.26205376344086</v>
      </c>
      <c r="AZ53" s="1646">
        <v>100.47784654924466</v>
      </c>
      <c r="BA53" s="1646">
        <v>99.933783381481476</v>
      </c>
      <c r="BB53" s="1646">
        <v>100.56180552979436</v>
      </c>
      <c r="BC53" s="1646">
        <v>91.462900206959716</v>
      </c>
      <c r="BD53" s="1646">
        <v>96.260905991393614</v>
      </c>
      <c r="BE53" s="1646">
        <v>96.372935073972599</v>
      </c>
      <c r="BF53" s="1217"/>
      <c r="BG53" s="1217"/>
      <c r="BH53" s="1217"/>
      <c r="BI53" s="1217"/>
    </row>
    <row r="54" spans="1:61" ht="18.75" x14ac:dyDescent="0.25">
      <c r="B54" s="1647" t="s">
        <v>460</v>
      </c>
      <c r="C54" s="1648" t="s">
        <v>392</v>
      </c>
      <c r="D54" s="1649">
        <v>109877.53638806775</v>
      </c>
      <c r="E54" s="1650">
        <v>107887.10500000001</v>
      </c>
      <c r="F54" s="1649">
        <v>113777.64896505566</v>
      </c>
      <c r="G54" s="1650">
        <v>108622.99014400001</v>
      </c>
      <c r="H54" s="1649">
        <v>223655.18535312341</v>
      </c>
      <c r="I54" s="1650">
        <v>216510.09514400002</v>
      </c>
      <c r="J54" s="1649">
        <v>91082.92048217915</v>
      </c>
      <c r="K54" s="1650">
        <v>94919.8</v>
      </c>
      <c r="L54" s="1649">
        <v>314738.10583530256</v>
      </c>
      <c r="M54" s="1649">
        <v>311429.89514400001</v>
      </c>
      <c r="N54" s="1649">
        <v>77545.052977972082</v>
      </c>
      <c r="O54" s="1650">
        <v>110676.781</v>
      </c>
      <c r="P54" s="1649">
        <v>392283.15881327464</v>
      </c>
      <c r="Q54" s="1649">
        <v>422106.67614400003</v>
      </c>
      <c r="R54" s="1649">
        <v>112464.16903513562</v>
      </c>
      <c r="S54" s="1650">
        <v>110771.6</v>
      </c>
      <c r="T54" s="1649">
        <v>504747.32784841029</v>
      </c>
      <c r="U54" s="1649">
        <v>532878.276144</v>
      </c>
      <c r="V54" s="1649">
        <v>108728.92730380899</v>
      </c>
      <c r="W54" s="1650">
        <v>106998.68699999999</v>
      </c>
      <c r="X54" s="1649">
        <v>298738.14931691671</v>
      </c>
      <c r="Y54" s="1649">
        <v>328447.06799999997</v>
      </c>
      <c r="Z54" s="1649">
        <v>613476.25515221921</v>
      </c>
      <c r="AA54" s="1649">
        <v>639876.96314400004</v>
      </c>
      <c r="AB54" s="1649">
        <v>114632.48874522722</v>
      </c>
      <c r="AC54" s="1650">
        <v>108614.285</v>
      </c>
      <c r="AD54" s="1649">
        <v>728108.74389744643</v>
      </c>
      <c r="AE54" s="1649">
        <v>748491.24814400007</v>
      </c>
      <c r="AF54" s="1649">
        <v>110993.24548355758</v>
      </c>
      <c r="AG54" s="1650">
        <v>46278.720000000001</v>
      </c>
      <c r="AH54" s="1649">
        <v>839101.98938100401</v>
      </c>
      <c r="AI54" s="1649">
        <v>794769.96814400004</v>
      </c>
      <c r="AJ54" s="1649">
        <v>114632.48874522724</v>
      </c>
      <c r="AK54" s="1650">
        <v>106211.37100000001</v>
      </c>
      <c r="AL54" s="1649">
        <v>340258.22297401202</v>
      </c>
      <c r="AM54" s="1649">
        <v>261104.37600000002</v>
      </c>
      <c r="AN54" s="1649">
        <v>953734.47812623135</v>
      </c>
      <c r="AO54" s="1649">
        <v>900981.33914400009</v>
      </c>
      <c r="AP54" s="1649">
        <v>114632.48874522724</v>
      </c>
      <c r="AQ54" s="1650">
        <v>106961.583104</v>
      </c>
      <c r="AR54" s="1649">
        <v>1068366.9668714586</v>
      </c>
      <c r="AS54" s="1649">
        <v>1007942.922248</v>
      </c>
      <c r="AT54" s="1649">
        <v>103324.93762938064</v>
      </c>
      <c r="AU54" s="1650">
        <v>98375.22099999999</v>
      </c>
      <c r="AV54" s="1649">
        <v>1171691.9045008393</v>
      </c>
      <c r="AW54" s="1649">
        <v>1106318.1432479999</v>
      </c>
      <c r="AX54" s="1649">
        <v>115166.37792728528</v>
      </c>
      <c r="AY54" s="1650">
        <v>110284.36799999999</v>
      </c>
      <c r="AZ54" s="1649">
        <v>333123.80430189316</v>
      </c>
      <c r="BA54" s="1649">
        <v>315621.172104</v>
      </c>
      <c r="BB54" s="1649">
        <v>673382.02727590525</v>
      </c>
      <c r="BC54" s="1649">
        <v>576725.54810400004</v>
      </c>
      <c r="BD54" s="1649">
        <v>1286858.2824281245</v>
      </c>
      <c r="BE54" s="1649">
        <v>1216602.511248</v>
      </c>
      <c r="BF54" s="1217"/>
      <c r="BG54" s="1217"/>
      <c r="BH54" s="1217"/>
      <c r="BI54" s="1217"/>
    </row>
    <row r="55" spans="1:61" ht="19.5" thickBot="1" x14ac:dyDescent="0.3">
      <c r="B55" s="1651" t="s">
        <v>461</v>
      </c>
      <c r="C55" s="1613" t="s">
        <v>380</v>
      </c>
      <c r="D55" s="1652">
        <v>152.60768942787186</v>
      </c>
      <c r="E55" s="1652">
        <v>149.8432013888889</v>
      </c>
      <c r="F55" s="1652">
        <v>152.92694753367698</v>
      </c>
      <c r="G55" s="1652">
        <v>145.99864266666668</v>
      </c>
      <c r="H55" s="1653">
        <v>152.76993535049414</v>
      </c>
      <c r="I55" s="1654">
        <v>147.88940925136612</v>
      </c>
      <c r="J55" s="1652">
        <v>126.5040562252488</v>
      </c>
      <c r="K55" s="1652">
        <v>131.83305555555557</v>
      </c>
      <c r="L55" s="1655">
        <v>144.11085432019348</v>
      </c>
      <c r="M55" s="1654">
        <v>142.59610583516482</v>
      </c>
      <c r="N55" s="1652">
        <v>104.22722174458613</v>
      </c>
      <c r="O55" s="1652">
        <v>148.75911424731186</v>
      </c>
      <c r="P55" s="1653">
        <v>133.97648866573587</v>
      </c>
      <c r="Q55" s="1654">
        <v>144.1621161693989</v>
      </c>
      <c r="R55" s="1652">
        <v>151.16151752034358</v>
      </c>
      <c r="S55" s="1652">
        <v>148.88655913978494</v>
      </c>
      <c r="T55" s="1653">
        <v>137.45842261666945</v>
      </c>
      <c r="U55" s="1654">
        <v>145.11935624836602</v>
      </c>
      <c r="V55" s="1652">
        <v>151.01239903306805</v>
      </c>
      <c r="W55" s="1652">
        <v>148.60928749999999</v>
      </c>
      <c r="X55" s="1655">
        <v>135.29807487179198</v>
      </c>
      <c r="Y55" s="1654">
        <v>148.75320108695652</v>
      </c>
      <c r="Z55" s="1655">
        <v>139.68038596362004</v>
      </c>
      <c r="AA55" s="1654">
        <v>145.69147612568307</v>
      </c>
      <c r="AB55" s="1656">
        <v>154.0759257328323</v>
      </c>
      <c r="AC55" s="1652">
        <v>145.98694220430107</v>
      </c>
      <c r="AD55" s="1653">
        <v>141.76572116383304</v>
      </c>
      <c r="AE55" s="1654">
        <v>145.73427728660437</v>
      </c>
      <c r="AF55" s="1656">
        <v>154.15728539382997</v>
      </c>
      <c r="AG55" s="1652">
        <v>64.275999999999996</v>
      </c>
      <c r="AH55" s="1653">
        <v>143.28927414293099</v>
      </c>
      <c r="AI55" s="1654">
        <v>135.71891532513663</v>
      </c>
      <c r="AJ55" s="1656">
        <v>154.0759257328323</v>
      </c>
      <c r="AK55" s="1652">
        <v>142.75721908602151</v>
      </c>
      <c r="AL55" s="1655">
        <v>154.10245605707067</v>
      </c>
      <c r="AM55" s="1654">
        <v>118.25379347826087</v>
      </c>
      <c r="AN55" s="1653">
        <v>144.50522395851991</v>
      </c>
      <c r="AO55" s="1654">
        <v>136.51232411272727</v>
      </c>
      <c r="AP55" s="1656">
        <v>154.0759257328323</v>
      </c>
      <c r="AQ55" s="1652">
        <v>143.76556868817204</v>
      </c>
      <c r="AR55" s="1653">
        <v>145.47480485722474</v>
      </c>
      <c r="AS55" s="1654">
        <v>137.24712993572984</v>
      </c>
      <c r="AT55" s="1656">
        <v>153.75734766276881</v>
      </c>
      <c r="AU55" s="1652">
        <v>146.39169791666666</v>
      </c>
      <c r="AV55" s="1653">
        <v>146.16914976307874</v>
      </c>
      <c r="AW55" s="1654">
        <v>138.01374042514968</v>
      </c>
      <c r="AX55" s="1656">
        <v>154.79351871946946</v>
      </c>
      <c r="AY55" s="1652">
        <v>148.23167741935484</v>
      </c>
      <c r="AZ55" s="1657">
        <v>154.22398347309866</v>
      </c>
      <c r="BA55" s="1618">
        <v>146.12091301111113</v>
      </c>
      <c r="BB55" s="1657">
        <v>154.16255203202959</v>
      </c>
      <c r="BC55" s="1618">
        <v>132.03423720329673</v>
      </c>
      <c r="BD55" s="1657">
        <v>146.90163041416946</v>
      </c>
      <c r="BE55" s="1618">
        <v>138.88156521095888</v>
      </c>
      <c r="BF55" s="1217"/>
      <c r="BG55" s="1217"/>
      <c r="BH55" s="1217"/>
      <c r="BI55" s="1217"/>
    </row>
    <row r="56" spans="1:61" ht="15.75" thickBot="1" x14ac:dyDescent="0.3">
      <c r="B56" s="1658" t="s">
        <v>402</v>
      </c>
      <c r="C56" s="1659"/>
      <c r="D56" s="1658"/>
      <c r="E56" s="1660"/>
      <c r="F56" s="1658"/>
      <c r="G56" s="1660"/>
      <c r="H56" s="1659"/>
      <c r="I56" s="1660"/>
      <c r="J56" s="1658"/>
      <c r="K56" s="1660"/>
      <c r="L56" s="1659"/>
      <c r="M56" s="1659"/>
      <c r="N56" s="1658"/>
      <c r="O56" s="1660"/>
      <c r="P56" s="1659"/>
      <c r="Q56" s="1659"/>
      <c r="R56" s="1658"/>
      <c r="S56" s="1660"/>
      <c r="T56" s="1659"/>
      <c r="U56" s="1659"/>
      <c r="V56" s="1658"/>
      <c r="W56" s="1660"/>
      <c r="X56" s="1659"/>
      <c r="Y56" s="1659"/>
      <c r="Z56" s="1661"/>
      <c r="AA56" s="1661"/>
      <c r="AB56" s="1658"/>
      <c r="AC56" s="1660"/>
      <c r="AD56" s="1659"/>
      <c r="AE56" s="1659"/>
      <c r="AF56" s="1658"/>
      <c r="AG56" s="1660"/>
      <c r="AH56" s="1659"/>
      <c r="AI56" s="1659"/>
      <c r="AJ56" s="1658"/>
      <c r="AK56" s="1660"/>
      <c r="AL56" s="1659"/>
      <c r="AM56" s="1659"/>
      <c r="AN56" s="1659"/>
      <c r="AO56" s="1659"/>
      <c r="AP56" s="1658"/>
      <c r="AQ56" s="1660"/>
      <c r="AR56" s="1659"/>
      <c r="AS56" s="1659"/>
      <c r="AT56" s="1658"/>
      <c r="AU56" s="1660"/>
      <c r="AV56" s="1659"/>
      <c r="AW56" s="1659"/>
      <c r="AX56" s="1658"/>
      <c r="AY56" s="1660"/>
      <c r="AZ56" s="1659"/>
      <c r="BA56" s="1659"/>
      <c r="BB56" s="1661"/>
      <c r="BC56" s="1661"/>
      <c r="BD56" s="1659"/>
      <c r="BE56" s="1659"/>
      <c r="BF56" s="1217"/>
      <c r="BG56" s="1217"/>
      <c r="BH56" s="1217"/>
      <c r="BI56" s="1217"/>
    </row>
    <row r="57" spans="1:61" x14ac:dyDescent="0.25">
      <c r="B57" s="1402" t="s">
        <v>63</v>
      </c>
      <c r="C57" s="1519" t="s">
        <v>66</v>
      </c>
      <c r="D57" s="924">
        <v>210072.99444689398</v>
      </c>
      <c r="E57" s="1036">
        <v>211104.24</v>
      </c>
      <c r="F57" s="924">
        <v>217155.25092377298</v>
      </c>
      <c r="G57" s="1036">
        <v>190441.92</v>
      </c>
      <c r="H57" s="924">
        <v>427228.24537066696</v>
      </c>
      <c r="I57" s="1036">
        <v>401546.16000000003</v>
      </c>
      <c r="J57" s="924">
        <v>184373.91739392991</v>
      </c>
      <c r="K57" s="1036">
        <v>158820.24</v>
      </c>
      <c r="L57" s="1621">
        <v>611602.16276459687</v>
      </c>
      <c r="M57" s="1608">
        <v>560366.4</v>
      </c>
      <c r="N57" s="924">
        <v>139088.75279366504</v>
      </c>
      <c r="O57" s="1036">
        <v>184518</v>
      </c>
      <c r="P57" s="924">
        <v>750690.91555826191</v>
      </c>
      <c r="Q57" s="1564">
        <v>744884.4</v>
      </c>
      <c r="R57" s="924">
        <v>215599.6780472502</v>
      </c>
      <c r="S57" s="1036">
        <v>185622.2</v>
      </c>
      <c r="T57" s="924">
        <v>966290.59360551205</v>
      </c>
      <c r="U57" s="1564">
        <v>930506.60000000009</v>
      </c>
      <c r="V57" s="924">
        <v>206437.67045707323</v>
      </c>
      <c r="W57" s="1036">
        <v>170697.60000000001</v>
      </c>
      <c r="X57" s="924">
        <v>561126.10129798844</v>
      </c>
      <c r="Y57" s="912">
        <v>540837.80000000005</v>
      </c>
      <c r="Z57" s="967">
        <v>1172728.2640625853</v>
      </c>
      <c r="AA57" s="1073">
        <v>1101204.2000000002</v>
      </c>
      <c r="AB57" s="924">
        <v>222921.85065014614</v>
      </c>
      <c r="AC57" s="1036">
        <v>169052.4</v>
      </c>
      <c r="AD57" s="924">
        <v>1395650.1147127314</v>
      </c>
      <c r="AE57" s="1564">
        <v>1270256.6000000001</v>
      </c>
      <c r="AF57" s="924">
        <v>217610.39148380258</v>
      </c>
      <c r="AG57" s="1036">
        <v>49039.839999999997</v>
      </c>
      <c r="AH57" s="924">
        <v>1613260.506196534</v>
      </c>
      <c r="AI57" s="1564">
        <v>1319296.4400000002</v>
      </c>
      <c r="AJ57" s="924">
        <v>225569.5981223525</v>
      </c>
      <c r="AK57" s="1036">
        <v>188703.6</v>
      </c>
      <c r="AL57" s="924">
        <v>666101.84025630122</v>
      </c>
      <c r="AM57" s="912">
        <v>406795.83999999997</v>
      </c>
      <c r="AN57" s="924">
        <v>1838830.1043188865</v>
      </c>
      <c r="AO57" s="1564">
        <v>1508000.0400000003</v>
      </c>
      <c r="AP57" s="924">
        <v>225653.50478901912</v>
      </c>
      <c r="AQ57" s="1036">
        <v>186682.55999999997</v>
      </c>
      <c r="AR57" s="924">
        <v>2064483.6091079055</v>
      </c>
      <c r="AS57" s="1564">
        <v>1694682.6000000003</v>
      </c>
      <c r="AT57" s="924">
        <v>204610.52150198753</v>
      </c>
      <c r="AU57" s="1036">
        <v>170227.36</v>
      </c>
      <c r="AV57" s="924">
        <v>2269094.1306098932</v>
      </c>
      <c r="AW57" s="1564">
        <v>1864909.9600000004</v>
      </c>
      <c r="AX57" s="924">
        <v>224687.5792884762</v>
      </c>
      <c r="AY57" s="1036">
        <v>190041.24</v>
      </c>
      <c r="AZ57" s="924">
        <v>654951.60557948286</v>
      </c>
      <c r="BA57" s="912">
        <v>546951.15999999992</v>
      </c>
      <c r="BB57" s="967">
        <v>1321053.4458357841</v>
      </c>
      <c r="BC57" s="1073">
        <v>953746.99999999988</v>
      </c>
      <c r="BD57" s="924">
        <v>2493781.7098983694</v>
      </c>
      <c r="BE57" s="1564">
        <v>2054951.2000000004</v>
      </c>
      <c r="BF57" s="1217"/>
      <c r="BG57" s="1217"/>
      <c r="BH57" s="1217"/>
      <c r="BI57" s="1217"/>
    </row>
    <row r="58" spans="1:61" ht="15.75" thickBot="1" x14ac:dyDescent="0.3">
      <c r="B58" s="1662" t="s">
        <v>56</v>
      </c>
      <c r="C58" s="1566" t="s">
        <v>66</v>
      </c>
      <c r="D58" s="935">
        <v>45360</v>
      </c>
      <c r="E58" s="1036">
        <v>51001.599999999999</v>
      </c>
      <c r="F58" s="935">
        <v>46872</v>
      </c>
      <c r="G58" s="1036">
        <v>50806.400000000001</v>
      </c>
      <c r="H58" s="924">
        <v>92232</v>
      </c>
      <c r="I58" s="1036">
        <v>101808</v>
      </c>
      <c r="J58" s="935">
        <v>40320</v>
      </c>
      <c r="K58" s="1036">
        <v>42390.8</v>
      </c>
      <c r="L58" s="1621">
        <v>132552</v>
      </c>
      <c r="M58" s="1608">
        <v>144198.79999999999</v>
      </c>
      <c r="N58" s="935">
        <v>38688</v>
      </c>
      <c r="O58" s="1036">
        <v>50849.68</v>
      </c>
      <c r="P58" s="924">
        <v>171240</v>
      </c>
      <c r="Q58" s="1564">
        <v>195048.47999999998</v>
      </c>
      <c r="R58" s="935">
        <v>46872</v>
      </c>
      <c r="S58" s="1036">
        <v>44025.7</v>
      </c>
      <c r="T58" s="924">
        <v>218112</v>
      </c>
      <c r="U58" s="1564">
        <v>239074.18</v>
      </c>
      <c r="V58" s="935">
        <v>45360</v>
      </c>
      <c r="W58" s="1036">
        <v>42238.400000000001</v>
      </c>
      <c r="X58" s="924">
        <v>130920</v>
      </c>
      <c r="Y58" s="912">
        <v>137113.78</v>
      </c>
      <c r="Z58" s="1523">
        <v>263472</v>
      </c>
      <c r="AA58" s="1050">
        <v>281312.57999999996</v>
      </c>
      <c r="AB58" s="935">
        <v>46872</v>
      </c>
      <c r="AC58" s="1036">
        <v>48817.919999999998</v>
      </c>
      <c r="AD58" s="924">
        <v>310344</v>
      </c>
      <c r="AE58" s="1564">
        <v>330130.49999999994</v>
      </c>
      <c r="AF58" s="935">
        <v>45360</v>
      </c>
      <c r="AG58" s="1036">
        <v>38546.800000000003</v>
      </c>
      <c r="AH58" s="924">
        <v>355704</v>
      </c>
      <c r="AI58" s="1564">
        <v>368677.29999999993</v>
      </c>
      <c r="AJ58" s="935">
        <v>46872</v>
      </c>
      <c r="AK58" s="1036">
        <v>48806.239999999998</v>
      </c>
      <c r="AL58" s="924">
        <v>139104</v>
      </c>
      <c r="AM58" s="912">
        <v>136170.96</v>
      </c>
      <c r="AN58" s="924">
        <v>402576</v>
      </c>
      <c r="AO58" s="1564">
        <v>417483.53999999992</v>
      </c>
      <c r="AP58" s="935">
        <v>46872</v>
      </c>
      <c r="AQ58" s="1036">
        <v>47572.399999999994</v>
      </c>
      <c r="AR58" s="924">
        <v>449448</v>
      </c>
      <c r="AS58" s="1564">
        <v>465055.93999999994</v>
      </c>
      <c r="AT58" s="935">
        <v>42336</v>
      </c>
      <c r="AU58" s="1036">
        <v>41827.68</v>
      </c>
      <c r="AV58" s="924">
        <v>491784</v>
      </c>
      <c r="AW58" s="1564">
        <v>506883.61999999994</v>
      </c>
      <c r="AX58" s="935">
        <v>46872</v>
      </c>
      <c r="AY58" s="1036">
        <v>43118.400000000001</v>
      </c>
      <c r="AZ58" s="924">
        <v>136080</v>
      </c>
      <c r="BA58" s="912">
        <v>132518.47999999998</v>
      </c>
      <c r="BB58" s="1523">
        <v>275184</v>
      </c>
      <c r="BC58" s="1050">
        <v>268689.43999999994</v>
      </c>
      <c r="BD58" s="924">
        <v>538656</v>
      </c>
      <c r="BE58" s="1564">
        <v>550002.0199999999</v>
      </c>
      <c r="BF58" s="1217"/>
      <c r="BG58" s="1217"/>
      <c r="BH58" s="1217"/>
      <c r="BI58" s="1217"/>
    </row>
    <row r="59" spans="1:61" ht="15.75" x14ac:dyDescent="0.25">
      <c r="B59" s="4015" t="s">
        <v>2</v>
      </c>
      <c r="C59" s="1663" t="s">
        <v>66</v>
      </c>
      <c r="D59" s="1664">
        <v>255432.99444689398</v>
      </c>
      <c r="E59" s="1627">
        <v>262105.84</v>
      </c>
      <c r="F59" s="1664">
        <v>264027.25092377298</v>
      </c>
      <c r="G59" s="1627">
        <v>241248.32</v>
      </c>
      <c r="H59" s="1664">
        <v>519460.24537066696</v>
      </c>
      <c r="I59" s="1627">
        <v>503354.16000000003</v>
      </c>
      <c r="J59" s="1664">
        <v>224693.91739392991</v>
      </c>
      <c r="K59" s="1627">
        <v>201211.03999999998</v>
      </c>
      <c r="L59" s="1664">
        <v>744154.16276459687</v>
      </c>
      <c r="M59" s="1665">
        <v>704565.2</v>
      </c>
      <c r="N59" s="1664">
        <v>177776.75279366504</v>
      </c>
      <c r="O59" s="1627">
        <v>235367.67999999999</v>
      </c>
      <c r="P59" s="1664">
        <v>921930.91555826191</v>
      </c>
      <c r="Q59" s="1665">
        <v>939932.88</v>
      </c>
      <c r="R59" s="1664">
        <v>262471.6780472502</v>
      </c>
      <c r="S59" s="1627">
        <v>229647.90000000002</v>
      </c>
      <c r="T59" s="1664">
        <v>1184402.5936055121</v>
      </c>
      <c r="U59" s="1665">
        <v>1169580.78</v>
      </c>
      <c r="V59" s="1664">
        <v>251797.67045707323</v>
      </c>
      <c r="W59" s="1627">
        <v>212936</v>
      </c>
      <c r="X59" s="1664">
        <v>692046.10129798844</v>
      </c>
      <c r="Y59" s="1665">
        <v>677951.58000000007</v>
      </c>
      <c r="Z59" s="1666">
        <v>1436200.2640625853</v>
      </c>
      <c r="AA59" s="1667">
        <v>1382516.7800000003</v>
      </c>
      <c r="AB59" s="1664">
        <v>269793.85065014614</v>
      </c>
      <c r="AC59" s="1627">
        <v>217870.32</v>
      </c>
      <c r="AD59" s="1664">
        <v>1705994.1147127314</v>
      </c>
      <c r="AE59" s="1665">
        <v>1600387.1</v>
      </c>
      <c r="AF59" s="1664">
        <v>262970.39148380258</v>
      </c>
      <c r="AG59" s="1627">
        <v>87586.64</v>
      </c>
      <c r="AH59" s="1664">
        <v>1968964.506196534</v>
      </c>
      <c r="AI59" s="1665">
        <v>1687973.7400000002</v>
      </c>
      <c r="AJ59" s="1664">
        <v>272441.5981223525</v>
      </c>
      <c r="AK59" s="1627">
        <v>237509.84</v>
      </c>
      <c r="AL59" s="1664">
        <v>805205.84025630122</v>
      </c>
      <c r="AM59" s="1665">
        <v>542966.79999999993</v>
      </c>
      <c r="AN59" s="1664">
        <v>2241406.1043188865</v>
      </c>
      <c r="AO59" s="1665">
        <v>1925483.58</v>
      </c>
      <c r="AP59" s="1664">
        <v>272525.50478901912</v>
      </c>
      <c r="AQ59" s="1627">
        <v>234254.95999999996</v>
      </c>
      <c r="AR59" s="1664">
        <v>2513931.6091079055</v>
      </c>
      <c r="AS59" s="1665">
        <v>2159738.54</v>
      </c>
      <c r="AT59" s="1664">
        <v>246946.52150198753</v>
      </c>
      <c r="AU59" s="1627">
        <v>212055.03999999998</v>
      </c>
      <c r="AV59" s="1664">
        <v>2760878.1306098932</v>
      </c>
      <c r="AW59" s="1665">
        <v>2371793.5800000005</v>
      </c>
      <c r="AX59" s="1664">
        <v>271559.5792884762</v>
      </c>
      <c r="AY59" s="1627">
        <v>233159.63999999998</v>
      </c>
      <c r="AZ59" s="1664">
        <v>791031.60557948286</v>
      </c>
      <c r="BA59" s="1665">
        <v>679469.6399999999</v>
      </c>
      <c r="BB59" s="1666">
        <v>1596237.4458357841</v>
      </c>
      <c r="BC59" s="1667">
        <v>1222436.44</v>
      </c>
      <c r="BD59" s="1664">
        <v>3032437.7098983694</v>
      </c>
      <c r="BE59" s="1665">
        <v>2604953.2200000002</v>
      </c>
      <c r="BF59" s="1217"/>
      <c r="BG59" s="1217"/>
      <c r="BH59" s="1217"/>
      <c r="BI59" s="1217"/>
    </row>
    <row r="60" spans="1:61" ht="16.5" thickBot="1" x14ac:dyDescent="0.3">
      <c r="B60" s="4016"/>
      <c r="C60" s="1547" t="s">
        <v>459</v>
      </c>
      <c r="D60" s="1668">
        <v>354.76804784290829</v>
      </c>
      <c r="E60" s="1669">
        <v>364.03588888888891</v>
      </c>
      <c r="F60" s="1668">
        <v>354.87533726313575</v>
      </c>
      <c r="G60" s="1669">
        <v>324.25849462365591</v>
      </c>
      <c r="H60" s="1668">
        <v>354.82257197449928</v>
      </c>
      <c r="I60" s="1669">
        <v>343.82114754098365</v>
      </c>
      <c r="J60" s="1668">
        <v>312.07488526934708</v>
      </c>
      <c r="K60" s="1669">
        <v>279.45977777777773</v>
      </c>
      <c r="L60" s="1668">
        <v>340.72992800576782</v>
      </c>
      <c r="M60" s="1670">
        <v>322.60311355311353</v>
      </c>
      <c r="N60" s="1668">
        <v>238.94724837858206</v>
      </c>
      <c r="O60" s="1669">
        <v>316.35440860215056</v>
      </c>
      <c r="P60" s="1668">
        <v>314.86711596935174</v>
      </c>
      <c r="Q60" s="1670">
        <v>321.01532786885247</v>
      </c>
      <c r="R60" s="1668">
        <v>352.78451350436853</v>
      </c>
      <c r="S60" s="1669">
        <v>308.66653225806454</v>
      </c>
      <c r="T60" s="1668">
        <v>322.549725927427</v>
      </c>
      <c r="U60" s="1670">
        <v>318.51328431372548</v>
      </c>
      <c r="V60" s="1668">
        <v>349.71898674593501</v>
      </c>
      <c r="W60" s="1669">
        <v>295.74444444444447</v>
      </c>
      <c r="X60" s="1668">
        <v>313.42667631249475</v>
      </c>
      <c r="Y60" s="1670">
        <v>307.0432880434783</v>
      </c>
      <c r="Z60" s="1668">
        <v>327.00370311078899</v>
      </c>
      <c r="AA60" s="1670">
        <v>314.78068761384338</v>
      </c>
      <c r="AB60" s="1668">
        <v>362.62614334697059</v>
      </c>
      <c r="AC60" s="1669">
        <v>292.83645161290326</v>
      </c>
      <c r="AD60" s="1668">
        <v>332.16396314500224</v>
      </c>
      <c r="AE60" s="1670">
        <v>311.60184968847352</v>
      </c>
      <c r="AF60" s="1668">
        <v>365.2366548386147</v>
      </c>
      <c r="AG60" s="1669">
        <v>121.64811111111111</v>
      </c>
      <c r="AH60" s="1668">
        <v>336.23027769749558</v>
      </c>
      <c r="AI60" s="1670">
        <v>288.24688183060113</v>
      </c>
      <c r="AJ60" s="1668">
        <v>366.18494371283936</v>
      </c>
      <c r="AK60" s="1669">
        <v>319.23365591397851</v>
      </c>
      <c r="AL60" s="1668">
        <v>364.67655808709293</v>
      </c>
      <c r="AM60" s="1670">
        <v>245.90887681159418</v>
      </c>
      <c r="AN60" s="1668">
        <v>339.60698550286162</v>
      </c>
      <c r="AO60" s="1670">
        <v>291.73993636363639</v>
      </c>
      <c r="AP60" s="1668">
        <v>366.29772149061711</v>
      </c>
      <c r="AQ60" s="1669">
        <v>314.85881720430103</v>
      </c>
      <c r="AR60" s="1668">
        <v>342.31094895260151</v>
      </c>
      <c r="AS60" s="1670">
        <v>294.08204520697166</v>
      </c>
      <c r="AT60" s="1668">
        <v>367.47994271129096</v>
      </c>
      <c r="AU60" s="1669">
        <v>315.55809523809523</v>
      </c>
      <c r="AV60" s="1668">
        <v>344.42092447728209</v>
      </c>
      <c r="AW60" s="1670">
        <v>295.88243263473061</v>
      </c>
      <c r="AX60" s="1668">
        <v>364.99943452752177</v>
      </c>
      <c r="AY60" s="1669">
        <v>313.3866129032258</v>
      </c>
      <c r="AZ60" s="1668">
        <v>366.21833591642724</v>
      </c>
      <c r="BA60" s="1670">
        <v>314.56927777777776</v>
      </c>
      <c r="BB60" s="1668">
        <v>365.43897569500552</v>
      </c>
      <c r="BC60" s="1670">
        <v>279.86182234432232</v>
      </c>
      <c r="BD60" s="1668">
        <v>346.16868834456272</v>
      </c>
      <c r="BE60" s="1670">
        <v>297.36908904109589</v>
      </c>
      <c r="BF60" s="1217"/>
      <c r="BG60" s="1217"/>
      <c r="BH60" s="1217"/>
      <c r="BI60" s="1217"/>
    </row>
    <row r="61" spans="1:61" ht="16.5" thickBot="1" x14ac:dyDescent="0.3">
      <c r="B61" s="1671" t="s">
        <v>64</v>
      </c>
      <c r="C61" s="1569" t="s">
        <v>66</v>
      </c>
      <c r="D61" s="1572">
        <v>0</v>
      </c>
      <c r="E61" s="1571">
        <v>10203.120000000024</v>
      </c>
      <c r="F61" s="1572">
        <v>0</v>
      </c>
      <c r="G61" s="1571">
        <v>9672.7000000000116</v>
      </c>
      <c r="H61" s="1572">
        <v>0</v>
      </c>
      <c r="I61" s="1571">
        <v>19875.820000000036</v>
      </c>
      <c r="J61" s="1572">
        <v>0</v>
      </c>
      <c r="K61" s="1571">
        <v>6208.1199999999662</v>
      </c>
      <c r="L61" s="1572">
        <v>0</v>
      </c>
      <c r="M61" s="1573">
        <v>26083.940000000002</v>
      </c>
      <c r="N61" s="1572">
        <v>0</v>
      </c>
      <c r="O61" s="1571">
        <v>8407.679999999993</v>
      </c>
      <c r="P61" s="1572">
        <v>0</v>
      </c>
      <c r="Q61" s="1573">
        <v>34491.619999999995</v>
      </c>
      <c r="R61" s="1572">
        <v>0</v>
      </c>
      <c r="S61" s="1571">
        <v>2819.3</v>
      </c>
      <c r="T61" s="1572">
        <v>0</v>
      </c>
      <c r="U61" s="1573">
        <v>37310.92</v>
      </c>
      <c r="V61" s="1572">
        <v>0</v>
      </c>
      <c r="W61" s="1571">
        <v>3988.6</v>
      </c>
      <c r="X61" s="1572">
        <v>0</v>
      </c>
      <c r="Y61" s="1573">
        <v>15215.579999999993</v>
      </c>
      <c r="Z61" s="1572">
        <v>0</v>
      </c>
      <c r="AA61" s="1573">
        <v>41299.519999999997</v>
      </c>
      <c r="AB61" s="1572">
        <v>0</v>
      </c>
      <c r="AC61" s="1571">
        <v>5428.0800000000163</v>
      </c>
      <c r="AD61" s="1572">
        <v>0</v>
      </c>
      <c r="AE61" s="1573">
        <v>46727.600000000013</v>
      </c>
      <c r="AF61" s="1572">
        <v>0</v>
      </c>
      <c r="AG61" s="1571">
        <v>1624.1599999999889</v>
      </c>
      <c r="AH61" s="1572">
        <v>0</v>
      </c>
      <c r="AI61" s="1573">
        <v>48351.76</v>
      </c>
      <c r="AJ61" s="1572">
        <v>0</v>
      </c>
      <c r="AK61" s="1571">
        <v>2114.4800000000105</v>
      </c>
      <c r="AL61" s="1572">
        <v>0</v>
      </c>
      <c r="AM61" s="1573">
        <v>9166.7200000000157</v>
      </c>
      <c r="AN61" s="1572">
        <v>0</v>
      </c>
      <c r="AO61" s="1573">
        <v>50466.240000000013</v>
      </c>
      <c r="AP61" s="1572">
        <v>0</v>
      </c>
      <c r="AQ61" s="1571">
        <v>5028.1599999999744</v>
      </c>
      <c r="AR61" s="1572">
        <v>0</v>
      </c>
      <c r="AS61" s="1573">
        <v>55494.399999999987</v>
      </c>
      <c r="AT61" s="1572">
        <v>0</v>
      </c>
      <c r="AU61" s="1571">
        <v>3972.9</v>
      </c>
      <c r="AV61" s="1572">
        <v>0</v>
      </c>
      <c r="AW61" s="1573">
        <v>59467.299999999988</v>
      </c>
      <c r="AX61" s="1572">
        <v>0</v>
      </c>
      <c r="AY61" s="1571">
        <v>4243.4799999999814</v>
      </c>
      <c r="AZ61" s="1572">
        <v>0</v>
      </c>
      <c r="BA61" s="1573">
        <v>13244.539999999955</v>
      </c>
      <c r="BB61" s="1572">
        <v>0</v>
      </c>
      <c r="BC61" s="1573">
        <v>22411.259999999973</v>
      </c>
      <c r="BD61" s="1572">
        <v>0</v>
      </c>
      <c r="BE61" s="1573">
        <v>63710.77999999997</v>
      </c>
      <c r="BF61" s="1217"/>
      <c r="BG61" s="1217"/>
      <c r="BH61" s="1217"/>
      <c r="BI61" s="1217"/>
    </row>
    <row r="62" spans="1:61" ht="19.5" thickBot="1" x14ac:dyDescent="0.3">
      <c r="B62" s="1672" t="s">
        <v>65</v>
      </c>
      <c r="C62" s="1673" t="s">
        <v>66</v>
      </c>
      <c r="D62" s="1674">
        <v>255432.99444689398</v>
      </c>
      <c r="E62" s="1675">
        <v>251902.71999999997</v>
      </c>
      <c r="F62" s="1674">
        <v>264027.25092377298</v>
      </c>
      <c r="G62" s="1675">
        <v>231575.62</v>
      </c>
      <c r="H62" s="1674">
        <v>519460.24537066696</v>
      </c>
      <c r="I62" s="1675">
        <v>483478.33999999997</v>
      </c>
      <c r="J62" s="1674">
        <v>224693.91739392991</v>
      </c>
      <c r="K62" s="1675">
        <v>195002.92</v>
      </c>
      <c r="L62" s="1674">
        <v>744154.16276459687</v>
      </c>
      <c r="M62" s="1676">
        <v>678481.26</v>
      </c>
      <c r="N62" s="1674">
        <v>177776.75279366504</v>
      </c>
      <c r="O62" s="1675">
        <v>226960</v>
      </c>
      <c r="P62" s="1674">
        <v>921930.91555826191</v>
      </c>
      <c r="Q62" s="1676">
        <v>905441.26</v>
      </c>
      <c r="R62" s="1674">
        <v>262471.6780472502</v>
      </c>
      <c r="S62" s="1675">
        <v>226828.60000000003</v>
      </c>
      <c r="T62" s="1674">
        <v>1184402.5936055121</v>
      </c>
      <c r="U62" s="1676">
        <v>1132269.8600000001</v>
      </c>
      <c r="V62" s="1674">
        <v>251797.67045707323</v>
      </c>
      <c r="W62" s="1675">
        <v>208947.4</v>
      </c>
      <c r="X62" s="1674">
        <v>692046.10129798844</v>
      </c>
      <c r="Y62" s="1676">
        <v>662736.00000000012</v>
      </c>
      <c r="Z62" s="1674">
        <v>1436200.2640625853</v>
      </c>
      <c r="AA62" s="1676">
        <v>1341217.2600000002</v>
      </c>
      <c r="AB62" s="1674">
        <v>269793.85065014614</v>
      </c>
      <c r="AC62" s="1675">
        <v>212442.23999999999</v>
      </c>
      <c r="AD62" s="1674">
        <v>1705994.1147127314</v>
      </c>
      <c r="AE62" s="1676">
        <v>1553659.5</v>
      </c>
      <c r="AF62" s="1674">
        <v>262970.39148380258</v>
      </c>
      <c r="AG62" s="1675">
        <v>85962.48000000001</v>
      </c>
      <c r="AH62" s="1674">
        <v>1968964.506196534</v>
      </c>
      <c r="AI62" s="1676">
        <v>1639621.9800000002</v>
      </c>
      <c r="AJ62" s="1674">
        <v>272441.5981223525</v>
      </c>
      <c r="AK62" s="1675">
        <v>235395.36</v>
      </c>
      <c r="AL62" s="1674">
        <v>805205.84025630122</v>
      </c>
      <c r="AM62" s="1676">
        <v>533800.07999999996</v>
      </c>
      <c r="AN62" s="1674">
        <v>2241406.1043188865</v>
      </c>
      <c r="AO62" s="1676">
        <v>1875017.34</v>
      </c>
      <c r="AP62" s="1674">
        <v>272525.50478901912</v>
      </c>
      <c r="AQ62" s="1675">
        <v>229226.8</v>
      </c>
      <c r="AR62" s="1674">
        <v>2513931.6091079055</v>
      </c>
      <c r="AS62" s="1676">
        <v>2104244.14</v>
      </c>
      <c r="AT62" s="1674">
        <v>246946.52150198753</v>
      </c>
      <c r="AU62" s="1675">
        <v>208082.13999999998</v>
      </c>
      <c r="AV62" s="1674">
        <v>2760878.1306098932</v>
      </c>
      <c r="AW62" s="1676">
        <v>2312326.2800000007</v>
      </c>
      <c r="AX62" s="1674">
        <v>271559.5792884762</v>
      </c>
      <c r="AY62" s="1675">
        <v>228916.16</v>
      </c>
      <c r="AZ62" s="1674">
        <v>791031.60557948286</v>
      </c>
      <c r="BA62" s="1676">
        <v>666225.1</v>
      </c>
      <c r="BB62" s="1674">
        <v>1596237.4458357841</v>
      </c>
      <c r="BC62" s="1676">
        <v>1200025.18</v>
      </c>
      <c r="BD62" s="1674">
        <v>3032437.7098983694</v>
      </c>
      <c r="BE62" s="1676">
        <v>2541242.4400000004</v>
      </c>
      <c r="BF62" s="1217"/>
      <c r="BG62" s="1217"/>
      <c r="BH62" s="1217"/>
      <c r="BI62" s="1217"/>
    </row>
    <row r="63" spans="1:61" ht="20.25" x14ac:dyDescent="0.25">
      <c r="A63" s="1677"/>
      <c r="B63" s="1678" t="s">
        <v>479</v>
      </c>
      <c r="C63" s="1679"/>
      <c r="D63" s="1678"/>
      <c r="E63" s="1680"/>
      <c r="F63" s="1678"/>
      <c r="G63" s="1680"/>
      <c r="H63" s="1679"/>
      <c r="I63" s="1680"/>
      <c r="J63" s="1678"/>
      <c r="K63" s="1680"/>
      <c r="L63" s="1681"/>
      <c r="M63" s="1679"/>
      <c r="N63" s="1678"/>
      <c r="O63" s="1680"/>
      <c r="P63" s="1679"/>
      <c r="Q63" s="1679"/>
      <c r="R63" s="1678"/>
      <c r="S63" s="1680"/>
      <c r="T63" s="1679"/>
      <c r="U63" s="1679"/>
      <c r="V63" s="1678"/>
      <c r="W63" s="1680"/>
      <c r="X63" s="1679"/>
      <c r="Y63" s="1679"/>
      <c r="Z63" s="1679"/>
      <c r="AA63" s="1679"/>
      <c r="AB63" s="1678"/>
      <c r="AC63" s="1680"/>
      <c r="AD63" s="1679"/>
      <c r="AE63" s="1679"/>
      <c r="AF63" s="1678"/>
      <c r="AG63" s="1680"/>
      <c r="AH63" s="1679"/>
      <c r="AI63" s="1679"/>
      <c r="AJ63" s="1678"/>
      <c r="AK63" s="1680"/>
      <c r="AL63" s="1679"/>
      <c r="AM63" s="1679"/>
      <c r="AN63" s="1679"/>
      <c r="AO63" s="1679"/>
      <c r="AP63" s="1678"/>
      <c r="AQ63" s="1680"/>
      <c r="AR63" s="1679"/>
      <c r="AS63" s="1679"/>
      <c r="AT63" s="1678"/>
      <c r="AU63" s="1680"/>
      <c r="AV63" s="1679"/>
      <c r="AW63" s="1679"/>
      <c r="AX63" s="1678"/>
      <c r="AY63" s="1680"/>
      <c r="AZ63" s="1679"/>
      <c r="BA63" s="1679"/>
      <c r="BB63" s="1679"/>
      <c r="BC63" s="1679"/>
      <c r="BD63" s="1679"/>
      <c r="BE63" s="1679"/>
      <c r="BF63" s="1217"/>
      <c r="BG63" s="1217"/>
      <c r="BH63" s="1217"/>
      <c r="BI63" s="1217"/>
    </row>
    <row r="64" spans="1:61" ht="15.75" customHeight="1" x14ac:dyDescent="0.25">
      <c r="A64" s="1677"/>
      <c r="B64" s="1682" t="s">
        <v>374</v>
      </c>
      <c r="C64" s="1683"/>
      <c r="D64" s="1682"/>
      <c r="E64" s="1684"/>
      <c r="F64" s="1682"/>
      <c r="G64" s="1684"/>
      <c r="H64" s="1683"/>
      <c r="I64" s="1684"/>
      <c r="J64" s="1682"/>
      <c r="K64" s="1684"/>
      <c r="L64" s="1683"/>
      <c r="M64" s="1683"/>
      <c r="N64" s="1682"/>
      <c r="O64" s="1684"/>
      <c r="P64" s="1683"/>
      <c r="Q64" s="1683"/>
      <c r="R64" s="1682"/>
      <c r="S64" s="1684"/>
      <c r="T64" s="1683"/>
      <c r="U64" s="1683"/>
      <c r="V64" s="1682"/>
      <c r="W64" s="1684"/>
      <c r="X64" s="1683"/>
      <c r="Y64" s="1683"/>
      <c r="Z64" s="1683"/>
      <c r="AA64" s="1683"/>
      <c r="AB64" s="1682"/>
      <c r="AC64" s="1684"/>
      <c r="AD64" s="1683"/>
      <c r="AE64" s="1683"/>
      <c r="AF64" s="1682"/>
      <c r="AG64" s="1684"/>
      <c r="AH64" s="1683"/>
      <c r="AI64" s="1683"/>
      <c r="AJ64" s="1682"/>
      <c r="AK64" s="1684"/>
      <c r="AL64" s="1683"/>
      <c r="AM64" s="1683"/>
      <c r="AN64" s="1683"/>
      <c r="AO64" s="1683"/>
      <c r="AP64" s="1682"/>
      <c r="AQ64" s="1684"/>
      <c r="AR64" s="1683"/>
      <c r="AS64" s="1683"/>
      <c r="AT64" s="1682"/>
      <c r="AU64" s="1684"/>
      <c r="AV64" s="1683"/>
      <c r="AW64" s="1683"/>
      <c r="AX64" s="1682"/>
      <c r="AY64" s="1684"/>
      <c r="AZ64" s="1683"/>
      <c r="BA64" s="1683"/>
      <c r="BB64" s="1683"/>
      <c r="BC64" s="1683"/>
      <c r="BD64" s="1683"/>
      <c r="BE64" s="1683"/>
      <c r="BF64" s="1217"/>
      <c r="BG64" s="1217"/>
      <c r="BH64" s="1217"/>
      <c r="BI64" s="1217"/>
    </row>
    <row r="65" spans="1:61" ht="15.75" x14ac:dyDescent="0.25">
      <c r="A65" s="1677"/>
      <c r="B65" s="1685" t="s">
        <v>470</v>
      </c>
      <c r="C65" s="1686" t="s">
        <v>480</v>
      </c>
      <c r="D65" s="924">
        <v>291.76804784290829</v>
      </c>
      <c r="E65" s="1036">
        <v>293.20033333333333</v>
      </c>
      <c r="F65" s="1687">
        <v>291.87533726313575</v>
      </c>
      <c r="G65" s="1036">
        <v>255.97032258064519</v>
      </c>
      <c r="H65" s="1026">
        <v>291.82257197449923</v>
      </c>
      <c r="I65" s="1021">
        <v>274.28016393442624</v>
      </c>
      <c r="J65" s="1036">
        <v>256.07488526934708</v>
      </c>
      <c r="K65" s="1036">
        <v>220.58366666666666</v>
      </c>
      <c r="L65" s="922">
        <v>280.03762031346008</v>
      </c>
      <c r="M65" s="922">
        <v>256.57802197802198</v>
      </c>
      <c r="N65" s="1036">
        <v>186.94724837858203</v>
      </c>
      <c r="O65" s="1036">
        <v>248.00806451612902</v>
      </c>
      <c r="P65" s="922">
        <v>256.38350941197467</v>
      </c>
      <c r="Q65" s="922">
        <v>254.40040983606556</v>
      </c>
      <c r="R65" s="1036">
        <v>289.78451350436853</v>
      </c>
      <c r="S65" s="1036">
        <v>249.49225806451611</v>
      </c>
      <c r="T65" s="922">
        <v>263.15103311696947</v>
      </c>
      <c r="U65" s="922">
        <v>253.40594771241831</v>
      </c>
      <c r="V65" s="1036">
        <v>286.71898674593501</v>
      </c>
      <c r="W65" s="1036">
        <v>237.08</v>
      </c>
      <c r="X65" s="922">
        <v>254.13319805162521</v>
      </c>
      <c r="Y65" s="922">
        <v>244.94467391304349</v>
      </c>
      <c r="Z65" s="1688">
        <v>267.01463207253755</v>
      </c>
      <c r="AA65" s="1688">
        <v>250.72956284153003</v>
      </c>
      <c r="AB65" s="1036">
        <v>299.62614334697059</v>
      </c>
      <c r="AC65" s="1036">
        <v>227.22096774193548</v>
      </c>
      <c r="AD65" s="922">
        <v>271.73872950014237</v>
      </c>
      <c r="AE65" s="922">
        <v>247.32411214953268</v>
      </c>
      <c r="AF65" s="1036">
        <v>302.2366548386147</v>
      </c>
      <c r="AG65" s="1036">
        <v>68.11088888888888</v>
      </c>
      <c r="AH65" s="922">
        <v>275.48847441880702</v>
      </c>
      <c r="AI65" s="922">
        <v>225.28969945355189</v>
      </c>
      <c r="AJ65" s="1036">
        <v>303.18494371283936</v>
      </c>
      <c r="AK65" s="1036">
        <v>253.63387096774196</v>
      </c>
      <c r="AL65" s="922">
        <v>301.67655808709299</v>
      </c>
      <c r="AM65" s="922">
        <v>184.23724637681161</v>
      </c>
      <c r="AN65" s="922">
        <v>278.61062186649792</v>
      </c>
      <c r="AO65" s="922">
        <v>228.48486060606058</v>
      </c>
      <c r="AP65" s="1036">
        <v>303.29772149061711</v>
      </c>
      <c r="AQ65" s="1036">
        <v>250.91741935483867</v>
      </c>
      <c r="AR65" s="922">
        <v>281.11160254737274</v>
      </c>
      <c r="AS65" s="922">
        <v>230.75744008714594</v>
      </c>
      <c r="AT65" s="1036">
        <v>304.47994271129102</v>
      </c>
      <c r="AU65" s="1036">
        <v>253.31452380952379</v>
      </c>
      <c r="AV65" s="922">
        <v>283.07062507608447</v>
      </c>
      <c r="AW65" s="922">
        <v>232.64845309381235</v>
      </c>
      <c r="AX65" s="1036">
        <v>301.99943452752183</v>
      </c>
      <c r="AY65" s="1036">
        <v>255.43177419354836</v>
      </c>
      <c r="AZ65" s="922">
        <v>303.21833591642724</v>
      </c>
      <c r="BA65" s="922">
        <v>253.2181296296296</v>
      </c>
      <c r="BB65" s="1688">
        <v>302.43897569500552</v>
      </c>
      <c r="BC65" s="1688">
        <v>218.34867216117215</v>
      </c>
      <c r="BD65" s="922">
        <v>284.67827738565859</v>
      </c>
      <c r="BE65" s="922">
        <v>234.58347488584471</v>
      </c>
      <c r="BF65" s="1217"/>
      <c r="BG65" s="1217"/>
      <c r="BH65" s="1217"/>
      <c r="BI65" s="1217"/>
    </row>
    <row r="66" spans="1:61" ht="16.5" thickBot="1" x14ac:dyDescent="0.3">
      <c r="A66" s="1677"/>
      <c r="B66" s="1689" t="s">
        <v>56</v>
      </c>
      <c r="C66" s="1690" t="s">
        <v>480</v>
      </c>
      <c r="D66" s="935">
        <v>63</v>
      </c>
      <c r="E66" s="1021">
        <v>70.835555555555558</v>
      </c>
      <c r="F66" s="1691">
        <v>63</v>
      </c>
      <c r="G66" s="1021">
        <v>68.288172043010761</v>
      </c>
      <c r="H66" s="1026">
        <v>63</v>
      </c>
      <c r="I66" s="1021">
        <v>69.540983606557376</v>
      </c>
      <c r="J66" s="1021">
        <v>56</v>
      </c>
      <c r="K66" s="1021">
        <v>58.876111111111115</v>
      </c>
      <c r="L66" s="922">
        <v>60.692307692307693</v>
      </c>
      <c r="M66" s="922">
        <v>66.025091575091579</v>
      </c>
      <c r="N66" s="1021">
        <v>52</v>
      </c>
      <c r="O66" s="1021">
        <v>68.346344086021503</v>
      </c>
      <c r="P66" s="922">
        <v>58.483606557377051</v>
      </c>
      <c r="Q66" s="922">
        <v>66.614918032786889</v>
      </c>
      <c r="R66" s="1021">
        <v>63</v>
      </c>
      <c r="S66" s="1021">
        <v>59.174301075268815</v>
      </c>
      <c r="T66" s="922">
        <v>59.398692810457518</v>
      </c>
      <c r="U66" s="922">
        <v>65.107342047930288</v>
      </c>
      <c r="V66" s="1021">
        <v>63</v>
      </c>
      <c r="W66" s="1021">
        <v>58.664444444444449</v>
      </c>
      <c r="X66" s="922">
        <v>59.293478260869563</v>
      </c>
      <c r="Y66" s="922">
        <v>62.098623188405803</v>
      </c>
      <c r="Z66" s="1688">
        <v>59.989071038251367</v>
      </c>
      <c r="AA66" s="1688">
        <v>64.051129326047359</v>
      </c>
      <c r="AB66" s="1021">
        <v>63</v>
      </c>
      <c r="AC66" s="1021">
        <v>65.615483870967736</v>
      </c>
      <c r="AD66" s="922">
        <v>60.425233644859816</v>
      </c>
      <c r="AE66" s="922">
        <v>64.277741433021802</v>
      </c>
      <c r="AF66" s="1021">
        <v>63</v>
      </c>
      <c r="AG66" s="1021">
        <v>53.537222222222226</v>
      </c>
      <c r="AH66" s="922">
        <v>60.741803278688522</v>
      </c>
      <c r="AI66" s="922">
        <v>62.957185792349726</v>
      </c>
      <c r="AJ66" s="1021">
        <v>63</v>
      </c>
      <c r="AK66" s="1021">
        <v>65.599784946236554</v>
      </c>
      <c r="AL66" s="922">
        <v>63</v>
      </c>
      <c r="AM66" s="922">
        <v>61.671630434782607</v>
      </c>
      <c r="AN66" s="922">
        <v>60.99636363636364</v>
      </c>
      <c r="AO66" s="922">
        <v>63.255078787878787</v>
      </c>
      <c r="AP66" s="1021">
        <v>63</v>
      </c>
      <c r="AQ66" s="1021">
        <v>63.941397849462362</v>
      </c>
      <c r="AR66" s="922">
        <v>61.199346405228759</v>
      </c>
      <c r="AS66" s="922">
        <v>63.324607843137258</v>
      </c>
      <c r="AT66" s="1021">
        <v>63</v>
      </c>
      <c r="AU66" s="1021">
        <v>62.243571428571428</v>
      </c>
      <c r="AV66" s="922">
        <v>61.350299401197603</v>
      </c>
      <c r="AW66" s="922">
        <v>63.23398203592815</v>
      </c>
      <c r="AX66" s="1021">
        <v>63</v>
      </c>
      <c r="AY66" s="1021">
        <v>57.954838709677418</v>
      </c>
      <c r="AZ66" s="922">
        <v>63</v>
      </c>
      <c r="BA66" s="922">
        <v>61.351148148148141</v>
      </c>
      <c r="BB66" s="1688">
        <v>63</v>
      </c>
      <c r="BC66" s="1688">
        <v>61.513150183150181</v>
      </c>
      <c r="BD66" s="922">
        <v>61.490410958904107</v>
      </c>
      <c r="BE66" s="922">
        <v>62.785616438356165</v>
      </c>
      <c r="BF66" s="1217"/>
      <c r="BG66" s="1217"/>
      <c r="BH66" s="1217"/>
      <c r="BI66" s="1217"/>
    </row>
    <row r="67" spans="1:61" ht="19.5" thickBot="1" x14ac:dyDescent="0.3">
      <c r="A67" s="1677"/>
      <c r="B67" s="1692" t="s">
        <v>477</v>
      </c>
      <c r="C67" s="1693" t="s">
        <v>480</v>
      </c>
      <c r="D67" s="1694">
        <v>354.76804784290829</v>
      </c>
      <c r="E67" s="1695">
        <v>364.03588888888891</v>
      </c>
      <c r="F67" s="1694">
        <v>354.87533726313575</v>
      </c>
      <c r="G67" s="1695">
        <v>324.25849462365596</v>
      </c>
      <c r="H67" s="1696">
        <v>354.82257197449923</v>
      </c>
      <c r="I67" s="1697">
        <v>343.82114754098359</v>
      </c>
      <c r="J67" s="1694">
        <v>312.07488526934708</v>
      </c>
      <c r="K67" s="1695">
        <v>279.45977777777779</v>
      </c>
      <c r="L67" s="1696">
        <v>340.72992800576776</v>
      </c>
      <c r="M67" s="1698">
        <v>322.60311355311353</v>
      </c>
      <c r="N67" s="1694">
        <v>238.94724837858203</v>
      </c>
      <c r="O67" s="1695">
        <v>316.35440860215056</v>
      </c>
      <c r="P67" s="1696">
        <v>314.86711596935174</v>
      </c>
      <c r="Q67" s="1698">
        <v>321.01532786885247</v>
      </c>
      <c r="R67" s="1694">
        <v>352.78451350436853</v>
      </c>
      <c r="S67" s="1699">
        <v>308.66655913978491</v>
      </c>
      <c r="T67" s="1696">
        <v>322.549725927427</v>
      </c>
      <c r="U67" s="1698">
        <v>318.51328976034858</v>
      </c>
      <c r="V67" s="1694">
        <v>349.71898674593501</v>
      </c>
      <c r="W67" s="1699">
        <v>295.74444444444447</v>
      </c>
      <c r="X67" s="1696">
        <v>313.42667631249481</v>
      </c>
      <c r="Y67" s="1698">
        <v>307.0432971014493</v>
      </c>
      <c r="Z67" s="1700">
        <v>327.00370311078893</v>
      </c>
      <c r="AA67" s="1701">
        <v>314.7806921675774</v>
      </c>
      <c r="AB67" s="1694">
        <v>362.62614334697059</v>
      </c>
      <c r="AC67" s="1699">
        <v>292.8364516129032</v>
      </c>
      <c r="AD67" s="1696">
        <v>332.16396314500219</v>
      </c>
      <c r="AE67" s="1698">
        <v>311.6018535825545</v>
      </c>
      <c r="AF67" s="1694">
        <v>365.2366548386147</v>
      </c>
      <c r="AG67" s="1699">
        <v>121.64811111111111</v>
      </c>
      <c r="AH67" s="1696">
        <v>336.23027769749552</v>
      </c>
      <c r="AI67" s="1698">
        <v>288.24688524590164</v>
      </c>
      <c r="AJ67" s="1694">
        <v>366.18494371283936</v>
      </c>
      <c r="AK67" s="1699">
        <v>319.23365591397851</v>
      </c>
      <c r="AL67" s="1696">
        <v>364.67655808709299</v>
      </c>
      <c r="AM67" s="1698">
        <v>245.90887681159421</v>
      </c>
      <c r="AN67" s="1696">
        <v>339.60698550286156</v>
      </c>
      <c r="AO67" s="1698">
        <v>291.73993939393938</v>
      </c>
      <c r="AP67" s="1694">
        <v>366.29772149061711</v>
      </c>
      <c r="AQ67" s="1699">
        <v>314.85881720430103</v>
      </c>
      <c r="AR67" s="1696">
        <v>342.31094895260151</v>
      </c>
      <c r="AS67" s="1698">
        <v>294.08204793028318</v>
      </c>
      <c r="AT67" s="1694">
        <v>367.47994271129102</v>
      </c>
      <c r="AU67" s="1699">
        <v>315.55809523809523</v>
      </c>
      <c r="AV67" s="1696">
        <v>344.42092447728209</v>
      </c>
      <c r="AW67" s="1698">
        <v>295.88243512974049</v>
      </c>
      <c r="AX67" s="1694">
        <v>364.99943452752183</v>
      </c>
      <c r="AY67" s="1699">
        <v>313.3866129032258</v>
      </c>
      <c r="AZ67" s="1696">
        <v>366.21833591642724</v>
      </c>
      <c r="BA67" s="1698">
        <v>314.56927777777776</v>
      </c>
      <c r="BB67" s="1700">
        <v>365.43897569500552</v>
      </c>
      <c r="BC67" s="1701">
        <v>279.86182234432232</v>
      </c>
      <c r="BD67" s="1696">
        <v>346.16868834456272</v>
      </c>
      <c r="BE67" s="1698">
        <v>297.36909132420089</v>
      </c>
      <c r="BF67" s="1217"/>
      <c r="BG67" s="1217"/>
      <c r="BH67" s="1217"/>
      <c r="BI67" s="1217"/>
    </row>
    <row r="68" spans="1:61" ht="15.75" x14ac:dyDescent="0.25">
      <c r="A68" s="1677"/>
      <c r="B68" s="1702" t="s">
        <v>473</v>
      </c>
      <c r="C68" s="1703" t="s">
        <v>480</v>
      </c>
      <c r="D68" s="952">
        <v>0</v>
      </c>
      <c r="E68" s="1541">
        <v>14.171000000000033</v>
      </c>
      <c r="F68" s="952">
        <v>0</v>
      </c>
      <c r="G68" s="1541">
        <v>13.000940860215069</v>
      </c>
      <c r="H68" s="903">
        <v>0</v>
      </c>
      <c r="I68" s="1021">
        <v>13.57637978142079</v>
      </c>
      <c r="J68" s="952">
        <v>0</v>
      </c>
      <c r="K68" s="1541">
        <v>8.6223888888888425</v>
      </c>
      <c r="L68" s="903">
        <v>0</v>
      </c>
      <c r="M68" s="1688">
        <v>11.943195970695971</v>
      </c>
      <c r="N68" s="952">
        <v>0</v>
      </c>
      <c r="O68" s="1541">
        <v>11.300645161290314</v>
      </c>
      <c r="P68" s="903">
        <v>0</v>
      </c>
      <c r="Q68" s="1688">
        <v>11.779924863387977</v>
      </c>
      <c r="R68" s="952">
        <v>0</v>
      </c>
      <c r="S68" s="1541">
        <v>3.79</v>
      </c>
      <c r="T68" s="903">
        <v>0</v>
      </c>
      <c r="U68" s="1688">
        <v>10.161051198257079</v>
      </c>
      <c r="V68" s="952">
        <v>0</v>
      </c>
      <c r="W68" s="1541">
        <v>5.54</v>
      </c>
      <c r="X68" s="903">
        <v>0</v>
      </c>
      <c r="Y68" s="1688">
        <v>6.8914130434782583</v>
      </c>
      <c r="Z68" s="952">
        <v>0</v>
      </c>
      <c r="AA68" s="1688">
        <v>9.4035018214936237</v>
      </c>
      <c r="AB68" s="952">
        <v>0</v>
      </c>
      <c r="AC68" s="1541">
        <v>7.3</v>
      </c>
      <c r="AD68" s="903">
        <v>0</v>
      </c>
      <c r="AE68" s="1688">
        <v>9.0987889408099676</v>
      </c>
      <c r="AF68" s="952">
        <v>0</v>
      </c>
      <c r="AG68" s="1541">
        <v>2.2557777777777623</v>
      </c>
      <c r="AH68" s="903">
        <v>0</v>
      </c>
      <c r="AI68" s="1688">
        <v>8.2574351092896148</v>
      </c>
      <c r="AJ68" s="952">
        <v>0</v>
      </c>
      <c r="AK68" s="1541">
        <v>2.8420430107527022</v>
      </c>
      <c r="AL68" s="903">
        <v>0</v>
      </c>
      <c r="AM68" s="1688">
        <v>4.1530072463768111</v>
      </c>
      <c r="AN68" s="903">
        <v>0</v>
      </c>
      <c r="AO68" s="1688">
        <v>7.6469727272727273</v>
      </c>
      <c r="AP68" s="952">
        <v>0</v>
      </c>
      <c r="AQ68" s="1541">
        <v>6.7582795698924389</v>
      </c>
      <c r="AR68" s="903">
        <v>0</v>
      </c>
      <c r="AS68" s="1688">
        <v>7.5569417211328949</v>
      </c>
      <c r="AT68" s="952">
        <v>0</v>
      </c>
      <c r="AU68" s="1541">
        <v>5.91</v>
      </c>
      <c r="AV68" s="903">
        <v>0</v>
      </c>
      <c r="AW68" s="1688">
        <v>7.4188747504989996</v>
      </c>
      <c r="AX68" s="952">
        <v>0</v>
      </c>
      <c r="AY68" s="1541">
        <v>5.7036021505376091</v>
      </c>
      <c r="AZ68" s="903">
        <v>0</v>
      </c>
      <c r="BA68" s="1688">
        <v>6.131092592592573</v>
      </c>
      <c r="BB68" s="952">
        <v>0</v>
      </c>
      <c r="BC68" s="1688">
        <v>5.1311813186813087</v>
      </c>
      <c r="BD68" s="903">
        <v>0</v>
      </c>
      <c r="BE68" s="1688">
        <v>7.2731940639269368</v>
      </c>
      <c r="BF68" s="1217"/>
      <c r="BG68" s="1217"/>
      <c r="BH68" s="1217"/>
      <c r="BI68" s="1217"/>
    </row>
    <row r="69" spans="1:61" ht="18.75" x14ac:dyDescent="0.25">
      <c r="A69" s="1677"/>
      <c r="B69" s="1393" t="s">
        <v>478</v>
      </c>
      <c r="C69" s="1704" t="s">
        <v>480</v>
      </c>
      <c r="D69" s="1705">
        <v>354.76804784290829</v>
      </c>
      <c r="E69" s="1092">
        <v>349.86488888888886</v>
      </c>
      <c r="F69" s="1705">
        <v>354.87533726313575</v>
      </c>
      <c r="G69" s="1092">
        <v>311.25755376344091</v>
      </c>
      <c r="H69" s="1706">
        <v>354.82257197449923</v>
      </c>
      <c r="I69" s="1112">
        <v>330.24476775956282</v>
      </c>
      <c r="J69" s="1705">
        <v>312.07488526934708</v>
      </c>
      <c r="K69" s="1092">
        <v>270.83738888888894</v>
      </c>
      <c r="L69" s="1706">
        <v>340.72992800576776</v>
      </c>
      <c r="M69" s="1707">
        <v>310.65991758241756</v>
      </c>
      <c r="N69" s="1705">
        <v>238.94724837858203</v>
      </c>
      <c r="O69" s="1092">
        <v>305.05376344086022</v>
      </c>
      <c r="P69" s="1706">
        <v>314.86711596935174</v>
      </c>
      <c r="Q69" s="1707">
        <v>309.23540300546449</v>
      </c>
      <c r="R69" s="1705">
        <v>352.78451350436853</v>
      </c>
      <c r="S69" s="1092">
        <v>304.87655913978489</v>
      </c>
      <c r="T69" s="1706">
        <v>322.549725927427</v>
      </c>
      <c r="U69" s="1707">
        <v>308.35223856209149</v>
      </c>
      <c r="V69" s="1705">
        <v>349.71898674593501</v>
      </c>
      <c r="W69" s="1092">
        <v>290.20444444444445</v>
      </c>
      <c r="X69" s="1706">
        <v>313.42667631249481</v>
      </c>
      <c r="Y69" s="1707">
        <v>300.15188405797102</v>
      </c>
      <c r="Z69" s="1706">
        <v>327.00370311078893</v>
      </c>
      <c r="AA69" s="1707">
        <v>305.37719034608375</v>
      </c>
      <c r="AB69" s="1705">
        <v>362.62614334697059</v>
      </c>
      <c r="AC69" s="1092">
        <v>285.53645161290319</v>
      </c>
      <c r="AD69" s="1706">
        <v>332.16396314500219</v>
      </c>
      <c r="AE69" s="1707">
        <v>302.50306464174452</v>
      </c>
      <c r="AF69" s="1705">
        <v>365.2366548386147</v>
      </c>
      <c r="AG69" s="1092">
        <v>119.39233333333334</v>
      </c>
      <c r="AH69" s="1706">
        <v>336.23027769749552</v>
      </c>
      <c r="AI69" s="1707">
        <v>279.98945013661205</v>
      </c>
      <c r="AJ69" s="1705">
        <v>366.18494371283936</v>
      </c>
      <c r="AK69" s="1092">
        <v>316.39161290322579</v>
      </c>
      <c r="AL69" s="1706">
        <v>364.67655808709299</v>
      </c>
      <c r="AM69" s="1707">
        <v>241.75586956521741</v>
      </c>
      <c r="AN69" s="1706">
        <v>339.60698550286156</v>
      </c>
      <c r="AO69" s="1707">
        <v>284.09296666666665</v>
      </c>
      <c r="AP69" s="1705">
        <v>366.29772149061711</v>
      </c>
      <c r="AQ69" s="1092">
        <v>308.10053763440857</v>
      </c>
      <c r="AR69" s="1706">
        <v>342.31094895260151</v>
      </c>
      <c r="AS69" s="1707">
        <v>286.52510620915029</v>
      </c>
      <c r="AT69" s="1705">
        <v>367.47994271129102</v>
      </c>
      <c r="AU69" s="1092">
        <v>309.64809523809521</v>
      </c>
      <c r="AV69" s="1706">
        <v>344.42092447728209</v>
      </c>
      <c r="AW69" s="1707">
        <v>288.46356037924147</v>
      </c>
      <c r="AX69" s="1705">
        <v>364.99943452752183</v>
      </c>
      <c r="AY69" s="1092">
        <v>307.68301075268818</v>
      </c>
      <c r="AZ69" s="1706">
        <v>366.21833591642724</v>
      </c>
      <c r="BA69" s="1707">
        <v>308.4381851851852</v>
      </c>
      <c r="BB69" s="1706">
        <v>365.43897569500552</v>
      </c>
      <c r="BC69" s="1707">
        <v>274.73064102564103</v>
      </c>
      <c r="BD69" s="1706">
        <v>346.16868834456272</v>
      </c>
      <c r="BE69" s="1707">
        <v>290.09589726027394</v>
      </c>
      <c r="BF69" s="1217"/>
      <c r="BG69" s="1217"/>
      <c r="BH69" s="1217"/>
      <c r="BI69" s="1217"/>
    </row>
    <row r="70" spans="1:61" ht="18.75" x14ac:dyDescent="0.25">
      <c r="B70" s="1708" t="s">
        <v>476</v>
      </c>
      <c r="C70" s="1709"/>
      <c r="D70" s="1710"/>
      <c r="E70" s="1711"/>
      <c r="F70" s="1710"/>
      <c r="G70" s="1711"/>
      <c r="H70" s="1712"/>
      <c r="I70" s="1711"/>
      <c r="J70" s="1710"/>
      <c r="K70" s="1711"/>
      <c r="L70" s="1712"/>
      <c r="M70" s="1712"/>
      <c r="N70" s="1710"/>
      <c r="O70" s="1711"/>
      <c r="P70" s="1712"/>
      <c r="Q70" s="1712"/>
      <c r="R70" s="1710"/>
      <c r="S70" s="1711"/>
      <c r="T70" s="1712"/>
      <c r="U70" s="1712"/>
      <c r="V70" s="1710"/>
      <c r="W70" s="1711"/>
      <c r="X70" s="1712"/>
      <c r="Y70" s="1712"/>
      <c r="Z70" s="1712"/>
      <c r="AA70" s="1712"/>
      <c r="AB70" s="1710"/>
      <c r="AC70" s="1711"/>
      <c r="AD70" s="1712"/>
      <c r="AE70" s="1712"/>
      <c r="AF70" s="1710"/>
      <c r="AG70" s="1711"/>
      <c r="AH70" s="1712"/>
      <c r="AI70" s="1712"/>
      <c r="AJ70" s="1710"/>
      <c r="AK70" s="1711"/>
      <c r="AL70" s="1712"/>
      <c r="AM70" s="1712"/>
      <c r="AN70" s="1712"/>
      <c r="AO70" s="1712"/>
      <c r="AP70" s="1710"/>
      <c r="AQ70" s="1711"/>
      <c r="AR70" s="1712"/>
      <c r="AS70" s="1712"/>
      <c r="AT70" s="1710"/>
      <c r="AU70" s="1711"/>
      <c r="AV70" s="1712"/>
      <c r="AW70" s="1712"/>
      <c r="AX70" s="1710"/>
      <c r="AY70" s="1711"/>
      <c r="AZ70" s="1712"/>
      <c r="BA70" s="1712"/>
      <c r="BB70" s="1712"/>
      <c r="BC70" s="1712"/>
      <c r="BD70" s="1712"/>
      <c r="BE70" s="1712"/>
      <c r="BF70" s="1217"/>
      <c r="BG70" s="1217"/>
      <c r="BH70" s="1217"/>
      <c r="BI70" s="1217"/>
    </row>
    <row r="71" spans="1:61" ht="15.75" x14ac:dyDescent="0.25">
      <c r="B71" s="1685" t="s">
        <v>628</v>
      </c>
      <c r="C71" s="1686" t="s">
        <v>480</v>
      </c>
      <c r="D71" s="921">
        <v>24</v>
      </c>
      <c r="E71" s="1032">
        <v>20.623333333333331</v>
      </c>
      <c r="F71" s="921">
        <v>24</v>
      </c>
      <c r="G71" s="1032">
        <v>16.258064516129032</v>
      </c>
      <c r="H71" s="1026">
        <v>24</v>
      </c>
      <c r="I71" s="1021">
        <v>18.404918032786881</v>
      </c>
      <c r="J71" s="921">
        <v>24</v>
      </c>
      <c r="K71" s="1032">
        <v>10.792999999999999</v>
      </c>
      <c r="L71" s="922">
        <v>24</v>
      </c>
      <c r="M71" s="922">
        <v>15.895494505494502</v>
      </c>
      <c r="N71" s="921">
        <v>24</v>
      </c>
      <c r="O71" s="1032">
        <v>13.879032258064516</v>
      </c>
      <c r="P71" s="922">
        <v>24</v>
      </c>
      <c r="Q71" s="922">
        <v>15.38311475409836</v>
      </c>
      <c r="R71" s="921">
        <v>24</v>
      </c>
      <c r="S71" s="1032">
        <v>20.479677419354836</v>
      </c>
      <c r="T71" s="922">
        <v>24</v>
      </c>
      <c r="U71" s="922">
        <v>16.415751633986925</v>
      </c>
      <c r="V71" s="921">
        <v>24</v>
      </c>
      <c r="W71" s="1032">
        <v>17.685000000000002</v>
      </c>
      <c r="X71" s="922">
        <v>24</v>
      </c>
      <c r="Y71" s="922">
        <v>17.344239130434783</v>
      </c>
      <c r="Z71" s="921">
        <v>24</v>
      </c>
      <c r="AA71" s="921">
        <v>16.62382513661202</v>
      </c>
      <c r="AB71" s="921">
        <v>24</v>
      </c>
      <c r="AC71" s="1032">
        <v>18.039032258064516</v>
      </c>
      <c r="AD71" s="922">
        <v>24</v>
      </c>
      <c r="AE71" s="922">
        <v>16.82883177570093</v>
      </c>
      <c r="AF71" s="921">
        <v>24</v>
      </c>
      <c r="AG71" s="1032">
        <v>20.404333333333334</v>
      </c>
      <c r="AH71" s="922">
        <v>24</v>
      </c>
      <c r="AI71" s="922">
        <v>17.268442622950815</v>
      </c>
      <c r="AJ71" s="921">
        <v>24</v>
      </c>
      <c r="AK71" s="1032">
        <v>20.479354838709675</v>
      </c>
      <c r="AL71" s="922">
        <v>24</v>
      </c>
      <c r="AM71" s="922">
        <v>19.632608695652173</v>
      </c>
      <c r="AN71" s="922">
        <v>24</v>
      </c>
      <c r="AO71" s="922">
        <v>17.630399999999995</v>
      </c>
      <c r="AP71" s="921">
        <v>24</v>
      </c>
      <c r="AQ71" s="1032">
        <v>16.14935483870968</v>
      </c>
      <c r="AR71" s="922">
        <v>24</v>
      </c>
      <c r="AS71" s="922">
        <v>17.480359477124178</v>
      </c>
      <c r="AT71" s="921">
        <v>24</v>
      </c>
      <c r="AU71" s="1032">
        <v>16.311071428571431</v>
      </c>
      <c r="AV71" s="922">
        <v>24</v>
      </c>
      <c r="AW71" s="922">
        <v>17.382335329341313</v>
      </c>
      <c r="AX71" s="921">
        <v>24</v>
      </c>
      <c r="AY71" s="1021">
        <v>20.202580645161291</v>
      </c>
      <c r="AZ71" s="922">
        <v>24</v>
      </c>
      <c r="BA71" s="922">
        <v>17.59577777777778</v>
      </c>
      <c r="BB71" s="921">
        <v>24</v>
      </c>
      <c r="BC71" s="921">
        <v>18.625384615384615</v>
      </c>
      <c r="BD71" s="922">
        <v>24</v>
      </c>
      <c r="BE71" s="922">
        <v>17.621863013698626</v>
      </c>
      <c r="BF71" s="1217"/>
      <c r="BG71" s="1217"/>
      <c r="BH71" s="1217"/>
      <c r="BI71" s="1217"/>
    </row>
    <row r="72" spans="1:61" ht="15.75" customHeight="1" x14ac:dyDescent="0.25">
      <c r="B72" s="1685" t="s">
        <v>629</v>
      </c>
      <c r="C72" s="1686" t="s">
        <v>480</v>
      </c>
      <c r="D72" s="921">
        <v>0</v>
      </c>
      <c r="E72" s="1032">
        <v>0</v>
      </c>
      <c r="F72" s="921">
        <v>0</v>
      </c>
      <c r="G72" s="1032">
        <v>0</v>
      </c>
      <c r="H72" s="1026">
        <v>0</v>
      </c>
      <c r="I72" s="1021">
        <v>0</v>
      </c>
      <c r="J72" s="921">
        <v>0</v>
      </c>
      <c r="K72" s="1032">
        <v>0</v>
      </c>
      <c r="L72" s="922">
        <v>0</v>
      </c>
      <c r="M72" s="922">
        <v>0</v>
      </c>
      <c r="N72" s="921">
        <v>0</v>
      </c>
      <c r="O72" s="1032">
        <v>0</v>
      </c>
      <c r="P72" s="922">
        <v>0</v>
      </c>
      <c r="Q72" s="922">
        <v>0</v>
      </c>
      <c r="R72" s="921">
        <v>0</v>
      </c>
      <c r="S72" s="1032">
        <v>0</v>
      </c>
      <c r="T72" s="922">
        <v>0</v>
      </c>
      <c r="U72" s="922">
        <v>0</v>
      </c>
      <c r="V72" s="921">
        <v>0</v>
      </c>
      <c r="W72" s="1032">
        <v>0</v>
      </c>
      <c r="X72" s="922">
        <v>0</v>
      </c>
      <c r="Y72" s="922">
        <v>0</v>
      </c>
      <c r="Z72" s="921">
        <v>0</v>
      </c>
      <c r="AA72" s="921">
        <v>0</v>
      </c>
      <c r="AB72" s="921">
        <v>0</v>
      </c>
      <c r="AC72" s="1032">
        <v>0</v>
      </c>
      <c r="AD72" s="922">
        <v>0</v>
      </c>
      <c r="AE72" s="922">
        <v>0</v>
      </c>
      <c r="AF72" s="921">
        <v>0</v>
      </c>
      <c r="AG72" s="1032">
        <v>0</v>
      </c>
      <c r="AH72" s="922">
        <v>0</v>
      </c>
      <c r="AI72" s="922">
        <v>0</v>
      </c>
      <c r="AJ72" s="921">
        <v>0</v>
      </c>
      <c r="AK72" s="1032">
        <v>0</v>
      </c>
      <c r="AL72" s="922">
        <v>0</v>
      </c>
      <c r="AM72" s="922">
        <v>0</v>
      </c>
      <c r="AN72" s="922">
        <v>0</v>
      </c>
      <c r="AO72" s="922">
        <v>0</v>
      </c>
      <c r="AP72" s="921">
        <v>0</v>
      </c>
      <c r="AQ72" s="1032">
        <v>0</v>
      </c>
      <c r="AR72" s="922">
        <v>0</v>
      </c>
      <c r="AS72" s="922">
        <v>0</v>
      </c>
      <c r="AT72" s="921">
        <v>0</v>
      </c>
      <c r="AU72" s="1032">
        <v>0</v>
      </c>
      <c r="AV72" s="922">
        <v>0</v>
      </c>
      <c r="AW72" s="922">
        <v>0</v>
      </c>
      <c r="AX72" s="921">
        <v>0</v>
      </c>
      <c r="AY72" s="1021">
        <v>0</v>
      </c>
      <c r="AZ72" s="922">
        <v>0</v>
      </c>
      <c r="BA72" s="922">
        <v>0</v>
      </c>
      <c r="BB72" s="921">
        <v>0</v>
      </c>
      <c r="BC72" s="921">
        <v>0</v>
      </c>
      <c r="BD72" s="922">
        <v>0</v>
      </c>
      <c r="BE72" s="922">
        <v>0</v>
      </c>
      <c r="BF72" s="1217"/>
      <c r="BG72" s="1217"/>
      <c r="BH72" s="1217"/>
      <c r="BI72" s="1217"/>
    </row>
    <row r="73" spans="1:61" ht="15.75" x14ac:dyDescent="0.25">
      <c r="B73" s="1685" t="s">
        <v>558</v>
      </c>
      <c r="C73" s="1686" t="s">
        <v>480</v>
      </c>
      <c r="D73" s="921">
        <v>8</v>
      </c>
      <c r="E73" s="1032">
        <v>14.650666666666666</v>
      </c>
      <c r="F73" s="921">
        <v>8</v>
      </c>
      <c r="G73" s="1032">
        <v>11.85</v>
      </c>
      <c r="H73" s="1026">
        <v>8</v>
      </c>
      <c r="I73" s="1021">
        <v>13.227377049180326</v>
      </c>
      <c r="J73" s="921">
        <v>13</v>
      </c>
      <c r="K73" s="1032">
        <v>9.6336111111111116</v>
      </c>
      <c r="L73" s="922">
        <v>9.6483516483516478</v>
      </c>
      <c r="M73" s="922">
        <v>12.042619047619045</v>
      </c>
      <c r="N73" s="921">
        <v>13</v>
      </c>
      <c r="O73" s="1032">
        <v>9.2956989247311821</v>
      </c>
      <c r="P73" s="922">
        <v>10.5</v>
      </c>
      <c r="Q73" s="922">
        <v>11.34463114754098</v>
      </c>
      <c r="R73" s="921">
        <v>8</v>
      </c>
      <c r="S73" s="1032">
        <v>8.5970967741935489</v>
      </c>
      <c r="T73" s="922">
        <v>9.9934640522875817</v>
      </c>
      <c r="U73" s="922">
        <v>10.787941176470586</v>
      </c>
      <c r="V73" s="921">
        <v>8</v>
      </c>
      <c r="W73" s="1032">
        <v>7.7986666666666666</v>
      </c>
      <c r="X73" s="922">
        <v>9.6847826086956523</v>
      </c>
      <c r="Y73" s="922">
        <v>8.5721376811594201</v>
      </c>
      <c r="Z73" s="921">
        <v>9.6666666666666661</v>
      </c>
      <c r="AA73" s="921">
        <v>10.297896174863387</v>
      </c>
      <c r="AB73" s="921">
        <v>8</v>
      </c>
      <c r="AC73" s="1032">
        <v>7.1809677419354845</v>
      </c>
      <c r="AD73" s="922">
        <v>9.425233644859814</v>
      </c>
      <c r="AE73" s="922">
        <v>9.8463785046728969</v>
      </c>
      <c r="AF73" s="921">
        <v>8</v>
      </c>
      <c r="AG73" s="1032">
        <v>1.7733333333333332</v>
      </c>
      <c r="AH73" s="922">
        <v>9.25</v>
      </c>
      <c r="AI73" s="922">
        <v>8.8537909836065563</v>
      </c>
      <c r="AJ73" s="921">
        <v>8</v>
      </c>
      <c r="AK73" s="1032">
        <v>7.2032258064516128</v>
      </c>
      <c r="AL73" s="922">
        <v>8</v>
      </c>
      <c r="AM73" s="922">
        <v>5.4251086956521739</v>
      </c>
      <c r="AN73" s="922">
        <v>9.1090909090909093</v>
      </c>
      <c r="AO73" s="922">
        <v>8.6677272727272729</v>
      </c>
      <c r="AP73" s="921">
        <v>8</v>
      </c>
      <c r="AQ73" s="1032">
        <v>5.3803225806451627</v>
      </c>
      <c r="AR73" s="922">
        <v>8.9967320261437909</v>
      </c>
      <c r="AS73" s="922">
        <v>8.3346895424836607</v>
      </c>
      <c r="AT73" s="921">
        <v>8</v>
      </c>
      <c r="AU73" s="1032">
        <v>6.4292857142857134</v>
      </c>
      <c r="AV73" s="922">
        <v>8.9131736526946099</v>
      </c>
      <c r="AW73" s="922">
        <v>8.1749550898203598</v>
      </c>
      <c r="AX73" s="921">
        <v>8</v>
      </c>
      <c r="AY73" s="1021">
        <v>7.0390322580645162</v>
      </c>
      <c r="AZ73" s="922">
        <v>8</v>
      </c>
      <c r="BA73" s="922">
        <v>6.2780000000000014</v>
      </c>
      <c r="BB73" s="921">
        <v>8</v>
      </c>
      <c r="BC73" s="921">
        <v>5.8468681318681321</v>
      </c>
      <c r="BD73" s="922">
        <v>8.8356164383561637</v>
      </c>
      <c r="BE73" s="922">
        <v>8.0784794520547951</v>
      </c>
      <c r="BF73" s="1217"/>
      <c r="BG73" s="1217"/>
      <c r="BH73" s="1217"/>
      <c r="BI73" s="1217"/>
    </row>
    <row r="74" spans="1:61" ht="15.75" x14ac:dyDescent="0.25">
      <c r="B74" s="1685" t="s">
        <v>559</v>
      </c>
      <c r="C74" s="1686" t="s">
        <v>480</v>
      </c>
      <c r="D74" s="921">
        <v>10</v>
      </c>
      <c r="E74" s="1032">
        <v>7.7806666666666668</v>
      </c>
      <c r="F74" s="921">
        <v>10</v>
      </c>
      <c r="G74" s="1032">
        <v>8.1240053763440869</v>
      </c>
      <c r="H74" s="1026">
        <v>10</v>
      </c>
      <c r="I74" s="1021">
        <v>7.955150273224044</v>
      </c>
      <c r="J74" s="921">
        <v>6</v>
      </c>
      <c r="K74" s="1032">
        <v>5.0306666666666668</v>
      </c>
      <c r="L74" s="922">
        <v>8.6813186813186807</v>
      </c>
      <c r="M74" s="922">
        <v>6.9910347985347983</v>
      </c>
      <c r="N74" s="921">
        <v>6</v>
      </c>
      <c r="O74" s="1032">
        <v>6.634731182795699</v>
      </c>
      <c r="P74" s="922">
        <v>7.9999999999999991</v>
      </c>
      <c r="Q74" s="922">
        <v>6.9004986338797822</v>
      </c>
      <c r="R74" s="921">
        <v>10</v>
      </c>
      <c r="S74" s="1032">
        <v>5.5487096774193549</v>
      </c>
      <c r="T74" s="922">
        <v>8.405228758169935</v>
      </c>
      <c r="U74" s="922">
        <v>6.626606753812637</v>
      </c>
      <c r="V74" s="921">
        <v>10</v>
      </c>
      <c r="W74" s="1032">
        <v>5.3706805555555555</v>
      </c>
      <c r="X74" s="922">
        <v>8.6521739130434785</v>
      </c>
      <c r="Y74" s="922">
        <v>5.8565987318840582</v>
      </c>
      <c r="Z74" s="921">
        <v>8.6666666666666661</v>
      </c>
      <c r="AA74" s="921">
        <v>6.4207172131147541</v>
      </c>
      <c r="AB74" s="921">
        <v>10</v>
      </c>
      <c r="AC74" s="1032">
        <v>3.6393548387096772</v>
      </c>
      <c r="AD74" s="922">
        <v>8.8598130841121492</v>
      </c>
      <c r="AE74" s="922">
        <v>6.0178095794392519</v>
      </c>
      <c r="AF74" s="921">
        <v>10</v>
      </c>
      <c r="AG74" s="1032">
        <v>2.6011111111111109</v>
      </c>
      <c r="AH74" s="922">
        <v>9</v>
      </c>
      <c r="AI74" s="922">
        <v>5.5977237021857924</v>
      </c>
      <c r="AJ74" s="921">
        <v>10</v>
      </c>
      <c r="AK74" s="1032">
        <v>3.6324731182795698</v>
      </c>
      <c r="AL74" s="922">
        <v>10</v>
      </c>
      <c r="AM74" s="922">
        <v>3.2984782608695649</v>
      </c>
      <c r="AN74" s="922">
        <v>9.1127272727272732</v>
      </c>
      <c r="AO74" s="922">
        <v>5.3761863636363634</v>
      </c>
      <c r="AP74" s="921">
        <v>10</v>
      </c>
      <c r="AQ74" s="1032">
        <v>5.5112903225806447</v>
      </c>
      <c r="AR74" s="922">
        <v>9.2026143790849666</v>
      </c>
      <c r="AS74" s="922">
        <v>5.3898733660130711</v>
      </c>
      <c r="AT74" s="921">
        <v>10</v>
      </c>
      <c r="AU74" s="1032">
        <v>4.9985714285714282</v>
      </c>
      <c r="AV74" s="922">
        <v>9.2694610778443121</v>
      </c>
      <c r="AW74" s="922">
        <v>5.3570696107784421</v>
      </c>
      <c r="AX74" s="921">
        <v>10</v>
      </c>
      <c r="AY74" s="1021">
        <v>4.9570967741935483</v>
      </c>
      <c r="AZ74" s="922">
        <v>10</v>
      </c>
      <c r="BA74" s="922">
        <v>5.1608888888888877</v>
      </c>
      <c r="BB74" s="921">
        <v>10</v>
      </c>
      <c r="BC74" s="921">
        <v>4.2194505494505483</v>
      </c>
      <c r="BD74" s="922">
        <v>9.331506849315069</v>
      </c>
      <c r="BE74" s="922">
        <v>5.3230993150684922</v>
      </c>
      <c r="BF74" s="1217"/>
      <c r="BG74" s="1217"/>
      <c r="BH74" s="1217"/>
      <c r="BI74" s="1217"/>
    </row>
    <row r="75" spans="1:61" ht="15.75" x14ac:dyDescent="0.25">
      <c r="B75" s="1685" t="s">
        <v>621</v>
      </c>
      <c r="C75" s="1686" t="s">
        <v>480</v>
      </c>
      <c r="D75" s="921">
        <v>13</v>
      </c>
      <c r="E75" s="1032">
        <v>13.403666666666666</v>
      </c>
      <c r="F75" s="921">
        <v>10</v>
      </c>
      <c r="G75" s="1032">
        <v>13.275806451612905</v>
      </c>
      <c r="H75" s="1026">
        <v>11.475409836065573</v>
      </c>
      <c r="I75" s="1021">
        <v>13.338688524590165</v>
      </c>
      <c r="J75" s="921">
        <v>10</v>
      </c>
      <c r="K75" s="1032">
        <v>12.834666666666665</v>
      </c>
      <c r="L75" s="922">
        <v>10.989010989010989</v>
      </c>
      <c r="M75" s="922">
        <v>13.172527472527474</v>
      </c>
      <c r="N75" s="921">
        <v>13</v>
      </c>
      <c r="O75" s="1032">
        <v>12.477419354838711</v>
      </c>
      <c r="P75" s="922">
        <v>11.5</v>
      </c>
      <c r="Q75" s="922">
        <v>12.995901639344263</v>
      </c>
      <c r="R75" s="921">
        <v>13</v>
      </c>
      <c r="S75" s="1032">
        <v>12.779354838709677</v>
      </c>
      <c r="T75" s="922">
        <v>11.803921568627452</v>
      </c>
      <c r="U75" s="922">
        <v>12.952026143790849</v>
      </c>
      <c r="V75" s="921">
        <v>13</v>
      </c>
      <c r="W75" s="1032">
        <v>12.360333333333333</v>
      </c>
      <c r="X75" s="922">
        <v>13</v>
      </c>
      <c r="Y75" s="922">
        <v>12.540978260869565</v>
      </c>
      <c r="Z75" s="921">
        <v>12</v>
      </c>
      <c r="AA75" s="921">
        <v>12.855027322404373</v>
      </c>
      <c r="AB75" s="921">
        <v>13</v>
      </c>
      <c r="AC75" s="1032">
        <v>13.028387096774194</v>
      </c>
      <c r="AD75" s="922">
        <v>12.144859813084112</v>
      </c>
      <c r="AE75" s="922">
        <v>12.88014018691589</v>
      </c>
      <c r="AF75" s="921">
        <v>13</v>
      </c>
      <c r="AG75" s="1032">
        <v>7.6533333333333324</v>
      </c>
      <c r="AH75" s="922">
        <v>12.25</v>
      </c>
      <c r="AI75" s="922">
        <v>12.237500000000001</v>
      </c>
      <c r="AJ75" s="921">
        <v>13</v>
      </c>
      <c r="AK75" s="1032">
        <v>12.32258064516129</v>
      </c>
      <c r="AL75" s="922">
        <v>13</v>
      </c>
      <c r="AM75" s="922">
        <v>11.037826086956523</v>
      </c>
      <c r="AN75" s="922">
        <v>12.334545454545454</v>
      </c>
      <c r="AO75" s="922">
        <v>12.247090909090909</v>
      </c>
      <c r="AP75" s="921">
        <v>13</v>
      </c>
      <c r="AQ75" s="1032">
        <v>12.581612903225805</v>
      </c>
      <c r="AR75" s="922">
        <v>12.401960784313726</v>
      </c>
      <c r="AS75" s="922">
        <v>12.280980392156861</v>
      </c>
      <c r="AT75" s="921">
        <v>13</v>
      </c>
      <c r="AU75" s="1032">
        <v>12.723214285714286</v>
      </c>
      <c r="AV75" s="922">
        <v>12.452095808383234</v>
      </c>
      <c r="AW75" s="922">
        <v>12.318053892215568</v>
      </c>
      <c r="AX75" s="921">
        <v>13</v>
      </c>
      <c r="AY75" s="1021">
        <v>12.561935483870968</v>
      </c>
      <c r="AZ75" s="922">
        <v>13</v>
      </c>
      <c r="BA75" s="922">
        <v>12.61888888888889</v>
      </c>
      <c r="BB75" s="921">
        <v>13</v>
      </c>
      <c r="BC75" s="921">
        <v>11.81967032967033</v>
      </c>
      <c r="BD75" s="922">
        <v>12.498630136986302</v>
      </c>
      <c r="BE75" s="922">
        <v>12.338767123287671</v>
      </c>
      <c r="BF75" s="1217"/>
      <c r="BG75" s="1217"/>
      <c r="BH75" s="1217"/>
      <c r="BI75" s="1217"/>
    </row>
    <row r="76" spans="1:61" ht="15.75" x14ac:dyDescent="0.25">
      <c r="B76" s="1685" t="s">
        <v>471</v>
      </c>
      <c r="C76" s="1686" t="s">
        <v>480</v>
      </c>
      <c r="D76" s="921">
        <v>105</v>
      </c>
      <c r="E76" s="1032">
        <v>104.48533333333333</v>
      </c>
      <c r="F76" s="921">
        <v>105</v>
      </c>
      <c r="G76" s="1032">
        <v>101.03838709677419</v>
      </c>
      <c r="H76" s="1026">
        <v>105</v>
      </c>
      <c r="I76" s="1021">
        <v>102.73360655737704</v>
      </c>
      <c r="J76" s="921">
        <v>75</v>
      </c>
      <c r="K76" s="1032">
        <v>84.246000000000009</v>
      </c>
      <c r="L76" s="922">
        <v>95.109890109890117</v>
      </c>
      <c r="M76" s="922">
        <v>96.638791208791218</v>
      </c>
      <c r="N76" s="921">
        <v>40</v>
      </c>
      <c r="O76" s="1032">
        <v>103.17516129032259</v>
      </c>
      <c r="P76" s="922">
        <v>81.106557377049185</v>
      </c>
      <c r="Q76" s="922">
        <v>98.299672131147545</v>
      </c>
      <c r="R76" s="921">
        <v>105</v>
      </c>
      <c r="S76" s="1032">
        <v>101.75935483870968</v>
      </c>
      <c r="T76" s="922">
        <v>85.947712418300654</v>
      </c>
      <c r="U76" s="922">
        <v>99.000653594771251</v>
      </c>
      <c r="V76" s="921">
        <v>105</v>
      </c>
      <c r="W76" s="1032">
        <v>105.77099999999999</v>
      </c>
      <c r="X76" s="922">
        <v>83.097826086956516</v>
      </c>
      <c r="Y76" s="922">
        <v>103.54456521739131</v>
      </c>
      <c r="Z76" s="921">
        <v>89.071038251366119</v>
      </c>
      <c r="AA76" s="921">
        <v>100.11054644808745</v>
      </c>
      <c r="AB76" s="921">
        <v>110</v>
      </c>
      <c r="AC76" s="1032">
        <v>101.85129032258065</v>
      </c>
      <c r="AD76" s="922">
        <v>92.10280373831776</v>
      </c>
      <c r="AE76" s="922">
        <v>100.36271028037385</v>
      </c>
      <c r="AF76" s="921">
        <v>112</v>
      </c>
      <c r="AG76" s="1032">
        <v>7.8066666666666666</v>
      </c>
      <c r="AH76" s="922">
        <v>94.549180327868854</v>
      </c>
      <c r="AI76" s="922">
        <v>88.982868852459035</v>
      </c>
      <c r="AJ76" s="921">
        <v>112</v>
      </c>
      <c r="AK76" s="1032">
        <v>95.711290322580638</v>
      </c>
      <c r="AL76" s="922">
        <v>111.32608695652173</v>
      </c>
      <c r="AM76" s="922">
        <v>69.115652173913034</v>
      </c>
      <c r="AN76" s="922">
        <v>96.516363636363636</v>
      </c>
      <c r="AO76" s="922">
        <v>89.741345454545467</v>
      </c>
      <c r="AP76" s="921">
        <v>112</v>
      </c>
      <c r="AQ76" s="1032">
        <v>103.4690322580645</v>
      </c>
      <c r="AR76" s="922">
        <v>98.084967320261441</v>
      </c>
      <c r="AS76" s="922">
        <v>91.13205882352942</v>
      </c>
      <c r="AT76" s="921">
        <v>112</v>
      </c>
      <c r="AU76" s="1032">
        <v>106.77107142857143</v>
      </c>
      <c r="AV76" s="922">
        <v>99.251497005988028</v>
      </c>
      <c r="AW76" s="922">
        <v>92.443113772455106</v>
      </c>
      <c r="AX76" s="921">
        <v>112</v>
      </c>
      <c r="AY76" s="1021">
        <v>110.74064516129032</v>
      </c>
      <c r="AZ76" s="922">
        <v>112</v>
      </c>
      <c r="BA76" s="922">
        <v>107.001</v>
      </c>
      <c r="BB76" s="921">
        <v>111.65934065934066</v>
      </c>
      <c r="BC76" s="921">
        <v>87.850164835164833</v>
      </c>
      <c r="BD76" s="922">
        <v>100.33424657534246</v>
      </c>
      <c r="BE76" s="922">
        <v>93.997150684931526</v>
      </c>
      <c r="BF76" s="1217"/>
      <c r="BG76" s="1217"/>
      <c r="BH76" s="1217"/>
      <c r="BI76" s="1217"/>
    </row>
    <row r="77" spans="1:61" ht="16.5" thickBot="1" x14ac:dyDescent="0.3">
      <c r="B77" s="1689" t="s">
        <v>472</v>
      </c>
      <c r="C77" s="1690" t="s">
        <v>480</v>
      </c>
      <c r="D77" s="921">
        <v>9</v>
      </c>
      <c r="E77" s="1032">
        <v>5.8198888888888893</v>
      </c>
      <c r="F77" s="921">
        <v>9</v>
      </c>
      <c r="G77" s="1032">
        <v>8.7612903225806456</v>
      </c>
      <c r="H77" s="1026">
        <v>9</v>
      </c>
      <c r="I77" s="1021">
        <v>7.3146994535519134</v>
      </c>
      <c r="J77" s="921">
        <v>9</v>
      </c>
      <c r="K77" s="1032">
        <v>9.0474444444444444</v>
      </c>
      <c r="L77" s="922">
        <v>9</v>
      </c>
      <c r="M77" s="922">
        <v>7.8859340659340669</v>
      </c>
      <c r="N77" s="921">
        <v>9</v>
      </c>
      <c r="O77" s="1032">
        <v>9.5784946236559136</v>
      </c>
      <c r="P77" s="922">
        <v>9</v>
      </c>
      <c r="Q77" s="922">
        <v>8.3160109289617505</v>
      </c>
      <c r="R77" s="921">
        <v>9</v>
      </c>
      <c r="S77" s="1032">
        <v>9.9317204301075286</v>
      </c>
      <c r="T77" s="922">
        <v>9</v>
      </c>
      <c r="U77" s="922">
        <v>8.6433769063180854</v>
      </c>
      <c r="V77" s="921">
        <v>9</v>
      </c>
      <c r="W77" s="1032">
        <v>9.2617777777777768</v>
      </c>
      <c r="X77" s="922">
        <v>9</v>
      </c>
      <c r="Y77" s="922">
        <v>9.5942391304347829</v>
      </c>
      <c r="Z77" s="921">
        <v>9</v>
      </c>
      <c r="AA77" s="921">
        <v>8.7447540983606569</v>
      </c>
      <c r="AB77" s="921">
        <v>9</v>
      </c>
      <c r="AC77" s="1032">
        <v>9.5245161290322571</v>
      </c>
      <c r="AD77" s="922">
        <v>9</v>
      </c>
      <c r="AE77" s="922">
        <v>8.8577102803738335</v>
      </c>
      <c r="AF77" s="921">
        <v>9</v>
      </c>
      <c r="AG77" s="1032">
        <v>10.108888888888888</v>
      </c>
      <c r="AH77" s="922">
        <v>9</v>
      </c>
      <c r="AI77" s="922">
        <v>9.0115437158469955</v>
      </c>
      <c r="AJ77" s="921">
        <v>9</v>
      </c>
      <c r="AK77" s="1032">
        <v>9.9884946236559138</v>
      </c>
      <c r="AL77" s="922">
        <v>9</v>
      </c>
      <c r="AM77" s="922">
        <v>9.8714130434782597</v>
      </c>
      <c r="AN77" s="922">
        <v>9</v>
      </c>
      <c r="AO77" s="922">
        <v>9.1216727272727294</v>
      </c>
      <c r="AP77" s="921">
        <v>9</v>
      </c>
      <c r="AQ77" s="1032">
        <v>9.8933333333333344</v>
      </c>
      <c r="AR77" s="922">
        <v>9</v>
      </c>
      <c r="AS77" s="922">
        <v>9.1998474945533779</v>
      </c>
      <c r="AT77" s="921">
        <v>9</v>
      </c>
      <c r="AU77" s="1032">
        <v>10.262857142857143</v>
      </c>
      <c r="AV77" s="922">
        <v>9</v>
      </c>
      <c r="AW77" s="922">
        <v>9.2889620758483051</v>
      </c>
      <c r="AX77" s="921">
        <v>9</v>
      </c>
      <c r="AY77" s="1021">
        <v>9.5578494623655921</v>
      </c>
      <c r="AZ77" s="922">
        <v>9</v>
      </c>
      <c r="BA77" s="922">
        <v>9.8927407407407415</v>
      </c>
      <c r="BB77" s="921">
        <v>9</v>
      </c>
      <c r="BC77" s="921">
        <v>9.8819597069597052</v>
      </c>
      <c r="BD77" s="922">
        <v>9</v>
      </c>
      <c r="BE77" s="922">
        <v>9.3117990867579934</v>
      </c>
      <c r="BF77" s="1217"/>
      <c r="BG77" s="1217"/>
      <c r="BH77" s="1217"/>
      <c r="BI77" s="1217"/>
    </row>
    <row r="78" spans="1:61" ht="19.5" thickBot="1" x14ac:dyDescent="0.3">
      <c r="B78" s="1713" t="s">
        <v>2</v>
      </c>
      <c r="C78" s="1693" t="s">
        <v>480</v>
      </c>
      <c r="D78" s="1700">
        <v>169</v>
      </c>
      <c r="E78" s="1699">
        <v>166.76355555555557</v>
      </c>
      <c r="F78" s="1700">
        <v>166</v>
      </c>
      <c r="G78" s="1699">
        <v>159.30755376344086</v>
      </c>
      <c r="H78" s="1696">
        <v>167.47540983606558</v>
      </c>
      <c r="I78" s="1697">
        <v>162.97443989071039</v>
      </c>
      <c r="J78" s="1700">
        <v>137</v>
      </c>
      <c r="K78" s="1699">
        <v>131.5853888888889</v>
      </c>
      <c r="L78" s="1700">
        <v>157.42857142857144</v>
      </c>
      <c r="M78" s="1699">
        <v>152.62640109890111</v>
      </c>
      <c r="N78" s="1700">
        <v>105</v>
      </c>
      <c r="O78" s="1699">
        <v>155.04053763440862</v>
      </c>
      <c r="P78" s="1696">
        <v>144.10655737704917</v>
      </c>
      <c r="Q78" s="1698">
        <v>153.23982923497269</v>
      </c>
      <c r="R78" s="1700">
        <v>169</v>
      </c>
      <c r="S78" s="1699">
        <v>159.09591397849465</v>
      </c>
      <c r="T78" s="1696">
        <v>149.15032679738562</v>
      </c>
      <c r="U78" s="1698">
        <v>154.42635620915033</v>
      </c>
      <c r="V78" s="1700">
        <v>169</v>
      </c>
      <c r="W78" s="1699">
        <v>158.24745833333333</v>
      </c>
      <c r="X78" s="1700">
        <v>147.43478260869566</v>
      </c>
      <c r="Y78" s="1699">
        <v>157.45275815217391</v>
      </c>
      <c r="Z78" s="1700">
        <v>152.40437158469945</v>
      </c>
      <c r="AA78" s="1701">
        <v>155.05276639344265</v>
      </c>
      <c r="AB78" s="1700">
        <v>174</v>
      </c>
      <c r="AC78" s="1699">
        <v>153.26354838709679</v>
      </c>
      <c r="AD78" s="1700">
        <v>155.53271028037383</v>
      </c>
      <c r="AE78" s="1699">
        <v>154.79358060747663</v>
      </c>
      <c r="AF78" s="1700">
        <v>176</v>
      </c>
      <c r="AG78" s="1699">
        <v>50.347666666666669</v>
      </c>
      <c r="AH78" s="1700">
        <v>158.04918032786884</v>
      </c>
      <c r="AI78" s="1699">
        <v>141.95186987704918</v>
      </c>
      <c r="AJ78" s="1700">
        <v>176</v>
      </c>
      <c r="AK78" s="1699">
        <v>149.33741935483872</v>
      </c>
      <c r="AL78" s="1700">
        <v>175.32608695652175</v>
      </c>
      <c r="AM78" s="1699">
        <v>118.38108695652173</v>
      </c>
      <c r="AN78" s="1700">
        <v>160.07272727272726</v>
      </c>
      <c r="AO78" s="1699">
        <v>142.78442272727276</v>
      </c>
      <c r="AP78" s="1700">
        <v>176</v>
      </c>
      <c r="AQ78" s="1699">
        <v>152.98494623655913</v>
      </c>
      <c r="AR78" s="1700">
        <v>161.68627450980392</v>
      </c>
      <c r="AS78" s="1699">
        <v>143.81780909586058</v>
      </c>
      <c r="AT78" s="1700">
        <v>176</v>
      </c>
      <c r="AU78" s="1699">
        <v>157.49607142857144</v>
      </c>
      <c r="AV78" s="1700">
        <v>162.88622754491018</v>
      </c>
      <c r="AW78" s="1699">
        <v>144.9644897704591</v>
      </c>
      <c r="AX78" s="1700">
        <v>176</v>
      </c>
      <c r="AY78" s="1699">
        <v>165.05913978494624</v>
      </c>
      <c r="AZ78" s="1700">
        <v>176</v>
      </c>
      <c r="BA78" s="1699">
        <v>158.54729629629631</v>
      </c>
      <c r="BB78" s="1700">
        <v>175.65934065934067</v>
      </c>
      <c r="BC78" s="1701">
        <v>138.24349816849815</v>
      </c>
      <c r="BD78" s="1700">
        <v>164</v>
      </c>
      <c r="BE78" s="1699">
        <v>146.67115867579909</v>
      </c>
      <c r="BF78" s="1217"/>
      <c r="BG78" s="1217"/>
      <c r="BH78" s="1217"/>
      <c r="BI78" s="1217"/>
    </row>
    <row r="79" spans="1:61" ht="18.75" x14ac:dyDescent="0.25">
      <c r="B79" s="1714" t="s">
        <v>475</v>
      </c>
      <c r="C79" s="1715"/>
      <c r="D79" s="1716"/>
      <c r="E79" s="1717"/>
      <c r="F79" s="1716"/>
      <c r="G79" s="1717"/>
      <c r="H79" s="1718"/>
      <c r="I79" s="1717"/>
      <c r="J79" s="1716"/>
      <c r="K79" s="1717"/>
      <c r="L79" s="1718"/>
      <c r="M79" s="1718"/>
      <c r="N79" s="1716"/>
      <c r="O79" s="1717"/>
      <c r="P79" s="1718"/>
      <c r="Q79" s="1718"/>
      <c r="R79" s="1716"/>
      <c r="S79" s="1717"/>
      <c r="T79" s="1718"/>
      <c r="U79" s="1718"/>
      <c r="V79" s="1716"/>
      <c r="W79" s="1717"/>
      <c r="X79" s="1718"/>
      <c r="Y79" s="1718"/>
      <c r="Z79" s="1718"/>
      <c r="AA79" s="1718"/>
      <c r="AB79" s="1716"/>
      <c r="AC79" s="1717"/>
      <c r="AD79" s="1718"/>
      <c r="AE79" s="1718"/>
      <c r="AF79" s="1716"/>
      <c r="AG79" s="1717"/>
      <c r="AH79" s="1718"/>
      <c r="AI79" s="1718"/>
      <c r="AJ79" s="1716"/>
      <c r="AK79" s="1717"/>
      <c r="AL79" s="1718"/>
      <c r="AM79" s="1718"/>
      <c r="AN79" s="1718"/>
      <c r="AO79" s="1718"/>
      <c r="AP79" s="1716"/>
      <c r="AQ79" s="1717"/>
      <c r="AR79" s="1718"/>
      <c r="AS79" s="1718"/>
      <c r="AT79" s="1716"/>
      <c r="AU79" s="1717"/>
      <c r="AV79" s="1718"/>
      <c r="AW79" s="1718"/>
      <c r="AX79" s="1716"/>
      <c r="AY79" s="1717"/>
      <c r="AZ79" s="1718"/>
      <c r="BA79" s="1718"/>
      <c r="BB79" s="1718"/>
      <c r="BC79" s="1718"/>
      <c r="BD79" s="1718"/>
      <c r="BE79" s="1718"/>
      <c r="BF79" s="1217"/>
      <c r="BG79" s="1217"/>
      <c r="BH79" s="1217"/>
      <c r="BI79" s="1217"/>
    </row>
    <row r="80" spans="1:61" ht="15.75" customHeight="1" x14ac:dyDescent="0.25">
      <c r="B80" s="1685" t="s">
        <v>620</v>
      </c>
      <c r="C80" s="1686" t="s">
        <v>480</v>
      </c>
      <c r="D80" s="921">
        <v>0</v>
      </c>
      <c r="E80" s="1032">
        <v>0</v>
      </c>
      <c r="F80" s="921">
        <v>0</v>
      </c>
      <c r="G80" s="1032">
        <v>0</v>
      </c>
      <c r="H80" s="1026">
        <v>0</v>
      </c>
      <c r="I80" s="1021">
        <v>0</v>
      </c>
      <c r="J80" s="1032">
        <v>0</v>
      </c>
      <c r="K80" s="1032">
        <v>0</v>
      </c>
      <c r="L80" s="922">
        <v>0</v>
      </c>
      <c r="M80" s="922">
        <v>0</v>
      </c>
      <c r="N80" s="1032">
        <v>0</v>
      </c>
      <c r="O80" s="1032">
        <v>0</v>
      </c>
      <c r="P80" s="922">
        <v>0</v>
      </c>
      <c r="Q80" s="922">
        <v>0</v>
      </c>
      <c r="R80" s="1032">
        <v>0</v>
      </c>
      <c r="S80" s="1032">
        <v>0</v>
      </c>
      <c r="T80" s="922">
        <v>0</v>
      </c>
      <c r="U80" s="922">
        <v>0</v>
      </c>
      <c r="V80" s="1032">
        <v>0</v>
      </c>
      <c r="W80" s="1032">
        <v>0</v>
      </c>
      <c r="X80" s="922">
        <v>0</v>
      </c>
      <c r="Y80" s="922">
        <v>0</v>
      </c>
      <c r="Z80" s="921">
        <v>0</v>
      </c>
      <c r="AA80" s="921">
        <v>0</v>
      </c>
      <c r="AB80" s="1032">
        <v>0</v>
      </c>
      <c r="AC80" s="1032">
        <v>0</v>
      </c>
      <c r="AD80" s="922">
        <v>0</v>
      </c>
      <c r="AE80" s="922">
        <v>0</v>
      </c>
      <c r="AF80" s="1032">
        <v>0</v>
      </c>
      <c r="AG80" s="1032">
        <v>0</v>
      </c>
      <c r="AH80" s="922">
        <v>0</v>
      </c>
      <c r="AI80" s="922">
        <v>0</v>
      </c>
      <c r="AJ80" s="1032">
        <v>0</v>
      </c>
      <c r="AK80" s="1032">
        <v>0</v>
      </c>
      <c r="AL80" s="922">
        <v>0</v>
      </c>
      <c r="AM80" s="922">
        <v>0</v>
      </c>
      <c r="AN80" s="922">
        <v>0</v>
      </c>
      <c r="AO80" s="922">
        <v>0</v>
      </c>
      <c r="AP80" s="1032">
        <v>0</v>
      </c>
      <c r="AQ80" s="1032">
        <v>0</v>
      </c>
      <c r="AR80" s="922">
        <v>0</v>
      </c>
      <c r="AS80" s="922">
        <v>0</v>
      </c>
      <c r="AT80" s="1032">
        <v>0</v>
      </c>
      <c r="AU80" s="1032">
        <v>0</v>
      </c>
      <c r="AV80" s="922">
        <v>0</v>
      </c>
      <c r="AW80" s="922">
        <v>0</v>
      </c>
      <c r="AX80" s="1032">
        <v>0</v>
      </c>
      <c r="AY80" s="1032">
        <v>0</v>
      </c>
      <c r="AZ80" s="922">
        <v>0</v>
      </c>
      <c r="BA80" s="922">
        <v>0</v>
      </c>
      <c r="BB80" s="921">
        <v>0</v>
      </c>
      <c r="BC80" s="921">
        <v>0</v>
      </c>
      <c r="BD80" s="922">
        <v>0</v>
      </c>
      <c r="BE80" s="922">
        <v>0</v>
      </c>
      <c r="BF80" s="1217"/>
      <c r="BG80" s="1217"/>
      <c r="BH80" s="1217"/>
      <c r="BI80" s="1217"/>
    </row>
    <row r="81" spans="2:68" ht="16.5" thickBot="1" x14ac:dyDescent="0.3">
      <c r="B81" s="1689" t="s">
        <v>474</v>
      </c>
      <c r="C81" s="1690" t="s">
        <v>480</v>
      </c>
      <c r="D81" s="931">
        <v>185.76804784290829</v>
      </c>
      <c r="E81" s="1545">
        <v>183.10133333333332</v>
      </c>
      <c r="F81" s="1691">
        <v>188.87533726313575</v>
      </c>
      <c r="G81" s="1545">
        <v>151.95000000000002</v>
      </c>
      <c r="H81" s="1719">
        <v>187.34716213843373</v>
      </c>
      <c r="I81" s="936">
        <v>167.27032786885246</v>
      </c>
      <c r="J81" s="1545">
        <v>175.07488526934708</v>
      </c>
      <c r="K81" s="1545">
        <v>139.25200000000001</v>
      </c>
      <c r="L81" s="932">
        <v>183.30135657719637</v>
      </c>
      <c r="M81" s="932">
        <v>158.03351648351648</v>
      </c>
      <c r="N81" s="1545">
        <v>133.94724837858203</v>
      </c>
      <c r="O81" s="1545">
        <v>150.0132258064516</v>
      </c>
      <c r="P81" s="932">
        <v>170.76055859230257</v>
      </c>
      <c r="Q81" s="932">
        <v>155.9955737704918</v>
      </c>
      <c r="R81" s="1545">
        <v>183.78451350436853</v>
      </c>
      <c r="S81" s="1545">
        <v>145.78129032258065</v>
      </c>
      <c r="T81" s="932">
        <v>173.39939913004145</v>
      </c>
      <c r="U81" s="932">
        <v>153.92601307189543</v>
      </c>
      <c r="V81" s="1545">
        <v>180.71898674593501</v>
      </c>
      <c r="W81" s="1545">
        <v>131.95733333333334</v>
      </c>
      <c r="X81" s="932">
        <v>165.99189370379909</v>
      </c>
      <c r="Y81" s="932">
        <v>142.69945652173917</v>
      </c>
      <c r="Z81" s="921">
        <v>174.59933152608954</v>
      </c>
      <c r="AA81" s="921">
        <v>150.32459016393443</v>
      </c>
      <c r="AB81" s="1545">
        <v>188.62614334697059</v>
      </c>
      <c r="AC81" s="1545">
        <v>132.27709677419355</v>
      </c>
      <c r="AD81" s="932">
        <v>176.63125286462841</v>
      </c>
      <c r="AE81" s="932">
        <v>147.71023364485981</v>
      </c>
      <c r="AF81" s="1545">
        <v>189.2366548386147</v>
      </c>
      <c r="AG81" s="1545">
        <v>69.044666666666672</v>
      </c>
      <c r="AH81" s="932">
        <v>178.18109736962671</v>
      </c>
      <c r="AI81" s="932">
        <v>138.03823770491803</v>
      </c>
      <c r="AJ81" s="1545">
        <v>190.18494371283936</v>
      </c>
      <c r="AK81" s="1545">
        <v>167.0541935483871</v>
      </c>
      <c r="AL81" s="932">
        <v>189.35047113057118</v>
      </c>
      <c r="AM81" s="932">
        <v>123.37619565217392</v>
      </c>
      <c r="AN81" s="932">
        <v>179.53425823013433</v>
      </c>
      <c r="AO81" s="932">
        <v>141.30912727272727</v>
      </c>
      <c r="AP81" s="1545">
        <v>190.29772149061711</v>
      </c>
      <c r="AQ81" s="1545">
        <v>155.11559139784947</v>
      </c>
      <c r="AR81" s="932">
        <v>180.62467444279761</v>
      </c>
      <c r="AS81" s="932">
        <v>142.70782135076252</v>
      </c>
      <c r="AT81" s="1545">
        <v>191.47994271129102</v>
      </c>
      <c r="AU81" s="1545">
        <v>152.15</v>
      </c>
      <c r="AV81" s="932">
        <v>181.5346969323719</v>
      </c>
      <c r="AW81" s="932">
        <v>143.49938123752494</v>
      </c>
      <c r="AX81" s="1545">
        <v>188.99943452752183</v>
      </c>
      <c r="AY81" s="1545">
        <v>142.62387096774194</v>
      </c>
      <c r="AZ81" s="932">
        <v>190.21833591642729</v>
      </c>
      <c r="BA81" s="932">
        <v>149.89025925925927</v>
      </c>
      <c r="BB81" s="921">
        <v>189.77963503566485</v>
      </c>
      <c r="BC81" s="921">
        <v>136.4875457875458</v>
      </c>
      <c r="BD81" s="932">
        <v>182.1686883445627</v>
      </c>
      <c r="BE81" s="932">
        <v>143.42502283105023</v>
      </c>
      <c r="BF81" s="1217"/>
      <c r="BG81" s="1217"/>
      <c r="BH81" s="1217"/>
      <c r="BI81" s="1217"/>
    </row>
    <row r="82" spans="2:68" ht="19.5" thickBot="1" x14ac:dyDescent="0.3">
      <c r="B82" s="1713" t="s">
        <v>2</v>
      </c>
      <c r="C82" s="1720" t="s">
        <v>480</v>
      </c>
      <c r="D82" s="1700">
        <v>185.76804784290829</v>
      </c>
      <c r="E82" s="1699">
        <v>183.10133333333332</v>
      </c>
      <c r="F82" s="1700">
        <v>188.87533726313575</v>
      </c>
      <c r="G82" s="1699">
        <v>151.95000000000002</v>
      </c>
      <c r="H82" s="1721">
        <v>187.34716213843373</v>
      </c>
      <c r="I82" s="1699">
        <v>167.27032786885246</v>
      </c>
      <c r="J82" s="1700">
        <v>175.07488526934708</v>
      </c>
      <c r="K82" s="1699">
        <v>139.25200000000001</v>
      </c>
      <c r="L82" s="1722">
        <v>183.30135657719637</v>
      </c>
      <c r="M82" s="1723">
        <v>158.03351648351648</v>
      </c>
      <c r="N82" s="1700">
        <v>133.94724837858203</v>
      </c>
      <c r="O82" s="1699">
        <v>150.0132258064516</v>
      </c>
      <c r="P82" s="1721">
        <v>170.76055859230257</v>
      </c>
      <c r="Q82" s="1721">
        <v>155.9955737704918</v>
      </c>
      <c r="R82" s="1700">
        <v>183.78451350436853</v>
      </c>
      <c r="S82" s="1699">
        <v>145.78129032258065</v>
      </c>
      <c r="T82" s="1721">
        <v>173.39939913004145</v>
      </c>
      <c r="U82" s="1721">
        <v>153.92601307189543</v>
      </c>
      <c r="V82" s="1700">
        <v>180.71898674593501</v>
      </c>
      <c r="W82" s="1699">
        <v>131.95733333333334</v>
      </c>
      <c r="X82" s="1722">
        <v>165.99189370379909</v>
      </c>
      <c r="Y82" s="1723">
        <v>142.69945652173917</v>
      </c>
      <c r="Z82" s="1724">
        <v>174.59933152608954</v>
      </c>
      <c r="AA82" s="1701">
        <v>150.32459016393443</v>
      </c>
      <c r="AB82" s="1700">
        <v>188.62614334697059</v>
      </c>
      <c r="AC82" s="1699">
        <v>132.27709677419355</v>
      </c>
      <c r="AD82" s="1721">
        <v>176.63125286462841</v>
      </c>
      <c r="AE82" s="1721">
        <v>147.71023364485981</v>
      </c>
      <c r="AF82" s="1700">
        <v>189.2366548386147</v>
      </c>
      <c r="AG82" s="1699">
        <v>69.044666666666672</v>
      </c>
      <c r="AH82" s="1721">
        <v>178.18109736962671</v>
      </c>
      <c r="AI82" s="1721">
        <v>138.03823770491803</v>
      </c>
      <c r="AJ82" s="1700">
        <v>190.18494371283936</v>
      </c>
      <c r="AK82" s="1699">
        <v>167.0541935483871</v>
      </c>
      <c r="AL82" s="1722">
        <v>189.35047113057118</v>
      </c>
      <c r="AM82" s="1723">
        <v>123.37619565217392</v>
      </c>
      <c r="AN82" s="1721">
        <v>179.53425823013433</v>
      </c>
      <c r="AO82" s="1721">
        <v>141.30912727272727</v>
      </c>
      <c r="AP82" s="1700">
        <v>190.29772149061711</v>
      </c>
      <c r="AQ82" s="1699">
        <v>155.11559139784947</v>
      </c>
      <c r="AR82" s="1721">
        <v>180.62467444279761</v>
      </c>
      <c r="AS82" s="1721">
        <v>142.70782135076252</v>
      </c>
      <c r="AT82" s="1700">
        <v>191.47994271129102</v>
      </c>
      <c r="AU82" s="1699">
        <v>152.15</v>
      </c>
      <c r="AV82" s="1721">
        <v>181.5346969323719</v>
      </c>
      <c r="AW82" s="1721">
        <v>143.49938123752494</v>
      </c>
      <c r="AX82" s="1700">
        <v>188.99943452752183</v>
      </c>
      <c r="AY82" s="1699">
        <v>142.62387096774194</v>
      </c>
      <c r="AZ82" s="1722">
        <v>190.21833591642729</v>
      </c>
      <c r="BA82" s="1723">
        <v>149.89025925925927</v>
      </c>
      <c r="BB82" s="1724">
        <v>189.77963503566485</v>
      </c>
      <c r="BC82" s="1701">
        <v>136.4875457875458</v>
      </c>
      <c r="BD82" s="1721">
        <v>182.1686883445627</v>
      </c>
      <c r="BE82" s="1721">
        <v>143.42502283105023</v>
      </c>
      <c r="BF82" s="1217"/>
      <c r="BG82" s="1217"/>
      <c r="BH82" s="1217"/>
      <c r="BI82" s="1217"/>
    </row>
    <row r="83" spans="2:68" x14ac:dyDescent="0.25">
      <c r="B83" s="1725" t="s">
        <v>69</v>
      </c>
      <c r="C83" s="1555" t="s">
        <v>300</v>
      </c>
      <c r="D83" s="1541">
        <v>13.94715660971764</v>
      </c>
      <c r="E83" s="1541">
        <v>12.991166666666663</v>
      </c>
      <c r="F83" s="1541">
        <v>13.908971230477588</v>
      </c>
      <c r="G83" s="1541">
        <v>12.866424731182788</v>
      </c>
      <c r="H83" s="1541">
        <v>13.92775092518581</v>
      </c>
      <c r="I83" s="1541">
        <v>12.92777322404371</v>
      </c>
      <c r="J83" s="1541">
        <v>11.632161066778659</v>
      </c>
      <c r="K83" s="1541">
        <v>12.155444444444434</v>
      </c>
      <c r="L83" s="1013">
        <v>13.170963059776859</v>
      </c>
      <c r="M83" s="1726">
        <v>12.673159340659334</v>
      </c>
      <c r="N83" s="1541">
        <v>9.1464197791118007</v>
      </c>
      <c r="O83" s="1541">
        <v>12.584395161290324</v>
      </c>
      <c r="P83" s="1541">
        <v>12.148333209771803</v>
      </c>
      <c r="Q83" s="1541">
        <v>12.650604508196716</v>
      </c>
      <c r="R83" s="1541">
        <v>14.917200404881076</v>
      </c>
      <c r="S83" s="1541">
        <v>12.872379032258063</v>
      </c>
      <c r="T83" s="1541">
        <v>12.709345517277605</v>
      </c>
      <c r="U83" s="1541">
        <v>12.695539215686273</v>
      </c>
      <c r="V83" s="1541">
        <v>14.974472207727153</v>
      </c>
      <c r="W83" s="1541">
        <v>13.413180555555559</v>
      </c>
      <c r="X83" s="1013">
        <v>12.991373825386889</v>
      </c>
      <c r="Y83" s="1726">
        <v>12.951689311594203</v>
      </c>
      <c r="Z83" s="1727">
        <v>13.080677761613597</v>
      </c>
      <c r="AA83" s="1541">
        <v>12.813185336976318</v>
      </c>
      <c r="AB83" s="1541">
        <v>14.241616360697778</v>
      </c>
      <c r="AC83" s="1541">
        <v>13.153857526881717</v>
      </c>
      <c r="AD83" s="1541">
        <v>13.248851110079062</v>
      </c>
      <c r="AE83" s="1541">
        <v>12.862535046728969</v>
      </c>
      <c r="AF83" s="1541">
        <v>14.214125591788585</v>
      </c>
      <c r="AG83" s="1541">
        <v>8.7542083333333345</v>
      </c>
      <c r="AH83" s="1541">
        <v>13.367532398813841</v>
      </c>
      <c r="AI83" s="1541">
        <v>12.357412909836063</v>
      </c>
      <c r="AJ83" s="1541">
        <v>14.241616360697778</v>
      </c>
      <c r="AK83" s="1541">
        <v>15.220969277327148</v>
      </c>
      <c r="AL83" s="1013">
        <v>14.232651979531738</v>
      </c>
      <c r="AM83" s="1726">
        <v>12.415716097070378</v>
      </c>
      <c r="AN83" s="1541">
        <v>13.466065499971666</v>
      </c>
      <c r="AO83" s="1541">
        <v>12.680213809444147</v>
      </c>
      <c r="AP83" s="1541">
        <v>14.241616360697778</v>
      </c>
      <c r="AQ83" s="1541">
        <v>14.394798387096774</v>
      </c>
      <c r="AR83" s="1541">
        <v>13.544634378019083</v>
      </c>
      <c r="AS83" s="1541">
        <v>12.853913554239021</v>
      </c>
      <c r="AT83" s="1541">
        <v>14.276955275508111</v>
      </c>
      <c r="AU83" s="1541">
        <v>13.919455642716425</v>
      </c>
      <c r="AV83" s="1541">
        <v>13.606026549066067</v>
      </c>
      <c r="AW83" s="1541">
        <v>12.943240435907786</v>
      </c>
      <c r="AX83" s="1541">
        <v>14.241616360697778</v>
      </c>
      <c r="AY83" s="1541">
        <v>13.631605356628043</v>
      </c>
      <c r="AZ83" s="1024">
        <v>14.252610689749883</v>
      </c>
      <c r="BA83" s="1032">
        <v>13.984036378350325</v>
      </c>
      <c r="BB83" s="1727">
        <v>14.242521671397853</v>
      </c>
      <c r="BC83" s="1541">
        <v>13.191259093307714</v>
      </c>
      <c r="BD83" s="1541">
        <v>13.660008149506021</v>
      </c>
      <c r="BE83" s="1541">
        <v>13.001704305886769</v>
      </c>
      <c r="BF83" s="1217"/>
      <c r="BG83" s="1217"/>
      <c r="BH83" s="1217"/>
      <c r="BI83" s="1217"/>
    </row>
    <row r="84" spans="2:68" x14ac:dyDescent="0.25">
      <c r="B84" s="1362" t="s">
        <v>1930</v>
      </c>
      <c r="C84" s="1555" t="s">
        <v>300</v>
      </c>
      <c r="D84" s="1541">
        <v>162.92031166000885</v>
      </c>
      <c r="E84" s="1541">
        <v>168.87500000000009</v>
      </c>
      <c r="F84" s="1541">
        <v>162.80678501872237</v>
      </c>
      <c r="G84" s="1541">
        <v>155.34946236559136</v>
      </c>
      <c r="H84" s="1541">
        <v>162.86261779312557</v>
      </c>
      <c r="I84" s="1541">
        <v>162.00136612021862</v>
      </c>
      <c r="J84" s="1541">
        <v>121.30747821858326</v>
      </c>
      <c r="K84" s="1541">
        <v>138.25694444444437</v>
      </c>
      <c r="L84" s="1024">
        <v>149.16312123008964</v>
      </c>
      <c r="M84" s="1032">
        <v>154.1735347985348</v>
      </c>
      <c r="N84" s="1541">
        <v>77.895546735134218</v>
      </c>
      <c r="O84" s="1541">
        <v>172.44623655913978</v>
      </c>
      <c r="P84" s="1541">
        <v>131.05414738301079</v>
      </c>
      <c r="Q84" s="1541">
        <v>158.81659836065575</v>
      </c>
      <c r="R84" s="1541">
        <v>153.98165129038946</v>
      </c>
      <c r="S84" s="1541">
        <v>167.87096774193543</v>
      </c>
      <c r="T84" s="1541">
        <v>135.69958935117251</v>
      </c>
      <c r="U84" s="1541">
        <v>160.65114379084969</v>
      </c>
      <c r="V84" s="1541">
        <v>153.64819319022692</v>
      </c>
      <c r="W84" s="1541">
        <v>175.19861111111112</v>
      </c>
      <c r="X84" s="1024">
        <v>128.23520580976131</v>
      </c>
      <c r="Y84" s="1032">
        <v>171.80208333333331</v>
      </c>
      <c r="Z84" s="1727">
        <v>138.64198342314862</v>
      </c>
      <c r="AA84" s="1541">
        <v>163.03597449908926</v>
      </c>
      <c r="AB84" s="1541">
        <v>162.78113333700998</v>
      </c>
      <c r="AC84" s="1541">
        <v>171.43829423264899</v>
      </c>
      <c r="AD84" s="1541">
        <v>142.13877616767994</v>
      </c>
      <c r="AE84" s="1541">
        <v>164.25313296516566</v>
      </c>
      <c r="AF84" s="1541">
        <v>162.87344178310997</v>
      </c>
      <c r="AG84" s="1541">
        <v>7.8972222222222346</v>
      </c>
      <c r="AH84" s="1541">
        <v>144.68812030072462</v>
      </c>
      <c r="AI84" s="1541">
        <v>145.02904557873819</v>
      </c>
      <c r="AJ84" s="1541">
        <v>162.78113333700998</v>
      </c>
      <c r="AK84" s="1541">
        <v>180.75940860215053</v>
      </c>
      <c r="AL84" s="1024">
        <v>162.81123391725998</v>
      </c>
      <c r="AM84" s="1032">
        <v>121.25049407114621</v>
      </c>
      <c r="AN84" s="1541">
        <v>146.72769631572407</v>
      </c>
      <c r="AO84" s="1541">
        <v>149.05683195592286</v>
      </c>
      <c r="AP84" s="1541">
        <v>162.78113333700998</v>
      </c>
      <c r="AQ84" s="1541">
        <v>175.93010752688173</v>
      </c>
      <c r="AR84" s="1541">
        <v>148.35402490284778</v>
      </c>
      <c r="AS84" s="1541">
        <v>151.77928797781738</v>
      </c>
      <c r="AT84" s="1541">
        <v>162.10367314809733</v>
      </c>
      <c r="AU84" s="1541">
        <v>176.8333333333332</v>
      </c>
      <c r="AV84" s="1541">
        <v>149.50669002520405</v>
      </c>
      <c r="AW84" s="1541">
        <v>153.87962710941753</v>
      </c>
      <c r="AX84" s="1541">
        <v>162.01206604515403</v>
      </c>
      <c r="AY84" s="1541">
        <v>179.48118279569886</v>
      </c>
      <c r="AZ84" s="1024">
        <v>162.30546698882011</v>
      </c>
      <c r="BA84" s="1032">
        <v>177.43425925925919</v>
      </c>
      <c r="BB84" s="1727">
        <v>162.56112939220728</v>
      </c>
      <c r="BC84" s="1541">
        <v>149.03367465867461</v>
      </c>
      <c r="BD84" s="1541">
        <v>150.56879045429568</v>
      </c>
      <c r="BE84" s="1541">
        <v>156.05400581154004</v>
      </c>
      <c r="BF84" s="1217"/>
      <c r="BG84" s="1217"/>
      <c r="BH84" s="1217"/>
      <c r="BI84" s="1217"/>
      <c r="BP84" s="32">
        <v>11</v>
      </c>
    </row>
    <row r="85" spans="2:68" x14ac:dyDescent="0.25">
      <c r="B85" s="1362" t="s">
        <v>463</v>
      </c>
      <c r="C85" s="1555" t="s">
        <v>300</v>
      </c>
      <c r="D85" s="1541">
        <v>18.838050314465409</v>
      </c>
      <c r="E85" s="1541">
        <v>20.524525000000001</v>
      </c>
      <c r="F85" s="1541">
        <v>18.839013998782715</v>
      </c>
      <c r="G85" s="1541">
        <v>14.726001344086024</v>
      </c>
      <c r="H85" s="1541">
        <v>18.838540055675843</v>
      </c>
      <c r="I85" s="1541">
        <v>17.577734289617489</v>
      </c>
      <c r="J85" s="1541">
        <v>11.650943396226417</v>
      </c>
      <c r="K85" s="1541">
        <v>10.95424166666667</v>
      </c>
      <c r="L85" s="1024">
        <v>16.469002695417792</v>
      </c>
      <c r="M85" s="1032">
        <v>15.394165293040295</v>
      </c>
      <c r="N85" s="1541">
        <v>5.1354230066950688</v>
      </c>
      <c r="O85" s="1541">
        <v>12.334154569892474</v>
      </c>
      <c r="P85" s="1541">
        <v>13.589158676152181</v>
      </c>
      <c r="Q85" s="1541">
        <v>14.616621584699457</v>
      </c>
      <c r="R85" s="1541">
        <v>18.230371272063305</v>
      </c>
      <c r="S85" s="1541">
        <v>16.095837365591397</v>
      </c>
      <c r="T85" s="1541">
        <v>14.529535084474041</v>
      </c>
      <c r="U85" s="1541">
        <v>14.916331971677563</v>
      </c>
      <c r="V85" s="1541">
        <v>18.209119496855347</v>
      </c>
      <c r="W85" s="1541">
        <v>11.613037222222223</v>
      </c>
      <c r="X85" s="1024">
        <v>13.811013125512716</v>
      </c>
      <c r="Y85" s="1032">
        <v>13.36653115942029</v>
      </c>
      <c r="Z85" s="1727">
        <v>15.132745643880813</v>
      </c>
      <c r="AA85" s="1541">
        <v>14.374808242258652</v>
      </c>
      <c r="AB85" s="1541">
        <v>18.991174680462571</v>
      </c>
      <c r="AC85" s="1541">
        <v>8.6701459543010753</v>
      </c>
      <c r="AD85" s="1541">
        <v>15.691676952918359</v>
      </c>
      <c r="AE85" s="1541">
        <v>13.548431929517134</v>
      </c>
      <c r="AF85" s="1541">
        <v>18.995283018867926</v>
      </c>
      <c r="AG85" s="1541">
        <v>0.15431388888888889</v>
      </c>
      <c r="AH85" s="1541">
        <v>16.097858026600683</v>
      </c>
      <c r="AI85" s="1541">
        <v>11.901614137636612</v>
      </c>
      <c r="AJ85" s="1541">
        <v>18.991174680462571</v>
      </c>
      <c r="AK85" s="1541">
        <v>14.613606182795703</v>
      </c>
      <c r="AL85" s="1024">
        <v>18.992514356029531</v>
      </c>
      <c r="AM85" s="1032">
        <v>7.8959318795289857</v>
      </c>
      <c r="AN85" s="1541">
        <v>16.424013722126933</v>
      </c>
      <c r="AO85" s="1541">
        <v>12.207329604545455</v>
      </c>
      <c r="AP85" s="1541">
        <v>18.991174680462571</v>
      </c>
      <c r="AQ85" s="1541">
        <v>13.012365591397851</v>
      </c>
      <c r="AR85" s="1541">
        <v>16.684085583919106</v>
      </c>
      <c r="AS85" s="1541">
        <v>12.28888553785403</v>
      </c>
      <c r="AT85" s="1541">
        <v>18.920148247978439</v>
      </c>
      <c r="AU85" s="1541">
        <v>10.423392857142856</v>
      </c>
      <c r="AV85" s="1541">
        <v>16.871539938989947</v>
      </c>
      <c r="AW85" s="1541">
        <v>12.13249692989022</v>
      </c>
      <c r="AX85" s="1541">
        <v>18.991174680462571</v>
      </c>
      <c r="AY85" s="1541">
        <v>13.234661290322578</v>
      </c>
      <c r="AZ85" s="1024">
        <v>18.969077568134175</v>
      </c>
      <c r="BA85" s="1032">
        <v>12.283475925925925</v>
      </c>
      <c r="BB85" s="1727">
        <v>18.980924735641718</v>
      </c>
      <c r="BC85" s="1541">
        <v>10.065596517857143</v>
      </c>
      <c r="BD85" s="1541">
        <v>17.051563711553378</v>
      </c>
      <c r="BE85" s="1541">
        <v>12.226105409817352</v>
      </c>
      <c r="BF85" s="1217"/>
      <c r="BG85" s="1217"/>
      <c r="BH85" s="1217"/>
      <c r="BI85" s="1217"/>
    </row>
    <row r="86" spans="2:68" x14ac:dyDescent="0.25">
      <c r="B86" s="1362" t="s">
        <v>105</v>
      </c>
      <c r="C86" s="1519" t="s">
        <v>462</v>
      </c>
      <c r="D86" s="1728">
        <v>1.224825603358199</v>
      </c>
      <c r="E86" s="1728">
        <v>0.21037627143528309</v>
      </c>
      <c r="F86" s="1728">
        <v>1.1927108597870886</v>
      </c>
      <c r="G86" s="1728">
        <v>0.49640649725761715</v>
      </c>
      <c r="H86" s="1728">
        <v>1.2085049959696019</v>
      </c>
      <c r="I86" s="1729">
        <v>0.35573589439417419</v>
      </c>
      <c r="J86" s="1728">
        <v>3.2537356016232439</v>
      </c>
      <c r="K86" s="1728">
        <v>1.464055295227443</v>
      </c>
      <c r="L86" s="1024">
        <v>1.8827568439872862</v>
      </c>
      <c r="M86" s="1032">
        <v>0.72111591664690022</v>
      </c>
      <c r="N86" s="1728">
        <v>4.0053806583298446</v>
      </c>
      <c r="O86" s="1728">
        <v>0.36498029264873511</v>
      </c>
      <c r="P86" s="1728">
        <v>2.422112075500559</v>
      </c>
      <c r="Q86" s="1728">
        <v>0.63062243841785826</v>
      </c>
      <c r="R86" s="1728">
        <v>1.0669296067928418</v>
      </c>
      <c r="S86" s="1728">
        <v>0.29181372159162611</v>
      </c>
      <c r="T86" s="1728">
        <v>2.147532621056512</v>
      </c>
      <c r="U86" s="1728">
        <v>0.56197492062953669</v>
      </c>
      <c r="V86" s="1728">
        <v>1.0438138712475791</v>
      </c>
      <c r="W86" s="1728">
        <v>8.0713275147310665E-2</v>
      </c>
      <c r="X86" s="1024">
        <v>2.0495221125677245</v>
      </c>
      <c r="Y86" s="1032">
        <v>0.24763057278120126</v>
      </c>
      <c r="Z86" s="1730">
        <v>1.9665951210878345</v>
      </c>
      <c r="AA86" s="1728">
        <v>0.48307956891113896</v>
      </c>
      <c r="AB86" s="1728">
        <v>0.88563296291688876</v>
      </c>
      <c r="AC86" s="1728">
        <v>0.6185838787301905</v>
      </c>
      <c r="AD86" s="1728">
        <v>1.810007144904193</v>
      </c>
      <c r="AE86" s="1728">
        <v>0.50270869790361838</v>
      </c>
      <c r="AF86" s="1728">
        <v>0.89394197897679284</v>
      </c>
      <c r="AG86" s="1728">
        <v>3.8436383255874462</v>
      </c>
      <c r="AH86" s="1728">
        <v>1.6973761818803323</v>
      </c>
      <c r="AI86" s="1728">
        <v>0.91347873409425295</v>
      </c>
      <c r="AJ86" s="1728">
        <v>0.88563296291688876</v>
      </c>
      <c r="AK86" s="1728">
        <v>0.5024870252091298</v>
      </c>
      <c r="AL86" s="1024">
        <v>0.88834242467555302</v>
      </c>
      <c r="AM86" s="1032">
        <v>1.6311124759754601</v>
      </c>
      <c r="AN86" s="1541">
        <v>1.6058705826517259</v>
      </c>
      <c r="AO86" s="1541">
        <v>0.86714875963811178</v>
      </c>
      <c r="AP86" s="1728">
        <v>0.88563296291688876</v>
      </c>
      <c r="AQ86" s="1728">
        <v>0.22023118279569892</v>
      </c>
      <c r="AR86" s="1728">
        <v>1.5329053335936216</v>
      </c>
      <c r="AS86" s="1728">
        <v>0.80161135806257322</v>
      </c>
      <c r="AT86" s="1728">
        <v>0.93243031209426708</v>
      </c>
      <c r="AU86" s="1728">
        <v>0.1715935278408286</v>
      </c>
      <c r="AV86" s="1728">
        <v>1.4825661102343943</v>
      </c>
      <c r="AW86" s="1728">
        <v>0.74879549205595985</v>
      </c>
      <c r="AX86" s="1728">
        <v>0.66807699026574507</v>
      </c>
      <c r="AY86" s="1728">
        <v>0.12676307843074683</v>
      </c>
      <c r="AZ86" s="1024">
        <v>0.82525619208112366</v>
      </c>
      <c r="BA86" s="1032">
        <v>0.17290489863958911</v>
      </c>
      <c r="BB86" s="1727">
        <v>0.85714593602995603</v>
      </c>
      <c r="BC86" s="1541">
        <v>0.91002081685332614</v>
      </c>
      <c r="BD86" s="1541">
        <v>1.4133903219630843</v>
      </c>
      <c r="BE86" s="1541">
        <v>0.69596534185765413</v>
      </c>
      <c r="BF86" s="1217"/>
      <c r="BG86" s="1217"/>
      <c r="BH86" s="1217"/>
      <c r="BI86" s="1217"/>
    </row>
    <row r="87" spans="2:68" x14ac:dyDescent="0.25">
      <c r="B87" s="1362" t="s">
        <v>407</v>
      </c>
      <c r="C87" s="1036" t="s">
        <v>405</v>
      </c>
      <c r="D87" s="924">
        <v>8000</v>
      </c>
      <c r="E87" s="1036">
        <v>8028</v>
      </c>
      <c r="F87" s="924">
        <v>8000</v>
      </c>
      <c r="G87" s="1036">
        <v>8028.2</v>
      </c>
      <c r="H87" s="463">
        <v>8000</v>
      </c>
      <c r="I87" s="1036">
        <v>8028.1418311496354</v>
      </c>
      <c r="J87" s="924">
        <v>8000</v>
      </c>
      <c r="K87" s="1036">
        <v>8028.4</v>
      </c>
      <c r="L87" s="924">
        <v>8000</v>
      </c>
      <c r="M87" s="1036">
        <v>8028.3146281111076</v>
      </c>
      <c r="N87" s="924">
        <v>8000</v>
      </c>
      <c r="O87" s="1036">
        <v>8028.5</v>
      </c>
      <c r="P87" s="542">
        <v>8000.0000000000009</v>
      </c>
      <c r="Q87" s="542">
        <v>8028.3418893591333</v>
      </c>
      <c r="R87" s="924">
        <v>8000</v>
      </c>
      <c r="S87" s="1036">
        <v>8028.7</v>
      </c>
      <c r="T87" s="542">
        <v>8000</v>
      </c>
      <c r="U87" s="542">
        <v>8028.3795663546516</v>
      </c>
      <c r="V87" s="924">
        <v>8000</v>
      </c>
      <c r="W87" s="1036">
        <v>8028.8</v>
      </c>
      <c r="X87" s="924">
        <v>7999.9999999999991</v>
      </c>
      <c r="Y87" s="1036">
        <v>8028.6113011648304</v>
      </c>
      <c r="Z87" s="915">
        <v>8000</v>
      </c>
      <c r="AA87" s="1564">
        <v>8028.3910821497393</v>
      </c>
      <c r="AB87" s="924">
        <v>8000</v>
      </c>
      <c r="AC87" s="1036">
        <v>8027.5</v>
      </c>
      <c r="AD87" s="542">
        <v>7999.9999999999991</v>
      </c>
      <c r="AE87" s="542">
        <v>8028.2322465444622</v>
      </c>
      <c r="AF87" s="924">
        <v>8000</v>
      </c>
      <c r="AG87" s="1036">
        <v>8028</v>
      </c>
      <c r="AH87" s="542">
        <v>8000.0000000000009</v>
      </c>
      <c r="AI87" s="542">
        <v>8028.1120962711329</v>
      </c>
      <c r="AJ87" s="924">
        <v>8000</v>
      </c>
      <c r="AK87" s="1036">
        <v>8034.3</v>
      </c>
      <c r="AL87" s="924">
        <v>8000.0000000000018</v>
      </c>
      <c r="AM87" s="1036">
        <v>8028.5900725079082</v>
      </c>
      <c r="AN87" s="542">
        <v>8000.0000000000018</v>
      </c>
      <c r="AO87" s="542">
        <v>8028.5163032367791</v>
      </c>
      <c r="AP87" s="924">
        <v>8000</v>
      </c>
      <c r="AQ87" s="1036">
        <v>8031.9</v>
      </c>
      <c r="AR87" s="542">
        <v>8000.0000000000009</v>
      </c>
      <c r="AS87" s="542">
        <v>8028.6104806272269</v>
      </c>
      <c r="AT87" s="924">
        <v>8000</v>
      </c>
      <c r="AU87" s="1036">
        <v>8028.8</v>
      </c>
      <c r="AV87" s="542">
        <v>8000</v>
      </c>
      <c r="AW87" s="542">
        <v>8028.6141214778154</v>
      </c>
      <c r="AX87" s="924">
        <v>8000</v>
      </c>
      <c r="AY87" s="1036">
        <v>8032.5</v>
      </c>
      <c r="AZ87" s="924">
        <v>8000</v>
      </c>
      <c r="BA87" s="1036">
        <v>8031.0943853363979</v>
      </c>
      <c r="BB87" s="915">
        <v>8000</v>
      </c>
      <c r="BC87" s="1564">
        <v>8028.8253691179707</v>
      </c>
      <c r="BD87" s="542">
        <v>8000</v>
      </c>
      <c r="BE87" s="542">
        <v>8028.6742337596379</v>
      </c>
      <c r="BF87" s="1217"/>
      <c r="BG87" s="1217"/>
      <c r="BH87" s="1217"/>
      <c r="BI87" s="1217"/>
    </row>
    <row r="88" spans="2:68" x14ac:dyDescent="0.25">
      <c r="B88" s="1362" t="s">
        <v>403</v>
      </c>
      <c r="C88" s="1519" t="s">
        <v>404</v>
      </c>
      <c r="D88" s="1024">
        <v>7.1999999999999993</v>
      </c>
      <c r="E88" s="1032">
        <v>0</v>
      </c>
      <c r="F88" s="1024">
        <v>22.32</v>
      </c>
      <c r="G88" s="1032">
        <v>44.64</v>
      </c>
      <c r="H88" s="1025">
        <v>29.52</v>
      </c>
      <c r="I88" s="1032">
        <v>44.64</v>
      </c>
      <c r="J88" s="1024">
        <v>36.000000000000007</v>
      </c>
      <c r="K88" s="1032">
        <v>24.05</v>
      </c>
      <c r="L88" s="1024">
        <v>65.52000000000001</v>
      </c>
      <c r="M88" s="1032">
        <v>68.69</v>
      </c>
      <c r="N88" s="1024">
        <v>37.200000000000003</v>
      </c>
      <c r="O88" s="1032">
        <v>22</v>
      </c>
      <c r="P88" s="1038">
        <v>102.72000000000001</v>
      </c>
      <c r="Q88" s="1038">
        <v>90.69</v>
      </c>
      <c r="R88" s="1024">
        <v>7.4399999999999995</v>
      </c>
      <c r="S88" s="1032">
        <v>59.38000000000001</v>
      </c>
      <c r="T88" s="1038">
        <v>110.16000000000001</v>
      </c>
      <c r="U88" s="1038">
        <v>150.07</v>
      </c>
      <c r="V88" s="1024">
        <v>14.399999999999999</v>
      </c>
      <c r="W88" s="1032">
        <v>20.81</v>
      </c>
      <c r="X88" s="1024">
        <v>59.04</v>
      </c>
      <c r="Y88" s="1032">
        <v>102.19000000000001</v>
      </c>
      <c r="Z88" s="1039">
        <v>124.56</v>
      </c>
      <c r="AA88" s="924">
        <v>170.88</v>
      </c>
      <c r="AB88" s="1024">
        <v>14.879999999999999</v>
      </c>
      <c r="AC88" s="1032">
        <v>74.3</v>
      </c>
      <c r="AD88" s="1038">
        <v>139.44</v>
      </c>
      <c r="AE88" s="1038">
        <v>245.18</v>
      </c>
      <c r="AF88" s="1024">
        <v>7.1999999999999993</v>
      </c>
      <c r="AG88" s="1032">
        <v>22.83</v>
      </c>
      <c r="AH88" s="1038">
        <v>146.63999999999999</v>
      </c>
      <c r="AI88" s="1038">
        <v>268.01</v>
      </c>
      <c r="AJ88" s="1024">
        <v>7.4399999999999995</v>
      </c>
      <c r="AK88" s="1032">
        <v>13.969999999999999</v>
      </c>
      <c r="AL88" s="1024">
        <v>29.519999999999996</v>
      </c>
      <c r="AM88" s="1032">
        <v>111.1</v>
      </c>
      <c r="AN88" s="1038">
        <v>154.07999999999998</v>
      </c>
      <c r="AO88" s="1038">
        <v>281.98</v>
      </c>
      <c r="AP88" s="1024">
        <v>14.879999999999999</v>
      </c>
      <c r="AQ88" s="1032">
        <v>3.5</v>
      </c>
      <c r="AR88" s="1038">
        <v>168.95999999999998</v>
      </c>
      <c r="AS88" s="1038">
        <v>285.48</v>
      </c>
      <c r="AT88" s="1024">
        <v>6.7200000000000006</v>
      </c>
      <c r="AU88" s="1032">
        <v>38.49</v>
      </c>
      <c r="AV88" s="1038">
        <v>175.67999999999998</v>
      </c>
      <c r="AW88" s="1038">
        <v>323.97000000000003</v>
      </c>
      <c r="AX88" s="1024">
        <v>14.879999999999999</v>
      </c>
      <c r="AY88" s="1032">
        <v>39.44</v>
      </c>
      <c r="AZ88" s="1024">
        <v>36.480000000000004</v>
      </c>
      <c r="BA88" s="1032">
        <v>81.430000000000007</v>
      </c>
      <c r="BB88" s="1039">
        <v>66</v>
      </c>
      <c r="BC88" s="924">
        <v>192.53</v>
      </c>
      <c r="BD88" s="1038">
        <v>190.55999999999997</v>
      </c>
      <c r="BE88" s="1038">
        <v>363.41</v>
      </c>
      <c r="BF88" s="1217"/>
      <c r="BG88" s="1217"/>
      <c r="BH88" s="1217"/>
      <c r="BI88" s="1217"/>
    </row>
    <row r="89" spans="2:68" x14ac:dyDescent="0.25">
      <c r="B89" s="1362" t="s">
        <v>408</v>
      </c>
      <c r="C89" s="1036" t="s">
        <v>409</v>
      </c>
      <c r="D89" s="924">
        <v>9135</v>
      </c>
      <c r="E89" s="1036">
        <v>9135</v>
      </c>
      <c r="F89" s="924">
        <v>9135</v>
      </c>
      <c r="G89" s="1036">
        <v>9135</v>
      </c>
      <c r="H89" s="463">
        <v>9135</v>
      </c>
      <c r="I89" s="1036">
        <v>9135</v>
      </c>
      <c r="J89" s="924">
        <v>9135</v>
      </c>
      <c r="K89" s="1036">
        <v>9135</v>
      </c>
      <c r="L89" s="924">
        <v>9135</v>
      </c>
      <c r="M89" s="1036">
        <v>9135</v>
      </c>
      <c r="N89" s="924">
        <v>9135</v>
      </c>
      <c r="O89" s="1036">
        <v>9135</v>
      </c>
      <c r="P89" s="542">
        <v>9135</v>
      </c>
      <c r="Q89" s="542">
        <v>9135</v>
      </c>
      <c r="R89" s="924">
        <v>9135</v>
      </c>
      <c r="S89" s="1036">
        <v>9135</v>
      </c>
      <c r="T89" s="542">
        <v>9135</v>
      </c>
      <c r="U89" s="542">
        <v>9135</v>
      </c>
      <c r="V89" s="924">
        <v>9135</v>
      </c>
      <c r="W89" s="1036">
        <v>9135</v>
      </c>
      <c r="X89" s="924">
        <v>9135</v>
      </c>
      <c r="Y89" s="1036">
        <v>9135</v>
      </c>
      <c r="Z89" s="915">
        <v>9135</v>
      </c>
      <c r="AA89" s="1564">
        <v>9135</v>
      </c>
      <c r="AB89" s="924">
        <v>9135</v>
      </c>
      <c r="AC89" s="1036">
        <v>9135</v>
      </c>
      <c r="AD89" s="542">
        <v>9135</v>
      </c>
      <c r="AE89" s="542">
        <v>9135</v>
      </c>
      <c r="AF89" s="924">
        <v>9135</v>
      </c>
      <c r="AG89" s="1036">
        <v>9135</v>
      </c>
      <c r="AH89" s="542">
        <v>9135</v>
      </c>
      <c r="AI89" s="542">
        <v>9135</v>
      </c>
      <c r="AJ89" s="924">
        <v>9135</v>
      </c>
      <c r="AK89" s="1036">
        <v>9135</v>
      </c>
      <c r="AL89" s="924">
        <v>9135</v>
      </c>
      <c r="AM89" s="1036">
        <v>9135</v>
      </c>
      <c r="AN89" s="542">
        <v>9135</v>
      </c>
      <c r="AO89" s="542">
        <v>9135</v>
      </c>
      <c r="AP89" s="924">
        <v>9135</v>
      </c>
      <c r="AQ89" s="1032">
        <v>9135</v>
      </c>
      <c r="AR89" s="542">
        <v>9135</v>
      </c>
      <c r="AS89" s="542">
        <v>9135</v>
      </c>
      <c r="AT89" s="924">
        <v>9135</v>
      </c>
      <c r="AU89" s="1036">
        <v>9135</v>
      </c>
      <c r="AV89" s="542">
        <v>9135</v>
      </c>
      <c r="AW89" s="542">
        <v>9135</v>
      </c>
      <c r="AX89" s="924">
        <v>9135</v>
      </c>
      <c r="AY89" s="1036">
        <v>9135</v>
      </c>
      <c r="AZ89" s="924">
        <v>9135</v>
      </c>
      <c r="BA89" s="1036">
        <v>9135</v>
      </c>
      <c r="BB89" s="915">
        <v>9135</v>
      </c>
      <c r="BC89" s="1564">
        <v>9135</v>
      </c>
      <c r="BD89" s="542">
        <v>9135</v>
      </c>
      <c r="BE89" s="542">
        <v>9135</v>
      </c>
      <c r="BF89" s="1217"/>
      <c r="BG89" s="1217"/>
      <c r="BH89" s="1217"/>
      <c r="BI89" s="1217"/>
    </row>
    <row r="90" spans="2:68" ht="15.75" customHeight="1" thickBot="1" x14ac:dyDescent="0.3">
      <c r="B90" s="1731" t="s">
        <v>406</v>
      </c>
      <c r="C90" s="1036" t="s">
        <v>503</v>
      </c>
      <c r="D90" s="1027">
        <v>0.84668955587110517</v>
      </c>
      <c r="E90" s="1042">
        <v>0.85299999999999998</v>
      </c>
      <c r="F90" s="1027">
        <v>0.84523512453838012</v>
      </c>
      <c r="G90" s="1042">
        <v>0.89700000000000002</v>
      </c>
      <c r="H90" s="1028">
        <v>0.84595030872012678</v>
      </c>
      <c r="I90" s="1042">
        <v>0.87408838452830107</v>
      </c>
      <c r="J90" s="1027">
        <v>0.79639727738622468</v>
      </c>
      <c r="K90" s="1042">
        <v>0.95399999999999996</v>
      </c>
      <c r="L90" s="976">
        <v>0.83098799944835733</v>
      </c>
      <c r="M90" s="1732">
        <v>0.89690969227546291</v>
      </c>
      <c r="N90" s="1027">
        <v>0.79804347919882279</v>
      </c>
      <c r="O90" s="1042">
        <v>0.96199999999999997</v>
      </c>
      <c r="P90" s="1035">
        <v>0.82463527850856666</v>
      </c>
      <c r="Q90" s="1035">
        <v>0.91320889304351172</v>
      </c>
      <c r="R90" s="1027">
        <v>0.83099999999999996</v>
      </c>
      <c r="S90" s="1042">
        <v>0.97299999999999998</v>
      </c>
      <c r="T90" s="1035">
        <v>0.82604574412150866</v>
      </c>
      <c r="U90" s="1035">
        <v>0.92494891338758134</v>
      </c>
      <c r="V90" s="1027">
        <v>0.83948970333623185</v>
      </c>
      <c r="W90" s="1042">
        <v>1.0089999999999999</v>
      </c>
      <c r="X90" s="976">
        <v>0.82562287884940633</v>
      </c>
      <c r="Y90" s="1732">
        <v>0.98048822138595781</v>
      </c>
      <c r="Z90" s="1029">
        <v>0.82840276750932751</v>
      </c>
      <c r="AA90" s="1029">
        <v>0.93789450828943977</v>
      </c>
      <c r="AB90" s="1027">
        <v>0.82042127758539973</v>
      </c>
      <c r="AC90" s="1042">
        <v>1.0269999999999999</v>
      </c>
      <c r="AD90" s="1035">
        <v>0.8271405375391705</v>
      </c>
      <c r="AE90" s="1035">
        <v>0.95002497472017844</v>
      </c>
      <c r="AF90" s="1027">
        <v>0.81316235101396284</v>
      </c>
      <c r="AG90" s="1042">
        <v>1.1120000000000001</v>
      </c>
      <c r="AH90" s="1035">
        <v>0.82527364295006078</v>
      </c>
      <c r="AI90" s="1035">
        <v>0.95642963641128653</v>
      </c>
      <c r="AJ90" s="1027">
        <v>0.81048982945356463</v>
      </c>
      <c r="AK90" s="1042">
        <v>1.0369999999999999</v>
      </c>
      <c r="AL90" s="976">
        <v>0.81469029287038519</v>
      </c>
      <c r="AM90" s="1732">
        <v>1.0450857518360239</v>
      </c>
      <c r="AN90" s="1035">
        <v>0.82347667908547273</v>
      </c>
      <c r="AO90" s="1035">
        <v>0.96636805103266565</v>
      </c>
      <c r="AP90" s="1027">
        <v>0.8104896473161024</v>
      </c>
      <c r="AQ90" s="1042">
        <v>0.995</v>
      </c>
      <c r="AR90" s="1035">
        <v>0.8220688057066442</v>
      </c>
      <c r="AS90" s="1035">
        <v>0.96947360104987512</v>
      </c>
      <c r="AT90" s="1027">
        <v>0.80637309958268355</v>
      </c>
      <c r="AU90" s="1042">
        <v>0.96099999999999997</v>
      </c>
      <c r="AV90" s="1035">
        <v>0.82066490453952767</v>
      </c>
      <c r="AW90" s="1035">
        <v>0.96771600147429326</v>
      </c>
      <c r="AX90" s="1027">
        <v>0.80596984131930072</v>
      </c>
      <c r="AY90" s="1042">
        <v>0.97699999999999998</v>
      </c>
      <c r="AZ90" s="976">
        <v>0.8076528911833587</v>
      </c>
      <c r="BA90" s="1732">
        <v>0.97821228174374353</v>
      </c>
      <c r="BB90" s="1029">
        <v>0.81120283731036247</v>
      </c>
      <c r="BC90" s="1029">
        <v>1.0079153181330229</v>
      </c>
      <c r="BD90" s="1035">
        <v>0.81934893845301038</v>
      </c>
      <c r="BE90" s="1035">
        <v>0.96854697753075192</v>
      </c>
      <c r="BF90" s="1217"/>
      <c r="BG90" s="1217"/>
      <c r="BH90" s="1217"/>
      <c r="BI90" s="1217"/>
    </row>
    <row r="91" spans="2:68" ht="15.75" thickBot="1" x14ac:dyDescent="0.3">
      <c r="B91" s="1733" t="s">
        <v>62</v>
      </c>
      <c r="C91" s="1734"/>
      <c r="D91" s="1733"/>
      <c r="E91" s="1735"/>
      <c r="F91" s="1733"/>
      <c r="G91" s="1735"/>
      <c r="H91" s="1734"/>
      <c r="I91" s="1735"/>
      <c r="J91" s="1733"/>
      <c r="K91" s="1735"/>
      <c r="L91" s="1736"/>
      <c r="M91" s="1736"/>
      <c r="N91" s="1733"/>
      <c r="O91" s="1735"/>
      <c r="P91" s="1737"/>
      <c r="Q91" s="1737"/>
      <c r="R91" s="1733"/>
      <c r="S91" s="1735"/>
      <c r="T91" s="1737"/>
      <c r="U91" s="1737"/>
      <c r="V91" s="1733"/>
      <c r="W91" s="1735"/>
      <c r="X91" s="1736"/>
      <c r="Y91" s="1736"/>
      <c r="Z91" s="1737"/>
      <c r="AA91" s="1737"/>
      <c r="AB91" s="1733"/>
      <c r="AC91" s="1735"/>
      <c r="AD91" s="1737"/>
      <c r="AE91" s="1737"/>
      <c r="AF91" s="1733"/>
      <c r="AG91" s="1735"/>
      <c r="AH91" s="1737"/>
      <c r="AI91" s="1737"/>
      <c r="AJ91" s="1733"/>
      <c r="AK91" s="1735"/>
      <c r="AL91" s="1736"/>
      <c r="AM91" s="1736"/>
      <c r="AN91" s="1737"/>
      <c r="AO91" s="1737"/>
      <c r="AP91" s="1733"/>
      <c r="AQ91" s="1735"/>
      <c r="AR91" s="1737"/>
      <c r="AS91" s="1737"/>
      <c r="AT91" s="1733"/>
      <c r="AU91" s="1735"/>
      <c r="AV91" s="1737"/>
      <c r="AW91" s="1737"/>
      <c r="AX91" s="1733"/>
      <c r="AY91" s="1735"/>
      <c r="AZ91" s="1736"/>
      <c r="BA91" s="1736"/>
      <c r="BB91" s="1737"/>
      <c r="BC91" s="1737"/>
      <c r="BD91" s="1737"/>
      <c r="BE91" s="1737"/>
      <c r="BF91" s="1217"/>
      <c r="BG91" s="1217"/>
      <c r="BH91" s="1217"/>
      <c r="BI91" s="1217"/>
    </row>
    <row r="92" spans="2:68" x14ac:dyDescent="0.25">
      <c r="B92" s="1371" t="s">
        <v>411</v>
      </c>
      <c r="C92" s="1018" t="s">
        <v>353</v>
      </c>
      <c r="D92" s="1738"/>
      <c r="E92" s="1018">
        <v>54.4</v>
      </c>
      <c r="F92" s="1738"/>
      <c r="G92" s="1073">
        <v>78.099999999999994</v>
      </c>
      <c r="H92" s="4004"/>
      <c r="I92" s="1514">
        <v>132.5</v>
      </c>
      <c r="J92" s="1738"/>
      <c r="K92" s="1073">
        <v>43.8</v>
      </c>
      <c r="L92" s="3994"/>
      <c r="M92" s="1564">
        <v>176.3</v>
      </c>
      <c r="N92" s="1738"/>
      <c r="O92" s="1073">
        <v>46.45</v>
      </c>
      <c r="P92" s="3994"/>
      <c r="Q92" s="1739">
        <v>222.75</v>
      </c>
      <c r="R92" s="1738"/>
      <c r="S92" s="1073">
        <v>39.049999999999997</v>
      </c>
      <c r="T92" s="3994"/>
      <c r="U92" s="1739">
        <v>261.8</v>
      </c>
      <c r="V92" s="1738"/>
      <c r="W92" s="1073">
        <v>40.900000000000006</v>
      </c>
      <c r="X92" s="3994"/>
      <c r="Y92" s="1739">
        <v>126.4</v>
      </c>
      <c r="Z92" s="3994"/>
      <c r="AA92" s="1564">
        <v>302.70000000000005</v>
      </c>
      <c r="AB92" s="1738"/>
      <c r="AC92" s="1073">
        <v>38.731000000000002</v>
      </c>
      <c r="AD92" s="3994"/>
      <c r="AE92" s="1739">
        <v>341.43100000000004</v>
      </c>
      <c r="AF92" s="1738"/>
      <c r="AG92" s="1073">
        <v>37.700000000000003</v>
      </c>
      <c r="AH92" s="3994"/>
      <c r="AI92" s="1739">
        <v>379.13100000000003</v>
      </c>
      <c r="AJ92" s="1738"/>
      <c r="AK92" s="1073">
        <v>41.15</v>
      </c>
      <c r="AL92" s="3994"/>
      <c r="AM92" s="1739">
        <v>117.58100000000002</v>
      </c>
      <c r="AN92" s="3994"/>
      <c r="AO92" s="1739">
        <v>420.28100000000001</v>
      </c>
      <c r="AP92" s="1738"/>
      <c r="AQ92" s="1073">
        <v>48.419999999999995</v>
      </c>
      <c r="AR92" s="3994"/>
      <c r="AS92" s="1564">
        <v>468.70100000000002</v>
      </c>
      <c r="AT92" s="1738"/>
      <c r="AU92" s="1073">
        <v>44.95</v>
      </c>
      <c r="AV92" s="3994"/>
      <c r="AW92" s="1564">
        <v>513.65100000000007</v>
      </c>
      <c r="AX92" s="1738"/>
      <c r="AY92" s="1073">
        <v>52.45</v>
      </c>
      <c r="AZ92" s="3994"/>
      <c r="BA92" s="1739">
        <v>145.82</v>
      </c>
      <c r="BB92" s="3994"/>
      <c r="BC92" s="1564">
        <v>263.40100000000001</v>
      </c>
      <c r="BD92" s="3994"/>
      <c r="BE92" s="1564">
        <v>566.10100000000011</v>
      </c>
      <c r="BF92" s="1217"/>
      <c r="BG92" s="1217"/>
      <c r="BH92" s="1217"/>
      <c r="BI92" s="1217"/>
    </row>
    <row r="93" spans="2:68" x14ac:dyDescent="0.25">
      <c r="B93" s="1362" t="s">
        <v>1170</v>
      </c>
      <c r="C93" s="1021" t="s">
        <v>1179</v>
      </c>
      <c r="D93" s="1740"/>
      <c r="E93" s="1036">
        <v>23.52</v>
      </c>
      <c r="F93" s="1740"/>
      <c r="G93" s="1036">
        <v>34.56</v>
      </c>
      <c r="H93" s="3995"/>
      <c r="I93" s="1519">
        <v>58.08</v>
      </c>
      <c r="J93" s="1740"/>
      <c r="K93" s="1036">
        <v>18.335999999999999</v>
      </c>
      <c r="L93" s="3995"/>
      <c r="M93" s="1564">
        <v>76.415999999999997</v>
      </c>
      <c r="N93" s="1740"/>
      <c r="O93" s="1036">
        <v>17.928000000000001</v>
      </c>
      <c r="P93" s="3995"/>
      <c r="Q93" s="1739">
        <v>94.343999999999994</v>
      </c>
      <c r="R93" s="1740"/>
      <c r="S93" s="1036">
        <v>14.52</v>
      </c>
      <c r="T93" s="3995"/>
      <c r="U93" s="1739">
        <v>108.86399999999999</v>
      </c>
      <c r="V93" s="1740"/>
      <c r="W93" s="1036">
        <v>16.512</v>
      </c>
      <c r="X93" s="3995"/>
      <c r="Y93" s="1739">
        <v>48.96</v>
      </c>
      <c r="Z93" s="3995"/>
      <c r="AA93" s="1564">
        <v>125.376</v>
      </c>
      <c r="AB93" s="1740"/>
      <c r="AC93" s="1036">
        <v>16.722999999999999</v>
      </c>
      <c r="AD93" s="3995"/>
      <c r="AE93" s="1739">
        <v>142.09899999999999</v>
      </c>
      <c r="AF93" s="1740"/>
      <c r="AG93" s="1036">
        <v>15.456</v>
      </c>
      <c r="AH93" s="3995"/>
      <c r="AI93" s="1739">
        <v>157.55499999999998</v>
      </c>
      <c r="AJ93" s="1740"/>
      <c r="AK93" s="1036">
        <v>16.2</v>
      </c>
      <c r="AL93" s="3995"/>
      <c r="AM93" s="1739">
        <v>48.379000000000005</v>
      </c>
      <c r="AN93" s="3995"/>
      <c r="AO93" s="1739">
        <v>173.75499999999997</v>
      </c>
      <c r="AP93" s="1740"/>
      <c r="AQ93" s="1036">
        <v>19.295999999999999</v>
      </c>
      <c r="AR93" s="3995"/>
      <c r="AS93" s="1564">
        <v>193.05099999999996</v>
      </c>
      <c r="AT93" s="1740"/>
      <c r="AU93" s="1036">
        <v>19.367999999999999</v>
      </c>
      <c r="AV93" s="3995"/>
      <c r="AW93" s="1564">
        <v>212.41899999999995</v>
      </c>
      <c r="AX93" s="1740"/>
      <c r="AY93" s="1036">
        <v>20.712</v>
      </c>
      <c r="AZ93" s="3995"/>
      <c r="BA93" s="1739">
        <v>59.376000000000005</v>
      </c>
      <c r="BB93" s="3995"/>
      <c r="BC93" s="1564">
        <v>107.75500000000001</v>
      </c>
      <c r="BD93" s="3995"/>
      <c r="BE93" s="1564">
        <v>233.13099999999994</v>
      </c>
      <c r="BF93" s="1217"/>
      <c r="BG93" s="1217"/>
      <c r="BH93" s="1217"/>
      <c r="BI93" s="1217"/>
    </row>
    <row r="94" spans="2:68" x14ac:dyDescent="0.25">
      <c r="B94" s="1362" t="s">
        <v>1171</v>
      </c>
      <c r="C94" s="1021" t="s">
        <v>1266</v>
      </c>
      <c r="D94" s="1740"/>
      <c r="E94" s="1036">
        <v>450</v>
      </c>
      <c r="F94" s="1740"/>
      <c r="G94" s="1036">
        <v>465</v>
      </c>
      <c r="H94" s="3995"/>
      <c r="I94" s="1519">
        <v>915</v>
      </c>
      <c r="J94" s="1740"/>
      <c r="K94" s="1036">
        <v>435</v>
      </c>
      <c r="L94" s="3995"/>
      <c r="M94" s="1564">
        <v>1350</v>
      </c>
      <c r="N94" s="1740"/>
      <c r="O94" s="1036">
        <v>560</v>
      </c>
      <c r="P94" s="3995"/>
      <c r="Q94" s="1739">
        <v>1910</v>
      </c>
      <c r="R94" s="1740"/>
      <c r="S94" s="1036">
        <v>553</v>
      </c>
      <c r="T94" s="3995"/>
      <c r="U94" s="1739">
        <v>2463</v>
      </c>
      <c r="V94" s="1740"/>
      <c r="W94" s="1036">
        <v>450</v>
      </c>
      <c r="X94" s="3995"/>
      <c r="Y94" s="1739">
        <v>1563</v>
      </c>
      <c r="Z94" s="3995"/>
      <c r="AA94" s="1564">
        <v>2913</v>
      </c>
      <c r="AB94" s="1740"/>
      <c r="AC94" s="1036">
        <v>465</v>
      </c>
      <c r="AD94" s="3995"/>
      <c r="AE94" s="1739">
        <v>3378</v>
      </c>
      <c r="AF94" s="1740"/>
      <c r="AG94" s="1036">
        <v>390</v>
      </c>
      <c r="AH94" s="3995"/>
      <c r="AI94" s="1739">
        <v>3768</v>
      </c>
      <c r="AJ94" s="1740"/>
      <c r="AK94" s="1036">
        <v>470</v>
      </c>
      <c r="AL94" s="3995"/>
      <c r="AM94" s="1739">
        <v>1325</v>
      </c>
      <c r="AN94" s="3995"/>
      <c r="AO94" s="1739">
        <v>4238</v>
      </c>
      <c r="AP94" s="1740"/>
      <c r="AQ94" s="1036">
        <v>465</v>
      </c>
      <c r="AR94" s="3995"/>
      <c r="AS94" s="1564">
        <v>4703</v>
      </c>
      <c r="AT94" s="1740"/>
      <c r="AU94" s="1036">
        <v>420</v>
      </c>
      <c r="AV94" s="3995"/>
      <c r="AW94" s="1564">
        <v>5123</v>
      </c>
      <c r="AX94" s="1740"/>
      <c r="AY94" s="1036">
        <v>485</v>
      </c>
      <c r="AZ94" s="3995"/>
      <c r="BA94" s="1739">
        <v>1370</v>
      </c>
      <c r="BB94" s="3995"/>
      <c r="BC94" s="1564">
        <v>2695</v>
      </c>
      <c r="BD94" s="3995"/>
      <c r="BE94" s="1564">
        <v>5608</v>
      </c>
      <c r="BF94" s="1217"/>
      <c r="BG94" s="1217"/>
      <c r="BH94" s="1217"/>
      <c r="BI94" s="1217"/>
    </row>
    <row r="95" spans="2:68" x14ac:dyDescent="0.25">
      <c r="B95" s="1362" t="s">
        <v>1172</v>
      </c>
      <c r="C95" s="1021" t="s">
        <v>1180</v>
      </c>
      <c r="D95" s="1740"/>
      <c r="E95" s="1036">
        <v>775</v>
      </c>
      <c r="F95" s="1740"/>
      <c r="G95" s="1036">
        <v>950</v>
      </c>
      <c r="H95" s="3995"/>
      <c r="I95" s="1519">
        <v>1725</v>
      </c>
      <c r="J95" s="1740"/>
      <c r="K95" s="1036">
        <v>847</v>
      </c>
      <c r="L95" s="3995"/>
      <c r="M95" s="1564">
        <v>2572</v>
      </c>
      <c r="N95" s="1740"/>
      <c r="O95" s="1036">
        <v>1035</v>
      </c>
      <c r="P95" s="3995"/>
      <c r="Q95" s="1739">
        <v>3607</v>
      </c>
      <c r="R95" s="1740"/>
      <c r="S95" s="1036">
        <v>945</v>
      </c>
      <c r="T95" s="3995"/>
      <c r="U95" s="1739">
        <v>4552</v>
      </c>
      <c r="V95" s="1740"/>
      <c r="W95" s="1036">
        <v>700</v>
      </c>
      <c r="X95" s="3995"/>
      <c r="Y95" s="1739">
        <v>2680</v>
      </c>
      <c r="Z95" s="3995"/>
      <c r="AA95" s="1564">
        <v>5252</v>
      </c>
      <c r="AB95" s="1740"/>
      <c r="AC95" s="1036">
        <v>708.52</v>
      </c>
      <c r="AD95" s="3995"/>
      <c r="AE95" s="1739">
        <v>5960.52</v>
      </c>
      <c r="AF95" s="1740"/>
      <c r="AG95" s="1036">
        <v>511</v>
      </c>
      <c r="AH95" s="3995"/>
      <c r="AI95" s="1739">
        <v>6471.52</v>
      </c>
      <c r="AJ95" s="1740"/>
      <c r="AK95" s="1036">
        <v>818</v>
      </c>
      <c r="AL95" s="3995"/>
      <c r="AM95" s="1739">
        <v>2037.52</v>
      </c>
      <c r="AN95" s="3995"/>
      <c r="AO95" s="1739">
        <v>7289.52</v>
      </c>
      <c r="AP95" s="1740"/>
      <c r="AQ95" s="1036">
        <v>673</v>
      </c>
      <c r="AR95" s="3995"/>
      <c r="AS95" s="1564">
        <v>7962.52</v>
      </c>
      <c r="AT95" s="1740"/>
      <c r="AU95" s="1036">
        <v>537</v>
      </c>
      <c r="AV95" s="3995"/>
      <c r="AW95" s="1564">
        <v>8499.52</v>
      </c>
      <c r="AX95" s="1740"/>
      <c r="AY95" s="1036">
        <v>766</v>
      </c>
      <c r="AZ95" s="3995"/>
      <c r="BA95" s="1739">
        <v>1976</v>
      </c>
      <c r="BB95" s="3995"/>
      <c r="BC95" s="1564">
        <v>4013.52</v>
      </c>
      <c r="BD95" s="3995"/>
      <c r="BE95" s="1564">
        <v>9265.52</v>
      </c>
      <c r="BF95" s="1217"/>
      <c r="BG95" s="1217"/>
      <c r="BH95" s="1217"/>
      <c r="BI95" s="1217"/>
    </row>
    <row r="96" spans="2:68" x14ac:dyDescent="0.25">
      <c r="B96" s="1362" t="s">
        <v>1173</v>
      </c>
      <c r="C96" s="1021" t="s">
        <v>1266</v>
      </c>
      <c r="D96" s="1740"/>
      <c r="E96" s="1036">
        <v>215</v>
      </c>
      <c r="F96" s="1740"/>
      <c r="G96" s="1036">
        <v>123</v>
      </c>
      <c r="H96" s="3995"/>
      <c r="I96" s="1519">
        <v>338</v>
      </c>
      <c r="J96" s="1740"/>
      <c r="K96" s="1036">
        <v>176</v>
      </c>
      <c r="L96" s="3995"/>
      <c r="M96" s="1564">
        <v>514</v>
      </c>
      <c r="N96" s="1740"/>
      <c r="O96" s="1036">
        <v>122</v>
      </c>
      <c r="P96" s="3995"/>
      <c r="Q96" s="1739">
        <v>636</v>
      </c>
      <c r="R96" s="1740"/>
      <c r="S96" s="1036">
        <v>186</v>
      </c>
      <c r="T96" s="3995"/>
      <c r="U96" s="1739">
        <v>822</v>
      </c>
      <c r="V96" s="1740"/>
      <c r="W96" s="1036">
        <v>182</v>
      </c>
      <c r="X96" s="3995"/>
      <c r="Y96" s="1739">
        <v>490</v>
      </c>
      <c r="Z96" s="3995"/>
      <c r="AA96" s="1564">
        <v>1004</v>
      </c>
      <c r="AB96" s="1740"/>
      <c r="AC96" s="1036">
        <v>92</v>
      </c>
      <c r="AD96" s="3995"/>
      <c r="AE96" s="1739">
        <v>1096</v>
      </c>
      <c r="AF96" s="1740"/>
      <c r="AG96" s="1036">
        <v>134</v>
      </c>
      <c r="AH96" s="3995"/>
      <c r="AI96" s="1739">
        <v>1230</v>
      </c>
      <c r="AJ96" s="1740"/>
      <c r="AK96" s="1036">
        <v>224</v>
      </c>
      <c r="AL96" s="3995"/>
      <c r="AM96" s="1739">
        <v>450</v>
      </c>
      <c r="AN96" s="3995"/>
      <c r="AO96" s="1739">
        <v>1454</v>
      </c>
      <c r="AP96" s="1740"/>
      <c r="AQ96" s="1036">
        <v>207</v>
      </c>
      <c r="AR96" s="3995"/>
      <c r="AS96" s="1564">
        <v>1661</v>
      </c>
      <c r="AT96" s="1740"/>
      <c r="AU96" s="1036">
        <v>90</v>
      </c>
      <c r="AV96" s="3995"/>
      <c r="AW96" s="1564">
        <v>1751</v>
      </c>
      <c r="AX96" s="1740"/>
      <c r="AY96" s="1036">
        <v>112</v>
      </c>
      <c r="AZ96" s="3995"/>
      <c r="BA96" s="1739">
        <v>409</v>
      </c>
      <c r="BB96" s="3995"/>
      <c r="BC96" s="1564">
        <v>859</v>
      </c>
      <c r="BD96" s="3995"/>
      <c r="BE96" s="1564">
        <v>1863</v>
      </c>
      <c r="BF96" s="1217"/>
      <c r="BG96" s="1217"/>
      <c r="BH96" s="1217"/>
      <c r="BI96" s="1217"/>
    </row>
    <row r="97" spans="2:61" x14ac:dyDescent="0.25">
      <c r="B97" s="1362" t="s">
        <v>1174</v>
      </c>
      <c r="C97" s="1021" t="s">
        <v>1266</v>
      </c>
      <c r="D97" s="1740"/>
      <c r="E97" s="1036">
        <v>223</v>
      </c>
      <c r="F97" s="1740"/>
      <c r="G97" s="1036">
        <v>239</v>
      </c>
      <c r="H97" s="3995"/>
      <c r="I97" s="1519">
        <v>462</v>
      </c>
      <c r="J97" s="1740"/>
      <c r="K97" s="1036">
        <v>302</v>
      </c>
      <c r="L97" s="3995"/>
      <c r="M97" s="1564">
        <v>764</v>
      </c>
      <c r="N97" s="1740"/>
      <c r="O97" s="1036">
        <v>315</v>
      </c>
      <c r="P97" s="3995"/>
      <c r="Q97" s="1739">
        <v>1079</v>
      </c>
      <c r="R97" s="1740"/>
      <c r="S97" s="1036">
        <v>273</v>
      </c>
      <c r="T97" s="3995"/>
      <c r="U97" s="1739">
        <v>1352</v>
      </c>
      <c r="V97" s="1740"/>
      <c r="W97" s="1036">
        <v>234</v>
      </c>
      <c r="X97" s="3995"/>
      <c r="Y97" s="1739">
        <v>822</v>
      </c>
      <c r="Z97" s="3995"/>
      <c r="AA97" s="1564">
        <v>1586</v>
      </c>
      <c r="AB97" s="1740"/>
      <c r="AC97" s="1036">
        <v>198</v>
      </c>
      <c r="AD97" s="3995"/>
      <c r="AE97" s="1739">
        <v>1784</v>
      </c>
      <c r="AF97" s="1740"/>
      <c r="AG97" s="1036">
        <v>225</v>
      </c>
      <c r="AH97" s="3995"/>
      <c r="AI97" s="1739">
        <v>2009</v>
      </c>
      <c r="AJ97" s="1740"/>
      <c r="AK97" s="1036">
        <v>259</v>
      </c>
      <c r="AL97" s="3995"/>
      <c r="AM97" s="1739">
        <v>682</v>
      </c>
      <c r="AN97" s="3995"/>
      <c r="AO97" s="1739">
        <v>2268</v>
      </c>
      <c r="AP97" s="1740"/>
      <c r="AQ97" s="1036">
        <v>193</v>
      </c>
      <c r="AR97" s="3995"/>
      <c r="AS97" s="1564">
        <v>2461</v>
      </c>
      <c r="AT97" s="1740"/>
      <c r="AU97" s="1036">
        <v>219</v>
      </c>
      <c r="AV97" s="3995"/>
      <c r="AW97" s="1564">
        <v>2680</v>
      </c>
      <c r="AX97" s="1740"/>
      <c r="AY97" s="1036">
        <v>288</v>
      </c>
      <c r="AZ97" s="3995"/>
      <c r="BA97" s="1739">
        <v>700</v>
      </c>
      <c r="BB97" s="3995"/>
      <c r="BC97" s="1564">
        <v>1382</v>
      </c>
      <c r="BD97" s="3995"/>
      <c r="BE97" s="1564">
        <v>2968</v>
      </c>
      <c r="BF97" s="1217"/>
      <c r="BG97" s="1217"/>
      <c r="BH97" s="1217"/>
      <c r="BI97" s="1217"/>
    </row>
    <row r="98" spans="2:61" x14ac:dyDescent="0.25">
      <c r="B98" s="1362" t="s">
        <v>1962</v>
      </c>
      <c r="C98" s="1021" t="s">
        <v>1266</v>
      </c>
      <c r="D98" s="1740"/>
      <c r="E98" s="1036"/>
      <c r="F98" s="1740"/>
      <c r="G98" s="1036"/>
      <c r="H98" s="3995"/>
      <c r="I98" s="1519">
        <v>0</v>
      </c>
      <c r="J98" s="1740"/>
      <c r="K98" s="1036">
        <v>0</v>
      </c>
      <c r="L98" s="3995"/>
      <c r="M98" s="1564">
        <v>0</v>
      </c>
      <c r="N98" s="1740"/>
      <c r="O98" s="1036">
        <v>5</v>
      </c>
      <c r="P98" s="3995"/>
      <c r="Q98" s="1739">
        <v>5</v>
      </c>
      <c r="R98" s="1740"/>
      <c r="S98" s="1036">
        <v>4</v>
      </c>
      <c r="T98" s="3995"/>
      <c r="U98" s="1739">
        <v>9</v>
      </c>
      <c r="V98" s="1740"/>
      <c r="W98" s="1036">
        <v>0</v>
      </c>
      <c r="X98" s="3995"/>
      <c r="Y98" s="1739">
        <v>9</v>
      </c>
      <c r="Z98" s="3995"/>
      <c r="AA98" s="1564">
        <v>9</v>
      </c>
      <c r="AB98" s="1740"/>
      <c r="AC98" s="1036">
        <v>0</v>
      </c>
      <c r="AD98" s="3995"/>
      <c r="AE98" s="1739">
        <v>9</v>
      </c>
      <c r="AF98" s="1740"/>
      <c r="AG98" s="1036"/>
      <c r="AH98" s="3995"/>
      <c r="AI98" s="1739">
        <v>9</v>
      </c>
      <c r="AJ98" s="1740"/>
      <c r="AK98" s="1036"/>
      <c r="AL98" s="3995"/>
      <c r="AM98" s="1739">
        <v>0</v>
      </c>
      <c r="AN98" s="3995"/>
      <c r="AO98" s="1739">
        <v>9</v>
      </c>
      <c r="AP98" s="1740"/>
      <c r="AQ98" s="1036">
        <v>0</v>
      </c>
      <c r="AR98" s="3995"/>
      <c r="AS98" s="1564">
        <v>9</v>
      </c>
      <c r="AT98" s="1740"/>
      <c r="AU98" s="1036">
        <v>0</v>
      </c>
      <c r="AV98" s="3995"/>
      <c r="AW98" s="1564">
        <v>9</v>
      </c>
      <c r="AX98" s="1740"/>
      <c r="AY98" s="1036">
        <v>16</v>
      </c>
      <c r="AZ98" s="3995"/>
      <c r="BA98" s="1739">
        <v>16</v>
      </c>
      <c r="BB98" s="3995"/>
      <c r="BC98" s="1564">
        <v>16</v>
      </c>
      <c r="BD98" s="3995"/>
      <c r="BE98" s="1564">
        <v>25</v>
      </c>
      <c r="BF98" s="1217"/>
      <c r="BG98" s="1217"/>
      <c r="BH98" s="1217"/>
      <c r="BI98" s="1217"/>
    </row>
    <row r="99" spans="2:61" x14ac:dyDescent="0.25">
      <c r="B99" s="1362" t="s">
        <v>1175</v>
      </c>
      <c r="C99" s="1021" t="s">
        <v>1266</v>
      </c>
      <c r="D99" s="1740"/>
      <c r="E99" s="1036">
        <v>4435</v>
      </c>
      <c r="F99" s="1740"/>
      <c r="G99" s="1036">
        <v>5315</v>
      </c>
      <c r="H99" s="3995"/>
      <c r="I99" s="1519">
        <v>9750</v>
      </c>
      <c r="J99" s="1740"/>
      <c r="K99" s="1036">
        <v>6020</v>
      </c>
      <c r="L99" s="3995"/>
      <c r="M99" s="1564">
        <v>15770</v>
      </c>
      <c r="N99" s="1740"/>
      <c r="O99" s="1036">
        <v>6795</v>
      </c>
      <c r="P99" s="3995"/>
      <c r="Q99" s="1739">
        <v>22565</v>
      </c>
      <c r="R99" s="1740"/>
      <c r="S99" s="1036">
        <v>5995</v>
      </c>
      <c r="T99" s="3995"/>
      <c r="U99" s="1739">
        <v>28560</v>
      </c>
      <c r="V99" s="1740"/>
      <c r="W99" s="1036">
        <v>4745</v>
      </c>
      <c r="X99" s="3995"/>
      <c r="Y99" s="1739">
        <v>17535</v>
      </c>
      <c r="Z99" s="3995"/>
      <c r="AA99" s="1564">
        <v>33305</v>
      </c>
      <c r="AB99" s="1740"/>
      <c r="AC99" s="1036">
        <v>3820</v>
      </c>
      <c r="AD99" s="3995"/>
      <c r="AE99" s="1739">
        <v>37125</v>
      </c>
      <c r="AF99" s="1740"/>
      <c r="AG99" s="1036">
        <v>4090</v>
      </c>
      <c r="AH99" s="3995"/>
      <c r="AI99" s="1739">
        <v>41215</v>
      </c>
      <c r="AJ99" s="1740"/>
      <c r="AK99" s="1036">
        <v>5000</v>
      </c>
      <c r="AL99" s="3995"/>
      <c r="AM99" s="1739">
        <v>12910</v>
      </c>
      <c r="AN99" s="3995"/>
      <c r="AO99" s="1739">
        <v>46215</v>
      </c>
      <c r="AP99" s="1740"/>
      <c r="AQ99" s="1036">
        <v>3600</v>
      </c>
      <c r="AR99" s="3995"/>
      <c r="AS99" s="1564">
        <v>49815</v>
      </c>
      <c r="AT99" s="1740"/>
      <c r="AU99" s="1036">
        <v>3565</v>
      </c>
      <c r="AV99" s="3995"/>
      <c r="AW99" s="1564">
        <v>53380</v>
      </c>
      <c r="AX99" s="1740"/>
      <c r="AY99" s="1036">
        <v>4930</v>
      </c>
      <c r="AZ99" s="3995"/>
      <c r="BA99" s="1739">
        <v>12095</v>
      </c>
      <c r="BB99" s="3995"/>
      <c r="BC99" s="1564">
        <v>25005</v>
      </c>
      <c r="BD99" s="3995"/>
      <c r="BE99" s="1564">
        <v>58310</v>
      </c>
      <c r="BF99" s="1217"/>
      <c r="BG99" s="1217"/>
      <c r="BH99" s="1217"/>
      <c r="BI99" s="1217"/>
    </row>
    <row r="100" spans="2:61" x14ac:dyDescent="0.25">
      <c r="B100" s="1362" t="s">
        <v>1176</v>
      </c>
      <c r="C100" s="1021" t="s">
        <v>1266</v>
      </c>
      <c r="D100" s="1740"/>
      <c r="E100" s="1036">
        <v>18</v>
      </c>
      <c r="F100" s="1740"/>
      <c r="G100" s="1036">
        <v>26</v>
      </c>
      <c r="H100" s="3995"/>
      <c r="I100" s="1519">
        <v>44</v>
      </c>
      <c r="J100" s="1740"/>
      <c r="K100" s="1036">
        <v>18</v>
      </c>
      <c r="L100" s="3995"/>
      <c r="M100" s="1564">
        <v>62</v>
      </c>
      <c r="N100" s="1740"/>
      <c r="O100" s="1036">
        <v>2</v>
      </c>
      <c r="P100" s="3995"/>
      <c r="Q100" s="1739">
        <v>64</v>
      </c>
      <c r="R100" s="1740"/>
      <c r="S100" s="1036">
        <v>2</v>
      </c>
      <c r="T100" s="3995"/>
      <c r="U100" s="1739">
        <v>66</v>
      </c>
      <c r="V100" s="1740"/>
      <c r="W100" s="1036">
        <v>11</v>
      </c>
      <c r="X100" s="3995"/>
      <c r="Y100" s="1739">
        <v>15</v>
      </c>
      <c r="Z100" s="3995"/>
      <c r="AA100" s="1564">
        <v>77</v>
      </c>
      <c r="AB100" s="1740"/>
      <c r="AC100" s="1036">
        <v>7</v>
      </c>
      <c r="AD100" s="3995"/>
      <c r="AE100" s="1739">
        <v>84</v>
      </c>
      <c r="AF100" s="1740"/>
      <c r="AG100" s="1036">
        <v>4</v>
      </c>
      <c r="AH100" s="3995"/>
      <c r="AI100" s="1739">
        <v>88</v>
      </c>
      <c r="AJ100" s="1740"/>
      <c r="AK100" s="1036">
        <v>4</v>
      </c>
      <c r="AL100" s="3995"/>
      <c r="AM100" s="1739">
        <v>15</v>
      </c>
      <c r="AN100" s="3995"/>
      <c r="AO100" s="1739">
        <v>92</v>
      </c>
      <c r="AP100" s="1740"/>
      <c r="AQ100" s="1036">
        <v>1</v>
      </c>
      <c r="AR100" s="3995"/>
      <c r="AS100" s="1564">
        <v>93</v>
      </c>
      <c r="AT100" s="1740"/>
      <c r="AU100" s="1036">
        <v>17</v>
      </c>
      <c r="AV100" s="3995"/>
      <c r="AW100" s="1564">
        <v>110</v>
      </c>
      <c r="AX100" s="1740"/>
      <c r="AY100" s="1036">
        <v>3</v>
      </c>
      <c r="AZ100" s="3995"/>
      <c r="BA100" s="1739">
        <v>21</v>
      </c>
      <c r="BB100" s="3995"/>
      <c r="BC100" s="1564">
        <v>36</v>
      </c>
      <c r="BD100" s="3995"/>
      <c r="BE100" s="1564">
        <v>113</v>
      </c>
      <c r="BF100" s="1217"/>
      <c r="BG100" s="1217"/>
      <c r="BH100" s="1217"/>
      <c r="BI100" s="1217"/>
    </row>
    <row r="101" spans="2:61" x14ac:dyDescent="0.25">
      <c r="B101" s="1362" t="s">
        <v>1177</v>
      </c>
      <c r="C101" s="1021" t="s">
        <v>1266</v>
      </c>
      <c r="D101" s="1740"/>
      <c r="E101" s="1036">
        <v>473</v>
      </c>
      <c r="F101" s="1740"/>
      <c r="G101" s="1036">
        <v>525</v>
      </c>
      <c r="H101" s="3995"/>
      <c r="I101" s="1519">
        <v>998</v>
      </c>
      <c r="J101" s="1740"/>
      <c r="K101" s="1036">
        <v>460</v>
      </c>
      <c r="L101" s="3995"/>
      <c r="M101" s="1564">
        <v>1458</v>
      </c>
      <c r="N101" s="1740"/>
      <c r="O101" s="1036">
        <v>275</v>
      </c>
      <c r="P101" s="3995"/>
      <c r="Q101" s="1739">
        <v>1733</v>
      </c>
      <c r="R101" s="1740"/>
      <c r="S101" s="1036">
        <v>342</v>
      </c>
      <c r="T101" s="3995"/>
      <c r="U101" s="1739">
        <v>2075</v>
      </c>
      <c r="V101" s="1740"/>
      <c r="W101" s="1036">
        <v>391</v>
      </c>
      <c r="X101" s="3995"/>
      <c r="Y101" s="1739">
        <v>1008</v>
      </c>
      <c r="Z101" s="3995"/>
      <c r="AA101" s="1564">
        <v>2466</v>
      </c>
      <c r="AB101" s="1740"/>
      <c r="AC101" s="1036">
        <v>546</v>
      </c>
      <c r="AD101" s="3995"/>
      <c r="AE101" s="1739">
        <v>3012</v>
      </c>
      <c r="AF101" s="1740"/>
      <c r="AG101" s="1036">
        <v>505</v>
      </c>
      <c r="AH101" s="3995"/>
      <c r="AI101" s="1739">
        <v>3517</v>
      </c>
      <c r="AJ101" s="1740"/>
      <c r="AK101" s="1036">
        <v>490</v>
      </c>
      <c r="AL101" s="3995"/>
      <c r="AM101" s="1739">
        <v>1541</v>
      </c>
      <c r="AN101" s="3995"/>
      <c r="AO101" s="1739">
        <v>4007</v>
      </c>
      <c r="AP101" s="1740"/>
      <c r="AQ101" s="1036">
        <v>560</v>
      </c>
      <c r="AR101" s="3995"/>
      <c r="AS101" s="1564">
        <v>4567</v>
      </c>
      <c r="AT101" s="1740"/>
      <c r="AU101" s="1036">
        <v>572</v>
      </c>
      <c r="AV101" s="3995"/>
      <c r="AW101" s="1564">
        <v>5139</v>
      </c>
      <c r="AX101" s="1740"/>
      <c r="AY101" s="1036">
        <v>970</v>
      </c>
      <c r="AZ101" s="3995"/>
      <c r="BA101" s="1739">
        <v>2102</v>
      </c>
      <c r="BB101" s="3995"/>
      <c r="BC101" s="1564">
        <v>3643</v>
      </c>
      <c r="BD101" s="3995"/>
      <c r="BE101" s="1564">
        <v>6109</v>
      </c>
      <c r="BF101" s="1217"/>
      <c r="BG101" s="1217"/>
      <c r="BH101" s="1217"/>
      <c r="BI101" s="1217"/>
    </row>
    <row r="102" spans="2:61" x14ac:dyDescent="0.25">
      <c r="B102" s="1362" t="s">
        <v>1178</v>
      </c>
      <c r="C102" s="1021" t="s">
        <v>1266</v>
      </c>
      <c r="D102" s="1740"/>
      <c r="E102" s="1036">
        <v>83</v>
      </c>
      <c r="F102" s="1740"/>
      <c r="G102" s="1036">
        <v>95.5</v>
      </c>
      <c r="H102" s="3995"/>
      <c r="I102" s="1519">
        <v>178.5</v>
      </c>
      <c r="J102" s="1740"/>
      <c r="K102" s="1036">
        <v>95</v>
      </c>
      <c r="L102" s="3995"/>
      <c r="M102" s="1564">
        <v>273.5</v>
      </c>
      <c r="N102" s="1740"/>
      <c r="O102" s="1036">
        <v>113</v>
      </c>
      <c r="P102" s="3995"/>
      <c r="Q102" s="1739">
        <v>386.5</v>
      </c>
      <c r="R102" s="1740"/>
      <c r="S102" s="1036">
        <v>121</v>
      </c>
      <c r="T102" s="3995"/>
      <c r="U102" s="1739">
        <v>507.5</v>
      </c>
      <c r="V102" s="1740"/>
      <c r="W102" s="1036">
        <v>84.5</v>
      </c>
      <c r="X102" s="3995"/>
      <c r="Y102" s="1739">
        <v>318.5</v>
      </c>
      <c r="Z102" s="3995"/>
      <c r="AA102" s="1564">
        <v>592</v>
      </c>
      <c r="AB102" s="1740"/>
      <c r="AC102" s="1036">
        <v>83</v>
      </c>
      <c r="AD102" s="3995"/>
      <c r="AE102" s="1739">
        <v>675</v>
      </c>
      <c r="AF102" s="1740"/>
      <c r="AG102" s="1036">
        <v>85</v>
      </c>
      <c r="AH102" s="3995"/>
      <c r="AI102" s="1739">
        <v>760</v>
      </c>
      <c r="AJ102" s="1740"/>
      <c r="AK102" s="1036">
        <v>108</v>
      </c>
      <c r="AL102" s="3995"/>
      <c r="AM102" s="1739">
        <v>276</v>
      </c>
      <c r="AN102" s="3995"/>
      <c r="AO102" s="1739">
        <v>868</v>
      </c>
      <c r="AP102" s="1740"/>
      <c r="AQ102" s="1036">
        <v>56</v>
      </c>
      <c r="AR102" s="3995"/>
      <c r="AS102" s="1564">
        <v>924</v>
      </c>
      <c r="AT102" s="1740"/>
      <c r="AU102" s="1036">
        <v>66</v>
      </c>
      <c r="AV102" s="3995"/>
      <c r="AW102" s="1564">
        <v>990</v>
      </c>
      <c r="AX102" s="1740"/>
      <c r="AY102" s="1036">
        <v>96</v>
      </c>
      <c r="AZ102" s="3995"/>
      <c r="BA102" s="1739">
        <v>218</v>
      </c>
      <c r="BB102" s="3995"/>
      <c r="BC102" s="1564">
        <v>494</v>
      </c>
      <c r="BD102" s="3995"/>
      <c r="BE102" s="1564">
        <v>1086</v>
      </c>
      <c r="BF102" s="1217"/>
      <c r="BG102" s="1217"/>
      <c r="BH102" s="1217"/>
      <c r="BI102" s="1217"/>
    </row>
    <row r="103" spans="2:61" ht="15" customHeight="1" x14ac:dyDescent="0.25">
      <c r="B103" s="1362" t="s">
        <v>1394</v>
      </c>
      <c r="C103" s="1021" t="s">
        <v>1266</v>
      </c>
      <c r="D103" s="1740"/>
      <c r="E103" s="1036"/>
      <c r="F103" s="1740"/>
      <c r="G103" s="1036"/>
      <c r="H103" s="3995"/>
      <c r="I103" s="1519">
        <v>0</v>
      </c>
      <c r="J103" s="1740"/>
      <c r="K103" s="1036"/>
      <c r="L103" s="3995"/>
      <c r="M103" s="1564">
        <v>0</v>
      </c>
      <c r="N103" s="1740"/>
      <c r="O103" s="1036"/>
      <c r="P103" s="3995"/>
      <c r="Q103" s="1739">
        <v>0</v>
      </c>
      <c r="R103" s="1740"/>
      <c r="S103" s="1036">
        <v>238.18</v>
      </c>
      <c r="T103" s="3995"/>
      <c r="U103" s="1739">
        <v>238.18</v>
      </c>
      <c r="V103" s="1740"/>
      <c r="W103" s="1036">
        <v>244.13</v>
      </c>
      <c r="X103" s="3995"/>
      <c r="Y103" s="1739">
        <v>482.31</v>
      </c>
      <c r="Z103" s="3995"/>
      <c r="AA103" s="1564">
        <v>482.31</v>
      </c>
      <c r="AB103" s="1740"/>
      <c r="AC103" s="1036">
        <v>253.46</v>
      </c>
      <c r="AD103" s="3995"/>
      <c r="AE103" s="1739">
        <v>735.77</v>
      </c>
      <c r="AF103" s="1740"/>
      <c r="AG103" s="1036">
        <v>244.79999999999998</v>
      </c>
      <c r="AH103" s="3995"/>
      <c r="AI103" s="1739">
        <v>980.56999999999994</v>
      </c>
      <c r="AJ103" s="1740"/>
      <c r="AK103" s="1036">
        <v>221.95999999999998</v>
      </c>
      <c r="AL103" s="3995"/>
      <c r="AM103" s="1739">
        <v>720.22</v>
      </c>
      <c r="AN103" s="3995"/>
      <c r="AO103" s="1739">
        <v>1202.53</v>
      </c>
      <c r="AP103" s="1740"/>
      <c r="AQ103" s="1036">
        <v>221.95999999999998</v>
      </c>
      <c r="AR103" s="3995"/>
      <c r="AS103" s="1564">
        <v>1424.49</v>
      </c>
      <c r="AT103" s="1740"/>
      <c r="AU103" s="1036">
        <v>204.77</v>
      </c>
      <c r="AV103" s="3995"/>
      <c r="AW103" s="1564">
        <v>1629.26</v>
      </c>
      <c r="AX103" s="1740"/>
      <c r="AY103" s="1036">
        <v>251.42000000000002</v>
      </c>
      <c r="AZ103" s="3995"/>
      <c r="BA103" s="1739">
        <v>678.15000000000009</v>
      </c>
      <c r="BB103" s="3995"/>
      <c r="BC103" s="1564">
        <v>1398.3700000000001</v>
      </c>
      <c r="BD103" s="3995"/>
      <c r="BE103" s="1564">
        <v>1880.68</v>
      </c>
      <c r="BF103" s="1217"/>
      <c r="BG103" s="1217"/>
      <c r="BH103" s="1217"/>
      <c r="BI103" s="1217"/>
    </row>
    <row r="104" spans="2:61" ht="15" customHeight="1" x14ac:dyDescent="0.25">
      <c r="B104" s="1362" t="s">
        <v>1395</v>
      </c>
      <c r="C104" s="1021" t="s">
        <v>1266</v>
      </c>
      <c r="D104" s="1740"/>
      <c r="E104" s="1036"/>
      <c r="F104" s="1740"/>
      <c r="G104" s="1036"/>
      <c r="H104" s="3995"/>
      <c r="I104" s="1519">
        <v>0</v>
      </c>
      <c r="J104" s="1740"/>
      <c r="K104" s="1036"/>
      <c r="L104" s="3995"/>
      <c r="M104" s="1564">
        <v>0</v>
      </c>
      <c r="N104" s="1740"/>
      <c r="O104" s="1036"/>
      <c r="P104" s="3995"/>
      <c r="Q104" s="1739">
        <v>0</v>
      </c>
      <c r="R104" s="1740"/>
      <c r="S104" s="1036">
        <v>169.488</v>
      </c>
      <c r="T104" s="3995"/>
      <c r="U104" s="1739">
        <v>169.488</v>
      </c>
      <c r="V104" s="1740"/>
      <c r="W104" s="1036">
        <v>174.57999999999998</v>
      </c>
      <c r="X104" s="3995"/>
      <c r="Y104" s="1739">
        <v>344.06799999999998</v>
      </c>
      <c r="Z104" s="3995"/>
      <c r="AA104" s="1564">
        <v>344.06799999999998</v>
      </c>
      <c r="AB104" s="1740"/>
      <c r="AC104" s="1036">
        <v>180.58</v>
      </c>
      <c r="AD104" s="3995"/>
      <c r="AE104" s="1739">
        <v>524.64800000000002</v>
      </c>
      <c r="AF104" s="1740"/>
      <c r="AG104" s="1036">
        <v>174.89</v>
      </c>
      <c r="AH104" s="3995"/>
      <c r="AI104" s="1739">
        <v>699.53800000000001</v>
      </c>
      <c r="AJ104" s="1740"/>
      <c r="AK104" s="1036">
        <v>158.24</v>
      </c>
      <c r="AL104" s="3995"/>
      <c r="AM104" s="1739">
        <v>513.71</v>
      </c>
      <c r="AN104" s="3995"/>
      <c r="AO104" s="1739">
        <v>857.77800000000002</v>
      </c>
      <c r="AP104" s="1740"/>
      <c r="AQ104" s="1036">
        <v>158.24</v>
      </c>
      <c r="AR104" s="3995"/>
      <c r="AS104" s="1564">
        <v>1016.018</v>
      </c>
      <c r="AT104" s="1740"/>
      <c r="AU104" s="1036">
        <v>147.33000000000001</v>
      </c>
      <c r="AV104" s="3995"/>
      <c r="AW104" s="1564">
        <v>1163.348</v>
      </c>
      <c r="AX104" s="1740"/>
      <c r="AY104" s="1036">
        <v>180.04</v>
      </c>
      <c r="AZ104" s="3995"/>
      <c r="BA104" s="1739">
        <v>485.61</v>
      </c>
      <c r="BB104" s="3995"/>
      <c r="BC104" s="1564">
        <v>999.32</v>
      </c>
      <c r="BD104" s="3995"/>
      <c r="BE104" s="1564">
        <v>1343.3879999999999</v>
      </c>
      <c r="BF104" s="1217"/>
      <c r="BG104" s="1217"/>
      <c r="BH104" s="1217"/>
      <c r="BI104" s="1217"/>
    </row>
    <row r="105" spans="2:61" ht="15" customHeight="1" x14ac:dyDescent="0.25">
      <c r="B105" s="1362" t="s">
        <v>1396</v>
      </c>
      <c r="C105" s="1021" t="s">
        <v>1266</v>
      </c>
      <c r="D105" s="1740"/>
      <c r="E105" s="1036"/>
      <c r="F105" s="1740"/>
      <c r="G105" s="1036"/>
      <c r="H105" s="3995"/>
      <c r="I105" s="1519">
        <v>0</v>
      </c>
      <c r="J105" s="1740"/>
      <c r="K105" s="1036"/>
      <c r="L105" s="3995"/>
      <c r="M105" s="1564">
        <v>0</v>
      </c>
      <c r="N105" s="1740"/>
      <c r="O105" s="1036"/>
      <c r="P105" s="3995"/>
      <c r="Q105" s="1739">
        <v>0</v>
      </c>
      <c r="R105" s="1740"/>
      <c r="S105" s="1036">
        <v>46.66</v>
      </c>
      <c r="T105" s="3995"/>
      <c r="U105" s="1739">
        <v>46.66</v>
      </c>
      <c r="V105" s="1740"/>
      <c r="W105" s="1036">
        <v>163.34</v>
      </c>
      <c r="X105" s="3995"/>
      <c r="Y105" s="1739">
        <v>210</v>
      </c>
      <c r="Z105" s="3995"/>
      <c r="AA105" s="1564">
        <v>210</v>
      </c>
      <c r="AB105" s="1740"/>
      <c r="AC105" s="1036">
        <v>122.06</v>
      </c>
      <c r="AD105" s="3995"/>
      <c r="AE105" s="1739">
        <v>332.06</v>
      </c>
      <c r="AF105" s="1740"/>
      <c r="AG105" s="1036">
        <v>81.66</v>
      </c>
      <c r="AH105" s="3995"/>
      <c r="AI105" s="1739">
        <v>413.72</v>
      </c>
      <c r="AJ105" s="1740"/>
      <c r="AK105" s="1036">
        <v>75.83</v>
      </c>
      <c r="AL105" s="3995"/>
      <c r="AM105" s="1739">
        <v>279.55</v>
      </c>
      <c r="AN105" s="3995"/>
      <c r="AO105" s="1739">
        <v>489.55</v>
      </c>
      <c r="AP105" s="1740"/>
      <c r="AQ105" s="1036">
        <v>75.83</v>
      </c>
      <c r="AR105" s="3995"/>
      <c r="AS105" s="1564">
        <v>565.38</v>
      </c>
      <c r="AT105" s="1740"/>
      <c r="AU105" s="1036">
        <v>75.83</v>
      </c>
      <c r="AV105" s="3995"/>
      <c r="AW105" s="1564">
        <v>641.21</v>
      </c>
      <c r="AX105" s="1740"/>
      <c r="AY105" s="1036">
        <v>75.83</v>
      </c>
      <c r="AZ105" s="3995"/>
      <c r="BA105" s="1739">
        <v>227.49</v>
      </c>
      <c r="BB105" s="3995"/>
      <c r="BC105" s="1564">
        <v>507.04</v>
      </c>
      <c r="BD105" s="3995"/>
      <c r="BE105" s="1564">
        <v>717.04000000000008</v>
      </c>
      <c r="BF105" s="1217"/>
      <c r="BG105" s="1217"/>
      <c r="BH105" s="1217"/>
      <c r="BI105" s="1217"/>
    </row>
    <row r="106" spans="2:61" ht="15" customHeight="1" x14ac:dyDescent="0.25">
      <c r="B106" s="1362" t="s">
        <v>1142</v>
      </c>
      <c r="C106" s="1021" t="s">
        <v>1266</v>
      </c>
      <c r="D106" s="1740"/>
      <c r="E106" s="1036"/>
      <c r="F106" s="1740"/>
      <c r="G106" s="1036"/>
      <c r="H106" s="3995"/>
      <c r="I106" s="1519">
        <v>0</v>
      </c>
      <c r="J106" s="1740"/>
      <c r="K106" s="1036"/>
      <c r="L106" s="3995"/>
      <c r="M106" s="1564">
        <v>0</v>
      </c>
      <c r="N106" s="1740"/>
      <c r="O106" s="1036"/>
      <c r="P106" s="3995"/>
      <c r="Q106" s="1739">
        <v>0</v>
      </c>
      <c r="R106" s="1740"/>
      <c r="S106" s="1036">
        <v>2206</v>
      </c>
      <c r="T106" s="3995"/>
      <c r="U106" s="1739">
        <v>2206</v>
      </c>
      <c r="V106" s="1740"/>
      <c r="W106" s="1036">
        <v>2279</v>
      </c>
      <c r="X106" s="3995"/>
      <c r="Y106" s="1739">
        <v>4485</v>
      </c>
      <c r="Z106" s="3995"/>
      <c r="AA106" s="1564">
        <v>4485</v>
      </c>
      <c r="AB106" s="1740"/>
      <c r="AC106" s="1036">
        <v>2356</v>
      </c>
      <c r="AD106" s="3995"/>
      <c r="AE106" s="1739">
        <v>6841</v>
      </c>
      <c r="AF106" s="1740"/>
      <c r="AG106" s="1036">
        <v>2280</v>
      </c>
      <c r="AH106" s="3995"/>
      <c r="AI106" s="1739">
        <v>9121</v>
      </c>
      <c r="AJ106" s="1740"/>
      <c r="AK106" s="1036">
        <v>2054</v>
      </c>
      <c r="AL106" s="3995"/>
      <c r="AM106" s="1739">
        <v>6690</v>
      </c>
      <c r="AN106" s="3995"/>
      <c r="AO106" s="1739">
        <v>11175</v>
      </c>
      <c r="AP106" s="1740"/>
      <c r="AQ106" s="1036">
        <v>2054</v>
      </c>
      <c r="AR106" s="3995"/>
      <c r="AS106" s="1564">
        <v>13229</v>
      </c>
      <c r="AT106" s="1740"/>
      <c r="AU106" s="1036">
        <v>1901</v>
      </c>
      <c r="AV106" s="3995"/>
      <c r="AW106" s="1564">
        <v>15130</v>
      </c>
      <c r="AX106" s="1740"/>
      <c r="AY106" s="1036">
        <v>2354</v>
      </c>
      <c r="AZ106" s="3995"/>
      <c r="BA106" s="1739">
        <v>6309</v>
      </c>
      <c r="BB106" s="3995"/>
      <c r="BC106" s="1564">
        <v>12999</v>
      </c>
      <c r="BD106" s="3995"/>
      <c r="BE106" s="1564">
        <v>17484</v>
      </c>
      <c r="BF106" s="1217"/>
      <c r="BG106" s="1217"/>
      <c r="BH106" s="1217"/>
      <c r="BI106" s="1217"/>
    </row>
    <row r="107" spans="2:61" ht="15" customHeight="1" x14ac:dyDescent="0.25">
      <c r="B107" s="1362" t="s">
        <v>1434</v>
      </c>
      <c r="C107" s="1021" t="s">
        <v>1266</v>
      </c>
      <c r="D107" s="1740"/>
      <c r="E107" s="1036"/>
      <c r="F107" s="1740"/>
      <c r="G107" s="1036"/>
      <c r="H107" s="3995"/>
      <c r="I107" s="1519">
        <v>0</v>
      </c>
      <c r="J107" s="1740"/>
      <c r="K107" s="1036"/>
      <c r="L107" s="3995"/>
      <c r="M107" s="1564">
        <v>0</v>
      </c>
      <c r="N107" s="1740"/>
      <c r="O107" s="1036"/>
      <c r="P107" s="3995"/>
      <c r="Q107" s="1739">
        <v>0</v>
      </c>
      <c r="R107" s="1740"/>
      <c r="S107" s="1036">
        <v>46.66</v>
      </c>
      <c r="T107" s="3995"/>
      <c r="U107" s="1739">
        <v>46.66</v>
      </c>
      <c r="V107" s="1740"/>
      <c r="W107" s="1036">
        <v>93.01</v>
      </c>
      <c r="X107" s="3995"/>
      <c r="Y107" s="1739">
        <v>139.67000000000002</v>
      </c>
      <c r="Z107" s="3995"/>
      <c r="AA107" s="1564">
        <v>139.67000000000002</v>
      </c>
      <c r="AB107" s="1740"/>
      <c r="AC107" s="1036">
        <v>46.68</v>
      </c>
      <c r="AD107" s="3995"/>
      <c r="AE107" s="1739">
        <v>186.35000000000002</v>
      </c>
      <c r="AF107" s="1740"/>
      <c r="AG107" s="1036">
        <v>46.66</v>
      </c>
      <c r="AH107" s="3995"/>
      <c r="AI107" s="1739">
        <v>233.01000000000002</v>
      </c>
      <c r="AJ107" s="1740"/>
      <c r="AK107" s="1036">
        <v>46.66</v>
      </c>
      <c r="AL107" s="3995"/>
      <c r="AM107" s="1739">
        <v>140</v>
      </c>
      <c r="AN107" s="3995"/>
      <c r="AO107" s="1739">
        <v>279.67</v>
      </c>
      <c r="AP107" s="1740"/>
      <c r="AQ107" s="1036">
        <v>46.66</v>
      </c>
      <c r="AR107" s="3995"/>
      <c r="AS107" s="1564">
        <v>326.33000000000004</v>
      </c>
      <c r="AT107" s="1740"/>
      <c r="AU107" s="1036">
        <v>11.66</v>
      </c>
      <c r="AV107" s="3995"/>
      <c r="AW107" s="1564">
        <v>337.99000000000007</v>
      </c>
      <c r="AX107" s="1740"/>
      <c r="AY107" s="1036">
        <v>46.66</v>
      </c>
      <c r="AZ107" s="3995"/>
      <c r="BA107" s="1739">
        <v>104.97999999999999</v>
      </c>
      <c r="BB107" s="3995"/>
      <c r="BC107" s="1564">
        <v>244.98</v>
      </c>
      <c r="BD107" s="3995"/>
      <c r="BE107" s="1564">
        <v>384.65000000000009</v>
      </c>
      <c r="BF107" s="1217"/>
      <c r="BG107" s="1217"/>
      <c r="BH107" s="1217"/>
      <c r="BI107" s="1217"/>
    </row>
    <row r="108" spans="2:61" ht="15" customHeight="1" x14ac:dyDescent="0.25">
      <c r="B108" s="1362" t="s">
        <v>1488</v>
      </c>
      <c r="C108" s="1021" t="s">
        <v>410</v>
      </c>
      <c r="D108" s="1740"/>
      <c r="E108" s="1036"/>
      <c r="F108" s="1740"/>
      <c r="G108" s="1036"/>
      <c r="H108" s="3995"/>
      <c r="I108" s="1519">
        <v>0</v>
      </c>
      <c r="J108" s="1740"/>
      <c r="K108" s="1036"/>
      <c r="L108" s="3995"/>
      <c r="M108" s="1564">
        <v>0</v>
      </c>
      <c r="N108" s="1740"/>
      <c r="O108" s="1036"/>
      <c r="P108" s="3995"/>
      <c r="Q108" s="1739">
        <v>0</v>
      </c>
      <c r="R108" s="1740"/>
      <c r="S108" s="1036">
        <v>11.66</v>
      </c>
      <c r="T108" s="3995"/>
      <c r="U108" s="1739">
        <v>11.66</v>
      </c>
      <c r="V108" s="1740"/>
      <c r="W108" s="1036">
        <v>93.34</v>
      </c>
      <c r="X108" s="3995"/>
      <c r="Y108" s="1739">
        <v>105</v>
      </c>
      <c r="Z108" s="3995"/>
      <c r="AA108" s="1564">
        <v>105</v>
      </c>
      <c r="AB108" s="1740"/>
      <c r="AC108" s="1036">
        <v>93.34</v>
      </c>
      <c r="AD108" s="3995"/>
      <c r="AE108" s="1739">
        <v>198.34</v>
      </c>
      <c r="AF108" s="1740"/>
      <c r="AG108" s="1036">
        <v>46.66</v>
      </c>
      <c r="AH108" s="3995"/>
      <c r="AI108" s="1739">
        <v>245</v>
      </c>
      <c r="AJ108" s="1740"/>
      <c r="AK108" s="1036">
        <v>35</v>
      </c>
      <c r="AL108" s="3995"/>
      <c r="AM108" s="1739">
        <v>175</v>
      </c>
      <c r="AN108" s="3995"/>
      <c r="AO108" s="1739">
        <v>280</v>
      </c>
      <c r="AP108" s="1740"/>
      <c r="AQ108" s="1036">
        <v>35</v>
      </c>
      <c r="AR108" s="3995"/>
      <c r="AS108" s="1564">
        <v>315</v>
      </c>
      <c r="AT108" s="1740"/>
      <c r="AU108" s="1036">
        <v>35</v>
      </c>
      <c r="AV108" s="3995"/>
      <c r="AW108" s="1564">
        <v>350</v>
      </c>
      <c r="AX108" s="1740"/>
      <c r="AY108" s="1036">
        <v>35</v>
      </c>
      <c r="AZ108" s="3995"/>
      <c r="BA108" s="1739">
        <v>105</v>
      </c>
      <c r="BB108" s="3995"/>
      <c r="BC108" s="1564">
        <v>280</v>
      </c>
      <c r="BD108" s="3995"/>
      <c r="BE108" s="1564">
        <v>385</v>
      </c>
      <c r="BF108" s="1217"/>
      <c r="BG108" s="1217"/>
      <c r="BH108" s="1217"/>
      <c r="BI108" s="1217"/>
    </row>
    <row r="109" spans="2:61" ht="15.75" customHeight="1" thickBot="1" x14ac:dyDescent="0.3">
      <c r="B109" s="1741" t="s">
        <v>1143</v>
      </c>
      <c r="C109" s="1129" t="s">
        <v>410</v>
      </c>
      <c r="D109" s="1742"/>
      <c r="E109" s="1050"/>
      <c r="F109" s="1742"/>
      <c r="G109" s="1050"/>
      <c r="H109" s="4005"/>
      <c r="I109" s="1521">
        <v>0</v>
      </c>
      <c r="J109" s="1742"/>
      <c r="K109" s="1050"/>
      <c r="L109" s="3995"/>
      <c r="M109" s="1564">
        <v>0</v>
      </c>
      <c r="N109" s="1742"/>
      <c r="O109" s="1050"/>
      <c r="P109" s="3995"/>
      <c r="Q109" s="1739">
        <v>0</v>
      </c>
      <c r="R109" s="1742"/>
      <c r="S109" s="1050">
        <v>1481</v>
      </c>
      <c r="T109" s="3995"/>
      <c r="U109" s="1739">
        <v>1481</v>
      </c>
      <c r="V109" s="1742"/>
      <c r="W109" s="1050">
        <v>1529</v>
      </c>
      <c r="X109" s="3995"/>
      <c r="Y109" s="1739">
        <v>3010</v>
      </c>
      <c r="Z109" s="3995"/>
      <c r="AA109" s="1564">
        <v>3010</v>
      </c>
      <c r="AB109" s="1742"/>
      <c r="AC109" s="1050">
        <v>1581</v>
      </c>
      <c r="AD109" s="3995"/>
      <c r="AE109" s="1739">
        <v>4591</v>
      </c>
      <c r="AF109" s="1742"/>
      <c r="AG109" s="1050">
        <v>1530</v>
      </c>
      <c r="AH109" s="3995"/>
      <c r="AI109" s="1739">
        <v>6121</v>
      </c>
      <c r="AJ109" s="1742"/>
      <c r="AK109" s="1050">
        <v>1379</v>
      </c>
      <c r="AL109" s="3995"/>
      <c r="AM109" s="1739">
        <v>4490</v>
      </c>
      <c r="AN109" s="3995"/>
      <c r="AO109" s="1739">
        <v>7500</v>
      </c>
      <c r="AP109" s="1742"/>
      <c r="AQ109" s="1050">
        <v>1379</v>
      </c>
      <c r="AR109" s="3995"/>
      <c r="AS109" s="1564">
        <v>8879</v>
      </c>
      <c r="AT109" s="1742"/>
      <c r="AU109" s="1050">
        <v>1276</v>
      </c>
      <c r="AV109" s="3995"/>
      <c r="AW109" s="1564">
        <v>10155</v>
      </c>
      <c r="AX109" s="1742"/>
      <c r="AY109" s="1050">
        <v>1579</v>
      </c>
      <c r="AZ109" s="3995"/>
      <c r="BA109" s="1739">
        <v>4234</v>
      </c>
      <c r="BB109" s="3995"/>
      <c r="BC109" s="1564">
        <v>8724</v>
      </c>
      <c r="BD109" s="3995"/>
      <c r="BE109" s="1564">
        <v>11734</v>
      </c>
      <c r="BF109" s="1217"/>
      <c r="BG109" s="1217"/>
      <c r="BH109" s="1217"/>
      <c r="BI109" s="1217"/>
    </row>
    <row r="110" spans="2:61" ht="24" thickTop="1" thickBot="1" x14ac:dyDescent="0.35">
      <c r="B110" s="1743" t="s">
        <v>412</v>
      </c>
      <c r="C110" s="1744"/>
      <c r="D110" s="1745"/>
      <c r="E110" s="1746"/>
      <c r="F110" s="1745"/>
      <c r="G110" s="1746"/>
      <c r="H110" s="1744"/>
      <c r="I110" s="1744"/>
      <c r="J110" s="1745"/>
      <c r="K110" s="1746"/>
      <c r="L110" s="1747"/>
      <c r="M110" s="1747"/>
      <c r="N110" s="1745"/>
      <c r="O110" s="1746"/>
      <c r="P110" s="1747"/>
      <c r="Q110" s="1747"/>
      <c r="R110" s="1745"/>
      <c r="S110" s="1746"/>
      <c r="T110" s="1747"/>
      <c r="U110" s="1747"/>
      <c r="V110" s="1745"/>
      <c r="W110" s="1746"/>
      <c r="X110" s="1747"/>
      <c r="Y110" s="1747"/>
      <c r="Z110" s="1747"/>
      <c r="AA110" s="1747"/>
      <c r="AB110" s="1745"/>
      <c r="AC110" s="1746"/>
      <c r="AD110" s="1747"/>
      <c r="AE110" s="1747"/>
      <c r="AF110" s="1745"/>
      <c r="AG110" s="1746"/>
      <c r="AH110" s="1747"/>
      <c r="AI110" s="1747"/>
      <c r="AJ110" s="1745"/>
      <c r="AK110" s="1746"/>
      <c r="AL110" s="1747"/>
      <c r="AM110" s="1747"/>
      <c r="AN110" s="1747"/>
      <c r="AO110" s="1747"/>
      <c r="AP110" s="1745"/>
      <c r="AQ110" s="1746"/>
      <c r="AR110" s="1747"/>
      <c r="AS110" s="1747"/>
      <c r="AT110" s="1745"/>
      <c r="AU110" s="1746"/>
      <c r="AV110" s="1747"/>
      <c r="AW110" s="1747"/>
      <c r="AX110" s="1745"/>
      <c r="AY110" s="1746"/>
      <c r="AZ110" s="1747"/>
      <c r="BA110" s="1747"/>
      <c r="BB110" s="1747"/>
      <c r="BC110" s="1747"/>
      <c r="BD110" s="1747"/>
      <c r="BE110" s="1747"/>
      <c r="BF110" s="1217"/>
      <c r="BG110" s="1217"/>
      <c r="BH110" s="1217"/>
      <c r="BI110" s="1217"/>
    </row>
    <row r="111" spans="2:61" x14ac:dyDescent="0.25">
      <c r="B111" s="4007" t="s">
        <v>373</v>
      </c>
      <c r="C111" s="1514" t="s">
        <v>392</v>
      </c>
      <c r="D111" s="967">
        <v>37481.488109677477</v>
      </c>
      <c r="E111" s="1748">
        <v>38265.1</v>
      </c>
      <c r="F111" s="967">
        <v>39228.286744186131</v>
      </c>
      <c r="G111" s="1748">
        <v>33285</v>
      </c>
      <c r="H111" s="967">
        <v>76709.774853863608</v>
      </c>
      <c r="I111" s="1749">
        <v>71550.100000000006</v>
      </c>
      <c r="J111" s="967">
        <v>33343.222375330268</v>
      </c>
      <c r="K111" s="1748">
        <v>27524.799999999999</v>
      </c>
      <c r="L111" s="967">
        <v>110052.99722919388</v>
      </c>
      <c r="M111" s="1749">
        <v>99074.9</v>
      </c>
      <c r="N111" s="967">
        <v>24364.998638822264</v>
      </c>
      <c r="O111" s="1748">
        <v>33474.800000000003</v>
      </c>
      <c r="P111" s="967">
        <v>134417.99586801615</v>
      </c>
      <c r="Q111" s="1749">
        <v>132549.70000000001</v>
      </c>
      <c r="R111" s="967">
        <v>38430.902980707644</v>
      </c>
      <c r="S111" s="1748">
        <v>32746.6</v>
      </c>
      <c r="T111" s="967">
        <v>172848.89884872379</v>
      </c>
      <c r="U111" s="1749">
        <v>165296.29999999999</v>
      </c>
      <c r="V111" s="967">
        <v>36635.786373029056</v>
      </c>
      <c r="W111" s="1748">
        <v>29863.699999999997</v>
      </c>
      <c r="X111" s="967">
        <v>99431.687992558975</v>
      </c>
      <c r="Y111" s="1749">
        <v>96085.099999999991</v>
      </c>
      <c r="Z111" s="967">
        <v>209484.68522175285</v>
      </c>
      <c r="AA111" s="1748">
        <v>195160</v>
      </c>
      <c r="AB111" s="967">
        <v>39591.106959484961</v>
      </c>
      <c r="AC111" s="1748">
        <v>30478.3</v>
      </c>
      <c r="AD111" s="967">
        <v>249075.7921812378</v>
      </c>
      <c r="AE111" s="1749">
        <v>225638.3</v>
      </c>
      <c r="AF111" s="967">
        <v>38489.478129143623</v>
      </c>
      <c r="AG111" s="1748">
        <v>11127.7</v>
      </c>
      <c r="AH111" s="967">
        <v>287565.27031038143</v>
      </c>
      <c r="AI111" s="1749">
        <v>236766</v>
      </c>
      <c r="AJ111" s="967">
        <v>39955.819877610265</v>
      </c>
      <c r="AK111" s="1748">
        <v>35845.4</v>
      </c>
      <c r="AL111" s="967">
        <v>118036.40496623886</v>
      </c>
      <c r="AM111" s="1749">
        <v>77451.399999999994</v>
      </c>
      <c r="AN111" s="967">
        <v>327521.09018799174</v>
      </c>
      <c r="AO111" s="1749">
        <v>272611.40000000002</v>
      </c>
      <c r="AP111" s="967">
        <v>39973.484439013773</v>
      </c>
      <c r="AQ111" s="1748">
        <v>35081.600000000006</v>
      </c>
      <c r="AR111" s="967">
        <v>367494.5746270055</v>
      </c>
      <c r="AS111" s="1749">
        <v>307693</v>
      </c>
      <c r="AT111" s="967">
        <v>36291.780355194263</v>
      </c>
      <c r="AU111" s="1748">
        <v>31225.199999999997</v>
      </c>
      <c r="AV111" s="967">
        <v>403786.35498219979</v>
      </c>
      <c r="AW111" s="1749">
        <v>338918.19999999995</v>
      </c>
      <c r="AX111" s="967">
        <v>39826.390961316632</v>
      </c>
      <c r="AY111" s="1748">
        <v>33457.4</v>
      </c>
      <c r="AZ111" s="967">
        <v>116091.65575552467</v>
      </c>
      <c r="BA111" s="1749">
        <v>99764.2</v>
      </c>
      <c r="BB111" s="967">
        <v>234128.06072176353</v>
      </c>
      <c r="BC111" s="1748">
        <v>177215.6</v>
      </c>
      <c r="BD111" s="967">
        <v>443612.74594351638</v>
      </c>
      <c r="BE111" s="1749">
        <v>372375.6</v>
      </c>
      <c r="BF111" s="1217"/>
      <c r="BG111" s="1217"/>
      <c r="BH111" s="1217"/>
      <c r="BI111" s="1217"/>
    </row>
    <row r="112" spans="2:61" ht="15.75" thickBot="1" x14ac:dyDescent="0.3">
      <c r="B112" s="4008"/>
      <c r="C112" s="1521" t="s">
        <v>380</v>
      </c>
      <c r="D112" s="1127">
        <v>52.057622374552054</v>
      </c>
      <c r="E112" s="1750">
        <v>53.14597222222222</v>
      </c>
      <c r="F112" s="1127">
        <v>52.726191860465228</v>
      </c>
      <c r="G112" s="1750">
        <v>44.737903225806456</v>
      </c>
      <c r="H112" s="1127">
        <v>52.397387195262034</v>
      </c>
      <c r="I112" s="1751">
        <v>48.873019125683065</v>
      </c>
      <c r="J112" s="1127">
        <v>46.310031076847594</v>
      </c>
      <c r="K112" s="1750">
        <v>38.228888888888889</v>
      </c>
      <c r="L112" s="1752">
        <v>50.390566496883636</v>
      </c>
      <c r="M112" s="1753">
        <v>45.363965201465199</v>
      </c>
      <c r="N112" s="1127">
        <v>32.748654084438535</v>
      </c>
      <c r="O112" s="1750">
        <v>44.993010752688178</v>
      </c>
      <c r="P112" s="1752">
        <v>45.907785474049234</v>
      </c>
      <c r="Q112" s="1753">
        <v>45.26970628415301</v>
      </c>
      <c r="R112" s="1127">
        <v>51.654439490198442</v>
      </c>
      <c r="S112" s="1750">
        <v>44.014247311827951</v>
      </c>
      <c r="T112" s="1752">
        <v>47.072140209347431</v>
      </c>
      <c r="U112" s="1753">
        <v>45.015332244008711</v>
      </c>
      <c r="V112" s="1127">
        <v>50.883036629207027</v>
      </c>
      <c r="W112" s="1750">
        <v>41.477361111111108</v>
      </c>
      <c r="X112" s="1752">
        <v>45.032467387934318</v>
      </c>
      <c r="Y112" s="1753">
        <v>43.516802536231886</v>
      </c>
      <c r="Z112" s="1752">
        <v>47.696877327357207</v>
      </c>
      <c r="AA112" s="1754">
        <v>44.435336976320578</v>
      </c>
      <c r="AB112" s="1127">
        <v>53.213853440167952</v>
      </c>
      <c r="AC112" s="1750">
        <v>40.965456989247308</v>
      </c>
      <c r="AD112" s="1752">
        <v>48.496065455848488</v>
      </c>
      <c r="AE112" s="1753">
        <v>43.932690809968847</v>
      </c>
      <c r="AF112" s="1127">
        <v>53.457608512699473</v>
      </c>
      <c r="AG112" s="1750">
        <v>15.455138888888889</v>
      </c>
      <c r="AH112" s="1752">
        <v>49.106091241526883</v>
      </c>
      <c r="AI112" s="1753">
        <v>40.431352459016395</v>
      </c>
      <c r="AJ112" s="1127">
        <v>53.704058975282621</v>
      </c>
      <c r="AK112" s="1750">
        <v>48.179301075268818</v>
      </c>
      <c r="AL112" s="1752">
        <v>53.458516741955997</v>
      </c>
      <c r="AM112" s="1753">
        <v>35.0776268115942</v>
      </c>
      <c r="AN112" s="1752">
        <v>49.624407604241163</v>
      </c>
      <c r="AO112" s="1753">
        <v>41.304757575757577</v>
      </c>
      <c r="AP112" s="1127">
        <v>53.72780166534109</v>
      </c>
      <c r="AQ112" s="1750">
        <v>47.152688172043014</v>
      </c>
      <c r="AR112" s="1752">
        <v>50.040110924156522</v>
      </c>
      <c r="AS112" s="1751">
        <v>41.897194989106758</v>
      </c>
      <c r="AT112" s="1127">
        <v>54.005625528562888</v>
      </c>
      <c r="AU112" s="1750">
        <v>46.466071428571418</v>
      </c>
      <c r="AV112" s="1752">
        <v>50.372549274226522</v>
      </c>
      <c r="AW112" s="1751">
        <v>42.280214570858277</v>
      </c>
      <c r="AX112" s="1127">
        <v>53.530095378113757</v>
      </c>
      <c r="AY112" s="1750">
        <v>44.969623655913978</v>
      </c>
      <c r="AZ112" s="1752">
        <v>53.74613692385401</v>
      </c>
      <c r="BA112" s="1753">
        <v>46.187129629629624</v>
      </c>
      <c r="BB112" s="1752">
        <v>53.600746502235239</v>
      </c>
      <c r="BC112" s="1754">
        <v>40.571336996336996</v>
      </c>
      <c r="BD112" s="1752">
        <v>50.640724422775847</v>
      </c>
      <c r="BE112" s="1753">
        <v>42.508630136986298</v>
      </c>
      <c r="BF112" s="1217"/>
      <c r="BG112" s="1217"/>
      <c r="BH112" s="1217"/>
      <c r="BI112" s="1217"/>
    </row>
    <row r="113" spans="2:61" ht="15.75" customHeight="1" x14ac:dyDescent="0.25">
      <c r="B113" s="4009" t="s">
        <v>398</v>
      </c>
      <c r="C113" s="1514" t="s">
        <v>392</v>
      </c>
      <c r="D113" s="967">
        <v>75996.04827839027</v>
      </c>
      <c r="E113" s="1748">
        <v>73324.404999999999</v>
      </c>
      <c r="F113" s="967">
        <v>78269.362220869531</v>
      </c>
      <c r="G113" s="1748">
        <v>79215.790080000006</v>
      </c>
      <c r="H113" s="967">
        <v>154265.4104992598</v>
      </c>
      <c r="I113" s="1749">
        <v>152540.19508</v>
      </c>
      <c r="J113" s="967">
        <v>61339.698106848875</v>
      </c>
      <c r="K113" s="1748">
        <v>70553.399999999994</v>
      </c>
      <c r="L113" s="967">
        <v>215605.10860610867</v>
      </c>
      <c r="M113" s="1749">
        <v>223093.59508000003</v>
      </c>
      <c r="N113" s="967">
        <v>56900.054339149814</v>
      </c>
      <c r="O113" s="1748">
        <v>81047.180999999997</v>
      </c>
      <c r="P113" s="967">
        <v>272505.16294525849</v>
      </c>
      <c r="Q113" s="1749">
        <v>304140.77608000004</v>
      </c>
      <c r="R113" s="967">
        <v>77753.266054427979</v>
      </c>
      <c r="S113" s="1748">
        <v>81756.907000000007</v>
      </c>
      <c r="T113" s="967">
        <v>350258.4289996865</v>
      </c>
      <c r="U113" s="1749">
        <v>385897.68307999999</v>
      </c>
      <c r="V113" s="967">
        <v>75693.140930779933</v>
      </c>
      <c r="W113" s="1748">
        <v>80578.887999999992</v>
      </c>
      <c r="X113" s="967">
        <v>210346.46132435772</v>
      </c>
      <c r="Y113" s="1749">
        <v>243382.976</v>
      </c>
      <c r="Z113" s="967">
        <v>425951.56993046636</v>
      </c>
      <c r="AA113" s="1748">
        <v>466476.57108000002</v>
      </c>
      <c r="AB113" s="967">
        <v>78761.381785742269</v>
      </c>
      <c r="AC113" s="1748">
        <v>81447.684999999998</v>
      </c>
      <c r="AD113" s="967">
        <v>504712.9517162086</v>
      </c>
      <c r="AE113" s="1749">
        <v>547924.25608000008</v>
      </c>
      <c r="AF113" s="967">
        <v>76103.767354413954</v>
      </c>
      <c r="AG113" s="1748">
        <v>37762.020319999996</v>
      </c>
      <c r="AH113" s="967">
        <v>580816.71907062258</v>
      </c>
      <c r="AI113" s="1749">
        <v>585686.27640000009</v>
      </c>
      <c r="AJ113" s="967">
        <v>78396.668867616972</v>
      </c>
      <c r="AK113" s="1748">
        <v>73160.073000000004</v>
      </c>
      <c r="AL113" s="967">
        <v>233261.8180077732</v>
      </c>
      <c r="AM113" s="1749">
        <v>192369.77832000001</v>
      </c>
      <c r="AN113" s="967">
        <v>659213.38793823961</v>
      </c>
      <c r="AO113" s="1749">
        <v>658846.34940000006</v>
      </c>
      <c r="AP113" s="967">
        <v>78379.004306213465</v>
      </c>
      <c r="AQ113" s="1748">
        <v>74732.282103999998</v>
      </c>
      <c r="AR113" s="967">
        <v>737592.39224445308</v>
      </c>
      <c r="AS113" s="1749">
        <v>733578.63150400005</v>
      </c>
      <c r="AT113" s="967">
        <v>70393.157274186378</v>
      </c>
      <c r="AU113" s="1748">
        <v>69509.019</v>
      </c>
      <c r="AV113" s="967">
        <v>807985.54951863945</v>
      </c>
      <c r="AW113" s="1749">
        <v>803087.65050400002</v>
      </c>
      <c r="AX113" s="967">
        <v>79059.986965968652</v>
      </c>
      <c r="AY113" s="1748">
        <v>79112.964999999997</v>
      </c>
      <c r="AZ113" s="967">
        <v>227832.14854636849</v>
      </c>
      <c r="BA113" s="1749">
        <v>223354.26610399998</v>
      </c>
      <c r="BB113" s="967">
        <v>461093.96655414172</v>
      </c>
      <c r="BC113" s="1748">
        <v>415724.04442400002</v>
      </c>
      <c r="BD113" s="967">
        <v>887045.53648460808</v>
      </c>
      <c r="BE113" s="1749">
        <v>882200.61550399999</v>
      </c>
      <c r="BF113" s="1217"/>
      <c r="BG113" s="1217"/>
      <c r="BH113" s="1217"/>
      <c r="BI113" s="1217"/>
    </row>
    <row r="114" spans="2:61" ht="15.75" thickBot="1" x14ac:dyDescent="0.3">
      <c r="B114" s="4010"/>
      <c r="C114" s="1521" t="s">
        <v>380</v>
      </c>
      <c r="D114" s="1127">
        <v>105.55006705331981</v>
      </c>
      <c r="E114" s="1750">
        <v>101.83945138888889</v>
      </c>
      <c r="F114" s="1127">
        <v>105.20075567321175</v>
      </c>
      <c r="G114" s="1750">
        <v>106.47283612903226</v>
      </c>
      <c r="H114" s="1127">
        <v>105.3725481552321</v>
      </c>
      <c r="I114" s="1751">
        <v>104.19412232240438</v>
      </c>
      <c r="J114" s="1127">
        <v>85.194025148401209</v>
      </c>
      <c r="K114" s="1750">
        <v>97.990833333333342</v>
      </c>
      <c r="L114" s="1752">
        <v>98.720287823309832</v>
      </c>
      <c r="M114" s="1753">
        <v>102.149081996337</v>
      </c>
      <c r="N114" s="1127">
        <v>76.478567660147604</v>
      </c>
      <c r="O114" s="1750">
        <v>108.93438306451614</v>
      </c>
      <c r="P114" s="1752">
        <v>93.068703191686652</v>
      </c>
      <c r="Q114" s="1753">
        <v>103.87321587431695</v>
      </c>
      <c r="R114" s="1127">
        <v>104.50707803014514</v>
      </c>
      <c r="S114" s="1750">
        <v>109.88831586021506</v>
      </c>
      <c r="T114" s="1752">
        <v>95.386282407322028</v>
      </c>
      <c r="U114" s="1753">
        <v>105.09196162309368</v>
      </c>
      <c r="V114" s="1127">
        <v>105.12936240386102</v>
      </c>
      <c r="W114" s="1750">
        <v>111.91512222222221</v>
      </c>
      <c r="X114" s="1752">
        <v>95.265607483857664</v>
      </c>
      <c r="Y114" s="1753">
        <v>110.22779710144927</v>
      </c>
      <c r="Z114" s="1752">
        <v>96.98350863626284</v>
      </c>
      <c r="AA114" s="1754">
        <v>106.21051254098361</v>
      </c>
      <c r="AB114" s="1127">
        <v>105.86207229266435</v>
      </c>
      <c r="AC114" s="1750">
        <v>109.47269489247311</v>
      </c>
      <c r="AD114" s="1752">
        <v>98.269655707984541</v>
      </c>
      <c r="AE114" s="1753">
        <v>106.68307166666668</v>
      </c>
      <c r="AF114" s="1127">
        <v>105.6996768811305</v>
      </c>
      <c r="AG114" s="1750">
        <v>52.447250444444443</v>
      </c>
      <c r="AH114" s="1752">
        <v>99.183182901404123</v>
      </c>
      <c r="AI114" s="1753">
        <v>100.0147329918033</v>
      </c>
      <c r="AJ114" s="1127">
        <v>105.37186675754968</v>
      </c>
      <c r="AK114" s="1750">
        <v>98.33343145161291</v>
      </c>
      <c r="AL114" s="1752">
        <v>105.64393931511466</v>
      </c>
      <c r="AM114" s="1753">
        <v>87.123993804347833</v>
      </c>
      <c r="AN114" s="1752">
        <v>99.880816354278736</v>
      </c>
      <c r="AO114" s="1753">
        <v>99.825204454545471</v>
      </c>
      <c r="AP114" s="1127">
        <v>105.34812406749121</v>
      </c>
      <c r="AQ114" s="1750">
        <v>100.4466157311828</v>
      </c>
      <c r="AR114" s="1752">
        <v>100.43469393306823</v>
      </c>
      <c r="AS114" s="1751">
        <v>99.888157884531594</v>
      </c>
      <c r="AT114" s="1127">
        <v>104.75172213420592</v>
      </c>
      <c r="AU114" s="1750">
        <v>103.43604017857142</v>
      </c>
      <c r="AV114" s="1752">
        <v>100.79660048885222</v>
      </c>
      <c r="AW114" s="1751">
        <v>100.18558514271457</v>
      </c>
      <c r="AX114" s="1127">
        <v>106.2634233413557</v>
      </c>
      <c r="AY114" s="1750">
        <v>106.33463037634408</v>
      </c>
      <c r="AZ114" s="1752">
        <v>105.47784654924466</v>
      </c>
      <c r="BA114" s="1753">
        <v>103.40475282592593</v>
      </c>
      <c r="BB114" s="1752">
        <v>105.56180552979436</v>
      </c>
      <c r="BC114" s="1754">
        <v>95.174918595238111</v>
      </c>
      <c r="BD114" s="1752">
        <v>101.26090599139361</v>
      </c>
      <c r="BE114" s="1753">
        <v>100.70783282009133</v>
      </c>
      <c r="BF114" s="1217"/>
      <c r="BG114" s="1217"/>
      <c r="BH114" s="1217"/>
      <c r="BI114" s="1217"/>
    </row>
    <row r="115" spans="2:61" ht="18.75" customHeight="1" x14ac:dyDescent="0.25">
      <c r="B115" s="3768" t="s">
        <v>460</v>
      </c>
      <c r="C115" s="1755" t="s">
        <v>392</v>
      </c>
      <c r="D115" s="1756">
        <v>113477.53638806775</v>
      </c>
      <c r="E115" s="1757">
        <v>111589.505</v>
      </c>
      <c r="F115" s="1756">
        <v>117497.64896505566</v>
      </c>
      <c r="G115" s="1757">
        <v>112500.79008000001</v>
      </c>
      <c r="H115" s="1756">
        <v>230975.18535312341</v>
      </c>
      <c r="I115" s="1758">
        <v>224090.29508000001</v>
      </c>
      <c r="J115" s="1756">
        <v>94682.92048217915</v>
      </c>
      <c r="K115" s="1757">
        <v>98078.2</v>
      </c>
      <c r="L115" s="1756">
        <v>325658.10583530256</v>
      </c>
      <c r="M115" s="1758">
        <v>322168.49508000002</v>
      </c>
      <c r="N115" s="1756">
        <v>81265.052977972082</v>
      </c>
      <c r="O115" s="1757">
        <v>114521.981</v>
      </c>
      <c r="P115" s="1756">
        <v>406923.15881327464</v>
      </c>
      <c r="Q115" s="1758">
        <v>436690.47608000005</v>
      </c>
      <c r="R115" s="1756">
        <v>116184.16903513562</v>
      </c>
      <c r="S115" s="1757">
        <v>114503.50700000001</v>
      </c>
      <c r="T115" s="1756">
        <v>523107.32784841029</v>
      </c>
      <c r="U115" s="1758">
        <v>551193.98307999992</v>
      </c>
      <c r="V115" s="1756">
        <v>112328.92730380899</v>
      </c>
      <c r="W115" s="1757">
        <v>110442.58799999999</v>
      </c>
      <c r="X115" s="1756">
        <v>309778.14931691671</v>
      </c>
      <c r="Y115" s="1758">
        <v>339468.076</v>
      </c>
      <c r="Z115" s="1756">
        <v>635436.25515221921</v>
      </c>
      <c r="AA115" s="1757">
        <v>661636.57108000002</v>
      </c>
      <c r="AB115" s="1756">
        <v>118352.48874522722</v>
      </c>
      <c r="AC115" s="1757">
        <v>111925.985</v>
      </c>
      <c r="AD115" s="1756">
        <v>753788.74389744643</v>
      </c>
      <c r="AE115" s="1758">
        <v>773562.55608000001</v>
      </c>
      <c r="AF115" s="1756">
        <v>114593.24548355758</v>
      </c>
      <c r="AG115" s="1757">
        <v>48889.720319999993</v>
      </c>
      <c r="AH115" s="1756">
        <v>868381.98938100401</v>
      </c>
      <c r="AI115" s="1758">
        <v>822452.27640000009</v>
      </c>
      <c r="AJ115" s="1756">
        <v>118352.48874522724</v>
      </c>
      <c r="AK115" s="1757">
        <v>109005.473</v>
      </c>
      <c r="AL115" s="1756">
        <v>351298.22297401202</v>
      </c>
      <c r="AM115" s="1758">
        <v>269821.17832000001</v>
      </c>
      <c r="AN115" s="1756">
        <v>986734.47812623135</v>
      </c>
      <c r="AO115" s="1758">
        <v>931457.74940000009</v>
      </c>
      <c r="AP115" s="1756">
        <v>118352.48874522724</v>
      </c>
      <c r="AQ115" s="1757">
        <v>109813.882104</v>
      </c>
      <c r="AR115" s="1756">
        <v>1105086.9668714586</v>
      </c>
      <c r="AS115" s="1758">
        <v>1041271.631504</v>
      </c>
      <c r="AT115" s="1756">
        <v>106684.93762938064</v>
      </c>
      <c r="AU115" s="1757">
        <v>100734.219</v>
      </c>
      <c r="AV115" s="1756">
        <v>1211771.9045008393</v>
      </c>
      <c r="AW115" s="1758">
        <v>1142005.850504</v>
      </c>
      <c r="AX115" s="1756">
        <v>118886.37792728528</v>
      </c>
      <c r="AY115" s="1757">
        <v>112570.36499999999</v>
      </c>
      <c r="AZ115" s="1756">
        <v>343923.80430189316</v>
      </c>
      <c r="BA115" s="1758">
        <v>323118.46610399999</v>
      </c>
      <c r="BB115" s="1756">
        <v>695222.02727590525</v>
      </c>
      <c r="BC115" s="1757">
        <v>592939.64442400006</v>
      </c>
      <c r="BD115" s="1756">
        <v>1330658.2824281245</v>
      </c>
      <c r="BE115" s="1758">
        <v>1254576.215504</v>
      </c>
      <c r="BF115" s="1217"/>
      <c r="BG115" s="1217"/>
      <c r="BH115" s="1217"/>
      <c r="BI115" s="1217"/>
    </row>
    <row r="116" spans="2:61" ht="19.5" thickBot="1" x14ac:dyDescent="0.3">
      <c r="B116" s="3720"/>
      <c r="C116" s="892" t="s">
        <v>380</v>
      </c>
      <c r="D116" s="1656">
        <v>157.60768942787186</v>
      </c>
      <c r="E116" s="1759">
        <v>154.98542361111112</v>
      </c>
      <c r="F116" s="1760">
        <v>157.92694753367698</v>
      </c>
      <c r="G116" s="1761">
        <v>151.21073935483872</v>
      </c>
      <c r="H116" s="1760">
        <v>157.76993535049414</v>
      </c>
      <c r="I116" s="1762">
        <v>153.06714144808745</v>
      </c>
      <c r="J116" s="1760">
        <v>131.5040562252488</v>
      </c>
      <c r="K116" s="1761">
        <v>136.21972222222223</v>
      </c>
      <c r="L116" s="1656">
        <v>149.11085432019348</v>
      </c>
      <c r="M116" s="1762">
        <v>147.51304719780219</v>
      </c>
      <c r="N116" s="1760">
        <v>109.22722174458613</v>
      </c>
      <c r="O116" s="1761">
        <v>153.92739381720432</v>
      </c>
      <c r="P116" s="1760">
        <v>138.97648866573587</v>
      </c>
      <c r="Q116" s="1763">
        <v>149.14292215846996</v>
      </c>
      <c r="R116" s="1760">
        <v>156.16151752034358</v>
      </c>
      <c r="S116" s="1761">
        <v>153.90256317204302</v>
      </c>
      <c r="T116" s="1760">
        <v>142.45842261666945</v>
      </c>
      <c r="U116" s="1763">
        <v>150.10729386710238</v>
      </c>
      <c r="V116" s="1760">
        <v>156.01239903306805</v>
      </c>
      <c r="W116" s="1761">
        <v>153.3924833333333</v>
      </c>
      <c r="X116" s="1656">
        <v>140.29807487179198</v>
      </c>
      <c r="Y116" s="1762">
        <v>153.74459963768115</v>
      </c>
      <c r="Z116" s="1760">
        <v>144.68038596362004</v>
      </c>
      <c r="AA116" s="1761">
        <v>150.64584951730419</v>
      </c>
      <c r="AB116" s="1760">
        <v>159.0759257328323</v>
      </c>
      <c r="AC116" s="1761">
        <v>150.43815188172042</v>
      </c>
      <c r="AD116" s="1760">
        <v>146.76572116383304</v>
      </c>
      <c r="AE116" s="1763">
        <v>150.61576247663552</v>
      </c>
      <c r="AF116" s="1760">
        <v>159.15728539382997</v>
      </c>
      <c r="AG116" s="1761">
        <v>67.902389333333332</v>
      </c>
      <c r="AH116" s="1760">
        <v>148.28927414293099</v>
      </c>
      <c r="AI116" s="1763">
        <v>140.44608545081968</v>
      </c>
      <c r="AJ116" s="1760">
        <v>159.0759257328323</v>
      </c>
      <c r="AK116" s="1761">
        <v>146.51273252688173</v>
      </c>
      <c r="AL116" s="1656">
        <v>159.10245605707067</v>
      </c>
      <c r="AM116" s="1762">
        <v>122.20162061594203</v>
      </c>
      <c r="AN116" s="1760">
        <v>149.50522395851991</v>
      </c>
      <c r="AO116" s="1763">
        <v>141.12996203030303</v>
      </c>
      <c r="AP116" s="1656">
        <v>159.0759257328323</v>
      </c>
      <c r="AQ116" s="1759">
        <v>147.5993039032258</v>
      </c>
      <c r="AR116" s="1656">
        <v>150.47480485722474</v>
      </c>
      <c r="AS116" s="1762">
        <v>141.78535287363835</v>
      </c>
      <c r="AT116" s="1656">
        <v>158.75734766276881</v>
      </c>
      <c r="AU116" s="1759">
        <v>149.90211160714284</v>
      </c>
      <c r="AV116" s="1656">
        <v>151.16914976307874</v>
      </c>
      <c r="AW116" s="1762">
        <v>142.46579971357284</v>
      </c>
      <c r="AX116" s="1656">
        <v>159.79351871946946</v>
      </c>
      <c r="AY116" s="1759">
        <v>151.30425403225806</v>
      </c>
      <c r="AZ116" s="1656">
        <v>159.22398347309866</v>
      </c>
      <c r="BA116" s="1762">
        <v>149.59188245555555</v>
      </c>
      <c r="BB116" s="1656">
        <v>159.16255203202959</v>
      </c>
      <c r="BC116" s="1759">
        <v>135.74625559157511</v>
      </c>
      <c r="BD116" s="1656">
        <v>151.90163041416946</v>
      </c>
      <c r="BE116" s="1762">
        <v>143.21646295707762</v>
      </c>
      <c r="BF116" s="1217"/>
      <c r="BG116" s="1217"/>
      <c r="BH116" s="1217"/>
      <c r="BI116" s="1217"/>
    </row>
  </sheetData>
  <mergeCells count="109">
    <mergeCell ref="BB4:BC4"/>
    <mergeCell ref="BB19:BB20"/>
    <mergeCell ref="BB38:BB43"/>
    <mergeCell ref="BB92:BB109"/>
    <mergeCell ref="H38:H43"/>
    <mergeCell ref="L19:L20"/>
    <mergeCell ref="AX4:AY4"/>
    <mergeCell ref="P19:P20"/>
    <mergeCell ref="J4:K4"/>
    <mergeCell ref="N4:O4"/>
    <mergeCell ref="AD92:AD109"/>
    <mergeCell ref="AB4:AC4"/>
    <mergeCell ref="AD4:AE4"/>
    <mergeCell ref="AB19:AB20"/>
    <mergeCell ref="AD19:AD20"/>
    <mergeCell ref="AB38:AB43"/>
    <mergeCell ref="AD38:AD43"/>
    <mergeCell ref="Z92:Z109"/>
    <mergeCell ref="X4:Y4"/>
    <mergeCell ref="X19:X20"/>
    <mergeCell ref="X38:X43"/>
    <mergeCell ref="X92:X109"/>
    <mergeCell ref="V4:W4"/>
    <mergeCell ref="Z4:AA4"/>
    <mergeCell ref="BD4:BE4"/>
    <mergeCell ref="AX19:AX20"/>
    <mergeCell ref="BD19:BD20"/>
    <mergeCell ref="AX38:AX43"/>
    <mergeCell ref="BD38:BD43"/>
    <mergeCell ref="AR92:AR109"/>
    <mergeCell ref="AP4:AQ4"/>
    <mergeCell ref="AR4:AS4"/>
    <mergeCell ref="AP19:AP20"/>
    <mergeCell ref="AR19:AR20"/>
    <mergeCell ref="AP38:AP43"/>
    <mergeCell ref="AR38:AR43"/>
    <mergeCell ref="AV92:AV109"/>
    <mergeCell ref="AT4:AU4"/>
    <mergeCell ref="AV4:AW4"/>
    <mergeCell ref="AT19:AT20"/>
    <mergeCell ref="AV19:AV20"/>
    <mergeCell ref="AT38:AT43"/>
    <mergeCell ref="AV38:AV43"/>
    <mergeCell ref="BD92:BD109"/>
    <mergeCell ref="AZ4:BA4"/>
    <mergeCell ref="AZ19:AZ20"/>
    <mergeCell ref="AZ38:AZ43"/>
    <mergeCell ref="AZ92:AZ109"/>
    <mergeCell ref="B115:B116"/>
    <mergeCell ref="B111:B112"/>
    <mergeCell ref="B113:B114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2:T109"/>
    <mergeCell ref="H92:H109"/>
    <mergeCell ref="C4:C5"/>
    <mergeCell ref="D4:E4"/>
    <mergeCell ref="F4:G4"/>
    <mergeCell ref="L92:L109"/>
    <mergeCell ref="P92:P109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2:AH109"/>
    <mergeCell ref="AF4:AG4"/>
    <mergeCell ref="AH4:AI4"/>
    <mergeCell ref="AF19:AF20"/>
    <mergeCell ref="AH19:AH20"/>
    <mergeCell ref="AF38:AF43"/>
    <mergeCell ref="AH38:AH43"/>
    <mergeCell ref="AN92:AN109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2:AL109"/>
  </mergeCells>
  <pageMargins left="1.2" right="0.7" top="0.25" bottom="0.25" header="0.3" footer="0.3"/>
  <pageSetup scale="2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B1:BP41"/>
  <sheetViews>
    <sheetView zoomScale="115" zoomScaleNormal="115" workbookViewId="0">
      <pane xSplit="3" topLeftCell="AX1" activePane="topRight" state="frozen"/>
      <selection activeCell="BS12" sqref="BS12"/>
      <selection pane="topRight" activeCell="BS12" sqref="BS12"/>
    </sheetView>
  </sheetViews>
  <sheetFormatPr defaultColWidth="8.85546875" defaultRowHeight="15" x14ac:dyDescent="0.25"/>
  <cols>
    <col min="1" max="1" width="8.85546875" style="32"/>
    <col min="2" max="2" width="51.85546875" style="32" bestFit="1" customWidth="1"/>
    <col min="3" max="3" width="10.28515625" style="32" customWidth="1"/>
    <col min="4" max="4" width="11.140625" style="1438" customWidth="1"/>
    <col min="5" max="5" width="11.28515625" style="175" bestFit="1" customWidth="1"/>
    <col min="6" max="6" width="8.7109375" style="1438" customWidth="1"/>
    <col min="7" max="7" width="10.42578125" style="175" customWidth="1"/>
    <col min="8" max="8" width="7.7109375" style="1438" hidden="1" customWidth="1"/>
    <col min="9" max="9" width="10.140625" style="175" hidden="1" customWidth="1"/>
    <col min="10" max="10" width="10.7109375" style="1438" customWidth="1"/>
    <col min="11" max="11" width="10.7109375" style="175" customWidth="1"/>
    <col min="12" max="12" width="10.7109375" style="1438" customWidth="1"/>
    <col min="13" max="13" width="10.7109375" style="175" customWidth="1"/>
    <col min="14" max="14" width="6.7109375" style="1438" bestFit="1" customWidth="1"/>
    <col min="15" max="15" width="7.85546875" style="175" bestFit="1" customWidth="1"/>
    <col min="16" max="16" width="7.85546875" style="1438" hidden="1" customWidth="1"/>
    <col min="17" max="17" width="10.140625" style="175" hidden="1" customWidth="1"/>
    <col min="18" max="18" width="7.85546875" style="32" bestFit="1" customWidth="1"/>
    <col min="19" max="19" width="8.42578125" style="32" bestFit="1" customWidth="1"/>
    <col min="20" max="21" width="10.7109375" style="32" hidden="1" customWidth="1"/>
    <col min="22" max="22" width="7.85546875" style="32" bestFit="1" customWidth="1"/>
    <col min="23" max="23" width="8.42578125" style="32" bestFit="1" customWidth="1"/>
    <col min="24" max="24" width="8.85546875" style="32" customWidth="1"/>
    <col min="25" max="25" width="10.140625" style="32" bestFit="1" customWidth="1"/>
    <col min="26" max="26" width="9" style="32" bestFit="1" customWidth="1"/>
    <col min="27" max="27" width="10.140625" style="32" bestFit="1" customWidth="1"/>
    <col min="28" max="28" width="7.85546875" style="32" customWidth="1"/>
    <col min="29" max="29" width="11.28515625" style="32" customWidth="1"/>
    <col min="30" max="30" width="9" style="32" hidden="1" customWidth="1"/>
    <col min="31" max="31" width="10.140625" style="32" hidden="1" customWidth="1"/>
    <col min="32" max="32" width="8.85546875" style="32" customWidth="1"/>
    <col min="33" max="33" width="11.28515625" style="32" customWidth="1"/>
    <col min="34" max="34" width="8.85546875" style="32" hidden="1" customWidth="1"/>
    <col min="35" max="35" width="10.140625" style="32" hidden="1" customWidth="1"/>
    <col min="36" max="36" width="8.85546875" style="32" customWidth="1"/>
    <col min="37" max="37" width="11.28515625" style="32" customWidth="1"/>
    <col min="38" max="38" width="8.85546875" style="32" customWidth="1"/>
    <col min="39" max="39" width="13.140625" style="32" customWidth="1"/>
    <col min="40" max="40" width="8.85546875" style="32" hidden="1" customWidth="1"/>
    <col min="41" max="41" width="10.140625" style="32" hidden="1" customWidth="1"/>
    <col min="42" max="42" width="8.85546875" style="32" customWidth="1"/>
    <col min="43" max="43" width="11.28515625" style="32" customWidth="1"/>
    <col min="44" max="44" width="8.85546875" style="32" hidden="1" customWidth="1"/>
    <col min="45" max="45" width="11.28515625" style="32" hidden="1" customWidth="1"/>
    <col min="46" max="46" width="8.85546875" style="32" customWidth="1"/>
    <col min="47" max="47" width="11.28515625" style="32" customWidth="1"/>
    <col min="48" max="48" width="8.85546875" style="32" hidden="1" customWidth="1"/>
    <col min="49" max="49" width="11.28515625" style="32" hidden="1" customWidth="1"/>
    <col min="50" max="50" width="8.85546875" style="32" customWidth="1"/>
    <col min="51" max="51" width="13.140625" style="32" customWidth="1"/>
    <col min="52" max="52" width="8.85546875" style="32" customWidth="1"/>
    <col min="53" max="53" width="13.140625" style="32" customWidth="1"/>
    <col min="54" max="54" width="8.85546875" style="32" customWidth="1"/>
    <col min="55" max="55" width="13.140625" style="32" customWidth="1"/>
    <col min="56" max="56" width="8.85546875" style="32" customWidth="1"/>
    <col min="57" max="57" width="14.28515625" style="32" customWidth="1"/>
    <col min="58" max="64" width="8.85546875" style="32" customWidth="1"/>
    <col min="65" max="16384" width="8.85546875" style="32"/>
  </cols>
  <sheetData>
    <row r="1" spans="2:68" ht="15.75" x14ac:dyDescent="0.25">
      <c r="B1" s="1444" t="s">
        <v>370</v>
      </c>
      <c r="C1" s="1445"/>
      <c r="D1" s="1445"/>
      <c r="E1" s="1445"/>
      <c r="F1" s="1445"/>
      <c r="G1" s="1445"/>
      <c r="H1" s="1445"/>
      <c r="I1" s="1445"/>
      <c r="J1" s="1446"/>
      <c r="K1" s="1446"/>
      <c r="L1" s="1446"/>
      <c r="M1" s="1446"/>
      <c r="N1" s="1446"/>
      <c r="O1" s="1446"/>
      <c r="P1" s="1446"/>
      <c r="Q1" s="1446"/>
      <c r="R1" s="1446"/>
      <c r="S1" s="1446"/>
      <c r="T1" s="1446"/>
      <c r="U1" s="1446"/>
      <c r="V1" s="1446"/>
      <c r="W1" s="1446"/>
      <c r="X1" s="1446"/>
      <c r="Y1" s="1446"/>
      <c r="Z1" s="1446"/>
      <c r="AA1" s="1446"/>
    </row>
    <row r="2" spans="2:68" s="175" customFormat="1" ht="16.5" thickBot="1" x14ac:dyDescent="0.3">
      <c r="B2" s="1447"/>
      <c r="C2" s="1447"/>
      <c r="D2" s="1447"/>
      <c r="E2" s="1447"/>
      <c r="F2" s="1447"/>
      <c r="G2" s="1447"/>
      <c r="H2" s="1447"/>
      <c r="I2" s="1447"/>
      <c r="J2" s="1448"/>
      <c r="K2" s="1448"/>
      <c r="L2" s="1448"/>
      <c r="M2" s="1448"/>
      <c r="N2" s="1448"/>
      <c r="O2" s="1448"/>
      <c r="P2" s="1448"/>
      <c r="Q2" s="1448"/>
      <c r="R2" s="1448"/>
      <c r="S2" s="1448"/>
      <c r="T2" s="1448"/>
      <c r="U2" s="1448"/>
      <c r="V2" s="1448"/>
      <c r="W2" s="1448"/>
      <c r="X2" s="1448"/>
      <c r="Y2" s="1448"/>
      <c r="Z2" s="1448"/>
      <c r="AA2" s="1448"/>
    </row>
    <row r="3" spans="2:68" s="1449" customFormat="1" ht="15.75" x14ac:dyDescent="0.25">
      <c r="B3" s="4028" t="s">
        <v>169</v>
      </c>
      <c r="C3" s="4030" t="s">
        <v>170</v>
      </c>
      <c r="D3" s="3939" t="s">
        <v>1742</v>
      </c>
      <c r="E3" s="3941"/>
      <c r="F3" s="3941" t="s">
        <v>1871</v>
      </c>
      <c r="G3" s="3941"/>
      <c r="H3" s="3941" t="s">
        <v>14</v>
      </c>
      <c r="I3" s="3941"/>
      <c r="J3" s="3941" t="s">
        <v>1911</v>
      </c>
      <c r="K3" s="3941"/>
      <c r="L3" s="3941" t="s">
        <v>639</v>
      </c>
      <c r="M3" s="3941"/>
      <c r="N3" s="3941" t="s">
        <v>1940</v>
      </c>
      <c r="O3" s="3941"/>
      <c r="P3" s="3941" t="s">
        <v>17</v>
      </c>
      <c r="Q3" s="3941"/>
      <c r="R3" s="3941" t="s">
        <v>1964</v>
      </c>
      <c r="S3" s="3941"/>
      <c r="T3" s="3941" t="s">
        <v>18</v>
      </c>
      <c r="U3" s="3941"/>
      <c r="V3" s="3941" t="s">
        <v>1985</v>
      </c>
      <c r="W3" s="3941"/>
      <c r="X3" s="3941" t="s">
        <v>662</v>
      </c>
      <c r="Y3" s="3941"/>
      <c r="Z3" s="3941" t="s">
        <v>659</v>
      </c>
      <c r="AA3" s="3941"/>
      <c r="AB3" s="3941" t="s">
        <v>2004</v>
      </c>
      <c r="AC3" s="3941"/>
      <c r="AD3" s="3941" t="s">
        <v>24</v>
      </c>
      <c r="AE3" s="3941"/>
      <c r="AF3" s="3941" t="s">
        <v>2020</v>
      </c>
      <c r="AG3" s="3941"/>
      <c r="AH3" s="3941" t="s">
        <v>27</v>
      </c>
      <c r="AI3" s="3940"/>
      <c r="AJ3" s="4034" t="s">
        <v>2037</v>
      </c>
      <c r="AK3" s="4035"/>
      <c r="AL3" s="4035" t="s">
        <v>664</v>
      </c>
      <c r="AM3" s="4035"/>
      <c r="AN3" s="4035" t="s">
        <v>1676</v>
      </c>
      <c r="AO3" s="4035"/>
      <c r="AP3" s="4035" t="s">
        <v>2142</v>
      </c>
      <c r="AQ3" s="4035"/>
      <c r="AR3" s="4035" t="s">
        <v>28</v>
      </c>
      <c r="AS3" s="4035"/>
      <c r="AT3" s="4035" t="s">
        <v>2156</v>
      </c>
      <c r="AU3" s="4035"/>
      <c r="AV3" s="4035" t="s">
        <v>30</v>
      </c>
      <c r="AW3" s="4035"/>
      <c r="AX3" s="4035" t="s">
        <v>2168</v>
      </c>
      <c r="AY3" s="4035"/>
      <c r="AZ3" s="4035" t="s">
        <v>665</v>
      </c>
      <c r="BA3" s="4035"/>
      <c r="BB3" s="4035" t="s">
        <v>673</v>
      </c>
      <c r="BC3" s="4035"/>
      <c r="BD3" s="4035" t="s">
        <v>1763</v>
      </c>
      <c r="BE3" s="4035"/>
    </row>
    <row r="4" spans="2:68" s="175" customFormat="1" ht="16.5" thickBot="1" x14ac:dyDescent="0.3">
      <c r="B4" s="4029"/>
      <c r="C4" s="4031"/>
      <c r="D4" s="1450" t="s">
        <v>171</v>
      </c>
      <c r="E4" s="1451" t="s">
        <v>172</v>
      </c>
      <c r="F4" s="1451" t="s">
        <v>171</v>
      </c>
      <c r="G4" s="1451" t="s">
        <v>172</v>
      </c>
      <c r="H4" s="1451" t="s">
        <v>171</v>
      </c>
      <c r="I4" s="1451" t="s">
        <v>172</v>
      </c>
      <c r="J4" s="1451" t="s">
        <v>171</v>
      </c>
      <c r="K4" s="1451" t="s">
        <v>172</v>
      </c>
      <c r="L4" s="1451" t="s">
        <v>171</v>
      </c>
      <c r="M4" s="1451" t="s">
        <v>172</v>
      </c>
      <c r="N4" s="1451" t="s">
        <v>171</v>
      </c>
      <c r="O4" s="1451" t="s">
        <v>172</v>
      </c>
      <c r="P4" s="1451" t="s">
        <v>171</v>
      </c>
      <c r="Q4" s="1451" t="s">
        <v>172</v>
      </c>
      <c r="R4" s="1451" t="s">
        <v>171</v>
      </c>
      <c r="S4" s="1451" t="s">
        <v>172</v>
      </c>
      <c r="T4" s="1451" t="s">
        <v>171</v>
      </c>
      <c r="U4" s="1451" t="s">
        <v>172</v>
      </c>
      <c r="V4" s="1451" t="s">
        <v>171</v>
      </c>
      <c r="W4" s="1451" t="s">
        <v>172</v>
      </c>
      <c r="X4" s="1451" t="s">
        <v>171</v>
      </c>
      <c r="Y4" s="1451" t="s">
        <v>172</v>
      </c>
      <c r="Z4" s="1451" t="s">
        <v>171</v>
      </c>
      <c r="AA4" s="1451" t="s">
        <v>172</v>
      </c>
      <c r="AB4" s="1451" t="s">
        <v>171</v>
      </c>
      <c r="AC4" s="1451" t="s">
        <v>172</v>
      </c>
      <c r="AD4" s="1451" t="s">
        <v>171</v>
      </c>
      <c r="AE4" s="1451" t="s">
        <v>172</v>
      </c>
      <c r="AF4" s="1451" t="s">
        <v>171</v>
      </c>
      <c r="AG4" s="1451" t="s">
        <v>172</v>
      </c>
      <c r="AH4" s="1451" t="s">
        <v>171</v>
      </c>
      <c r="AI4" s="1307" t="s">
        <v>172</v>
      </c>
      <c r="AJ4" s="1452" t="s">
        <v>171</v>
      </c>
      <c r="AK4" s="1414" t="s">
        <v>172</v>
      </c>
      <c r="AL4" s="1414" t="s">
        <v>171</v>
      </c>
      <c r="AM4" s="1414" t="s">
        <v>172</v>
      </c>
      <c r="AN4" s="1414" t="s">
        <v>171</v>
      </c>
      <c r="AO4" s="1414" t="s">
        <v>172</v>
      </c>
      <c r="AP4" s="1414" t="s">
        <v>171</v>
      </c>
      <c r="AQ4" s="1414" t="s">
        <v>172</v>
      </c>
      <c r="AR4" s="1414" t="s">
        <v>171</v>
      </c>
      <c r="AS4" s="1414" t="s">
        <v>172</v>
      </c>
      <c r="AT4" s="1414" t="s">
        <v>171</v>
      </c>
      <c r="AU4" s="1414" t="s">
        <v>172</v>
      </c>
      <c r="AV4" s="1414" t="s">
        <v>171</v>
      </c>
      <c r="AW4" s="1414" t="s">
        <v>172</v>
      </c>
      <c r="AX4" s="1414" t="s">
        <v>171</v>
      </c>
      <c r="AY4" s="1414" t="s">
        <v>172</v>
      </c>
      <c r="AZ4" s="1414" t="s">
        <v>171</v>
      </c>
      <c r="BA4" s="1414" t="s">
        <v>172</v>
      </c>
      <c r="BB4" s="1414" t="s">
        <v>171</v>
      </c>
      <c r="BC4" s="1414" t="s">
        <v>172</v>
      </c>
      <c r="BD4" s="1414" t="s">
        <v>171</v>
      </c>
      <c r="BE4" s="1414" t="s">
        <v>172</v>
      </c>
    </row>
    <row r="5" spans="2:68" ht="15.75" x14ac:dyDescent="0.25">
      <c r="B5" s="1453" t="s">
        <v>420</v>
      </c>
      <c r="C5" s="1454" t="s">
        <v>1167</v>
      </c>
      <c r="D5" s="1024">
        <v>2.85</v>
      </c>
      <c r="E5" s="1455">
        <v>3.15</v>
      </c>
      <c r="F5" s="1455">
        <v>2.85</v>
      </c>
      <c r="G5" s="1455">
        <v>3.35</v>
      </c>
      <c r="H5" s="1456">
        <v>2.85</v>
      </c>
      <c r="I5" s="1456">
        <v>3.2446712888863369</v>
      </c>
      <c r="J5" s="1455">
        <v>2.85</v>
      </c>
      <c r="K5" s="1455">
        <v>3.27</v>
      </c>
      <c r="L5" s="1456">
        <v>2.85</v>
      </c>
      <c r="M5" s="1456">
        <v>3.2511677606417986</v>
      </c>
      <c r="N5" s="1455">
        <v>2.85</v>
      </c>
      <c r="O5" s="1455">
        <v>2.98</v>
      </c>
      <c r="P5" s="1456">
        <v>2.85</v>
      </c>
      <c r="Q5" s="1456">
        <v>3.1713463447820525</v>
      </c>
      <c r="R5" s="1455">
        <v>2.85</v>
      </c>
      <c r="S5" s="1455">
        <v>2.93</v>
      </c>
      <c r="T5" s="1456">
        <v>2.85</v>
      </c>
      <c r="U5" s="1456">
        <v>3.1170030441548335</v>
      </c>
      <c r="V5" s="1455">
        <v>2.85</v>
      </c>
      <c r="W5" s="1455">
        <v>2.93</v>
      </c>
      <c r="X5" s="1456">
        <v>2.85</v>
      </c>
      <c r="Y5" s="1456">
        <v>2.9468158135892928</v>
      </c>
      <c r="Z5" s="1456">
        <v>2.85</v>
      </c>
      <c r="AA5" s="1456">
        <v>3.0826647579257611</v>
      </c>
      <c r="AB5" s="1455">
        <v>2.85</v>
      </c>
      <c r="AC5" s="1455">
        <v>2.99</v>
      </c>
      <c r="AD5" s="1456">
        <v>2.85</v>
      </c>
      <c r="AE5" s="1456">
        <v>3.0687714893355662</v>
      </c>
      <c r="AF5" s="1455">
        <v>2.85</v>
      </c>
      <c r="AG5" s="1455">
        <v>3.19</v>
      </c>
      <c r="AH5" s="1456">
        <v>2.85</v>
      </c>
      <c r="AI5" s="1457">
        <v>3.0694172906839827</v>
      </c>
      <c r="AJ5" s="1455">
        <v>2.85</v>
      </c>
      <c r="AK5" s="1455">
        <v>2.87</v>
      </c>
      <c r="AL5" s="1458">
        <v>2.85</v>
      </c>
      <c r="AM5" s="1458">
        <v>2.9327861755730611</v>
      </c>
      <c r="AN5" s="1458">
        <v>2.85</v>
      </c>
      <c r="AO5" s="1458">
        <v>3.0422500742256182</v>
      </c>
      <c r="AP5" s="1455">
        <v>2.85</v>
      </c>
      <c r="AQ5" s="1455">
        <v>2.87</v>
      </c>
      <c r="AR5" s="1458">
        <v>2.85</v>
      </c>
      <c r="AS5" s="1458">
        <v>3.0207427663470203</v>
      </c>
      <c r="AT5" s="1455">
        <v>2.85</v>
      </c>
      <c r="AU5" s="1455">
        <v>2.86</v>
      </c>
      <c r="AV5" s="1458">
        <v>2.85</v>
      </c>
      <c r="AW5" s="1458">
        <v>3.0044080145636447</v>
      </c>
      <c r="AX5" s="1455">
        <v>2.85</v>
      </c>
      <c r="AY5" s="1455">
        <v>2.88</v>
      </c>
      <c r="AZ5" s="1458">
        <v>2.85</v>
      </c>
      <c r="BA5" s="1458">
        <v>2.8702899280969336</v>
      </c>
      <c r="BB5" s="1458">
        <v>2.85</v>
      </c>
      <c r="BC5" s="1458">
        <v>2.8949703436971861</v>
      </c>
      <c r="BD5" s="1458">
        <v>2.85</v>
      </c>
      <c r="BE5" s="1458">
        <v>2.991974559276541</v>
      </c>
      <c r="BH5" s="1365"/>
      <c r="BI5" s="1365"/>
      <c r="BJ5" s="1365"/>
      <c r="BO5" s="1365"/>
      <c r="BP5" s="1365"/>
    </row>
    <row r="6" spans="2:68" ht="15.75" x14ac:dyDescent="0.25">
      <c r="B6" s="1459" t="s">
        <v>367</v>
      </c>
      <c r="C6" s="1460" t="s">
        <v>1168</v>
      </c>
      <c r="D6" s="1027">
        <v>2.3199999999999998</v>
      </c>
      <c r="E6" s="1461">
        <v>2.4500000000000002</v>
      </c>
      <c r="F6" s="1461">
        <v>2.3199999999999998</v>
      </c>
      <c r="G6" s="1461">
        <v>2.39</v>
      </c>
      <c r="H6" s="1456">
        <v>2.3199999999999998</v>
      </c>
      <c r="I6" s="1456">
        <v>2.421598613334099</v>
      </c>
      <c r="J6" s="1461">
        <v>2.3199999999999998</v>
      </c>
      <c r="K6" s="1461">
        <v>2.5910000000000002</v>
      </c>
      <c r="L6" s="1456">
        <v>2.3199999999999998</v>
      </c>
      <c r="M6" s="1456">
        <v>2.4650477773627193</v>
      </c>
      <c r="N6" s="1461">
        <v>2.3199999999999998</v>
      </c>
      <c r="O6" s="1461">
        <v>2.36</v>
      </c>
      <c r="P6" s="1456">
        <v>2.3199999999999998</v>
      </c>
      <c r="Q6" s="1456">
        <v>2.4341257300582537</v>
      </c>
      <c r="R6" s="1461">
        <v>2.3199999999999998</v>
      </c>
      <c r="S6" s="1461">
        <v>2.41</v>
      </c>
      <c r="T6" s="1456">
        <v>2.3199999999999998</v>
      </c>
      <c r="U6" s="1456">
        <v>2.4286934049795756</v>
      </c>
      <c r="V6" s="1461">
        <v>2.3199999999999998</v>
      </c>
      <c r="W6" s="1461">
        <v>2.33</v>
      </c>
      <c r="X6" s="1456">
        <v>2.3199999999999998</v>
      </c>
      <c r="Y6" s="1456">
        <v>2.3666510636039919</v>
      </c>
      <c r="Z6" s="1456">
        <v>2.3199999999999998</v>
      </c>
      <c r="AA6" s="1456">
        <v>2.4205709064693135</v>
      </c>
      <c r="AB6" s="1461">
        <v>2.3199999999999998</v>
      </c>
      <c r="AC6" s="1461">
        <v>2.36</v>
      </c>
      <c r="AD6" s="1456">
        <v>2.3199999999999998</v>
      </c>
      <c r="AE6" s="1456">
        <v>2.4114894833785208</v>
      </c>
      <c r="AF6" s="1461">
        <v>2.3199999999999998</v>
      </c>
      <c r="AG6" s="1461">
        <v>0</v>
      </c>
      <c r="AH6" s="1456">
        <v>2.3199999999999998</v>
      </c>
      <c r="AI6" s="1457">
        <v>2.4500000000000002</v>
      </c>
      <c r="AJ6" s="1461">
        <v>2.3199999999999998</v>
      </c>
      <c r="AK6" s="1461">
        <v>2.33</v>
      </c>
      <c r="AL6" s="1458">
        <v>2.3199999999999998</v>
      </c>
      <c r="AM6" s="1462">
        <v>2.3045713253462883</v>
      </c>
      <c r="AN6" s="1458">
        <v>2.3199999999999998</v>
      </c>
      <c r="AO6" s="1458">
        <v>2.3996520395808116</v>
      </c>
      <c r="AP6" s="1461">
        <v>2.3199999999999998</v>
      </c>
      <c r="AQ6" s="1461">
        <v>2.29</v>
      </c>
      <c r="AR6" s="1458">
        <v>2.3199999999999998</v>
      </c>
      <c r="AS6" s="1462">
        <v>2.3759607817663637</v>
      </c>
      <c r="AT6" s="1461">
        <v>2.3199999999999998</v>
      </c>
      <c r="AU6" s="1461">
        <v>2.29</v>
      </c>
      <c r="AV6" s="1458">
        <v>2.3199999999999998</v>
      </c>
      <c r="AW6" s="1462">
        <v>2.3672254086906812</v>
      </c>
      <c r="AX6" s="1461">
        <v>2.3199999999999998</v>
      </c>
      <c r="AY6" s="1461">
        <v>2.29</v>
      </c>
      <c r="AZ6" s="1462">
        <v>2.3199999999999998</v>
      </c>
      <c r="BA6" s="1462">
        <v>2.29</v>
      </c>
      <c r="BB6" s="1462">
        <v>2.3199999999999998</v>
      </c>
      <c r="BC6" s="1462">
        <v>2.2957543673406993</v>
      </c>
      <c r="BD6" s="1462">
        <v>2.3199999999999998</v>
      </c>
      <c r="BE6" s="1462">
        <v>2.3695074279050243</v>
      </c>
      <c r="BH6" s="1365"/>
      <c r="BI6" s="1365"/>
      <c r="BJ6" s="1365"/>
      <c r="BO6" s="1365"/>
      <c r="BP6" s="1365"/>
    </row>
    <row r="7" spans="2:68" ht="15.75" x14ac:dyDescent="0.25">
      <c r="B7" s="1459" t="s">
        <v>421</v>
      </c>
      <c r="C7" s="1460" t="s">
        <v>531</v>
      </c>
      <c r="D7" s="1024">
        <v>0.5</v>
      </c>
      <c r="E7" s="1455">
        <v>0.54</v>
      </c>
      <c r="F7" s="1455">
        <v>0.5</v>
      </c>
      <c r="G7" s="1455">
        <v>0.56999999999999995</v>
      </c>
      <c r="H7" s="1456">
        <v>0.5</v>
      </c>
      <c r="I7" s="1456">
        <v>0.55420069333295052</v>
      </c>
      <c r="J7" s="1455">
        <v>0.5</v>
      </c>
      <c r="K7" s="1455">
        <v>0.57999999999999996</v>
      </c>
      <c r="L7" s="1456">
        <v>0.5</v>
      </c>
      <c r="M7" s="1456">
        <v>0.5608178664816692</v>
      </c>
      <c r="N7" s="1455">
        <v>0.5</v>
      </c>
      <c r="O7" s="1455">
        <v>0.52</v>
      </c>
      <c r="P7" s="1456">
        <v>0.5</v>
      </c>
      <c r="Q7" s="1456">
        <v>0.54880264797918366</v>
      </c>
      <c r="R7" s="1455">
        <v>0.5</v>
      </c>
      <c r="S7" s="1455">
        <v>0.5</v>
      </c>
      <c r="T7" s="1456">
        <v>0.5</v>
      </c>
      <c r="U7" s="1456">
        <v>0.53781388834857036</v>
      </c>
      <c r="V7" s="1455">
        <v>0.5</v>
      </c>
      <c r="W7" s="1455">
        <v>0.51</v>
      </c>
      <c r="X7" s="1456">
        <v>0.5</v>
      </c>
      <c r="Y7" s="1456">
        <v>0.51004296578655639</v>
      </c>
      <c r="Z7" s="1456">
        <v>0.5</v>
      </c>
      <c r="AA7" s="1456">
        <v>0.53270658507672675</v>
      </c>
      <c r="AB7" s="1455">
        <v>0.5</v>
      </c>
      <c r="AC7" s="1455">
        <v>0.5</v>
      </c>
      <c r="AD7" s="1456">
        <v>0.5</v>
      </c>
      <c r="AE7" s="1456">
        <v>0.52780287215165689</v>
      </c>
      <c r="AF7" s="1455">
        <v>0.5</v>
      </c>
      <c r="AG7" s="1455">
        <v>0</v>
      </c>
      <c r="AH7" s="1456">
        <v>0.5</v>
      </c>
      <c r="AI7" s="1457">
        <v>0.54</v>
      </c>
      <c r="AJ7" s="1455">
        <v>0.5</v>
      </c>
      <c r="AK7" s="1455">
        <v>0.49</v>
      </c>
      <c r="AL7" s="1458">
        <v>0.5</v>
      </c>
      <c r="AM7" s="1458">
        <v>0.48641557151244186</v>
      </c>
      <c r="AN7" s="1458">
        <v>0.5</v>
      </c>
      <c r="AO7" s="1458">
        <v>0.5231883498253378</v>
      </c>
      <c r="AP7" s="1455">
        <v>0.5</v>
      </c>
      <c r="AQ7" s="1455">
        <v>0.46</v>
      </c>
      <c r="AR7" s="1458">
        <v>0.5</v>
      </c>
      <c r="AS7" s="1458">
        <v>0.51529859244703913</v>
      </c>
      <c r="AT7" s="1455">
        <v>0.5</v>
      </c>
      <c r="AU7" s="1455">
        <v>0.44</v>
      </c>
      <c r="AV7" s="1458">
        <v>0.5</v>
      </c>
      <c r="AW7" s="1458">
        <v>0.5076467158169915</v>
      </c>
      <c r="AX7" s="1455">
        <v>0.5</v>
      </c>
      <c r="AY7" s="1455">
        <v>0.49</v>
      </c>
      <c r="AZ7" s="1458">
        <v>0.5</v>
      </c>
      <c r="BA7" s="1458">
        <v>0.46399819224771821</v>
      </c>
      <c r="BB7" s="1458">
        <v>0.5</v>
      </c>
      <c r="BC7" s="1458">
        <v>0.47285104756728297</v>
      </c>
      <c r="BD7" s="1458">
        <v>0.5</v>
      </c>
      <c r="BE7" s="1458">
        <v>0.49588308625627264</v>
      </c>
      <c r="BH7" s="1365"/>
      <c r="BI7" s="1365"/>
      <c r="BJ7" s="1365"/>
      <c r="BO7" s="1365"/>
      <c r="BP7" s="1365"/>
    </row>
    <row r="8" spans="2:68" ht="18.75" customHeight="1" x14ac:dyDescent="0.25">
      <c r="B8" s="1459" t="s">
        <v>603</v>
      </c>
      <c r="C8" s="1460" t="s">
        <v>353</v>
      </c>
      <c r="D8" s="924">
        <v>91200</v>
      </c>
      <c r="E8" s="1463">
        <v>100457.2925</v>
      </c>
      <c r="F8" s="1085">
        <v>94240</v>
      </c>
      <c r="G8" s="1463">
        <v>88450.517099999823</v>
      </c>
      <c r="H8" s="1463">
        <v>185440</v>
      </c>
      <c r="I8" s="1463">
        <v>188907.8095999998</v>
      </c>
      <c r="J8" s="1085">
        <v>56620</v>
      </c>
      <c r="K8" s="1463">
        <v>72265.20610000001</v>
      </c>
      <c r="L8" s="1463">
        <v>242060</v>
      </c>
      <c r="M8" s="1463">
        <v>261173.01569999981</v>
      </c>
      <c r="N8" s="1085">
        <v>28120</v>
      </c>
      <c r="O8" s="1463">
        <v>97820.280700000003</v>
      </c>
      <c r="P8" s="1463">
        <v>270180</v>
      </c>
      <c r="Q8" s="1463">
        <v>358993.29639999982</v>
      </c>
      <c r="R8" s="1085">
        <v>91200</v>
      </c>
      <c r="S8" s="1463">
        <v>96845.807700000005</v>
      </c>
      <c r="T8" s="1463">
        <v>361380</v>
      </c>
      <c r="U8" s="1463">
        <v>455839.10409999982</v>
      </c>
      <c r="V8" s="1085">
        <v>88160</v>
      </c>
      <c r="W8" s="1463">
        <v>91964.911699999997</v>
      </c>
      <c r="X8" s="1463">
        <v>207480</v>
      </c>
      <c r="Y8" s="1463">
        <v>286631.0001</v>
      </c>
      <c r="Z8" s="1463">
        <v>449540</v>
      </c>
      <c r="AA8" s="1463">
        <v>547804.01579999982</v>
      </c>
      <c r="AB8" s="1085">
        <v>95000</v>
      </c>
      <c r="AC8" s="1463">
        <v>89395.797399999996</v>
      </c>
      <c r="AD8" s="1463">
        <v>544540</v>
      </c>
      <c r="AE8" s="1463">
        <v>637199.81319999986</v>
      </c>
      <c r="AF8" s="1085">
        <v>91960</v>
      </c>
      <c r="AG8" s="1463">
        <v>3506.2129999999997</v>
      </c>
      <c r="AH8" s="1463">
        <v>636500</v>
      </c>
      <c r="AI8" s="1309">
        <v>640706.02619999985</v>
      </c>
      <c r="AJ8" s="1085">
        <v>95000</v>
      </c>
      <c r="AK8" s="1463">
        <v>100232</v>
      </c>
      <c r="AL8" s="1415">
        <v>281960</v>
      </c>
      <c r="AM8" s="1415">
        <v>193134.0104</v>
      </c>
      <c r="AN8" s="1415">
        <v>731500</v>
      </c>
      <c r="AO8" s="1415">
        <v>740938.02619999985</v>
      </c>
      <c r="AP8" s="1085">
        <v>95000</v>
      </c>
      <c r="AQ8" s="1463">
        <v>106187.04370000001</v>
      </c>
      <c r="AR8" s="1415">
        <v>826500</v>
      </c>
      <c r="AS8" s="1415">
        <v>847125.06989999989</v>
      </c>
      <c r="AT8" s="1085">
        <v>85500</v>
      </c>
      <c r="AU8" s="1463">
        <v>87019.843199999988</v>
      </c>
      <c r="AV8" s="1415">
        <v>912000</v>
      </c>
      <c r="AW8" s="1415">
        <v>934144.91309999989</v>
      </c>
      <c r="AX8" s="1085">
        <v>95000</v>
      </c>
      <c r="AY8" s="1463">
        <v>102456.46079999999</v>
      </c>
      <c r="AZ8" s="1415">
        <v>275500</v>
      </c>
      <c r="BA8" s="1415">
        <v>295663.34769999998</v>
      </c>
      <c r="BB8" s="1415">
        <v>557460</v>
      </c>
      <c r="BC8" s="1415">
        <v>488797.35809999995</v>
      </c>
      <c r="BD8" s="1415">
        <v>1007000</v>
      </c>
      <c r="BE8" s="1415">
        <v>1036601.3738999999</v>
      </c>
      <c r="BH8" s="1365"/>
      <c r="BI8" s="1365"/>
      <c r="BJ8" s="1365"/>
      <c r="BM8" s="1217"/>
      <c r="BN8" s="1217"/>
      <c r="BO8" s="1365"/>
      <c r="BP8" s="1365"/>
    </row>
    <row r="9" spans="2:68" ht="15.75" x14ac:dyDescent="0.25">
      <c r="B9" s="1464" t="s">
        <v>606</v>
      </c>
      <c r="C9" s="1460" t="s">
        <v>353</v>
      </c>
      <c r="D9" s="924">
        <v>89470.179135932543</v>
      </c>
      <c r="E9" s="1085">
        <v>81032.917646999995</v>
      </c>
      <c r="F9" s="1085">
        <v>92452.518440463638</v>
      </c>
      <c r="G9" s="1085">
        <v>71605.173055999854</v>
      </c>
      <c r="H9" s="1463">
        <v>181922.69757639617</v>
      </c>
      <c r="I9" s="1463">
        <v>152638.09070299985</v>
      </c>
      <c r="J9" s="1085">
        <v>55546.069546891456</v>
      </c>
      <c r="K9" s="1085">
        <v>55334.634923999991</v>
      </c>
      <c r="L9" s="1463">
        <v>237468.76712328763</v>
      </c>
      <c r="M9" s="1463">
        <v>207972.72562699983</v>
      </c>
      <c r="N9" s="1085">
        <v>27586.638566912534</v>
      </c>
      <c r="O9" s="1085">
        <v>84498.304945000011</v>
      </c>
      <c r="P9" s="1463">
        <v>265055.40569020016</v>
      </c>
      <c r="Q9" s="1463">
        <v>292471.03057199984</v>
      </c>
      <c r="R9" s="1085">
        <v>89470.179135932543</v>
      </c>
      <c r="S9" s="1085">
        <v>84615.103923000002</v>
      </c>
      <c r="T9" s="1463">
        <v>354525.58482613269</v>
      </c>
      <c r="U9" s="1463">
        <v>377086.13449499983</v>
      </c>
      <c r="V9" s="1085">
        <v>86487.839831401463</v>
      </c>
      <c r="W9" s="1085">
        <v>81116</v>
      </c>
      <c r="X9" s="1463">
        <v>203544.65753424654</v>
      </c>
      <c r="Y9" s="1463">
        <v>250229.40886800003</v>
      </c>
      <c r="Z9" s="1463">
        <v>441013.42465753417</v>
      </c>
      <c r="AA9" s="1463">
        <v>458202.13449499989</v>
      </c>
      <c r="AB9" s="1085">
        <v>93198.103266596401</v>
      </c>
      <c r="AC9" s="1085">
        <v>81673.877294999998</v>
      </c>
      <c r="AD9" s="1463">
        <v>534211.52792413055</v>
      </c>
      <c r="AE9" s="1463">
        <v>539876.0117899999</v>
      </c>
      <c r="AF9" s="1085">
        <v>90215.763962065321</v>
      </c>
      <c r="AG9" s="1085">
        <v>2328.2551100000001</v>
      </c>
      <c r="AH9" s="1463">
        <v>624427.29188619589</v>
      </c>
      <c r="AI9" s="1309">
        <v>542204.26689999993</v>
      </c>
      <c r="AJ9" s="1085">
        <v>93198.103266596401</v>
      </c>
      <c r="AK9" s="1085">
        <v>92452.295552999989</v>
      </c>
      <c r="AL9" s="1415">
        <v>276611.97049525811</v>
      </c>
      <c r="AM9" s="1415">
        <v>176454.42795799999</v>
      </c>
      <c r="AN9" s="1415">
        <v>717625.39515279233</v>
      </c>
      <c r="AO9" s="1415">
        <v>634656.56245299987</v>
      </c>
      <c r="AP9" s="1085">
        <v>93198.103266596401</v>
      </c>
      <c r="AQ9" s="1085">
        <v>94062.295636000024</v>
      </c>
      <c r="AR9" s="1415">
        <v>810823.49841938878</v>
      </c>
      <c r="AS9" s="1415">
        <v>728718.85808899987</v>
      </c>
      <c r="AT9" s="1085">
        <v>83878.292939936771</v>
      </c>
      <c r="AU9" s="1085">
        <v>80273.363262000028</v>
      </c>
      <c r="AV9" s="1415">
        <v>894701.79135932552</v>
      </c>
      <c r="AW9" s="1415">
        <v>808992.2213509999</v>
      </c>
      <c r="AX9" s="1085">
        <v>93198.103266596401</v>
      </c>
      <c r="AY9" s="1085">
        <v>90266.533928000033</v>
      </c>
      <c r="AZ9" s="1415">
        <v>270274.49947312957</v>
      </c>
      <c r="BA9" s="1415">
        <v>264602.1928260001</v>
      </c>
      <c r="BB9" s="1415">
        <v>546886.46996838762</v>
      </c>
      <c r="BC9" s="1415">
        <v>441056.62078400009</v>
      </c>
      <c r="BD9" s="1415">
        <v>987899.89462592197</v>
      </c>
      <c r="BE9" s="1415">
        <v>899258.75527899992</v>
      </c>
      <c r="BH9" s="1365"/>
      <c r="BI9" s="1365"/>
      <c r="BJ9" s="1365"/>
      <c r="BM9" s="1217"/>
      <c r="BN9" s="1217"/>
      <c r="BO9" s="1365"/>
      <c r="BP9" s="1365"/>
    </row>
    <row r="10" spans="2:68" ht="15.75" x14ac:dyDescent="0.25">
      <c r="B10" s="1464" t="s">
        <v>608</v>
      </c>
      <c r="C10" s="1460" t="s">
        <v>353</v>
      </c>
      <c r="D10" s="924">
        <v>0</v>
      </c>
      <c r="E10" s="1463">
        <v>6413.6499999999987</v>
      </c>
      <c r="F10" s="1085">
        <v>0</v>
      </c>
      <c r="G10" s="1463">
        <v>1021.93</v>
      </c>
      <c r="H10" s="1463">
        <v>0</v>
      </c>
      <c r="I10" s="1463">
        <v>7435.579999999999</v>
      </c>
      <c r="J10" s="1085">
        <v>0</v>
      </c>
      <c r="K10" s="1463">
        <v>11007.460000000008</v>
      </c>
      <c r="L10" s="1463">
        <v>0</v>
      </c>
      <c r="M10" s="1463">
        <v>18443.040000000008</v>
      </c>
      <c r="N10" s="1085">
        <v>0</v>
      </c>
      <c r="O10" s="1463">
        <v>11463.319999999996</v>
      </c>
      <c r="P10" s="1463">
        <v>0</v>
      </c>
      <c r="Q10" s="1463">
        <v>29906.360000000004</v>
      </c>
      <c r="R10" s="1085">
        <v>0</v>
      </c>
      <c r="S10" s="1463">
        <v>13526.68</v>
      </c>
      <c r="T10" s="1463">
        <v>0</v>
      </c>
      <c r="U10" s="1463">
        <v>43433.040000000008</v>
      </c>
      <c r="V10" s="1085">
        <v>0</v>
      </c>
      <c r="W10" s="1463">
        <v>18313.89</v>
      </c>
      <c r="X10" s="1463">
        <v>0</v>
      </c>
      <c r="Y10" s="1463">
        <v>43303.89</v>
      </c>
      <c r="Z10" s="1463">
        <v>0</v>
      </c>
      <c r="AA10" s="1463">
        <v>61746.930000000008</v>
      </c>
      <c r="AB10" s="1085">
        <v>0</v>
      </c>
      <c r="AC10" s="1463">
        <v>5560.0000000000009</v>
      </c>
      <c r="AD10" s="1463">
        <v>0</v>
      </c>
      <c r="AE10" s="1463">
        <v>67306.930000000008</v>
      </c>
      <c r="AF10" s="1085">
        <v>0</v>
      </c>
      <c r="AG10" s="1463">
        <v>3077.3100000000004</v>
      </c>
      <c r="AH10" s="1463">
        <v>0</v>
      </c>
      <c r="AI10" s="1309">
        <v>70384.240000000005</v>
      </c>
      <c r="AJ10" s="1085">
        <v>0</v>
      </c>
      <c r="AK10" s="1463">
        <v>8040.71</v>
      </c>
      <c r="AL10" s="1415">
        <v>0</v>
      </c>
      <c r="AM10" s="1415">
        <v>16678.02</v>
      </c>
      <c r="AN10" s="1415">
        <v>0</v>
      </c>
      <c r="AO10" s="1415">
        <v>78424.950000000012</v>
      </c>
      <c r="AP10" s="1085">
        <v>0</v>
      </c>
      <c r="AQ10" s="1463">
        <v>16569.02</v>
      </c>
      <c r="AR10" s="1415">
        <v>0</v>
      </c>
      <c r="AS10" s="1415">
        <v>94993.970000000016</v>
      </c>
      <c r="AT10" s="1085">
        <v>0</v>
      </c>
      <c r="AU10" s="1463">
        <v>9070.67</v>
      </c>
      <c r="AV10" s="1415">
        <v>0</v>
      </c>
      <c r="AW10" s="1415">
        <v>104064.64000000001</v>
      </c>
      <c r="AX10" s="1085">
        <v>0</v>
      </c>
      <c r="AY10" s="1463">
        <v>5679.02</v>
      </c>
      <c r="AZ10" s="1415">
        <v>0</v>
      </c>
      <c r="BA10" s="1415">
        <v>31318.710000000003</v>
      </c>
      <c r="BB10" s="1415">
        <v>0</v>
      </c>
      <c r="BC10" s="1415">
        <v>47996.73</v>
      </c>
      <c r="BD10" s="1415">
        <v>0</v>
      </c>
      <c r="BE10" s="1415">
        <v>109743.66000000002</v>
      </c>
      <c r="BH10" s="1365"/>
      <c r="BI10" s="1365"/>
      <c r="BJ10" s="1365"/>
      <c r="BM10" s="1217"/>
      <c r="BN10" s="1217"/>
      <c r="BO10" s="1365"/>
      <c r="BP10" s="1365"/>
    </row>
    <row r="11" spans="2:68" ht="15.75" x14ac:dyDescent="0.25">
      <c r="B11" s="1464" t="s">
        <v>1208</v>
      </c>
      <c r="C11" s="1460" t="s">
        <v>353</v>
      </c>
      <c r="D11" s="924">
        <v>89470.179135932543</v>
      </c>
      <c r="E11" s="1085">
        <v>76136.50999999998</v>
      </c>
      <c r="F11" s="1085">
        <v>92452.518440463638</v>
      </c>
      <c r="G11" s="1085">
        <v>87342.680000000008</v>
      </c>
      <c r="H11" s="1463">
        <v>181922.69757639617</v>
      </c>
      <c r="I11" s="1463">
        <v>163479.19</v>
      </c>
      <c r="J11" s="1085">
        <v>55546.069546891456</v>
      </c>
      <c r="K11" s="1085">
        <v>57226.849999999991</v>
      </c>
      <c r="L11" s="1463">
        <v>237468.76712328763</v>
      </c>
      <c r="M11" s="1463">
        <v>220706.03999999998</v>
      </c>
      <c r="N11" s="1085">
        <v>27586.638566912534</v>
      </c>
      <c r="O11" s="1085">
        <v>90725.34</v>
      </c>
      <c r="P11" s="1463">
        <v>265055.40569020016</v>
      </c>
      <c r="Q11" s="1463">
        <v>311431.38</v>
      </c>
      <c r="R11" s="1085">
        <v>89470.179135932543</v>
      </c>
      <c r="S11" s="1085">
        <v>81579.289999999994</v>
      </c>
      <c r="T11" s="1463">
        <v>354525.58482613269</v>
      </c>
      <c r="U11" s="1463">
        <v>393010.67</v>
      </c>
      <c r="V11" s="1085">
        <v>86487.839831401463</v>
      </c>
      <c r="W11" s="1085">
        <v>95862.34</v>
      </c>
      <c r="X11" s="1463">
        <v>203544.65753424654</v>
      </c>
      <c r="Y11" s="1463">
        <v>268166.96999999997</v>
      </c>
      <c r="Z11" s="1463">
        <v>441013.42465753417</v>
      </c>
      <c r="AA11" s="1463">
        <v>488873.00999999995</v>
      </c>
      <c r="AB11" s="1085">
        <v>93198.103266596401</v>
      </c>
      <c r="AC11" s="1085">
        <v>69744.739999999991</v>
      </c>
      <c r="AD11" s="1463">
        <v>534211.52792413055</v>
      </c>
      <c r="AE11" s="1463">
        <v>558617.75</v>
      </c>
      <c r="AF11" s="1085">
        <v>90215.763962065321</v>
      </c>
      <c r="AG11" s="1085">
        <v>27303.190000000002</v>
      </c>
      <c r="AH11" s="1463">
        <v>624427.29188619589</v>
      </c>
      <c r="AI11" s="1309">
        <v>585920.93999999994</v>
      </c>
      <c r="AJ11" s="1085">
        <v>93198.103266596401</v>
      </c>
      <c r="AK11" s="1085">
        <v>61000.69</v>
      </c>
      <c r="AL11" s="1415">
        <v>276611.97049525811</v>
      </c>
      <c r="AM11" s="1415">
        <v>158048.62</v>
      </c>
      <c r="AN11" s="1415">
        <v>717625.39515279233</v>
      </c>
      <c r="AO11" s="1415">
        <v>646921.62999999989</v>
      </c>
      <c r="AP11" s="1085">
        <v>93198.103266596401</v>
      </c>
      <c r="AQ11" s="1085">
        <v>97525.18</v>
      </c>
      <c r="AR11" s="1415">
        <v>810823.49841938878</v>
      </c>
      <c r="AS11" s="1415">
        <v>744446.80999999982</v>
      </c>
      <c r="AT11" s="1085">
        <v>83878.292939936771</v>
      </c>
      <c r="AU11" s="1085">
        <v>85055.29</v>
      </c>
      <c r="AV11" s="1415">
        <v>894701.79135932552</v>
      </c>
      <c r="AW11" s="1415">
        <v>829502.09999999986</v>
      </c>
      <c r="AX11" s="1085">
        <v>93198.103266596401</v>
      </c>
      <c r="AY11" s="1085">
        <v>72764.600000000006</v>
      </c>
      <c r="AZ11" s="1415">
        <v>270274.49947312957</v>
      </c>
      <c r="BA11" s="1415">
        <v>255345.06999999998</v>
      </c>
      <c r="BB11" s="1415">
        <v>546886.46996838762</v>
      </c>
      <c r="BC11" s="1415">
        <v>413393.68999999994</v>
      </c>
      <c r="BD11" s="1415">
        <v>987899.89462592197</v>
      </c>
      <c r="BE11" s="1415">
        <v>902266.69999999984</v>
      </c>
      <c r="BH11" s="1365"/>
      <c r="BI11" s="1365"/>
      <c r="BJ11" s="1365"/>
      <c r="BM11" s="1217"/>
      <c r="BN11" s="1217"/>
      <c r="BO11" s="1365"/>
      <c r="BP11" s="1365"/>
    </row>
    <row r="12" spans="2:68" ht="15.75" x14ac:dyDescent="0.25">
      <c r="B12" s="1464" t="s">
        <v>607</v>
      </c>
      <c r="C12" s="1460" t="s">
        <v>353</v>
      </c>
      <c r="D12" s="1308">
        <v>89470.179135932543</v>
      </c>
      <c r="E12" s="1463">
        <v>82550.159999999974</v>
      </c>
      <c r="F12" s="1463">
        <v>92452.518440463638</v>
      </c>
      <c r="G12" s="1463">
        <v>88364.61</v>
      </c>
      <c r="H12" s="1463">
        <v>181922.69757639617</v>
      </c>
      <c r="I12" s="1463">
        <v>170914.76999999996</v>
      </c>
      <c r="J12" s="1463">
        <v>55546.069546891456</v>
      </c>
      <c r="K12" s="1463">
        <v>68234.31</v>
      </c>
      <c r="L12" s="1463">
        <v>237468.76712328763</v>
      </c>
      <c r="M12" s="1463">
        <v>239149.07999999996</v>
      </c>
      <c r="N12" s="1463">
        <v>27586.638566912534</v>
      </c>
      <c r="O12" s="1463">
        <v>102188.65999999999</v>
      </c>
      <c r="P12" s="1463">
        <v>265055.40569020016</v>
      </c>
      <c r="Q12" s="1463">
        <v>341337.73999999993</v>
      </c>
      <c r="R12" s="1463">
        <v>89470.179135932543</v>
      </c>
      <c r="S12" s="1463">
        <v>95105.97</v>
      </c>
      <c r="T12" s="1463">
        <v>354525.58482613269</v>
      </c>
      <c r="U12" s="1463">
        <v>436443.70999999996</v>
      </c>
      <c r="V12" s="1463">
        <v>86487.839831401463</v>
      </c>
      <c r="W12" s="1463">
        <v>114176.23</v>
      </c>
      <c r="X12" s="1463">
        <v>203544.65753424654</v>
      </c>
      <c r="Y12" s="1463">
        <v>311470.86</v>
      </c>
      <c r="Z12" s="1463">
        <v>441013.42465753417</v>
      </c>
      <c r="AA12" s="1463">
        <v>550619.93999999994</v>
      </c>
      <c r="AB12" s="1463">
        <v>93198.103266596401</v>
      </c>
      <c r="AC12" s="1463">
        <v>75304.739999999991</v>
      </c>
      <c r="AD12" s="1463">
        <v>534211.52792413055</v>
      </c>
      <c r="AE12" s="1463">
        <v>625924.67999999993</v>
      </c>
      <c r="AF12" s="1463">
        <v>90215.763962065321</v>
      </c>
      <c r="AG12" s="1463">
        <v>30380.500000000004</v>
      </c>
      <c r="AH12" s="1463">
        <v>624427.29188619589</v>
      </c>
      <c r="AI12" s="1309">
        <v>656305.17999999993</v>
      </c>
      <c r="AJ12" s="1463">
        <v>93198.103266596401</v>
      </c>
      <c r="AK12" s="1463">
        <v>69041.400000000009</v>
      </c>
      <c r="AL12" s="1415">
        <v>276611.97049525811</v>
      </c>
      <c r="AM12" s="1415">
        <v>174726.64</v>
      </c>
      <c r="AN12" s="1415">
        <v>717625.39515279233</v>
      </c>
      <c r="AO12" s="1415">
        <v>725346.58</v>
      </c>
      <c r="AP12" s="1463">
        <v>93198.103266596401</v>
      </c>
      <c r="AQ12" s="1463">
        <v>114094.2</v>
      </c>
      <c r="AR12" s="1415">
        <v>810823.49841938878</v>
      </c>
      <c r="AS12" s="1415">
        <v>839440.77999999991</v>
      </c>
      <c r="AT12" s="1463">
        <v>83878.292939936771</v>
      </c>
      <c r="AU12" s="1463">
        <v>94125.959999999992</v>
      </c>
      <c r="AV12" s="1415">
        <v>894701.79135932552</v>
      </c>
      <c r="AW12" s="1415">
        <v>933566.73999999987</v>
      </c>
      <c r="AX12" s="1463">
        <v>93198.103266596401</v>
      </c>
      <c r="AY12" s="1463">
        <v>78443.62000000001</v>
      </c>
      <c r="AZ12" s="1415">
        <v>270274.49947312957</v>
      </c>
      <c r="BA12" s="1415">
        <v>286663.77999999997</v>
      </c>
      <c r="BB12" s="1415">
        <v>546886.46996838762</v>
      </c>
      <c r="BC12" s="1415">
        <v>461390.41999999993</v>
      </c>
      <c r="BD12" s="1415">
        <v>987899.89462592197</v>
      </c>
      <c r="BE12" s="1415">
        <v>1012010.3599999999</v>
      </c>
      <c r="BH12" s="1365"/>
      <c r="BI12" s="1365"/>
      <c r="BJ12" s="1365"/>
      <c r="BM12" s="1217"/>
      <c r="BN12" s="1217"/>
      <c r="BO12" s="1365"/>
      <c r="BP12" s="1365"/>
    </row>
    <row r="13" spans="2:68" ht="15.75" x14ac:dyDescent="0.25">
      <c r="B13" s="1464" t="s">
        <v>604</v>
      </c>
      <c r="C13" s="1460" t="s">
        <v>49</v>
      </c>
      <c r="D13" s="1465">
        <v>1</v>
      </c>
      <c r="E13" s="1466">
        <v>0.8217438271094154</v>
      </c>
      <c r="F13" s="1466">
        <v>1</v>
      </c>
      <c r="G13" s="1466">
        <v>0.99902875525416435</v>
      </c>
      <c r="H13" s="1466">
        <v>1</v>
      </c>
      <c r="I13" s="1466">
        <v>0.90475227234861832</v>
      </c>
      <c r="J13" s="1466">
        <v>1</v>
      </c>
      <c r="K13" s="1466">
        <v>0.94422079009333915</v>
      </c>
      <c r="L13" s="1466">
        <v>1</v>
      </c>
      <c r="M13" s="1466">
        <v>0.91567300457525835</v>
      </c>
      <c r="N13" s="1466">
        <v>1</v>
      </c>
      <c r="O13" s="1466">
        <v>1.0446571944870731</v>
      </c>
      <c r="P13" s="1466">
        <v>1</v>
      </c>
      <c r="Q13" s="1466">
        <v>0.95081925880775331</v>
      </c>
      <c r="R13" s="1466">
        <v>1</v>
      </c>
      <c r="S13" s="1466">
        <v>0.98203497145287366</v>
      </c>
      <c r="T13" s="1466">
        <v>1</v>
      </c>
      <c r="U13" s="1466">
        <v>0.9574512280198213</v>
      </c>
      <c r="V13" s="1466">
        <v>1</v>
      </c>
      <c r="W13" s="1466">
        <v>1.2415194870458404</v>
      </c>
      <c r="X13" s="1466">
        <v>1</v>
      </c>
      <c r="Y13" s="1466">
        <v>1.0866614563370112</v>
      </c>
      <c r="Z13" s="1466">
        <v>1</v>
      </c>
      <c r="AA13" s="1466">
        <v>1.0051403861942996</v>
      </c>
      <c r="AB13" s="1466">
        <v>1</v>
      </c>
      <c r="AC13" s="1466">
        <v>0.8423744984683138</v>
      </c>
      <c r="AD13" s="1466">
        <v>1</v>
      </c>
      <c r="AE13" s="1466">
        <v>0.98230518439204095</v>
      </c>
      <c r="AF13" s="1466">
        <v>1</v>
      </c>
      <c r="AG13" s="1466">
        <v>8.6647616673601995</v>
      </c>
      <c r="AH13" s="1466">
        <v>1</v>
      </c>
      <c r="AI13" s="1467">
        <v>1.0243468192308383</v>
      </c>
      <c r="AJ13" s="1466">
        <v>1</v>
      </c>
      <c r="AK13" s="1466">
        <v>0.68881594700295323</v>
      </c>
      <c r="AL13" s="434">
        <v>1</v>
      </c>
      <c r="AM13" s="434">
        <v>0.90469120191789909</v>
      </c>
      <c r="AN13" s="434">
        <v>1</v>
      </c>
      <c r="AO13" s="434">
        <v>0.97895715208468548</v>
      </c>
      <c r="AP13" s="1466">
        <v>1</v>
      </c>
      <c r="AQ13" s="1466">
        <v>1.074464416980468</v>
      </c>
      <c r="AR13" s="434">
        <v>1</v>
      </c>
      <c r="AS13" s="434">
        <v>0.9909289782901749</v>
      </c>
      <c r="AT13" s="1466">
        <v>1</v>
      </c>
      <c r="AU13" s="1466">
        <v>1.0816608780099479</v>
      </c>
      <c r="AV13" s="434">
        <v>1</v>
      </c>
      <c r="AW13" s="434">
        <v>0.9993810670144514</v>
      </c>
      <c r="AX13" s="1466">
        <v>1</v>
      </c>
      <c r="AY13" s="1466">
        <v>0.76562882796747966</v>
      </c>
      <c r="AZ13" s="434">
        <v>1</v>
      </c>
      <c r="BA13" s="434">
        <v>0.96956143610627188</v>
      </c>
      <c r="BB13" s="434">
        <v>1</v>
      </c>
      <c r="BC13" s="434">
        <v>0.94392985631810022</v>
      </c>
      <c r="BD13" s="434">
        <v>1</v>
      </c>
      <c r="BE13" s="434">
        <v>0.97627727058909697</v>
      </c>
      <c r="BH13" s="1365"/>
      <c r="BI13" s="1365"/>
      <c r="BJ13" s="1365"/>
      <c r="BM13" s="1217"/>
      <c r="BN13" s="1217"/>
      <c r="BO13" s="1365"/>
      <c r="BP13" s="1365"/>
    </row>
    <row r="14" spans="2:68" ht="15.75" x14ac:dyDescent="0.25">
      <c r="B14" s="1464" t="s">
        <v>451</v>
      </c>
      <c r="C14" s="1460" t="s">
        <v>353</v>
      </c>
      <c r="D14" s="1308">
        <v>28483.132075471702</v>
      </c>
      <c r="E14" s="1463">
        <v>31340.228220000001</v>
      </c>
      <c r="F14" s="1463">
        <v>29434.07547169815</v>
      </c>
      <c r="G14" s="1463">
        <v>27730.001488200003</v>
      </c>
      <c r="H14" s="1463">
        <v>57917.207547169848</v>
      </c>
      <c r="I14" s="1463">
        <v>59070.2297082</v>
      </c>
      <c r="J14" s="1463">
        <v>17616.226415094341</v>
      </c>
      <c r="K14" s="1463">
        <v>21105.872756799999</v>
      </c>
      <c r="L14" s="1463">
        <v>75533.433962264186</v>
      </c>
      <c r="M14" s="1463">
        <v>80176.102465000004</v>
      </c>
      <c r="N14" s="1463">
        <v>8023.584905660382</v>
      </c>
      <c r="O14" s="1463">
        <v>31525.148861999995</v>
      </c>
      <c r="P14" s="1463">
        <v>83557.018867924562</v>
      </c>
      <c r="Q14" s="1463">
        <v>111701.25132700001</v>
      </c>
      <c r="R14" s="1463">
        <v>28483.132075471709</v>
      </c>
      <c r="S14" s="1463">
        <v>32465.744719999995</v>
      </c>
      <c r="T14" s="1463">
        <v>112040.15094339626</v>
      </c>
      <c r="U14" s="1463">
        <v>144166.99604699999</v>
      </c>
      <c r="V14" s="1463">
        <v>27532.188679245268</v>
      </c>
      <c r="W14" s="1463">
        <v>29760.9982944</v>
      </c>
      <c r="X14" s="1463">
        <v>64038.905660377364</v>
      </c>
      <c r="Y14" s="1463">
        <v>93751.891876399983</v>
      </c>
      <c r="Z14" s="1463">
        <v>139572.33962264156</v>
      </c>
      <c r="AA14" s="1463">
        <v>173927.99434139999</v>
      </c>
      <c r="AB14" s="1463">
        <v>29671.811320754732</v>
      </c>
      <c r="AC14" s="1463">
        <v>31015.537258200002</v>
      </c>
      <c r="AD14" s="1463">
        <v>169244.15094339629</v>
      </c>
      <c r="AE14" s="1463">
        <v>204943.53159959998</v>
      </c>
      <c r="AF14" s="1463">
        <v>28720.867924528291</v>
      </c>
      <c r="AG14" s="1463">
        <v>1264.4207357999999</v>
      </c>
      <c r="AH14" s="1463">
        <v>197965.01886792458</v>
      </c>
      <c r="AI14" s="1309">
        <v>206207.95233539998</v>
      </c>
      <c r="AJ14" s="1463">
        <v>29671.811320754732</v>
      </c>
      <c r="AK14" s="1463">
        <v>31783.8567473</v>
      </c>
      <c r="AL14" s="1415">
        <v>88064.490566037755</v>
      </c>
      <c r="AM14" s="1415">
        <v>64063.814741299997</v>
      </c>
      <c r="AN14" s="1415">
        <v>227636.83018867931</v>
      </c>
      <c r="AO14" s="1415">
        <v>237991.8090827</v>
      </c>
      <c r="AP14" s="1463">
        <v>29671.811320754732</v>
      </c>
      <c r="AQ14" s="1463">
        <v>31840.665499999999</v>
      </c>
      <c r="AR14" s="1415">
        <v>257308.64150943403</v>
      </c>
      <c r="AS14" s="1415">
        <v>269832.4745827</v>
      </c>
      <c r="AT14" s="1463">
        <v>26700.113207547111</v>
      </c>
      <c r="AU14" s="1463">
        <v>29399.024669999999</v>
      </c>
      <c r="AV14" s="1415">
        <v>284008.75471698114</v>
      </c>
      <c r="AW14" s="1415">
        <v>299231.49925270001</v>
      </c>
      <c r="AX14" s="1463">
        <v>29671.811320754732</v>
      </c>
      <c r="AY14" s="1463">
        <v>32502.837760000002</v>
      </c>
      <c r="AZ14" s="1415">
        <v>86043.735849056568</v>
      </c>
      <c r="BA14" s="1415">
        <v>93742.527930000011</v>
      </c>
      <c r="BB14" s="1415">
        <v>174108.22641509434</v>
      </c>
      <c r="BC14" s="1415">
        <v>157806.34267129999</v>
      </c>
      <c r="BD14" s="1415">
        <v>313680.5660377359</v>
      </c>
      <c r="BE14" s="1415">
        <v>331734.33701270004</v>
      </c>
      <c r="BH14" s="1365"/>
      <c r="BI14" s="1365"/>
      <c r="BJ14" s="1365"/>
      <c r="BM14" s="1217"/>
      <c r="BN14" s="1217"/>
      <c r="BO14" s="1365"/>
      <c r="BP14" s="1365"/>
    </row>
    <row r="15" spans="2:68" ht="15.75" x14ac:dyDescent="0.25">
      <c r="B15" s="1464" t="s">
        <v>422</v>
      </c>
      <c r="C15" s="1460" t="s">
        <v>353</v>
      </c>
      <c r="D15" s="1308">
        <v>28483.132075471702</v>
      </c>
      <c r="E15" s="1463">
        <v>133397.74</v>
      </c>
      <c r="F15" s="1463">
        <v>29434.07547169815</v>
      </c>
      <c r="G15" s="1463">
        <v>121185.93999999997</v>
      </c>
      <c r="H15" s="1463">
        <v>57917.207547169848</v>
      </c>
      <c r="I15" s="1463">
        <v>254583.67999999996</v>
      </c>
      <c r="J15" s="1463">
        <v>17616.226415094341</v>
      </c>
      <c r="K15" s="1463">
        <v>123502.67600000001</v>
      </c>
      <c r="L15" s="1463">
        <v>75533.433962264186</v>
      </c>
      <c r="M15" s="1463">
        <v>378086.35599999997</v>
      </c>
      <c r="N15" s="1463">
        <v>8023.584905660382</v>
      </c>
      <c r="O15" s="1463">
        <v>112333</v>
      </c>
      <c r="P15" s="1463">
        <v>83557.018867924562</v>
      </c>
      <c r="Q15" s="1463">
        <v>490419.35599999997</v>
      </c>
      <c r="R15" s="1463">
        <v>28483.132075471709</v>
      </c>
      <c r="S15" s="1463">
        <v>64066.94</v>
      </c>
      <c r="T15" s="1463">
        <v>112040.15094339626</v>
      </c>
      <c r="U15" s="1463">
        <v>554486.29599999997</v>
      </c>
      <c r="V15" s="1463">
        <v>27532.188679245268</v>
      </c>
      <c r="W15" s="1463">
        <v>56462.69</v>
      </c>
      <c r="X15" s="1463">
        <v>64038.905660377364</v>
      </c>
      <c r="Y15" s="1463">
        <v>232862.63</v>
      </c>
      <c r="Z15" s="1463">
        <v>139572.33962264156</v>
      </c>
      <c r="AA15" s="1463">
        <v>610948.98600000003</v>
      </c>
      <c r="AB15" s="1463">
        <v>29671.811320754732</v>
      </c>
      <c r="AC15" s="1463">
        <v>58299</v>
      </c>
      <c r="AD15" s="1463">
        <v>169244.15094339629</v>
      </c>
      <c r="AE15" s="1463">
        <v>669247.98600000003</v>
      </c>
      <c r="AF15" s="1463">
        <v>28720.867924528291</v>
      </c>
      <c r="AG15" s="1463">
        <v>134577.69</v>
      </c>
      <c r="AH15" s="1463">
        <v>197965.01886792458</v>
      </c>
      <c r="AI15" s="1309">
        <v>803825.67599999998</v>
      </c>
      <c r="AJ15" s="1463">
        <v>29671.811320754732</v>
      </c>
      <c r="AK15" s="1463">
        <v>99419.191999999995</v>
      </c>
      <c r="AL15" s="1415">
        <v>88064.490566037755</v>
      </c>
      <c r="AM15" s="1415">
        <v>292295.88199999998</v>
      </c>
      <c r="AN15" s="1415">
        <v>227636.83018867931</v>
      </c>
      <c r="AO15" s="1415">
        <v>903244.86800000002</v>
      </c>
      <c r="AP15" s="1463">
        <v>29671.811320754732</v>
      </c>
      <c r="AQ15" s="1463">
        <v>98812.07</v>
      </c>
      <c r="AR15" s="1415">
        <v>257308.64150943403</v>
      </c>
      <c r="AS15" s="1415">
        <v>1002056.9380000001</v>
      </c>
      <c r="AT15" s="1463">
        <v>26700.113207547111</v>
      </c>
      <c r="AU15" s="1463">
        <v>88437.24</v>
      </c>
      <c r="AV15" s="1415">
        <v>284008.75471698114</v>
      </c>
      <c r="AW15" s="1415">
        <v>1090494.1780000001</v>
      </c>
      <c r="AX15" s="1463">
        <v>29671.811320754732</v>
      </c>
      <c r="AY15" s="1463">
        <v>86265</v>
      </c>
      <c r="AZ15" s="1415">
        <v>86043.735849056568</v>
      </c>
      <c r="BA15" s="1415">
        <v>273514.31</v>
      </c>
      <c r="BB15" s="1415">
        <v>174108.22641509434</v>
      </c>
      <c r="BC15" s="1415">
        <v>565810.19200000004</v>
      </c>
      <c r="BD15" s="1415">
        <v>313680.5660377359</v>
      </c>
      <c r="BE15" s="1415">
        <v>1176759.1780000001</v>
      </c>
      <c r="BH15" s="1365"/>
      <c r="BI15" s="1365"/>
      <c r="BJ15" s="1365"/>
      <c r="BM15" s="1217"/>
      <c r="BN15" s="1217"/>
      <c r="BO15" s="1365"/>
      <c r="BP15" s="1365"/>
    </row>
    <row r="16" spans="2:68" ht="15.75" x14ac:dyDescent="0.25">
      <c r="B16" s="1464" t="s">
        <v>605</v>
      </c>
      <c r="C16" s="1460" t="s">
        <v>49</v>
      </c>
      <c r="D16" s="1465">
        <v>1</v>
      </c>
      <c r="E16" s="1466">
        <v>4.2564380534686475</v>
      </c>
      <c r="F16" s="1466">
        <v>1</v>
      </c>
      <c r="G16" s="1466">
        <v>4.3702103676975437</v>
      </c>
      <c r="H16" s="1468">
        <v>1</v>
      </c>
      <c r="I16" s="1468">
        <v>4.3098474689807951</v>
      </c>
      <c r="J16" s="1466">
        <v>1</v>
      </c>
      <c r="K16" s="1466">
        <v>5.851578725177772</v>
      </c>
      <c r="L16" s="1466">
        <v>1</v>
      </c>
      <c r="M16" s="1466">
        <v>4.7156988725543174</v>
      </c>
      <c r="N16" s="1466">
        <v>1</v>
      </c>
      <c r="O16" s="1466">
        <v>3.5632821431465067</v>
      </c>
      <c r="P16" s="1468">
        <v>1</v>
      </c>
      <c r="Q16" s="1468">
        <v>4.3904553456104178</v>
      </c>
      <c r="R16" s="1466">
        <v>1</v>
      </c>
      <c r="S16" s="1466">
        <v>1.9733704109529513</v>
      </c>
      <c r="T16" s="1466">
        <v>1</v>
      </c>
      <c r="U16" s="1466">
        <v>3.8461389305720948</v>
      </c>
      <c r="V16" s="1466">
        <v>1</v>
      </c>
      <c r="W16" s="1466">
        <v>1.8972041677319791</v>
      </c>
      <c r="X16" s="1466">
        <v>1</v>
      </c>
      <c r="Y16" s="1466">
        <v>2.4838179298504177</v>
      </c>
      <c r="Z16" s="1466">
        <v>1</v>
      </c>
      <c r="AA16" s="1466">
        <v>3.5126546954872588</v>
      </c>
      <c r="AB16" s="1466">
        <v>1</v>
      </c>
      <c r="AC16" s="1466">
        <v>1.8796708086875618</v>
      </c>
      <c r="AD16" s="1466">
        <v>1</v>
      </c>
      <c r="AE16" s="1466">
        <v>3.2655238288150308</v>
      </c>
      <c r="AF16" s="1466">
        <v>1</v>
      </c>
      <c r="AG16" s="1466">
        <v>106.43426368269151</v>
      </c>
      <c r="AH16" s="1466">
        <v>1</v>
      </c>
      <c r="AI16" s="1467">
        <v>3.8981313130570578</v>
      </c>
      <c r="AJ16" s="1466">
        <v>1</v>
      </c>
      <c r="AK16" s="1466">
        <v>3.1279776016623764</v>
      </c>
      <c r="AL16" s="434">
        <v>1</v>
      </c>
      <c r="AM16" s="434">
        <v>4.5625737895930465</v>
      </c>
      <c r="AN16" s="434">
        <v>1</v>
      </c>
      <c r="AO16" s="434">
        <v>3.7952771210127261</v>
      </c>
      <c r="AP16" s="1466">
        <v>1</v>
      </c>
      <c r="AQ16" s="1466">
        <v>3.1033292944206838</v>
      </c>
      <c r="AR16" s="434">
        <v>1</v>
      </c>
      <c r="AS16" s="434">
        <v>3.713626165826394</v>
      </c>
      <c r="AT16" s="1466">
        <v>1</v>
      </c>
      <c r="AU16" s="1466">
        <v>3.0081691822329426</v>
      </c>
      <c r="AV16" s="434">
        <v>1</v>
      </c>
      <c r="AW16" s="434">
        <v>3.6443161255529497</v>
      </c>
      <c r="AX16" s="1466">
        <v>1</v>
      </c>
      <c r="AY16" s="1466">
        <v>2.6540759498286954</v>
      </c>
      <c r="AZ16" s="434">
        <v>1</v>
      </c>
      <c r="BA16" s="434">
        <v>2.9177185215683563</v>
      </c>
      <c r="BB16" s="434">
        <v>1</v>
      </c>
      <c r="BC16" s="434">
        <v>3.5854718031108841</v>
      </c>
      <c r="BD16" s="434">
        <v>1</v>
      </c>
      <c r="BE16" s="434">
        <v>3.5472938635078628</v>
      </c>
      <c r="BH16" s="1365"/>
      <c r="BI16" s="1365"/>
      <c r="BJ16" s="1365"/>
      <c r="BM16" s="1217"/>
      <c r="BN16" s="1217"/>
      <c r="BO16" s="1365"/>
      <c r="BP16" s="1365"/>
    </row>
    <row r="17" spans="2:68" ht="15.75" x14ac:dyDescent="0.25">
      <c r="B17" s="1464" t="s">
        <v>810</v>
      </c>
      <c r="C17" s="1460" t="s">
        <v>353</v>
      </c>
      <c r="D17" s="1308">
        <v>226056.603773585</v>
      </c>
      <c r="E17" s="1463">
        <v>220127</v>
      </c>
      <c r="F17" s="1463">
        <v>233603.77358490601</v>
      </c>
      <c r="G17" s="1463">
        <v>197854</v>
      </c>
      <c r="H17" s="1463">
        <v>459660.37735849101</v>
      </c>
      <c r="I17" s="1463">
        <v>417981</v>
      </c>
      <c r="J17" s="1463">
        <v>139811.32075471699</v>
      </c>
      <c r="K17" s="1463">
        <v>144189</v>
      </c>
      <c r="L17" s="1463">
        <v>599471.69811320794</v>
      </c>
      <c r="M17" s="1463">
        <v>562170</v>
      </c>
      <c r="N17" s="1463">
        <v>63679.245283018899</v>
      </c>
      <c r="O17" s="1463">
        <v>234513</v>
      </c>
      <c r="P17" s="1463">
        <v>663150.94339622685</v>
      </c>
      <c r="Q17" s="1463">
        <v>796683</v>
      </c>
      <c r="R17" s="1463">
        <v>226056.603773585</v>
      </c>
      <c r="S17" s="1463">
        <v>231517</v>
      </c>
      <c r="T17" s="1463">
        <v>889207.54716981179</v>
      </c>
      <c r="U17" s="1463">
        <v>1028200</v>
      </c>
      <c r="V17" s="1463">
        <v>218509.43396226401</v>
      </c>
      <c r="W17" s="1463">
        <v>231269</v>
      </c>
      <c r="X17" s="1463">
        <v>508245.28301886795</v>
      </c>
      <c r="Y17" s="1463">
        <v>697299</v>
      </c>
      <c r="Z17" s="1463">
        <v>1107716.9811320759</v>
      </c>
      <c r="AA17" s="1463">
        <v>1259469</v>
      </c>
      <c r="AB17" s="1463">
        <v>235490.56603773599</v>
      </c>
      <c r="AC17" s="1463">
        <v>222138</v>
      </c>
      <c r="AD17" s="1463">
        <v>1343207.5471698118</v>
      </c>
      <c r="AE17" s="1463">
        <v>1481607</v>
      </c>
      <c r="AF17" s="1463">
        <v>227943.396226415</v>
      </c>
      <c r="AG17" s="1463">
        <v>7935</v>
      </c>
      <c r="AH17" s="1463">
        <v>1571150.9433962267</v>
      </c>
      <c r="AI17" s="1309">
        <v>1489542</v>
      </c>
      <c r="AJ17" s="1463">
        <v>235490.56603773599</v>
      </c>
      <c r="AK17" s="1463">
        <v>234930</v>
      </c>
      <c r="AL17" s="1415">
        <v>698924.52830188698</v>
      </c>
      <c r="AM17" s="1415">
        <v>465003</v>
      </c>
      <c r="AN17" s="1415">
        <v>1806641.5094339626</v>
      </c>
      <c r="AO17" s="1415">
        <v>1724472</v>
      </c>
      <c r="AP17" s="1463">
        <v>235490.56603773599</v>
      </c>
      <c r="AQ17" s="1463">
        <v>246040</v>
      </c>
      <c r="AR17" s="1415">
        <v>2042132.0754716985</v>
      </c>
      <c r="AS17" s="1415">
        <v>1970512</v>
      </c>
      <c r="AT17" s="1463">
        <v>211905.660377358</v>
      </c>
      <c r="AU17" s="1463">
        <v>222895</v>
      </c>
      <c r="AV17" s="1415">
        <v>2254037.7358490564</v>
      </c>
      <c r="AW17" s="1415">
        <v>2193407</v>
      </c>
      <c r="AX17" s="1463">
        <v>235490.56603773599</v>
      </c>
      <c r="AY17" s="1463">
        <v>243552</v>
      </c>
      <c r="AZ17" s="1415">
        <v>682886.79245283001</v>
      </c>
      <c r="BA17" s="1415">
        <v>712487</v>
      </c>
      <c r="BB17" s="1415">
        <v>1381811.3207547171</v>
      </c>
      <c r="BC17" s="1415">
        <v>1177490</v>
      </c>
      <c r="BD17" s="1415">
        <v>682886.79245283001</v>
      </c>
      <c r="BE17" s="1415">
        <v>712487</v>
      </c>
      <c r="BH17" s="1365"/>
      <c r="BI17" s="1365"/>
      <c r="BJ17" s="1365"/>
      <c r="BM17" s="1217"/>
      <c r="BN17" s="1217"/>
      <c r="BO17" s="1365"/>
      <c r="BP17" s="1365"/>
    </row>
    <row r="18" spans="2:68" ht="15.75" x14ac:dyDescent="0.25">
      <c r="B18" s="1459" t="s">
        <v>1459</v>
      </c>
      <c r="C18" s="1469" t="s">
        <v>1458</v>
      </c>
      <c r="D18" s="1470">
        <v>125.99999999999997</v>
      </c>
      <c r="E18" s="1471">
        <v>142.37339454042439</v>
      </c>
      <c r="F18" s="1472">
        <v>125.99999999999997</v>
      </c>
      <c r="G18" s="1471">
        <v>140.15385834099894</v>
      </c>
      <c r="H18" s="1471">
        <v>125.99999999999994</v>
      </c>
      <c r="I18" s="1471">
        <v>141.32276277677693</v>
      </c>
      <c r="J18" s="1472">
        <v>126</v>
      </c>
      <c r="K18" s="1471">
        <v>146.37644173133873</v>
      </c>
      <c r="L18" s="1471">
        <v>125.99999999999997</v>
      </c>
      <c r="M18" s="1471">
        <v>142.61896306277461</v>
      </c>
      <c r="N18" s="1472">
        <v>126</v>
      </c>
      <c r="O18" s="1471">
        <v>134.42815051617603</v>
      </c>
      <c r="P18" s="1471">
        <v>125.99999999999997</v>
      </c>
      <c r="Q18" s="1471">
        <v>140.20790116897186</v>
      </c>
      <c r="R18" s="1472">
        <v>126</v>
      </c>
      <c r="S18" s="1471">
        <v>140.23050022244584</v>
      </c>
      <c r="T18" s="1471">
        <v>125.99999999999997</v>
      </c>
      <c r="U18" s="1471">
        <v>140.2129897364326</v>
      </c>
      <c r="V18" s="1472">
        <v>126</v>
      </c>
      <c r="W18" s="1471">
        <v>128.68563575057618</v>
      </c>
      <c r="X18" s="1471">
        <v>126</v>
      </c>
      <c r="Y18" s="1471">
        <v>134.45005926639789</v>
      </c>
      <c r="Z18" s="1471">
        <v>125.99999999999997</v>
      </c>
      <c r="AA18" s="1471">
        <v>138.0962884687118</v>
      </c>
      <c r="AB18" s="1472">
        <v>126</v>
      </c>
      <c r="AC18" s="1471">
        <v>139.62283471625747</v>
      </c>
      <c r="AD18" s="1471">
        <v>125.99999999999997</v>
      </c>
      <c r="AE18" s="1471">
        <v>138.32516423019058</v>
      </c>
      <c r="AF18" s="1472">
        <v>126</v>
      </c>
      <c r="AG18" s="1471">
        <v>159.34728869565214</v>
      </c>
      <c r="AH18" s="1471">
        <v>125.99999999999997</v>
      </c>
      <c r="AI18" s="1473">
        <v>138.43715204767639</v>
      </c>
      <c r="AJ18" s="1472">
        <v>126</v>
      </c>
      <c r="AK18" s="1471">
        <v>135.29075361724767</v>
      </c>
      <c r="AL18" s="1474">
        <v>126</v>
      </c>
      <c r="AM18" s="1474">
        <v>137.77075576136068</v>
      </c>
      <c r="AN18" s="1474">
        <v>126</v>
      </c>
      <c r="AO18" s="1474">
        <v>138.00850873931267</v>
      </c>
      <c r="AP18" s="1472">
        <v>126</v>
      </c>
      <c r="AQ18" s="1471">
        <v>129.41255690131686</v>
      </c>
      <c r="AR18" s="1474">
        <v>126</v>
      </c>
      <c r="AS18" s="1474">
        <v>136.93521002800287</v>
      </c>
      <c r="AT18" s="1472">
        <v>126</v>
      </c>
      <c r="AU18" s="1471">
        <v>131.89629498194216</v>
      </c>
      <c r="AV18" s="1474">
        <v>126</v>
      </c>
      <c r="AW18" s="1474">
        <v>136.42315322815145</v>
      </c>
      <c r="AX18" s="1472">
        <v>126</v>
      </c>
      <c r="AY18" s="1471">
        <v>133.45338063329393</v>
      </c>
      <c r="AZ18" s="1474">
        <v>125.99999999999997</v>
      </c>
      <c r="BA18" s="1474">
        <v>131.57086084377679</v>
      </c>
      <c r="BB18" s="1474">
        <v>126</v>
      </c>
      <c r="BC18" s="1474">
        <v>134.01926357871406</v>
      </c>
      <c r="BD18" s="1474">
        <v>125.99999999999997</v>
      </c>
      <c r="BE18" s="1474">
        <v>131.57086084377679</v>
      </c>
      <c r="BH18" s="1365"/>
      <c r="BI18" s="1365"/>
      <c r="BJ18" s="1365"/>
      <c r="BM18" s="1217"/>
      <c r="BN18" s="1217"/>
      <c r="BO18" s="1365"/>
      <c r="BP18" s="1365"/>
    </row>
    <row r="19" spans="2:68" ht="15.75" x14ac:dyDescent="0.25">
      <c r="B19" s="1475"/>
      <c r="C19" s="1469"/>
      <c r="D19" s="1470"/>
      <c r="E19" s="1471"/>
      <c r="F19" s="1472"/>
      <c r="G19" s="1471"/>
      <c r="H19" s="1471"/>
      <c r="I19" s="1471"/>
      <c r="J19" s="1472"/>
      <c r="K19" s="1471"/>
      <c r="L19" s="1471"/>
      <c r="M19" s="1471"/>
      <c r="N19" s="1472"/>
      <c r="O19" s="1471"/>
      <c r="P19" s="1471"/>
      <c r="Q19" s="1471"/>
      <c r="R19" s="1472"/>
      <c r="S19" s="1471"/>
      <c r="T19" s="1471"/>
      <c r="U19" s="1471"/>
      <c r="V19" s="1472"/>
      <c r="W19" s="1471"/>
      <c r="X19" s="1471"/>
      <c r="Y19" s="1471"/>
      <c r="Z19" s="1471"/>
      <c r="AA19" s="1471"/>
      <c r="AB19" s="1472"/>
      <c r="AC19" s="1471"/>
      <c r="AD19" s="1471"/>
      <c r="AE19" s="1471"/>
      <c r="AF19" s="1472"/>
      <c r="AG19" s="1471"/>
      <c r="AH19" s="1471"/>
      <c r="AI19" s="1473"/>
      <c r="AJ19" s="1472"/>
      <c r="AK19" s="1471"/>
      <c r="AL19" s="1474"/>
      <c r="AM19" s="1474"/>
      <c r="AN19" s="1474"/>
      <c r="AO19" s="1474"/>
      <c r="AP19" s="1472"/>
      <c r="AQ19" s="1471"/>
      <c r="AR19" s="1474"/>
      <c r="AS19" s="1474"/>
      <c r="AT19" s="1472"/>
      <c r="AU19" s="1471"/>
      <c r="AV19" s="1474"/>
      <c r="AW19" s="1474"/>
      <c r="AX19" s="1472"/>
      <c r="AY19" s="1471"/>
      <c r="AZ19" s="1474"/>
      <c r="BA19" s="1474"/>
      <c r="BB19" s="1474"/>
      <c r="BC19" s="1474"/>
      <c r="BD19" s="1474"/>
      <c r="BE19" s="1474"/>
      <c r="BH19" s="1365"/>
      <c r="BI19" s="1365"/>
      <c r="BJ19" s="1365"/>
      <c r="BM19" s="1217"/>
      <c r="BN19" s="1217"/>
      <c r="BO19" s="1365"/>
      <c r="BP19" s="1365"/>
    </row>
    <row r="20" spans="2:68" ht="15" customHeight="1" x14ac:dyDescent="0.25">
      <c r="B20" s="1459" t="s">
        <v>1460</v>
      </c>
      <c r="C20" s="1460" t="s">
        <v>353</v>
      </c>
      <c r="D20" s="1476"/>
      <c r="E20" s="1477">
        <v>33382.139999999992</v>
      </c>
      <c r="F20" s="1478"/>
      <c r="G20" s="1477">
        <v>29762.209999999974</v>
      </c>
      <c r="H20" s="1463"/>
      <c r="I20" s="1463">
        <v>63144.349999999962</v>
      </c>
      <c r="J20" s="1478"/>
      <c r="K20" s="1477">
        <v>28859.160000000011</v>
      </c>
      <c r="L20" s="1479"/>
      <c r="M20" s="1463">
        <v>92003.50999999998</v>
      </c>
      <c r="N20" s="1478"/>
      <c r="O20" s="1477">
        <v>23299.129999999997</v>
      </c>
      <c r="P20" s="1463"/>
      <c r="Q20" s="1463">
        <v>115302.63999999998</v>
      </c>
      <c r="R20" s="1478"/>
      <c r="S20" s="1477">
        <v>23126.94</v>
      </c>
      <c r="T20" s="1471"/>
      <c r="U20" s="1463">
        <v>138429.57999999999</v>
      </c>
      <c r="V20" s="1478"/>
      <c r="W20" s="1477">
        <v>0</v>
      </c>
      <c r="X20" s="1479"/>
      <c r="Y20" s="1463">
        <v>46426.069999999992</v>
      </c>
      <c r="Z20" s="1471"/>
      <c r="AA20" s="1463">
        <v>138429.57999999996</v>
      </c>
      <c r="AB20" s="1478"/>
      <c r="AC20" s="1477">
        <v>0</v>
      </c>
      <c r="AD20" s="1471"/>
      <c r="AE20" s="1463">
        <v>138429.57999999996</v>
      </c>
      <c r="AF20" s="1478"/>
      <c r="AG20" s="1477">
        <v>0</v>
      </c>
      <c r="AH20" s="1471"/>
      <c r="AI20" s="1309">
        <v>138429.57999999996</v>
      </c>
      <c r="AJ20" s="1478"/>
      <c r="AK20" s="1477">
        <v>0</v>
      </c>
      <c r="AL20" s="1480"/>
      <c r="AM20" s="1415">
        <v>0</v>
      </c>
      <c r="AN20" s="1474"/>
      <c r="AO20" s="1415">
        <v>138429.57999999996</v>
      </c>
      <c r="AP20" s="1478"/>
      <c r="AQ20" s="1477">
        <v>0</v>
      </c>
      <c r="AR20" s="1474"/>
      <c r="AS20" s="1415">
        <v>138429.57999999996</v>
      </c>
      <c r="AT20" s="1478"/>
      <c r="AU20" s="1477">
        <v>0</v>
      </c>
      <c r="AV20" s="1474"/>
      <c r="AW20" s="1415">
        <v>138429.57999999996</v>
      </c>
      <c r="AX20" s="1478"/>
      <c r="AY20" s="1477">
        <v>0</v>
      </c>
      <c r="AZ20" s="1480"/>
      <c r="BA20" s="1415">
        <v>0</v>
      </c>
      <c r="BB20" s="1474"/>
      <c r="BC20" s="1415">
        <v>0</v>
      </c>
      <c r="BD20" s="1474"/>
      <c r="BE20" s="1415">
        <v>138429.57999999996</v>
      </c>
      <c r="BH20" s="1365"/>
      <c r="BI20" s="1365"/>
      <c r="BJ20" s="1365"/>
      <c r="BM20" s="1217"/>
      <c r="BN20" s="1217"/>
      <c r="BO20" s="1365"/>
      <c r="BP20" s="1365"/>
    </row>
    <row r="21" spans="2:68" ht="15.75" x14ac:dyDescent="0.25">
      <c r="B21" s="1459" t="s">
        <v>957</v>
      </c>
      <c r="C21" s="1460" t="s">
        <v>353</v>
      </c>
      <c r="D21" s="4032">
        <v>16892.2194344247</v>
      </c>
      <c r="E21" s="1463">
        <v>2475.6000000000004</v>
      </c>
      <c r="F21" s="4024">
        <v>17375.721662693464</v>
      </c>
      <c r="G21" s="1463">
        <v>2523.7299999999987</v>
      </c>
      <c r="H21" s="4023">
        <v>34267.941097118164</v>
      </c>
      <c r="I21" s="1463">
        <v>4999.329999999999</v>
      </c>
      <c r="J21" s="4024">
        <v>9364.8369999999995</v>
      </c>
      <c r="K21" s="1463">
        <v>4999.8999999999978</v>
      </c>
      <c r="L21" s="4024">
        <v>43632.778097118164</v>
      </c>
      <c r="M21" s="1463">
        <v>9999.2299999999959</v>
      </c>
      <c r="N21" s="4024">
        <v>3283.2671353291798</v>
      </c>
      <c r="O21" s="1463">
        <v>4999.6400000000012</v>
      </c>
      <c r="P21" s="4023">
        <v>46916.045232447344</v>
      </c>
      <c r="Q21" s="1463">
        <v>14998.869999999997</v>
      </c>
      <c r="R21" s="4022">
        <v>16803.6779876072</v>
      </c>
      <c r="S21" s="1463">
        <v>0</v>
      </c>
      <c r="T21" s="4023">
        <v>63719.72322005454</v>
      </c>
      <c r="U21" s="1463">
        <v>14998.869999999997</v>
      </c>
      <c r="V21" s="4022">
        <v>16320.175759338401</v>
      </c>
      <c r="W21" s="1463">
        <v>4998.6899999999996</v>
      </c>
      <c r="X21" s="4024">
        <v>36407.120882274779</v>
      </c>
      <c r="Y21" s="1463">
        <v>9998.3300000000017</v>
      </c>
      <c r="Z21" s="4023">
        <v>80039.89897939295</v>
      </c>
      <c r="AA21" s="1463">
        <v>19997.559999999998</v>
      </c>
      <c r="AB21" s="4022">
        <v>17607.2740282825</v>
      </c>
      <c r="AC21" s="1463">
        <v>2499.8999999999996</v>
      </c>
      <c r="AD21" s="4023">
        <v>97647.173007675447</v>
      </c>
      <c r="AE21" s="1463">
        <v>22497.46</v>
      </c>
      <c r="AF21" s="4022">
        <v>16990.9596297875</v>
      </c>
      <c r="AG21" s="1463">
        <v>2499.2099999999991</v>
      </c>
      <c r="AH21" s="4023">
        <v>114638.13263746294</v>
      </c>
      <c r="AI21" s="1309">
        <v>24996.67</v>
      </c>
      <c r="AJ21" s="4022">
        <v>16990.9596297875</v>
      </c>
      <c r="AK21" s="1463">
        <v>4997.33</v>
      </c>
      <c r="AL21" s="4036">
        <v>51589.193287857503</v>
      </c>
      <c r="AM21" s="1415">
        <v>9996.4399999999987</v>
      </c>
      <c r="AN21" s="4037">
        <v>131629.09226725044</v>
      </c>
      <c r="AO21" s="1415">
        <v>29994</v>
      </c>
      <c r="AP21" s="4022">
        <v>16990.9596297875</v>
      </c>
      <c r="AQ21" s="1463">
        <v>7499.3</v>
      </c>
      <c r="AR21" s="4037">
        <v>148620.05189703795</v>
      </c>
      <c r="AS21" s="1415">
        <v>37493.300000000003</v>
      </c>
      <c r="AT21" s="4022">
        <v>16990.9596297875</v>
      </c>
      <c r="AU21" s="1463">
        <v>4999.6899999999996</v>
      </c>
      <c r="AV21" s="4037">
        <v>165611.01152682546</v>
      </c>
      <c r="AW21" s="1415">
        <v>42492.990000000005</v>
      </c>
      <c r="AX21" s="4022">
        <v>16990.9596297875</v>
      </c>
      <c r="AY21" s="1463">
        <v>4242.38</v>
      </c>
      <c r="AZ21" s="4036">
        <v>50972.878889362502</v>
      </c>
      <c r="BA21" s="1415">
        <v>16741.37</v>
      </c>
      <c r="BB21" s="4040">
        <v>182601.97115661294</v>
      </c>
      <c r="BC21" s="1415">
        <v>26737.809999999998</v>
      </c>
      <c r="BD21" s="4037">
        <v>182601.97115661297</v>
      </c>
      <c r="BE21" s="1415">
        <v>46735.37</v>
      </c>
      <c r="BH21" s="1365"/>
      <c r="BI21" s="1365"/>
      <c r="BJ21" s="1365"/>
      <c r="BM21" s="1217"/>
      <c r="BN21" s="1217"/>
      <c r="BO21" s="1365"/>
      <c r="BP21" s="1365"/>
    </row>
    <row r="22" spans="2:68" ht="15.75" customHeight="1" x14ac:dyDescent="0.25">
      <c r="B22" s="1459" t="s">
        <v>1281</v>
      </c>
      <c r="C22" s="1460" t="s">
        <v>353</v>
      </c>
      <c r="D22" s="4032"/>
      <c r="E22" s="1463">
        <v>0</v>
      </c>
      <c r="F22" s="4024"/>
      <c r="G22" s="1463">
        <v>0</v>
      </c>
      <c r="H22" s="4023"/>
      <c r="I22" s="1463">
        <v>0</v>
      </c>
      <c r="J22" s="4024"/>
      <c r="K22" s="1463">
        <v>0</v>
      </c>
      <c r="L22" s="4024"/>
      <c r="M22" s="1463">
        <v>0</v>
      </c>
      <c r="N22" s="4024"/>
      <c r="O22" s="1463">
        <v>0</v>
      </c>
      <c r="P22" s="4023"/>
      <c r="Q22" s="1463">
        <v>0</v>
      </c>
      <c r="R22" s="4022"/>
      <c r="S22" s="1463">
        <v>0</v>
      </c>
      <c r="T22" s="4023"/>
      <c r="U22" s="1463">
        <v>0</v>
      </c>
      <c r="V22" s="4022"/>
      <c r="W22" s="1463">
        <v>0</v>
      </c>
      <c r="X22" s="4024"/>
      <c r="Y22" s="1463">
        <v>0</v>
      </c>
      <c r="Z22" s="4023"/>
      <c r="AA22" s="1463">
        <v>0</v>
      </c>
      <c r="AB22" s="4022"/>
      <c r="AC22" s="1463">
        <v>0</v>
      </c>
      <c r="AD22" s="4023"/>
      <c r="AE22" s="1463">
        <v>0</v>
      </c>
      <c r="AF22" s="4022"/>
      <c r="AG22" s="1463">
        <v>2979.7599999999998</v>
      </c>
      <c r="AH22" s="4023"/>
      <c r="AI22" s="1309">
        <v>2979.7599999999998</v>
      </c>
      <c r="AJ22" s="4022"/>
      <c r="AK22" s="1463">
        <v>19.97</v>
      </c>
      <c r="AL22" s="4036"/>
      <c r="AM22" s="1415">
        <v>2999.7299999999996</v>
      </c>
      <c r="AN22" s="4038"/>
      <c r="AO22" s="1415">
        <v>2999.7299999999996</v>
      </c>
      <c r="AP22" s="4022"/>
      <c r="AQ22" s="1463">
        <v>2998.77</v>
      </c>
      <c r="AR22" s="4038"/>
      <c r="AS22" s="1415">
        <v>5998.5</v>
      </c>
      <c r="AT22" s="4022"/>
      <c r="AU22" s="1463">
        <v>0</v>
      </c>
      <c r="AV22" s="4038"/>
      <c r="AW22" s="1415">
        <v>5998.5</v>
      </c>
      <c r="AX22" s="4022"/>
      <c r="AY22" s="1463">
        <v>2498.5300000000002</v>
      </c>
      <c r="AZ22" s="4036"/>
      <c r="BA22" s="1415">
        <v>5497.3</v>
      </c>
      <c r="BB22" s="4040"/>
      <c r="BC22" s="1415">
        <v>8497.0299999999988</v>
      </c>
      <c r="BD22" s="4038"/>
      <c r="BE22" s="1415">
        <v>8497.0300000000007</v>
      </c>
      <c r="BH22" s="1365"/>
      <c r="BI22" s="1365"/>
      <c r="BJ22" s="1365"/>
      <c r="BM22" s="1217"/>
      <c r="BN22" s="1217"/>
      <c r="BO22" s="1365"/>
      <c r="BP22" s="1365"/>
    </row>
    <row r="23" spans="2:68" ht="15.75" customHeight="1" x14ac:dyDescent="0.25">
      <c r="B23" s="1459" t="s">
        <v>1369</v>
      </c>
      <c r="C23" s="1460" t="s">
        <v>353</v>
      </c>
      <c r="D23" s="4032"/>
      <c r="E23" s="1463">
        <v>0</v>
      </c>
      <c r="F23" s="4024"/>
      <c r="G23" s="1463">
        <v>0</v>
      </c>
      <c r="H23" s="4023"/>
      <c r="I23" s="1463">
        <v>0</v>
      </c>
      <c r="J23" s="4024"/>
      <c r="K23" s="1463">
        <v>0</v>
      </c>
      <c r="L23" s="4024"/>
      <c r="M23" s="1463">
        <v>0</v>
      </c>
      <c r="N23" s="4024"/>
      <c r="O23" s="1463">
        <v>2499.2300000000009</v>
      </c>
      <c r="P23" s="4023"/>
      <c r="Q23" s="1463">
        <v>2499.2300000000009</v>
      </c>
      <c r="R23" s="4022"/>
      <c r="S23" s="1463">
        <v>0</v>
      </c>
      <c r="T23" s="4023"/>
      <c r="U23" s="1463">
        <v>2499.2300000000009</v>
      </c>
      <c r="V23" s="4022"/>
      <c r="W23" s="1463">
        <v>0</v>
      </c>
      <c r="X23" s="4024"/>
      <c r="Y23" s="1463">
        <v>2499.2300000000009</v>
      </c>
      <c r="Z23" s="4023"/>
      <c r="AA23" s="1463">
        <v>2499.2300000000009</v>
      </c>
      <c r="AB23" s="4022"/>
      <c r="AC23" s="1463">
        <v>0</v>
      </c>
      <c r="AD23" s="1463"/>
      <c r="AE23" s="1463">
        <v>2499.2300000000009</v>
      </c>
      <c r="AF23" s="4022"/>
      <c r="AG23" s="1463">
        <v>0</v>
      </c>
      <c r="AH23" s="1463"/>
      <c r="AI23" s="1309">
        <v>2499.2300000000009</v>
      </c>
      <c r="AJ23" s="4022"/>
      <c r="AK23" s="1463">
        <v>2499.9</v>
      </c>
      <c r="AL23" s="4036"/>
      <c r="AM23" s="1415">
        <v>2499.9</v>
      </c>
      <c r="AN23" s="4038"/>
      <c r="AO23" s="1415">
        <v>4999.130000000001</v>
      </c>
      <c r="AP23" s="4022"/>
      <c r="AQ23" s="1463">
        <v>0</v>
      </c>
      <c r="AR23" s="4038"/>
      <c r="AS23" s="1415">
        <v>4999.130000000001</v>
      </c>
      <c r="AT23" s="4022"/>
      <c r="AU23" s="1463">
        <v>2998.55</v>
      </c>
      <c r="AV23" s="4038"/>
      <c r="AW23" s="1415">
        <v>7997.6800000000012</v>
      </c>
      <c r="AX23" s="4022"/>
      <c r="AY23" s="1463">
        <v>964.2</v>
      </c>
      <c r="AZ23" s="4036"/>
      <c r="BA23" s="1415">
        <v>3962.75</v>
      </c>
      <c r="BB23" s="4040"/>
      <c r="BC23" s="1415">
        <v>6462.65</v>
      </c>
      <c r="BD23" s="4038"/>
      <c r="BE23" s="1415">
        <v>8961.880000000001</v>
      </c>
      <c r="BH23" s="1365"/>
      <c r="BI23" s="1365"/>
      <c r="BJ23" s="1365"/>
      <c r="BM23" s="1217"/>
      <c r="BN23" s="1217"/>
      <c r="BO23" s="1365"/>
      <c r="BP23" s="1365"/>
    </row>
    <row r="24" spans="2:68" ht="15.75" hidden="1" customHeight="1" thickBot="1" x14ac:dyDescent="0.3">
      <c r="B24" s="1459" t="s">
        <v>1295</v>
      </c>
      <c r="C24" s="1460" t="s">
        <v>353</v>
      </c>
      <c r="D24" s="4033"/>
      <c r="E24" s="1481">
        <v>0</v>
      </c>
      <c r="F24" s="4025"/>
      <c r="G24" s="1481">
        <v>0</v>
      </c>
      <c r="H24" s="4026"/>
      <c r="I24" s="1481">
        <v>0</v>
      </c>
      <c r="J24" s="4025"/>
      <c r="K24" s="1481">
        <v>0</v>
      </c>
      <c r="L24" s="4025"/>
      <c r="M24" s="1481">
        <v>0</v>
      </c>
      <c r="N24" s="4025"/>
      <c r="O24" s="1481">
        <v>0</v>
      </c>
      <c r="P24" s="4026"/>
      <c r="Q24" s="1481">
        <v>0</v>
      </c>
      <c r="R24" s="4027"/>
      <c r="S24" s="1481">
        <v>0</v>
      </c>
      <c r="T24" s="4026"/>
      <c r="U24" s="1481">
        <v>0</v>
      </c>
      <c r="V24" s="4027"/>
      <c r="W24" s="1481">
        <v>0</v>
      </c>
      <c r="X24" s="4025"/>
      <c r="Y24" s="1481">
        <v>0</v>
      </c>
      <c r="Z24" s="4026"/>
      <c r="AA24" s="1481">
        <v>0</v>
      </c>
      <c r="AB24" s="4022"/>
      <c r="AC24" s="1463">
        <v>0</v>
      </c>
      <c r="AD24" s="1482"/>
      <c r="AE24" s="1463">
        <v>0</v>
      </c>
      <c r="AF24" s="4022"/>
      <c r="AG24" s="1463">
        <v>0</v>
      </c>
      <c r="AH24" s="1483"/>
      <c r="AI24" s="1315">
        <v>0</v>
      </c>
      <c r="AJ24" s="4022"/>
      <c r="AK24" s="1463">
        <v>0</v>
      </c>
      <c r="AL24" s="4036"/>
      <c r="AM24" s="1415">
        <v>0</v>
      </c>
      <c r="AN24" s="4039"/>
      <c r="AO24" s="1415">
        <v>0</v>
      </c>
      <c r="AP24" s="4022"/>
      <c r="AQ24" s="1463">
        <v>0</v>
      </c>
      <c r="AR24" s="4039"/>
      <c r="AS24" s="1415">
        <v>0</v>
      </c>
      <c r="AT24" s="4022"/>
      <c r="AU24" s="1463">
        <v>0</v>
      </c>
      <c r="AV24" s="4039"/>
      <c r="AW24" s="1415">
        <v>0</v>
      </c>
      <c r="AX24" s="4022"/>
      <c r="AY24" s="1463">
        <v>0</v>
      </c>
      <c r="AZ24" s="4036"/>
      <c r="BA24" s="1415">
        <v>0</v>
      </c>
      <c r="BB24" s="4040"/>
      <c r="BC24" s="1415">
        <v>0</v>
      </c>
      <c r="BD24" s="4039"/>
      <c r="BE24" s="1415">
        <v>0</v>
      </c>
      <c r="BH24" s="1365"/>
      <c r="BI24" s="1365"/>
      <c r="BJ24" s="1365"/>
      <c r="BM24" s="1217"/>
      <c r="BN24" s="1217"/>
      <c r="BO24" s="1365"/>
      <c r="BP24" s="1365"/>
    </row>
    <row r="25" spans="2:68" ht="15.75" x14ac:dyDescent="0.25">
      <c r="B25" s="1484" t="s">
        <v>422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BH25" s="1365"/>
      <c r="BI25" s="1365"/>
      <c r="BJ25" s="1365"/>
      <c r="BM25" s="1217"/>
      <c r="BN25" s="1217"/>
      <c r="BO25" s="1365"/>
      <c r="BP25" s="1365"/>
    </row>
    <row r="26" spans="2:68" ht="15.75" x14ac:dyDescent="0.25">
      <c r="B26" s="1485" t="s">
        <v>1182</v>
      </c>
      <c r="C26" s="1425" t="s">
        <v>353</v>
      </c>
      <c r="D26" s="1486"/>
      <c r="E26" s="1487">
        <v>2100</v>
      </c>
      <c r="F26" s="1486"/>
      <c r="G26" s="1487">
        <v>0</v>
      </c>
      <c r="H26" s="1488"/>
      <c r="I26" s="1415">
        <v>2100</v>
      </c>
      <c r="J26" s="1486"/>
      <c r="K26" s="1487">
        <v>0</v>
      </c>
      <c r="L26" s="1489"/>
      <c r="M26" s="1415">
        <v>2100</v>
      </c>
      <c r="N26" s="1486"/>
      <c r="O26" s="1487">
        <v>0</v>
      </c>
      <c r="P26" s="1488"/>
      <c r="Q26" s="1415">
        <v>2100</v>
      </c>
      <c r="R26" s="1060"/>
      <c r="S26" s="1487">
        <v>0</v>
      </c>
      <c r="T26" s="1488"/>
      <c r="U26" s="1415">
        <v>2100</v>
      </c>
      <c r="V26" s="1060"/>
      <c r="W26" s="1487"/>
      <c r="X26" s="1489"/>
      <c r="Y26" s="1415">
        <v>0</v>
      </c>
      <c r="Z26" s="1490"/>
      <c r="AA26" s="1415">
        <v>2100</v>
      </c>
      <c r="AB26" s="1060"/>
      <c r="AC26" s="1487"/>
      <c r="AD26" s="1488"/>
      <c r="AE26" s="1415">
        <v>2100</v>
      </c>
      <c r="AF26" s="1060"/>
      <c r="AG26" s="1487"/>
      <c r="AH26" s="1488"/>
      <c r="AI26" s="1415">
        <v>2100</v>
      </c>
      <c r="AJ26" s="1060"/>
      <c r="AK26" s="1487"/>
      <c r="AL26" s="1489"/>
      <c r="AM26" s="1415">
        <v>0</v>
      </c>
      <c r="AN26" s="1488"/>
      <c r="AO26" s="1415">
        <v>2100</v>
      </c>
      <c r="AP26" s="1060"/>
      <c r="AQ26" s="1487"/>
      <c r="AR26" s="1488"/>
      <c r="AS26" s="1415">
        <v>2100</v>
      </c>
      <c r="AT26" s="1060"/>
      <c r="AU26" s="1487">
        <v>0</v>
      </c>
      <c r="AV26" s="1488"/>
      <c r="AW26" s="1415">
        <v>2100</v>
      </c>
      <c r="AX26" s="1060"/>
      <c r="AY26" s="1487"/>
      <c r="AZ26" s="1489"/>
      <c r="BA26" s="1415">
        <v>0</v>
      </c>
      <c r="BB26" s="1490"/>
      <c r="BC26" s="1415">
        <v>0</v>
      </c>
      <c r="BD26" s="1488"/>
      <c r="BE26" s="1415">
        <v>2100</v>
      </c>
      <c r="BH26" s="1365"/>
      <c r="BI26" s="1365"/>
      <c r="BJ26" s="1365"/>
      <c r="BM26" s="1217"/>
      <c r="BN26" s="1217"/>
      <c r="BO26" s="1365"/>
      <c r="BP26" s="1365"/>
    </row>
    <row r="27" spans="2:68" ht="15.75" x14ac:dyDescent="0.25">
      <c r="B27" s="1491" t="s">
        <v>1720</v>
      </c>
      <c r="C27" s="1425" t="s">
        <v>353</v>
      </c>
      <c r="D27" s="1486"/>
      <c r="E27" s="1487">
        <v>95440</v>
      </c>
      <c r="F27" s="1486"/>
      <c r="G27" s="1487">
        <v>88900</v>
      </c>
      <c r="H27" s="1488"/>
      <c r="I27" s="1415">
        <v>184340</v>
      </c>
      <c r="J27" s="1486"/>
      <c r="K27" s="1487">
        <v>85900</v>
      </c>
      <c r="L27" s="1489"/>
      <c r="M27" s="1415">
        <v>270240</v>
      </c>
      <c r="N27" s="1486"/>
      <c r="O27" s="1487">
        <v>80500</v>
      </c>
      <c r="P27" s="1488"/>
      <c r="Q27" s="1415">
        <v>350740</v>
      </c>
      <c r="R27" s="1060"/>
      <c r="S27" s="1487">
        <v>40940</v>
      </c>
      <c r="T27" s="1488"/>
      <c r="U27" s="1415">
        <v>391680</v>
      </c>
      <c r="V27" s="1060"/>
      <c r="W27" s="1487">
        <v>50600</v>
      </c>
      <c r="X27" s="1489"/>
      <c r="Y27" s="1415">
        <v>172040</v>
      </c>
      <c r="Z27" s="1490"/>
      <c r="AA27" s="1415">
        <v>442280</v>
      </c>
      <c r="AB27" s="1060"/>
      <c r="AC27" s="1487">
        <v>55640.1</v>
      </c>
      <c r="AD27" s="1488"/>
      <c r="AE27" s="1415">
        <v>497920.1</v>
      </c>
      <c r="AF27" s="1060"/>
      <c r="AG27" s="1487">
        <v>129020</v>
      </c>
      <c r="AH27" s="1488"/>
      <c r="AI27" s="1415">
        <v>626940.1</v>
      </c>
      <c r="AJ27" s="1060"/>
      <c r="AK27" s="1487">
        <v>91380</v>
      </c>
      <c r="AL27" s="1489"/>
      <c r="AM27" s="1415">
        <v>276040.09999999998</v>
      </c>
      <c r="AN27" s="1488"/>
      <c r="AO27" s="1415">
        <v>718320.1</v>
      </c>
      <c r="AP27" s="1060"/>
      <c r="AQ27" s="1487">
        <v>86840</v>
      </c>
      <c r="AR27" s="1488"/>
      <c r="AS27" s="1415">
        <v>805160.1</v>
      </c>
      <c r="AT27" s="1060"/>
      <c r="AU27" s="1487">
        <v>79520</v>
      </c>
      <c r="AV27" s="1488"/>
      <c r="AW27" s="1415">
        <v>884680.1</v>
      </c>
      <c r="AX27" s="1060"/>
      <c r="AY27" s="1487">
        <v>78559.89</v>
      </c>
      <c r="AZ27" s="1489"/>
      <c r="BA27" s="1415">
        <v>244919.89</v>
      </c>
      <c r="BB27" s="1490"/>
      <c r="BC27" s="1415">
        <v>520959.99</v>
      </c>
      <c r="BD27" s="1488"/>
      <c r="BE27" s="1415">
        <v>963239.99</v>
      </c>
      <c r="BH27" s="1365"/>
      <c r="BI27" s="1365"/>
      <c r="BJ27" s="1365"/>
      <c r="BM27" s="1217"/>
      <c r="BN27" s="1217"/>
      <c r="BO27" s="1365"/>
      <c r="BP27" s="1365"/>
    </row>
    <row r="28" spans="2:68" ht="15.75" x14ac:dyDescent="0.25">
      <c r="B28" s="1485" t="s">
        <v>1031</v>
      </c>
      <c r="C28" s="1425" t="s">
        <v>353</v>
      </c>
      <c r="D28" s="1492"/>
      <c r="E28" s="1487">
        <v>0</v>
      </c>
      <c r="F28" s="1492"/>
      <c r="G28" s="1487">
        <v>0</v>
      </c>
      <c r="H28" s="1488"/>
      <c r="I28" s="1415">
        <v>0</v>
      </c>
      <c r="J28" s="1492"/>
      <c r="K28" s="1487">
        <v>0</v>
      </c>
      <c r="L28" s="1489"/>
      <c r="M28" s="1415">
        <v>0</v>
      </c>
      <c r="N28" s="1492"/>
      <c r="O28" s="1487">
        <v>0</v>
      </c>
      <c r="P28" s="1488"/>
      <c r="Q28" s="1415">
        <v>0</v>
      </c>
      <c r="R28" s="1059"/>
      <c r="S28" s="1487">
        <v>0</v>
      </c>
      <c r="T28" s="1488"/>
      <c r="U28" s="1415">
        <v>0</v>
      </c>
      <c r="V28" s="1059"/>
      <c r="W28" s="1487">
        <v>864</v>
      </c>
      <c r="X28" s="1489"/>
      <c r="Y28" s="1415">
        <v>864</v>
      </c>
      <c r="Z28" s="1490"/>
      <c r="AA28" s="1415">
        <v>864</v>
      </c>
      <c r="AB28" s="1059"/>
      <c r="AC28" s="1487">
        <v>159</v>
      </c>
      <c r="AD28" s="1488"/>
      <c r="AE28" s="1415">
        <v>1023</v>
      </c>
      <c r="AF28" s="1059"/>
      <c r="AG28" s="1487">
        <v>0</v>
      </c>
      <c r="AH28" s="1488"/>
      <c r="AI28" s="1415">
        <v>1023</v>
      </c>
      <c r="AJ28" s="1059"/>
      <c r="AK28" s="1487">
        <v>469</v>
      </c>
      <c r="AL28" s="1489"/>
      <c r="AM28" s="1415">
        <v>628</v>
      </c>
      <c r="AN28" s="1488"/>
      <c r="AO28" s="1415">
        <v>1492</v>
      </c>
      <c r="AP28" s="1059"/>
      <c r="AQ28" s="1487">
        <v>1474</v>
      </c>
      <c r="AR28" s="1488"/>
      <c r="AS28" s="1415">
        <v>2966</v>
      </c>
      <c r="AT28" s="1059"/>
      <c r="AU28" s="1487">
        <v>919</v>
      </c>
      <c r="AV28" s="1488"/>
      <c r="AW28" s="1415">
        <v>3885</v>
      </c>
      <c r="AX28" s="1059"/>
      <c r="AY28" s="1487">
        <v>0</v>
      </c>
      <c r="AZ28" s="1489"/>
      <c r="BA28" s="1415">
        <v>2393</v>
      </c>
      <c r="BB28" s="1490"/>
      <c r="BC28" s="1415">
        <v>3021</v>
      </c>
      <c r="BD28" s="1488"/>
      <c r="BE28" s="1415">
        <v>3885</v>
      </c>
      <c r="BH28" s="1365"/>
      <c r="BI28" s="1365"/>
      <c r="BJ28" s="1365"/>
      <c r="BM28" s="1217"/>
      <c r="BN28" s="1217"/>
      <c r="BO28" s="1365"/>
      <c r="BP28" s="1365"/>
    </row>
    <row r="29" spans="2:68" ht="15.75" x14ac:dyDescent="0.25">
      <c r="B29" s="1485" t="s">
        <v>1032</v>
      </c>
      <c r="C29" s="1425" t="s">
        <v>353</v>
      </c>
      <c r="D29" s="1492"/>
      <c r="E29" s="1487">
        <v>0</v>
      </c>
      <c r="F29" s="1492"/>
      <c r="G29" s="1487">
        <v>0</v>
      </c>
      <c r="H29" s="1488"/>
      <c r="I29" s="1415">
        <v>0</v>
      </c>
      <c r="J29" s="1492"/>
      <c r="K29" s="1487">
        <v>3743.6160000000004</v>
      </c>
      <c r="L29" s="1489"/>
      <c r="M29" s="1415">
        <v>3743.6160000000004</v>
      </c>
      <c r="N29" s="1492"/>
      <c r="O29" s="1487">
        <v>0</v>
      </c>
      <c r="P29" s="1488"/>
      <c r="Q29" s="1415">
        <v>3743.6160000000004</v>
      </c>
      <c r="R29" s="1059"/>
      <c r="S29" s="1487">
        <v>0</v>
      </c>
      <c r="T29" s="1488"/>
      <c r="U29" s="1415">
        <v>3743.6160000000004</v>
      </c>
      <c r="V29" s="1059"/>
      <c r="W29" s="1487">
        <v>0</v>
      </c>
      <c r="X29" s="1489"/>
      <c r="Y29" s="1415">
        <v>0</v>
      </c>
      <c r="Z29" s="1490"/>
      <c r="AA29" s="1415">
        <v>3743.6160000000004</v>
      </c>
      <c r="AB29" s="1059"/>
      <c r="AC29" s="1487">
        <v>0</v>
      </c>
      <c r="AD29" s="1488"/>
      <c r="AE29" s="1415">
        <v>3743.6160000000004</v>
      </c>
      <c r="AF29" s="1059"/>
      <c r="AG29" s="1487">
        <v>78.72</v>
      </c>
      <c r="AH29" s="1488"/>
      <c r="AI29" s="1415">
        <v>3822.3360000000002</v>
      </c>
      <c r="AJ29" s="1059"/>
      <c r="AK29" s="1487">
        <v>52.991999999999997</v>
      </c>
      <c r="AL29" s="1489"/>
      <c r="AM29" s="1415">
        <v>131.71199999999999</v>
      </c>
      <c r="AN29" s="1488"/>
      <c r="AO29" s="1415">
        <v>3875.3280000000004</v>
      </c>
      <c r="AP29" s="1059"/>
      <c r="AQ29" s="1487">
        <v>0</v>
      </c>
      <c r="AR29" s="1488"/>
      <c r="AS29" s="1415">
        <v>3875.3280000000004</v>
      </c>
      <c r="AT29" s="1059"/>
      <c r="AU29" s="1487">
        <v>0</v>
      </c>
      <c r="AV29" s="1488"/>
      <c r="AW29" s="1415">
        <v>3875.3280000000004</v>
      </c>
      <c r="AX29" s="1059"/>
      <c r="AY29" s="1487">
        <v>0</v>
      </c>
      <c r="AZ29" s="1489"/>
      <c r="BA29" s="1415">
        <v>0</v>
      </c>
      <c r="BB29" s="1490"/>
      <c r="BC29" s="1415">
        <v>131.71199999999999</v>
      </c>
      <c r="BD29" s="1488"/>
      <c r="BE29" s="1415">
        <v>3875.3280000000004</v>
      </c>
      <c r="BH29" s="1365"/>
      <c r="BI29" s="1365"/>
      <c r="BJ29" s="1365"/>
      <c r="BM29" s="1217"/>
      <c r="BN29" s="1217"/>
      <c r="BO29" s="1365"/>
      <c r="BP29" s="1365"/>
    </row>
    <row r="30" spans="2:68" ht="15.75" x14ac:dyDescent="0.25">
      <c r="B30" s="1485" t="s">
        <v>1132</v>
      </c>
      <c r="C30" s="1425" t="s">
        <v>353</v>
      </c>
      <c r="D30" s="1489"/>
      <c r="E30" s="1487">
        <v>0</v>
      </c>
      <c r="F30" s="1489"/>
      <c r="G30" s="1487">
        <v>0</v>
      </c>
      <c r="H30" s="1488"/>
      <c r="I30" s="1415">
        <v>0</v>
      </c>
      <c r="J30" s="1489"/>
      <c r="K30" s="1487">
        <v>0</v>
      </c>
      <c r="L30" s="1489"/>
      <c r="M30" s="1415">
        <v>0</v>
      </c>
      <c r="N30" s="1489"/>
      <c r="O30" s="1487">
        <v>1035</v>
      </c>
      <c r="P30" s="1488"/>
      <c r="Q30" s="1415">
        <v>1035</v>
      </c>
      <c r="R30" s="1488"/>
      <c r="S30" s="1487">
        <v>0</v>
      </c>
      <c r="T30" s="1490"/>
      <c r="U30" s="1415">
        <v>1035</v>
      </c>
      <c r="V30" s="1488"/>
      <c r="W30" s="1487">
        <v>0</v>
      </c>
      <c r="X30" s="1489"/>
      <c r="Y30" s="1415">
        <v>1035</v>
      </c>
      <c r="Z30" s="1490"/>
      <c r="AA30" s="1415">
        <v>1035</v>
      </c>
      <c r="AB30" s="1488"/>
      <c r="AC30" s="1487">
        <v>0</v>
      </c>
      <c r="AD30" s="1490"/>
      <c r="AE30" s="1415">
        <v>1035</v>
      </c>
      <c r="AF30" s="1488"/>
      <c r="AG30" s="1487">
        <v>0</v>
      </c>
      <c r="AH30" s="1490"/>
      <c r="AI30" s="1415">
        <v>1035</v>
      </c>
      <c r="AJ30" s="1488"/>
      <c r="AK30" s="1487">
        <v>0</v>
      </c>
      <c r="AL30" s="1489"/>
      <c r="AM30" s="1415">
        <v>0</v>
      </c>
      <c r="AN30" s="1490"/>
      <c r="AO30" s="1415">
        <v>1035</v>
      </c>
      <c r="AP30" s="1488"/>
      <c r="AQ30" s="1487">
        <v>0</v>
      </c>
      <c r="AR30" s="1490"/>
      <c r="AS30" s="1415">
        <v>1035</v>
      </c>
      <c r="AT30" s="1488"/>
      <c r="AU30" s="1487">
        <v>0</v>
      </c>
      <c r="AV30" s="1490"/>
      <c r="AW30" s="1415">
        <v>1035</v>
      </c>
      <c r="AX30" s="1488"/>
      <c r="AY30" s="1487">
        <v>0</v>
      </c>
      <c r="AZ30" s="1489"/>
      <c r="BA30" s="1415">
        <v>0</v>
      </c>
      <c r="BB30" s="1490"/>
      <c r="BC30" s="1415">
        <v>0</v>
      </c>
      <c r="BD30" s="1490"/>
      <c r="BE30" s="1415">
        <v>1035</v>
      </c>
      <c r="BH30" s="1365"/>
      <c r="BI30" s="1365"/>
      <c r="BJ30" s="1365"/>
      <c r="BM30" s="1217"/>
      <c r="BN30" s="1217"/>
      <c r="BO30" s="1365"/>
      <c r="BP30" s="1365"/>
    </row>
    <row r="31" spans="2:68" ht="15.75" x14ac:dyDescent="0.25">
      <c r="B31" s="1485" t="s">
        <v>1049</v>
      </c>
      <c r="C31" s="1425" t="s">
        <v>353</v>
      </c>
      <c r="D31" s="1486"/>
      <c r="E31" s="1487">
        <v>2475.6000000000004</v>
      </c>
      <c r="F31" s="1486"/>
      <c r="G31" s="1487">
        <v>2523.7299999999987</v>
      </c>
      <c r="H31" s="1488"/>
      <c r="I31" s="1415">
        <v>4999.329999999999</v>
      </c>
      <c r="J31" s="1486"/>
      <c r="K31" s="1487">
        <v>4999.8999999999978</v>
      </c>
      <c r="L31" s="1489"/>
      <c r="M31" s="1415">
        <v>9999.2299999999959</v>
      </c>
      <c r="N31" s="1486"/>
      <c r="O31" s="1487">
        <v>7498.8700000000026</v>
      </c>
      <c r="P31" s="1488"/>
      <c r="Q31" s="1415">
        <v>17498.099999999999</v>
      </c>
      <c r="R31" s="1060"/>
      <c r="S31" s="1487">
        <v>0</v>
      </c>
      <c r="T31" s="1488"/>
      <c r="U31" s="1415">
        <v>17498.099999999999</v>
      </c>
      <c r="V31" s="1060"/>
      <c r="W31" s="1487">
        <v>4998.6899999999996</v>
      </c>
      <c r="X31" s="1489"/>
      <c r="Y31" s="1415">
        <v>12497.560000000001</v>
      </c>
      <c r="Z31" s="1490"/>
      <c r="AA31" s="1415">
        <v>22496.789999999997</v>
      </c>
      <c r="AB31" s="1060"/>
      <c r="AC31" s="1487">
        <v>2499.8999999999996</v>
      </c>
      <c r="AD31" s="1488"/>
      <c r="AE31" s="1415">
        <v>24996.689999999995</v>
      </c>
      <c r="AF31" s="1060"/>
      <c r="AG31" s="1487">
        <v>5478.9699999999993</v>
      </c>
      <c r="AH31" s="1488"/>
      <c r="AI31" s="1415">
        <v>30475.659999999996</v>
      </c>
      <c r="AJ31" s="1060"/>
      <c r="AK31" s="1487">
        <v>7517.2000000000007</v>
      </c>
      <c r="AL31" s="1489"/>
      <c r="AM31" s="1415">
        <v>15496.07</v>
      </c>
      <c r="AN31" s="1488"/>
      <c r="AO31" s="1415">
        <v>37992.86</v>
      </c>
      <c r="AP31" s="1060"/>
      <c r="AQ31" s="1487">
        <v>10498.07</v>
      </c>
      <c r="AR31" s="1488"/>
      <c r="AS31" s="1415">
        <v>48490.93</v>
      </c>
      <c r="AT31" s="1060"/>
      <c r="AU31" s="1487">
        <v>7998.24</v>
      </c>
      <c r="AV31" s="1488"/>
      <c r="AW31" s="1415">
        <v>56489.17</v>
      </c>
      <c r="AX31" s="1060"/>
      <c r="AY31" s="1487">
        <v>7705.11</v>
      </c>
      <c r="AZ31" s="1489"/>
      <c r="BA31" s="1415">
        <v>26201.42</v>
      </c>
      <c r="BB31" s="1490"/>
      <c r="BC31" s="1415">
        <v>41697.49</v>
      </c>
      <c r="BD31" s="1488"/>
      <c r="BE31" s="1415">
        <v>64194.28</v>
      </c>
      <c r="BH31" s="1365"/>
      <c r="BI31" s="1365"/>
      <c r="BJ31" s="1365"/>
      <c r="BM31" s="1217"/>
      <c r="BN31" s="1217"/>
      <c r="BO31" s="1365"/>
      <c r="BP31" s="1365"/>
    </row>
    <row r="32" spans="2:68" ht="15.75" hidden="1" x14ac:dyDescent="0.25">
      <c r="B32" s="1485" t="s">
        <v>1354</v>
      </c>
      <c r="C32" s="1425" t="s">
        <v>353</v>
      </c>
      <c r="D32" s="1486"/>
      <c r="E32" s="1487">
        <v>0</v>
      </c>
      <c r="F32" s="1486"/>
      <c r="G32" s="1487">
        <v>0</v>
      </c>
      <c r="H32" s="1488"/>
      <c r="I32" s="1415">
        <v>0</v>
      </c>
      <c r="J32" s="1486"/>
      <c r="K32" s="1487">
        <v>0</v>
      </c>
      <c r="L32" s="1489"/>
      <c r="M32" s="1415">
        <v>0</v>
      </c>
      <c r="N32" s="1486"/>
      <c r="O32" s="1487">
        <v>0</v>
      </c>
      <c r="P32" s="1488"/>
      <c r="Q32" s="1415">
        <v>0</v>
      </c>
      <c r="R32" s="1060"/>
      <c r="S32" s="1487">
        <v>0</v>
      </c>
      <c r="T32" s="1488"/>
      <c r="U32" s="1415">
        <v>0</v>
      </c>
      <c r="V32" s="1060"/>
      <c r="W32" s="1487"/>
      <c r="X32" s="1489"/>
      <c r="Y32" s="1415">
        <v>0</v>
      </c>
      <c r="Z32" s="1490"/>
      <c r="AA32" s="1415">
        <v>0</v>
      </c>
      <c r="AB32" s="1060"/>
      <c r="AC32" s="1487"/>
      <c r="AD32" s="1488"/>
      <c r="AE32" s="1415">
        <v>0</v>
      </c>
      <c r="AF32" s="1060"/>
      <c r="AG32" s="1487"/>
      <c r="AH32" s="1488"/>
      <c r="AI32" s="1415">
        <v>0</v>
      </c>
      <c r="AJ32" s="1060"/>
      <c r="AK32" s="1487"/>
      <c r="AL32" s="1489"/>
      <c r="AM32" s="1415">
        <v>0</v>
      </c>
      <c r="AN32" s="1488"/>
      <c r="AO32" s="1415">
        <v>0</v>
      </c>
      <c r="AP32" s="1060"/>
      <c r="AQ32" s="1487"/>
      <c r="AR32" s="1488"/>
      <c r="AS32" s="1415">
        <v>0</v>
      </c>
      <c r="AT32" s="1060"/>
      <c r="AU32" s="1487"/>
      <c r="AV32" s="1488"/>
      <c r="AW32" s="1415">
        <v>0</v>
      </c>
      <c r="AX32" s="1060"/>
      <c r="AY32" s="1487"/>
      <c r="AZ32" s="1489"/>
      <c r="BA32" s="1415">
        <v>0</v>
      </c>
      <c r="BB32" s="1490"/>
      <c r="BC32" s="1415">
        <v>0</v>
      </c>
      <c r="BD32" s="1488"/>
      <c r="BE32" s="1415">
        <v>0</v>
      </c>
      <c r="BH32" s="1365"/>
      <c r="BI32" s="1365"/>
      <c r="BJ32" s="1365"/>
      <c r="BM32" s="1217"/>
      <c r="BN32" s="1217"/>
      <c r="BO32" s="1365"/>
      <c r="BP32" s="1365"/>
    </row>
    <row r="33" spans="2:68" ht="15.75" hidden="1" x14ac:dyDescent="0.25">
      <c r="B33" s="1485" t="s">
        <v>1133</v>
      </c>
      <c r="C33" s="1425" t="s">
        <v>353</v>
      </c>
      <c r="D33" s="1486"/>
      <c r="E33" s="1487">
        <v>0</v>
      </c>
      <c r="F33" s="1486"/>
      <c r="G33" s="1487">
        <v>0</v>
      </c>
      <c r="H33" s="1488"/>
      <c r="I33" s="1415">
        <v>0</v>
      </c>
      <c r="J33" s="1486"/>
      <c r="K33" s="1487">
        <v>0</v>
      </c>
      <c r="L33" s="1489"/>
      <c r="M33" s="1415">
        <v>0</v>
      </c>
      <c r="N33" s="1486"/>
      <c r="O33" s="1487">
        <v>0</v>
      </c>
      <c r="P33" s="1488"/>
      <c r="Q33" s="1415">
        <v>0</v>
      </c>
      <c r="R33" s="1060"/>
      <c r="S33" s="1487">
        <v>0</v>
      </c>
      <c r="T33" s="1488"/>
      <c r="U33" s="1415">
        <v>0</v>
      </c>
      <c r="V33" s="1060"/>
      <c r="W33" s="1487"/>
      <c r="X33" s="1489"/>
      <c r="Y33" s="1415">
        <v>0</v>
      </c>
      <c r="Z33" s="1490"/>
      <c r="AA33" s="1415">
        <v>0</v>
      </c>
      <c r="AB33" s="1060"/>
      <c r="AC33" s="1487"/>
      <c r="AD33" s="1488"/>
      <c r="AE33" s="1415">
        <v>0</v>
      </c>
      <c r="AF33" s="1060"/>
      <c r="AG33" s="1487"/>
      <c r="AH33" s="1488"/>
      <c r="AI33" s="1415">
        <v>0</v>
      </c>
      <c r="AJ33" s="1060"/>
      <c r="AK33" s="1487"/>
      <c r="AL33" s="1489"/>
      <c r="AM33" s="1415">
        <v>0</v>
      </c>
      <c r="AN33" s="1488"/>
      <c r="AO33" s="1415">
        <v>0</v>
      </c>
      <c r="AP33" s="1060"/>
      <c r="AQ33" s="1487"/>
      <c r="AR33" s="1488"/>
      <c r="AS33" s="1415">
        <v>0</v>
      </c>
      <c r="AT33" s="1060"/>
      <c r="AU33" s="1487"/>
      <c r="AV33" s="1488"/>
      <c r="AW33" s="1415">
        <v>0</v>
      </c>
      <c r="AX33" s="1060"/>
      <c r="AY33" s="1487"/>
      <c r="AZ33" s="1489"/>
      <c r="BA33" s="1415">
        <v>0</v>
      </c>
      <c r="BB33" s="1490"/>
      <c r="BC33" s="1415">
        <v>0</v>
      </c>
      <c r="BD33" s="1488"/>
      <c r="BE33" s="1415">
        <v>0</v>
      </c>
      <c r="BH33" s="1365"/>
      <c r="BI33" s="1365"/>
      <c r="BJ33" s="1365"/>
      <c r="BM33" s="1217"/>
      <c r="BN33" s="1217"/>
      <c r="BO33" s="1365"/>
      <c r="BP33" s="1365"/>
    </row>
    <row r="34" spans="2:68" ht="15.75" x14ac:dyDescent="0.25">
      <c r="B34" s="1485" t="s">
        <v>2</v>
      </c>
      <c r="C34" s="1493" t="s">
        <v>353</v>
      </c>
      <c r="D34" s="1494"/>
      <c r="E34" s="1495">
        <v>133397.74</v>
      </c>
      <c r="F34" s="1494"/>
      <c r="G34" s="1495">
        <v>121185.93999999997</v>
      </c>
      <c r="H34" s="1495"/>
      <c r="I34" s="1495">
        <v>254583.67999999993</v>
      </c>
      <c r="J34" s="1486"/>
      <c r="K34" s="1487">
        <v>123502.67600000001</v>
      </c>
      <c r="L34" s="1489"/>
      <c r="M34" s="1415">
        <v>378086.35599999991</v>
      </c>
      <c r="N34" s="1486"/>
      <c r="O34" s="1487">
        <v>112333</v>
      </c>
      <c r="P34" s="1488"/>
      <c r="Q34" s="1415">
        <v>490419.35599999991</v>
      </c>
      <c r="R34" s="1495"/>
      <c r="S34" s="1495">
        <v>64066.94</v>
      </c>
      <c r="T34" s="1495"/>
      <c r="U34" s="1495">
        <v>554486.29599999997</v>
      </c>
      <c r="V34" s="1495"/>
      <c r="W34" s="1495">
        <v>56462.69</v>
      </c>
      <c r="X34" s="1495"/>
      <c r="Y34" s="1495">
        <v>232862.63</v>
      </c>
      <c r="Z34" s="1495"/>
      <c r="AA34" s="1495">
        <v>610948.98599999992</v>
      </c>
      <c r="AB34" s="1495"/>
      <c r="AC34" s="1495">
        <v>58299</v>
      </c>
      <c r="AD34" s="1495"/>
      <c r="AE34" s="1495">
        <v>669247.98599999992</v>
      </c>
      <c r="AF34" s="1495"/>
      <c r="AG34" s="1495">
        <v>134577.69</v>
      </c>
      <c r="AH34" s="1495"/>
      <c r="AI34" s="1495">
        <v>803825.67599999998</v>
      </c>
      <c r="AJ34" s="1495"/>
      <c r="AK34" s="1495">
        <v>99419.191999999995</v>
      </c>
      <c r="AL34" s="1495"/>
      <c r="AM34" s="1495">
        <v>292295.88199999998</v>
      </c>
      <c r="AN34" s="1495"/>
      <c r="AO34" s="1495">
        <v>903244.8679999999</v>
      </c>
      <c r="AP34" s="1495"/>
      <c r="AQ34" s="1495">
        <v>98812.07</v>
      </c>
      <c r="AR34" s="1495"/>
      <c r="AS34" s="1495">
        <v>1002056.938</v>
      </c>
      <c r="AT34" s="1495"/>
      <c r="AU34" s="1495">
        <v>88437.24</v>
      </c>
      <c r="AV34" s="1495"/>
      <c r="AW34" s="1495">
        <v>1090494.1779999998</v>
      </c>
      <c r="AX34" s="1495"/>
      <c r="AY34" s="1495">
        <v>86265</v>
      </c>
      <c r="AZ34" s="1495"/>
      <c r="BA34" s="1495">
        <v>273514.31</v>
      </c>
      <c r="BB34" s="1495"/>
      <c r="BC34" s="1495">
        <v>565810.19200000004</v>
      </c>
      <c r="BD34" s="1495"/>
      <c r="BE34" s="1495">
        <v>1176759.1779999998</v>
      </c>
      <c r="BH34" s="1365"/>
      <c r="BI34" s="1365"/>
      <c r="BJ34" s="1365"/>
      <c r="BM34" s="1217"/>
      <c r="BN34" s="1217"/>
      <c r="BO34" s="1365"/>
      <c r="BP34" s="1365"/>
    </row>
    <row r="35" spans="2:68" x14ac:dyDescent="0.25">
      <c r="D35" s="32"/>
      <c r="E35" s="32"/>
      <c r="F35" s="32"/>
      <c r="G35" s="32"/>
    </row>
    <row r="36" spans="2:68" x14ac:dyDescent="0.25">
      <c r="D36" s="32"/>
      <c r="E36" s="1217"/>
      <c r="F36" s="1217"/>
      <c r="G36" s="1217"/>
      <c r="H36" s="1217"/>
      <c r="I36" s="1217"/>
      <c r="J36" s="1217"/>
      <c r="K36" s="1217"/>
      <c r="L36" s="1217"/>
      <c r="M36" s="1217"/>
      <c r="N36" s="1217"/>
      <c r="O36" s="1217"/>
      <c r="P36" s="1217"/>
      <c r="Q36" s="1217"/>
      <c r="R36" s="1217"/>
      <c r="S36" s="1217"/>
      <c r="T36" s="1217"/>
      <c r="U36" s="1217"/>
      <c r="V36" s="1217"/>
      <c r="W36" s="1217"/>
      <c r="X36" s="1217"/>
      <c r="Y36" s="1217"/>
      <c r="Z36" s="1217"/>
      <c r="AA36" s="1217"/>
      <c r="AQ36" s="1496"/>
      <c r="AU36" s="1496"/>
      <c r="AY36" s="1497"/>
    </row>
    <row r="37" spans="2:68" x14ac:dyDescent="0.25">
      <c r="D37" s="32"/>
      <c r="E37" s="32"/>
      <c r="F37" s="32"/>
      <c r="G37" s="32"/>
      <c r="AC37" s="1217"/>
      <c r="AG37" s="1496"/>
    </row>
    <row r="38" spans="2:68" x14ac:dyDescent="0.25">
      <c r="D38" s="32"/>
      <c r="E38" s="1217"/>
      <c r="F38" s="1217"/>
      <c r="G38" s="1217"/>
      <c r="H38" s="1217"/>
      <c r="I38" s="1217"/>
      <c r="J38" s="1217"/>
      <c r="K38" s="1217"/>
      <c r="L38" s="1217"/>
      <c r="M38" s="1217"/>
      <c r="N38" s="1217"/>
      <c r="O38" s="1217"/>
      <c r="P38" s="1217"/>
      <c r="Q38" s="1217"/>
      <c r="R38" s="1217"/>
      <c r="S38" s="1217"/>
      <c r="T38" s="1217"/>
      <c r="U38" s="1217"/>
      <c r="V38" s="1217"/>
      <c r="W38" s="1217"/>
      <c r="X38" s="1217"/>
      <c r="Y38" s="1217"/>
      <c r="Z38" s="1217"/>
      <c r="AA38" s="1217"/>
      <c r="AU38" s="1217"/>
      <c r="AY38" s="1217"/>
    </row>
    <row r="40" spans="2:68" x14ac:dyDescent="0.25">
      <c r="G40" s="1498"/>
      <c r="K40" s="1498"/>
    </row>
    <row r="41" spans="2:68" x14ac:dyDescent="0.25">
      <c r="AU41" s="1217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S26:S27">
    <cfRule type="expression" dxfId="56" priority="37">
      <formula>ISBLANK($S$26)</formula>
    </cfRule>
  </conditionalFormatting>
  <conditionalFormatting sqref="S33">
    <cfRule type="expression" dxfId="55" priority="36">
      <formula>ISBLANK($S$33)</formula>
    </cfRule>
  </conditionalFormatting>
  <conditionalFormatting sqref="W26:W27">
    <cfRule type="expression" dxfId="54" priority="19">
      <formula>ISBLANK($S$26)</formula>
    </cfRule>
  </conditionalFormatting>
  <conditionalFormatting sqref="W33">
    <cfRule type="expression" dxfId="53" priority="18">
      <formula>ISBLANK($S$33)</formula>
    </cfRule>
  </conditionalFormatting>
  <conditionalFormatting sqref="AC26:AC27">
    <cfRule type="expression" dxfId="52" priority="17">
      <formula>ISBLANK($S$26)</formula>
    </cfRule>
  </conditionalFormatting>
  <conditionalFormatting sqref="AC33">
    <cfRule type="expression" dxfId="51" priority="16">
      <formula>ISBLANK($S$33)</formula>
    </cfRule>
  </conditionalFormatting>
  <conditionalFormatting sqref="AG26:AG27">
    <cfRule type="expression" dxfId="50" priority="15">
      <formula>ISBLANK($S$26)</formula>
    </cfRule>
  </conditionalFormatting>
  <conditionalFormatting sqref="AG33">
    <cfRule type="expression" dxfId="49" priority="14">
      <formula>ISBLANK($S$33)</formula>
    </cfRule>
  </conditionalFormatting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3">
    <cfRule type="expression" dxfId="46" priority="10">
      <formula>ISBLANK($S$33)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3">
    <cfRule type="expression" dxfId="43" priority="7">
      <formula>ISBLANK($S$33)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3">
    <cfRule type="expression" dxfId="40" priority="4">
      <formula>ISBLANK($S$33)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3">
    <cfRule type="expression" dxfId="37" priority="1">
      <formula>ISBLANK($S$33)</formula>
    </cfRule>
  </conditionalFormatting>
  <printOptions horizontalCentered="1" verticalCentered="1"/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77"/>
  <sheetViews>
    <sheetView topLeftCell="A100" zoomScale="85" zoomScaleNormal="85" workbookViewId="0">
      <pane xSplit="3" topLeftCell="AP1" activePane="topRight" state="frozen"/>
      <selection activeCell="BS12" sqref="BS12"/>
      <selection pane="topRight" activeCell="BS12" sqref="BS12"/>
    </sheetView>
  </sheetViews>
  <sheetFormatPr defaultRowHeight="15" x14ac:dyDescent="0.25"/>
  <cols>
    <col min="1" max="1" width="16.28515625" style="32" bestFit="1" customWidth="1"/>
    <col min="2" max="2" width="38" style="32" customWidth="1"/>
    <col min="3" max="3" width="18.85546875" style="32" customWidth="1"/>
    <col min="4" max="7" width="9.85546875" style="32" customWidth="1"/>
    <col min="8" max="9" width="9.85546875" style="32" hidden="1" customWidth="1"/>
    <col min="10" max="10" width="11" style="32" customWidth="1"/>
    <col min="11" max="11" width="9.85546875" style="32" customWidth="1"/>
    <col min="12" max="12" width="12" style="32" customWidth="1"/>
    <col min="13" max="13" width="9.85546875" style="32" customWidth="1"/>
    <col min="14" max="14" width="11" style="32" customWidth="1"/>
    <col min="15" max="15" width="9.85546875" style="32" customWidth="1"/>
    <col min="16" max="17" width="11.28515625" style="32" hidden="1" customWidth="1"/>
    <col min="18" max="18" width="11" style="32" customWidth="1"/>
    <col min="19" max="19" width="9.85546875" style="32" customWidth="1"/>
    <col min="20" max="21" width="11.28515625" style="32" hidden="1" customWidth="1"/>
    <col min="22" max="22" width="11" style="32" customWidth="1"/>
    <col min="23" max="23" width="9.85546875" style="32" customWidth="1"/>
    <col min="24" max="24" width="12" style="32" customWidth="1"/>
    <col min="25" max="27" width="11.28515625" style="32" customWidth="1"/>
    <col min="28" max="28" width="11" style="32" customWidth="1"/>
    <col min="29" max="29" width="9.85546875" style="32" customWidth="1"/>
    <col min="30" max="31" width="11.28515625" style="32" hidden="1" customWidth="1"/>
    <col min="32" max="33" width="9.85546875" style="32" customWidth="1"/>
    <col min="34" max="35" width="11.28515625" style="32" hidden="1" customWidth="1"/>
    <col min="36" max="37" width="9.85546875" style="32" customWidth="1"/>
    <col min="38" max="39" width="11.28515625" style="32" customWidth="1"/>
    <col min="40" max="41" width="11.28515625" style="32" hidden="1" customWidth="1"/>
    <col min="42" max="43" width="9.85546875" style="32" customWidth="1"/>
    <col min="44" max="45" width="11.28515625" style="32" hidden="1" customWidth="1"/>
    <col min="46" max="47" width="9.85546875" style="32" customWidth="1"/>
    <col min="48" max="49" width="11.28515625" style="32" hidden="1" customWidth="1"/>
    <col min="50" max="51" width="9.85546875" style="32" customWidth="1"/>
    <col min="52" max="57" width="11.28515625" style="32" customWidth="1"/>
    <col min="58" max="58" width="18.5703125" style="32" customWidth="1"/>
    <col min="59" max="59" width="12.85546875" style="32" customWidth="1"/>
    <col min="60" max="16384" width="9.140625" style="32"/>
  </cols>
  <sheetData>
    <row r="1" spans="1:62" ht="22.5" x14ac:dyDescent="0.3">
      <c r="B1" s="1347" t="s">
        <v>321</v>
      </c>
      <c r="C1" s="1348"/>
      <c r="D1" s="1348"/>
      <c r="E1" s="1348"/>
      <c r="F1" s="1348"/>
      <c r="G1" s="1348"/>
      <c r="H1" s="1348"/>
      <c r="I1" s="1348"/>
      <c r="J1" s="1101"/>
      <c r="K1" s="1101"/>
      <c r="L1" s="1101"/>
      <c r="M1" s="1101"/>
      <c r="N1" s="1101"/>
      <c r="O1" s="1101"/>
      <c r="P1" s="1101"/>
      <c r="Q1" s="1101"/>
      <c r="R1" s="1101"/>
      <c r="S1" s="1101"/>
      <c r="T1" s="1101"/>
      <c r="U1" s="1101"/>
      <c r="V1" s="1101"/>
      <c r="W1" s="1101"/>
      <c r="X1" s="1101"/>
      <c r="Y1" s="1101"/>
      <c r="Z1" s="1101"/>
      <c r="AA1" s="1101"/>
      <c r="AB1" s="1101"/>
      <c r="AC1" s="1101"/>
    </row>
    <row r="2" spans="1:62" ht="22.5" x14ac:dyDescent="0.3">
      <c r="B2" s="1349"/>
      <c r="C2" s="1350" t="s">
        <v>2192</v>
      </c>
      <c r="D2" s="1351">
        <v>28.999999999999996</v>
      </c>
      <c r="E2" s="1351">
        <v>30</v>
      </c>
      <c r="F2" s="1351">
        <v>30.000000000000004</v>
      </c>
      <c r="G2" s="1351">
        <v>29.375</v>
      </c>
      <c r="H2" s="1351">
        <v>59</v>
      </c>
      <c r="I2" s="1351">
        <v>59.375</v>
      </c>
      <c r="J2" s="1351">
        <v>18.999999999999996</v>
      </c>
      <c r="K2" s="1351">
        <v>25.093750000000004</v>
      </c>
      <c r="L2" s="1351">
        <v>78</v>
      </c>
      <c r="M2" s="1351">
        <v>84.46875</v>
      </c>
      <c r="N2" s="1351">
        <v>9.4999999999999982</v>
      </c>
      <c r="O2" s="1351">
        <v>30.25001209836914</v>
      </c>
      <c r="P2" s="1351">
        <v>87.5</v>
      </c>
      <c r="Q2" s="1351">
        <v>114.71876209836914</v>
      </c>
      <c r="R2" s="1351">
        <v>30</v>
      </c>
      <c r="S2" s="1351">
        <v>29.583333333333336</v>
      </c>
      <c r="T2" s="1351">
        <v>117.5</v>
      </c>
      <c r="U2" s="1351">
        <v>144.30209543170247</v>
      </c>
      <c r="V2" s="1351">
        <v>29</v>
      </c>
      <c r="W2" s="1351">
        <v>29.916666666666671</v>
      </c>
      <c r="X2" s="1351">
        <v>68.5</v>
      </c>
      <c r="Y2" s="1351">
        <v>89.750012098369155</v>
      </c>
      <c r="Z2" s="1351">
        <v>146.5</v>
      </c>
      <c r="AA2" s="1351">
        <v>174.21876209836915</v>
      </c>
      <c r="AB2" s="1351">
        <v>29.999999999999996</v>
      </c>
      <c r="AC2" s="1351">
        <v>29.965277777777771</v>
      </c>
      <c r="AD2" s="1351">
        <v>176.5</v>
      </c>
      <c r="AE2" s="1351">
        <v>204.18403987614693</v>
      </c>
      <c r="AF2" s="1351">
        <v>29</v>
      </c>
      <c r="AG2" s="1351">
        <v>2.8778901789705245</v>
      </c>
      <c r="AH2" s="1351">
        <v>205.5</v>
      </c>
      <c r="AI2" s="1351">
        <v>207.06193005511744</v>
      </c>
      <c r="AJ2" s="1351">
        <v>29.999999999999996</v>
      </c>
      <c r="AK2" s="1351">
        <v>30.753472222222221</v>
      </c>
      <c r="AL2" s="1351">
        <v>89</v>
      </c>
      <c r="AM2" s="1351">
        <v>63.596640178970517</v>
      </c>
      <c r="AN2" s="1351">
        <v>235.5</v>
      </c>
      <c r="AO2" s="1351">
        <v>237.81540227733967</v>
      </c>
      <c r="AP2" s="1351">
        <v>29.999999999999996</v>
      </c>
      <c r="AQ2" s="1351">
        <v>29.628472222222221</v>
      </c>
      <c r="AR2" s="1351">
        <v>265.5</v>
      </c>
      <c r="AS2" s="1351">
        <v>267.4438744995619</v>
      </c>
      <c r="AT2" s="1351">
        <v>26.999999999999996</v>
      </c>
      <c r="AU2" s="1351">
        <v>27.1875</v>
      </c>
      <c r="AV2" s="1351">
        <v>292.5</v>
      </c>
      <c r="AW2" s="1351">
        <v>294.6313744995619</v>
      </c>
      <c r="AX2" s="1351">
        <v>29.999999999999996</v>
      </c>
      <c r="AY2" s="1351">
        <v>30.22569444444445</v>
      </c>
      <c r="AZ2" s="1351">
        <v>86.999999999999986</v>
      </c>
      <c r="BA2" s="1351">
        <v>87.041666666666671</v>
      </c>
      <c r="BB2" s="1351">
        <v>176</v>
      </c>
      <c r="BC2" s="1351">
        <v>150.6383068456372</v>
      </c>
      <c r="BD2" s="1351">
        <v>322.5</v>
      </c>
      <c r="BE2" s="1351">
        <v>324.85706894400636</v>
      </c>
    </row>
    <row r="3" spans="1:62" x14ac:dyDescent="0.25">
      <c r="A3" s="175"/>
      <c r="B3" s="1348"/>
      <c r="C3" s="1352" t="s">
        <v>499</v>
      </c>
      <c r="D3" s="1353">
        <v>30</v>
      </c>
      <c r="E3" s="1353">
        <v>30</v>
      </c>
      <c r="F3" s="1353">
        <v>31</v>
      </c>
      <c r="G3" s="1353">
        <v>31</v>
      </c>
      <c r="H3" s="1353">
        <v>61</v>
      </c>
      <c r="I3" s="1353">
        <v>61</v>
      </c>
      <c r="J3" s="1353">
        <v>30</v>
      </c>
      <c r="K3" s="1353">
        <v>30</v>
      </c>
      <c r="L3" s="1353">
        <v>91</v>
      </c>
      <c r="M3" s="1353">
        <v>91</v>
      </c>
      <c r="N3" s="1353">
        <v>31</v>
      </c>
      <c r="O3" s="1353">
        <v>31</v>
      </c>
      <c r="P3" s="1353">
        <v>122</v>
      </c>
      <c r="Q3" s="1353">
        <v>122</v>
      </c>
      <c r="R3" s="1353">
        <v>31</v>
      </c>
      <c r="S3" s="1353">
        <v>31</v>
      </c>
      <c r="T3" s="1353">
        <v>153</v>
      </c>
      <c r="U3" s="1353">
        <v>153</v>
      </c>
      <c r="V3" s="1353">
        <v>30</v>
      </c>
      <c r="W3" s="1353">
        <v>30</v>
      </c>
      <c r="X3" s="1353">
        <v>92</v>
      </c>
      <c r="Y3" s="1353">
        <v>92</v>
      </c>
      <c r="Z3" s="1353">
        <v>183</v>
      </c>
      <c r="AA3" s="1353">
        <v>183</v>
      </c>
      <c r="AB3" s="1353">
        <v>31</v>
      </c>
      <c r="AC3" s="1353">
        <v>31</v>
      </c>
      <c r="AD3" s="1353">
        <v>214</v>
      </c>
      <c r="AE3" s="1353">
        <v>214</v>
      </c>
      <c r="AF3" s="1353">
        <v>30</v>
      </c>
      <c r="AG3" s="1353">
        <v>30</v>
      </c>
      <c r="AH3" s="1353">
        <v>244</v>
      </c>
      <c r="AI3" s="1353">
        <v>244</v>
      </c>
      <c r="AJ3" s="1353">
        <v>31</v>
      </c>
      <c r="AK3" s="1353">
        <v>31</v>
      </c>
      <c r="AL3" s="1353">
        <v>92</v>
      </c>
      <c r="AM3" s="1353">
        <v>92</v>
      </c>
      <c r="AN3" s="1353">
        <v>275</v>
      </c>
      <c r="AO3" s="1353">
        <v>275</v>
      </c>
      <c r="AP3" s="1353">
        <v>31</v>
      </c>
      <c r="AQ3" s="1353">
        <v>31</v>
      </c>
      <c r="AR3" s="1353">
        <v>306</v>
      </c>
      <c r="AS3" s="1353">
        <v>306</v>
      </c>
      <c r="AT3" s="1353">
        <v>28</v>
      </c>
      <c r="AU3" s="1353">
        <v>28</v>
      </c>
      <c r="AV3" s="1353">
        <v>334</v>
      </c>
      <c r="AW3" s="1353">
        <v>334</v>
      </c>
      <c r="AX3" s="1353">
        <v>31</v>
      </c>
      <c r="AY3" s="1353">
        <v>31</v>
      </c>
      <c r="AZ3" s="1353">
        <v>90</v>
      </c>
      <c r="BA3" s="1353">
        <v>90</v>
      </c>
      <c r="BB3" s="1353">
        <v>182</v>
      </c>
      <c r="BC3" s="1353">
        <v>182</v>
      </c>
      <c r="BD3" s="1353">
        <v>365</v>
      </c>
      <c r="BE3" s="1353">
        <v>365</v>
      </c>
    </row>
    <row r="4" spans="1:62" x14ac:dyDescent="0.25">
      <c r="A4" s="175"/>
      <c r="B4" s="3807" t="s">
        <v>169</v>
      </c>
      <c r="C4" s="3795" t="s">
        <v>170</v>
      </c>
      <c r="D4" s="3795" t="s">
        <v>1742</v>
      </c>
      <c r="E4" s="3795"/>
      <c r="F4" s="3795" t="s">
        <v>1871</v>
      </c>
      <c r="G4" s="3795"/>
      <c r="H4" s="3795" t="s">
        <v>14</v>
      </c>
      <c r="I4" s="3795"/>
      <c r="J4" s="3795" t="s">
        <v>1911</v>
      </c>
      <c r="K4" s="3795"/>
      <c r="L4" s="3795" t="s">
        <v>639</v>
      </c>
      <c r="M4" s="3795"/>
      <c r="N4" s="3795" t="s">
        <v>1940</v>
      </c>
      <c r="O4" s="3795"/>
      <c r="P4" s="3795" t="s">
        <v>17</v>
      </c>
      <c r="Q4" s="3795"/>
      <c r="R4" s="3795" t="s">
        <v>1964</v>
      </c>
      <c r="S4" s="3795"/>
      <c r="T4" s="3795" t="s">
        <v>18</v>
      </c>
      <c r="U4" s="3795"/>
      <c r="V4" s="3795" t="s">
        <v>1985</v>
      </c>
      <c r="W4" s="3795"/>
      <c r="X4" s="3795" t="s">
        <v>662</v>
      </c>
      <c r="Y4" s="3795"/>
      <c r="Z4" s="3795" t="s">
        <v>659</v>
      </c>
      <c r="AA4" s="3795"/>
      <c r="AB4" s="3795" t="s">
        <v>2004</v>
      </c>
      <c r="AC4" s="3795"/>
      <c r="AD4" s="3795" t="s">
        <v>24</v>
      </c>
      <c r="AE4" s="3795"/>
      <c r="AF4" s="3795" t="s">
        <v>2020</v>
      </c>
      <c r="AG4" s="3795"/>
      <c r="AH4" s="3795" t="s">
        <v>27</v>
      </c>
      <c r="AI4" s="3795"/>
      <c r="AJ4" s="3795" t="s">
        <v>2037</v>
      </c>
      <c r="AK4" s="3795"/>
      <c r="AL4" s="3795" t="s">
        <v>664</v>
      </c>
      <c r="AM4" s="3795"/>
      <c r="AN4" s="3795" t="s">
        <v>1676</v>
      </c>
      <c r="AO4" s="3795"/>
      <c r="AP4" s="3795" t="s">
        <v>2142</v>
      </c>
      <c r="AQ4" s="3795"/>
      <c r="AR4" s="3795" t="s">
        <v>28</v>
      </c>
      <c r="AS4" s="3795"/>
      <c r="AT4" s="3795" t="s">
        <v>2156</v>
      </c>
      <c r="AU4" s="3795"/>
      <c r="AV4" s="3795" t="s">
        <v>30</v>
      </c>
      <c r="AW4" s="3795"/>
      <c r="AX4" s="3795" t="s">
        <v>2168</v>
      </c>
      <c r="AY4" s="3795"/>
      <c r="AZ4" s="3795" t="s">
        <v>665</v>
      </c>
      <c r="BA4" s="3795"/>
      <c r="BB4" s="3795" t="s">
        <v>673</v>
      </c>
      <c r="BC4" s="3795"/>
      <c r="BD4" s="3795" t="s">
        <v>1763</v>
      </c>
      <c r="BE4" s="3795"/>
    </row>
    <row r="5" spans="1:62" ht="15.75" thickBot="1" x14ac:dyDescent="0.3">
      <c r="A5" s="175"/>
      <c r="B5" s="4041"/>
      <c r="C5" s="4042"/>
      <c r="D5" s="1354" t="s">
        <v>171</v>
      </c>
      <c r="E5" s="1354" t="s">
        <v>172</v>
      </c>
      <c r="F5" s="1354" t="s">
        <v>171</v>
      </c>
      <c r="G5" s="1354" t="s">
        <v>172</v>
      </c>
      <c r="H5" s="1354" t="s">
        <v>171</v>
      </c>
      <c r="I5" s="1354" t="s">
        <v>172</v>
      </c>
      <c r="J5" s="1355" t="s">
        <v>171</v>
      </c>
      <c r="K5" s="1355" t="s">
        <v>172</v>
      </c>
      <c r="L5" s="1355" t="s">
        <v>171</v>
      </c>
      <c r="M5" s="1355" t="s">
        <v>172</v>
      </c>
      <c r="N5" s="1355" t="s">
        <v>171</v>
      </c>
      <c r="O5" s="1355" t="s">
        <v>172</v>
      </c>
      <c r="P5" s="1355" t="s">
        <v>171</v>
      </c>
      <c r="Q5" s="1355" t="s">
        <v>172</v>
      </c>
      <c r="R5" s="1355" t="s">
        <v>171</v>
      </c>
      <c r="S5" s="1355" t="s">
        <v>172</v>
      </c>
      <c r="T5" s="1355" t="s">
        <v>171</v>
      </c>
      <c r="U5" s="1355" t="s">
        <v>172</v>
      </c>
      <c r="V5" s="1355" t="s">
        <v>171</v>
      </c>
      <c r="W5" s="1355" t="s">
        <v>172</v>
      </c>
      <c r="X5" s="1355" t="s">
        <v>171</v>
      </c>
      <c r="Y5" s="1355" t="s">
        <v>172</v>
      </c>
      <c r="Z5" s="1355" t="s">
        <v>171</v>
      </c>
      <c r="AA5" s="1355" t="s">
        <v>172</v>
      </c>
      <c r="AB5" s="1355" t="s">
        <v>171</v>
      </c>
      <c r="AC5" s="1355" t="s">
        <v>172</v>
      </c>
      <c r="AD5" s="1355" t="s">
        <v>171</v>
      </c>
      <c r="AE5" s="1355" t="s">
        <v>172</v>
      </c>
      <c r="AF5" s="1355" t="s">
        <v>171</v>
      </c>
      <c r="AG5" s="1355" t="s">
        <v>172</v>
      </c>
      <c r="AH5" s="1355" t="s">
        <v>171</v>
      </c>
      <c r="AI5" s="1355" t="s">
        <v>172</v>
      </c>
      <c r="AJ5" s="1355" t="s">
        <v>171</v>
      </c>
      <c r="AK5" s="1355" t="s">
        <v>172</v>
      </c>
      <c r="AL5" s="1355" t="s">
        <v>171</v>
      </c>
      <c r="AM5" s="1355" t="s">
        <v>172</v>
      </c>
      <c r="AN5" s="1355" t="s">
        <v>171</v>
      </c>
      <c r="AO5" s="1355" t="s">
        <v>172</v>
      </c>
      <c r="AP5" s="1355" t="s">
        <v>171</v>
      </c>
      <c r="AQ5" s="1355" t="s">
        <v>172</v>
      </c>
      <c r="AR5" s="1355" t="s">
        <v>171</v>
      </c>
      <c r="AS5" s="1355" t="s">
        <v>172</v>
      </c>
      <c r="AT5" s="1355" t="s">
        <v>171</v>
      </c>
      <c r="AU5" s="1355" t="s">
        <v>172</v>
      </c>
      <c r="AV5" s="1355" t="s">
        <v>171</v>
      </c>
      <c r="AW5" s="1355" t="s">
        <v>172</v>
      </c>
      <c r="AX5" s="1355" t="s">
        <v>171</v>
      </c>
      <c r="AY5" s="1355" t="s">
        <v>172</v>
      </c>
      <c r="AZ5" s="1355" t="s">
        <v>171</v>
      </c>
      <c r="BA5" s="1355" t="s">
        <v>172</v>
      </c>
      <c r="BB5" s="1355" t="s">
        <v>171</v>
      </c>
      <c r="BC5" s="1355" t="s">
        <v>172</v>
      </c>
      <c r="BD5" s="1355" t="s">
        <v>171</v>
      </c>
      <c r="BE5" s="1355" t="s">
        <v>172</v>
      </c>
    </row>
    <row r="6" spans="1:62" ht="20.25" x14ac:dyDescent="0.25">
      <c r="A6" s="175"/>
      <c r="B6" s="1356" t="s">
        <v>322</v>
      </c>
      <c r="C6" s="1357" t="s">
        <v>500</v>
      </c>
      <c r="D6" s="1358"/>
      <c r="E6" s="1358">
        <v>30</v>
      </c>
      <c r="F6" s="1358"/>
      <c r="G6" s="1358">
        <v>29.375</v>
      </c>
      <c r="H6" s="1358"/>
      <c r="I6" s="1359">
        <v>59.375</v>
      </c>
      <c r="J6" s="1358"/>
      <c r="K6" s="1358">
        <v>25.093750000000004</v>
      </c>
      <c r="L6" s="1360"/>
      <c r="M6" s="1360">
        <v>84.46875</v>
      </c>
      <c r="N6" s="1358"/>
      <c r="O6" s="1358">
        <v>30.25001209836914</v>
      </c>
      <c r="P6" s="1360"/>
      <c r="Q6" s="1360">
        <v>114.71876209836914</v>
      </c>
      <c r="R6" s="1358"/>
      <c r="S6" s="1358">
        <v>29.583333333333336</v>
      </c>
      <c r="T6" s="1360"/>
      <c r="U6" s="1360">
        <v>144.30209543170247</v>
      </c>
      <c r="V6" s="1358"/>
      <c r="W6" s="1358">
        <v>29.916666666666671</v>
      </c>
      <c r="X6" s="1360"/>
      <c r="Y6" s="1360">
        <v>89.750012098369155</v>
      </c>
      <c r="Z6" s="1360"/>
      <c r="AA6" s="1360">
        <v>174.21876209836915</v>
      </c>
      <c r="AB6" s="1358"/>
      <c r="AC6" s="1358">
        <v>29.965277777777771</v>
      </c>
      <c r="AD6" s="1360"/>
      <c r="AE6" s="1360">
        <v>204.18403987614693</v>
      </c>
      <c r="AF6" s="1358"/>
      <c r="AG6" s="1358">
        <v>2.8778901789705245</v>
      </c>
      <c r="AH6" s="1360"/>
      <c r="AI6" s="1360">
        <v>207.06193005511744</v>
      </c>
      <c r="AJ6" s="1358"/>
      <c r="AK6" s="1358">
        <v>30.753472222222221</v>
      </c>
      <c r="AL6" s="1360"/>
      <c r="AM6" s="1360">
        <v>63.596640178970517</v>
      </c>
      <c r="AN6" s="1360"/>
      <c r="AO6" s="1360">
        <v>237.81540227733967</v>
      </c>
      <c r="AP6" s="1358"/>
      <c r="AQ6" s="1358">
        <v>29.628472222222221</v>
      </c>
      <c r="AR6" s="1360"/>
      <c r="AS6" s="1360">
        <v>267.4438744995619</v>
      </c>
      <c r="AT6" s="1358"/>
      <c r="AU6" s="1358">
        <v>27.1875</v>
      </c>
      <c r="AV6" s="1360"/>
      <c r="AW6" s="1360">
        <v>294.6313744995619</v>
      </c>
      <c r="AX6" s="1358"/>
      <c r="AY6" s="1358">
        <v>30.22569444444445</v>
      </c>
      <c r="AZ6" s="1360"/>
      <c r="BA6" s="1360">
        <v>87.041666666666671</v>
      </c>
      <c r="BB6" s="1360"/>
      <c r="BC6" s="1361">
        <v>150.6383068456372</v>
      </c>
      <c r="BD6" s="1360"/>
      <c r="BE6" s="1360">
        <v>324.85706894400636</v>
      </c>
    </row>
    <row r="7" spans="1:62" ht="15.75" thickBot="1" x14ac:dyDescent="0.3">
      <c r="A7" s="175"/>
      <c r="B7" s="1362" t="s">
        <v>329</v>
      </c>
      <c r="C7" s="1363" t="s">
        <v>328</v>
      </c>
      <c r="D7" s="1363">
        <v>4225</v>
      </c>
      <c r="E7" s="1364">
        <v>4253.7943400524036</v>
      </c>
      <c r="F7" s="1363">
        <v>4225</v>
      </c>
      <c r="G7" s="1364">
        <v>4256.9799999999996</v>
      </c>
      <c r="H7" s="463">
        <v>4225</v>
      </c>
      <c r="I7" s="1036">
        <v>4255.4069012634318</v>
      </c>
      <c r="J7" s="1363">
        <v>4225</v>
      </c>
      <c r="K7" s="1364">
        <v>4249.1833363804672</v>
      </c>
      <c r="L7" s="542">
        <v>4225</v>
      </c>
      <c r="M7" s="542">
        <v>4253.4125934006506</v>
      </c>
      <c r="N7" s="1363">
        <v>4225</v>
      </c>
      <c r="O7" s="1364">
        <v>4250.4713977513138</v>
      </c>
      <c r="P7" s="542">
        <v>4225</v>
      </c>
      <c r="Q7" s="542">
        <v>4252.6680049754759</v>
      </c>
      <c r="R7" s="1363">
        <v>4225</v>
      </c>
      <c r="S7" s="1364">
        <v>4248.8714848940208</v>
      </c>
      <c r="T7" s="542"/>
      <c r="U7" s="542">
        <v>4251.8936627007233</v>
      </c>
      <c r="V7" s="1363">
        <v>4225</v>
      </c>
      <c r="W7" s="1364">
        <v>4252.1953363632956</v>
      </c>
      <c r="X7" s="542">
        <v>4225</v>
      </c>
      <c r="Y7" s="542">
        <v>4250.4966365699474</v>
      </c>
      <c r="Z7" s="542">
        <v>4225</v>
      </c>
      <c r="AA7" s="542">
        <v>4251.9435481011542</v>
      </c>
      <c r="AB7" s="1363">
        <v>4225</v>
      </c>
      <c r="AC7" s="1364">
        <v>4248.3304023727469</v>
      </c>
      <c r="AD7" s="542">
        <v>4225</v>
      </c>
      <c r="AE7" s="542">
        <v>4251.4173371209854</v>
      </c>
      <c r="AF7" s="1363">
        <v>4225</v>
      </c>
      <c r="AG7" s="1364">
        <v>4240.0672773491769</v>
      </c>
      <c r="AH7" s="542">
        <v>4225</v>
      </c>
      <c r="AI7" s="542">
        <v>4250.112766596978</v>
      </c>
      <c r="AJ7" s="1363">
        <v>4225</v>
      </c>
      <c r="AK7" s="1364">
        <v>4251.5786167176348</v>
      </c>
      <c r="AL7" s="542">
        <v>4225</v>
      </c>
      <c r="AM7" s="542">
        <v>4246.9057345139272</v>
      </c>
      <c r="AN7" s="542">
        <v>4225</v>
      </c>
      <c r="AO7" s="542">
        <v>4250.2801493712077</v>
      </c>
      <c r="AP7" s="1363">
        <v>4225</v>
      </c>
      <c r="AQ7" s="1364">
        <v>4250.05</v>
      </c>
      <c r="AR7" s="542">
        <v>4225</v>
      </c>
      <c r="AS7" s="542">
        <v>4250.2565946097884</v>
      </c>
      <c r="AT7" s="1363">
        <v>4225</v>
      </c>
      <c r="AU7" s="1364">
        <v>4250.588328855566</v>
      </c>
      <c r="AV7" s="542">
        <v>4225</v>
      </c>
      <c r="AW7" s="542">
        <v>4250.2845034689744</v>
      </c>
      <c r="AX7" s="1363">
        <v>4225</v>
      </c>
      <c r="AY7" s="1364">
        <v>4252.3013512785337</v>
      </c>
      <c r="AZ7" s="542">
        <v>4225</v>
      </c>
      <c r="BA7" s="542">
        <v>4250.9932921074751</v>
      </c>
      <c r="BB7" s="542">
        <v>4225</v>
      </c>
      <c r="BC7" s="542">
        <v>4248.9497119384887</v>
      </c>
      <c r="BD7" s="542">
        <v>4225</v>
      </c>
      <c r="BE7" s="542">
        <v>4250.4571940630713</v>
      </c>
      <c r="BF7" s="1217"/>
      <c r="BG7" s="1217"/>
      <c r="BH7" s="1217"/>
      <c r="BI7" s="1365"/>
      <c r="BJ7" s="1365"/>
    </row>
    <row r="8" spans="1:62" ht="15.75" hidden="1" customHeight="1" thickBot="1" x14ac:dyDescent="0.3">
      <c r="A8" s="175"/>
      <c r="B8" s="1366" t="s">
        <v>330</v>
      </c>
      <c r="C8" s="1367" t="s">
        <v>1000</v>
      </c>
      <c r="D8" s="1368">
        <v>21.727899999999995</v>
      </c>
      <c r="E8" s="1369"/>
      <c r="F8" s="1368">
        <v>21.727899999999995</v>
      </c>
      <c r="G8" s="1369"/>
      <c r="H8" s="1368"/>
      <c r="I8" s="1370"/>
      <c r="J8" s="1368">
        <v>21.651622777777774</v>
      </c>
      <c r="K8" s="1369"/>
      <c r="L8" s="542"/>
      <c r="M8" s="542"/>
      <c r="N8" s="1368">
        <v>21.327999999999999</v>
      </c>
      <c r="O8" s="1369"/>
      <c r="P8" s="542"/>
      <c r="Q8" s="542"/>
      <c r="R8" s="1368">
        <v>21.327999999999999</v>
      </c>
      <c r="S8" s="1369"/>
      <c r="T8" s="542"/>
      <c r="U8" s="542"/>
      <c r="V8" s="1368">
        <v>21.327999999999999</v>
      </c>
      <c r="W8" s="1369"/>
      <c r="X8" s="542"/>
      <c r="Y8" s="542"/>
      <c r="Z8" s="542"/>
      <c r="AA8" s="542"/>
      <c r="AB8" s="1368">
        <v>21.327999999999999</v>
      </c>
      <c r="AC8" s="1369"/>
      <c r="AD8" s="542"/>
      <c r="AE8" s="542"/>
      <c r="AF8" s="1368">
        <v>21.327999999999999</v>
      </c>
      <c r="AG8" s="1369"/>
      <c r="AH8" s="542"/>
      <c r="AI8" s="542"/>
      <c r="AJ8" s="1368">
        <v>21.327999999999999</v>
      </c>
      <c r="AK8" s="1369"/>
      <c r="AL8" s="542"/>
      <c r="AM8" s="542"/>
      <c r="AN8" s="542"/>
      <c r="AO8" s="542"/>
      <c r="AP8" s="1368">
        <v>21.327999999999999</v>
      </c>
      <c r="AQ8" s="1369"/>
      <c r="AR8" s="542"/>
      <c r="AS8" s="542"/>
      <c r="AT8" s="1368">
        <v>21.327999999999999</v>
      </c>
      <c r="AU8" s="1369"/>
      <c r="AV8" s="542"/>
      <c r="AW8" s="542"/>
      <c r="AX8" s="1368">
        <v>21.327999999999999</v>
      </c>
      <c r="AY8" s="1369"/>
      <c r="AZ8" s="542"/>
      <c r="BA8" s="542"/>
      <c r="BB8" s="542"/>
      <c r="BC8" s="542"/>
      <c r="BD8" s="542"/>
      <c r="BE8" s="542"/>
      <c r="BF8" s="1217"/>
      <c r="BG8" s="1217"/>
      <c r="BH8" s="1217"/>
      <c r="BI8" s="1365"/>
      <c r="BJ8" s="1365"/>
    </row>
    <row r="9" spans="1:62" x14ac:dyDescent="0.25">
      <c r="A9" s="175"/>
      <c r="B9" s="1371" t="s">
        <v>330</v>
      </c>
      <c r="C9" s="1372" t="s">
        <v>325</v>
      </c>
      <c r="D9" s="968">
        <v>15644.087999999996</v>
      </c>
      <c r="E9" s="1373">
        <v>16062.509999999998</v>
      </c>
      <c r="F9" s="968">
        <v>16165.557599999996</v>
      </c>
      <c r="G9" s="1373">
        <v>16629.649999999998</v>
      </c>
      <c r="H9" s="968">
        <v>31809.645599999993</v>
      </c>
      <c r="I9" s="1073">
        <v>32692.159999999996</v>
      </c>
      <c r="J9" s="968">
        <v>15589.168399999997</v>
      </c>
      <c r="K9" s="1373">
        <v>15680.077700000005</v>
      </c>
      <c r="L9" s="542">
        <v>47398.813999999991</v>
      </c>
      <c r="M9" s="542">
        <v>48372.237699999998</v>
      </c>
      <c r="N9" s="968">
        <v>15868.031999999999</v>
      </c>
      <c r="O9" s="1373">
        <v>16123.679999999997</v>
      </c>
      <c r="P9" s="542">
        <v>63266.84599999999</v>
      </c>
      <c r="Q9" s="542">
        <v>64495.917699999991</v>
      </c>
      <c r="R9" s="968">
        <v>15868.031999999999</v>
      </c>
      <c r="S9" s="1373">
        <v>16255.430000000004</v>
      </c>
      <c r="T9" s="542">
        <v>79134.877999999997</v>
      </c>
      <c r="U9" s="542">
        <v>80751.347699999998</v>
      </c>
      <c r="V9" s="968">
        <v>15356.159999999998</v>
      </c>
      <c r="W9" s="1373">
        <v>15733.509192805273</v>
      </c>
      <c r="X9" s="542">
        <v>47092.223999999995</v>
      </c>
      <c r="Y9" s="542">
        <v>48112.619192805272</v>
      </c>
      <c r="Z9" s="542">
        <v>94491.037999999986</v>
      </c>
      <c r="AA9" s="542">
        <v>96484.85689280527</v>
      </c>
      <c r="AB9" s="968">
        <v>15868.031999999999</v>
      </c>
      <c r="AC9" s="1373">
        <v>16240.02</v>
      </c>
      <c r="AD9" s="542">
        <v>110359.06999999998</v>
      </c>
      <c r="AE9" s="542">
        <v>112724.87689280527</v>
      </c>
      <c r="AF9" s="968">
        <v>15356.159999999998</v>
      </c>
      <c r="AG9" s="1373">
        <v>14741.710000000003</v>
      </c>
      <c r="AH9" s="542">
        <v>125715.22999999998</v>
      </c>
      <c r="AI9" s="542">
        <v>127466.58689280528</v>
      </c>
      <c r="AJ9" s="968">
        <v>15868.031999999999</v>
      </c>
      <c r="AK9" s="1373">
        <v>16225.960000000003</v>
      </c>
      <c r="AL9" s="542">
        <v>47092.223999999995</v>
      </c>
      <c r="AM9" s="542">
        <v>47207.69</v>
      </c>
      <c r="AN9" s="542">
        <v>141583.26199999999</v>
      </c>
      <c r="AO9" s="542">
        <v>143692.54689280529</v>
      </c>
      <c r="AP9" s="968">
        <v>15868.031999999999</v>
      </c>
      <c r="AQ9" s="1373">
        <v>16214.94</v>
      </c>
      <c r="AR9" s="542">
        <v>157451.29399999999</v>
      </c>
      <c r="AS9" s="542">
        <v>159907.48689280529</v>
      </c>
      <c r="AT9" s="968">
        <v>14332.415999999999</v>
      </c>
      <c r="AU9" s="1373">
        <v>14603.014000000003</v>
      </c>
      <c r="AV9" s="542">
        <v>171783.71</v>
      </c>
      <c r="AW9" s="542">
        <v>174510.50089280528</v>
      </c>
      <c r="AX9" s="968">
        <v>15868.031999999999</v>
      </c>
      <c r="AY9" s="1373">
        <v>16202.27</v>
      </c>
      <c r="AZ9" s="542">
        <v>46068.479999999996</v>
      </c>
      <c r="BA9" s="542">
        <v>47020.224000000002</v>
      </c>
      <c r="BB9" s="542">
        <v>93160.703999999998</v>
      </c>
      <c r="BC9" s="542">
        <v>94227.914000000004</v>
      </c>
      <c r="BD9" s="542">
        <v>187651.742</v>
      </c>
      <c r="BE9" s="542">
        <v>190712.77089280527</v>
      </c>
      <c r="BF9" s="1217"/>
      <c r="BG9" s="1217"/>
      <c r="BH9" s="1217"/>
      <c r="BI9" s="1365"/>
      <c r="BJ9" s="1365"/>
    </row>
    <row r="10" spans="1:62" ht="15" hidden="1" customHeight="1" x14ac:dyDescent="0.25">
      <c r="A10" s="175"/>
      <c r="B10" s="1362" t="s">
        <v>331</v>
      </c>
      <c r="C10" s="1363" t="s">
        <v>1000</v>
      </c>
      <c r="D10" s="463">
        <v>43.801916666666671</v>
      </c>
      <c r="E10" s="1364"/>
      <c r="F10" s="463">
        <v>43.801916666666671</v>
      </c>
      <c r="G10" s="1364"/>
      <c r="H10" s="463"/>
      <c r="I10" s="1036"/>
      <c r="J10" s="463">
        <v>42.91097972222223</v>
      </c>
      <c r="K10" s="1364"/>
      <c r="L10" s="542"/>
      <c r="M10" s="542"/>
      <c r="N10" s="463">
        <v>42.042919354838709</v>
      </c>
      <c r="O10" s="1364"/>
      <c r="P10" s="542"/>
      <c r="Q10" s="542"/>
      <c r="R10" s="463">
        <v>44.248875000000005</v>
      </c>
      <c r="S10" s="1364"/>
      <c r="T10" s="542"/>
      <c r="U10" s="542"/>
      <c r="V10" s="463">
        <v>44.248875000000005</v>
      </c>
      <c r="W10" s="1364"/>
      <c r="X10" s="542"/>
      <c r="Y10" s="542"/>
      <c r="Z10" s="542"/>
      <c r="AA10" s="542"/>
      <c r="AB10" s="463">
        <v>44.248875000000005</v>
      </c>
      <c r="AC10" s="1364"/>
      <c r="AD10" s="542"/>
      <c r="AE10" s="542"/>
      <c r="AF10" s="463">
        <v>44.248875000000005</v>
      </c>
      <c r="AG10" s="1364"/>
      <c r="AH10" s="542"/>
      <c r="AI10" s="542"/>
      <c r="AJ10" s="463">
        <v>44.248875000000005</v>
      </c>
      <c r="AK10" s="1364"/>
      <c r="AL10" s="542"/>
      <c r="AM10" s="542"/>
      <c r="AN10" s="542"/>
      <c r="AO10" s="542"/>
      <c r="AP10" s="463">
        <v>44.248875000000005</v>
      </c>
      <c r="AQ10" s="1364"/>
      <c r="AR10" s="542"/>
      <c r="AS10" s="542"/>
      <c r="AT10" s="463">
        <v>44.248875000000005</v>
      </c>
      <c r="AU10" s="1364"/>
      <c r="AV10" s="542"/>
      <c r="AW10" s="542"/>
      <c r="AX10" s="463">
        <v>44.248875000000005</v>
      </c>
      <c r="AY10" s="1364"/>
      <c r="AZ10" s="542"/>
      <c r="BA10" s="542"/>
      <c r="BB10" s="542">
        <v>0</v>
      </c>
      <c r="BC10" s="542">
        <v>0</v>
      </c>
      <c r="BD10" s="542"/>
      <c r="BE10" s="542"/>
      <c r="BF10" s="1217"/>
      <c r="BG10" s="1217"/>
      <c r="BH10" s="1217"/>
      <c r="BI10" s="1365"/>
      <c r="BJ10" s="1365"/>
    </row>
    <row r="11" spans="1:62" x14ac:dyDescent="0.25">
      <c r="A11" s="175"/>
      <c r="B11" s="1362" t="s">
        <v>331</v>
      </c>
      <c r="C11" s="1363" t="s">
        <v>325</v>
      </c>
      <c r="D11" s="463">
        <v>31537.380000000005</v>
      </c>
      <c r="E11" s="1364">
        <v>31970.200000000004</v>
      </c>
      <c r="F11" s="463">
        <v>32588.626</v>
      </c>
      <c r="G11" s="1364">
        <v>32608.000000000011</v>
      </c>
      <c r="H11" s="463">
        <v>64126.006000000008</v>
      </c>
      <c r="I11" s="1036">
        <v>64578.200000000012</v>
      </c>
      <c r="J11" s="463">
        <v>30895.905400000003</v>
      </c>
      <c r="K11" s="1364">
        <v>30187.800000000007</v>
      </c>
      <c r="L11" s="542">
        <v>95021.911400000012</v>
      </c>
      <c r="M11" s="542">
        <v>94766.000000000015</v>
      </c>
      <c r="N11" s="463">
        <v>31279.932000000001</v>
      </c>
      <c r="O11" s="1364">
        <v>32396.180000000004</v>
      </c>
      <c r="P11" s="542">
        <v>126301.84340000001</v>
      </c>
      <c r="Q11" s="542">
        <v>127162.18000000002</v>
      </c>
      <c r="R11" s="463">
        <v>32921.163</v>
      </c>
      <c r="S11" s="1364">
        <v>32851.200000000012</v>
      </c>
      <c r="T11" s="542">
        <v>159223.00640000001</v>
      </c>
      <c r="U11" s="542">
        <v>160013.38000000003</v>
      </c>
      <c r="V11" s="463">
        <v>31859.190000000002</v>
      </c>
      <c r="W11" s="1364">
        <v>31967.860000000011</v>
      </c>
      <c r="X11" s="542">
        <v>96060.285000000003</v>
      </c>
      <c r="Y11" s="542">
        <v>97215.240000000034</v>
      </c>
      <c r="Z11" s="542">
        <v>191082.19640000002</v>
      </c>
      <c r="AA11" s="542">
        <v>191981.24000000005</v>
      </c>
      <c r="AB11" s="463">
        <v>32921.163</v>
      </c>
      <c r="AC11" s="1364">
        <v>32933.039999999986</v>
      </c>
      <c r="AD11" s="542">
        <v>224003.35940000002</v>
      </c>
      <c r="AE11" s="542">
        <v>224914.28000000003</v>
      </c>
      <c r="AF11" s="463">
        <v>31859.190000000002</v>
      </c>
      <c r="AG11" s="1364">
        <v>29106.238165355266</v>
      </c>
      <c r="AH11" s="542">
        <v>255862.54940000002</v>
      </c>
      <c r="AI11" s="542">
        <v>254020.51816535529</v>
      </c>
      <c r="AJ11" s="463">
        <v>32921.163</v>
      </c>
      <c r="AK11" s="1364">
        <v>32950.763737421148</v>
      </c>
      <c r="AL11" s="542">
        <v>97701.516000000003</v>
      </c>
      <c r="AM11" s="542">
        <v>94990.0419027764</v>
      </c>
      <c r="AN11" s="542">
        <v>288783.71240000002</v>
      </c>
      <c r="AO11" s="542">
        <v>286971.28190277645</v>
      </c>
      <c r="AP11" s="463">
        <v>32921.163</v>
      </c>
      <c r="AQ11" s="1364">
        <v>32886.94</v>
      </c>
      <c r="AR11" s="542">
        <v>321704.87540000002</v>
      </c>
      <c r="AS11" s="542">
        <v>319858.22190277645</v>
      </c>
      <c r="AT11" s="463">
        <v>29735.244000000006</v>
      </c>
      <c r="AU11" s="1364">
        <v>29467.409999999993</v>
      </c>
      <c r="AV11" s="542">
        <v>351440.11940000003</v>
      </c>
      <c r="AW11" s="542">
        <v>349325.63190277643</v>
      </c>
      <c r="AX11" s="463">
        <v>32921.163</v>
      </c>
      <c r="AY11" s="1364">
        <v>32850.799999999988</v>
      </c>
      <c r="AZ11" s="542">
        <v>95577.57</v>
      </c>
      <c r="BA11" s="542">
        <v>95205.14999999998</v>
      </c>
      <c r="BB11" s="542">
        <v>193279.08600000001</v>
      </c>
      <c r="BC11" s="542">
        <v>190195.19190277637</v>
      </c>
      <c r="BD11" s="542">
        <v>384361.28240000003</v>
      </c>
      <c r="BE11" s="542">
        <v>382176.43190277641</v>
      </c>
      <c r="BF11" s="1217"/>
      <c r="BG11" s="1217"/>
      <c r="BH11" s="1217"/>
      <c r="BI11" s="1365"/>
      <c r="BJ11" s="1365"/>
    </row>
    <row r="12" spans="1:62" ht="19.5" thickBot="1" x14ac:dyDescent="0.3">
      <c r="B12" s="1374" t="s">
        <v>332</v>
      </c>
      <c r="C12" s="891" t="s">
        <v>325</v>
      </c>
      <c r="D12" s="1375">
        <v>47181.468000000001</v>
      </c>
      <c r="E12" s="1376">
        <v>48032.710000000006</v>
      </c>
      <c r="F12" s="1375">
        <v>48754.183599999997</v>
      </c>
      <c r="G12" s="1376">
        <v>49237.650000000009</v>
      </c>
      <c r="H12" s="1375">
        <v>95935.651599999997</v>
      </c>
      <c r="I12" s="1377">
        <v>97270.360000000015</v>
      </c>
      <c r="J12" s="1375">
        <v>46485.073799999998</v>
      </c>
      <c r="K12" s="1376">
        <v>45867.877700000012</v>
      </c>
      <c r="L12" s="1378">
        <v>142420.7254</v>
      </c>
      <c r="M12" s="1378">
        <v>143138.2377</v>
      </c>
      <c r="N12" s="1375">
        <v>47147.964</v>
      </c>
      <c r="O12" s="1376">
        <v>48519.86</v>
      </c>
      <c r="P12" s="1378">
        <v>189568.6894</v>
      </c>
      <c r="Q12" s="1378">
        <v>191658.09770000001</v>
      </c>
      <c r="R12" s="1375">
        <v>48789.195</v>
      </c>
      <c r="S12" s="1376">
        <v>49106.630000000019</v>
      </c>
      <c r="T12" s="1378">
        <v>238357.88440000001</v>
      </c>
      <c r="U12" s="1378">
        <v>240764.72770000005</v>
      </c>
      <c r="V12" s="1375">
        <v>47215.35</v>
      </c>
      <c r="W12" s="1376">
        <v>47701.369192805287</v>
      </c>
      <c r="X12" s="1378">
        <v>143152.50899999999</v>
      </c>
      <c r="Y12" s="1378">
        <v>145327.85919280531</v>
      </c>
      <c r="Z12" s="1378">
        <v>285573.23440000002</v>
      </c>
      <c r="AA12" s="1378">
        <v>288466.0968928053</v>
      </c>
      <c r="AB12" s="1375">
        <v>48789.195</v>
      </c>
      <c r="AC12" s="1376">
        <v>49173.059999999983</v>
      </c>
      <c r="AD12" s="1378">
        <v>334362.42940000002</v>
      </c>
      <c r="AE12" s="1378">
        <v>337639.1568928053</v>
      </c>
      <c r="AF12" s="1375">
        <v>47215.35</v>
      </c>
      <c r="AG12" s="1376">
        <v>43847.948165355265</v>
      </c>
      <c r="AH12" s="1378">
        <v>381577.7794</v>
      </c>
      <c r="AI12" s="1378">
        <v>381487.10505816055</v>
      </c>
      <c r="AJ12" s="1375">
        <v>48789.195</v>
      </c>
      <c r="AK12" s="1376">
        <v>49176.723737421155</v>
      </c>
      <c r="AL12" s="1378">
        <v>144793.74</v>
      </c>
      <c r="AM12" s="1378">
        <v>142197.7319027764</v>
      </c>
      <c r="AN12" s="1378">
        <v>430366.97440000001</v>
      </c>
      <c r="AO12" s="1378">
        <v>430663.82879558171</v>
      </c>
      <c r="AP12" s="1375">
        <v>48789.195</v>
      </c>
      <c r="AQ12" s="1376">
        <v>49101.880000000005</v>
      </c>
      <c r="AR12" s="1378">
        <v>479156.16940000001</v>
      </c>
      <c r="AS12" s="1378">
        <v>479765.70879558171</v>
      </c>
      <c r="AT12" s="1375">
        <v>44067.66</v>
      </c>
      <c r="AU12" s="1376">
        <v>44070.423999999999</v>
      </c>
      <c r="AV12" s="1378">
        <v>523223.82940000005</v>
      </c>
      <c r="AW12" s="1378">
        <v>523836.13279558171</v>
      </c>
      <c r="AX12" s="1375">
        <v>48789.195</v>
      </c>
      <c r="AY12" s="1376">
        <v>49053.069999999992</v>
      </c>
      <c r="AZ12" s="1378">
        <v>141646.04999999999</v>
      </c>
      <c r="BA12" s="1378">
        <v>142225.37399999998</v>
      </c>
      <c r="BB12" s="1378">
        <v>286439.79000000004</v>
      </c>
      <c r="BC12" s="1378">
        <v>284423.10590277635</v>
      </c>
      <c r="BD12" s="1378">
        <v>572013.02439999999</v>
      </c>
      <c r="BE12" s="1378">
        <v>572889.20279558166</v>
      </c>
      <c r="BF12" s="1217"/>
      <c r="BG12" s="1217"/>
      <c r="BH12" s="1217"/>
      <c r="BI12" s="1365"/>
      <c r="BJ12" s="1365"/>
    </row>
    <row r="13" spans="1:62" ht="15.75" x14ac:dyDescent="0.25">
      <c r="B13" s="1379" t="s">
        <v>333</v>
      </c>
      <c r="C13" s="1380" t="s">
        <v>327</v>
      </c>
      <c r="D13" s="1381">
        <v>65.529816666666662</v>
      </c>
      <c r="E13" s="1381">
        <v>66.712097222222226</v>
      </c>
      <c r="F13" s="1381">
        <v>65.529816666666662</v>
      </c>
      <c r="G13" s="1381">
        <v>66.179637096774201</v>
      </c>
      <c r="H13" s="1382">
        <v>65.529816666666662</v>
      </c>
      <c r="I13" s="1383">
        <v>66.441502732240451</v>
      </c>
      <c r="J13" s="1381">
        <v>64.562602499999997</v>
      </c>
      <c r="K13" s="1381">
        <v>63.705385694444459</v>
      </c>
      <c r="L13" s="1384">
        <v>65.210954853479848</v>
      </c>
      <c r="M13" s="1384">
        <v>65.539486126373632</v>
      </c>
      <c r="N13" s="1381">
        <v>63.370919354838712</v>
      </c>
      <c r="O13" s="1381">
        <v>65.214865591397853</v>
      </c>
      <c r="P13" s="1384">
        <v>64.743404849726772</v>
      </c>
      <c r="Q13" s="1384">
        <v>65.457000580601104</v>
      </c>
      <c r="R13" s="1381">
        <v>65.576875000000001</v>
      </c>
      <c r="S13" s="1381">
        <v>66.003534946236584</v>
      </c>
      <c r="T13" s="1384">
        <v>64.912277886710243</v>
      </c>
      <c r="U13" s="1384">
        <v>65.567736301742926</v>
      </c>
      <c r="V13" s="1381">
        <v>65.576875000000001</v>
      </c>
      <c r="W13" s="1381">
        <v>66.251901656674008</v>
      </c>
      <c r="X13" s="1384">
        <v>64.833563858695655</v>
      </c>
      <c r="Y13" s="1384">
        <v>65.818776808335741</v>
      </c>
      <c r="Z13" s="1384">
        <v>65.021228233151191</v>
      </c>
      <c r="AA13" s="1384">
        <v>65.679894556649657</v>
      </c>
      <c r="AB13" s="1381">
        <v>65.576875000000001</v>
      </c>
      <c r="AC13" s="1381">
        <v>66.092822580645134</v>
      </c>
      <c r="AD13" s="1384">
        <v>65.101719119937698</v>
      </c>
      <c r="AE13" s="1384">
        <v>65.739711233022845</v>
      </c>
      <c r="AF13" s="1381">
        <v>65.576875000000001</v>
      </c>
      <c r="AG13" s="1381">
        <v>60.899928007437865</v>
      </c>
      <c r="AH13" s="1384">
        <v>65.160139924863387</v>
      </c>
      <c r="AI13" s="1384">
        <v>65.144655918401739</v>
      </c>
      <c r="AJ13" s="1381">
        <v>65.576875000000001</v>
      </c>
      <c r="AK13" s="1381">
        <v>66.097746958899407</v>
      </c>
      <c r="AL13" s="1384">
        <v>65.576875000000001</v>
      </c>
      <c r="AM13" s="1384">
        <v>64.401146695098006</v>
      </c>
      <c r="AN13" s="1384">
        <v>65.207117333333329</v>
      </c>
      <c r="AO13" s="1384">
        <v>65.252095272057829</v>
      </c>
      <c r="AP13" s="1381">
        <v>65.576875000000001</v>
      </c>
      <c r="AQ13" s="1381">
        <v>65.997150537634411</v>
      </c>
      <c r="AR13" s="1384">
        <v>65.244576443355115</v>
      </c>
      <c r="AS13" s="1384">
        <v>65.32757472706723</v>
      </c>
      <c r="AT13" s="1381">
        <v>65.576875000000001</v>
      </c>
      <c r="AU13" s="1381">
        <v>65.580988095238098</v>
      </c>
      <c r="AV13" s="1384">
        <v>65.272433807385241</v>
      </c>
      <c r="AW13" s="1384">
        <v>65.348818961524671</v>
      </c>
      <c r="AX13" s="1381">
        <v>65.576875000000001</v>
      </c>
      <c r="AY13" s="1381">
        <v>65.931545698924722</v>
      </c>
      <c r="AZ13" s="1384">
        <v>65.576875000000001</v>
      </c>
      <c r="BA13" s="1384">
        <v>65.845080555555541</v>
      </c>
      <c r="BB13" s="1384">
        <v>65.576875000000015</v>
      </c>
      <c r="BC13" s="1384">
        <v>65.115179922796784</v>
      </c>
      <c r="BD13" s="1384">
        <v>65.298290456621004</v>
      </c>
      <c r="BE13" s="1384">
        <v>65.398310821413432</v>
      </c>
      <c r="BF13" s="1217"/>
      <c r="BG13" s="1217"/>
      <c r="BH13" s="1217"/>
      <c r="BI13" s="1365"/>
      <c r="BJ13" s="1365"/>
    </row>
    <row r="14" spans="1:62" ht="15.75" hidden="1" customHeight="1" x14ac:dyDescent="0.25">
      <c r="B14" s="1385" t="s">
        <v>54</v>
      </c>
      <c r="C14" s="1386" t="s">
        <v>1001</v>
      </c>
      <c r="D14" s="1387">
        <v>0.52389241666666664</v>
      </c>
      <c r="E14" s="1388"/>
      <c r="F14" s="1387">
        <v>0.52389241666666664</v>
      </c>
      <c r="G14" s="1388"/>
      <c r="H14" s="1387"/>
      <c r="I14" s="1389"/>
      <c r="J14" s="1387">
        <v>0.51689308583333338</v>
      </c>
      <c r="K14" s="1388"/>
      <c r="L14" s="1384"/>
      <c r="M14" s="1384"/>
      <c r="N14" s="1387">
        <v>0.50758043548387088</v>
      </c>
      <c r="O14" s="1388"/>
      <c r="P14" s="1384"/>
      <c r="Q14" s="1384"/>
      <c r="R14" s="1387">
        <v>0.523022125</v>
      </c>
      <c r="S14" s="1388"/>
      <c r="T14" s="1384"/>
      <c r="U14" s="1384"/>
      <c r="V14" s="1387">
        <v>0.523022125</v>
      </c>
      <c r="W14" s="1388"/>
      <c r="X14" s="1384"/>
      <c r="Y14" s="1384"/>
      <c r="Z14" s="1384"/>
      <c r="AA14" s="1384"/>
      <c r="AB14" s="1387">
        <v>0.523022125</v>
      </c>
      <c r="AC14" s="1388"/>
      <c r="AD14" s="1384"/>
      <c r="AE14" s="1384"/>
      <c r="AF14" s="1387">
        <v>0.523022125</v>
      </c>
      <c r="AG14" s="1388"/>
      <c r="AH14" s="1384"/>
      <c r="AI14" s="1384"/>
      <c r="AJ14" s="1387">
        <v>0.523022125</v>
      </c>
      <c r="AK14" s="1388"/>
      <c r="AL14" s="1384"/>
      <c r="AM14" s="1384"/>
      <c r="AN14" s="1384"/>
      <c r="AO14" s="1384"/>
      <c r="AP14" s="1387">
        <v>0.523022125</v>
      </c>
      <c r="AQ14" s="1388"/>
      <c r="AR14" s="1384"/>
      <c r="AS14" s="1384"/>
      <c r="AT14" s="1387">
        <v>0.523022125</v>
      </c>
      <c r="AU14" s="1388"/>
      <c r="AV14" s="1384"/>
      <c r="AW14" s="1384"/>
      <c r="AX14" s="1387">
        <v>0.523022125</v>
      </c>
      <c r="AY14" s="1388"/>
      <c r="AZ14" s="1384"/>
      <c r="BA14" s="1384"/>
      <c r="BB14" s="1384"/>
      <c r="BC14" s="1384"/>
      <c r="BD14" s="1384"/>
      <c r="BE14" s="1384"/>
      <c r="BF14" s="1217"/>
      <c r="BG14" s="1217"/>
      <c r="BH14" s="1217"/>
      <c r="BI14" s="1365"/>
      <c r="BJ14" s="1365"/>
    </row>
    <row r="15" spans="1:62" x14ac:dyDescent="0.25">
      <c r="B15" s="1385" t="s">
        <v>54</v>
      </c>
      <c r="C15" s="1363" t="s">
        <v>325</v>
      </c>
      <c r="D15" s="463">
        <v>377.20254</v>
      </c>
      <c r="E15" s="1364">
        <v>120.68467112686574</v>
      </c>
      <c r="F15" s="463">
        <v>389.775958</v>
      </c>
      <c r="G15" s="1364">
        <v>299.38561148318433</v>
      </c>
      <c r="H15" s="463">
        <v>766.97849799999995</v>
      </c>
      <c r="I15" s="1036">
        <v>420.07028261005007</v>
      </c>
      <c r="J15" s="463">
        <v>372.16302180000002</v>
      </c>
      <c r="K15" s="1364">
        <v>700.88949507869609</v>
      </c>
      <c r="L15" s="542">
        <v>1139.1415198</v>
      </c>
      <c r="M15" s="542">
        <v>1120.9597776887463</v>
      </c>
      <c r="N15" s="463">
        <v>377.63984399999993</v>
      </c>
      <c r="O15" s="1364">
        <v>142.4093672134575</v>
      </c>
      <c r="P15" s="542">
        <v>1516.7813637999998</v>
      </c>
      <c r="Q15" s="542">
        <v>1263.3691449022037</v>
      </c>
      <c r="R15" s="463">
        <v>389.12846100000002</v>
      </c>
      <c r="S15" s="1364">
        <v>183.92891633415729</v>
      </c>
      <c r="T15" s="542">
        <v>1905.9098247999998</v>
      </c>
      <c r="U15" s="542">
        <v>1447.298061236361</v>
      </c>
      <c r="V15" s="463">
        <v>376.57593000000003</v>
      </c>
      <c r="W15" s="1364">
        <v>111.42867526912444</v>
      </c>
      <c r="X15" s="542">
        <v>1143.344235</v>
      </c>
      <c r="Y15" s="542">
        <v>437.76695881673925</v>
      </c>
      <c r="Z15" s="542">
        <v>2282.4857548</v>
      </c>
      <c r="AA15" s="542">
        <v>1558.7267365054854</v>
      </c>
      <c r="AB15" s="463">
        <v>389.12846100000002</v>
      </c>
      <c r="AC15" s="1364">
        <v>161.76431993802242</v>
      </c>
      <c r="AD15" s="542">
        <v>2671.6142158000002</v>
      </c>
      <c r="AE15" s="542">
        <v>1720.4910564435079</v>
      </c>
      <c r="AF15" s="463">
        <v>376.57593000000003</v>
      </c>
      <c r="AG15" s="1364">
        <v>1791.9807181997844</v>
      </c>
      <c r="AH15" s="542">
        <v>3048.1901458000002</v>
      </c>
      <c r="AI15" s="542">
        <v>3512.4717746432925</v>
      </c>
      <c r="AJ15" s="463">
        <v>389.12846100000002</v>
      </c>
      <c r="AK15" s="1364">
        <v>102.36601889905916</v>
      </c>
      <c r="AL15" s="542">
        <v>1154.832852</v>
      </c>
      <c r="AM15" s="542">
        <v>2056.111057036866</v>
      </c>
      <c r="AN15" s="542">
        <v>3437.3186068000005</v>
      </c>
      <c r="AO15" s="542">
        <v>3614.8377935423518</v>
      </c>
      <c r="AP15" s="463">
        <v>389.12846100000002</v>
      </c>
      <c r="AQ15" s="1364">
        <v>127.79</v>
      </c>
      <c r="AR15" s="542">
        <v>3826.4470678000007</v>
      </c>
      <c r="AS15" s="542">
        <v>3742.6277935423518</v>
      </c>
      <c r="AT15" s="463">
        <v>351.470868</v>
      </c>
      <c r="AU15" s="1364">
        <v>117.61388811374481</v>
      </c>
      <c r="AV15" s="542">
        <v>4177.917935800001</v>
      </c>
      <c r="AW15" s="542">
        <v>3860.2416816560967</v>
      </c>
      <c r="AX15" s="463">
        <v>389.12846100000002</v>
      </c>
      <c r="AY15" s="1364">
        <v>110.37717544814615</v>
      </c>
      <c r="AZ15" s="542">
        <v>1129.7277899999999</v>
      </c>
      <c r="BA15" s="542">
        <v>355.78106356189096</v>
      </c>
      <c r="BB15" s="542">
        <v>2284.5606419999999</v>
      </c>
      <c r="BC15" s="542">
        <v>2411.8921205987572</v>
      </c>
      <c r="BD15" s="542">
        <v>4567.0463968000013</v>
      </c>
      <c r="BE15" s="542">
        <v>3970.618857104243</v>
      </c>
      <c r="BF15" s="1217"/>
      <c r="BG15" s="1217"/>
      <c r="BH15" s="1217"/>
      <c r="BI15" s="1365"/>
      <c r="BJ15" s="1365"/>
    </row>
    <row r="16" spans="1:62" ht="15" hidden="1" customHeight="1" x14ac:dyDescent="0.25">
      <c r="B16" s="1385" t="s">
        <v>377</v>
      </c>
      <c r="C16" s="1363" t="s">
        <v>1000</v>
      </c>
      <c r="D16" s="1026">
        <v>0.39248666666666665</v>
      </c>
      <c r="E16" s="1364"/>
      <c r="F16" s="1026">
        <v>0.39248666666666665</v>
      </c>
      <c r="G16" s="1364"/>
      <c r="H16" s="463"/>
      <c r="I16" s="1036"/>
      <c r="J16" s="1025">
        <v>0.6456260250000001</v>
      </c>
      <c r="K16" s="1364"/>
      <c r="L16" s="542"/>
      <c r="M16" s="542"/>
      <c r="N16" s="1025">
        <v>0.63370919354838706</v>
      </c>
      <c r="O16" s="1364"/>
      <c r="P16" s="542"/>
      <c r="Q16" s="542"/>
      <c r="R16" s="1026">
        <v>0.3902755</v>
      </c>
      <c r="S16" s="1364"/>
      <c r="T16" s="542"/>
      <c r="U16" s="542"/>
      <c r="V16" s="1026">
        <v>0.3902755</v>
      </c>
      <c r="W16" s="1364"/>
      <c r="X16" s="542"/>
      <c r="Y16" s="542"/>
      <c r="Z16" s="542"/>
      <c r="AA16" s="542"/>
      <c r="AB16" s="1026">
        <v>0.3902755</v>
      </c>
      <c r="AC16" s="1364"/>
      <c r="AD16" s="542"/>
      <c r="AE16" s="542"/>
      <c r="AF16" s="1026">
        <v>0.3902755</v>
      </c>
      <c r="AG16" s="1364"/>
      <c r="AH16" s="542"/>
      <c r="AI16" s="542"/>
      <c r="AJ16" s="1026">
        <v>0.3902755</v>
      </c>
      <c r="AK16" s="1364"/>
      <c r="AL16" s="542"/>
      <c r="AM16" s="542"/>
      <c r="AN16" s="542"/>
      <c r="AO16" s="542"/>
      <c r="AP16" s="1026">
        <v>0.3902755</v>
      </c>
      <c r="AQ16" s="1364"/>
      <c r="AR16" s="542"/>
      <c r="AS16" s="542"/>
      <c r="AT16" s="1026">
        <v>0.3902755</v>
      </c>
      <c r="AU16" s="1364"/>
      <c r="AV16" s="542"/>
      <c r="AW16" s="542"/>
      <c r="AX16" s="1026">
        <v>0.3902755</v>
      </c>
      <c r="AY16" s="1364"/>
      <c r="AZ16" s="542"/>
      <c r="BA16" s="542"/>
      <c r="BB16" s="542">
        <v>0</v>
      </c>
      <c r="BC16" s="542">
        <v>0</v>
      </c>
      <c r="BD16" s="542"/>
      <c r="BE16" s="542"/>
      <c r="BF16" s="1217"/>
      <c r="BG16" s="1217"/>
      <c r="BH16" s="1217"/>
      <c r="BI16" s="1365"/>
      <c r="BJ16" s="1365"/>
    </row>
    <row r="17" spans="2:62" x14ac:dyDescent="0.25">
      <c r="B17" s="1385" t="s">
        <v>377</v>
      </c>
      <c r="C17" s="1363" t="s">
        <v>325</v>
      </c>
      <c r="D17" s="463">
        <v>282.59039999999999</v>
      </c>
      <c r="E17" s="1364">
        <v>281.59756596268664</v>
      </c>
      <c r="F17" s="463">
        <v>292.01008000000002</v>
      </c>
      <c r="G17" s="1364">
        <v>431.89976012743011</v>
      </c>
      <c r="H17" s="463">
        <v>574.60048000000006</v>
      </c>
      <c r="I17" s="1036">
        <v>713.49732609011676</v>
      </c>
      <c r="J17" s="463">
        <v>464.85073800000009</v>
      </c>
      <c r="K17" s="1364">
        <v>492.64333961678761</v>
      </c>
      <c r="L17" s="542">
        <v>1039.4512180000002</v>
      </c>
      <c r="M17" s="542">
        <v>1206.1406657069044</v>
      </c>
      <c r="N17" s="463">
        <v>471.47963999999996</v>
      </c>
      <c r="O17" s="1364">
        <v>332.28852349806738</v>
      </c>
      <c r="P17" s="542">
        <v>1510.9308580000002</v>
      </c>
      <c r="Q17" s="542">
        <v>1538.4291892049719</v>
      </c>
      <c r="R17" s="463">
        <v>290.36497200000002</v>
      </c>
      <c r="S17" s="1364">
        <v>429.16747144636702</v>
      </c>
      <c r="T17" s="542">
        <v>1801.2958300000003</v>
      </c>
      <c r="U17" s="542">
        <v>1967.5966606513389</v>
      </c>
      <c r="V17" s="463">
        <v>280.99836000000005</v>
      </c>
      <c r="W17" s="1364">
        <v>260.00024229462201</v>
      </c>
      <c r="X17" s="542">
        <v>1042.8429720000001</v>
      </c>
      <c r="Y17" s="542">
        <v>1021.4562372390565</v>
      </c>
      <c r="Z17" s="542">
        <v>2082.2941900000005</v>
      </c>
      <c r="AA17" s="542">
        <v>2227.5969029459611</v>
      </c>
      <c r="AB17" s="463">
        <v>290.36497200000002</v>
      </c>
      <c r="AC17" s="1364">
        <v>377.45007985538564</v>
      </c>
      <c r="AD17" s="542">
        <v>2372.6591620000004</v>
      </c>
      <c r="AE17" s="542">
        <v>2605.0469828013465</v>
      </c>
      <c r="AF17" s="463">
        <v>280.99836000000005</v>
      </c>
      <c r="AG17" s="1364">
        <v>4181.2883424661632</v>
      </c>
      <c r="AH17" s="542">
        <v>2653.6575220000004</v>
      </c>
      <c r="AI17" s="542">
        <v>6786.3353252675097</v>
      </c>
      <c r="AJ17" s="463">
        <v>290.36497200000002</v>
      </c>
      <c r="AK17" s="1364">
        <v>238.8540440978046</v>
      </c>
      <c r="AL17" s="542">
        <v>861.72830400000021</v>
      </c>
      <c r="AM17" s="542">
        <v>4797.5924664193535</v>
      </c>
      <c r="AN17" s="542">
        <v>2944.0224940000003</v>
      </c>
      <c r="AO17" s="542">
        <v>7025.1893693653146</v>
      </c>
      <c r="AP17" s="463">
        <v>290.36497200000002</v>
      </c>
      <c r="AQ17" s="1364">
        <v>298.18</v>
      </c>
      <c r="AR17" s="542">
        <v>3234.3874660000001</v>
      </c>
      <c r="AS17" s="542">
        <v>7323.3693693653149</v>
      </c>
      <c r="AT17" s="463">
        <v>262.26513599999998</v>
      </c>
      <c r="AU17" s="1364">
        <v>274.43240559873783</v>
      </c>
      <c r="AV17" s="542">
        <v>3496.6526020000001</v>
      </c>
      <c r="AW17" s="542">
        <v>7597.801774964053</v>
      </c>
      <c r="AX17" s="463">
        <v>290.36497200000002</v>
      </c>
      <c r="AY17" s="1364">
        <v>257.54674271234103</v>
      </c>
      <c r="AZ17" s="542">
        <v>842.99508000000014</v>
      </c>
      <c r="BA17" s="542">
        <v>830.15914831107898</v>
      </c>
      <c r="BB17" s="542">
        <v>1704.7233840000004</v>
      </c>
      <c r="BC17" s="542">
        <v>5627.7516147304323</v>
      </c>
      <c r="BD17" s="542">
        <v>3787.017574</v>
      </c>
      <c r="BE17" s="542">
        <v>7855.3485176763943</v>
      </c>
      <c r="BF17" s="1217"/>
      <c r="BG17" s="1217"/>
      <c r="BH17" s="1217"/>
      <c r="BI17" s="1365"/>
      <c r="BJ17" s="1365"/>
    </row>
    <row r="18" spans="2:62" x14ac:dyDescent="0.25">
      <c r="B18" s="1390" t="s">
        <v>73</v>
      </c>
      <c r="C18" s="1363" t="s">
        <v>49</v>
      </c>
      <c r="D18" s="1391">
        <v>0.59894363609033952</v>
      </c>
      <c r="E18" s="1392">
        <v>0.58626208257390977</v>
      </c>
      <c r="F18" s="1391">
        <v>0.59894363609033963</v>
      </c>
      <c r="G18" s="1392">
        <v>0.87717378901598675</v>
      </c>
      <c r="H18" s="1025">
        <v>0.59894363609033963</v>
      </c>
      <c r="I18" s="1032">
        <v>0.73351977528418377</v>
      </c>
      <c r="J18" s="1391">
        <v>1.0000000000000002</v>
      </c>
      <c r="K18" s="1392">
        <v>1.0740486901071238</v>
      </c>
      <c r="L18" s="1038">
        <v>0.72984547374029884</v>
      </c>
      <c r="M18" s="1038">
        <v>0.84264043283446433</v>
      </c>
      <c r="N18" s="1391">
        <v>0.99999999999999989</v>
      </c>
      <c r="O18" s="1392">
        <v>0.68485054057878025</v>
      </c>
      <c r="P18" s="1038">
        <v>0.79703608374474522</v>
      </c>
      <c r="Q18" s="1038">
        <v>0.80269459400200016</v>
      </c>
      <c r="R18" s="1391">
        <v>0.59514196124777219</v>
      </c>
      <c r="S18" s="1392">
        <v>0.87395015998118153</v>
      </c>
      <c r="T18" s="1038">
        <v>0.75571061327980149</v>
      </c>
      <c r="U18" s="1038">
        <v>0.81722795504457035</v>
      </c>
      <c r="V18" s="1391">
        <v>0.5951419612477723</v>
      </c>
      <c r="W18" s="1392">
        <v>0.54505823772839923</v>
      </c>
      <c r="X18" s="1038">
        <v>0.72848389405455705</v>
      </c>
      <c r="Y18" s="1038">
        <v>0.70286333460943551</v>
      </c>
      <c r="Z18" s="1038">
        <v>0.72916293936824228</v>
      </c>
      <c r="AA18" s="1038">
        <v>0.77222138994508649</v>
      </c>
      <c r="AB18" s="1391">
        <v>0.59514196124777219</v>
      </c>
      <c r="AC18" s="1392">
        <v>0.76759526426743785</v>
      </c>
      <c r="AD18" s="1038">
        <v>0.70960698732140515</v>
      </c>
      <c r="AE18" s="1038">
        <v>0.7715476506856711</v>
      </c>
      <c r="AF18" s="1391">
        <v>0.5951419612477723</v>
      </c>
      <c r="AG18" s="1392">
        <v>9.5358814207179794</v>
      </c>
      <c r="AH18" s="1038">
        <v>0.69544341029833046</v>
      </c>
      <c r="AI18" s="1038">
        <v>1.7789160459913533</v>
      </c>
      <c r="AJ18" s="1391">
        <v>0.59514196124777219</v>
      </c>
      <c r="AK18" s="1392">
        <v>0.48570548410903591</v>
      </c>
      <c r="AL18" s="1038">
        <v>0.5951419612477723</v>
      </c>
      <c r="AM18" s="1038">
        <v>3.3738881782584054</v>
      </c>
      <c r="AN18" s="1038">
        <v>0.68407258668127024</v>
      </c>
      <c r="AO18" s="1038">
        <v>1.6312466707529973</v>
      </c>
      <c r="AP18" s="1391">
        <v>0.59514196124777219</v>
      </c>
      <c r="AQ18" s="1392">
        <v>0.60726799055351854</v>
      </c>
      <c r="AR18" s="1038">
        <v>0.67501738943486933</v>
      </c>
      <c r="AS18" s="1038">
        <v>1.5264470209323886</v>
      </c>
      <c r="AT18" s="1391">
        <v>0.59514196124777208</v>
      </c>
      <c r="AU18" s="1392">
        <v>0.62271333173181598</v>
      </c>
      <c r="AV18" s="1038">
        <v>0.6682900138569261</v>
      </c>
      <c r="AW18" s="1038">
        <v>1.450415750134779</v>
      </c>
      <c r="AX18" s="1391">
        <v>0.59514196124777219</v>
      </c>
      <c r="AY18" s="1392">
        <v>0.5250369502099278</v>
      </c>
      <c r="AZ18" s="1038">
        <v>0.5951419612477723</v>
      </c>
      <c r="BA18" s="1038">
        <v>0.58369271597842942</v>
      </c>
      <c r="BB18" s="1038">
        <v>0.5951419612477723</v>
      </c>
      <c r="BC18" s="1038">
        <v>1.97865486239861</v>
      </c>
      <c r="BD18" s="1038">
        <v>0.6620509345870762</v>
      </c>
      <c r="BE18" s="1038">
        <v>1.3711811078553946</v>
      </c>
      <c r="BF18" s="1217"/>
      <c r="BG18" s="1217"/>
      <c r="BH18" s="1217"/>
      <c r="BI18" s="1365"/>
      <c r="BJ18" s="1365"/>
    </row>
    <row r="19" spans="2:62" ht="18.75" x14ac:dyDescent="0.25">
      <c r="B19" s="1393" t="s">
        <v>55</v>
      </c>
      <c r="C19" s="1394" t="s">
        <v>325</v>
      </c>
      <c r="D19" s="1395">
        <v>46521.675060000001</v>
      </c>
      <c r="E19" s="1396">
        <v>47630.427762910454</v>
      </c>
      <c r="F19" s="1395">
        <v>48072.397561999998</v>
      </c>
      <c r="G19" s="1396">
        <v>48506.36462838939</v>
      </c>
      <c r="H19" s="1395">
        <v>94594.072622000007</v>
      </c>
      <c r="I19" s="1092">
        <v>96136.792391299852</v>
      </c>
      <c r="J19" s="1395">
        <v>45648.060040199998</v>
      </c>
      <c r="K19" s="1396">
        <v>44674.344865304534</v>
      </c>
      <c r="L19" s="1378">
        <v>140242.13266219999</v>
      </c>
      <c r="M19" s="1378">
        <v>140811.13725660433</v>
      </c>
      <c r="N19" s="1395">
        <v>46298.844516000005</v>
      </c>
      <c r="O19" s="1396">
        <v>48045.162109288482</v>
      </c>
      <c r="P19" s="1378">
        <v>186540.9771782</v>
      </c>
      <c r="Q19" s="1378">
        <v>188856.29936589283</v>
      </c>
      <c r="R19" s="1395">
        <v>48109.701566999996</v>
      </c>
      <c r="S19" s="1396">
        <v>48493.533612219493</v>
      </c>
      <c r="T19" s="1378">
        <v>234650.67874520001</v>
      </c>
      <c r="U19" s="1378">
        <v>237349.83297811236</v>
      </c>
      <c r="V19" s="1395">
        <v>46557.775710000002</v>
      </c>
      <c r="W19" s="1396">
        <v>47329.940275241541</v>
      </c>
      <c r="X19" s="1378">
        <v>140966.32179299998</v>
      </c>
      <c r="Y19" s="1378">
        <v>143868.63599674951</v>
      </c>
      <c r="Z19" s="1378">
        <v>281208.45445520006</v>
      </c>
      <c r="AA19" s="1378">
        <v>284679.77325335389</v>
      </c>
      <c r="AB19" s="1395">
        <v>48109.701566999996</v>
      </c>
      <c r="AC19" s="1396">
        <v>48633.845600206572</v>
      </c>
      <c r="AD19" s="1378">
        <v>329318.15602220001</v>
      </c>
      <c r="AE19" s="1378">
        <v>333313.61885356047</v>
      </c>
      <c r="AF19" s="1395">
        <v>46557.775710000002</v>
      </c>
      <c r="AG19" s="1396">
        <v>37874.67910468932</v>
      </c>
      <c r="AH19" s="1378">
        <v>375875.93173219997</v>
      </c>
      <c r="AI19" s="1378">
        <v>371188.29795824975</v>
      </c>
      <c r="AJ19" s="1395">
        <v>48109.701566999996</v>
      </c>
      <c r="AK19" s="1396">
        <v>48835.50367442429</v>
      </c>
      <c r="AL19" s="1378">
        <v>142777.17884400001</v>
      </c>
      <c r="AM19" s="1378">
        <v>135344.02837932017</v>
      </c>
      <c r="AN19" s="1378">
        <v>423985.63329920004</v>
      </c>
      <c r="AO19" s="1378">
        <v>420023.801632674</v>
      </c>
      <c r="AP19" s="1395">
        <v>48109.701566999996</v>
      </c>
      <c r="AQ19" s="1396">
        <v>48675.91</v>
      </c>
      <c r="AR19" s="1378">
        <v>472095.33486620005</v>
      </c>
      <c r="AS19" s="1378">
        <v>468699.71163267404</v>
      </c>
      <c r="AT19" s="1395">
        <v>43453.923996000005</v>
      </c>
      <c r="AU19" s="1396">
        <v>43678.377706287516</v>
      </c>
      <c r="AV19" s="1378">
        <v>515549.25886220008</v>
      </c>
      <c r="AW19" s="1378">
        <v>512378.08933896158</v>
      </c>
      <c r="AX19" s="1395">
        <v>48109.701566999996</v>
      </c>
      <c r="AY19" s="1396">
        <v>48685.146081839499</v>
      </c>
      <c r="AZ19" s="1378">
        <v>139673.32712999999</v>
      </c>
      <c r="BA19" s="1378">
        <v>141039.43378812703</v>
      </c>
      <c r="BB19" s="1378">
        <v>282450.50597400003</v>
      </c>
      <c r="BC19" s="1378">
        <v>276383.46216744714</v>
      </c>
      <c r="BD19" s="1378">
        <v>563658.96042919997</v>
      </c>
      <c r="BE19" s="1378">
        <v>561063.23542080109</v>
      </c>
      <c r="BF19" s="1217"/>
      <c r="BG19" s="1217"/>
      <c r="BH19" s="1217"/>
      <c r="BI19" s="1365"/>
      <c r="BJ19" s="1365"/>
    </row>
    <row r="20" spans="2:62" ht="16.5" thickBot="1" x14ac:dyDescent="0.3">
      <c r="B20" s="1336" t="s">
        <v>334</v>
      </c>
      <c r="C20" s="1397"/>
      <c r="D20" s="1397"/>
      <c r="E20" s="1398"/>
      <c r="F20" s="1397"/>
      <c r="G20" s="1398"/>
      <c r="H20" s="1397"/>
      <c r="I20" s="1399"/>
      <c r="J20" s="1397"/>
      <c r="K20" s="1398"/>
      <c r="L20" s="1400"/>
      <c r="M20" s="1400"/>
      <c r="N20" s="1397"/>
      <c r="O20" s="1398"/>
      <c r="P20" s="1400"/>
      <c r="Q20" s="1400"/>
      <c r="R20" s="1397"/>
      <c r="S20" s="1398"/>
      <c r="T20" s="1400"/>
      <c r="U20" s="1400"/>
      <c r="V20" s="1397"/>
      <c r="W20" s="1398"/>
      <c r="X20" s="1400"/>
      <c r="Y20" s="1400"/>
      <c r="Z20" s="1400"/>
      <c r="AA20" s="1400"/>
      <c r="AB20" s="1397"/>
      <c r="AC20" s="1398"/>
      <c r="AD20" s="1400"/>
      <c r="AE20" s="1400"/>
      <c r="AF20" s="1397"/>
      <c r="AG20" s="1398"/>
      <c r="AH20" s="1400"/>
      <c r="AI20" s="1400"/>
      <c r="AJ20" s="1397"/>
      <c r="AK20" s="1398"/>
      <c r="AL20" s="1400"/>
      <c r="AM20" s="1400"/>
      <c r="AN20" s="1400"/>
      <c r="AO20" s="1400"/>
      <c r="AP20" s="1397"/>
      <c r="AQ20" s="1398"/>
      <c r="AR20" s="1400"/>
      <c r="AS20" s="1400"/>
      <c r="AT20" s="1397"/>
      <c r="AU20" s="1398"/>
      <c r="AV20" s="1400"/>
      <c r="AW20" s="1400"/>
      <c r="AX20" s="1397"/>
      <c r="AY20" s="1398"/>
      <c r="AZ20" s="1400"/>
      <c r="BA20" s="1400"/>
      <c r="BB20" s="1400"/>
      <c r="BC20" s="1400"/>
      <c r="BD20" s="1400"/>
      <c r="BE20" s="1400"/>
      <c r="BF20" s="1217"/>
      <c r="BG20" s="1217"/>
      <c r="BH20" s="1217"/>
      <c r="BI20" s="1365"/>
      <c r="BJ20" s="1365"/>
    </row>
    <row r="21" spans="2:62" x14ac:dyDescent="0.25">
      <c r="B21" s="1401" t="s">
        <v>106</v>
      </c>
      <c r="C21" s="1372" t="s">
        <v>325</v>
      </c>
      <c r="D21" s="968">
        <v>9386.4527999999973</v>
      </c>
      <c r="E21" s="1373">
        <v>9605.85</v>
      </c>
      <c r="F21" s="968">
        <v>9699.3345599999975</v>
      </c>
      <c r="G21" s="1373">
        <v>9898.8100000000013</v>
      </c>
      <c r="H21" s="968">
        <v>19085.787359999995</v>
      </c>
      <c r="I21" s="1073">
        <v>19504.660000000003</v>
      </c>
      <c r="J21" s="968">
        <v>9353.5010399999974</v>
      </c>
      <c r="K21" s="1373">
        <v>9592.4000000000015</v>
      </c>
      <c r="L21" s="542">
        <v>28439.28839999999</v>
      </c>
      <c r="M21" s="542">
        <v>29097.060000000005</v>
      </c>
      <c r="N21" s="968">
        <v>9520.8191999999981</v>
      </c>
      <c r="O21" s="1373">
        <v>9697.4999999999945</v>
      </c>
      <c r="P21" s="542">
        <v>37960.107599999988</v>
      </c>
      <c r="Q21" s="542">
        <v>38794.559999999998</v>
      </c>
      <c r="R21" s="968">
        <v>9520.8191999999981</v>
      </c>
      <c r="S21" s="1373">
        <v>9729.9000000000015</v>
      </c>
      <c r="T21" s="542">
        <v>47480.926799999987</v>
      </c>
      <c r="U21" s="542">
        <v>48524.46</v>
      </c>
      <c r="V21" s="968">
        <v>9213.6959999999999</v>
      </c>
      <c r="W21" s="1373">
        <v>9412.0399999999954</v>
      </c>
      <c r="X21" s="542">
        <v>28255.334399999996</v>
      </c>
      <c r="Y21" s="542">
        <v>28839.439999999988</v>
      </c>
      <c r="Z21" s="542">
        <v>56694.622799999983</v>
      </c>
      <c r="AA21" s="542">
        <v>57936.499999999993</v>
      </c>
      <c r="AB21" s="968">
        <v>9520.8191999999981</v>
      </c>
      <c r="AC21" s="1373">
        <v>9742.59</v>
      </c>
      <c r="AD21" s="542">
        <v>66215.441999999981</v>
      </c>
      <c r="AE21" s="542">
        <v>67679.09</v>
      </c>
      <c r="AF21" s="968">
        <v>9213.6959999999999</v>
      </c>
      <c r="AG21" s="1373">
        <v>9569.0400000000009</v>
      </c>
      <c r="AH21" s="542">
        <v>75429.137999999977</v>
      </c>
      <c r="AI21" s="542">
        <v>77248.13</v>
      </c>
      <c r="AJ21" s="968">
        <v>9520.8191999999981</v>
      </c>
      <c r="AK21" s="1373">
        <v>9777.25</v>
      </c>
      <c r="AL21" s="542">
        <v>28255.334399999996</v>
      </c>
      <c r="AM21" s="542">
        <v>29088.880000000001</v>
      </c>
      <c r="AN21" s="542">
        <v>84949.957199999975</v>
      </c>
      <c r="AO21" s="542">
        <v>87025.38</v>
      </c>
      <c r="AP21" s="968">
        <v>9520.8191999999981</v>
      </c>
      <c r="AQ21" s="1373">
        <v>9798.89</v>
      </c>
      <c r="AR21" s="542">
        <v>94470.776399999973</v>
      </c>
      <c r="AS21" s="542">
        <v>96824.27</v>
      </c>
      <c r="AT21" s="968">
        <v>8599.4495999999999</v>
      </c>
      <c r="AU21" s="1373">
        <v>8783.3900000000012</v>
      </c>
      <c r="AV21" s="542">
        <v>103070.22599999997</v>
      </c>
      <c r="AW21" s="542">
        <v>105607.66</v>
      </c>
      <c r="AX21" s="968">
        <v>9520.8191999999981</v>
      </c>
      <c r="AY21" s="1373">
        <v>9732.7799999999988</v>
      </c>
      <c r="AZ21" s="542">
        <v>27641.087999999996</v>
      </c>
      <c r="BA21" s="542">
        <v>28315.059999999998</v>
      </c>
      <c r="BB21" s="542">
        <v>55896.422399999996</v>
      </c>
      <c r="BC21" s="542">
        <v>57403.94</v>
      </c>
      <c r="BD21" s="542">
        <v>112591.04519999996</v>
      </c>
      <c r="BE21" s="542">
        <v>115340.44</v>
      </c>
      <c r="BF21" s="1217"/>
      <c r="BG21" s="1217"/>
      <c r="BH21" s="1217"/>
      <c r="BI21" s="1365"/>
      <c r="BJ21" s="1365"/>
    </row>
    <row r="22" spans="2:62" ht="15" hidden="1" customHeight="1" x14ac:dyDescent="0.25">
      <c r="B22" s="1402"/>
      <c r="C22" s="1363"/>
      <c r="D22" s="1025">
        <v>13.036739999999996</v>
      </c>
      <c r="E22" s="1392"/>
      <c r="F22" s="1025">
        <v>13.036739999999996</v>
      </c>
      <c r="G22" s="1392"/>
      <c r="H22" s="463"/>
      <c r="I22" s="1036"/>
      <c r="J22" s="1025">
        <v>12.990973666666664</v>
      </c>
      <c r="K22" s="1392"/>
      <c r="L22" s="542"/>
      <c r="M22" s="542"/>
      <c r="N22" s="1025">
        <v>12.796799999999999</v>
      </c>
      <c r="O22" s="1392"/>
      <c r="P22" s="542"/>
      <c r="Q22" s="542"/>
      <c r="R22" s="1025">
        <v>12.796799999999999</v>
      </c>
      <c r="S22" s="1392"/>
      <c r="T22" s="542"/>
      <c r="U22" s="542"/>
      <c r="V22" s="1025">
        <v>12.796799999999999</v>
      </c>
      <c r="W22" s="1392"/>
      <c r="X22" s="542"/>
      <c r="Y22" s="542"/>
      <c r="Z22" s="542"/>
      <c r="AA22" s="542"/>
      <c r="AB22" s="1025">
        <v>12.796799999999999</v>
      </c>
      <c r="AC22" s="1392"/>
      <c r="AD22" s="542"/>
      <c r="AE22" s="542"/>
      <c r="AF22" s="1025">
        <v>12.796799999999999</v>
      </c>
      <c r="AG22" s="1392"/>
      <c r="AH22" s="542"/>
      <c r="AI22" s="542"/>
      <c r="AJ22" s="1025">
        <v>12.796799999999999</v>
      </c>
      <c r="AK22" s="1392"/>
      <c r="AL22" s="542"/>
      <c r="AM22" s="542"/>
      <c r="AN22" s="542"/>
      <c r="AO22" s="542"/>
      <c r="AP22" s="1025">
        <v>12.796799999999999</v>
      </c>
      <c r="AQ22" s="1392"/>
      <c r="AR22" s="542"/>
      <c r="AS22" s="542"/>
      <c r="AT22" s="1025">
        <v>12.796799999999999</v>
      </c>
      <c r="AU22" s="1392"/>
      <c r="AV22" s="542"/>
      <c r="AW22" s="542"/>
      <c r="AX22" s="1025">
        <v>12.796799999999999</v>
      </c>
      <c r="AY22" s="1392"/>
      <c r="AZ22" s="542"/>
      <c r="BA22" s="542"/>
      <c r="BB22" s="542">
        <v>0</v>
      </c>
      <c r="BC22" s="542">
        <v>0</v>
      </c>
      <c r="BD22" s="542"/>
      <c r="BE22" s="542"/>
      <c r="BF22" s="1217"/>
      <c r="BG22" s="1217"/>
      <c r="BH22" s="1217"/>
      <c r="BI22" s="1365"/>
      <c r="BJ22" s="1365"/>
    </row>
    <row r="23" spans="2:62" x14ac:dyDescent="0.25">
      <c r="B23" s="1402" t="s">
        <v>107</v>
      </c>
      <c r="C23" s="1363" t="s">
        <v>325</v>
      </c>
      <c r="D23" s="463">
        <v>2176.5514792899367</v>
      </c>
      <c r="E23" s="1364">
        <v>1738.5</v>
      </c>
      <c r="F23" s="463">
        <v>2249.1031952662674</v>
      </c>
      <c r="G23" s="1364">
        <v>2620.440000000001</v>
      </c>
      <c r="H23" s="463">
        <v>4425.6546745562046</v>
      </c>
      <c r="I23" s="1036">
        <v>4358.9400000000005</v>
      </c>
      <c r="J23" s="463">
        <v>7285.5085225886414</v>
      </c>
      <c r="K23" s="1364">
        <v>3964.4199999999996</v>
      </c>
      <c r="L23" s="542">
        <v>11711.163197144846</v>
      </c>
      <c r="M23" s="542">
        <v>8323.36</v>
      </c>
      <c r="N23" s="463">
        <v>12796.8</v>
      </c>
      <c r="O23" s="1364">
        <v>1991.1</v>
      </c>
      <c r="P23" s="542">
        <v>24507.963197144847</v>
      </c>
      <c r="Q23" s="542">
        <v>10314.460000000001</v>
      </c>
      <c r="R23" s="463">
        <v>2253.8687573964498</v>
      </c>
      <c r="S23" s="1364">
        <v>2304.5</v>
      </c>
      <c r="T23" s="542">
        <v>26761.831954541296</v>
      </c>
      <c r="U23" s="542">
        <v>12618.960000000001</v>
      </c>
      <c r="V23" s="463">
        <v>2181.1633136094679</v>
      </c>
      <c r="W23" s="1364">
        <v>1674.5199999999998</v>
      </c>
      <c r="X23" s="542">
        <v>17231.832071005916</v>
      </c>
      <c r="Y23" s="542">
        <v>5970.119999999999</v>
      </c>
      <c r="Z23" s="542">
        <v>28942.995268150764</v>
      </c>
      <c r="AA23" s="542">
        <v>14293.48</v>
      </c>
      <c r="AB23" s="463">
        <v>2253.8687573964498</v>
      </c>
      <c r="AC23" s="1364">
        <v>2228.6299999999997</v>
      </c>
      <c r="AD23" s="542">
        <v>31196.864025547213</v>
      </c>
      <c r="AE23" s="542">
        <v>16522.11</v>
      </c>
      <c r="AF23" s="463">
        <v>2181.1633136094679</v>
      </c>
      <c r="AG23" s="1364">
        <v>13079.099999999997</v>
      </c>
      <c r="AH23" s="542">
        <v>33378.027339156681</v>
      </c>
      <c r="AI23" s="542">
        <v>29601.21</v>
      </c>
      <c r="AJ23" s="463">
        <v>2253.8687573964498</v>
      </c>
      <c r="AK23" s="1364">
        <v>2849.8771807966314</v>
      </c>
      <c r="AL23" s="542">
        <v>6688.9008284023676</v>
      </c>
      <c r="AM23" s="542">
        <v>18157.607180796629</v>
      </c>
      <c r="AN23" s="542">
        <v>35631.89609655313</v>
      </c>
      <c r="AO23" s="542">
        <v>32451.087180796632</v>
      </c>
      <c r="AP23" s="463">
        <v>2253.8687573964498</v>
      </c>
      <c r="AQ23" s="1364">
        <v>2582.48</v>
      </c>
      <c r="AR23" s="542">
        <v>37885.764853949579</v>
      </c>
      <c r="AS23" s="542">
        <v>35033.567180796636</v>
      </c>
      <c r="AT23" s="463">
        <v>2035.752426035499</v>
      </c>
      <c r="AU23" s="1364">
        <v>2389.0826815761511</v>
      </c>
      <c r="AV23" s="542">
        <v>39921.517279985077</v>
      </c>
      <c r="AW23" s="542">
        <v>37422.649862372789</v>
      </c>
      <c r="AX23" s="463">
        <v>2253.8687573964498</v>
      </c>
      <c r="AY23" s="1364">
        <v>2469.1717970140808</v>
      </c>
      <c r="AZ23" s="542">
        <v>6543.4899408283991</v>
      </c>
      <c r="BA23" s="542">
        <v>7440.7344785902314</v>
      </c>
      <c r="BB23" s="542">
        <v>13232.390769230766</v>
      </c>
      <c r="BC23" s="542">
        <v>25598.341659386861</v>
      </c>
      <c r="BD23" s="542">
        <v>42175.386037381526</v>
      </c>
      <c r="BE23" s="542">
        <v>39891.821659386871</v>
      </c>
      <c r="BF23" s="1217"/>
      <c r="BG23" s="1217"/>
      <c r="BH23" s="1217"/>
      <c r="BI23" s="1365"/>
      <c r="BJ23" s="1365"/>
    </row>
    <row r="24" spans="2:62" ht="15" hidden="1" customHeight="1" x14ac:dyDescent="0.25">
      <c r="B24" s="1402"/>
      <c r="C24" s="1363"/>
      <c r="D24" s="1025">
        <v>3.0229881656804674</v>
      </c>
      <c r="E24" s="1392"/>
      <c r="F24" s="1025">
        <v>3.0229881656804674</v>
      </c>
      <c r="G24" s="1392"/>
      <c r="H24" s="463"/>
      <c r="I24" s="1036"/>
      <c r="J24" s="1025">
        <v>10.11876183692867</v>
      </c>
      <c r="K24" s="1392"/>
      <c r="L24" s="542"/>
      <c r="M24" s="542"/>
      <c r="N24" s="1025">
        <v>17.2</v>
      </c>
      <c r="O24" s="1392"/>
      <c r="P24" s="542"/>
      <c r="Q24" s="542"/>
      <c r="R24" s="1025">
        <v>3.029393491124261</v>
      </c>
      <c r="S24" s="1392"/>
      <c r="T24" s="542"/>
      <c r="U24" s="542"/>
      <c r="V24" s="1025">
        <v>3.029393491124261</v>
      </c>
      <c r="W24" s="1392"/>
      <c r="X24" s="542"/>
      <c r="Y24" s="542"/>
      <c r="Z24" s="542"/>
      <c r="AA24" s="542"/>
      <c r="AB24" s="1025">
        <v>3.029393491124261</v>
      </c>
      <c r="AC24" s="1392"/>
      <c r="AD24" s="542"/>
      <c r="AE24" s="542"/>
      <c r="AF24" s="1025">
        <v>3.029393491124261</v>
      </c>
      <c r="AG24" s="1392"/>
      <c r="AH24" s="542"/>
      <c r="AI24" s="542"/>
      <c r="AJ24" s="1025">
        <v>3.029393491124261</v>
      </c>
      <c r="AK24" s="1392"/>
      <c r="AL24" s="542"/>
      <c r="AM24" s="542"/>
      <c r="AN24" s="542"/>
      <c r="AO24" s="542"/>
      <c r="AP24" s="1025">
        <v>3.029393491124261</v>
      </c>
      <c r="AQ24" s="1392"/>
      <c r="AR24" s="542"/>
      <c r="AS24" s="542"/>
      <c r="AT24" s="1025">
        <v>3.0293934911242544</v>
      </c>
      <c r="AU24" s="1392"/>
      <c r="AV24" s="542"/>
      <c r="AW24" s="542"/>
      <c r="AX24" s="1025">
        <v>3.029393491124261</v>
      </c>
      <c r="AY24" s="1392"/>
      <c r="AZ24" s="542"/>
      <c r="BA24" s="542"/>
      <c r="BB24" s="542">
        <v>0</v>
      </c>
      <c r="BC24" s="542">
        <v>0</v>
      </c>
      <c r="BD24" s="542"/>
      <c r="BE24" s="542"/>
      <c r="BF24" s="1217"/>
      <c r="BG24" s="1217"/>
      <c r="BH24" s="1217"/>
      <c r="BI24" s="1365"/>
      <c r="BJ24" s="1365"/>
    </row>
    <row r="25" spans="2:62" x14ac:dyDescent="0.25">
      <c r="B25" s="1402" t="s">
        <v>80</v>
      </c>
      <c r="C25" s="1363" t="s">
        <v>325</v>
      </c>
      <c r="D25" s="463">
        <v>5760</v>
      </c>
      <c r="E25" s="1364">
        <v>4701.6000000000013</v>
      </c>
      <c r="F25" s="463">
        <v>5952</v>
      </c>
      <c r="G25" s="1364">
        <v>4551.3</v>
      </c>
      <c r="H25" s="463">
        <v>11712</v>
      </c>
      <c r="I25" s="1036">
        <v>9252.9000000000015</v>
      </c>
      <c r="J25" s="463">
        <v>5760</v>
      </c>
      <c r="K25" s="1364">
        <v>4938.8600000000024</v>
      </c>
      <c r="L25" s="542">
        <v>17472</v>
      </c>
      <c r="M25" s="542">
        <v>14191.760000000004</v>
      </c>
      <c r="N25" s="463">
        <v>7440</v>
      </c>
      <c r="O25" s="1364">
        <v>5223.79</v>
      </c>
      <c r="P25" s="542">
        <v>24912</v>
      </c>
      <c r="Q25" s="542">
        <v>19415.550000000003</v>
      </c>
      <c r="R25" s="463">
        <v>5952</v>
      </c>
      <c r="S25" s="1364">
        <v>4786.6000000000004</v>
      </c>
      <c r="T25" s="542">
        <v>30864</v>
      </c>
      <c r="U25" s="542">
        <v>24202.15</v>
      </c>
      <c r="V25" s="463">
        <v>5760</v>
      </c>
      <c r="W25" s="1364">
        <v>5551.4704616955396</v>
      </c>
      <c r="X25" s="542">
        <v>19152</v>
      </c>
      <c r="Y25" s="542">
        <v>15561.860461695542</v>
      </c>
      <c r="Z25" s="542">
        <v>36624</v>
      </c>
      <c r="AA25" s="542">
        <v>29753.620461695544</v>
      </c>
      <c r="AB25" s="463">
        <v>5952</v>
      </c>
      <c r="AC25" s="1364">
        <v>5639.3462370586758</v>
      </c>
      <c r="AD25" s="542">
        <v>42576</v>
      </c>
      <c r="AE25" s="542">
        <v>35392.966698754222</v>
      </c>
      <c r="AF25" s="463">
        <v>5760</v>
      </c>
      <c r="AG25" s="1364">
        <v>3666.1000000000004</v>
      </c>
      <c r="AH25" s="542">
        <v>48336</v>
      </c>
      <c r="AI25" s="542">
        <v>39059.066698754221</v>
      </c>
      <c r="AJ25" s="463">
        <v>5952</v>
      </c>
      <c r="AK25" s="1364">
        <v>5597.7852298392436</v>
      </c>
      <c r="AL25" s="542">
        <v>17664</v>
      </c>
      <c r="AM25" s="542">
        <v>14903.23146689792</v>
      </c>
      <c r="AN25" s="542">
        <v>54288</v>
      </c>
      <c r="AO25" s="542">
        <v>44656.851928593467</v>
      </c>
      <c r="AP25" s="463">
        <v>5952</v>
      </c>
      <c r="AQ25" s="1364">
        <v>5946.93</v>
      </c>
      <c r="AR25" s="542">
        <v>60240</v>
      </c>
      <c r="AS25" s="542">
        <v>50603.781928593467</v>
      </c>
      <c r="AT25" s="463">
        <v>5376</v>
      </c>
      <c r="AU25" s="1364">
        <v>5072.5567838810139</v>
      </c>
      <c r="AV25" s="542">
        <v>65616</v>
      </c>
      <c r="AW25" s="542">
        <v>55676.338712474484</v>
      </c>
      <c r="AX25" s="463">
        <v>5952</v>
      </c>
      <c r="AY25" s="1364">
        <v>5270.0762620006035</v>
      </c>
      <c r="AZ25" s="542">
        <v>17280</v>
      </c>
      <c r="BA25" s="542">
        <v>16289.563045881618</v>
      </c>
      <c r="BB25" s="542">
        <v>34944</v>
      </c>
      <c r="BC25" s="542">
        <v>31192.794512779539</v>
      </c>
      <c r="BD25" s="542">
        <v>71568</v>
      </c>
      <c r="BE25" s="542">
        <v>60946.41497447509</v>
      </c>
      <c r="BF25" s="1217"/>
      <c r="BG25" s="1217"/>
      <c r="BH25" s="1217"/>
      <c r="BI25" s="1365"/>
      <c r="BJ25" s="1365"/>
    </row>
    <row r="26" spans="2:62" ht="15" hidden="1" customHeight="1" x14ac:dyDescent="0.25">
      <c r="B26" s="1402"/>
      <c r="C26" s="1363"/>
      <c r="D26" s="1025">
        <v>8</v>
      </c>
      <c r="E26" s="1392"/>
      <c r="F26" s="1025">
        <v>8</v>
      </c>
      <c r="G26" s="1392"/>
      <c r="H26" s="463"/>
      <c r="I26" s="1036"/>
      <c r="J26" s="1025">
        <v>8</v>
      </c>
      <c r="K26" s="1392"/>
      <c r="L26" s="542"/>
      <c r="M26" s="542"/>
      <c r="N26" s="1025">
        <v>10</v>
      </c>
      <c r="O26" s="1392"/>
      <c r="P26" s="542"/>
      <c r="Q26" s="542"/>
      <c r="R26" s="1025">
        <v>8</v>
      </c>
      <c r="S26" s="1392"/>
      <c r="T26" s="542"/>
      <c r="U26" s="542"/>
      <c r="V26" s="1025">
        <v>8</v>
      </c>
      <c r="W26" s="1392"/>
      <c r="X26" s="542"/>
      <c r="Y26" s="542"/>
      <c r="Z26" s="542"/>
      <c r="AA26" s="542"/>
      <c r="AB26" s="1025">
        <v>8</v>
      </c>
      <c r="AC26" s="1392"/>
      <c r="AD26" s="542"/>
      <c r="AE26" s="542"/>
      <c r="AF26" s="1025">
        <v>8</v>
      </c>
      <c r="AG26" s="1392"/>
      <c r="AH26" s="542"/>
      <c r="AI26" s="542"/>
      <c r="AJ26" s="1025">
        <v>8</v>
      </c>
      <c r="AK26" s="1392"/>
      <c r="AL26" s="542"/>
      <c r="AM26" s="542"/>
      <c r="AN26" s="542"/>
      <c r="AO26" s="542"/>
      <c r="AP26" s="1025">
        <v>8</v>
      </c>
      <c r="AQ26" s="1392"/>
      <c r="AR26" s="542"/>
      <c r="AS26" s="542"/>
      <c r="AT26" s="1025">
        <v>8</v>
      </c>
      <c r="AU26" s="1392"/>
      <c r="AV26" s="542"/>
      <c r="AW26" s="542"/>
      <c r="AX26" s="1025">
        <v>8</v>
      </c>
      <c r="AY26" s="1392"/>
      <c r="AZ26" s="542"/>
      <c r="BA26" s="542"/>
      <c r="BB26" s="542">
        <v>0</v>
      </c>
      <c r="BC26" s="542">
        <v>0</v>
      </c>
      <c r="BD26" s="542"/>
      <c r="BE26" s="542"/>
      <c r="BF26" s="1217"/>
      <c r="BG26" s="1217"/>
      <c r="BH26" s="1217"/>
      <c r="BI26" s="1365"/>
      <c r="BJ26" s="1365"/>
    </row>
    <row r="27" spans="2:62" x14ac:dyDescent="0.25">
      <c r="B27" s="1402" t="s">
        <v>108</v>
      </c>
      <c r="C27" s="1363" t="s">
        <v>325</v>
      </c>
      <c r="D27" s="463">
        <v>2736</v>
      </c>
      <c r="E27" s="1364">
        <v>2700.8599999999997</v>
      </c>
      <c r="F27" s="463">
        <v>2827.2</v>
      </c>
      <c r="G27" s="1364">
        <v>2810.3999999999996</v>
      </c>
      <c r="H27" s="463">
        <v>5563.2</v>
      </c>
      <c r="I27" s="1036">
        <v>5511.2599999999993</v>
      </c>
      <c r="J27" s="463">
        <v>2736</v>
      </c>
      <c r="K27" s="1364">
        <v>2637.3777000000005</v>
      </c>
      <c r="L27" s="542">
        <v>8299.2000000000007</v>
      </c>
      <c r="M27" s="542">
        <v>8148.6376999999993</v>
      </c>
      <c r="N27" s="463">
        <v>2827.2</v>
      </c>
      <c r="O27" s="1364">
        <v>2792.12</v>
      </c>
      <c r="P27" s="542">
        <v>11126.400000000001</v>
      </c>
      <c r="Q27" s="542">
        <v>10940.757699999998</v>
      </c>
      <c r="R27" s="463">
        <v>2827.2</v>
      </c>
      <c r="S27" s="1364">
        <v>2877.5000000000018</v>
      </c>
      <c r="T27" s="542">
        <v>13953.600000000002</v>
      </c>
      <c r="U27" s="542">
        <v>13818.2577</v>
      </c>
      <c r="V27" s="463">
        <v>2736</v>
      </c>
      <c r="W27" s="1364">
        <v>2844.6342810698857</v>
      </c>
      <c r="X27" s="542">
        <v>8390.4</v>
      </c>
      <c r="Y27" s="542">
        <v>8514.2542810698869</v>
      </c>
      <c r="Z27" s="542">
        <v>16689.599999999999</v>
      </c>
      <c r="AA27" s="542">
        <v>16662.891981069886</v>
      </c>
      <c r="AB27" s="463">
        <v>2827.2</v>
      </c>
      <c r="AC27" s="1364">
        <v>3161.9019915347162</v>
      </c>
      <c r="AD27" s="542">
        <v>19516.8</v>
      </c>
      <c r="AE27" s="542">
        <v>19824.793972604602</v>
      </c>
      <c r="AF27" s="463">
        <v>2736</v>
      </c>
      <c r="AG27" s="1364">
        <v>2126.0799999999986</v>
      </c>
      <c r="AH27" s="542">
        <v>22252.799999999999</v>
      </c>
      <c r="AI27" s="542">
        <v>21950.873972604601</v>
      </c>
      <c r="AJ27" s="463">
        <v>2827.2</v>
      </c>
      <c r="AK27" s="1364">
        <v>3144.7247738404553</v>
      </c>
      <c r="AL27" s="542">
        <v>8390.4</v>
      </c>
      <c r="AM27" s="542">
        <v>8432.7067653751692</v>
      </c>
      <c r="AN27" s="542">
        <v>25080</v>
      </c>
      <c r="AO27" s="542">
        <v>25095.598746445055</v>
      </c>
      <c r="AP27" s="463">
        <v>2827.2</v>
      </c>
      <c r="AQ27" s="1364">
        <v>3428.53</v>
      </c>
      <c r="AR27" s="542">
        <v>27907.200000000001</v>
      </c>
      <c r="AS27" s="542">
        <v>28524.128746445054</v>
      </c>
      <c r="AT27" s="463">
        <v>2553.6</v>
      </c>
      <c r="AU27" s="1364">
        <v>2666.4360493833824</v>
      </c>
      <c r="AV27" s="542">
        <v>30460.799999999999</v>
      </c>
      <c r="AW27" s="542">
        <v>31190.564795828435</v>
      </c>
      <c r="AX27" s="463">
        <v>2827.2</v>
      </c>
      <c r="AY27" s="1364">
        <v>2809.4399999999996</v>
      </c>
      <c r="AZ27" s="542">
        <v>8208</v>
      </c>
      <c r="BA27" s="542">
        <v>8904.4060493833822</v>
      </c>
      <c r="BB27" s="542">
        <v>16598.400000000001</v>
      </c>
      <c r="BC27" s="542">
        <v>17337.112814758551</v>
      </c>
      <c r="BD27" s="542">
        <v>33288</v>
      </c>
      <c r="BE27" s="542">
        <v>34000.004795828434</v>
      </c>
      <c r="BF27" s="1217"/>
      <c r="BG27" s="1217"/>
      <c r="BH27" s="1217"/>
      <c r="BI27" s="1365"/>
      <c r="BJ27" s="1365"/>
    </row>
    <row r="28" spans="2:62" ht="15" hidden="1" customHeight="1" x14ac:dyDescent="0.25">
      <c r="B28" s="1402"/>
      <c r="C28" s="1363"/>
      <c r="D28" s="1025">
        <v>3.8</v>
      </c>
      <c r="E28" s="1392"/>
      <c r="F28" s="1025">
        <v>3.8</v>
      </c>
      <c r="G28" s="1392"/>
      <c r="H28" s="463"/>
      <c r="I28" s="1036"/>
      <c r="J28" s="1025">
        <v>3.8</v>
      </c>
      <c r="K28" s="1392"/>
      <c r="L28" s="542"/>
      <c r="M28" s="542"/>
      <c r="N28" s="1025">
        <v>3.8</v>
      </c>
      <c r="O28" s="1392"/>
      <c r="P28" s="542"/>
      <c r="Q28" s="542"/>
      <c r="R28" s="1025">
        <v>3.8</v>
      </c>
      <c r="S28" s="1392"/>
      <c r="T28" s="542"/>
      <c r="U28" s="542"/>
      <c r="V28" s="1025">
        <v>3.8</v>
      </c>
      <c r="W28" s="1392"/>
      <c r="X28" s="542"/>
      <c r="Y28" s="542"/>
      <c r="Z28" s="542"/>
      <c r="AA28" s="542"/>
      <c r="AB28" s="1025">
        <v>3.8</v>
      </c>
      <c r="AC28" s="1392"/>
      <c r="AD28" s="542"/>
      <c r="AE28" s="542"/>
      <c r="AF28" s="1025">
        <v>3.8</v>
      </c>
      <c r="AG28" s="1392"/>
      <c r="AH28" s="542"/>
      <c r="AI28" s="542"/>
      <c r="AJ28" s="1025">
        <v>3.8</v>
      </c>
      <c r="AK28" s="1392"/>
      <c r="AL28" s="542"/>
      <c r="AM28" s="542"/>
      <c r="AN28" s="542"/>
      <c r="AO28" s="542"/>
      <c r="AP28" s="1025">
        <v>3.8</v>
      </c>
      <c r="AQ28" s="1392"/>
      <c r="AR28" s="542"/>
      <c r="AS28" s="542"/>
      <c r="AT28" s="1025">
        <v>3.8</v>
      </c>
      <c r="AU28" s="1392"/>
      <c r="AV28" s="542"/>
      <c r="AW28" s="542"/>
      <c r="AX28" s="1025">
        <v>3.8</v>
      </c>
      <c r="AY28" s="1392"/>
      <c r="AZ28" s="542"/>
      <c r="BA28" s="542"/>
      <c r="BB28" s="542">
        <v>0</v>
      </c>
      <c r="BC28" s="542">
        <v>0</v>
      </c>
      <c r="BD28" s="542"/>
      <c r="BE28" s="542"/>
      <c r="BF28" s="1217"/>
      <c r="BG28" s="1217"/>
      <c r="BH28" s="1217"/>
      <c r="BI28" s="1365"/>
      <c r="BJ28" s="1365"/>
    </row>
    <row r="29" spans="2:62" x14ac:dyDescent="0.25">
      <c r="B29" s="1402" t="s">
        <v>81</v>
      </c>
      <c r="C29" s="1363" t="s">
        <v>325</v>
      </c>
      <c r="D29" s="463">
        <v>10041.9527589967</v>
      </c>
      <c r="E29" s="1364">
        <v>9353.6399999999976</v>
      </c>
      <c r="F29" s="463">
        <v>10348.274595475326</v>
      </c>
      <c r="G29" s="1364">
        <v>9572.6199999999935</v>
      </c>
      <c r="H29" s="463">
        <v>20390.227354472026</v>
      </c>
      <c r="I29" s="1036">
        <v>18926.259999999991</v>
      </c>
      <c r="J29" s="463">
        <v>8375.1559680806349</v>
      </c>
      <c r="K29" s="1364">
        <v>8751.9199999999928</v>
      </c>
      <c r="L29" s="542">
        <v>28765.383322552661</v>
      </c>
      <c r="M29" s="542">
        <v>27678.179999999986</v>
      </c>
      <c r="N29" s="463">
        <v>6804.9363156591799</v>
      </c>
      <c r="O29" s="1364">
        <v>9362.7900000000009</v>
      </c>
      <c r="P29" s="542">
        <v>35570.31963821184</v>
      </c>
      <c r="Q29" s="542">
        <v>37040.969999999987</v>
      </c>
      <c r="R29" s="463">
        <v>11098.39710123152</v>
      </c>
      <c r="S29" s="1364">
        <v>9577.0499999999993</v>
      </c>
      <c r="T29" s="542">
        <v>46668.716739443364</v>
      </c>
      <c r="U29" s="542">
        <v>46618.01999999999</v>
      </c>
      <c r="V29" s="463">
        <v>10781.619989563551</v>
      </c>
      <c r="W29" s="1364">
        <v>9657.4900000000034</v>
      </c>
      <c r="X29" s="542">
        <v>28684.953406454249</v>
      </c>
      <c r="Y29" s="542">
        <v>28597.33</v>
      </c>
      <c r="Z29" s="542">
        <v>57450.336729006915</v>
      </c>
      <c r="AA29" s="542">
        <v>56275.509999999987</v>
      </c>
      <c r="AB29" s="463">
        <v>10595.762572359146</v>
      </c>
      <c r="AC29" s="1364">
        <v>9786.4699999999975</v>
      </c>
      <c r="AD29" s="542">
        <v>68046.099301366063</v>
      </c>
      <c r="AE29" s="542">
        <v>66061.979999999981</v>
      </c>
      <c r="AF29" s="463">
        <v>10234.170426087781</v>
      </c>
      <c r="AG29" s="1364">
        <v>6303.0300000000007</v>
      </c>
      <c r="AH29" s="542">
        <v>78280.269727453851</v>
      </c>
      <c r="AI29" s="542">
        <v>72365.00999999998</v>
      </c>
      <c r="AJ29" s="463">
        <v>10595.762572359146</v>
      </c>
      <c r="AK29" s="1364">
        <v>11324.401142331399</v>
      </c>
      <c r="AL29" s="542">
        <v>31425.695570806078</v>
      </c>
      <c r="AM29" s="542">
        <v>27413.901142331397</v>
      </c>
      <c r="AN29" s="542">
        <v>88876.032299813</v>
      </c>
      <c r="AO29" s="542">
        <v>83689.411142331373</v>
      </c>
      <c r="AP29" s="463">
        <v>10595.762572359146</v>
      </c>
      <c r="AQ29" s="1364">
        <v>10709.73</v>
      </c>
      <c r="AR29" s="542">
        <v>99471.794872172148</v>
      </c>
      <c r="AS29" s="542">
        <v>94399.141142331369</v>
      </c>
      <c r="AT29" s="463">
        <v>9594.113945141451</v>
      </c>
      <c r="AU29" s="1364">
        <v>9353.8741919054373</v>
      </c>
      <c r="AV29" s="542">
        <v>109065.9088173136</v>
      </c>
      <c r="AW29" s="542">
        <v>103753.01533423681</v>
      </c>
      <c r="AX29" s="463">
        <v>10595.762572359146</v>
      </c>
      <c r="AY29" s="1364">
        <v>10141.914385331263</v>
      </c>
      <c r="AZ29" s="542">
        <v>30785.639089859746</v>
      </c>
      <c r="BA29" s="542">
        <v>30205.5185772367</v>
      </c>
      <c r="BB29" s="542">
        <v>62211.334660665823</v>
      </c>
      <c r="BC29" s="542">
        <v>57619.419719568097</v>
      </c>
      <c r="BD29" s="542">
        <v>119661.67138967275</v>
      </c>
      <c r="BE29" s="542">
        <v>113894.92971956808</v>
      </c>
      <c r="BF29" s="1217"/>
      <c r="BG29" s="1217"/>
      <c r="BH29" s="1217"/>
      <c r="BI29" s="1365"/>
      <c r="BJ29" s="1365"/>
    </row>
    <row r="30" spans="2:62" ht="15" hidden="1" customHeight="1" x14ac:dyDescent="0.25">
      <c r="B30" s="1402"/>
      <c r="C30" s="1363"/>
      <c r="D30" s="463">
        <v>13.947156609717638</v>
      </c>
      <c r="E30" s="1364"/>
      <c r="F30" s="463">
        <v>13.90897123047759</v>
      </c>
      <c r="G30" s="1364"/>
      <c r="H30" s="463"/>
      <c r="I30" s="1036"/>
      <c r="J30" s="463">
        <v>11.632161066778659</v>
      </c>
      <c r="K30" s="1364"/>
      <c r="L30" s="542"/>
      <c r="M30" s="542"/>
      <c r="N30" s="463">
        <v>9.1464197791118007</v>
      </c>
      <c r="O30" s="1364"/>
      <c r="P30" s="542"/>
      <c r="Q30" s="542"/>
      <c r="R30" s="463">
        <v>14.917200404881076</v>
      </c>
      <c r="S30" s="1364"/>
      <c r="T30" s="542"/>
      <c r="U30" s="542"/>
      <c r="V30" s="463">
        <v>14.974472207727153</v>
      </c>
      <c r="W30" s="1364"/>
      <c r="X30" s="542"/>
      <c r="Y30" s="542"/>
      <c r="Z30" s="542"/>
      <c r="AA30" s="542"/>
      <c r="AB30" s="463">
        <v>14.241616360697778</v>
      </c>
      <c r="AC30" s="1364"/>
      <c r="AD30" s="542"/>
      <c r="AE30" s="542"/>
      <c r="AF30" s="463">
        <v>14.214125591788585</v>
      </c>
      <c r="AG30" s="1364"/>
      <c r="AH30" s="542"/>
      <c r="AI30" s="542"/>
      <c r="AJ30" s="1026">
        <v>14.241616360697778</v>
      </c>
      <c r="AK30" s="1364"/>
      <c r="AL30" s="542"/>
      <c r="AM30" s="542"/>
      <c r="AN30" s="542"/>
      <c r="AO30" s="542"/>
      <c r="AP30" s="1026">
        <v>14.241616360697778</v>
      </c>
      <c r="AQ30" s="1364"/>
      <c r="AR30" s="542"/>
      <c r="AS30" s="542"/>
      <c r="AT30" s="1026">
        <v>14.276955275508111</v>
      </c>
      <c r="AU30" s="1364"/>
      <c r="AV30" s="542"/>
      <c r="AW30" s="542"/>
      <c r="AX30" s="1026">
        <v>14.241616360697778</v>
      </c>
      <c r="AY30" s="1364"/>
      <c r="AZ30" s="542"/>
      <c r="BA30" s="542"/>
      <c r="BB30" s="542">
        <v>0</v>
      </c>
      <c r="BC30" s="542">
        <v>0</v>
      </c>
      <c r="BD30" s="542"/>
      <c r="BE30" s="542"/>
      <c r="BF30" s="1217"/>
      <c r="BG30" s="1217"/>
      <c r="BH30" s="1217"/>
      <c r="BI30" s="1365"/>
      <c r="BJ30" s="1365"/>
    </row>
    <row r="31" spans="2:62" x14ac:dyDescent="0.25">
      <c r="B31" s="1402" t="s">
        <v>57</v>
      </c>
      <c r="C31" s="1363" t="s">
        <v>325</v>
      </c>
      <c r="D31" s="463">
        <v>2261.5313254967323</v>
      </c>
      <c r="E31" s="1364">
        <v>2520</v>
      </c>
      <c r="F31" s="463">
        <v>2337.0352508951705</v>
      </c>
      <c r="G31" s="1364">
        <v>2508</v>
      </c>
      <c r="H31" s="463">
        <v>4598.5665763919023</v>
      </c>
      <c r="I31" s="1036">
        <v>5028</v>
      </c>
      <c r="J31" s="463">
        <v>1398.7102180060751</v>
      </c>
      <c r="K31" s="1364">
        <v>1993.5</v>
      </c>
      <c r="L31" s="542">
        <v>5997.2767943979779</v>
      </c>
      <c r="M31" s="542">
        <v>7021.5</v>
      </c>
      <c r="N31" s="463">
        <v>637.06437054932564</v>
      </c>
      <c r="O31" s="1364">
        <v>2604</v>
      </c>
      <c r="P31" s="542">
        <v>6634.3411649473037</v>
      </c>
      <c r="Q31" s="542">
        <v>9625.5</v>
      </c>
      <c r="R31" s="463">
        <v>2261.5313254967323</v>
      </c>
      <c r="S31" s="1364">
        <v>2605.5</v>
      </c>
      <c r="T31" s="542">
        <v>8895.8724904440351</v>
      </c>
      <c r="U31" s="542">
        <v>12231</v>
      </c>
      <c r="V31" s="463">
        <v>2186.0274000982936</v>
      </c>
      <c r="W31" s="1364">
        <v>2655.1872689042589</v>
      </c>
      <c r="X31" s="542">
        <v>5084.6230961443516</v>
      </c>
      <c r="Y31" s="542">
        <v>7864.6872689042593</v>
      </c>
      <c r="Z31" s="542">
        <v>11081.899890542329</v>
      </c>
      <c r="AA31" s="542">
        <v>14886.187268904259</v>
      </c>
      <c r="AB31" s="463">
        <v>2355.91123224478</v>
      </c>
      <c r="AC31" s="1364">
        <v>2593.3732936844058</v>
      </c>
      <c r="AD31" s="542">
        <v>13437.811122787109</v>
      </c>
      <c r="AE31" s="542">
        <v>17479.560562588664</v>
      </c>
      <c r="AF31" s="463">
        <v>2280.4073068463422</v>
      </c>
      <c r="AG31" s="1364">
        <v>189.00000000000009</v>
      </c>
      <c r="AH31" s="542">
        <v>15718.218429633451</v>
      </c>
      <c r="AI31" s="542">
        <v>17668.560562588664</v>
      </c>
      <c r="AJ31" s="463">
        <v>2355.91123224478</v>
      </c>
      <c r="AK31" s="1364">
        <v>2492.0536064585071</v>
      </c>
      <c r="AL31" s="542">
        <v>6992.2297713359021</v>
      </c>
      <c r="AM31" s="542">
        <v>5274.4269001429129</v>
      </c>
      <c r="AN31" s="542">
        <v>18074.129661878229</v>
      </c>
      <c r="AO31" s="542">
        <v>20160.61416904717</v>
      </c>
      <c r="AP31" s="463">
        <v>2355.91123224478</v>
      </c>
      <c r="AQ31" s="1364">
        <v>2677.98</v>
      </c>
      <c r="AR31" s="542">
        <v>20430.040894123009</v>
      </c>
      <c r="AS31" s="542">
        <v>22838.59416904717</v>
      </c>
      <c r="AT31" s="463">
        <v>2119.9614653746594</v>
      </c>
      <c r="AU31" s="1364">
        <v>2352</v>
      </c>
      <c r="AV31" s="542">
        <v>22550.002359497666</v>
      </c>
      <c r="AW31" s="542">
        <v>25190.59416904717</v>
      </c>
      <c r="AX31" s="463">
        <v>2355.91123224478</v>
      </c>
      <c r="AY31" s="1364">
        <v>2592.04</v>
      </c>
      <c r="AZ31" s="542">
        <v>6831.7839298642193</v>
      </c>
      <c r="BA31" s="542">
        <v>7622.02</v>
      </c>
      <c r="BB31" s="542">
        <v>13824.013701200121</v>
      </c>
      <c r="BC31" s="542">
        <v>12896.446900142913</v>
      </c>
      <c r="BD31" s="542">
        <v>24905.913591742446</v>
      </c>
      <c r="BE31" s="542">
        <v>27782.634169047171</v>
      </c>
      <c r="BF31" s="1217"/>
      <c r="BG31" s="1217"/>
      <c r="BH31" s="1217"/>
      <c r="BI31" s="1365"/>
      <c r="BJ31" s="1365"/>
    </row>
    <row r="32" spans="2:62" ht="15" hidden="1" customHeight="1" x14ac:dyDescent="0.25">
      <c r="B32" s="1402"/>
      <c r="C32" s="1363"/>
      <c r="D32" s="1025">
        <v>3.1410157298565728</v>
      </c>
      <c r="E32" s="1392"/>
      <c r="F32" s="1025">
        <v>3.1411764124935089</v>
      </c>
      <c r="G32" s="1392"/>
      <c r="H32" s="463"/>
      <c r="I32" s="1036"/>
      <c r="J32" s="1025">
        <v>1.9426530805639932</v>
      </c>
      <c r="K32" s="1392"/>
      <c r="L32" s="542"/>
      <c r="M32" s="542"/>
      <c r="N32" s="1025">
        <v>0.85626931525446992</v>
      </c>
      <c r="O32" s="1392"/>
      <c r="P32" s="542"/>
      <c r="Q32" s="542"/>
      <c r="R32" s="1025">
        <v>3.039692641796683</v>
      </c>
      <c r="S32" s="1392"/>
      <c r="T32" s="542"/>
      <c r="U32" s="542"/>
      <c r="V32" s="1025">
        <v>3.0361491668031855</v>
      </c>
      <c r="W32" s="1392"/>
      <c r="X32" s="542"/>
      <c r="Y32" s="542"/>
      <c r="Z32" s="542"/>
      <c r="AA32" s="542"/>
      <c r="AB32" s="1025">
        <v>3.1665473551677152</v>
      </c>
      <c r="AC32" s="1392"/>
      <c r="AD32" s="542"/>
      <c r="AE32" s="542"/>
      <c r="AF32" s="1025">
        <v>3.1672323706199195</v>
      </c>
      <c r="AG32" s="1392"/>
      <c r="AH32" s="542"/>
      <c r="AI32" s="542"/>
      <c r="AJ32" s="1025">
        <v>3.1665473551677152</v>
      </c>
      <c r="AK32" s="1392"/>
      <c r="AL32" s="542"/>
      <c r="AM32" s="542"/>
      <c r="AN32" s="542"/>
      <c r="AO32" s="542"/>
      <c r="AP32" s="1025">
        <v>3.1665473551677152</v>
      </c>
      <c r="AQ32" s="1392"/>
      <c r="AR32" s="542"/>
      <c r="AS32" s="542"/>
      <c r="AT32" s="1025">
        <v>3.1547045615694338</v>
      </c>
      <c r="AU32" s="1392"/>
      <c r="AV32" s="542"/>
      <c r="AW32" s="542"/>
      <c r="AX32" s="1025">
        <v>3.1665473551677152</v>
      </c>
      <c r="AY32" s="1392"/>
      <c r="AZ32" s="542"/>
      <c r="BA32" s="542"/>
      <c r="BB32" s="542">
        <v>0</v>
      </c>
      <c r="BC32" s="542">
        <v>0</v>
      </c>
      <c r="BD32" s="542"/>
      <c r="BE32" s="542"/>
      <c r="BF32" s="1217"/>
      <c r="BG32" s="1217"/>
      <c r="BH32" s="1217"/>
      <c r="BI32" s="1365"/>
      <c r="BJ32" s="1365"/>
    </row>
    <row r="33" spans="2:62" x14ac:dyDescent="0.25">
      <c r="B33" s="1402" t="s">
        <v>58</v>
      </c>
      <c r="C33" s="1363" t="s">
        <v>325</v>
      </c>
      <c r="D33" s="463">
        <v>1087.8731718209224</v>
      </c>
      <c r="E33" s="1364">
        <v>1080.0100000000002</v>
      </c>
      <c r="F33" s="463">
        <v>1124.2487439991069</v>
      </c>
      <c r="G33" s="1364">
        <v>1121.5</v>
      </c>
      <c r="H33" s="463">
        <v>2212.1219158200292</v>
      </c>
      <c r="I33" s="1036">
        <v>2201.5100000000002</v>
      </c>
      <c r="J33" s="463">
        <v>544.01250418666984</v>
      </c>
      <c r="K33" s="1364">
        <v>917.20000000000016</v>
      </c>
      <c r="L33" s="542">
        <v>2756.1344200066992</v>
      </c>
      <c r="M33" s="542">
        <v>3118.7100000000005</v>
      </c>
      <c r="N33" s="463">
        <v>219.8745115552083</v>
      </c>
      <c r="O33" s="1364">
        <v>1116.1999999999998</v>
      </c>
      <c r="P33" s="542">
        <v>2976.0089315619075</v>
      </c>
      <c r="Q33" s="542">
        <v>4234.91</v>
      </c>
      <c r="R33" s="463">
        <v>1052.7962487439995</v>
      </c>
      <c r="S33" s="1364">
        <v>1121.5</v>
      </c>
      <c r="T33" s="542">
        <v>4028.805180305907</v>
      </c>
      <c r="U33" s="542">
        <v>5356.41</v>
      </c>
      <c r="V33" s="463">
        <v>1016.4206765658146</v>
      </c>
      <c r="W33" s="1364">
        <v>1106.31</v>
      </c>
      <c r="X33" s="542">
        <v>2289.0914368650224</v>
      </c>
      <c r="Y33" s="542">
        <v>3344.0099999999998</v>
      </c>
      <c r="Z33" s="542">
        <v>5045.2258568717216</v>
      </c>
      <c r="AA33" s="542">
        <v>6462.72</v>
      </c>
      <c r="AB33" s="463">
        <v>1142.1118678128837</v>
      </c>
      <c r="AC33" s="1364">
        <v>1111.2200000000003</v>
      </c>
      <c r="AD33" s="542">
        <v>6187.3377246846048</v>
      </c>
      <c r="AE33" s="542">
        <v>7573.9400000000005</v>
      </c>
      <c r="AF33" s="463">
        <v>1105.7362956346997</v>
      </c>
      <c r="AG33" s="1364">
        <v>78</v>
      </c>
      <c r="AH33" s="542">
        <v>7293.0740203193045</v>
      </c>
      <c r="AI33" s="542">
        <v>7651.9400000000005</v>
      </c>
      <c r="AJ33" s="463">
        <v>1142.1118678128837</v>
      </c>
      <c r="AK33" s="1364">
        <v>1054</v>
      </c>
      <c r="AL33" s="542">
        <v>3389.9600312604671</v>
      </c>
      <c r="AM33" s="542">
        <v>2243.2200000000003</v>
      </c>
      <c r="AN33" s="542">
        <v>8435.1858881321878</v>
      </c>
      <c r="AO33" s="542">
        <v>8705.94</v>
      </c>
      <c r="AP33" s="463">
        <v>1142.1118678128837</v>
      </c>
      <c r="AQ33" s="1364">
        <v>1142.81</v>
      </c>
      <c r="AR33" s="542">
        <v>9577.2977559450719</v>
      </c>
      <c r="AS33" s="542">
        <v>9848.75</v>
      </c>
      <c r="AT33" s="463">
        <v>1024.0535893714411</v>
      </c>
      <c r="AU33" s="1364">
        <v>1008.0400000000001</v>
      </c>
      <c r="AV33" s="542">
        <v>10601.351345316512</v>
      </c>
      <c r="AW33" s="542">
        <v>10856.79</v>
      </c>
      <c r="AX33" s="463">
        <v>1142.1118678128837</v>
      </c>
      <c r="AY33" s="1364">
        <v>1116</v>
      </c>
      <c r="AZ33" s="542">
        <v>3308.2773249972083</v>
      </c>
      <c r="BA33" s="542">
        <v>3266.85</v>
      </c>
      <c r="BB33" s="542">
        <v>6698.2373562576759</v>
      </c>
      <c r="BC33" s="542">
        <v>5510.07</v>
      </c>
      <c r="BD33" s="542">
        <v>11743.463213129397</v>
      </c>
      <c r="BE33" s="542">
        <v>11972.79</v>
      </c>
      <c r="BF33" s="1217"/>
      <c r="BG33" s="1217"/>
      <c r="BH33" s="1217"/>
      <c r="BI33" s="1365"/>
      <c r="BJ33" s="1365"/>
    </row>
    <row r="34" spans="2:62" ht="15" hidden="1" customHeight="1" x14ac:dyDescent="0.25">
      <c r="B34" s="1402"/>
      <c r="C34" s="1363"/>
      <c r="D34" s="1025">
        <v>1.5109349608623921</v>
      </c>
      <c r="E34" s="1392"/>
      <c r="F34" s="1025">
        <v>1.5110870215041758</v>
      </c>
      <c r="G34" s="1392"/>
      <c r="H34" s="463"/>
      <c r="I34" s="1036"/>
      <c r="J34" s="1025">
        <v>0.75557292248148589</v>
      </c>
      <c r="K34" s="1392"/>
      <c r="L34" s="542"/>
      <c r="M34" s="542"/>
      <c r="N34" s="1025">
        <v>0.29553025746667783</v>
      </c>
      <c r="O34" s="1392"/>
      <c r="P34" s="542"/>
      <c r="Q34" s="542"/>
      <c r="R34" s="1025">
        <v>1.4150487214301066</v>
      </c>
      <c r="S34" s="1392"/>
      <c r="T34" s="542"/>
      <c r="U34" s="542"/>
      <c r="V34" s="1025">
        <v>1.411695384119187</v>
      </c>
      <c r="W34" s="1392"/>
      <c r="X34" s="542"/>
      <c r="Y34" s="542"/>
      <c r="Z34" s="542"/>
      <c r="AA34" s="542"/>
      <c r="AB34" s="1025">
        <v>1.5350965965226933</v>
      </c>
      <c r="AC34" s="1392"/>
      <c r="AD34" s="542"/>
      <c r="AE34" s="542"/>
      <c r="AF34" s="1025">
        <v>1.5357448550481938</v>
      </c>
      <c r="AG34" s="1392"/>
      <c r="AH34" s="542"/>
      <c r="AI34" s="542"/>
      <c r="AJ34" s="1025">
        <v>1.5350965965226933</v>
      </c>
      <c r="AK34" s="1392"/>
      <c r="AL34" s="542"/>
      <c r="AM34" s="542"/>
      <c r="AN34" s="542"/>
      <c r="AO34" s="542"/>
      <c r="AP34" s="1025">
        <v>1.5350965965226933</v>
      </c>
      <c r="AQ34" s="1392"/>
      <c r="AR34" s="542"/>
      <c r="AS34" s="542"/>
      <c r="AT34" s="1025">
        <v>1.523889269897978</v>
      </c>
      <c r="AU34" s="1392"/>
      <c r="AV34" s="542"/>
      <c r="AW34" s="542"/>
      <c r="AX34" s="1025">
        <v>1.5350965965226933</v>
      </c>
      <c r="AY34" s="1392"/>
      <c r="AZ34" s="542"/>
      <c r="BA34" s="542"/>
      <c r="BB34" s="542">
        <v>0</v>
      </c>
      <c r="BC34" s="542">
        <v>0</v>
      </c>
      <c r="BD34" s="542"/>
      <c r="BE34" s="542"/>
      <c r="BF34" s="1217"/>
      <c r="BG34" s="1217"/>
      <c r="BH34" s="1217"/>
      <c r="BI34" s="1365"/>
      <c r="BJ34" s="1365"/>
    </row>
    <row r="35" spans="2:62" x14ac:dyDescent="0.25">
      <c r="B35" s="1402" t="s">
        <v>59</v>
      </c>
      <c r="C35" s="1363" t="s">
        <v>325</v>
      </c>
      <c r="D35" s="463">
        <v>1305.5801155171234</v>
      </c>
      <c r="E35" s="1364">
        <v>1500.5581241701802</v>
      </c>
      <c r="F35" s="463">
        <v>1358.0979797228297</v>
      </c>
      <c r="G35" s="1364">
        <v>1621.828726503662</v>
      </c>
      <c r="H35" s="463">
        <v>2663.6780952399531</v>
      </c>
      <c r="I35" s="1036">
        <v>3122.3868506738422</v>
      </c>
      <c r="J35" s="463">
        <v>1312.7906988810614</v>
      </c>
      <c r="K35" s="1364">
        <v>1843.6991614628546</v>
      </c>
      <c r="L35" s="542">
        <v>3976.4687941210145</v>
      </c>
      <c r="M35" s="542">
        <v>4966.0860121366968</v>
      </c>
      <c r="N35" s="463">
        <v>1154.4534980420424</v>
      </c>
      <c r="O35" s="1364">
        <v>1511.0670763052983</v>
      </c>
      <c r="P35" s="542">
        <v>5130.9222921630571</v>
      </c>
      <c r="Q35" s="542">
        <v>6477.1530884419954</v>
      </c>
      <c r="R35" s="463">
        <v>1313.8986334745887</v>
      </c>
      <c r="S35" s="1364">
        <v>1714.6044200539532</v>
      </c>
      <c r="T35" s="542">
        <v>6444.8209256376458</v>
      </c>
      <c r="U35" s="542">
        <v>8191.7575084959481</v>
      </c>
      <c r="V35" s="463">
        <v>1265.6204963625844</v>
      </c>
      <c r="W35" s="1364">
        <v>1263.300591122267</v>
      </c>
      <c r="X35" s="542">
        <v>3733.972627879215</v>
      </c>
      <c r="Y35" s="542">
        <v>4488.9720874815184</v>
      </c>
      <c r="Z35" s="542">
        <v>7710.4414220002291</v>
      </c>
      <c r="AA35" s="542">
        <v>9455.0580996182143</v>
      </c>
      <c r="AB35" s="463">
        <v>1274.6963075978933</v>
      </c>
      <c r="AC35" s="1364">
        <v>1350.5871015835003</v>
      </c>
      <c r="AD35" s="542">
        <v>8985.137729598122</v>
      </c>
      <c r="AE35" s="542">
        <v>10805.645201201714</v>
      </c>
      <c r="AF35" s="463">
        <v>1234.3612733195541</v>
      </c>
      <c r="AG35" s="1364">
        <v>1235.4677400534083</v>
      </c>
      <c r="AH35" s="542">
        <v>10219.499002917677</v>
      </c>
      <c r="AI35" s="542">
        <v>12041.112941255124</v>
      </c>
      <c r="AJ35" s="463">
        <v>1274.6963075978933</v>
      </c>
      <c r="AK35" s="1364">
        <v>1084.0109573695499</v>
      </c>
      <c r="AL35" s="542">
        <v>3783.7538885153408</v>
      </c>
      <c r="AM35" s="542">
        <v>3670.0657990064583</v>
      </c>
      <c r="AN35" s="542">
        <v>11494.19531051557</v>
      </c>
      <c r="AO35" s="542">
        <v>13125.123898624674</v>
      </c>
      <c r="AP35" s="463">
        <v>1274.6963075978933</v>
      </c>
      <c r="AQ35" s="1364">
        <v>836.94</v>
      </c>
      <c r="AR35" s="542">
        <v>12768.891618113463</v>
      </c>
      <c r="AS35" s="542">
        <v>13962.063898624674</v>
      </c>
      <c r="AT35" s="463">
        <v>1143.4260102480669</v>
      </c>
      <c r="AU35" s="1364">
        <v>946.59303774050181</v>
      </c>
      <c r="AV35" s="542">
        <v>13912.31762836153</v>
      </c>
      <c r="AW35" s="542">
        <v>14908.656936365176</v>
      </c>
      <c r="AX35" s="463">
        <v>1230.634696295273</v>
      </c>
      <c r="AY35" s="1364">
        <v>1418.3838297286961</v>
      </c>
      <c r="AZ35" s="542">
        <v>3648.757014141233</v>
      </c>
      <c r="BA35" s="542">
        <v>3201.9168674691978</v>
      </c>
      <c r="BB35" s="542">
        <v>7432.5109026565733</v>
      </c>
      <c r="BC35" s="542">
        <v>6871.9826664756565</v>
      </c>
      <c r="BD35" s="542">
        <v>15142.952324656802</v>
      </c>
      <c r="BE35" s="542">
        <v>16327.040766093873</v>
      </c>
      <c r="BF35" s="1217"/>
      <c r="BG35" s="1217"/>
      <c r="BH35" s="1217"/>
      <c r="BI35" s="1365"/>
      <c r="BJ35" s="1365"/>
    </row>
    <row r="36" spans="2:62" ht="15" hidden="1" customHeight="1" x14ac:dyDescent="0.25">
      <c r="B36" s="1402"/>
      <c r="C36" s="1363"/>
      <c r="D36" s="1025">
        <v>1.8133057159960047</v>
      </c>
      <c r="E36" s="1392"/>
      <c r="F36" s="1025">
        <v>1.8254005103801474</v>
      </c>
      <c r="G36" s="1392"/>
      <c r="H36" s="463"/>
      <c r="I36" s="1036"/>
      <c r="J36" s="1025">
        <v>1.823320415112585</v>
      </c>
      <c r="K36" s="1392"/>
      <c r="L36" s="542"/>
      <c r="M36" s="542"/>
      <c r="N36" s="1025">
        <v>1.5516848091962936</v>
      </c>
      <c r="O36" s="1392"/>
      <c r="P36" s="542"/>
      <c r="Q36" s="542"/>
      <c r="R36" s="1025">
        <v>1.7659927869282104</v>
      </c>
      <c r="S36" s="1392"/>
      <c r="T36" s="542"/>
      <c r="U36" s="542"/>
      <c r="V36" s="1025">
        <v>1.7578062449480341</v>
      </c>
      <c r="W36" s="1392"/>
      <c r="X36" s="542"/>
      <c r="Y36" s="542"/>
      <c r="Z36" s="542"/>
      <c r="AA36" s="542"/>
      <c r="AB36" s="1025">
        <v>1.7133014887068461</v>
      </c>
      <c r="AC36" s="1392"/>
      <c r="AD36" s="542"/>
      <c r="AE36" s="542"/>
      <c r="AF36" s="1025">
        <v>1.7143906573882695</v>
      </c>
      <c r="AG36" s="1392"/>
      <c r="AH36" s="542"/>
      <c r="AI36" s="542"/>
      <c r="AJ36" s="1025">
        <v>1.7133014887068461</v>
      </c>
      <c r="AK36" s="1392"/>
      <c r="AL36" s="542"/>
      <c r="AM36" s="542"/>
      <c r="AN36" s="542"/>
      <c r="AO36" s="542"/>
      <c r="AP36" s="1025">
        <v>1.7133014887068461</v>
      </c>
      <c r="AQ36" s="1392"/>
      <c r="AR36" s="542"/>
      <c r="AS36" s="542"/>
      <c r="AT36" s="1025">
        <v>1.7015268009643854</v>
      </c>
      <c r="AU36" s="1392"/>
      <c r="AV36" s="542"/>
      <c r="AW36" s="542"/>
      <c r="AX36" s="1025">
        <v>1.6540788928699905</v>
      </c>
      <c r="AY36" s="1392"/>
      <c r="AZ36" s="542"/>
      <c r="BA36" s="542"/>
      <c r="BB36" s="542">
        <v>0</v>
      </c>
      <c r="BC36" s="542">
        <v>0</v>
      </c>
      <c r="BD36" s="542"/>
      <c r="BE36" s="542"/>
      <c r="BF36" s="1217"/>
      <c r="BG36" s="1217"/>
      <c r="BH36" s="1217"/>
      <c r="BI36" s="1365"/>
      <c r="BJ36" s="1365"/>
    </row>
    <row r="37" spans="2:62" x14ac:dyDescent="0.25">
      <c r="B37" s="1402" t="s">
        <v>91</v>
      </c>
      <c r="C37" s="1363" t="s">
        <v>325</v>
      </c>
      <c r="D37" s="463">
        <v>1963.774128848816</v>
      </c>
      <c r="E37" s="1364">
        <v>2505.6562130193506</v>
      </c>
      <c r="F37" s="463">
        <v>2029.0662750058104</v>
      </c>
      <c r="G37" s="1364">
        <v>2591.9553738677723</v>
      </c>
      <c r="H37" s="463">
        <v>3992.8404038546264</v>
      </c>
      <c r="I37" s="1036">
        <v>5097.6115868871229</v>
      </c>
      <c r="J37" s="463">
        <v>1784.8511885305206</v>
      </c>
      <c r="K37" s="1364">
        <v>1841.8771086619058</v>
      </c>
      <c r="L37" s="542">
        <v>5777.6915923851466</v>
      </c>
      <c r="M37" s="542">
        <v>6939.4886955490292</v>
      </c>
      <c r="N37" s="463">
        <v>1471.4795881779401</v>
      </c>
      <c r="O37" s="1364">
        <v>2127.5822220430127</v>
      </c>
      <c r="P37" s="542">
        <v>7249.1711805630866</v>
      </c>
      <c r="Q37" s="542">
        <v>9067.070917592042</v>
      </c>
      <c r="R37" s="463">
        <v>1963.0302421211186</v>
      </c>
      <c r="S37" s="1364">
        <v>2344.5805523552681</v>
      </c>
      <c r="T37" s="542">
        <v>9212.2014226842057</v>
      </c>
      <c r="U37" s="542">
        <v>11411.65146994731</v>
      </c>
      <c r="V37" s="463">
        <v>1894.2577141743345</v>
      </c>
      <c r="W37" s="1364">
        <v>1886.9145759595212</v>
      </c>
      <c r="X37" s="542">
        <v>5328.7675444733932</v>
      </c>
      <c r="Y37" s="542">
        <v>6359.0773503578021</v>
      </c>
      <c r="Z37" s="542">
        <v>11106.459136858539</v>
      </c>
      <c r="AA37" s="542">
        <v>13298.566045906831</v>
      </c>
      <c r="AB37" s="463">
        <v>1904.4600074798568</v>
      </c>
      <c r="AC37" s="1364">
        <v>1909.022000124211</v>
      </c>
      <c r="AD37" s="542">
        <v>13010.919144338395</v>
      </c>
      <c r="AE37" s="542">
        <v>15207.588046031042</v>
      </c>
      <c r="AF37" s="463">
        <v>1847.4719481737557</v>
      </c>
      <c r="AG37" s="1364">
        <v>338.43214673084026</v>
      </c>
      <c r="AH37" s="542">
        <v>14858.391092512151</v>
      </c>
      <c r="AI37" s="542">
        <v>15546.020192761882</v>
      </c>
      <c r="AJ37" s="463">
        <v>1904.4600074798568</v>
      </c>
      <c r="AK37" s="1364">
        <v>1774.6920224247453</v>
      </c>
      <c r="AL37" s="542">
        <v>5656.3919631334693</v>
      </c>
      <c r="AM37" s="542">
        <v>4022.1461692797966</v>
      </c>
      <c r="AN37" s="542">
        <v>16762.851099992007</v>
      </c>
      <c r="AO37" s="542">
        <v>17320.712215186628</v>
      </c>
      <c r="AP37" s="463">
        <v>1904.4600074798568</v>
      </c>
      <c r="AQ37" s="1364">
        <v>1165.77</v>
      </c>
      <c r="AR37" s="542">
        <v>18667.311107471865</v>
      </c>
      <c r="AS37" s="542">
        <v>18486.482215186628</v>
      </c>
      <c r="AT37" s="463">
        <v>1739.3123855753233</v>
      </c>
      <c r="AU37" s="1364">
        <v>1402.9724335582637</v>
      </c>
      <c r="AV37" s="542">
        <v>20406.623493047187</v>
      </c>
      <c r="AW37" s="542">
        <v>19889.454648744893</v>
      </c>
      <c r="AX37" s="463">
        <v>1838.6297574894929</v>
      </c>
      <c r="AY37" s="1364">
        <v>1696.8587316215296</v>
      </c>
      <c r="AZ37" s="542">
        <v>5482.4021505446726</v>
      </c>
      <c r="BA37" s="542">
        <v>4265.6011651797926</v>
      </c>
      <c r="BB37" s="542">
        <v>11138.794113678141</v>
      </c>
      <c r="BC37" s="542">
        <v>8287.7473344595892</v>
      </c>
      <c r="BD37" s="542">
        <v>22245.25325053668</v>
      </c>
      <c r="BE37" s="542">
        <v>21586.313380366424</v>
      </c>
      <c r="BF37" s="1217"/>
      <c r="BG37" s="1217"/>
      <c r="BH37" s="1217"/>
      <c r="BI37" s="1365"/>
      <c r="BJ37" s="1365"/>
    </row>
    <row r="38" spans="2:62" ht="15" hidden="1" customHeight="1" x14ac:dyDescent="0.25">
      <c r="B38" s="1402"/>
      <c r="C38" s="1363"/>
      <c r="D38" s="1025">
        <v>2.7274640678455775</v>
      </c>
      <c r="E38" s="1392"/>
      <c r="F38" s="1025">
        <v>2.7272396169432938</v>
      </c>
      <c r="G38" s="1392"/>
      <c r="H38" s="463"/>
      <c r="I38" s="1036"/>
      <c r="J38" s="1025">
        <v>2.4789599840701673</v>
      </c>
      <c r="K38" s="1392"/>
      <c r="L38" s="542"/>
      <c r="M38" s="542"/>
      <c r="N38" s="1025">
        <v>1.9777951454004572</v>
      </c>
      <c r="O38" s="1392"/>
      <c r="P38" s="542"/>
      <c r="Q38" s="542"/>
      <c r="R38" s="1025">
        <v>2.6384815082273101</v>
      </c>
      <c r="S38" s="1392"/>
      <c r="T38" s="542"/>
      <c r="U38" s="542"/>
      <c r="V38" s="1025">
        <v>2.6309134919087982</v>
      </c>
      <c r="W38" s="1392"/>
      <c r="X38" s="542"/>
      <c r="Y38" s="542"/>
      <c r="Z38" s="542"/>
      <c r="AA38" s="542"/>
      <c r="AB38" s="1025">
        <v>2.5597580745697002</v>
      </c>
      <c r="AC38" s="1392"/>
      <c r="AD38" s="542"/>
      <c r="AE38" s="542"/>
      <c r="AF38" s="1025">
        <v>2.5659332613524386</v>
      </c>
      <c r="AG38" s="1392"/>
      <c r="AH38" s="542"/>
      <c r="AI38" s="542"/>
      <c r="AJ38" s="1025">
        <v>2.5597580745697002</v>
      </c>
      <c r="AK38" s="1392"/>
      <c r="AL38" s="542"/>
      <c r="AM38" s="542"/>
      <c r="AN38" s="542"/>
      <c r="AO38" s="542"/>
      <c r="AP38" s="1025">
        <v>2.5597580745697002</v>
      </c>
      <c r="AQ38" s="1392"/>
      <c r="AR38" s="542"/>
      <c r="AS38" s="542"/>
      <c r="AT38" s="1025">
        <v>2.5882624785347077</v>
      </c>
      <c r="AU38" s="1392"/>
      <c r="AV38" s="542"/>
      <c r="AW38" s="542"/>
      <c r="AX38" s="1025">
        <v>2.4712765557654475</v>
      </c>
      <c r="AY38" s="1392"/>
      <c r="AZ38" s="542"/>
      <c r="BA38" s="542"/>
      <c r="BB38" s="542">
        <v>0</v>
      </c>
      <c r="BC38" s="542">
        <v>0</v>
      </c>
      <c r="BD38" s="542"/>
      <c r="BE38" s="542"/>
      <c r="BF38" s="1217"/>
      <c r="BG38" s="1217"/>
      <c r="BH38" s="1217"/>
      <c r="BI38" s="1365"/>
      <c r="BJ38" s="1365"/>
    </row>
    <row r="39" spans="2:62" x14ac:dyDescent="0.25">
      <c r="B39" s="1402" t="s">
        <v>109</v>
      </c>
      <c r="C39" s="1363" t="s">
        <v>325</v>
      </c>
      <c r="D39" s="463">
        <v>1379.3991956340601</v>
      </c>
      <c r="E39" s="1364">
        <v>2996.9156628104674</v>
      </c>
      <c r="F39" s="463">
        <v>1416.5476332713592</v>
      </c>
      <c r="G39" s="1364">
        <v>3002.9758996285655</v>
      </c>
      <c r="H39" s="463">
        <v>2795.9468289054194</v>
      </c>
      <c r="I39" s="1036">
        <v>5999.8915624390329</v>
      </c>
      <c r="J39" s="463">
        <v>1530.2421045884194</v>
      </c>
      <c r="K39" s="1364">
        <v>1914.023729875239</v>
      </c>
      <c r="L39" s="542">
        <v>4326.1889334938387</v>
      </c>
      <c r="M39" s="542">
        <v>7913.9152923142719</v>
      </c>
      <c r="N39" s="463">
        <v>576.71907378001777</v>
      </c>
      <c r="O39" s="1364">
        <v>2747.3507016516887</v>
      </c>
      <c r="P39" s="542">
        <v>4902.9080072738561</v>
      </c>
      <c r="Q39" s="542">
        <v>10661.265993965961</v>
      </c>
      <c r="R39" s="463">
        <v>1413.7232844042928</v>
      </c>
      <c r="S39" s="1364">
        <v>2674.345027590778</v>
      </c>
      <c r="T39" s="542">
        <v>6316.631291678149</v>
      </c>
      <c r="U39" s="542">
        <v>13335.611021556739</v>
      </c>
      <c r="V39" s="463">
        <v>1379.462589463081</v>
      </c>
      <c r="W39" s="1364">
        <v>2327.5920140538101</v>
      </c>
      <c r="X39" s="542">
        <v>3369.9049476473915</v>
      </c>
      <c r="Y39" s="542">
        <v>7749.2877432962769</v>
      </c>
      <c r="Z39" s="542">
        <v>7696.0938811412307</v>
      </c>
      <c r="AA39" s="542">
        <v>15663.20303561055</v>
      </c>
      <c r="AB39" s="463">
        <v>1511.4958449222493</v>
      </c>
      <c r="AC39" s="1364">
        <v>2518.4493760144933</v>
      </c>
      <c r="AD39" s="542">
        <v>9207.5897260634792</v>
      </c>
      <c r="AE39" s="542">
        <v>18181.652411625044</v>
      </c>
      <c r="AF39" s="463">
        <v>1457.5075785066902</v>
      </c>
      <c r="AG39" s="1364">
        <v>778.62446646234207</v>
      </c>
      <c r="AH39" s="542">
        <v>10665.097304570168</v>
      </c>
      <c r="AI39" s="542">
        <v>18960.276878087385</v>
      </c>
      <c r="AJ39" s="463">
        <v>1511.4958449222493</v>
      </c>
      <c r="AK39" s="1364">
        <v>1929.7850869394656</v>
      </c>
      <c r="AL39" s="542">
        <v>4480.4992683511891</v>
      </c>
      <c r="AM39" s="542">
        <v>5226.8589294163012</v>
      </c>
      <c r="AN39" s="542">
        <v>12176.593149492417</v>
      </c>
      <c r="AO39" s="542">
        <v>20890.061965026849</v>
      </c>
      <c r="AP39" s="463">
        <v>1511.4958449222493</v>
      </c>
      <c r="AQ39" s="1364">
        <v>1854.35</v>
      </c>
      <c r="AR39" s="542">
        <v>13688.088994414666</v>
      </c>
      <c r="AS39" s="542">
        <v>22744.411965026848</v>
      </c>
      <c r="AT39" s="463">
        <v>1353.9796841766097</v>
      </c>
      <c r="AU39" s="1364">
        <v>1823.6208131749841</v>
      </c>
      <c r="AV39" s="542">
        <v>15042.068678591275</v>
      </c>
      <c r="AW39" s="542">
        <v>24568.032778201832</v>
      </c>
      <c r="AX39" s="463">
        <v>1621.3877062152337</v>
      </c>
      <c r="AY39" s="1364">
        <v>2537.9474988778302</v>
      </c>
      <c r="AZ39" s="542">
        <v>4486.8632353140929</v>
      </c>
      <c r="BA39" s="542">
        <v>6215.9183120528141</v>
      </c>
      <c r="BB39" s="542">
        <v>8967.3625036652811</v>
      </c>
      <c r="BC39" s="542">
        <v>11442.777241469115</v>
      </c>
      <c r="BD39" s="542">
        <v>16663.456384806508</v>
      </c>
      <c r="BE39" s="542">
        <v>27105.980277079663</v>
      </c>
      <c r="BF39" s="1217"/>
      <c r="BG39" s="1217"/>
      <c r="BH39" s="1217"/>
      <c r="BI39" s="1365"/>
      <c r="BJ39" s="1365"/>
    </row>
    <row r="40" spans="2:62" ht="15" hidden="1" customHeight="1" x14ac:dyDescent="0.25">
      <c r="B40" s="1402"/>
      <c r="C40" s="1363"/>
      <c r="D40" s="1025">
        <v>1.9158322161584169</v>
      </c>
      <c r="E40" s="1392"/>
      <c r="F40" s="1025">
        <v>1.9039618726765581</v>
      </c>
      <c r="G40" s="1392"/>
      <c r="H40" s="463"/>
      <c r="I40" s="1036"/>
      <c r="J40" s="1025">
        <v>2.1253362563728047</v>
      </c>
      <c r="K40" s="1392"/>
      <c r="L40" s="542"/>
      <c r="M40" s="542"/>
      <c r="N40" s="1025">
        <v>0.77516004540324968</v>
      </c>
      <c r="O40" s="1392"/>
      <c r="P40" s="542"/>
      <c r="Q40" s="542"/>
      <c r="R40" s="1025">
        <v>1.9001657048444796</v>
      </c>
      <c r="S40" s="1392"/>
      <c r="T40" s="542"/>
      <c r="U40" s="542"/>
      <c r="V40" s="1025">
        <v>1.915920263143168</v>
      </c>
      <c r="W40" s="1392"/>
      <c r="X40" s="542"/>
      <c r="Y40" s="542"/>
      <c r="Z40" s="542"/>
      <c r="AA40" s="542"/>
      <c r="AB40" s="1025">
        <v>2.0315804367234533</v>
      </c>
      <c r="AC40" s="1392"/>
      <c r="AD40" s="542"/>
      <c r="AE40" s="542"/>
      <c r="AF40" s="1025">
        <v>2.024316081259292</v>
      </c>
      <c r="AG40" s="1392"/>
      <c r="AH40" s="542"/>
      <c r="AI40" s="542"/>
      <c r="AJ40" s="1025">
        <v>2.0315804367234533</v>
      </c>
      <c r="AK40" s="1392"/>
      <c r="AL40" s="542"/>
      <c r="AM40" s="542"/>
      <c r="AN40" s="542"/>
      <c r="AO40" s="542"/>
      <c r="AP40" s="1025">
        <v>2.0315804367234533</v>
      </c>
      <c r="AQ40" s="1392"/>
      <c r="AR40" s="542"/>
      <c r="AS40" s="542"/>
      <c r="AT40" s="1025">
        <v>2.014850720500907</v>
      </c>
      <c r="AU40" s="1392"/>
      <c r="AV40" s="542"/>
      <c r="AW40" s="542"/>
      <c r="AX40" s="1025">
        <v>2.1792845513645616</v>
      </c>
      <c r="AY40" s="1392"/>
      <c r="AZ40" s="542"/>
      <c r="BA40" s="542"/>
      <c r="BB40" s="542">
        <v>0</v>
      </c>
      <c r="BC40" s="542">
        <v>0</v>
      </c>
      <c r="BD40" s="542"/>
      <c r="BE40" s="542"/>
      <c r="BF40" s="1217"/>
      <c r="BG40" s="1217"/>
      <c r="BH40" s="1217"/>
      <c r="BI40" s="1365"/>
      <c r="BJ40" s="1365"/>
    </row>
    <row r="41" spans="2:62" x14ac:dyDescent="0.25">
      <c r="B41" s="1402" t="s">
        <v>82</v>
      </c>
      <c r="C41" s="1363" t="s">
        <v>325</v>
      </c>
      <c r="D41" s="463">
        <v>7139.3671081479424</v>
      </c>
      <c r="E41" s="1364">
        <v>7880.2777629104457</v>
      </c>
      <c r="F41" s="463">
        <v>7393.1524442296068</v>
      </c>
      <c r="G41" s="1364">
        <v>7158.2246283893865</v>
      </c>
      <c r="H41" s="463">
        <v>14532.519552377549</v>
      </c>
      <c r="I41" s="1036">
        <v>15038.502391299833</v>
      </c>
      <c r="J41" s="463">
        <v>4614.7887239648335</v>
      </c>
      <c r="K41" s="1364">
        <v>5461.5071653045161</v>
      </c>
      <c r="L41" s="542">
        <v>19147.308276342381</v>
      </c>
      <c r="M41" s="542">
        <v>20500.009556604349</v>
      </c>
      <c r="N41" s="463">
        <v>2276.4582304021037</v>
      </c>
      <c r="O41" s="1364">
        <v>7794.3421092884746</v>
      </c>
      <c r="P41" s="542">
        <v>21423.766506744483</v>
      </c>
      <c r="Q41" s="542">
        <v>28294.351665892824</v>
      </c>
      <c r="R41" s="463">
        <v>7155.9893600137175</v>
      </c>
      <c r="S41" s="1364">
        <v>7696.5536122194781</v>
      </c>
      <c r="T41" s="542">
        <v>28579.755866758202</v>
      </c>
      <c r="U41" s="542">
        <v>35990.905278112303</v>
      </c>
      <c r="V41" s="463">
        <v>6902.204023932054</v>
      </c>
      <c r="W41" s="1364">
        <v>7907.0210824362484</v>
      </c>
      <c r="X41" s="542">
        <v>16334.651614347875</v>
      </c>
      <c r="Y41" s="542">
        <v>23397.916803944201</v>
      </c>
      <c r="Z41" s="542">
        <v>35481.959890690254</v>
      </c>
      <c r="AA41" s="542">
        <v>43897.926360548547</v>
      </c>
      <c r="AB41" s="463">
        <v>7435.8209634178056</v>
      </c>
      <c r="AC41" s="1364">
        <v>7508.4956002065874</v>
      </c>
      <c r="AD41" s="542">
        <v>42917.780854108059</v>
      </c>
      <c r="AE41" s="542">
        <v>51406.421960755135</v>
      </c>
      <c r="AF41" s="463">
        <v>7206.9690051348034</v>
      </c>
      <c r="AG41" s="1364">
        <v>356.30475144272998</v>
      </c>
      <c r="AH41" s="542">
        <v>50124.74985924286</v>
      </c>
      <c r="AI41" s="542">
        <v>51762.726712197866</v>
      </c>
      <c r="AJ41" s="463">
        <v>7435.8209634178056</v>
      </c>
      <c r="AK41" s="1364">
        <v>6723.0236744242848</v>
      </c>
      <c r="AL41" s="542">
        <v>22078.610931970416</v>
      </c>
      <c r="AM41" s="542">
        <v>14587.824026073602</v>
      </c>
      <c r="AN41" s="542">
        <v>57560.570822660666</v>
      </c>
      <c r="AO41" s="542">
        <v>58485.750386622152</v>
      </c>
      <c r="AP41" s="463">
        <v>7435.8209634178056</v>
      </c>
      <c r="AQ41" s="1364">
        <v>7489.2</v>
      </c>
      <c r="AR41" s="542">
        <v>64996.391786078471</v>
      </c>
      <c r="AS41" s="542">
        <v>65974.950386622149</v>
      </c>
      <c r="AT41" s="463">
        <v>6702.9974511760356</v>
      </c>
      <c r="AU41" s="1364">
        <v>6901.6117150677819</v>
      </c>
      <c r="AV41" s="542">
        <v>71699.389237254509</v>
      </c>
      <c r="AW41" s="542">
        <v>72876.562101689924</v>
      </c>
      <c r="AX41" s="463">
        <v>7435.8209634178056</v>
      </c>
      <c r="AY41" s="1364">
        <v>7797.0335772655053</v>
      </c>
      <c r="AZ41" s="542">
        <v>21574.639378011649</v>
      </c>
      <c r="BA41" s="542">
        <v>22187.845292333288</v>
      </c>
      <c r="BB41" s="542">
        <v>43653.250309982061</v>
      </c>
      <c r="BC41" s="542">
        <v>36775.669318406886</v>
      </c>
      <c r="BD41" s="542">
        <v>79135.210200672314</v>
      </c>
      <c r="BE41" s="542">
        <v>80673.595678955433</v>
      </c>
      <c r="BF41" s="1217"/>
      <c r="BG41" s="1217"/>
      <c r="BH41" s="1217"/>
      <c r="BI41" s="1365"/>
      <c r="BJ41" s="1365"/>
    </row>
    <row r="42" spans="2:62" ht="15" hidden="1" customHeight="1" x14ac:dyDescent="0.25">
      <c r="B42" s="1402"/>
      <c r="C42" s="1363"/>
      <c r="D42" s="1025">
        <v>9.9157876502054769</v>
      </c>
      <c r="E42" s="1392"/>
      <c r="F42" s="1025">
        <v>9.9370328551473204</v>
      </c>
      <c r="G42" s="1392"/>
      <c r="H42" s="463"/>
      <c r="I42" s="1036"/>
      <c r="J42" s="1025">
        <v>6.4094287832844916</v>
      </c>
      <c r="K42" s="1392"/>
      <c r="L42" s="542"/>
      <c r="M42" s="542"/>
      <c r="N42" s="1025">
        <v>3.0597556860243329</v>
      </c>
      <c r="O42" s="1392"/>
      <c r="P42" s="542"/>
      <c r="Q42" s="542"/>
      <c r="R42" s="1025">
        <v>9.6182652688356427</v>
      </c>
      <c r="S42" s="1392"/>
      <c r="T42" s="542"/>
      <c r="U42" s="542"/>
      <c r="V42" s="1025">
        <v>9.5863944776834078</v>
      </c>
      <c r="W42" s="1392"/>
      <c r="X42" s="542"/>
      <c r="Y42" s="542"/>
      <c r="Z42" s="542"/>
      <c r="AA42" s="542"/>
      <c r="AB42" s="1025">
        <v>9.9943830153465125</v>
      </c>
      <c r="AC42" s="1392"/>
      <c r="AD42" s="542"/>
      <c r="AE42" s="542"/>
      <c r="AF42" s="1025">
        <v>10.009679173798338</v>
      </c>
      <c r="AG42" s="1392"/>
      <c r="AH42" s="542"/>
      <c r="AI42" s="542"/>
      <c r="AJ42" s="1025">
        <v>9.9943830153465125</v>
      </c>
      <c r="AK42" s="1392"/>
      <c r="AL42" s="542"/>
      <c r="AM42" s="542"/>
      <c r="AN42" s="542"/>
      <c r="AO42" s="542"/>
      <c r="AP42" s="1025">
        <v>9.9943830153465125</v>
      </c>
      <c r="AQ42" s="1392"/>
      <c r="AR42" s="542"/>
      <c r="AS42" s="542"/>
      <c r="AT42" s="1025">
        <v>9.974698588059578</v>
      </c>
      <c r="AU42" s="1392"/>
      <c r="AV42" s="542"/>
      <c r="AW42" s="542"/>
      <c r="AX42" s="1025">
        <v>9.9943830153465125</v>
      </c>
      <c r="AY42" s="1392"/>
      <c r="AZ42" s="542"/>
      <c r="BA42" s="542"/>
      <c r="BB42" s="542">
        <v>0</v>
      </c>
      <c r="BC42" s="542">
        <v>0</v>
      </c>
      <c r="BD42" s="542"/>
      <c r="BE42" s="542"/>
      <c r="BF42" s="1217"/>
      <c r="BG42" s="1217"/>
      <c r="BH42" s="1217"/>
      <c r="BI42" s="1365"/>
      <c r="BJ42" s="1365"/>
    </row>
    <row r="43" spans="2:62" x14ac:dyDescent="0.25">
      <c r="B43" s="1402" t="s">
        <v>60</v>
      </c>
      <c r="C43" s="1363" t="s">
        <v>325</v>
      </c>
      <c r="D43" s="463">
        <v>1283.1929762477641</v>
      </c>
      <c r="E43" s="1364">
        <v>1046.5600000000004</v>
      </c>
      <c r="F43" s="463">
        <v>1338.3368841345236</v>
      </c>
      <c r="G43" s="1364">
        <v>1048.3099999999995</v>
      </c>
      <c r="H43" s="463">
        <v>2621.5298603822876</v>
      </c>
      <c r="I43" s="1036">
        <v>2094.87</v>
      </c>
      <c r="J43" s="463">
        <v>952.49907137314972</v>
      </c>
      <c r="K43" s="1364">
        <v>817.56</v>
      </c>
      <c r="L43" s="542">
        <v>3574.028931755437</v>
      </c>
      <c r="M43" s="542">
        <v>2912.43</v>
      </c>
      <c r="N43" s="463">
        <v>573.03972783418476</v>
      </c>
      <c r="O43" s="1364">
        <v>1077.3199999999997</v>
      </c>
      <c r="P43" s="542">
        <v>4147.0686595896223</v>
      </c>
      <c r="Q43" s="542">
        <v>3989.7499999999995</v>
      </c>
      <c r="R43" s="463">
        <v>1296.4474141175867</v>
      </c>
      <c r="S43" s="1364">
        <v>1060.9000000000003</v>
      </c>
      <c r="T43" s="542">
        <v>5443.5160737072092</v>
      </c>
      <c r="U43" s="542">
        <v>5050.6499999999996</v>
      </c>
      <c r="V43" s="463">
        <v>1241.3035062308268</v>
      </c>
      <c r="W43" s="1364">
        <v>1043.4599999999998</v>
      </c>
      <c r="X43" s="542">
        <v>3110.790648182598</v>
      </c>
      <c r="Y43" s="542">
        <v>3181.68</v>
      </c>
      <c r="Z43" s="542">
        <v>6684.8195799380355</v>
      </c>
      <c r="AA43" s="542">
        <v>6094.11</v>
      </c>
      <c r="AB43" s="463">
        <v>1335.5548137689357</v>
      </c>
      <c r="AC43" s="1364">
        <v>1083.7599999999993</v>
      </c>
      <c r="AD43" s="542">
        <v>8020.3743937069712</v>
      </c>
      <c r="AE43" s="542">
        <v>7177.869999999999</v>
      </c>
      <c r="AF43" s="463">
        <v>1300.2925626869094</v>
      </c>
      <c r="AG43" s="1364">
        <v>155.5</v>
      </c>
      <c r="AH43" s="542">
        <v>9320.6669563938813</v>
      </c>
      <c r="AI43" s="542">
        <v>7333.369999999999</v>
      </c>
      <c r="AJ43" s="463">
        <v>1335.5548137689357</v>
      </c>
      <c r="AK43" s="1364">
        <v>1083.8999999999999</v>
      </c>
      <c r="AL43" s="542">
        <v>3971.4021902247805</v>
      </c>
      <c r="AM43" s="542">
        <v>2323.1599999999989</v>
      </c>
      <c r="AN43" s="542">
        <v>10656.221770162818</v>
      </c>
      <c r="AO43" s="542">
        <v>8417.2699999999986</v>
      </c>
      <c r="AP43" s="463">
        <v>1335.5548137689357</v>
      </c>
      <c r="AQ43" s="1364">
        <v>1042.3</v>
      </c>
      <c r="AR43" s="542">
        <v>11991.776583931754</v>
      </c>
      <c r="AS43" s="542">
        <v>9459.5699999999979</v>
      </c>
      <c r="AT43" s="463">
        <v>1211.2774389009178</v>
      </c>
      <c r="AU43" s="1364">
        <v>978.20000000000027</v>
      </c>
      <c r="AV43" s="542">
        <v>13203.054022832672</v>
      </c>
      <c r="AW43" s="542">
        <v>10437.769999999999</v>
      </c>
      <c r="AX43" s="463">
        <v>1335.5548137689357</v>
      </c>
      <c r="AY43" s="1364">
        <v>1103.4999999999993</v>
      </c>
      <c r="AZ43" s="542">
        <v>3882.3870664387891</v>
      </c>
      <c r="BA43" s="542">
        <v>3124</v>
      </c>
      <c r="BB43" s="542">
        <v>7853.7892566635692</v>
      </c>
      <c r="BC43" s="542">
        <v>5447.1599999999989</v>
      </c>
      <c r="BD43" s="542">
        <v>14538.608836601608</v>
      </c>
      <c r="BE43" s="542">
        <v>11541.269999999999</v>
      </c>
      <c r="BF43" s="1217"/>
      <c r="BG43" s="1217"/>
      <c r="BH43" s="1217"/>
      <c r="BI43" s="1365"/>
      <c r="BJ43" s="1365"/>
    </row>
    <row r="44" spans="2:62" ht="15" hidden="1" customHeight="1" x14ac:dyDescent="0.25">
      <c r="B44" s="1402"/>
      <c r="C44" s="1363"/>
      <c r="D44" s="1025">
        <v>1.7822124670107835</v>
      </c>
      <c r="E44" s="1392"/>
      <c r="F44" s="1025">
        <v>1.7988398980302738</v>
      </c>
      <c r="G44" s="1392"/>
      <c r="H44" s="463"/>
      <c r="I44" s="1036"/>
      <c r="J44" s="1025">
        <v>1.3229153769071522</v>
      </c>
      <c r="K44" s="1392"/>
      <c r="L44" s="542"/>
      <c r="M44" s="542"/>
      <c r="N44" s="1025">
        <v>0.77021468794917314</v>
      </c>
      <c r="O44" s="1392"/>
      <c r="P44" s="542"/>
      <c r="Q44" s="542"/>
      <c r="R44" s="1025">
        <v>1.7425368469322402</v>
      </c>
      <c r="S44" s="1392"/>
      <c r="T44" s="542"/>
      <c r="U44" s="542"/>
      <c r="V44" s="1025">
        <v>1.7240326475428147</v>
      </c>
      <c r="W44" s="1392"/>
      <c r="X44" s="542"/>
      <c r="Y44" s="542"/>
      <c r="Z44" s="542"/>
      <c r="AA44" s="542"/>
      <c r="AB44" s="1025">
        <v>1.7951005561410425</v>
      </c>
      <c r="AC44" s="1392"/>
      <c r="AD44" s="542"/>
      <c r="AE44" s="542"/>
      <c r="AF44" s="1025">
        <v>1.8059618926207075</v>
      </c>
      <c r="AG44" s="1392"/>
      <c r="AH44" s="542"/>
      <c r="AI44" s="542"/>
      <c r="AJ44" s="1025">
        <v>1.7951005561410425</v>
      </c>
      <c r="AK44" s="1392"/>
      <c r="AL44" s="542"/>
      <c r="AM44" s="542"/>
      <c r="AN44" s="542"/>
      <c r="AO44" s="542"/>
      <c r="AP44" s="1025">
        <v>1.7951005561410425</v>
      </c>
      <c r="AQ44" s="1392"/>
      <c r="AR44" s="542"/>
      <c r="AS44" s="542"/>
      <c r="AT44" s="1025">
        <v>1.8024961888406514</v>
      </c>
      <c r="AU44" s="1392"/>
      <c r="AV44" s="542"/>
      <c r="AW44" s="542"/>
      <c r="AX44" s="1025">
        <v>1.7951005561410425</v>
      </c>
      <c r="AY44" s="1392"/>
      <c r="AZ44" s="542"/>
      <c r="BA44" s="542"/>
      <c r="BB44" s="542"/>
      <c r="BC44" s="542"/>
      <c r="BD44" s="542"/>
      <c r="BE44" s="542"/>
      <c r="BF44" s="1217"/>
      <c r="BG44" s="1217"/>
      <c r="BH44" s="1217"/>
      <c r="BI44" s="1365"/>
      <c r="BJ44" s="1365"/>
    </row>
    <row r="45" spans="2:62" ht="16.5" thickBot="1" x14ac:dyDescent="0.3">
      <c r="B45" s="1403" t="s">
        <v>61</v>
      </c>
      <c r="C45" s="1404" t="s">
        <v>325</v>
      </c>
      <c r="D45" s="1405">
        <v>46521.675059999994</v>
      </c>
      <c r="E45" s="1405">
        <v>47630.42776291044</v>
      </c>
      <c r="F45" s="1405">
        <v>48072.397561999998</v>
      </c>
      <c r="G45" s="1405">
        <v>48506.364628389383</v>
      </c>
      <c r="H45" s="1406">
        <v>94594.072621999992</v>
      </c>
      <c r="I45" s="1407">
        <v>96136.792391299838</v>
      </c>
      <c r="J45" s="1405">
        <v>45648.060040200005</v>
      </c>
      <c r="K45" s="1405">
        <v>44674.344865304512</v>
      </c>
      <c r="L45" s="1408">
        <v>140242.13266219996</v>
      </c>
      <c r="M45" s="1408">
        <v>140811.13725660436</v>
      </c>
      <c r="N45" s="1405">
        <v>46298.844516000005</v>
      </c>
      <c r="O45" s="1405">
        <v>48045.162109288467</v>
      </c>
      <c r="P45" s="1408">
        <v>186540.9771782</v>
      </c>
      <c r="Q45" s="1408">
        <v>188856.2993658928</v>
      </c>
      <c r="R45" s="1405">
        <v>48109.701567000004</v>
      </c>
      <c r="S45" s="1405">
        <v>48493.533612219479</v>
      </c>
      <c r="T45" s="1408">
        <v>234650.67874520001</v>
      </c>
      <c r="U45" s="1408">
        <v>237349.83297811227</v>
      </c>
      <c r="V45" s="1405">
        <v>46557.775710000009</v>
      </c>
      <c r="W45" s="1405">
        <v>47329.940275241519</v>
      </c>
      <c r="X45" s="1408">
        <v>140966.32179299998</v>
      </c>
      <c r="Y45" s="1408">
        <v>143868.63599674945</v>
      </c>
      <c r="Z45" s="1408">
        <v>281208.45445519994</v>
      </c>
      <c r="AA45" s="1408">
        <v>284679.77325335384</v>
      </c>
      <c r="AB45" s="1405">
        <v>48109.701566999996</v>
      </c>
      <c r="AC45" s="1405">
        <v>48633.845600206587</v>
      </c>
      <c r="AD45" s="1408">
        <v>329318.15602219995</v>
      </c>
      <c r="AE45" s="1408">
        <v>333313.61885356036</v>
      </c>
      <c r="AF45" s="1405">
        <v>46557.775710000002</v>
      </c>
      <c r="AG45" s="1405">
        <v>37874.67910468932</v>
      </c>
      <c r="AH45" s="1408">
        <v>375875.93173220003</v>
      </c>
      <c r="AI45" s="1408">
        <v>371188.29795824975</v>
      </c>
      <c r="AJ45" s="1405">
        <v>48109.701566999996</v>
      </c>
      <c r="AK45" s="1405">
        <v>48835.50367442429</v>
      </c>
      <c r="AL45" s="1408">
        <v>142777.17884400004</v>
      </c>
      <c r="AM45" s="1408">
        <v>135344.0283793202</v>
      </c>
      <c r="AN45" s="1408">
        <v>423985.63329919998</v>
      </c>
      <c r="AO45" s="1408">
        <v>420023.801632674</v>
      </c>
      <c r="AP45" s="1405">
        <v>48109.701566999996</v>
      </c>
      <c r="AQ45" s="1405">
        <v>48675.909999999996</v>
      </c>
      <c r="AR45" s="1408">
        <v>472095.33486619999</v>
      </c>
      <c r="AS45" s="1408">
        <v>468699.71163267409</v>
      </c>
      <c r="AT45" s="1405">
        <v>43453.923996000005</v>
      </c>
      <c r="AU45" s="1405">
        <v>43678.377706287509</v>
      </c>
      <c r="AV45" s="1408">
        <v>515549.25886219996</v>
      </c>
      <c r="AW45" s="1408">
        <v>512378.08933896152</v>
      </c>
      <c r="AX45" s="1405">
        <v>48109.701566999996</v>
      </c>
      <c r="AY45" s="1405">
        <v>48685.146081839499</v>
      </c>
      <c r="AZ45" s="1408">
        <v>139673.32712999999</v>
      </c>
      <c r="BA45" s="1408">
        <v>141039.43378812703</v>
      </c>
      <c r="BB45" s="1408">
        <v>282450.50597399997</v>
      </c>
      <c r="BC45" s="1408">
        <v>276383.4621674472</v>
      </c>
      <c r="BD45" s="1408">
        <v>563658.96042919997</v>
      </c>
      <c r="BE45" s="1408">
        <v>561063.23542080098</v>
      </c>
      <c r="BF45" s="1217"/>
      <c r="BG45" s="1217"/>
      <c r="BH45" s="1217"/>
      <c r="BI45" s="1365"/>
      <c r="BJ45" s="1365"/>
    </row>
    <row r="46" spans="2:62" ht="20.25" x14ac:dyDescent="0.25">
      <c r="B46" s="1356" t="s">
        <v>127</v>
      </c>
      <c r="C46" s="1409"/>
      <c r="D46" s="1409"/>
      <c r="E46" s="1409"/>
      <c r="F46" s="1409"/>
      <c r="G46" s="1409"/>
      <c r="H46" s="1409"/>
      <c r="I46" s="1410"/>
      <c r="J46" s="1409"/>
      <c r="K46" s="1409"/>
      <c r="L46" s="1411"/>
      <c r="M46" s="1411"/>
      <c r="N46" s="1409"/>
      <c r="O46" s="1409"/>
      <c r="P46" s="1411"/>
      <c r="Q46" s="1411"/>
      <c r="R46" s="1409"/>
      <c r="S46" s="1409"/>
      <c r="T46" s="1411"/>
      <c r="U46" s="1411"/>
      <c r="V46" s="1409"/>
      <c r="W46" s="1409"/>
      <c r="X46" s="1411"/>
      <c r="Y46" s="1411"/>
      <c r="Z46" s="1411"/>
      <c r="AA46" s="1411"/>
      <c r="AB46" s="1409"/>
      <c r="AC46" s="1409"/>
      <c r="AD46" s="1411"/>
      <c r="AE46" s="1411"/>
      <c r="AF46" s="1409"/>
      <c r="AG46" s="1409"/>
      <c r="AH46" s="1411"/>
      <c r="AI46" s="1411"/>
      <c r="AJ46" s="1409"/>
      <c r="AK46" s="1409"/>
      <c r="AL46" s="1411"/>
      <c r="AM46" s="1411"/>
      <c r="AN46" s="1411"/>
      <c r="AO46" s="1411"/>
      <c r="AP46" s="1409"/>
      <c r="AQ46" s="1409"/>
      <c r="AR46" s="1411"/>
      <c r="AS46" s="1411"/>
      <c r="AT46" s="1409"/>
      <c r="AU46" s="1409"/>
      <c r="AV46" s="1411"/>
      <c r="AW46" s="1411"/>
      <c r="AX46" s="1409"/>
      <c r="AY46" s="1409"/>
      <c r="AZ46" s="1411"/>
      <c r="BA46" s="1411"/>
      <c r="BB46" s="1411"/>
      <c r="BC46" s="1411"/>
      <c r="BD46" s="1411"/>
      <c r="BE46" s="1411"/>
      <c r="BF46" s="1217"/>
      <c r="BG46" s="1217"/>
      <c r="BH46" s="1217"/>
      <c r="BI46" s="1365"/>
      <c r="BJ46" s="1365"/>
    </row>
    <row r="47" spans="2:62" x14ac:dyDescent="0.25">
      <c r="B47" s="1362" t="s">
        <v>329</v>
      </c>
      <c r="C47" s="1363" t="s">
        <v>328</v>
      </c>
      <c r="D47" s="1363">
        <v>880</v>
      </c>
      <c r="E47" s="463">
        <v>911.90766340523601</v>
      </c>
      <c r="F47" s="1363">
        <v>880</v>
      </c>
      <c r="G47" s="463">
        <v>914.48536540607711</v>
      </c>
      <c r="H47" s="1363">
        <v>880</v>
      </c>
      <c r="I47" s="1036">
        <v>913.16792893911622</v>
      </c>
      <c r="J47" s="1363">
        <v>880</v>
      </c>
      <c r="K47" s="463">
        <v>911.19913739383639</v>
      </c>
      <c r="L47" s="914">
        <v>880</v>
      </c>
      <c r="M47" s="542">
        <v>912.5960061730334</v>
      </c>
      <c r="N47" s="1363">
        <v>880</v>
      </c>
      <c r="O47" s="463">
        <v>918.518740881751</v>
      </c>
      <c r="P47" s="914">
        <v>880</v>
      </c>
      <c r="Q47" s="542">
        <v>914.21487425787518</v>
      </c>
      <c r="R47" s="1363">
        <v>880</v>
      </c>
      <c r="S47" s="463">
        <v>919.77894579887402</v>
      </c>
      <c r="T47" s="914">
        <v>880</v>
      </c>
      <c r="U47" s="542">
        <v>915.40480827259762</v>
      </c>
      <c r="V47" s="1363">
        <v>880</v>
      </c>
      <c r="W47" s="463">
        <v>908.12589373637263</v>
      </c>
      <c r="X47" s="914">
        <v>880</v>
      </c>
      <c r="Y47" s="542">
        <v>915.4810618546079</v>
      </c>
      <c r="Z47" s="542">
        <v>880</v>
      </c>
      <c r="AA47" s="542">
        <v>914.12313761397672</v>
      </c>
      <c r="AB47" s="1363">
        <v>880</v>
      </c>
      <c r="AC47" s="463">
        <v>904.83729471319486</v>
      </c>
      <c r="AD47" s="914">
        <v>880</v>
      </c>
      <c r="AE47" s="542">
        <v>912.72645412243253</v>
      </c>
      <c r="AF47" s="1363">
        <v>880</v>
      </c>
      <c r="AG47" s="463">
        <v>905.28388852218131</v>
      </c>
      <c r="AH47" s="914">
        <v>880</v>
      </c>
      <c r="AI47" s="542">
        <v>912.66648921657372</v>
      </c>
      <c r="AJ47" s="1363">
        <v>880</v>
      </c>
      <c r="AK47" s="463">
        <v>920.88453219942392</v>
      </c>
      <c r="AL47" s="914">
        <v>880</v>
      </c>
      <c r="AM47" s="542">
        <v>912.72191884543179</v>
      </c>
      <c r="AN47" s="914">
        <v>880</v>
      </c>
      <c r="AO47" s="542">
        <v>913.74746132543635</v>
      </c>
      <c r="AP47" s="1363">
        <v>880</v>
      </c>
      <c r="AQ47" s="463">
        <v>919.79</v>
      </c>
      <c r="AR47" s="914">
        <v>880</v>
      </c>
      <c r="AS47" s="542">
        <v>914.45325880782332</v>
      </c>
      <c r="AT47" s="1363">
        <v>880</v>
      </c>
      <c r="AU47" s="463">
        <v>918.8491487886813</v>
      </c>
      <c r="AV47" s="914">
        <v>880</v>
      </c>
      <c r="AW47" s="542">
        <v>914.87733302548907</v>
      </c>
      <c r="AX47" s="1363">
        <v>880</v>
      </c>
      <c r="AY47" s="463">
        <v>918.08041967436793</v>
      </c>
      <c r="AZ47" s="914">
        <v>880</v>
      </c>
      <c r="BA47" s="542">
        <v>918.89988751896271</v>
      </c>
      <c r="BB47" s="542">
        <v>880</v>
      </c>
      <c r="BC47" s="542">
        <v>916.38040706199638</v>
      </c>
      <c r="BD47" s="914">
        <v>880</v>
      </c>
      <c r="BE47" s="542">
        <v>915.19127216367747</v>
      </c>
      <c r="BF47" s="1217"/>
      <c r="BG47" s="1217"/>
      <c r="BH47" s="1217"/>
      <c r="BI47" s="1365"/>
      <c r="BJ47" s="1365"/>
    </row>
    <row r="48" spans="2:62" x14ac:dyDescent="0.25">
      <c r="B48" s="1362" t="s">
        <v>335</v>
      </c>
      <c r="C48" s="1363" t="s">
        <v>325</v>
      </c>
      <c r="D48" s="463">
        <v>372000.00000000006</v>
      </c>
      <c r="E48" s="463">
        <v>357872.93400000001</v>
      </c>
      <c r="F48" s="463">
        <v>384400</v>
      </c>
      <c r="G48" s="463">
        <v>342342.82680000004</v>
      </c>
      <c r="H48" s="463">
        <v>756400</v>
      </c>
      <c r="I48" s="1036">
        <v>700215.76080000005</v>
      </c>
      <c r="J48" s="463">
        <v>260750.00000000006</v>
      </c>
      <c r="K48" s="463">
        <v>286690.73340000003</v>
      </c>
      <c r="L48" s="542">
        <v>1017150</v>
      </c>
      <c r="M48" s="542">
        <v>986906.49420000007</v>
      </c>
      <c r="N48" s="463">
        <v>129499.99999999997</v>
      </c>
      <c r="O48" s="463">
        <v>371217.69000000006</v>
      </c>
      <c r="P48" s="542">
        <v>1146650</v>
      </c>
      <c r="Q48" s="542">
        <v>1358124.1842</v>
      </c>
      <c r="R48" s="463">
        <v>372000</v>
      </c>
      <c r="S48" s="463">
        <v>369462.12900000007</v>
      </c>
      <c r="T48" s="542">
        <v>1518650</v>
      </c>
      <c r="U48" s="542">
        <v>1727586.3132000002</v>
      </c>
      <c r="V48" s="463">
        <v>359600</v>
      </c>
      <c r="W48" s="463">
        <v>369202.37579999992</v>
      </c>
      <c r="X48" s="542">
        <v>861100</v>
      </c>
      <c r="Y48" s="542">
        <v>1109882.1948000002</v>
      </c>
      <c r="Z48" s="542">
        <v>1878250</v>
      </c>
      <c r="AA48" s="542">
        <v>2096788.6890000002</v>
      </c>
      <c r="AB48" s="463">
        <v>387500</v>
      </c>
      <c r="AC48" s="463">
        <v>371211.93719999999</v>
      </c>
      <c r="AD48" s="542">
        <v>2265750</v>
      </c>
      <c r="AE48" s="542">
        <v>2468000.6262000003</v>
      </c>
      <c r="AF48" s="463">
        <v>375099.99999999994</v>
      </c>
      <c r="AG48" s="463">
        <v>20046.2454</v>
      </c>
      <c r="AH48" s="542">
        <v>2640850</v>
      </c>
      <c r="AI48" s="542">
        <v>2488046.8716000002</v>
      </c>
      <c r="AJ48" s="463">
        <v>387500</v>
      </c>
      <c r="AK48" s="463">
        <v>376836.56520000001</v>
      </c>
      <c r="AL48" s="542">
        <v>1150100</v>
      </c>
      <c r="AM48" s="542">
        <v>768094.74780000001</v>
      </c>
      <c r="AN48" s="542">
        <v>3028350</v>
      </c>
      <c r="AO48" s="542">
        <v>2864883.4368000003</v>
      </c>
      <c r="AP48" s="463">
        <v>387500</v>
      </c>
      <c r="AQ48" s="463">
        <v>378888.06</v>
      </c>
      <c r="AR48" s="542">
        <v>3415850</v>
      </c>
      <c r="AS48" s="542">
        <v>3243771.4968000003</v>
      </c>
      <c r="AT48" s="463">
        <v>348749.99999999994</v>
      </c>
      <c r="AU48" s="463">
        <v>346340.29920000001</v>
      </c>
      <c r="AV48" s="542">
        <v>3764600</v>
      </c>
      <c r="AW48" s="542">
        <v>3590111.7960000001</v>
      </c>
      <c r="AX48" s="463">
        <v>387500</v>
      </c>
      <c r="AY48" s="463">
        <v>390106.97759999998</v>
      </c>
      <c r="AZ48" s="542">
        <v>1123750</v>
      </c>
      <c r="BA48" s="542">
        <v>1115335.3367999999</v>
      </c>
      <c r="BB48" s="542">
        <v>2273850</v>
      </c>
      <c r="BC48" s="542">
        <v>1883430.0845999999</v>
      </c>
      <c r="BD48" s="542">
        <v>4152100</v>
      </c>
      <c r="BE48" s="542">
        <v>3980218.7736</v>
      </c>
      <c r="BF48" s="1217"/>
      <c r="BG48" s="1217"/>
      <c r="BH48" s="1217"/>
      <c r="BI48" s="1365"/>
      <c r="BJ48" s="1365"/>
    </row>
    <row r="49" spans="2:62" ht="15" hidden="1" customHeight="1" x14ac:dyDescent="0.25">
      <c r="B49" s="1362"/>
      <c r="C49" s="1363"/>
      <c r="D49" s="463">
        <v>516.66666666666674</v>
      </c>
      <c r="E49" s="463"/>
      <c r="F49" s="463">
        <v>516.66666666666663</v>
      </c>
      <c r="G49" s="463"/>
      <c r="H49" s="463"/>
      <c r="I49" s="1036"/>
      <c r="J49" s="463">
        <v>362.15277777777783</v>
      </c>
      <c r="K49" s="463"/>
      <c r="L49" s="542"/>
      <c r="M49" s="542"/>
      <c r="N49" s="463">
        <v>174.05913978494621</v>
      </c>
      <c r="O49" s="463"/>
      <c r="P49" s="542"/>
      <c r="Q49" s="542"/>
      <c r="R49" s="463">
        <v>500</v>
      </c>
      <c r="S49" s="463"/>
      <c r="T49" s="542"/>
      <c r="U49" s="542"/>
      <c r="V49" s="463">
        <v>499.44444444444446</v>
      </c>
      <c r="W49" s="463"/>
      <c r="X49" s="542"/>
      <c r="Y49" s="542"/>
      <c r="Z49" s="542"/>
      <c r="AA49" s="542"/>
      <c r="AB49" s="463">
        <v>520.83333333333337</v>
      </c>
      <c r="AC49" s="463"/>
      <c r="AD49" s="542"/>
      <c r="AE49" s="542"/>
      <c r="AF49" s="463">
        <v>520.97222222222217</v>
      </c>
      <c r="AG49" s="463"/>
      <c r="AH49" s="542"/>
      <c r="AI49" s="542"/>
      <c r="AJ49" s="463">
        <v>520.83333333333337</v>
      </c>
      <c r="AK49" s="463"/>
      <c r="AL49" s="542"/>
      <c r="AM49" s="542"/>
      <c r="AN49" s="542"/>
      <c r="AO49" s="542"/>
      <c r="AP49" s="463">
        <v>520.83333333333337</v>
      </c>
      <c r="AQ49" s="463"/>
      <c r="AR49" s="542"/>
      <c r="AS49" s="542"/>
      <c r="AT49" s="463">
        <v>518.97321428571422</v>
      </c>
      <c r="AU49" s="463"/>
      <c r="AV49" s="542"/>
      <c r="AW49" s="542"/>
      <c r="AX49" s="463">
        <v>520.83333333333337</v>
      </c>
      <c r="AY49" s="463"/>
      <c r="AZ49" s="542"/>
      <c r="BA49" s="542"/>
      <c r="BB49" s="542"/>
      <c r="BC49" s="542"/>
      <c r="BD49" s="542"/>
      <c r="BE49" s="542"/>
      <c r="BF49" s="1217"/>
      <c r="BG49" s="1217"/>
      <c r="BH49" s="1217"/>
      <c r="BI49" s="1365"/>
      <c r="BJ49" s="1365"/>
    </row>
    <row r="50" spans="2:62" ht="18.75" x14ac:dyDescent="0.25">
      <c r="B50" s="1393" t="s">
        <v>332</v>
      </c>
      <c r="C50" s="1394" t="s">
        <v>325</v>
      </c>
      <c r="D50" s="1395">
        <v>372000.00000000006</v>
      </c>
      <c r="E50" s="1395">
        <v>357872.93400000001</v>
      </c>
      <c r="F50" s="1395">
        <v>384400</v>
      </c>
      <c r="G50" s="1395">
        <v>342342.82680000004</v>
      </c>
      <c r="H50" s="1395">
        <v>756400</v>
      </c>
      <c r="I50" s="1092">
        <v>700215.76080000005</v>
      </c>
      <c r="J50" s="1395">
        <v>260750.00000000006</v>
      </c>
      <c r="K50" s="1395">
        <v>286690.73340000003</v>
      </c>
      <c r="L50" s="1378">
        <v>1017150</v>
      </c>
      <c r="M50" s="1378">
        <v>986906.49420000007</v>
      </c>
      <c r="N50" s="1395">
        <v>129499.99999999997</v>
      </c>
      <c r="O50" s="1395">
        <v>371217.69000000006</v>
      </c>
      <c r="P50" s="1378">
        <v>1146650</v>
      </c>
      <c r="Q50" s="1378">
        <v>1358124.1842</v>
      </c>
      <c r="R50" s="1395">
        <v>372000</v>
      </c>
      <c r="S50" s="1395">
        <v>369462.12900000007</v>
      </c>
      <c r="T50" s="1378">
        <v>1518650</v>
      </c>
      <c r="U50" s="1378">
        <v>1727586.3132000002</v>
      </c>
      <c r="V50" s="1395">
        <v>359600</v>
      </c>
      <c r="W50" s="1395">
        <v>369202.37579999992</v>
      </c>
      <c r="X50" s="1378">
        <v>861100</v>
      </c>
      <c r="Y50" s="1378">
        <v>1109882.1948000002</v>
      </c>
      <c r="Z50" s="1378">
        <v>1878250</v>
      </c>
      <c r="AA50" s="1378">
        <v>2096788.6890000002</v>
      </c>
      <c r="AB50" s="1395">
        <v>387500</v>
      </c>
      <c r="AC50" s="1395">
        <v>371211.93719999999</v>
      </c>
      <c r="AD50" s="1378">
        <v>2265750</v>
      </c>
      <c r="AE50" s="1378">
        <v>2468000.6262000003</v>
      </c>
      <c r="AF50" s="1395">
        <v>375099.99999999994</v>
      </c>
      <c r="AG50" s="1395">
        <v>20046.2454</v>
      </c>
      <c r="AH50" s="1378">
        <v>2640850</v>
      </c>
      <c r="AI50" s="1378">
        <v>2488046.8716000002</v>
      </c>
      <c r="AJ50" s="1395">
        <v>387500</v>
      </c>
      <c r="AK50" s="1395">
        <v>376836.56520000001</v>
      </c>
      <c r="AL50" s="1378">
        <v>1150100</v>
      </c>
      <c r="AM50" s="1378">
        <v>768094.74780000001</v>
      </c>
      <c r="AN50" s="1378">
        <v>3028350</v>
      </c>
      <c r="AO50" s="1378">
        <v>2864883.4368000003</v>
      </c>
      <c r="AP50" s="1395">
        <v>387500</v>
      </c>
      <c r="AQ50" s="1395">
        <v>378888.06</v>
      </c>
      <c r="AR50" s="1378">
        <v>3415850</v>
      </c>
      <c r="AS50" s="1378">
        <v>3243771.4968000003</v>
      </c>
      <c r="AT50" s="1395">
        <v>348749.99999999994</v>
      </c>
      <c r="AU50" s="1395">
        <v>346340.29920000001</v>
      </c>
      <c r="AV50" s="1378">
        <v>3764600</v>
      </c>
      <c r="AW50" s="1378">
        <v>3590111.7960000001</v>
      </c>
      <c r="AX50" s="1395">
        <v>387500</v>
      </c>
      <c r="AY50" s="1395">
        <v>390106.97759999998</v>
      </c>
      <c r="AZ50" s="1378">
        <v>1123750</v>
      </c>
      <c r="BA50" s="1378">
        <v>1115335.3367999999</v>
      </c>
      <c r="BB50" s="1378">
        <v>2273850</v>
      </c>
      <c r="BC50" s="1378">
        <v>1883430.0845999999</v>
      </c>
      <c r="BD50" s="1378">
        <v>4152100</v>
      </c>
      <c r="BE50" s="1378">
        <v>3980218.7736</v>
      </c>
      <c r="BF50" s="1217"/>
      <c r="BG50" s="1217"/>
      <c r="BH50" s="1217"/>
      <c r="BI50" s="1365"/>
      <c r="BJ50" s="1365"/>
    </row>
    <row r="51" spans="2:62" ht="15.75" x14ac:dyDescent="0.25">
      <c r="B51" s="1412" t="s">
        <v>333</v>
      </c>
      <c r="C51" s="1386" t="s">
        <v>327</v>
      </c>
      <c r="D51" s="1387">
        <v>516.66666666666674</v>
      </c>
      <c r="E51" s="1387">
        <v>497.04574166666669</v>
      </c>
      <c r="F51" s="1387">
        <v>516.66666666666663</v>
      </c>
      <c r="G51" s="1387">
        <v>460.13820806451616</v>
      </c>
      <c r="H51" s="1387">
        <v>516.66666666666663</v>
      </c>
      <c r="I51" s="1389">
        <v>478.28945409836069</v>
      </c>
      <c r="J51" s="1387">
        <v>362.15277777777789</v>
      </c>
      <c r="K51" s="1387">
        <v>398.18157416666668</v>
      </c>
      <c r="L51" s="1384">
        <v>465.72802197802196</v>
      </c>
      <c r="M51" s="1384">
        <v>451.88026291208797</v>
      </c>
      <c r="N51" s="1387">
        <v>174.05913978494621</v>
      </c>
      <c r="O51" s="1387">
        <v>498.9485080645162</v>
      </c>
      <c r="P51" s="1384">
        <v>391.61543715846994</v>
      </c>
      <c r="Q51" s="1384">
        <v>463.8402268442623</v>
      </c>
      <c r="R51" s="1387">
        <v>500</v>
      </c>
      <c r="S51" s="1387">
        <v>496.58888306451621</v>
      </c>
      <c r="T51" s="1384">
        <v>413.57570806100216</v>
      </c>
      <c r="U51" s="1384">
        <v>470.47557549019615</v>
      </c>
      <c r="V51" s="1387">
        <v>499.44444444444446</v>
      </c>
      <c r="W51" s="1387">
        <v>512.78107749999992</v>
      </c>
      <c r="X51" s="1384">
        <v>389.9909420289855</v>
      </c>
      <c r="Y51" s="1384">
        <v>502.66403750000006</v>
      </c>
      <c r="Z51" s="1384">
        <v>427.65255009107466</v>
      </c>
      <c r="AA51" s="1384">
        <v>477.41090368852463</v>
      </c>
      <c r="AB51" s="1387">
        <v>520.83333333333337</v>
      </c>
      <c r="AC51" s="1387">
        <v>498.9407758064516</v>
      </c>
      <c r="AD51" s="1384">
        <v>441.15070093457945</v>
      </c>
      <c r="AE51" s="1384">
        <v>480.52971693925241</v>
      </c>
      <c r="AF51" s="1387">
        <v>520.97222222222217</v>
      </c>
      <c r="AG51" s="1387">
        <v>27.842007500000001</v>
      </c>
      <c r="AH51" s="1384">
        <v>450.9648224043716</v>
      </c>
      <c r="AI51" s="1384">
        <v>424.87139200819678</v>
      </c>
      <c r="AJ51" s="1387">
        <v>520.83333333333337</v>
      </c>
      <c r="AK51" s="1387">
        <v>506.50075967741935</v>
      </c>
      <c r="AL51" s="1384">
        <v>520.87862318840575</v>
      </c>
      <c r="AM51" s="1384">
        <v>347.86899809782608</v>
      </c>
      <c r="AN51" s="1384">
        <v>458.84090909090907</v>
      </c>
      <c r="AO51" s="1384">
        <v>434.07324800000004</v>
      </c>
      <c r="AP51" s="1387">
        <v>520.83333333333337</v>
      </c>
      <c r="AQ51" s="1387">
        <v>509.25814516129032</v>
      </c>
      <c r="AR51" s="1384">
        <v>465.12118736383439</v>
      </c>
      <c r="AS51" s="1384">
        <v>441.69001862745102</v>
      </c>
      <c r="AT51" s="1387">
        <v>518.97321428571422</v>
      </c>
      <c r="AU51" s="1387">
        <v>515.38734999999997</v>
      </c>
      <c r="AV51" s="1384">
        <v>469.63572854291419</v>
      </c>
      <c r="AW51" s="1384">
        <v>447.86823802395213</v>
      </c>
      <c r="AX51" s="1387">
        <v>520.83333333333337</v>
      </c>
      <c r="AY51" s="1387">
        <v>524.3373354838709</v>
      </c>
      <c r="AZ51" s="1384">
        <v>520.25462962962968</v>
      </c>
      <c r="BA51" s="1384">
        <v>516.35895222222223</v>
      </c>
      <c r="BB51" s="1384">
        <v>520.57005494505495</v>
      </c>
      <c r="BC51" s="1384">
        <v>431.18820618131866</v>
      </c>
      <c r="BD51" s="1384">
        <v>473.98401826484019</v>
      </c>
      <c r="BE51" s="1384">
        <v>454.36287369863015</v>
      </c>
      <c r="BF51" s="1217"/>
      <c r="BG51" s="1217"/>
      <c r="BH51" s="1217"/>
      <c r="BI51" s="1365"/>
      <c r="BJ51" s="1365"/>
    </row>
    <row r="52" spans="2:62" ht="15.75" x14ac:dyDescent="0.25">
      <c r="B52" s="1413" t="s">
        <v>54</v>
      </c>
      <c r="C52" s="1414" t="s">
        <v>325</v>
      </c>
      <c r="D52" s="463">
        <v>4320</v>
      </c>
      <c r="E52" s="1415">
        <v>3648.4597201609449</v>
      </c>
      <c r="F52" s="463">
        <v>4464</v>
      </c>
      <c r="G52" s="1415">
        <v>4445.8416190090129</v>
      </c>
      <c r="H52" s="463">
        <v>8784</v>
      </c>
      <c r="I52" s="1036">
        <v>8094.3013391699578</v>
      </c>
      <c r="J52" s="463">
        <v>4320</v>
      </c>
      <c r="K52" s="1415">
        <v>2710.6290336772945</v>
      </c>
      <c r="L52" s="542">
        <v>13104</v>
      </c>
      <c r="M52" s="542">
        <v>10804.930372847251</v>
      </c>
      <c r="N52" s="463">
        <v>4464</v>
      </c>
      <c r="O52" s="1415">
        <v>3421.0214499633898</v>
      </c>
      <c r="P52" s="542">
        <v>17568</v>
      </c>
      <c r="Q52" s="542">
        <v>14225.951822810641</v>
      </c>
      <c r="R52" s="463">
        <v>4464</v>
      </c>
      <c r="S52" s="1415">
        <v>3454.0954221760157</v>
      </c>
      <c r="T52" s="542">
        <v>22032</v>
      </c>
      <c r="U52" s="542">
        <v>17680.047244986657</v>
      </c>
      <c r="V52" s="463">
        <v>4320</v>
      </c>
      <c r="W52" s="1415">
        <v>3354.6363290824775</v>
      </c>
      <c r="X52" s="542">
        <v>13248</v>
      </c>
      <c r="Y52" s="542">
        <v>10229.753201221884</v>
      </c>
      <c r="Z52" s="542">
        <v>26352</v>
      </c>
      <c r="AA52" s="542">
        <v>21034.683574069135</v>
      </c>
      <c r="AB52" s="463">
        <v>4464</v>
      </c>
      <c r="AC52" s="1415">
        <v>3679.912412034505</v>
      </c>
      <c r="AD52" s="542">
        <v>30816</v>
      </c>
      <c r="AE52" s="542">
        <v>24714.595986103639</v>
      </c>
      <c r="AF52" s="463">
        <v>4320</v>
      </c>
      <c r="AG52" s="1415">
        <v>430.54282816361706</v>
      </c>
      <c r="AH52" s="542">
        <v>35136</v>
      </c>
      <c r="AI52" s="542">
        <v>25145.138814267255</v>
      </c>
      <c r="AJ52" s="463">
        <v>4464</v>
      </c>
      <c r="AK52" s="1415">
        <v>3191.2131256393714</v>
      </c>
      <c r="AL52" s="542">
        <v>13248</v>
      </c>
      <c r="AM52" s="542">
        <v>7301.6683658374932</v>
      </c>
      <c r="AN52" s="542">
        <v>39600</v>
      </c>
      <c r="AO52" s="542">
        <v>28336.351939906628</v>
      </c>
      <c r="AP52" s="463">
        <v>4464</v>
      </c>
      <c r="AQ52" s="1415">
        <v>3250.23</v>
      </c>
      <c r="AR52" s="542">
        <v>44064</v>
      </c>
      <c r="AS52" s="542">
        <v>31586.581939906628</v>
      </c>
      <c r="AT52" s="463">
        <v>4032</v>
      </c>
      <c r="AU52" s="1415">
        <v>2781.9923330243282</v>
      </c>
      <c r="AV52" s="542">
        <v>48096</v>
      </c>
      <c r="AW52" s="542">
        <v>34368.574272930957</v>
      </c>
      <c r="AX52" s="463">
        <v>4464</v>
      </c>
      <c r="AY52" s="1415">
        <v>4142.1058090833058</v>
      </c>
      <c r="AZ52" s="542">
        <v>12960</v>
      </c>
      <c r="BA52" s="542">
        <v>10174.328142107634</v>
      </c>
      <c r="BB52" s="542">
        <v>26208</v>
      </c>
      <c r="BC52" s="542">
        <v>17475.996507945129</v>
      </c>
      <c r="BD52" s="542">
        <v>52560</v>
      </c>
      <c r="BE52" s="542">
        <v>38510.68008201426</v>
      </c>
      <c r="BF52" s="1217"/>
      <c r="BG52" s="1217"/>
      <c r="BH52" s="1217"/>
      <c r="BI52" s="1365"/>
      <c r="BJ52" s="1365"/>
    </row>
    <row r="53" spans="2:62" ht="15.75" hidden="1" customHeight="1" x14ac:dyDescent="0.25">
      <c r="B53" s="1413"/>
      <c r="C53" s="1414"/>
      <c r="D53" s="1026">
        <v>6</v>
      </c>
      <c r="E53" s="1415"/>
      <c r="F53" s="1026">
        <v>6</v>
      </c>
      <c r="G53" s="1415"/>
      <c r="H53" s="463">
        <v>12</v>
      </c>
      <c r="I53" s="1036"/>
      <c r="J53" s="1026">
        <v>6</v>
      </c>
      <c r="K53" s="1415"/>
      <c r="L53" s="542">
        <v>18</v>
      </c>
      <c r="M53" s="542"/>
      <c r="N53" s="1026">
        <v>6</v>
      </c>
      <c r="O53" s="1415"/>
      <c r="P53" s="542">
        <v>24</v>
      </c>
      <c r="Q53" s="542"/>
      <c r="R53" s="1026">
        <v>6</v>
      </c>
      <c r="S53" s="1415"/>
      <c r="T53" s="542">
        <v>30</v>
      </c>
      <c r="U53" s="542"/>
      <c r="V53" s="1026">
        <v>6</v>
      </c>
      <c r="W53" s="1415"/>
      <c r="X53" s="542">
        <v>18</v>
      </c>
      <c r="Y53" s="542"/>
      <c r="Z53" s="542">
        <v>36</v>
      </c>
      <c r="AA53" s="542"/>
      <c r="AB53" s="1026">
        <v>6</v>
      </c>
      <c r="AC53" s="1415"/>
      <c r="AD53" s="542">
        <v>42</v>
      </c>
      <c r="AE53" s="542"/>
      <c r="AF53" s="1026">
        <v>6</v>
      </c>
      <c r="AG53" s="1415"/>
      <c r="AH53" s="542">
        <v>48</v>
      </c>
      <c r="AI53" s="542"/>
      <c r="AJ53" s="1026">
        <v>6</v>
      </c>
      <c r="AK53" s="1415"/>
      <c r="AL53" s="542">
        <v>18</v>
      </c>
      <c r="AM53" s="542"/>
      <c r="AN53" s="542">
        <v>54</v>
      </c>
      <c r="AO53" s="542"/>
      <c r="AP53" s="1026">
        <v>6</v>
      </c>
      <c r="AQ53" s="1415"/>
      <c r="AR53" s="542">
        <v>60</v>
      </c>
      <c r="AS53" s="542"/>
      <c r="AT53" s="1026">
        <v>6</v>
      </c>
      <c r="AU53" s="1415"/>
      <c r="AV53" s="542">
        <v>66</v>
      </c>
      <c r="AW53" s="542"/>
      <c r="AX53" s="1026">
        <v>6</v>
      </c>
      <c r="AY53" s="1415"/>
      <c r="AZ53" s="542">
        <v>18</v>
      </c>
      <c r="BA53" s="542"/>
      <c r="BB53" s="542">
        <v>36</v>
      </c>
      <c r="BC53" s="542">
        <v>0</v>
      </c>
      <c r="BD53" s="542">
        <v>72</v>
      </c>
      <c r="BE53" s="542"/>
      <c r="BF53" s="1217"/>
      <c r="BG53" s="1217"/>
      <c r="BH53" s="1217"/>
      <c r="BI53" s="1365"/>
      <c r="BJ53" s="1365"/>
    </row>
    <row r="54" spans="2:62" x14ac:dyDescent="0.25">
      <c r="B54" s="1385" t="s">
        <v>473</v>
      </c>
      <c r="C54" s="1363" t="s">
        <v>325</v>
      </c>
      <c r="D54" s="463">
        <v>11160.000000000002</v>
      </c>
      <c r="E54" s="463">
        <v>11056.057716811154</v>
      </c>
      <c r="F54" s="463">
        <v>11532</v>
      </c>
      <c r="G54" s="463">
        <v>10223.403527629695</v>
      </c>
      <c r="H54" s="463">
        <v>22692</v>
      </c>
      <c r="I54" s="1036">
        <v>21279.461244440849</v>
      </c>
      <c r="J54" s="463">
        <v>7822.5000000000018</v>
      </c>
      <c r="K54" s="463">
        <v>8916.5202595872306</v>
      </c>
      <c r="L54" s="542">
        <v>30514.5</v>
      </c>
      <c r="M54" s="542">
        <v>30195.981504028081</v>
      </c>
      <c r="N54" s="463">
        <v>3885</v>
      </c>
      <c r="O54" s="463">
        <v>11258.192879049901</v>
      </c>
      <c r="P54" s="542">
        <v>34399.5</v>
      </c>
      <c r="Q54" s="542">
        <v>41454.174383077981</v>
      </c>
      <c r="R54" s="463">
        <v>11160</v>
      </c>
      <c r="S54" s="463">
        <v>11817.797629533794</v>
      </c>
      <c r="T54" s="542">
        <v>45559.5</v>
      </c>
      <c r="U54" s="542">
        <v>53271.972012611775</v>
      </c>
      <c r="V54" s="463">
        <v>10788</v>
      </c>
      <c r="W54" s="463">
        <v>11564.688400158464</v>
      </c>
      <c r="X54" s="542">
        <v>25833</v>
      </c>
      <c r="Y54" s="542">
        <v>34640.678908742157</v>
      </c>
      <c r="Z54" s="542">
        <v>56347.5</v>
      </c>
      <c r="AA54" s="542">
        <v>64836.660412770238</v>
      </c>
      <c r="AB54" s="463">
        <v>11625</v>
      </c>
      <c r="AC54" s="463">
        <v>13166.559392524696</v>
      </c>
      <c r="AD54" s="542">
        <v>67972.5</v>
      </c>
      <c r="AE54" s="542">
        <v>78003.219805294939</v>
      </c>
      <c r="AF54" s="463">
        <v>11252.999999999998</v>
      </c>
      <c r="AG54" s="463">
        <v>3225.1363410948861</v>
      </c>
      <c r="AH54" s="542">
        <v>79225.5</v>
      </c>
      <c r="AI54" s="542">
        <v>81228.356146389822</v>
      </c>
      <c r="AJ54" s="463">
        <v>11625</v>
      </c>
      <c r="AK54" s="463">
        <v>10305.578683643347</v>
      </c>
      <c r="AL54" s="542">
        <v>34503</v>
      </c>
      <c r="AM54" s="542">
        <v>26697.274417262932</v>
      </c>
      <c r="AN54" s="542">
        <v>90850.5</v>
      </c>
      <c r="AO54" s="542">
        <v>91533.934830033162</v>
      </c>
      <c r="AP54" s="463">
        <v>11625</v>
      </c>
      <c r="AQ54" s="463">
        <v>10704.9</v>
      </c>
      <c r="AR54" s="542">
        <v>102475.5</v>
      </c>
      <c r="AS54" s="542">
        <v>102238.83483003316</v>
      </c>
      <c r="AT54" s="463">
        <v>10462.499999999998</v>
      </c>
      <c r="AU54" s="463">
        <v>10109.448796082894</v>
      </c>
      <c r="AV54" s="542">
        <v>112938</v>
      </c>
      <c r="AW54" s="542">
        <v>112348.28362611606</v>
      </c>
      <c r="AX54" s="463">
        <v>11625</v>
      </c>
      <c r="AY54" s="463">
        <v>11585.599149231368</v>
      </c>
      <c r="AZ54" s="542">
        <v>33712.5</v>
      </c>
      <c r="BA54" s="542">
        <v>32399.947945314263</v>
      </c>
      <c r="BB54" s="542">
        <v>68215.5</v>
      </c>
      <c r="BC54" s="542">
        <v>59097.222362577195</v>
      </c>
      <c r="BD54" s="542">
        <v>124563</v>
      </c>
      <c r="BE54" s="542">
        <v>123933.88277534742</v>
      </c>
      <c r="BF54" s="1217"/>
      <c r="BG54" s="1217"/>
      <c r="BH54" s="1217"/>
      <c r="BI54" s="1365"/>
      <c r="BJ54" s="1365"/>
    </row>
    <row r="55" spans="2:62" ht="15.75" hidden="1" customHeight="1" x14ac:dyDescent="0.25">
      <c r="B55" s="1385"/>
      <c r="C55" s="1363"/>
      <c r="D55" s="1026">
        <v>15.500000000000002</v>
      </c>
      <c r="E55" s="463"/>
      <c r="F55" s="1026">
        <v>15.5</v>
      </c>
      <c r="G55" s="463"/>
      <c r="H55" s="1415"/>
      <c r="I55" s="1036"/>
      <c r="J55" s="1026">
        <v>10.864583333333336</v>
      </c>
      <c r="K55" s="463"/>
      <c r="L55" s="1416"/>
      <c r="M55" s="542"/>
      <c r="N55" s="1026">
        <v>5.221774193548387</v>
      </c>
      <c r="O55" s="463"/>
      <c r="P55" s="1416"/>
      <c r="Q55" s="542"/>
      <c r="R55" s="1026">
        <v>15</v>
      </c>
      <c r="S55" s="463"/>
      <c r="T55" s="1416"/>
      <c r="U55" s="542"/>
      <c r="V55" s="1026">
        <v>14.983333333333334</v>
      </c>
      <c r="W55" s="463"/>
      <c r="X55" s="1416"/>
      <c r="Y55" s="542"/>
      <c r="Z55" s="953"/>
      <c r="AA55" s="542"/>
      <c r="AB55" s="1026">
        <v>15.625</v>
      </c>
      <c r="AC55" s="463"/>
      <c r="AD55" s="1416"/>
      <c r="AE55" s="542"/>
      <c r="AF55" s="1026">
        <v>15.629166666666665</v>
      </c>
      <c r="AG55" s="463"/>
      <c r="AH55" s="1416"/>
      <c r="AI55" s="542"/>
      <c r="AJ55" s="1026">
        <v>15.625</v>
      </c>
      <c r="AK55" s="463"/>
      <c r="AL55" s="1416"/>
      <c r="AM55" s="542"/>
      <c r="AN55" s="1416"/>
      <c r="AO55" s="542"/>
      <c r="AP55" s="1026">
        <v>15.625</v>
      </c>
      <c r="AQ55" s="463"/>
      <c r="AR55" s="1416"/>
      <c r="AS55" s="542"/>
      <c r="AT55" s="1026">
        <v>15.569196428571427</v>
      </c>
      <c r="AU55" s="463"/>
      <c r="AV55" s="1416"/>
      <c r="AW55" s="542"/>
      <c r="AX55" s="1026">
        <v>15.625</v>
      </c>
      <c r="AY55" s="463"/>
      <c r="AZ55" s="1416"/>
      <c r="BA55" s="542"/>
      <c r="BB55" s="953"/>
      <c r="BC55" s="542"/>
      <c r="BD55" s="1416"/>
      <c r="BE55" s="542"/>
      <c r="BF55" s="1217"/>
      <c r="BG55" s="1217"/>
      <c r="BH55" s="1217"/>
      <c r="BI55" s="1365"/>
      <c r="BJ55" s="1365"/>
    </row>
    <row r="56" spans="2:62" x14ac:dyDescent="0.25">
      <c r="B56" s="1385" t="s">
        <v>73</v>
      </c>
      <c r="C56" s="1363" t="s">
        <v>49</v>
      </c>
      <c r="D56" s="1391">
        <v>3</v>
      </c>
      <c r="E56" s="1391">
        <v>3.0893808015140798</v>
      </c>
      <c r="F56" s="1391">
        <v>3</v>
      </c>
      <c r="G56" s="1391">
        <v>2.9863057518077647</v>
      </c>
      <c r="H56" s="1391">
        <v>3</v>
      </c>
      <c r="I56" s="1036">
        <v>3.038986329032205</v>
      </c>
      <c r="J56" s="1391">
        <v>3.0000000000000004</v>
      </c>
      <c r="K56" s="1391">
        <v>3.1101529351304906</v>
      </c>
      <c r="L56" s="1417">
        <v>3</v>
      </c>
      <c r="M56" s="542">
        <v>3.0596598240551001</v>
      </c>
      <c r="N56" s="1391">
        <v>3.0000000000000009</v>
      </c>
      <c r="O56" s="1391">
        <v>3.0327738096344219</v>
      </c>
      <c r="P56" s="1417">
        <v>3</v>
      </c>
      <c r="Q56" s="542">
        <v>3.052311037925922</v>
      </c>
      <c r="R56" s="1391">
        <v>3</v>
      </c>
      <c r="S56" s="1391">
        <v>3.1986492530426016</v>
      </c>
      <c r="T56" s="1417">
        <v>3</v>
      </c>
      <c r="U56" s="542">
        <v>3.0836069726632847</v>
      </c>
      <c r="V56" s="1391">
        <v>3</v>
      </c>
      <c r="W56" s="1391">
        <v>3.132343982104588</v>
      </c>
      <c r="X56" s="542">
        <v>3</v>
      </c>
      <c r="Y56" s="542">
        <v>3.1211131299375765</v>
      </c>
      <c r="Z56" s="1038">
        <v>3</v>
      </c>
      <c r="AA56" s="1038">
        <v>3.0921885811818317</v>
      </c>
      <c r="AB56" s="1391">
        <v>3</v>
      </c>
      <c r="AC56" s="1391">
        <v>3.5469116353957317</v>
      </c>
      <c r="AD56" s="1417">
        <v>3</v>
      </c>
      <c r="AE56" s="1038">
        <v>3.1605834689514278</v>
      </c>
      <c r="AF56" s="1391">
        <v>3</v>
      </c>
      <c r="AG56" s="1391">
        <v>16.088480793988914</v>
      </c>
      <c r="AH56" s="1417">
        <v>3</v>
      </c>
      <c r="AI56" s="1038">
        <v>3.264743806621051</v>
      </c>
      <c r="AJ56" s="1391">
        <v>3</v>
      </c>
      <c r="AK56" s="1391">
        <v>2.7347608049059215</v>
      </c>
      <c r="AL56" s="542">
        <v>3</v>
      </c>
      <c r="AM56" s="542">
        <v>3.4757788012130102</v>
      </c>
      <c r="AN56" s="1417">
        <v>3</v>
      </c>
      <c r="AO56" s="1038">
        <v>3.1950317298868596</v>
      </c>
      <c r="AP56" s="1391">
        <v>3</v>
      </c>
      <c r="AQ56" s="1391">
        <v>2.8253463569160768</v>
      </c>
      <c r="AR56" s="1417">
        <v>3</v>
      </c>
      <c r="AS56" s="1038">
        <v>3.1518507062193613</v>
      </c>
      <c r="AT56" s="1391">
        <v>3</v>
      </c>
      <c r="AU56" s="1391">
        <v>2.9189351685132725</v>
      </c>
      <c r="AV56" s="1417">
        <v>3</v>
      </c>
      <c r="AW56" s="1038">
        <v>3.1293812006437043</v>
      </c>
      <c r="AX56" s="1391">
        <v>3</v>
      </c>
      <c r="AY56" s="1391">
        <v>2.9698518135993908</v>
      </c>
      <c r="AZ56" s="922">
        <v>3</v>
      </c>
      <c r="BA56" s="922">
        <v>2.9049512623058016</v>
      </c>
      <c r="BB56" s="1038">
        <v>3</v>
      </c>
      <c r="BC56" s="1038">
        <v>3.1377444188552492</v>
      </c>
      <c r="BD56" s="1417">
        <v>3</v>
      </c>
      <c r="BE56" s="1038">
        <v>3.1137454955334674</v>
      </c>
      <c r="BF56" s="1217"/>
      <c r="BG56" s="1217"/>
      <c r="BH56" s="1217"/>
      <c r="BI56" s="1365"/>
      <c r="BJ56" s="1365"/>
    </row>
    <row r="57" spans="2:62" ht="18.75" x14ac:dyDescent="0.25">
      <c r="B57" s="1393" t="s">
        <v>55</v>
      </c>
      <c r="C57" s="1394" t="s">
        <v>325</v>
      </c>
      <c r="D57" s="1395">
        <v>356520.00000000006</v>
      </c>
      <c r="E57" s="1395">
        <v>343168.41656302795</v>
      </c>
      <c r="F57" s="1395">
        <v>368404</v>
      </c>
      <c r="G57" s="1395">
        <v>327673.58165336133</v>
      </c>
      <c r="H57" s="1395">
        <v>724924</v>
      </c>
      <c r="I57" s="1092">
        <v>670841.99821638921</v>
      </c>
      <c r="J57" s="1395">
        <v>248607.50000000006</v>
      </c>
      <c r="K57" s="1395">
        <v>275063.58410673554</v>
      </c>
      <c r="L57" s="1378">
        <v>973531.5</v>
      </c>
      <c r="M57" s="1378">
        <v>945905.58232312475</v>
      </c>
      <c r="N57" s="1395">
        <v>121150.99999999997</v>
      </c>
      <c r="O57" s="1395">
        <v>356538.47567098675</v>
      </c>
      <c r="P57" s="1378">
        <v>1094682.5</v>
      </c>
      <c r="Q57" s="1378">
        <v>1302444.0579941114</v>
      </c>
      <c r="R57" s="1395">
        <v>356376</v>
      </c>
      <c r="S57" s="1395">
        <v>354190.23594829027</v>
      </c>
      <c r="T57" s="1378">
        <v>1451058.5</v>
      </c>
      <c r="U57" s="1378">
        <v>1656634.2939424017</v>
      </c>
      <c r="V57" s="1395">
        <v>344492</v>
      </c>
      <c r="W57" s="1395">
        <v>354283.05107075896</v>
      </c>
      <c r="X57" s="1378">
        <v>822019</v>
      </c>
      <c r="Y57" s="1378">
        <v>1065011.7626900361</v>
      </c>
      <c r="Z57" s="1378">
        <v>1795550.5</v>
      </c>
      <c r="AA57" s="1378">
        <v>2010917.3450131607</v>
      </c>
      <c r="AB57" s="1395">
        <v>371411</v>
      </c>
      <c r="AC57" s="1395">
        <v>354365.46539544075</v>
      </c>
      <c r="AD57" s="1378">
        <v>2166961.5</v>
      </c>
      <c r="AE57" s="1378">
        <v>2365282.8104086015</v>
      </c>
      <c r="AF57" s="1395">
        <v>359526.99999999994</v>
      </c>
      <c r="AG57" s="1395">
        <v>16390.566230741497</v>
      </c>
      <c r="AH57" s="1378">
        <v>2526488.5</v>
      </c>
      <c r="AI57" s="1378">
        <v>2381673.3766393433</v>
      </c>
      <c r="AJ57" s="1395">
        <v>371411</v>
      </c>
      <c r="AK57" s="1395">
        <v>363339.77339071728</v>
      </c>
      <c r="AL57" s="1378">
        <v>1102349</v>
      </c>
      <c r="AM57" s="1378">
        <v>734095.80501689948</v>
      </c>
      <c r="AN57" s="1378">
        <v>2897899.5</v>
      </c>
      <c r="AO57" s="1378">
        <v>2745013.1500300602</v>
      </c>
      <c r="AP57" s="1395">
        <v>371411</v>
      </c>
      <c r="AQ57" s="1395">
        <v>364932.93</v>
      </c>
      <c r="AR57" s="1378">
        <v>3269310.5</v>
      </c>
      <c r="AS57" s="1378">
        <v>3109946.0800300604</v>
      </c>
      <c r="AT57" s="1395">
        <v>334255.49999999994</v>
      </c>
      <c r="AU57" s="1395">
        <v>333448.85807089281</v>
      </c>
      <c r="AV57" s="1378">
        <v>3603566</v>
      </c>
      <c r="AW57" s="1378">
        <v>3443394.9381009531</v>
      </c>
      <c r="AX57" s="1395">
        <v>371411</v>
      </c>
      <c r="AY57" s="1395">
        <v>374379.27264168527</v>
      </c>
      <c r="AZ57" s="1378">
        <v>1077077.5</v>
      </c>
      <c r="BA57" s="1378">
        <v>1072761.060712578</v>
      </c>
      <c r="BB57" s="1378">
        <v>2179426.5</v>
      </c>
      <c r="BC57" s="1378">
        <v>1806856.8657294775</v>
      </c>
      <c r="BD57" s="1378">
        <v>3974977</v>
      </c>
      <c r="BE57" s="1378">
        <v>3817774.2107426384</v>
      </c>
      <c r="BF57" s="1217"/>
      <c r="BG57" s="1217"/>
      <c r="BH57" s="1217"/>
      <c r="BI57" s="1365"/>
      <c r="BJ57" s="1365"/>
    </row>
    <row r="58" spans="2:62" ht="15.75" x14ac:dyDescent="0.25">
      <c r="B58" s="1338" t="s">
        <v>336</v>
      </c>
      <c r="C58" s="1418"/>
      <c r="D58" s="1419"/>
      <c r="E58" s="1419"/>
      <c r="F58" s="1419"/>
      <c r="G58" s="1419"/>
      <c r="H58" s="1419"/>
      <c r="I58" s="1420"/>
      <c r="J58" s="1419"/>
      <c r="K58" s="1419"/>
      <c r="L58" s="1408"/>
      <c r="M58" s="1408"/>
      <c r="N58" s="1419"/>
      <c r="O58" s="1419"/>
      <c r="P58" s="1408"/>
      <c r="Q58" s="1408"/>
      <c r="R58" s="1419"/>
      <c r="S58" s="1419"/>
      <c r="T58" s="1408"/>
      <c r="U58" s="1408"/>
      <c r="V58" s="1419"/>
      <c r="W58" s="1419"/>
      <c r="X58" s="1408"/>
      <c r="Y58" s="1408"/>
      <c r="Z58" s="1408"/>
      <c r="AA58" s="1408"/>
      <c r="AB58" s="1419"/>
      <c r="AC58" s="1419"/>
      <c r="AD58" s="1408"/>
      <c r="AE58" s="1408"/>
      <c r="AF58" s="1419"/>
      <c r="AG58" s="1419"/>
      <c r="AH58" s="1408"/>
      <c r="AI58" s="1408"/>
      <c r="AJ58" s="1419"/>
      <c r="AK58" s="1419"/>
      <c r="AL58" s="1408"/>
      <c r="AM58" s="1408"/>
      <c r="AN58" s="1408"/>
      <c r="AO58" s="1408"/>
      <c r="AP58" s="1419"/>
      <c r="AQ58" s="1419"/>
      <c r="AR58" s="1408"/>
      <c r="AS58" s="1408"/>
      <c r="AT58" s="1419"/>
      <c r="AU58" s="1419"/>
      <c r="AV58" s="1408"/>
      <c r="AW58" s="1408"/>
      <c r="AX58" s="1419"/>
      <c r="AY58" s="1419"/>
      <c r="AZ58" s="1408"/>
      <c r="BA58" s="1408"/>
      <c r="BB58" s="1408"/>
      <c r="BC58" s="1408"/>
      <c r="BD58" s="1408"/>
      <c r="BE58" s="1408"/>
      <c r="BF58" s="1217"/>
      <c r="BG58" s="1217"/>
      <c r="BH58" s="1217"/>
      <c r="BI58" s="1365"/>
      <c r="BJ58" s="1365"/>
    </row>
    <row r="59" spans="2:62" x14ac:dyDescent="0.25">
      <c r="B59" s="1402" t="s">
        <v>80</v>
      </c>
      <c r="C59" s="1363" t="s">
        <v>325</v>
      </c>
      <c r="D59" s="463">
        <v>164618.18181818182</v>
      </c>
      <c r="E59" s="463">
        <v>144730.00000000006</v>
      </c>
      <c r="F59" s="463">
        <v>170105.45454545453</v>
      </c>
      <c r="G59" s="463">
        <v>138317.99999999994</v>
      </c>
      <c r="H59" s="463">
        <v>334723.63636363635</v>
      </c>
      <c r="I59" s="1036">
        <v>283048</v>
      </c>
      <c r="J59" s="463">
        <v>117337.50000000003</v>
      </c>
      <c r="K59" s="463">
        <v>115809.99999999997</v>
      </c>
      <c r="L59" s="542">
        <v>452061.13636363635</v>
      </c>
      <c r="M59" s="542">
        <v>398858</v>
      </c>
      <c r="N59" s="463">
        <v>58274.999999999985</v>
      </c>
      <c r="O59" s="463">
        <v>147992.99999999991</v>
      </c>
      <c r="P59" s="542">
        <v>510336.13636363635</v>
      </c>
      <c r="Q59" s="542">
        <v>546850.99999999988</v>
      </c>
      <c r="R59" s="463">
        <v>163696.36363636365</v>
      </c>
      <c r="S59" s="463">
        <v>151458</v>
      </c>
      <c r="T59" s="542">
        <v>674032.5</v>
      </c>
      <c r="U59" s="542">
        <v>698308.99999999988</v>
      </c>
      <c r="V59" s="463">
        <v>158209.09090909091</v>
      </c>
      <c r="W59" s="463">
        <v>151488.00000000006</v>
      </c>
      <c r="X59" s="542">
        <v>380180.45454545459</v>
      </c>
      <c r="Y59" s="542">
        <v>450939</v>
      </c>
      <c r="Z59" s="542">
        <v>832241.59090909094</v>
      </c>
      <c r="AA59" s="542">
        <v>849797</v>
      </c>
      <c r="AB59" s="463">
        <v>171707.72727272729</v>
      </c>
      <c r="AC59" s="463">
        <v>152140</v>
      </c>
      <c r="AD59" s="542">
        <v>1003949.3181818182</v>
      </c>
      <c r="AE59" s="542">
        <v>1001937</v>
      </c>
      <c r="AF59" s="463">
        <v>166220.45454545459</v>
      </c>
      <c r="AG59" s="463">
        <v>8237.0000000000073</v>
      </c>
      <c r="AH59" s="542">
        <v>1170169.7727272729</v>
      </c>
      <c r="AI59" s="542">
        <v>1010174</v>
      </c>
      <c r="AJ59" s="463">
        <v>171707.72727272729</v>
      </c>
      <c r="AK59" s="463">
        <v>154998</v>
      </c>
      <c r="AL59" s="542">
        <v>509635.90909090918</v>
      </c>
      <c r="AM59" s="542">
        <v>315375</v>
      </c>
      <c r="AN59" s="542">
        <v>1341877.5000000002</v>
      </c>
      <c r="AO59" s="542">
        <v>1165172</v>
      </c>
      <c r="AP59" s="463">
        <v>171707.72727272729</v>
      </c>
      <c r="AQ59" s="463">
        <v>158814</v>
      </c>
      <c r="AR59" s="542">
        <v>1513585.2272727275</v>
      </c>
      <c r="AS59" s="542">
        <v>1323986</v>
      </c>
      <c r="AT59" s="463">
        <v>154444.77272727271</v>
      </c>
      <c r="AU59" s="463">
        <v>146288</v>
      </c>
      <c r="AV59" s="542">
        <v>1668030.0000000002</v>
      </c>
      <c r="AW59" s="542">
        <v>1470274</v>
      </c>
      <c r="AX59" s="463">
        <v>171707.72727272729</v>
      </c>
      <c r="AY59" s="463">
        <v>162862.99999999997</v>
      </c>
      <c r="AZ59" s="542">
        <v>497860.22727272729</v>
      </c>
      <c r="BA59" s="542">
        <v>467965</v>
      </c>
      <c r="BB59" s="542">
        <v>1007496.1363636365</v>
      </c>
      <c r="BC59" s="542">
        <v>783340</v>
      </c>
      <c r="BD59" s="542">
        <v>1839737.7272727275</v>
      </c>
      <c r="BE59" s="542">
        <v>1633137</v>
      </c>
      <c r="BF59" s="1217"/>
      <c r="BG59" s="1217"/>
      <c r="BH59" s="1217"/>
      <c r="BI59" s="1365"/>
      <c r="BJ59" s="1365"/>
    </row>
    <row r="60" spans="2:62" ht="15" hidden="1" customHeight="1" x14ac:dyDescent="0.25">
      <c r="B60" s="1402"/>
      <c r="C60" s="1363"/>
      <c r="D60" s="1025">
        <v>228.63636363636363</v>
      </c>
      <c r="E60" s="463"/>
      <c r="F60" s="1025">
        <v>228.63636363636363</v>
      </c>
      <c r="G60" s="463"/>
      <c r="H60" s="463"/>
      <c r="I60" s="1036"/>
      <c r="J60" s="1025">
        <v>162.96875000000003</v>
      </c>
      <c r="K60" s="463"/>
      <c r="L60" s="542"/>
      <c r="M60" s="542"/>
      <c r="N60" s="1025">
        <v>78.326612903225794</v>
      </c>
      <c r="O60" s="463"/>
      <c r="P60" s="542"/>
      <c r="Q60" s="542"/>
      <c r="R60" s="1025">
        <v>220.02199413489737</v>
      </c>
      <c r="S60" s="463"/>
      <c r="T60" s="542"/>
      <c r="U60" s="542"/>
      <c r="V60" s="1025">
        <v>219.7348484848485</v>
      </c>
      <c r="W60" s="463"/>
      <c r="X60" s="542"/>
      <c r="Y60" s="542">
        <v>0</v>
      </c>
      <c r="Z60" s="542"/>
      <c r="AA60" s="542"/>
      <c r="AB60" s="1025">
        <v>230.78995601173023</v>
      </c>
      <c r="AC60" s="463"/>
      <c r="AD60" s="542"/>
      <c r="AE60" s="542"/>
      <c r="AF60" s="1025">
        <v>230.86174242424246</v>
      </c>
      <c r="AG60" s="463"/>
      <c r="AH60" s="542"/>
      <c r="AI60" s="542"/>
      <c r="AJ60" s="1025">
        <v>230.78995601173023</v>
      </c>
      <c r="AK60" s="463"/>
      <c r="AL60" s="542"/>
      <c r="AM60" s="542">
        <v>0</v>
      </c>
      <c r="AN60" s="542"/>
      <c r="AO60" s="542"/>
      <c r="AP60" s="1025">
        <v>230.78995601173023</v>
      </c>
      <c r="AQ60" s="463"/>
      <c r="AR60" s="542"/>
      <c r="AS60" s="542"/>
      <c r="AT60" s="1025">
        <v>229.82853084415581</v>
      </c>
      <c r="AU60" s="463"/>
      <c r="AV60" s="542"/>
      <c r="AW60" s="542"/>
      <c r="AX60" s="1025">
        <v>230.78995601173023</v>
      </c>
      <c r="AY60" s="463"/>
      <c r="AZ60" s="542"/>
      <c r="BA60" s="542">
        <v>0</v>
      </c>
      <c r="BB60" s="542">
        <v>0</v>
      </c>
      <c r="BC60" s="542">
        <v>0</v>
      </c>
      <c r="BD60" s="542"/>
      <c r="BE60" s="542"/>
      <c r="BF60" s="1217"/>
      <c r="BG60" s="1217"/>
      <c r="BH60" s="1217"/>
      <c r="BI60" s="1365"/>
      <c r="BJ60" s="1365"/>
    </row>
    <row r="61" spans="2:62" x14ac:dyDescent="0.25">
      <c r="B61" s="1402" t="s">
        <v>107</v>
      </c>
      <c r="C61" s="1363" t="s">
        <v>325</v>
      </c>
      <c r="D61" s="463">
        <v>62280</v>
      </c>
      <c r="E61" s="463">
        <v>65171</v>
      </c>
      <c r="F61" s="463">
        <v>64356</v>
      </c>
      <c r="G61" s="463">
        <v>61530</v>
      </c>
      <c r="H61" s="463">
        <v>126636</v>
      </c>
      <c r="I61" s="1036">
        <v>126701</v>
      </c>
      <c r="J61" s="463">
        <v>36288</v>
      </c>
      <c r="K61" s="463">
        <v>49983</v>
      </c>
      <c r="L61" s="542">
        <v>162924</v>
      </c>
      <c r="M61" s="542">
        <v>176684</v>
      </c>
      <c r="N61" s="463">
        <v>0</v>
      </c>
      <c r="O61" s="463">
        <v>66375.666666666672</v>
      </c>
      <c r="P61" s="542">
        <v>162924</v>
      </c>
      <c r="Q61" s="542">
        <v>243059.66666666669</v>
      </c>
      <c r="R61" s="463">
        <v>65100</v>
      </c>
      <c r="S61" s="463">
        <v>64093</v>
      </c>
      <c r="T61" s="542">
        <v>228024</v>
      </c>
      <c r="U61" s="542">
        <v>307152.66666666669</v>
      </c>
      <c r="V61" s="463">
        <v>63000</v>
      </c>
      <c r="W61" s="463">
        <v>64433.0072</v>
      </c>
      <c r="X61" s="542">
        <v>128100</v>
      </c>
      <c r="Y61" s="542">
        <v>194901.67386666668</v>
      </c>
      <c r="Z61" s="542">
        <v>291024</v>
      </c>
      <c r="AA61" s="542">
        <v>371585.67386666668</v>
      </c>
      <c r="AB61" s="463">
        <v>65100</v>
      </c>
      <c r="AC61" s="463">
        <v>63922</v>
      </c>
      <c r="AD61" s="542">
        <v>356124</v>
      </c>
      <c r="AE61" s="542">
        <v>435507.67386666668</v>
      </c>
      <c r="AF61" s="463">
        <v>63000</v>
      </c>
      <c r="AG61" s="463">
        <v>2014.9999999999993</v>
      </c>
      <c r="AH61" s="542">
        <v>419124</v>
      </c>
      <c r="AI61" s="542">
        <v>437522.67386666668</v>
      </c>
      <c r="AJ61" s="463">
        <v>65100</v>
      </c>
      <c r="AK61" s="463">
        <v>62711</v>
      </c>
      <c r="AL61" s="542">
        <v>193200</v>
      </c>
      <c r="AM61" s="542">
        <v>128648</v>
      </c>
      <c r="AN61" s="542">
        <v>484224</v>
      </c>
      <c r="AO61" s="542">
        <v>500233.67386666668</v>
      </c>
      <c r="AP61" s="463">
        <v>65100</v>
      </c>
      <c r="AQ61" s="463">
        <v>64426</v>
      </c>
      <c r="AR61" s="542">
        <v>549324</v>
      </c>
      <c r="AS61" s="542">
        <v>564659.67386666662</v>
      </c>
      <c r="AT61" s="463">
        <v>58800</v>
      </c>
      <c r="AU61" s="463">
        <v>58481</v>
      </c>
      <c r="AV61" s="542">
        <v>608124</v>
      </c>
      <c r="AW61" s="542">
        <v>623140.67386666662</v>
      </c>
      <c r="AX61" s="463">
        <v>65100</v>
      </c>
      <c r="AY61" s="463">
        <v>65853.2</v>
      </c>
      <c r="AZ61" s="542">
        <v>189000</v>
      </c>
      <c r="BA61" s="542">
        <v>188760.2</v>
      </c>
      <c r="BB61" s="542">
        <v>382200</v>
      </c>
      <c r="BC61" s="542">
        <v>317408.2</v>
      </c>
      <c r="BD61" s="542">
        <v>673224</v>
      </c>
      <c r="BE61" s="542">
        <v>688993.87386666657</v>
      </c>
      <c r="BF61" s="1217"/>
      <c r="BG61" s="1217"/>
      <c r="BH61" s="1217"/>
      <c r="BI61" s="1365"/>
      <c r="BJ61" s="1365"/>
    </row>
    <row r="62" spans="2:62" ht="15" hidden="1" customHeight="1" x14ac:dyDescent="0.25">
      <c r="B62" s="1402"/>
      <c r="C62" s="1363"/>
      <c r="D62" s="1025">
        <v>86.5</v>
      </c>
      <c r="E62" s="463"/>
      <c r="F62" s="1025">
        <v>86.5</v>
      </c>
      <c r="G62" s="463"/>
      <c r="H62" s="463"/>
      <c r="I62" s="1036"/>
      <c r="J62" s="1025">
        <v>50.4</v>
      </c>
      <c r="K62" s="463"/>
      <c r="L62" s="542"/>
      <c r="M62" s="542"/>
      <c r="N62" s="1025">
        <v>0</v>
      </c>
      <c r="O62" s="463"/>
      <c r="P62" s="542"/>
      <c r="Q62" s="542"/>
      <c r="R62" s="1025">
        <v>87.5</v>
      </c>
      <c r="S62" s="463"/>
      <c r="T62" s="542"/>
      <c r="U62" s="542"/>
      <c r="V62" s="1025">
        <v>87.5</v>
      </c>
      <c r="W62" s="463"/>
      <c r="X62" s="542"/>
      <c r="Y62" s="542">
        <v>0</v>
      </c>
      <c r="Z62" s="542"/>
      <c r="AA62" s="542"/>
      <c r="AB62" s="1025">
        <v>87.5</v>
      </c>
      <c r="AC62" s="463"/>
      <c r="AD62" s="542"/>
      <c r="AE62" s="542"/>
      <c r="AF62" s="1025">
        <v>87.5</v>
      </c>
      <c r="AG62" s="463"/>
      <c r="AH62" s="542"/>
      <c r="AI62" s="542"/>
      <c r="AJ62" s="1025">
        <v>87.5</v>
      </c>
      <c r="AK62" s="463"/>
      <c r="AL62" s="542"/>
      <c r="AM62" s="542">
        <v>0</v>
      </c>
      <c r="AN62" s="542"/>
      <c r="AO62" s="542"/>
      <c r="AP62" s="1025">
        <v>87.5</v>
      </c>
      <c r="AQ62" s="463"/>
      <c r="AR62" s="542"/>
      <c r="AS62" s="542"/>
      <c r="AT62" s="1025">
        <v>87.5</v>
      </c>
      <c r="AU62" s="463"/>
      <c r="AV62" s="542"/>
      <c r="AW62" s="542"/>
      <c r="AX62" s="1025">
        <v>87.5</v>
      </c>
      <c r="AY62" s="463"/>
      <c r="AZ62" s="542"/>
      <c r="BA62" s="542">
        <v>0</v>
      </c>
      <c r="BB62" s="542">
        <v>0</v>
      </c>
      <c r="BC62" s="542">
        <v>0</v>
      </c>
      <c r="BD62" s="542"/>
      <c r="BE62" s="542"/>
      <c r="BF62" s="1217"/>
      <c r="BG62" s="1217"/>
      <c r="BH62" s="1217"/>
      <c r="BI62" s="1365"/>
      <c r="BJ62" s="1365"/>
    </row>
    <row r="63" spans="2:62" x14ac:dyDescent="0.25">
      <c r="B63" s="1402" t="s">
        <v>90</v>
      </c>
      <c r="C63" s="1363" t="s">
        <v>325</v>
      </c>
      <c r="D63" s="463">
        <v>117302.62439520637</v>
      </c>
      <c r="E63" s="463">
        <v>121590.00000000006</v>
      </c>
      <c r="F63" s="463">
        <v>121128.24805392945</v>
      </c>
      <c r="G63" s="463">
        <v>115579.99999999999</v>
      </c>
      <c r="H63" s="463">
        <v>238430.87244913582</v>
      </c>
      <c r="I63" s="1036">
        <v>237170.00000000006</v>
      </c>
      <c r="J63" s="463">
        <v>87341.38431737994</v>
      </c>
      <c r="K63" s="463">
        <v>99544.999999999942</v>
      </c>
      <c r="L63" s="542">
        <v>325772.25676651578</v>
      </c>
      <c r="M63" s="542">
        <v>336715</v>
      </c>
      <c r="N63" s="463">
        <v>57954.286770939856</v>
      </c>
      <c r="O63" s="463">
        <v>128299.99999999999</v>
      </c>
      <c r="P63" s="542">
        <v>383726.54353745561</v>
      </c>
      <c r="Q63" s="542">
        <v>465015</v>
      </c>
      <c r="R63" s="463">
        <v>114562.34856004975</v>
      </c>
      <c r="S63" s="463">
        <v>124895.99999999997</v>
      </c>
      <c r="T63" s="542">
        <v>498288.89209750539</v>
      </c>
      <c r="U63" s="542">
        <v>589911</v>
      </c>
      <c r="V63" s="463">
        <v>110626.69909696339</v>
      </c>
      <c r="W63" s="463">
        <v>126143</v>
      </c>
      <c r="X63" s="542">
        <v>283143.334427953</v>
      </c>
      <c r="Y63" s="542">
        <v>379338.99999999994</v>
      </c>
      <c r="Z63" s="542">
        <v>608915.59119446878</v>
      </c>
      <c r="AA63" s="542">
        <v>716054</v>
      </c>
      <c r="AB63" s="463">
        <v>121109.16320273542</v>
      </c>
      <c r="AC63" s="463">
        <v>127550.09090909084</v>
      </c>
      <c r="AD63" s="542">
        <v>730024.75439720415</v>
      </c>
      <c r="AE63" s="542">
        <v>843604.09090909082</v>
      </c>
      <c r="AF63" s="463">
        <v>117268.87808383917</v>
      </c>
      <c r="AG63" s="463">
        <v>5686.0000000000091</v>
      </c>
      <c r="AH63" s="542">
        <v>847293.63248104334</v>
      </c>
      <c r="AI63" s="542">
        <v>849290.09090909082</v>
      </c>
      <c r="AJ63" s="463">
        <v>121109.16320273542</v>
      </c>
      <c r="AK63" s="463">
        <v>134485</v>
      </c>
      <c r="AL63" s="542">
        <v>359487.20448931004</v>
      </c>
      <c r="AM63" s="542">
        <v>267721.09090909082</v>
      </c>
      <c r="AN63" s="542">
        <v>968402.79568377882</v>
      </c>
      <c r="AO63" s="542">
        <v>983775.09090909082</v>
      </c>
      <c r="AP63" s="463">
        <v>121109.16320273542</v>
      </c>
      <c r="AQ63" s="463">
        <v>130892</v>
      </c>
      <c r="AR63" s="542">
        <v>1089511.9588865142</v>
      </c>
      <c r="AS63" s="542">
        <v>1114667.0909090908</v>
      </c>
      <c r="AT63" s="463">
        <v>108933.6683555214</v>
      </c>
      <c r="AU63" s="463">
        <v>118831.99999999991</v>
      </c>
      <c r="AV63" s="542">
        <v>1198445.6272420357</v>
      </c>
      <c r="AW63" s="542">
        <v>1233499.0909090908</v>
      </c>
      <c r="AX63" s="463">
        <v>120536.9771375946</v>
      </c>
      <c r="AY63" s="463">
        <v>133533.99999999994</v>
      </c>
      <c r="AZ63" s="542">
        <v>350579.80869585142</v>
      </c>
      <c r="BA63" s="542">
        <v>383257.99999999988</v>
      </c>
      <c r="BB63" s="542">
        <v>710067.0131851614</v>
      </c>
      <c r="BC63" s="542">
        <v>650979.09090909071</v>
      </c>
      <c r="BD63" s="542">
        <v>1318982.6043796302</v>
      </c>
      <c r="BE63" s="542">
        <v>1367033.0909090908</v>
      </c>
      <c r="BF63" s="1217"/>
      <c r="BG63" s="1217"/>
      <c r="BH63" s="1217"/>
      <c r="BI63" s="1365"/>
      <c r="BJ63" s="1365"/>
    </row>
    <row r="64" spans="2:62" ht="15" hidden="1" customHeight="1" x14ac:dyDescent="0.25">
      <c r="B64" s="1402"/>
      <c r="C64" s="1363"/>
      <c r="D64" s="1025">
        <v>162.92031166000885</v>
      </c>
      <c r="E64" s="463"/>
      <c r="F64" s="1025">
        <v>162.80678501872239</v>
      </c>
      <c r="G64" s="463"/>
      <c r="H64" s="463"/>
      <c r="I64" s="1036"/>
      <c r="J64" s="1025">
        <v>121.30747821858324</v>
      </c>
      <c r="K64" s="463"/>
      <c r="L64" s="542"/>
      <c r="M64" s="542"/>
      <c r="N64" s="1025">
        <v>77.895546735134218</v>
      </c>
      <c r="O64" s="463"/>
      <c r="P64" s="542"/>
      <c r="Q64" s="542"/>
      <c r="R64" s="1025">
        <v>153.98165129038944</v>
      </c>
      <c r="S64" s="463"/>
      <c r="T64" s="542"/>
      <c r="U64" s="542"/>
      <c r="V64" s="1025">
        <v>153.64819319022695</v>
      </c>
      <c r="W64" s="463"/>
      <c r="X64" s="542"/>
      <c r="Y64" s="542">
        <v>0</v>
      </c>
      <c r="Z64" s="542"/>
      <c r="AA64" s="542"/>
      <c r="AB64" s="1025">
        <v>162.78113333700998</v>
      </c>
      <c r="AC64" s="463"/>
      <c r="AD64" s="542"/>
      <c r="AE64" s="542"/>
      <c r="AF64" s="1025">
        <v>162.87344178310997</v>
      </c>
      <c r="AG64" s="463"/>
      <c r="AH64" s="542"/>
      <c r="AI64" s="542"/>
      <c r="AJ64" s="1025">
        <v>162.78113333700998</v>
      </c>
      <c r="AK64" s="463"/>
      <c r="AL64" s="542"/>
      <c r="AM64" s="542">
        <v>0</v>
      </c>
      <c r="AN64" s="542"/>
      <c r="AO64" s="542"/>
      <c r="AP64" s="1025">
        <v>162.78113333700998</v>
      </c>
      <c r="AQ64" s="463"/>
      <c r="AR64" s="542"/>
      <c r="AS64" s="542"/>
      <c r="AT64" s="1025">
        <v>162.10367314809733</v>
      </c>
      <c r="AU64" s="463"/>
      <c r="AV64" s="542"/>
      <c r="AW64" s="542"/>
      <c r="AX64" s="1025">
        <v>162.01206604515403</v>
      </c>
      <c r="AY64" s="463"/>
      <c r="AZ64" s="542"/>
      <c r="BA64" s="542">
        <v>0</v>
      </c>
      <c r="BB64" s="542">
        <v>0</v>
      </c>
      <c r="BC64" s="542">
        <v>0</v>
      </c>
      <c r="BD64" s="542"/>
      <c r="BE64" s="542"/>
      <c r="BF64" s="1217"/>
      <c r="BG64" s="1217"/>
      <c r="BH64" s="1217"/>
      <c r="BI64" s="1365"/>
      <c r="BJ64" s="1365"/>
    </row>
    <row r="65" spans="1:62" x14ac:dyDescent="0.25">
      <c r="B65" s="1402" t="s">
        <v>59</v>
      </c>
      <c r="C65" s="1363" t="s">
        <v>325</v>
      </c>
      <c r="D65" s="463">
        <v>3459.7865115002855</v>
      </c>
      <c r="E65" s="463">
        <v>2472.9398766972799</v>
      </c>
      <c r="F65" s="463">
        <v>3622.8383002773721</v>
      </c>
      <c r="G65" s="463">
        <v>2673.6557459615155</v>
      </c>
      <c r="H65" s="463">
        <v>7082.6248117776577</v>
      </c>
      <c r="I65" s="1036">
        <v>5146.595622658795</v>
      </c>
      <c r="J65" s="463">
        <v>2167.4115468770797</v>
      </c>
      <c r="K65" s="463">
        <v>2350.0860661619545</v>
      </c>
      <c r="L65" s="542">
        <v>9250.0363586547373</v>
      </c>
      <c r="M65" s="542">
        <v>7496.6816888207495</v>
      </c>
      <c r="N65" s="463">
        <v>1774.1199386599201</v>
      </c>
      <c r="O65" s="463">
        <v>3235.5129366270394</v>
      </c>
      <c r="P65" s="542">
        <v>11024.156297314657</v>
      </c>
      <c r="Q65" s="542">
        <v>10732.194625447788</v>
      </c>
      <c r="R65" s="463">
        <v>3646.2726446716288</v>
      </c>
      <c r="S65" s="463">
        <v>3394.9616679472642</v>
      </c>
      <c r="T65" s="542">
        <v>14670.428941986287</v>
      </c>
      <c r="U65" s="542">
        <v>14127.156293395052</v>
      </c>
      <c r="V65" s="463">
        <v>3528.6971127187876</v>
      </c>
      <c r="W65" s="463">
        <v>2813.2168576040344</v>
      </c>
      <c r="X65" s="542">
        <v>8949.089696050336</v>
      </c>
      <c r="Y65" s="542">
        <v>9443.691462178338</v>
      </c>
      <c r="Z65" s="542">
        <v>18199.126054705073</v>
      </c>
      <c r="AA65" s="542">
        <v>16940.373150999087</v>
      </c>
      <c r="AB65" s="463">
        <v>3667.0575857087811</v>
      </c>
      <c r="AC65" s="463">
        <v>2418.7498395562943</v>
      </c>
      <c r="AD65" s="542">
        <v>21866.183640413856</v>
      </c>
      <c r="AE65" s="542">
        <v>19359.122990555381</v>
      </c>
      <c r="AF65" s="463">
        <v>3545.2706474080351</v>
      </c>
      <c r="AG65" s="463">
        <v>129.26503245907827</v>
      </c>
      <c r="AH65" s="542">
        <v>25411.454287821893</v>
      </c>
      <c r="AI65" s="542">
        <v>19488.38802301446</v>
      </c>
      <c r="AJ65" s="463">
        <v>3667.0575857087811</v>
      </c>
      <c r="AK65" s="463">
        <v>2430.7422244970644</v>
      </c>
      <c r="AL65" s="542">
        <v>10879.385818825596</v>
      </c>
      <c r="AM65" s="542">
        <v>4978.7570965124369</v>
      </c>
      <c r="AN65" s="542">
        <v>29078.511873530675</v>
      </c>
      <c r="AO65" s="542">
        <v>21919.130247511526</v>
      </c>
      <c r="AP65" s="463">
        <v>3667.0575857087811</v>
      </c>
      <c r="AQ65" s="463">
        <v>2495.38</v>
      </c>
      <c r="AR65" s="542">
        <v>32745.569459239458</v>
      </c>
      <c r="AS65" s="542">
        <v>24414.510247511527</v>
      </c>
      <c r="AT65" s="463">
        <v>3259.4151964984053</v>
      </c>
      <c r="AU65" s="463">
        <v>2246.2610101268133</v>
      </c>
      <c r="AV65" s="542">
        <v>36004.984655737862</v>
      </c>
      <c r="AW65" s="542">
        <v>26660.771257638342</v>
      </c>
      <c r="AX65" s="463">
        <v>3690.418903499145</v>
      </c>
      <c r="AY65" s="463">
        <v>2959.9231302318121</v>
      </c>
      <c r="AZ65" s="542">
        <v>10616.89168570633</v>
      </c>
      <c r="BA65" s="542">
        <v>7701.564140358626</v>
      </c>
      <c r="BB65" s="542">
        <v>21496.277504531929</v>
      </c>
      <c r="BC65" s="542">
        <v>12680.321236871063</v>
      </c>
      <c r="BD65" s="542">
        <v>39695.403559237006</v>
      </c>
      <c r="BE65" s="542">
        <v>29620.694387870153</v>
      </c>
      <c r="BF65" s="1217"/>
      <c r="BG65" s="1217"/>
      <c r="BH65" s="1217"/>
      <c r="BI65" s="1365"/>
      <c r="BJ65" s="1365"/>
    </row>
    <row r="66" spans="1:62" ht="15" hidden="1" customHeight="1" x14ac:dyDescent="0.25">
      <c r="B66" s="1402"/>
      <c r="C66" s="1363"/>
      <c r="D66" s="1025">
        <v>4.8052590437503966</v>
      </c>
      <c r="E66" s="463"/>
      <c r="F66" s="1025">
        <v>4.8694063175771127</v>
      </c>
      <c r="G66" s="463"/>
      <c r="H66" s="463"/>
      <c r="I66" s="1036"/>
      <c r="J66" s="1025">
        <v>3.0102938151070551</v>
      </c>
      <c r="K66" s="463"/>
      <c r="L66" s="542"/>
      <c r="M66" s="542"/>
      <c r="N66" s="1025">
        <v>2.3845698100267745</v>
      </c>
      <c r="O66" s="463"/>
      <c r="P66" s="542"/>
      <c r="Q66" s="542"/>
      <c r="R66" s="1025">
        <v>4.9009040923005767</v>
      </c>
      <c r="S66" s="463"/>
      <c r="T66" s="542"/>
      <c r="U66" s="542"/>
      <c r="V66" s="1025">
        <v>4.9009682121094276</v>
      </c>
      <c r="W66" s="463"/>
      <c r="X66" s="542"/>
      <c r="Y66" s="542">
        <v>0</v>
      </c>
      <c r="Z66" s="542"/>
      <c r="AA66" s="542"/>
      <c r="AB66" s="1025">
        <v>4.9288408410064264</v>
      </c>
      <c r="AC66" s="463"/>
      <c r="AD66" s="542"/>
      <c r="AE66" s="542"/>
      <c r="AF66" s="1025">
        <v>4.923987010288938</v>
      </c>
      <c r="AG66" s="463"/>
      <c r="AH66" s="542"/>
      <c r="AI66" s="542"/>
      <c r="AJ66" s="1025">
        <v>4.9288408410064264</v>
      </c>
      <c r="AK66" s="463"/>
      <c r="AL66" s="542"/>
      <c r="AM66" s="542">
        <v>0</v>
      </c>
      <c r="AN66" s="542"/>
      <c r="AO66" s="542"/>
      <c r="AP66" s="1025">
        <v>4.9288408410064264</v>
      </c>
      <c r="AQ66" s="463"/>
      <c r="AR66" s="542"/>
      <c r="AS66" s="542"/>
      <c r="AT66" s="1025">
        <v>4.8503202328845321</v>
      </c>
      <c r="AU66" s="463"/>
      <c r="AV66" s="542"/>
      <c r="AW66" s="542"/>
      <c r="AX66" s="1025">
        <v>4.9602404616923987</v>
      </c>
      <c r="AY66" s="463"/>
      <c r="AZ66" s="542"/>
      <c r="BA66" s="542">
        <v>0</v>
      </c>
      <c r="BB66" s="542">
        <v>0</v>
      </c>
      <c r="BC66" s="542">
        <v>0</v>
      </c>
      <c r="BD66" s="542"/>
      <c r="BE66" s="542"/>
      <c r="BF66" s="1217"/>
      <c r="BG66" s="1217"/>
      <c r="BH66" s="1217"/>
      <c r="BI66" s="1365"/>
      <c r="BJ66" s="1365"/>
    </row>
    <row r="67" spans="1:62" x14ac:dyDescent="0.25">
      <c r="B67" s="1402" t="s">
        <v>91</v>
      </c>
      <c r="C67" s="1363" t="s">
        <v>325</v>
      </c>
      <c r="D67" s="463">
        <v>5204.0002462301954</v>
      </c>
      <c r="E67" s="463">
        <v>4147.7429998585658</v>
      </c>
      <c r="F67" s="463">
        <v>5412.701531587898</v>
      </c>
      <c r="G67" s="463">
        <v>4398.3605955657085</v>
      </c>
      <c r="H67" s="463">
        <v>10616.701777818093</v>
      </c>
      <c r="I67" s="1036">
        <v>8546.1035954242743</v>
      </c>
      <c r="J67" s="463">
        <v>2946.7812948214805</v>
      </c>
      <c r="K67" s="463">
        <v>3562.3943566401681</v>
      </c>
      <c r="L67" s="542">
        <v>13563.483072639574</v>
      </c>
      <c r="M67" s="542">
        <v>12108.497952064443</v>
      </c>
      <c r="N67" s="463">
        <v>2261.3134969447688</v>
      </c>
      <c r="O67" s="463">
        <v>4628.9331127859923</v>
      </c>
      <c r="P67" s="542">
        <v>15824.796569584343</v>
      </c>
      <c r="Q67" s="542">
        <v>16737.431064850436</v>
      </c>
      <c r="R67" s="463">
        <v>5447.7136136299914</v>
      </c>
      <c r="S67" s="463">
        <v>4778.944703688634</v>
      </c>
      <c r="T67" s="542">
        <v>21272.510183214334</v>
      </c>
      <c r="U67" s="542">
        <v>21516.37576853907</v>
      </c>
      <c r="V67" s="463">
        <v>5281.4107751596548</v>
      </c>
      <c r="W67" s="463">
        <v>4227.6594659737239</v>
      </c>
      <c r="X67" s="542">
        <v>12990.437885734415</v>
      </c>
      <c r="Y67" s="542">
        <v>13635.537282448349</v>
      </c>
      <c r="Z67" s="542">
        <v>26553.920958373987</v>
      </c>
      <c r="AA67" s="542">
        <v>25744.03523451279</v>
      </c>
      <c r="AB67" s="463">
        <v>5478.7673546090318</v>
      </c>
      <c r="AC67" s="463">
        <v>3580.3775520644003</v>
      </c>
      <c r="AD67" s="542">
        <v>32032.688312983017</v>
      </c>
      <c r="AE67" s="542">
        <v>29324.412786577192</v>
      </c>
      <c r="AF67" s="463">
        <v>5306.2164305883316</v>
      </c>
      <c r="AG67" s="463">
        <v>104.89007638078083</v>
      </c>
      <c r="AH67" s="542">
        <v>37338.904743571351</v>
      </c>
      <c r="AI67" s="542">
        <v>29429.302862957971</v>
      </c>
      <c r="AJ67" s="463">
        <v>5478.7673546090318</v>
      </c>
      <c r="AK67" s="463">
        <v>4042.1722246268318</v>
      </c>
      <c r="AL67" s="542">
        <v>16263.751139806396</v>
      </c>
      <c r="AM67" s="542">
        <v>7727.4398530720127</v>
      </c>
      <c r="AN67" s="542">
        <v>42817.672098180381</v>
      </c>
      <c r="AO67" s="542">
        <v>33471.475087584804</v>
      </c>
      <c r="AP67" s="463">
        <v>5478.7673546090318</v>
      </c>
      <c r="AQ67" s="463">
        <v>3452.39</v>
      </c>
      <c r="AR67" s="542">
        <v>48296.439452789411</v>
      </c>
      <c r="AS67" s="542">
        <v>36923.865087584803</v>
      </c>
      <c r="AT67" s="463">
        <v>4958.0306641548059</v>
      </c>
      <c r="AU67" s="463">
        <v>3273.160669562239</v>
      </c>
      <c r="AV67" s="542">
        <v>53254.47011694422</v>
      </c>
      <c r="AW67" s="542">
        <v>40197.025757147043</v>
      </c>
      <c r="AX67" s="463">
        <v>5513.6703312542031</v>
      </c>
      <c r="AY67" s="463">
        <v>3678.403252831974</v>
      </c>
      <c r="AZ67" s="542">
        <v>15950.468350018042</v>
      </c>
      <c r="BA67" s="542">
        <v>10403.953922394212</v>
      </c>
      <c r="BB67" s="542">
        <v>32214.219489824438</v>
      </c>
      <c r="BC67" s="542">
        <v>18131.393775466226</v>
      </c>
      <c r="BD67" s="542">
        <v>58768.140448198421</v>
      </c>
      <c r="BE67" s="542">
        <v>43875.429009979016</v>
      </c>
      <c r="BF67" s="1217"/>
      <c r="BG67" s="1217"/>
      <c r="BH67" s="1217"/>
      <c r="BI67" s="1365"/>
      <c r="BJ67" s="1365"/>
    </row>
    <row r="68" spans="1:62" ht="15" hidden="1" customHeight="1" x14ac:dyDescent="0.25">
      <c r="B68" s="1402"/>
      <c r="C68" s="1363"/>
      <c r="D68" s="1025">
        <v>7.2277781197641611</v>
      </c>
      <c r="E68" s="463"/>
      <c r="F68" s="1025">
        <v>7.2751364671880339</v>
      </c>
      <c r="G68" s="463"/>
      <c r="H68" s="463"/>
      <c r="I68" s="1036"/>
      <c r="J68" s="1025">
        <v>4.0927517983631674</v>
      </c>
      <c r="K68" s="463"/>
      <c r="L68" s="542"/>
      <c r="M68" s="542"/>
      <c r="N68" s="1025">
        <v>3.0393998614849043</v>
      </c>
      <c r="O68" s="463"/>
      <c r="P68" s="542"/>
      <c r="Q68" s="542"/>
      <c r="R68" s="1025">
        <v>7.3221957172446128</v>
      </c>
      <c r="S68" s="463"/>
      <c r="T68" s="542"/>
      <c r="U68" s="542"/>
      <c r="V68" s="1025">
        <v>7.3352927432772974</v>
      </c>
      <c r="W68" s="463"/>
      <c r="X68" s="542"/>
      <c r="Y68" s="542">
        <v>0</v>
      </c>
      <c r="Z68" s="542"/>
      <c r="AA68" s="542"/>
      <c r="AB68" s="1025">
        <v>7.3639346164099884</v>
      </c>
      <c r="AC68" s="463"/>
      <c r="AD68" s="542"/>
      <c r="AE68" s="542"/>
      <c r="AF68" s="1025">
        <v>7.3697450424837943</v>
      </c>
      <c r="AG68" s="463"/>
      <c r="AH68" s="542"/>
      <c r="AI68" s="542"/>
      <c r="AJ68" s="1025">
        <v>7.3639346164099884</v>
      </c>
      <c r="AK68" s="463"/>
      <c r="AL68" s="542"/>
      <c r="AM68" s="542">
        <v>0</v>
      </c>
      <c r="AN68" s="542"/>
      <c r="AO68" s="542"/>
      <c r="AP68" s="1025">
        <v>7.3639346164099884</v>
      </c>
      <c r="AQ68" s="463"/>
      <c r="AR68" s="542"/>
      <c r="AS68" s="542"/>
      <c r="AT68" s="1025">
        <v>7.3780218216589377</v>
      </c>
      <c r="AU68" s="463"/>
      <c r="AV68" s="542"/>
      <c r="AW68" s="542"/>
      <c r="AX68" s="1025">
        <v>7.4108472194276924</v>
      </c>
      <c r="AY68" s="463"/>
      <c r="AZ68" s="542"/>
      <c r="BA68" s="542">
        <v>0</v>
      </c>
      <c r="BB68" s="542">
        <v>0</v>
      </c>
      <c r="BC68" s="542">
        <v>0</v>
      </c>
      <c r="BD68" s="542"/>
      <c r="BE68" s="542"/>
      <c r="BF68" s="1217"/>
      <c r="BG68" s="1217"/>
      <c r="BH68" s="1217"/>
      <c r="BI68" s="1365"/>
      <c r="BJ68" s="1365"/>
    </row>
    <row r="69" spans="1:62" x14ac:dyDescent="0.25">
      <c r="B69" s="1402" t="s">
        <v>109</v>
      </c>
      <c r="C69" s="1363" t="s">
        <v>325</v>
      </c>
      <c r="D69" s="463">
        <v>3655.4070288813873</v>
      </c>
      <c r="E69" s="463">
        <v>5056.7336864719673</v>
      </c>
      <c r="F69" s="463">
        <v>3778.7575687507506</v>
      </c>
      <c r="G69" s="463">
        <v>5173.5653118341015</v>
      </c>
      <c r="H69" s="463">
        <v>7434.1645976321379</v>
      </c>
      <c r="I69" s="1036">
        <v>10230.298998306069</v>
      </c>
      <c r="J69" s="463">
        <v>2526.4228409215089</v>
      </c>
      <c r="K69" s="463">
        <v>3813.1036839334261</v>
      </c>
      <c r="L69" s="542">
        <v>9960.5874385536463</v>
      </c>
      <c r="M69" s="542">
        <v>14043.402682239495</v>
      </c>
      <c r="N69" s="463">
        <v>886.27979345543986</v>
      </c>
      <c r="O69" s="463">
        <v>6005.3629549070611</v>
      </c>
      <c r="P69" s="542">
        <v>10846.867232009086</v>
      </c>
      <c r="Q69" s="542">
        <v>20048.765637146556</v>
      </c>
      <c r="R69" s="463">
        <v>3923.3015452849986</v>
      </c>
      <c r="S69" s="463">
        <v>5569.3295766543033</v>
      </c>
      <c r="T69" s="542">
        <v>14770.168777294086</v>
      </c>
      <c r="U69" s="542">
        <v>25618.095213800858</v>
      </c>
      <c r="V69" s="463">
        <v>3846.1021060672037</v>
      </c>
      <c r="W69" s="463">
        <v>5178.1675471812214</v>
      </c>
      <c r="X69" s="542">
        <v>8655.6834448076424</v>
      </c>
      <c r="Y69" s="542">
        <v>16752.860078742586</v>
      </c>
      <c r="Z69" s="542">
        <v>18616.270883361289</v>
      </c>
      <c r="AA69" s="542">
        <v>30796.262760982081</v>
      </c>
      <c r="AB69" s="463">
        <v>4348.2845842194984</v>
      </c>
      <c r="AC69" s="463">
        <v>4754.2470947292695</v>
      </c>
      <c r="AD69" s="542">
        <v>22964.555467580787</v>
      </c>
      <c r="AE69" s="542">
        <v>35550.509855711352</v>
      </c>
      <c r="AF69" s="463">
        <v>4186.1802927098297</v>
      </c>
      <c r="AG69" s="463">
        <v>218.41112190162039</v>
      </c>
      <c r="AH69" s="542">
        <v>27150.735760290616</v>
      </c>
      <c r="AI69" s="542">
        <v>35768.920977612972</v>
      </c>
      <c r="AJ69" s="463">
        <v>4348.2845842194984</v>
      </c>
      <c r="AK69" s="463">
        <v>4672.8589415934248</v>
      </c>
      <c r="AL69" s="542">
        <v>12882.749461148826</v>
      </c>
      <c r="AM69" s="542">
        <v>9645.5171582243147</v>
      </c>
      <c r="AN69" s="542">
        <v>31499.020344510114</v>
      </c>
      <c r="AO69" s="542">
        <v>40441.779919206398</v>
      </c>
      <c r="AP69" s="463">
        <v>4348.2845842194984</v>
      </c>
      <c r="AQ69" s="463">
        <v>4853.17</v>
      </c>
      <c r="AR69" s="542">
        <v>35847.304928729616</v>
      </c>
      <c r="AS69" s="542">
        <v>45294.949919206396</v>
      </c>
      <c r="AT69" s="463">
        <v>3859.6130565526569</v>
      </c>
      <c r="AU69" s="463">
        <v>4328.4363912038289</v>
      </c>
      <c r="AV69" s="542">
        <v>39706.917985282271</v>
      </c>
      <c r="AW69" s="542">
        <v>49623.386310410227</v>
      </c>
      <c r="AX69" s="463">
        <v>4862.2063549247914</v>
      </c>
      <c r="AY69" s="463">
        <v>5490.7462586215997</v>
      </c>
      <c r="AZ69" s="542">
        <v>13070.103995696947</v>
      </c>
      <c r="BA69" s="542">
        <v>14672.352649825429</v>
      </c>
      <c r="BB69" s="542">
        <v>25952.853456845773</v>
      </c>
      <c r="BC69" s="542">
        <v>24317.869808049742</v>
      </c>
      <c r="BD69" s="542">
        <v>44569.124340207061</v>
      </c>
      <c r="BE69" s="542">
        <v>55114.132569031826</v>
      </c>
      <c r="BF69" s="1217"/>
      <c r="BG69" s="1217"/>
      <c r="BH69" s="1217"/>
      <c r="BI69" s="1365"/>
      <c r="BJ69" s="1365"/>
    </row>
    <row r="70" spans="1:62" ht="15" hidden="1" customHeight="1" x14ac:dyDescent="0.25">
      <c r="B70" s="1402"/>
      <c r="C70" s="1363"/>
      <c r="D70" s="1025">
        <v>5.0769542067797042</v>
      </c>
      <c r="E70" s="463"/>
      <c r="F70" s="1025">
        <v>5.0789752268155244</v>
      </c>
      <c r="G70" s="463"/>
      <c r="H70" s="463"/>
      <c r="I70" s="1036"/>
      <c r="J70" s="1025">
        <v>3.5089206123909849</v>
      </c>
      <c r="K70" s="463"/>
      <c r="L70" s="542"/>
      <c r="M70" s="542"/>
      <c r="N70" s="1025">
        <v>1.1912362815261288</v>
      </c>
      <c r="O70" s="463"/>
      <c r="P70" s="542"/>
      <c r="Q70" s="542"/>
      <c r="R70" s="1025">
        <v>5.2732547651680095</v>
      </c>
      <c r="S70" s="463"/>
      <c r="T70" s="542"/>
      <c r="U70" s="542"/>
      <c r="V70" s="1025">
        <v>5.3418084806488944</v>
      </c>
      <c r="W70" s="463"/>
      <c r="X70" s="542"/>
      <c r="Y70" s="542">
        <v>0</v>
      </c>
      <c r="Z70" s="542"/>
      <c r="AA70" s="542"/>
      <c r="AB70" s="1025">
        <v>5.8444685271767458</v>
      </c>
      <c r="AC70" s="463"/>
      <c r="AD70" s="542"/>
      <c r="AE70" s="542"/>
      <c r="AF70" s="1025">
        <v>5.8141392954303193</v>
      </c>
      <c r="AG70" s="463"/>
      <c r="AH70" s="542"/>
      <c r="AI70" s="542"/>
      <c r="AJ70" s="1025">
        <v>5.8444685271767458</v>
      </c>
      <c r="AK70" s="463"/>
      <c r="AL70" s="542"/>
      <c r="AM70" s="542">
        <v>0</v>
      </c>
      <c r="AN70" s="542"/>
      <c r="AO70" s="542"/>
      <c r="AP70" s="1025">
        <v>5.8444685271767458</v>
      </c>
      <c r="AQ70" s="463"/>
      <c r="AR70" s="542"/>
      <c r="AS70" s="542"/>
      <c r="AT70" s="1025">
        <v>5.7434718103462155</v>
      </c>
      <c r="AU70" s="463"/>
      <c r="AV70" s="542"/>
      <c r="AW70" s="542"/>
      <c r="AX70" s="1025">
        <v>6.535223595329021</v>
      </c>
      <c r="AY70" s="463"/>
      <c r="AZ70" s="542"/>
      <c r="BA70" s="542">
        <v>0</v>
      </c>
      <c r="BB70" s="542">
        <v>0</v>
      </c>
      <c r="BC70" s="542">
        <v>0</v>
      </c>
      <c r="BD70" s="542"/>
      <c r="BE70" s="542"/>
      <c r="BF70" s="1217"/>
      <c r="BG70" s="1217"/>
      <c r="BH70" s="1217"/>
      <c r="BI70" s="1365"/>
      <c r="BJ70" s="1365"/>
    </row>
    <row r="71" spans="1:62" x14ac:dyDescent="0.25">
      <c r="B71" s="1402" t="s">
        <v>82</v>
      </c>
      <c r="C71" s="1363" t="s">
        <v>325</v>
      </c>
      <c r="D71" s="463">
        <v>0</v>
      </c>
      <c r="E71" s="463">
        <v>0</v>
      </c>
      <c r="F71" s="463">
        <v>0</v>
      </c>
      <c r="G71" s="463">
        <v>0</v>
      </c>
      <c r="H71" s="463">
        <v>0</v>
      </c>
      <c r="I71" s="1036">
        <v>0</v>
      </c>
      <c r="J71" s="463">
        <v>0</v>
      </c>
      <c r="K71" s="463">
        <v>0</v>
      </c>
      <c r="L71" s="542">
        <v>0</v>
      </c>
      <c r="M71" s="542">
        <v>0</v>
      </c>
      <c r="N71" s="463">
        <v>0</v>
      </c>
      <c r="O71" s="463">
        <v>0</v>
      </c>
      <c r="P71" s="542">
        <v>0</v>
      </c>
      <c r="Q71" s="542">
        <v>0</v>
      </c>
      <c r="R71" s="463">
        <v>0</v>
      </c>
      <c r="S71" s="463">
        <v>0</v>
      </c>
      <c r="T71" s="542">
        <v>0</v>
      </c>
      <c r="U71" s="542">
        <v>0</v>
      </c>
      <c r="V71" s="463">
        <v>0</v>
      </c>
      <c r="W71" s="463">
        <v>0</v>
      </c>
      <c r="X71" s="542">
        <v>0</v>
      </c>
      <c r="Y71" s="542">
        <v>0</v>
      </c>
      <c r="Z71" s="542">
        <v>0</v>
      </c>
      <c r="AA71" s="542">
        <v>0</v>
      </c>
      <c r="AB71" s="463">
        <v>0</v>
      </c>
      <c r="AC71" s="463">
        <v>0</v>
      </c>
      <c r="AD71" s="542">
        <v>0</v>
      </c>
      <c r="AE71" s="542">
        <v>0</v>
      </c>
      <c r="AF71" s="463">
        <v>0</v>
      </c>
      <c r="AG71" s="463">
        <v>0</v>
      </c>
      <c r="AH71" s="542">
        <v>0</v>
      </c>
      <c r="AI71" s="542">
        <v>0</v>
      </c>
      <c r="AJ71" s="463">
        <v>0</v>
      </c>
      <c r="AK71" s="463">
        <v>0</v>
      </c>
      <c r="AL71" s="542">
        <v>0</v>
      </c>
      <c r="AM71" s="542">
        <v>0</v>
      </c>
      <c r="AN71" s="542">
        <v>0</v>
      </c>
      <c r="AO71" s="542">
        <v>0</v>
      </c>
      <c r="AP71" s="463">
        <v>0</v>
      </c>
      <c r="AQ71" s="463">
        <v>0</v>
      </c>
      <c r="AR71" s="542">
        <v>0</v>
      </c>
      <c r="AS71" s="542">
        <v>0</v>
      </c>
      <c r="AT71" s="463">
        <v>0</v>
      </c>
      <c r="AU71" s="463">
        <v>0</v>
      </c>
      <c r="AV71" s="542">
        <v>0</v>
      </c>
      <c r="AW71" s="542">
        <v>0</v>
      </c>
      <c r="AX71" s="463">
        <v>0</v>
      </c>
      <c r="AY71" s="463">
        <v>0</v>
      </c>
      <c r="AZ71" s="542">
        <v>0</v>
      </c>
      <c r="BA71" s="542">
        <v>0</v>
      </c>
      <c r="BB71" s="542">
        <v>0</v>
      </c>
      <c r="BC71" s="542">
        <v>0</v>
      </c>
      <c r="BD71" s="542">
        <v>0</v>
      </c>
      <c r="BE71" s="542">
        <v>0</v>
      </c>
      <c r="BF71" s="1217"/>
      <c r="BG71" s="1217"/>
      <c r="BH71" s="1217"/>
      <c r="BI71" s="1365"/>
      <c r="BJ71" s="1365"/>
    </row>
    <row r="72" spans="1:62" ht="15" hidden="1" customHeight="1" x14ac:dyDescent="0.25">
      <c r="B72" s="1402"/>
      <c r="C72" s="1363"/>
      <c r="D72" s="463">
        <v>0</v>
      </c>
      <c r="E72" s="463"/>
      <c r="F72" s="463">
        <v>0</v>
      </c>
      <c r="G72" s="463"/>
      <c r="H72" s="463"/>
      <c r="I72" s="1036"/>
      <c r="J72" s="463">
        <v>0</v>
      </c>
      <c r="K72" s="463"/>
      <c r="L72" s="542"/>
      <c r="M72" s="542"/>
      <c r="N72" s="463">
        <v>0</v>
      </c>
      <c r="O72" s="463"/>
      <c r="P72" s="542"/>
      <c r="Q72" s="542"/>
      <c r="R72" s="463">
        <v>0</v>
      </c>
      <c r="S72" s="463"/>
      <c r="T72" s="542"/>
      <c r="U72" s="542"/>
      <c r="V72" s="463">
        <v>0</v>
      </c>
      <c r="W72" s="463"/>
      <c r="X72" s="542"/>
      <c r="Y72" s="542">
        <v>0</v>
      </c>
      <c r="Z72" s="542"/>
      <c r="AA72" s="542"/>
      <c r="AB72" s="463">
        <v>0</v>
      </c>
      <c r="AC72" s="463"/>
      <c r="AD72" s="542"/>
      <c r="AE72" s="542"/>
      <c r="AF72" s="463">
        <v>0</v>
      </c>
      <c r="AG72" s="463"/>
      <c r="AH72" s="542"/>
      <c r="AI72" s="542"/>
      <c r="AJ72" s="463">
        <v>0</v>
      </c>
      <c r="AK72" s="463"/>
      <c r="AL72" s="542"/>
      <c r="AM72" s="542">
        <v>0</v>
      </c>
      <c r="AN72" s="542"/>
      <c r="AO72" s="542"/>
      <c r="AP72" s="463">
        <v>0</v>
      </c>
      <c r="AQ72" s="463"/>
      <c r="AR72" s="542"/>
      <c r="AS72" s="542"/>
      <c r="AT72" s="463">
        <v>0</v>
      </c>
      <c r="AU72" s="463"/>
      <c r="AV72" s="542"/>
      <c r="AW72" s="542"/>
      <c r="AX72" s="463">
        <v>0</v>
      </c>
      <c r="AY72" s="463"/>
      <c r="AZ72" s="542"/>
      <c r="BA72" s="542">
        <v>0</v>
      </c>
      <c r="BB72" s="542">
        <v>0</v>
      </c>
      <c r="BC72" s="542">
        <v>0</v>
      </c>
      <c r="BD72" s="542"/>
      <c r="BE72" s="542"/>
      <c r="BF72" s="1217"/>
      <c r="BG72" s="1217"/>
      <c r="BH72" s="1217"/>
      <c r="BI72" s="1365"/>
      <c r="BJ72" s="1365"/>
    </row>
    <row r="73" spans="1:62" x14ac:dyDescent="0.25">
      <c r="B73" s="1402" t="s">
        <v>465</v>
      </c>
      <c r="C73" s="1363" t="s">
        <v>325</v>
      </c>
      <c r="D73" s="463">
        <v>0</v>
      </c>
      <c r="E73" s="463">
        <v>0</v>
      </c>
      <c r="F73" s="463">
        <v>0</v>
      </c>
      <c r="G73" s="463">
        <v>0</v>
      </c>
      <c r="H73" s="463">
        <v>0</v>
      </c>
      <c r="I73" s="1036">
        <v>0</v>
      </c>
      <c r="J73" s="463">
        <v>0</v>
      </c>
      <c r="K73" s="463">
        <v>0</v>
      </c>
      <c r="L73" s="542">
        <v>0</v>
      </c>
      <c r="M73" s="542">
        <v>0</v>
      </c>
      <c r="N73" s="463">
        <v>0</v>
      </c>
      <c r="O73" s="463">
        <v>0</v>
      </c>
      <c r="P73" s="542">
        <v>0</v>
      </c>
      <c r="Q73" s="542">
        <v>0</v>
      </c>
      <c r="R73" s="463">
        <v>0</v>
      </c>
      <c r="S73" s="463">
        <v>0</v>
      </c>
      <c r="T73" s="542">
        <v>0</v>
      </c>
      <c r="U73" s="542">
        <v>0</v>
      </c>
      <c r="V73" s="463">
        <v>0</v>
      </c>
      <c r="W73" s="463">
        <v>0</v>
      </c>
      <c r="X73" s="542">
        <v>0</v>
      </c>
      <c r="Y73" s="542">
        <v>0</v>
      </c>
      <c r="Z73" s="542">
        <v>0</v>
      </c>
      <c r="AA73" s="542">
        <v>0</v>
      </c>
      <c r="AB73" s="463">
        <v>0</v>
      </c>
      <c r="AC73" s="463">
        <v>0</v>
      </c>
      <c r="AD73" s="542">
        <v>0</v>
      </c>
      <c r="AE73" s="542">
        <v>0</v>
      </c>
      <c r="AF73" s="463">
        <v>0</v>
      </c>
      <c r="AG73" s="463">
        <v>0</v>
      </c>
      <c r="AH73" s="542">
        <v>0</v>
      </c>
      <c r="AI73" s="542">
        <v>0</v>
      </c>
      <c r="AJ73" s="463">
        <v>0</v>
      </c>
      <c r="AK73" s="463">
        <v>0</v>
      </c>
      <c r="AL73" s="542">
        <v>0</v>
      </c>
      <c r="AM73" s="542">
        <v>0</v>
      </c>
      <c r="AN73" s="542">
        <v>0</v>
      </c>
      <c r="AO73" s="542">
        <v>0</v>
      </c>
      <c r="AP73" s="463">
        <v>0</v>
      </c>
      <c r="AQ73" s="463">
        <v>0</v>
      </c>
      <c r="AR73" s="542">
        <v>0</v>
      </c>
      <c r="AS73" s="542">
        <v>0</v>
      </c>
      <c r="AT73" s="463">
        <v>0</v>
      </c>
      <c r="AU73" s="463">
        <v>0</v>
      </c>
      <c r="AV73" s="542">
        <v>0</v>
      </c>
      <c r="AW73" s="542">
        <v>0</v>
      </c>
      <c r="AX73" s="463">
        <v>0</v>
      </c>
      <c r="AY73" s="463">
        <v>0</v>
      </c>
      <c r="AZ73" s="542">
        <v>0</v>
      </c>
      <c r="BA73" s="542">
        <v>0</v>
      </c>
      <c r="BB73" s="542">
        <v>0</v>
      </c>
      <c r="BC73" s="542">
        <v>0</v>
      </c>
      <c r="BD73" s="542">
        <v>0</v>
      </c>
      <c r="BE73" s="542">
        <v>0</v>
      </c>
      <c r="BF73" s="1217"/>
      <c r="BG73" s="1217"/>
      <c r="BH73" s="1217"/>
      <c r="BI73" s="1365"/>
      <c r="BJ73" s="1365"/>
    </row>
    <row r="74" spans="1:62" ht="15" hidden="1" customHeight="1" x14ac:dyDescent="0.25">
      <c r="B74" s="1402"/>
      <c r="C74" s="1363"/>
      <c r="D74" s="463"/>
      <c r="E74" s="463"/>
      <c r="F74" s="463"/>
      <c r="G74" s="463"/>
      <c r="H74" s="463"/>
      <c r="I74" s="1036"/>
      <c r="J74" s="463"/>
      <c r="K74" s="463"/>
      <c r="L74" s="542"/>
      <c r="M74" s="542"/>
      <c r="N74" s="463"/>
      <c r="O74" s="463"/>
      <c r="P74" s="542"/>
      <c r="Q74" s="542"/>
      <c r="R74" s="463"/>
      <c r="S74" s="463"/>
      <c r="T74" s="542"/>
      <c r="U74" s="542"/>
      <c r="V74" s="463"/>
      <c r="W74" s="463"/>
      <c r="X74" s="542"/>
      <c r="Y74" s="542">
        <v>0</v>
      </c>
      <c r="Z74" s="542"/>
      <c r="AA74" s="542"/>
      <c r="AB74" s="463">
        <v>0</v>
      </c>
      <c r="AC74" s="463"/>
      <c r="AD74" s="542"/>
      <c r="AE74" s="542"/>
      <c r="AF74" s="463">
        <v>0</v>
      </c>
      <c r="AG74" s="463"/>
      <c r="AH74" s="542"/>
      <c r="AI74" s="542"/>
      <c r="AJ74" s="463">
        <v>0</v>
      </c>
      <c r="AK74" s="463"/>
      <c r="AL74" s="542"/>
      <c r="AM74" s="542">
        <v>0</v>
      </c>
      <c r="AN74" s="542"/>
      <c r="AO74" s="542"/>
      <c r="AP74" s="463">
        <v>0</v>
      </c>
      <c r="AQ74" s="463"/>
      <c r="AR74" s="542"/>
      <c r="AS74" s="542"/>
      <c r="AT74" s="463">
        <v>0</v>
      </c>
      <c r="AU74" s="463"/>
      <c r="AV74" s="542"/>
      <c r="AW74" s="542"/>
      <c r="AX74" s="463">
        <v>0</v>
      </c>
      <c r="AY74" s="463"/>
      <c r="AZ74" s="542"/>
      <c r="BA74" s="542">
        <v>0</v>
      </c>
      <c r="BB74" s="542"/>
      <c r="BC74" s="542"/>
      <c r="BD74" s="542"/>
      <c r="BE74" s="542"/>
      <c r="BF74" s="1217"/>
      <c r="BG74" s="1217"/>
      <c r="BH74" s="1217"/>
      <c r="BI74" s="1365"/>
      <c r="BJ74" s="1365"/>
    </row>
    <row r="75" spans="1:62" ht="16.5" thickBot="1" x14ac:dyDescent="0.3">
      <c r="B75" s="1403" t="s">
        <v>61</v>
      </c>
      <c r="C75" s="1404" t="s">
        <v>325</v>
      </c>
      <c r="D75" s="1405">
        <v>356520.00000000012</v>
      </c>
      <c r="E75" s="1405">
        <v>343168.41656302789</v>
      </c>
      <c r="F75" s="1405">
        <v>368404.00000000006</v>
      </c>
      <c r="G75" s="1405">
        <v>327673.58165336127</v>
      </c>
      <c r="H75" s="1406">
        <v>724924</v>
      </c>
      <c r="I75" s="1407">
        <v>670841.99821638921</v>
      </c>
      <c r="J75" s="1405">
        <v>248607.50000000003</v>
      </c>
      <c r="K75" s="1405">
        <v>275063.58410673548</v>
      </c>
      <c r="L75" s="1408">
        <v>973531.50000000012</v>
      </c>
      <c r="M75" s="1408">
        <v>945905.58232312475</v>
      </c>
      <c r="N75" s="1405">
        <v>121150.99999999997</v>
      </c>
      <c r="O75" s="1405">
        <v>356538.47567098663</v>
      </c>
      <c r="P75" s="1408">
        <v>1094682.5</v>
      </c>
      <c r="Q75" s="1408">
        <v>1302444.0579941112</v>
      </c>
      <c r="R75" s="1405">
        <v>356376</v>
      </c>
      <c r="S75" s="1405">
        <v>354190.23594829015</v>
      </c>
      <c r="T75" s="1408">
        <v>1451058.5</v>
      </c>
      <c r="U75" s="1408">
        <v>1656634.2939424014</v>
      </c>
      <c r="V75" s="1405">
        <v>344491.99999999994</v>
      </c>
      <c r="W75" s="1405">
        <v>354283.05107075907</v>
      </c>
      <c r="X75" s="1408">
        <v>822019</v>
      </c>
      <c r="Y75" s="1408">
        <v>1065011.7626900359</v>
      </c>
      <c r="Z75" s="1408">
        <v>1795550.5</v>
      </c>
      <c r="AA75" s="1408">
        <v>2010917.3450131607</v>
      </c>
      <c r="AB75" s="1405">
        <v>371411.00000000006</v>
      </c>
      <c r="AC75" s="1405">
        <v>354365.46539544081</v>
      </c>
      <c r="AD75" s="1408">
        <v>2166961.5000000005</v>
      </c>
      <c r="AE75" s="1408">
        <v>2365282.810408602</v>
      </c>
      <c r="AF75" s="1405">
        <v>359527</v>
      </c>
      <c r="AG75" s="1405">
        <v>16390.566230741497</v>
      </c>
      <c r="AH75" s="1408">
        <v>2526488.5</v>
      </c>
      <c r="AI75" s="1408">
        <v>2381673.3766393433</v>
      </c>
      <c r="AJ75" s="1405">
        <v>371411.00000000006</v>
      </c>
      <c r="AK75" s="1405">
        <v>363339.77339071734</v>
      </c>
      <c r="AL75" s="1408">
        <v>1102349</v>
      </c>
      <c r="AM75" s="1408">
        <v>734095.80501689971</v>
      </c>
      <c r="AN75" s="1408">
        <v>2897899.5</v>
      </c>
      <c r="AO75" s="1408">
        <v>2745013.1500300607</v>
      </c>
      <c r="AP75" s="1405">
        <v>371411.00000000006</v>
      </c>
      <c r="AQ75" s="1405">
        <v>364932.94</v>
      </c>
      <c r="AR75" s="1408">
        <v>3269310.5000000005</v>
      </c>
      <c r="AS75" s="1408">
        <v>3109946.0900300601</v>
      </c>
      <c r="AT75" s="1405">
        <v>334255.49999999994</v>
      </c>
      <c r="AU75" s="1405">
        <v>333448.85807089275</v>
      </c>
      <c r="AV75" s="1408">
        <v>3603566</v>
      </c>
      <c r="AW75" s="1408">
        <v>3443394.9481009534</v>
      </c>
      <c r="AX75" s="1405">
        <v>371411</v>
      </c>
      <c r="AY75" s="1405">
        <v>374379.27264168527</v>
      </c>
      <c r="AZ75" s="1408">
        <v>1077077.5</v>
      </c>
      <c r="BA75" s="1408">
        <v>1072761.070712578</v>
      </c>
      <c r="BB75" s="1408">
        <v>2179426.5000000005</v>
      </c>
      <c r="BC75" s="1408">
        <v>1806856.8757294773</v>
      </c>
      <c r="BD75" s="1408">
        <v>3974976.9999999995</v>
      </c>
      <c r="BE75" s="1408">
        <v>3817774.2207426387</v>
      </c>
      <c r="BF75" s="1217"/>
      <c r="BG75" s="1217"/>
      <c r="BH75" s="1217"/>
      <c r="BI75" s="1365"/>
      <c r="BJ75" s="1365"/>
    </row>
    <row r="76" spans="1:62" ht="20.25" x14ac:dyDescent="0.25">
      <c r="A76" s="175"/>
      <c r="B76" s="1421" t="s">
        <v>464</v>
      </c>
      <c r="C76" s="1421"/>
      <c r="D76" s="1421"/>
      <c r="E76" s="1421"/>
      <c r="F76" s="1421"/>
      <c r="G76" s="1421"/>
      <c r="H76" s="1421"/>
      <c r="I76" s="1421"/>
      <c r="J76" s="1421"/>
      <c r="K76" s="1421"/>
      <c r="L76" s="1411"/>
      <c r="M76" s="1411"/>
      <c r="N76" s="1421"/>
      <c r="O76" s="1421"/>
      <c r="P76" s="1411"/>
      <c r="Q76" s="1411"/>
      <c r="R76" s="1421"/>
      <c r="S76" s="1421"/>
      <c r="T76" s="1411"/>
      <c r="U76" s="1411"/>
      <c r="V76" s="1421"/>
      <c r="W76" s="1421"/>
      <c r="X76" s="1411"/>
      <c r="Y76" s="1411"/>
      <c r="Z76" s="1411"/>
      <c r="AA76" s="1411"/>
      <c r="AB76" s="1421"/>
      <c r="AC76" s="1421"/>
      <c r="AD76" s="1411"/>
      <c r="AE76" s="1411"/>
      <c r="AF76" s="1421"/>
      <c r="AG76" s="1421"/>
      <c r="AH76" s="1411"/>
      <c r="AI76" s="1411"/>
      <c r="AJ76" s="1421"/>
      <c r="AK76" s="1421"/>
      <c r="AL76" s="1411"/>
      <c r="AM76" s="1411"/>
      <c r="AN76" s="1411"/>
      <c r="AO76" s="1411"/>
      <c r="AP76" s="1421"/>
      <c r="AQ76" s="1421"/>
      <c r="AR76" s="1411"/>
      <c r="AS76" s="1411"/>
      <c r="AT76" s="1421"/>
      <c r="AU76" s="1421"/>
      <c r="AV76" s="1411"/>
      <c r="AW76" s="1411"/>
      <c r="AX76" s="1421"/>
      <c r="AY76" s="1421"/>
      <c r="AZ76" s="1411"/>
      <c r="BA76" s="1411"/>
      <c r="BB76" s="1411"/>
      <c r="BC76" s="1411"/>
      <c r="BD76" s="1411"/>
      <c r="BE76" s="1411"/>
      <c r="BF76" s="1217"/>
      <c r="BG76" s="1217"/>
      <c r="BH76" s="1217"/>
      <c r="BI76" s="1365"/>
      <c r="BJ76" s="1365"/>
    </row>
    <row r="77" spans="1:62" ht="15.75" x14ac:dyDescent="0.25">
      <c r="B77" s="1422" t="s">
        <v>329</v>
      </c>
      <c r="C77" s="914" t="s">
        <v>328</v>
      </c>
      <c r="D77" s="542">
        <v>1850</v>
      </c>
      <c r="E77" s="1423">
        <v>1912.1268104622902</v>
      </c>
      <c r="F77" s="542">
        <v>1850</v>
      </c>
      <c r="G77" s="1423">
        <v>1918.2392155328721</v>
      </c>
      <c r="H77" s="542">
        <v>1850</v>
      </c>
      <c r="I77" s="1423">
        <v>1914.7626533318676</v>
      </c>
      <c r="J77" s="542">
        <v>1850</v>
      </c>
      <c r="K77" s="1423">
        <v>1903.0046102949732</v>
      </c>
      <c r="L77" s="542">
        <v>1850</v>
      </c>
      <c r="M77" s="1423">
        <v>1911.9479608450067</v>
      </c>
      <c r="N77" s="542">
        <v>1850</v>
      </c>
      <c r="O77" s="1423">
        <v>1902.3892892547137</v>
      </c>
      <c r="P77" s="542">
        <v>1850</v>
      </c>
      <c r="Q77" s="1423">
        <v>1909.831421950013</v>
      </c>
      <c r="R77" s="542">
        <v>1850</v>
      </c>
      <c r="S77" s="1423">
        <v>1905.2883873117064</v>
      </c>
      <c r="T77" s="542">
        <v>1850</v>
      </c>
      <c r="U77" s="1423">
        <v>1908.758624658238</v>
      </c>
      <c r="V77" s="542">
        <v>1850</v>
      </c>
      <c r="W77" s="1423">
        <v>1904.9410863866322</v>
      </c>
      <c r="X77" s="542">
        <v>1850</v>
      </c>
      <c r="Y77" s="1424">
        <v>1904.4009338014594</v>
      </c>
      <c r="Z77" s="1423">
        <v>1850</v>
      </c>
      <c r="AA77" s="1423">
        <v>1908.0149497299344</v>
      </c>
      <c r="AB77" s="542">
        <v>1850</v>
      </c>
      <c r="AC77" s="1423">
        <v>1906.8202333899969</v>
      </c>
      <c r="AD77" s="542">
        <v>1850</v>
      </c>
      <c r="AE77" s="1423">
        <v>1907.834219979032</v>
      </c>
      <c r="AF77" s="542">
        <v>1850</v>
      </c>
      <c r="AG77" s="1423">
        <v>1916.9105463614655</v>
      </c>
      <c r="AH77" s="542">
        <v>1850</v>
      </c>
      <c r="AI77" s="1423">
        <v>1907.8735500254033</v>
      </c>
      <c r="AJ77" s="542">
        <v>1850</v>
      </c>
      <c r="AK77" s="1423">
        <v>1899.0199363037768</v>
      </c>
      <c r="AL77" s="542">
        <v>1850</v>
      </c>
      <c r="AM77" s="1424">
        <v>1902.9981948739014</v>
      </c>
      <c r="AN77" s="542">
        <v>1850</v>
      </c>
      <c r="AO77" s="1423">
        <v>1906.6532967950488</v>
      </c>
      <c r="AP77" s="542">
        <v>1850</v>
      </c>
      <c r="AQ77" s="1423">
        <v>1904.57</v>
      </c>
      <c r="AR77" s="542">
        <v>1850</v>
      </c>
      <c r="AS77" s="1423">
        <v>1906.3746205869147</v>
      </c>
      <c r="AT77" s="542">
        <v>1850</v>
      </c>
      <c r="AU77" s="1423">
        <v>1898.3730622623448</v>
      </c>
      <c r="AV77" s="542">
        <v>1850</v>
      </c>
      <c r="AW77" s="1423">
        <v>1905.5245823238149</v>
      </c>
      <c r="AX77" s="542">
        <v>1850</v>
      </c>
      <c r="AY77" s="1423">
        <v>1907.7195944879957</v>
      </c>
      <c r="AZ77" s="542">
        <v>1850</v>
      </c>
      <c r="BA77" s="1424">
        <v>1903.7677016151431</v>
      </c>
      <c r="BB77" s="1423">
        <v>1850</v>
      </c>
      <c r="BC77" s="1423">
        <v>1903.4772229035971</v>
      </c>
      <c r="BD77" s="542">
        <v>1850</v>
      </c>
      <c r="BE77" s="1423">
        <v>1905.7610664976373</v>
      </c>
      <c r="BF77" s="1217"/>
      <c r="BG77" s="1217"/>
      <c r="BH77" s="1217"/>
      <c r="BI77" s="1365"/>
      <c r="BJ77" s="1365"/>
    </row>
    <row r="78" spans="1:62" ht="16.5" customHeight="1" x14ac:dyDescent="0.25">
      <c r="B78" s="1400" t="s">
        <v>466</v>
      </c>
      <c r="C78" s="1425" t="s">
        <v>325</v>
      </c>
      <c r="D78" s="1094">
        <v>13563.396226415094</v>
      </c>
      <c r="E78" s="1424">
        <v>15288.755999999999</v>
      </c>
      <c r="F78" s="1094">
        <v>14016.226415094341</v>
      </c>
      <c r="G78" s="1424">
        <v>11591.554</v>
      </c>
      <c r="H78" s="1408">
        <v>27579.622641509435</v>
      </c>
      <c r="I78" s="1424">
        <v>26880.309999999998</v>
      </c>
      <c r="J78" s="1094">
        <v>8388.6792452830196</v>
      </c>
      <c r="K78" s="1424">
        <v>8459.8950000000004</v>
      </c>
      <c r="L78" s="1408">
        <v>35968.301886792455</v>
      </c>
      <c r="M78" s="1424">
        <v>35340.205000000002</v>
      </c>
      <c r="N78" s="1094">
        <v>3820.754716981131</v>
      </c>
      <c r="O78" s="1424">
        <v>10050.737000000001</v>
      </c>
      <c r="P78" s="1408">
        <v>39789.056603773584</v>
      </c>
      <c r="Q78" s="1424">
        <v>45390.942000000003</v>
      </c>
      <c r="R78" s="1094">
        <v>13563.396226415098</v>
      </c>
      <c r="S78" s="1424">
        <v>14032.262000000001</v>
      </c>
      <c r="T78" s="1408">
        <v>53352.452830188682</v>
      </c>
      <c r="U78" s="1424">
        <v>59423.204000000005</v>
      </c>
      <c r="V78" s="1094">
        <v>13110.566037735851</v>
      </c>
      <c r="W78" s="1424">
        <v>14376.548999999997</v>
      </c>
      <c r="X78" s="1408">
        <v>30494.716981132078</v>
      </c>
      <c r="Y78" s="1408">
        <v>38459.547999999995</v>
      </c>
      <c r="Z78" s="1408">
        <v>66463.018867924533</v>
      </c>
      <c r="AA78" s="1408">
        <v>73799.752999999997</v>
      </c>
      <c r="AB78" s="1094">
        <v>14129.433962264153</v>
      </c>
      <c r="AC78" s="1424">
        <v>13153.833710000003</v>
      </c>
      <c r="AD78" s="1408">
        <v>80592.452830188689</v>
      </c>
      <c r="AE78" s="1424">
        <v>86953.586710000003</v>
      </c>
      <c r="AF78" s="1094">
        <v>13676.603773584906</v>
      </c>
      <c r="AG78" s="1424">
        <v>378.4319999999999</v>
      </c>
      <c r="AH78" s="1408">
        <v>94269.056603773599</v>
      </c>
      <c r="AI78" s="1424">
        <v>87332.018710000004</v>
      </c>
      <c r="AJ78" s="1094">
        <v>14129.433962264153</v>
      </c>
      <c r="AK78" s="1424">
        <v>13960.716000000004</v>
      </c>
      <c r="AL78" s="1408">
        <v>41935.471698113208</v>
      </c>
      <c r="AM78" s="1408">
        <v>27492.981710000007</v>
      </c>
      <c r="AN78" s="1408">
        <v>108398.49056603776</v>
      </c>
      <c r="AO78" s="1424">
        <v>101292.73471</v>
      </c>
      <c r="AP78" s="1094">
        <v>14129.433962264153</v>
      </c>
      <c r="AQ78" s="1424">
        <v>15642</v>
      </c>
      <c r="AR78" s="1408">
        <v>122527.92452830191</v>
      </c>
      <c r="AS78" s="1424">
        <v>116934.73471</v>
      </c>
      <c r="AT78" s="1094">
        <v>12714.339622641512</v>
      </c>
      <c r="AU78" s="1424">
        <v>13899.003000000001</v>
      </c>
      <c r="AV78" s="1408">
        <v>135242.26415094343</v>
      </c>
      <c r="AW78" s="1424">
        <v>130833.73771</v>
      </c>
      <c r="AX78" s="1094">
        <v>14129.433962264153</v>
      </c>
      <c r="AY78" s="1424">
        <v>15797.633999999998</v>
      </c>
      <c r="AZ78" s="1408">
        <v>40973.207547169819</v>
      </c>
      <c r="BA78" s="1408">
        <v>45338.637000000002</v>
      </c>
      <c r="BB78" s="1408">
        <v>82908.679245283027</v>
      </c>
      <c r="BC78" s="1408">
        <v>72831.61871000001</v>
      </c>
      <c r="BD78" s="1408">
        <v>149371.69811320759</v>
      </c>
      <c r="BE78" s="1424">
        <v>146631.37171000001</v>
      </c>
      <c r="BF78" s="1217"/>
      <c r="BG78" s="1217"/>
      <c r="BH78" s="1217"/>
      <c r="BI78" s="1365"/>
      <c r="BJ78" s="1365"/>
    </row>
    <row r="79" spans="1:62" ht="15.75" hidden="1" customHeight="1" x14ac:dyDescent="0.25">
      <c r="B79" s="1400"/>
      <c r="C79" s="1425"/>
      <c r="D79" s="1038">
        <v>18.838050314465409</v>
      </c>
      <c r="E79" s="1424"/>
      <c r="F79" s="1038">
        <v>18.839013998782718</v>
      </c>
      <c r="G79" s="1424"/>
      <c r="H79" s="1408"/>
      <c r="I79" s="1424"/>
      <c r="J79" s="1038">
        <v>11.650943396226415</v>
      </c>
      <c r="K79" s="1424"/>
      <c r="L79" s="1408"/>
      <c r="M79" s="1424"/>
      <c r="N79" s="1038">
        <v>5.1354230066950688</v>
      </c>
      <c r="O79" s="1424"/>
      <c r="P79" s="1408"/>
      <c r="Q79" s="1424"/>
      <c r="R79" s="1038">
        <v>18.230371272063302</v>
      </c>
      <c r="S79" s="1424"/>
      <c r="T79" s="1408"/>
      <c r="U79" s="1424"/>
      <c r="V79" s="1038">
        <v>18.209119496855347</v>
      </c>
      <c r="W79" s="1424"/>
      <c r="X79" s="1408"/>
      <c r="Y79" s="1408"/>
      <c r="Z79" s="1408"/>
      <c r="AA79" s="1408"/>
      <c r="AB79" s="1038">
        <v>18.991174680462571</v>
      </c>
      <c r="AC79" s="1424"/>
      <c r="AD79" s="1408"/>
      <c r="AE79" s="1424"/>
      <c r="AF79" s="1038">
        <v>18.995283018867926</v>
      </c>
      <c r="AG79" s="1424"/>
      <c r="AH79" s="1408"/>
      <c r="AI79" s="1424"/>
      <c r="AJ79" s="1038">
        <v>18.991174680462571</v>
      </c>
      <c r="AK79" s="1424"/>
      <c r="AL79" s="1408"/>
      <c r="AM79" s="1408"/>
      <c r="AN79" s="1408"/>
      <c r="AO79" s="1424"/>
      <c r="AP79" s="1038">
        <v>18.991174680462571</v>
      </c>
      <c r="AQ79" s="1424"/>
      <c r="AR79" s="1408"/>
      <c r="AS79" s="1424"/>
      <c r="AT79" s="1038">
        <v>18.920148247978439</v>
      </c>
      <c r="AU79" s="1424"/>
      <c r="AV79" s="1408"/>
      <c r="AW79" s="1424"/>
      <c r="AX79" s="1038">
        <v>18.991174680462571</v>
      </c>
      <c r="AY79" s="1424"/>
      <c r="AZ79" s="1408"/>
      <c r="BA79" s="1408"/>
      <c r="BB79" s="1408"/>
      <c r="BC79" s="1408"/>
      <c r="BD79" s="1408"/>
      <c r="BE79" s="1424"/>
      <c r="BF79" s="1217"/>
      <c r="BG79" s="1217"/>
      <c r="BH79" s="1217"/>
      <c r="BI79" s="1365"/>
      <c r="BJ79" s="1365"/>
    </row>
    <row r="80" spans="1:62" x14ac:dyDescent="0.25">
      <c r="B80" s="1422" t="s">
        <v>473</v>
      </c>
      <c r="C80" s="914" t="s">
        <v>325</v>
      </c>
      <c r="D80" s="542">
        <v>0</v>
      </c>
      <c r="E80" s="1423">
        <v>0</v>
      </c>
      <c r="F80" s="542">
        <v>0</v>
      </c>
      <c r="G80" s="1423"/>
      <c r="H80" s="542">
        <v>0</v>
      </c>
      <c r="I80" s="1423">
        <v>0</v>
      </c>
      <c r="J80" s="542">
        <v>0</v>
      </c>
      <c r="K80" s="1423">
        <v>0</v>
      </c>
      <c r="L80" s="542">
        <v>0</v>
      </c>
      <c r="M80" s="1423">
        <v>0</v>
      </c>
      <c r="N80" s="542">
        <v>0</v>
      </c>
      <c r="O80" s="1423">
        <v>0</v>
      </c>
      <c r="P80" s="542">
        <v>0</v>
      </c>
      <c r="Q80" s="1423">
        <v>0</v>
      </c>
      <c r="R80" s="542">
        <v>0</v>
      </c>
      <c r="S80" s="1423">
        <v>0</v>
      </c>
      <c r="T80" s="542">
        <v>0</v>
      </c>
      <c r="U80" s="1423">
        <v>0</v>
      </c>
      <c r="V80" s="542">
        <v>0</v>
      </c>
      <c r="W80" s="1423">
        <v>0</v>
      </c>
      <c r="X80" s="542">
        <v>0</v>
      </c>
      <c r="Y80" s="542">
        <v>0</v>
      </c>
      <c r="Z80" s="542">
        <v>0</v>
      </c>
      <c r="AA80" s="542">
        <v>0</v>
      </c>
      <c r="AB80" s="542">
        <v>0</v>
      </c>
      <c r="AC80" s="1423"/>
      <c r="AD80" s="542">
        <v>0</v>
      </c>
      <c r="AE80" s="1423">
        <v>0</v>
      </c>
      <c r="AF80" s="542">
        <v>0</v>
      </c>
      <c r="AG80" s="1423">
        <v>0</v>
      </c>
      <c r="AH80" s="542">
        <v>0</v>
      </c>
      <c r="AI80" s="1423">
        <v>0</v>
      </c>
      <c r="AJ80" s="542">
        <v>0</v>
      </c>
      <c r="AK80" s="1423">
        <v>0</v>
      </c>
      <c r="AL80" s="542">
        <v>0</v>
      </c>
      <c r="AM80" s="542">
        <v>0</v>
      </c>
      <c r="AN80" s="542">
        <v>0</v>
      </c>
      <c r="AO80" s="1423">
        <v>0</v>
      </c>
      <c r="AP80" s="542">
        <v>0</v>
      </c>
      <c r="AQ80" s="1423">
        <v>0</v>
      </c>
      <c r="AR80" s="542">
        <v>0</v>
      </c>
      <c r="AS80" s="1423">
        <v>0</v>
      </c>
      <c r="AT80" s="542">
        <v>0</v>
      </c>
      <c r="AU80" s="1423">
        <v>0</v>
      </c>
      <c r="AV80" s="542">
        <v>0</v>
      </c>
      <c r="AW80" s="1423">
        <v>0</v>
      </c>
      <c r="AX80" s="542">
        <v>0</v>
      </c>
      <c r="AY80" s="1423"/>
      <c r="AZ80" s="542">
        <v>0</v>
      </c>
      <c r="BA80" s="542">
        <v>0</v>
      </c>
      <c r="BB80" s="542">
        <v>0</v>
      </c>
      <c r="BC80" s="542">
        <v>0</v>
      </c>
      <c r="BD80" s="542">
        <v>0</v>
      </c>
      <c r="BE80" s="1423">
        <v>0</v>
      </c>
      <c r="BF80" s="1217"/>
      <c r="BG80" s="1217"/>
      <c r="BH80" s="1217"/>
      <c r="BI80" s="1365"/>
      <c r="BJ80" s="1365"/>
    </row>
    <row r="81" spans="1:62" ht="15" hidden="1" customHeight="1" x14ac:dyDescent="0.25">
      <c r="B81" s="1422"/>
      <c r="C81" s="914"/>
      <c r="D81" s="542"/>
      <c r="E81" s="1423"/>
      <c r="F81" s="542"/>
      <c r="G81" s="1423"/>
      <c r="H81" s="542"/>
      <c r="I81" s="1423"/>
      <c r="J81" s="542"/>
      <c r="K81" s="1423"/>
      <c r="L81" s="542"/>
      <c r="M81" s="1423"/>
      <c r="N81" s="542"/>
      <c r="O81" s="1423"/>
      <c r="P81" s="542"/>
      <c r="Q81" s="1423"/>
      <c r="R81" s="542"/>
      <c r="S81" s="1423"/>
      <c r="T81" s="542"/>
      <c r="U81" s="1423"/>
      <c r="V81" s="542"/>
      <c r="W81" s="1423"/>
      <c r="X81" s="542"/>
      <c r="Y81" s="542"/>
      <c r="Z81" s="542"/>
      <c r="AA81" s="542"/>
      <c r="AB81" s="542"/>
      <c r="AC81" s="1423"/>
      <c r="AD81" s="542"/>
      <c r="AE81" s="1423"/>
      <c r="AF81" s="542"/>
      <c r="AG81" s="1423"/>
      <c r="AH81" s="542"/>
      <c r="AI81" s="1423"/>
      <c r="AJ81" s="542"/>
      <c r="AK81" s="1423"/>
      <c r="AL81" s="542"/>
      <c r="AM81" s="542"/>
      <c r="AN81" s="542"/>
      <c r="AO81" s="1423"/>
      <c r="AP81" s="542"/>
      <c r="AQ81" s="1423"/>
      <c r="AR81" s="542"/>
      <c r="AS81" s="1423"/>
      <c r="AT81" s="542"/>
      <c r="AU81" s="1423"/>
      <c r="AV81" s="542"/>
      <c r="AW81" s="1423"/>
      <c r="AX81" s="542"/>
      <c r="AY81" s="1423"/>
      <c r="AZ81" s="542"/>
      <c r="BA81" s="542"/>
      <c r="BB81" s="542"/>
      <c r="BC81" s="542"/>
      <c r="BD81" s="542"/>
      <c r="BE81" s="1423"/>
      <c r="BF81" s="1217"/>
      <c r="BG81" s="1217"/>
      <c r="BH81" s="1217"/>
      <c r="BI81" s="1365"/>
      <c r="BJ81" s="1365"/>
    </row>
    <row r="82" spans="1:62" x14ac:dyDescent="0.25">
      <c r="B82" s="1422" t="s">
        <v>73</v>
      </c>
      <c r="C82" s="914" t="s">
        <v>49</v>
      </c>
      <c r="D82" s="542">
        <v>0</v>
      </c>
      <c r="E82" s="1423">
        <v>0</v>
      </c>
      <c r="F82" s="542">
        <v>0</v>
      </c>
      <c r="G82" s="1423">
        <v>0</v>
      </c>
      <c r="H82" s="542">
        <v>0</v>
      </c>
      <c r="I82" s="1417">
        <v>0</v>
      </c>
      <c r="J82" s="542">
        <v>0</v>
      </c>
      <c r="K82" s="1423">
        <v>0</v>
      </c>
      <c r="L82" s="542">
        <v>0</v>
      </c>
      <c r="M82" s="1417">
        <v>0</v>
      </c>
      <c r="N82" s="542">
        <v>0</v>
      </c>
      <c r="O82" s="1423">
        <v>0</v>
      </c>
      <c r="P82" s="542">
        <v>0</v>
      </c>
      <c r="Q82" s="1417">
        <v>0</v>
      </c>
      <c r="R82" s="542">
        <v>0</v>
      </c>
      <c r="S82" s="1423">
        <v>0</v>
      </c>
      <c r="T82" s="542">
        <v>0</v>
      </c>
      <c r="U82" s="1417">
        <v>0</v>
      </c>
      <c r="V82" s="542">
        <v>0</v>
      </c>
      <c r="W82" s="1423">
        <v>0</v>
      </c>
      <c r="X82" s="542">
        <v>0</v>
      </c>
      <c r="Y82" s="1417">
        <v>0</v>
      </c>
      <c r="Z82" s="542">
        <v>0</v>
      </c>
      <c r="AA82" s="1417">
        <v>0</v>
      </c>
      <c r="AB82" s="542">
        <v>0</v>
      </c>
      <c r="AC82" s="1423">
        <v>0</v>
      </c>
      <c r="AD82" s="542">
        <v>0</v>
      </c>
      <c r="AE82" s="1423">
        <v>0</v>
      </c>
      <c r="AF82" s="542">
        <v>0</v>
      </c>
      <c r="AG82" s="1423">
        <v>0</v>
      </c>
      <c r="AH82" s="542">
        <v>0</v>
      </c>
      <c r="AI82" s="1423">
        <v>0</v>
      </c>
      <c r="AJ82" s="542">
        <v>0</v>
      </c>
      <c r="AK82" s="1423">
        <v>0</v>
      </c>
      <c r="AL82" s="542">
        <v>0</v>
      </c>
      <c r="AM82" s="1417">
        <v>0</v>
      </c>
      <c r="AN82" s="542">
        <v>0</v>
      </c>
      <c r="AO82" s="1423">
        <v>0</v>
      </c>
      <c r="AP82" s="542">
        <v>0</v>
      </c>
      <c r="AQ82" s="1423">
        <v>0</v>
      </c>
      <c r="AR82" s="542">
        <v>0</v>
      </c>
      <c r="AS82" s="1423">
        <v>0</v>
      </c>
      <c r="AT82" s="542">
        <v>0</v>
      </c>
      <c r="AU82" s="1423">
        <v>0</v>
      </c>
      <c r="AV82" s="542">
        <v>0</v>
      </c>
      <c r="AW82" s="1423">
        <v>0</v>
      </c>
      <c r="AX82" s="542">
        <v>0</v>
      </c>
      <c r="AY82" s="1423">
        <v>0</v>
      </c>
      <c r="AZ82" s="542">
        <v>0</v>
      </c>
      <c r="BA82" s="1417">
        <v>0</v>
      </c>
      <c r="BB82" s="542">
        <v>0</v>
      </c>
      <c r="BC82" s="1417">
        <v>0</v>
      </c>
      <c r="BD82" s="542">
        <v>0</v>
      </c>
      <c r="BE82" s="1423">
        <v>0</v>
      </c>
      <c r="BF82" s="1217"/>
      <c r="BG82" s="1217"/>
      <c r="BH82" s="1217"/>
      <c r="BI82" s="1365"/>
      <c r="BJ82" s="1365"/>
    </row>
    <row r="83" spans="1:62" ht="18.75" x14ac:dyDescent="0.25">
      <c r="A83" s="175"/>
      <c r="B83" s="1426" t="s">
        <v>55</v>
      </c>
      <c r="C83" s="1265" t="s">
        <v>325</v>
      </c>
      <c r="D83" s="1408">
        <v>13563.396226415094</v>
      </c>
      <c r="E83" s="1408">
        <v>15288.755999999999</v>
      </c>
      <c r="F83" s="1408">
        <v>14016.226415094341</v>
      </c>
      <c r="G83" s="1408">
        <v>11591.554</v>
      </c>
      <c r="H83" s="1408">
        <v>27579.622641509435</v>
      </c>
      <c r="I83" s="1424">
        <v>26880.309999999998</v>
      </c>
      <c r="J83" s="1408">
        <v>8388.6792452830196</v>
      </c>
      <c r="K83" s="1408">
        <v>8459.8950000000004</v>
      </c>
      <c r="L83" s="1408">
        <v>35968.301886792455</v>
      </c>
      <c r="M83" s="1424">
        <v>35340.205000000002</v>
      </c>
      <c r="N83" s="1408">
        <v>3820.754716981131</v>
      </c>
      <c r="O83" s="1408">
        <v>10050.737000000001</v>
      </c>
      <c r="P83" s="1408">
        <v>39789.056603773584</v>
      </c>
      <c r="Q83" s="1424">
        <v>45390.942000000003</v>
      </c>
      <c r="R83" s="1408">
        <v>13563.396226415098</v>
      </c>
      <c r="S83" s="1408">
        <v>14032.262000000001</v>
      </c>
      <c r="T83" s="1408">
        <v>53352.452830188682</v>
      </c>
      <c r="U83" s="1424">
        <v>59423.204000000005</v>
      </c>
      <c r="V83" s="1408">
        <v>13110.566037735851</v>
      </c>
      <c r="W83" s="1408">
        <v>14376.548999999997</v>
      </c>
      <c r="X83" s="1408">
        <v>30494.716981132078</v>
      </c>
      <c r="Y83" s="1424">
        <v>38459.547999999995</v>
      </c>
      <c r="Z83" s="1424">
        <v>66463.018867924533</v>
      </c>
      <c r="AA83" s="1424">
        <v>73799.752999999997</v>
      </c>
      <c r="AB83" s="1408">
        <v>14129.433962264153</v>
      </c>
      <c r="AC83" s="1408">
        <v>13153.833710000003</v>
      </c>
      <c r="AD83" s="1408">
        <v>80592.452830188689</v>
      </c>
      <c r="AE83" s="1424">
        <v>86953.586710000003</v>
      </c>
      <c r="AF83" s="1408">
        <v>13676.603773584906</v>
      </c>
      <c r="AG83" s="1408">
        <v>378.4319999999999</v>
      </c>
      <c r="AH83" s="1408">
        <v>94269.056603773599</v>
      </c>
      <c r="AI83" s="1424">
        <v>87332.018710000004</v>
      </c>
      <c r="AJ83" s="1408">
        <v>14129.433962264153</v>
      </c>
      <c r="AK83" s="1408">
        <v>13960.716000000004</v>
      </c>
      <c r="AL83" s="1408">
        <v>41935.471698113208</v>
      </c>
      <c r="AM83" s="1424">
        <v>27492.981710000007</v>
      </c>
      <c r="AN83" s="1408">
        <v>108398.49056603776</v>
      </c>
      <c r="AO83" s="1424">
        <v>101292.73471</v>
      </c>
      <c r="AP83" s="1408">
        <v>14129.433962264153</v>
      </c>
      <c r="AQ83" s="1408">
        <v>15642</v>
      </c>
      <c r="AR83" s="1408">
        <v>122527.92452830191</v>
      </c>
      <c r="AS83" s="1424">
        <v>116934.73471</v>
      </c>
      <c r="AT83" s="1408">
        <v>12714.339622641512</v>
      </c>
      <c r="AU83" s="1408">
        <v>13899.003000000001</v>
      </c>
      <c r="AV83" s="1408">
        <v>135242.26415094343</v>
      </c>
      <c r="AW83" s="1424">
        <v>130833.73771</v>
      </c>
      <c r="AX83" s="1408">
        <v>14129.433962264153</v>
      </c>
      <c r="AY83" s="1408">
        <v>15797.633999999998</v>
      </c>
      <c r="AZ83" s="1408">
        <v>40973.207547169819</v>
      </c>
      <c r="BA83" s="1424">
        <v>45338.637000000002</v>
      </c>
      <c r="BB83" s="1424">
        <v>82908.679245283027</v>
      </c>
      <c r="BC83" s="1424">
        <v>72831.61871000001</v>
      </c>
      <c r="BD83" s="1408">
        <v>149371.69811320759</v>
      </c>
      <c r="BE83" s="1424">
        <v>146631.37171000001</v>
      </c>
      <c r="BF83" s="1217"/>
      <c r="BG83" s="1217"/>
      <c r="BH83" s="1217"/>
      <c r="BI83" s="1365"/>
      <c r="BJ83" s="1365"/>
    </row>
    <row r="84" spans="1:62" ht="15.75" x14ac:dyDescent="0.25">
      <c r="A84" s="175"/>
      <c r="B84" s="1400" t="s">
        <v>467</v>
      </c>
      <c r="C84" s="1400"/>
      <c r="D84" s="1400"/>
      <c r="E84" s="1400"/>
      <c r="F84" s="1400"/>
      <c r="G84" s="1400"/>
      <c r="H84" s="1400"/>
      <c r="I84" s="1400"/>
      <c r="J84" s="1400"/>
      <c r="K84" s="1400"/>
      <c r="L84" s="1400"/>
      <c r="M84" s="1400"/>
      <c r="N84" s="1400"/>
      <c r="O84" s="1400"/>
      <c r="P84" s="1400"/>
      <c r="Q84" s="1400"/>
      <c r="R84" s="1400"/>
      <c r="S84" s="1400"/>
      <c r="T84" s="1400"/>
      <c r="U84" s="1400"/>
      <c r="V84" s="1400"/>
      <c r="W84" s="1400"/>
      <c r="X84" s="1400"/>
      <c r="Y84" s="1400"/>
      <c r="Z84" s="1400"/>
      <c r="AA84" s="1400"/>
      <c r="AB84" s="1400"/>
      <c r="AC84" s="1400"/>
      <c r="AD84" s="1400"/>
      <c r="AE84" s="1400"/>
      <c r="AF84" s="1400"/>
      <c r="AG84" s="1400"/>
      <c r="AH84" s="1400"/>
      <c r="AI84" s="1400"/>
      <c r="AJ84" s="1400"/>
      <c r="AK84" s="1400"/>
      <c r="AL84" s="1400"/>
      <c r="AM84" s="1400"/>
      <c r="AN84" s="1400"/>
      <c r="AO84" s="1400"/>
      <c r="AP84" s="1400"/>
      <c r="AQ84" s="1400"/>
      <c r="AR84" s="1400"/>
      <c r="AS84" s="1400"/>
      <c r="AT84" s="1400"/>
      <c r="AU84" s="1400"/>
      <c r="AV84" s="1400"/>
      <c r="AW84" s="1400"/>
      <c r="AX84" s="1400"/>
      <c r="AY84" s="1400"/>
      <c r="AZ84" s="1400"/>
      <c r="BA84" s="1400"/>
      <c r="BB84" s="1400"/>
      <c r="BC84" s="1400"/>
      <c r="BD84" s="1400"/>
      <c r="BE84" s="1400"/>
      <c r="BF84" s="1217"/>
      <c r="BG84" s="1217"/>
      <c r="BH84" s="1217"/>
      <c r="BI84" s="1365"/>
      <c r="BJ84" s="1365"/>
    </row>
    <row r="85" spans="1:62" ht="15.75" x14ac:dyDescent="0.25">
      <c r="A85" s="175"/>
      <c r="B85" s="1427" t="s">
        <v>122</v>
      </c>
      <c r="C85" s="914" t="s">
        <v>325</v>
      </c>
      <c r="D85" s="1408">
        <v>13563.396226415094</v>
      </c>
      <c r="E85" s="542">
        <v>14777.658000000001</v>
      </c>
      <c r="F85" s="1408">
        <v>14016.226415094341</v>
      </c>
      <c r="G85" s="542">
        <v>10956.145000000002</v>
      </c>
      <c r="H85" s="542">
        <v>27579.622641509435</v>
      </c>
      <c r="I85" s="542">
        <v>25733.803000000004</v>
      </c>
      <c r="J85" s="1408">
        <v>8388.6792452830196</v>
      </c>
      <c r="K85" s="542">
        <v>7887.0540000000019</v>
      </c>
      <c r="L85" s="542">
        <v>35968.301886792455</v>
      </c>
      <c r="M85" s="542">
        <v>33620.857000000004</v>
      </c>
      <c r="N85" s="1408">
        <v>3820.754716981131</v>
      </c>
      <c r="O85" s="542">
        <v>9176.6110000000008</v>
      </c>
      <c r="P85" s="542">
        <v>39789.056603773584</v>
      </c>
      <c r="Q85" s="542">
        <v>42797.468000000008</v>
      </c>
      <c r="R85" s="1408">
        <v>13563.396226415098</v>
      </c>
      <c r="S85" s="542">
        <v>11975.303</v>
      </c>
      <c r="T85" s="542">
        <v>53352.452830188682</v>
      </c>
      <c r="U85" s="542">
        <v>54772.771000000008</v>
      </c>
      <c r="V85" s="1408">
        <v>13110.566037735851</v>
      </c>
      <c r="W85" s="542">
        <v>8361.3868000000002</v>
      </c>
      <c r="X85" s="542">
        <v>30494.716981132078</v>
      </c>
      <c r="Y85" s="542">
        <v>29513.300800000001</v>
      </c>
      <c r="Z85" s="542">
        <v>66463.018867924533</v>
      </c>
      <c r="AA85" s="542">
        <v>63134.157800000001</v>
      </c>
      <c r="AB85" s="1408">
        <v>14129.433962264153</v>
      </c>
      <c r="AC85" s="542">
        <v>6450.5885899999994</v>
      </c>
      <c r="AD85" s="542">
        <v>80592.452830188689</v>
      </c>
      <c r="AE85" s="542">
        <v>69584.74639</v>
      </c>
      <c r="AF85" s="1408">
        <v>13676.603773584906</v>
      </c>
      <c r="AG85" s="542">
        <v>111.10599999999999</v>
      </c>
      <c r="AH85" s="542">
        <v>94269.056603773599</v>
      </c>
      <c r="AI85" s="542">
        <v>69695.85239</v>
      </c>
      <c r="AJ85" s="1408">
        <v>14129.433962264153</v>
      </c>
      <c r="AK85" s="542">
        <v>10872.523000000003</v>
      </c>
      <c r="AL85" s="542">
        <v>41935.471698113208</v>
      </c>
      <c r="AM85" s="542">
        <v>17434.21759</v>
      </c>
      <c r="AN85" s="542">
        <v>108398.49056603776</v>
      </c>
      <c r="AO85" s="542">
        <v>80568.375390000001</v>
      </c>
      <c r="AP85" s="1408">
        <v>14129.433962264153</v>
      </c>
      <c r="AQ85" s="542">
        <v>9681.2000000000007</v>
      </c>
      <c r="AR85" s="542">
        <v>122527.92452830191</v>
      </c>
      <c r="AS85" s="542">
        <v>90249.575389999998</v>
      </c>
      <c r="AT85" s="1408">
        <v>12714.339622641512</v>
      </c>
      <c r="AU85" s="542">
        <v>7004.5199999999995</v>
      </c>
      <c r="AV85" s="542">
        <v>135242.26415094343</v>
      </c>
      <c r="AW85" s="542">
        <v>97254.095390000002</v>
      </c>
      <c r="AX85" s="1408">
        <v>14129.433962264153</v>
      </c>
      <c r="AY85" s="542">
        <v>9846.5879999999979</v>
      </c>
      <c r="AZ85" s="542">
        <v>40973.207547169819</v>
      </c>
      <c r="BA85" s="542">
        <v>26532.307999999997</v>
      </c>
      <c r="BB85" s="542">
        <v>82908.679245283027</v>
      </c>
      <c r="BC85" s="542">
        <v>43966.525589999997</v>
      </c>
      <c r="BD85" s="542">
        <v>149371.69811320759</v>
      </c>
      <c r="BE85" s="542">
        <v>107100.68339000001</v>
      </c>
      <c r="BF85" s="1217"/>
      <c r="BG85" s="1217"/>
      <c r="BH85" s="1217"/>
      <c r="BI85" s="1365"/>
      <c r="BJ85" s="1365"/>
    </row>
    <row r="86" spans="1:62" ht="15.75" x14ac:dyDescent="0.25">
      <c r="A86" s="175"/>
      <c r="B86" s="1427" t="s">
        <v>1352</v>
      </c>
      <c r="C86" s="914" t="s">
        <v>325</v>
      </c>
      <c r="D86" s="1408"/>
      <c r="E86" s="542">
        <v>215.9082865189142</v>
      </c>
      <c r="F86" s="1408"/>
      <c r="G86" s="542">
        <v>236.96298978854722</v>
      </c>
      <c r="H86" s="542">
        <v>0</v>
      </c>
      <c r="I86" s="542">
        <v>452.87127630746141</v>
      </c>
      <c r="J86" s="1408"/>
      <c r="K86" s="542">
        <v>212.71693885690868</v>
      </c>
      <c r="L86" s="542">
        <v>0</v>
      </c>
      <c r="M86" s="542">
        <v>665.58821516437013</v>
      </c>
      <c r="N86" s="1408"/>
      <c r="O86" s="542">
        <v>373.75597150701032</v>
      </c>
      <c r="P86" s="542"/>
      <c r="Q86" s="542">
        <v>1039.3441866713804</v>
      </c>
      <c r="R86" s="1408"/>
      <c r="S86" s="542">
        <v>878.36731005028878</v>
      </c>
      <c r="T86" s="542"/>
      <c r="U86" s="542">
        <v>1917.7114967216692</v>
      </c>
      <c r="V86" s="1408"/>
      <c r="W86" s="542">
        <v>2642.1519790228094</v>
      </c>
      <c r="X86" s="542"/>
      <c r="Y86" s="542">
        <v>3894.2752605801084</v>
      </c>
      <c r="Z86" s="542">
        <v>0</v>
      </c>
      <c r="AA86" s="542">
        <v>4559.8634757444788</v>
      </c>
      <c r="AB86" s="1408"/>
      <c r="AC86" s="542">
        <v>3019.3516235706343</v>
      </c>
      <c r="AD86" s="542"/>
      <c r="AE86" s="542">
        <v>7579.2150993151135</v>
      </c>
      <c r="AF86" s="1408"/>
      <c r="AG86" s="542">
        <v>132.37758355994754</v>
      </c>
      <c r="AH86" s="542"/>
      <c r="AI86" s="542">
        <v>7711.5926828750607</v>
      </c>
      <c r="AJ86" s="1408"/>
      <c r="AK86" s="542">
        <v>1395.6334968423807</v>
      </c>
      <c r="AL86" s="542"/>
      <c r="AM86" s="542">
        <v>4547.3627039729627</v>
      </c>
      <c r="AN86" s="542"/>
      <c r="AO86" s="542">
        <v>9107.2261797174415</v>
      </c>
      <c r="AP86" s="1408"/>
      <c r="AQ86" s="542">
        <v>2751.2</v>
      </c>
      <c r="AR86" s="542"/>
      <c r="AS86" s="542">
        <v>11858.42617971744</v>
      </c>
      <c r="AT86" s="1408"/>
      <c r="AU86" s="542">
        <v>3071.6810124780718</v>
      </c>
      <c r="AV86" s="542"/>
      <c r="AW86" s="542">
        <v>14930.107192195512</v>
      </c>
      <c r="AX86" s="1408"/>
      <c r="AY86" s="542">
        <v>2718.2397458248502</v>
      </c>
      <c r="AZ86" s="542"/>
      <c r="BA86" s="542">
        <v>8541.1207583029209</v>
      </c>
      <c r="BB86" s="542">
        <v>0</v>
      </c>
      <c r="BC86" s="542">
        <v>13088.483462275883</v>
      </c>
      <c r="BD86" s="542"/>
      <c r="BE86" s="542">
        <v>17648.346938020361</v>
      </c>
      <c r="BF86" s="1217"/>
      <c r="BG86" s="1217"/>
      <c r="BH86" s="1217"/>
      <c r="BI86" s="1365"/>
      <c r="BJ86" s="1365"/>
    </row>
    <row r="87" spans="1:62" ht="15.75" x14ac:dyDescent="0.25">
      <c r="A87" s="175"/>
      <c r="B87" s="1427" t="s">
        <v>91</v>
      </c>
      <c r="C87" s="914" t="s">
        <v>325</v>
      </c>
      <c r="D87" s="1408"/>
      <c r="E87" s="542">
        <v>188.62666959543219</v>
      </c>
      <c r="F87" s="1408"/>
      <c r="G87" s="542">
        <v>250.62049668857895</v>
      </c>
      <c r="H87" s="542">
        <v>0</v>
      </c>
      <c r="I87" s="542">
        <v>439.24716628401114</v>
      </c>
      <c r="J87" s="1408"/>
      <c r="K87" s="542">
        <v>234.55217809855819</v>
      </c>
      <c r="L87" s="542">
        <v>0</v>
      </c>
      <c r="M87" s="542">
        <v>673.7993443825693</v>
      </c>
      <c r="N87" s="1408"/>
      <c r="O87" s="542">
        <v>311.62151003811886</v>
      </c>
      <c r="P87" s="542"/>
      <c r="Q87" s="542">
        <v>985.4208544206881</v>
      </c>
      <c r="R87" s="1408"/>
      <c r="S87" s="542">
        <v>712.24775263725485</v>
      </c>
      <c r="T87" s="542"/>
      <c r="U87" s="542">
        <v>1697.6686070579431</v>
      </c>
      <c r="V87" s="1408"/>
      <c r="W87" s="542">
        <v>2002.5943099809901</v>
      </c>
      <c r="X87" s="542"/>
      <c r="Y87" s="542">
        <v>3026.4635726563638</v>
      </c>
      <c r="Z87" s="542">
        <v>0</v>
      </c>
      <c r="AA87" s="542">
        <v>3700.2629170389332</v>
      </c>
      <c r="AB87" s="1408"/>
      <c r="AC87" s="542">
        <v>2207.0267424974254</v>
      </c>
      <c r="AD87" s="542"/>
      <c r="AE87" s="542">
        <v>5907.2896595363582</v>
      </c>
      <c r="AF87" s="1408"/>
      <c r="AG87" s="542">
        <v>56.879831283514164</v>
      </c>
      <c r="AH87" s="542"/>
      <c r="AI87" s="542">
        <v>5964.1694908198724</v>
      </c>
      <c r="AJ87" s="1408"/>
      <c r="AK87" s="542">
        <v>1052.2775728507202</v>
      </c>
      <c r="AL87" s="542"/>
      <c r="AM87" s="542">
        <v>3316.18414663166</v>
      </c>
      <c r="AN87" s="542"/>
      <c r="AO87" s="542">
        <v>7016.4470636705928</v>
      </c>
      <c r="AP87" s="1408"/>
      <c r="AQ87" s="542">
        <v>1863.2</v>
      </c>
      <c r="AR87" s="542"/>
      <c r="AS87" s="542">
        <v>8879.6470636705926</v>
      </c>
      <c r="AT87" s="1408"/>
      <c r="AU87" s="542">
        <v>2313.9897118753702</v>
      </c>
      <c r="AV87" s="542"/>
      <c r="AW87" s="542">
        <v>11193.636775545963</v>
      </c>
      <c r="AX87" s="1408"/>
      <c r="AY87" s="542">
        <v>1797.9179919972617</v>
      </c>
      <c r="AZ87" s="542"/>
      <c r="BA87" s="542">
        <v>5975.1077038726316</v>
      </c>
      <c r="BB87" s="542">
        <v>0</v>
      </c>
      <c r="BC87" s="542">
        <v>9291.2918505042908</v>
      </c>
      <c r="BD87" s="542"/>
      <c r="BE87" s="542">
        <v>12991.554767543224</v>
      </c>
      <c r="BF87" s="1217"/>
      <c r="BG87" s="1217"/>
      <c r="BH87" s="1217"/>
      <c r="BI87" s="1365"/>
      <c r="BJ87" s="1365"/>
    </row>
    <row r="88" spans="1:62" ht="15.75" x14ac:dyDescent="0.25">
      <c r="A88" s="175"/>
      <c r="B88" s="1427" t="s">
        <v>1353</v>
      </c>
      <c r="C88" s="914" t="s">
        <v>325</v>
      </c>
      <c r="D88" s="1408"/>
      <c r="E88" s="542">
        <v>106.56304388565358</v>
      </c>
      <c r="F88" s="1408"/>
      <c r="G88" s="542">
        <v>147.82551352287376</v>
      </c>
      <c r="H88" s="542">
        <v>0</v>
      </c>
      <c r="I88" s="542">
        <v>254.38855740852733</v>
      </c>
      <c r="J88" s="1408"/>
      <c r="K88" s="542">
        <v>125.57188304453311</v>
      </c>
      <c r="L88" s="542">
        <v>0</v>
      </c>
      <c r="M88" s="542">
        <v>379.96044045306041</v>
      </c>
      <c r="N88" s="1408"/>
      <c r="O88" s="542">
        <v>188.74851845487098</v>
      </c>
      <c r="P88" s="542"/>
      <c r="Q88" s="542">
        <v>568.70895890793145</v>
      </c>
      <c r="R88" s="1408"/>
      <c r="S88" s="542">
        <v>466.34393731245621</v>
      </c>
      <c r="T88" s="542"/>
      <c r="U88" s="542">
        <v>1035.0528962203875</v>
      </c>
      <c r="V88" s="1408"/>
      <c r="W88" s="542">
        <v>1370.4159109961997</v>
      </c>
      <c r="X88" s="542"/>
      <c r="Y88" s="542">
        <v>2025.5083667635267</v>
      </c>
      <c r="Z88" s="542">
        <v>0</v>
      </c>
      <c r="AA88" s="542">
        <v>2405.4688072165873</v>
      </c>
      <c r="AB88" s="1408"/>
      <c r="AC88" s="542">
        <v>1476.866753931941</v>
      </c>
      <c r="AD88" s="542"/>
      <c r="AE88" s="542">
        <v>3882.3355611485285</v>
      </c>
      <c r="AF88" s="1408"/>
      <c r="AG88" s="542">
        <v>78.068585156538234</v>
      </c>
      <c r="AH88" s="542"/>
      <c r="AI88" s="542">
        <v>3960.4041463050667</v>
      </c>
      <c r="AJ88" s="1408"/>
      <c r="AK88" s="542">
        <v>640.28193030689863</v>
      </c>
      <c r="AL88" s="542"/>
      <c r="AM88" s="542">
        <v>2195.217269395378</v>
      </c>
      <c r="AN88" s="542"/>
      <c r="AO88" s="542">
        <v>4600.6860766119653</v>
      </c>
      <c r="AP88" s="1408"/>
      <c r="AQ88" s="542">
        <v>1346.4</v>
      </c>
      <c r="AR88" s="542"/>
      <c r="AS88" s="542">
        <v>5947.0860766119658</v>
      </c>
      <c r="AT88" s="1408"/>
      <c r="AU88" s="542">
        <v>1508.8122756465575</v>
      </c>
      <c r="AV88" s="542"/>
      <c r="AW88" s="542">
        <v>7455.8983522585231</v>
      </c>
      <c r="AX88" s="1408"/>
      <c r="AY88" s="542">
        <v>1434.8882621778878</v>
      </c>
      <c r="AZ88" s="542"/>
      <c r="BA88" s="542">
        <v>4290.1005378244454</v>
      </c>
      <c r="BB88" s="542">
        <v>0</v>
      </c>
      <c r="BC88" s="542">
        <v>6485.3178072198234</v>
      </c>
      <c r="BD88" s="542"/>
      <c r="BE88" s="542">
        <v>8890.7866144364107</v>
      </c>
      <c r="BF88" s="1217"/>
      <c r="BG88" s="1217"/>
      <c r="BH88" s="1217"/>
      <c r="BI88" s="1365"/>
      <c r="BJ88" s="1365"/>
    </row>
    <row r="89" spans="1:62" x14ac:dyDescent="0.25">
      <c r="A89" s="175"/>
      <c r="B89" s="1427" t="s">
        <v>54</v>
      </c>
      <c r="C89" s="914" t="s">
        <v>325</v>
      </c>
      <c r="D89" s="542"/>
      <c r="E89" s="542">
        <v>0</v>
      </c>
      <c r="F89" s="542"/>
      <c r="G89" s="542">
        <v>0</v>
      </c>
      <c r="H89" s="542">
        <v>0</v>
      </c>
      <c r="I89" s="542">
        <v>0</v>
      </c>
      <c r="J89" s="542"/>
      <c r="K89" s="542">
        <v>0</v>
      </c>
      <c r="L89" s="542">
        <v>0</v>
      </c>
      <c r="M89" s="914">
        <v>0</v>
      </c>
      <c r="N89" s="542"/>
      <c r="O89" s="542">
        <v>0</v>
      </c>
      <c r="P89" s="542">
        <v>0</v>
      </c>
      <c r="Q89" s="914">
        <v>0</v>
      </c>
      <c r="R89" s="542"/>
      <c r="S89" s="542">
        <v>0</v>
      </c>
      <c r="T89" s="542">
        <v>0</v>
      </c>
      <c r="U89" s="914">
        <v>0</v>
      </c>
      <c r="V89" s="542"/>
      <c r="W89" s="542"/>
      <c r="X89" s="542">
        <v>0</v>
      </c>
      <c r="Y89" s="542">
        <v>0</v>
      </c>
      <c r="Z89" s="542">
        <v>0</v>
      </c>
      <c r="AA89" s="542">
        <v>0</v>
      </c>
      <c r="AB89" s="542"/>
      <c r="AC89" s="542">
        <v>0</v>
      </c>
      <c r="AD89" s="542">
        <v>0</v>
      </c>
      <c r="AE89" s="914">
        <v>0</v>
      </c>
      <c r="AF89" s="542"/>
      <c r="AG89" s="542"/>
      <c r="AH89" s="542">
        <v>0</v>
      </c>
      <c r="AI89" s="914">
        <v>0</v>
      </c>
      <c r="AJ89" s="542"/>
      <c r="AK89" s="542"/>
      <c r="AL89" s="542">
        <v>0</v>
      </c>
      <c r="AM89" s="542">
        <v>0</v>
      </c>
      <c r="AN89" s="542">
        <v>0</v>
      </c>
      <c r="AO89" s="914">
        <v>0</v>
      </c>
      <c r="AP89" s="542"/>
      <c r="AQ89" s="542"/>
      <c r="AR89" s="542">
        <v>0</v>
      </c>
      <c r="AS89" s="914">
        <v>0</v>
      </c>
      <c r="AT89" s="542"/>
      <c r="AU89" s="542"/>
      <c r="AV89" s="542">
        <v>0</v>
      </c>
      <c r="AW89" s="914">
        <v>0</v>
      </c>
      <c r="AX89" s="542"/>
      <c r="AY89" s="542"/>
      <c r="AZ89" s="542">
        <v>0</v>
      </c>
      <c r="BA89" s="542">
        <v>0</v>
      </c>
      <c r="BB89" s="542">
        <v>0</v>
      </c>
      <c r="BC89" s="542">
        <v>0</v>
      </c>
      <c r="BD89" s="542">
        <v>0</v>
      </c>
      <c r="BE89" s="914">
        <v>0</v>
      </c>
      <c r="BF89" s="1217"/>
      <c r="BG89" s="1217"/>
      <c r="BH89" s="1217"/>
      <c r="BI89" s="1365"/>
      <c r="BJ89" s="1365"/>
    </row>
    <row r="90" spans="1:62" ht="18.75" x14ac:dyDescent="0.25">
      <c r="A90" s="175"/>
      <c r="B90" s="1428" t="s">
        <v>61</v>
      </c>
      <c r="C90" s="1265" t="s">
        <v>325</v>
      </c>
      <c r="D90" s="1378">
        <v>13563.396226415094</v>
      </c>
      <c r="E90" s="1378">
        <v>15288.756000000001</v>
      </c>
      <c r="F90" s="1378">
        <v>14016.226415094341</v>
      </c>
      <c r="G90" s="1378">
        <v>11591.554000000004</v>
      </c>
      <c r="H90" s="1378">
        <v>27579.622641509435</v>
      </c>
      <c r="I90" s="1378">
        <v>26880.310000000005</v>
      </c>
      <c r="J90" s="1378">
        <v>8388.6792452830196</v>
      </c>
      <c r="K90" s="1378">
        <v>8459.8950000000023</v>
      </c>
      <c r="L90" s="1378">
        <v>35968.301886792455</v>
      </c>
      <c r="M90" s="1378">
        <v>35340.205000000002</v>
      </c>
      <c r="N90" s="1378">
        <v>3820.754716981131</v>
      </c>
      <c r="O90" s="1378">
        <v>10050.737000000003</v>
      </c>
      <c r="P90" s="1378">
        <v>39789.056603773584</v>
      </c>
      <c r="Q90" s="1378">
        <v>45390.94200000001</v>
      </c>
      <c r="R90" s="1378">
        <v>13563.396226415098</v>
      </c>
      <c r="S90" s="1378">
        <v>14032.262000000001</v>
      </c>
      <c r="T90" s="1378">
        <v>53352.452830188682</v>
      </c>
      <c r="U90" s="1378">
        <v>59423.204000000012</v>
      </c>
      <c r="V90" s="1378">
        <v>13110.566037735851</v>
      </c>
      <c r="W90" s="1378">
        <v>14376.548999999999</v>
      </c>
      <c r="X90" s="1378">
        <v>30494.716981132078</v>
      </c>
      <c r="Y90" s="1378">
        <v>38459.548000000003</v>
      </c>
      <c r="Z90" s="1378">
        <v>66463.018867924533</v>
      </c>
      <c r="AA90" s="1378">
        <v>73799.752999999997</v>
      </c>
      <c r="AB90" s="1378">
        <v>14129.433962264153</v>
      </c>
      <c r="AC90" s="1378">
        <v>13153.833710000001</v>
      </c>
      <c r="AD90" s="1378">
        <v>80592.452830188689</v>
      </c>
      <c r="AE90" s="1378">
        <v>86953.586710000003</v>
      </c>
      <c r="AF90" s="1378">
        <v>13676.603773584906</v>
      </c>
      <c r="AG90" s="1378">
        <v>378.4319999999999</v>
      </c>
      <c r="AH90" s="1378">
        <v>94269.056603773599</v>
      </c>
      <c r="AI90" s="1378">
        <v>87332.018710000004</v>
      </c>
      <c r="AJ90" s="1378">
        <v>14129.433962264153</v>
      </c>
      <c r="AK90" s="1378">
        <v>13960.716000000004</v>
      </c>
      <c r="AL90" s="1378">
        <v>41935.471698113208</v>
      </c>
      <c r="AM90" s="1378">
        <v>27492.98171</v>
      </c>
      <c r="AN90" s="1378">
        <v>108398.49056603776</v>
      </c>
      <c r="AO90" s="1378">
        <v>101292.73471</v>
      </c>
      <c r="AP90" s="1378">
        <v>14129.433962264153</v>
      </c>
      <c r="AQ90" s="1378">
        <v>15642.000000000002</v>
      </c>
      <c r="AR90" s="1378">
        <v>122527.92452830191</v>
      </c>
      <c r="AS90" s="1378">
        <v>116934.73470999999</v>
      </c>
      <c r="AT90" s="1378">
        <v>12714.339622641512</v>
      </c>
      <c r="AU90" s="1378">
        <v>13899.003000000001</v>
      </c>
      <c r="AV90" s="1378">
        <v>135242.26415094343</v>
      </c>
      <c r="AW90" s="1378">
        <v>130833.73771</v>
      </c>
      <c r="AX90" s="1378">
        <v>14129.433962264153</v>
      </c>
      <c r="AY90" s="1378">
        <v>15797.633999999998</v>
      </c>
      <c r="AZ90" s="1378">
        <v>40973.207547169819</v>
      </c>
      <c r="BA90" s="1378">
        <v>45338.636999999995</v>
      </c>
      <c r="BB90" s="1378">
        <v>82908.679245283027</v>
      </c>
      <c r="BC90" s="1378">
        <v>72831.618709999995</v>
      </c>
      <c r="BD90" s="1378">
        <v>149371.69811320759</v>
      </c>
      <c r="BE90" s="1378">
        <v>146631.37171000001</v>
      </c>
      <c r="BF90" s="1217"/>
      <c r="BG90" s="1217"/>
      <c r="BH90" s="1217"/>
      <c r="BI90" s="1365"/>
      <c r="BJ90" s="1365"/>
    </row>
    <row r="91" spans="1:62" ht="20.25" x14ac:dyDescent="0.25">
      <c r="A91" s="175"/>
      <c r="B91" s="1411" t="s">
        <v>128</v>
      </c>
      <c r="C91" s="1411"/>
      <c r="D91" s="1411"/>
      <c r="E91" s="1411"/>
      <c r="F91" s="1411"/>
      <c r="G91" s="1411"/>
      <c r="H91" s="1411"/>
      <c r="I91" s="1411"/>
      <c r="J91" s="1411"/>
      <c r="K91" s="1411"/>
      <c r="L91" s="1411"/>
      <c r="M91" s="1411"/>
      <c r="N91" s="1411"/>
      <c r="O91" s="1411"/>
      <c r="P91" s="1411"/>
      <c r="Q91" s="1411"/>
      <c r="R91" s="1411"/>
      <c r="S91" s="1411"/>
      <c r="T91" s="1411"/>
      <c r="U91" s="1411"/>
      <c r="V91" s="1411"/>
      <c r="W91" s="1411"/>
      <c r="X91" s="1411"/>
      <c r="Y91" s="1411"/>
      <c r="Z91" s="1411"/>
      <c r="AA91" s="1411"/>
      <c r="AB91" s="1411"/>
      <c r="AC91" s="1411"/>
      <c r="AD91" s="1411"/>
      <c r="AE91" s="1411"/>
      <c r="AF91" s="1411"/>
      <c r="AG91" s="1411"/>
      <c r="AH91" s="1411"/>
      <c r="AI91" s="1411"/>
      <c r="AJ91" s="1411"/>
      <c r="AK91" s="1411"/>
      <c r="AL91" s="1411"/>
      <c r="AM91" s="1411"/>
      <c r="AN91" s="1411"/>
      <c r="AO91" s="1411"/>
      <c r="AP91" s="1411"/>
      <c r="AQ91" s="1411"/>
      <c r="AR91" s="1411"/>
      <c r="AS91" s="1411"/>
      <c r="AT91" s="1411"/>
      <c r="AU91" s="1411"/>
      <c r="AV91" s="1411"/>
      <c r="AW91" s="1411"/>
      <c r="AX91" s="1411"/>
      <c r="AY91" s="1411"/>
      <c r="AZ91" s="1411"/>
      <c r="BA91" s="1411"/>
      <c r="BB91" s="1411"/>
      <c r="BC91" s="1411"/>
      <c r="BD91" s="1411"/>
      <c r="BE91" s="1411"/>
      <c r="BF91" s="1217"/>
      <c r="BG91" s="1217"/>
      <c r="BH91" s="1217"/>
      <c r="BI91" s="1365"/>
      <c r="BJ91" s="1365"/>
    </row>
    <row r="92" spans="1:62" x14ac:dyDescent="0.25">
      <c r="B92" s="1422" t="s">
        <v>329</v>
      </c>
      <c r="C92" s="914" t="s">
        <v>328</v>
      </c>
      <c r="D92" s="914">
        <v>8000</v>
      </c>
      <c r="E92" s="542">
        <v>8028.2240000000002</v>
      </c>
      <c r="F92" s="914">
        <v>8000</v>
      </c>
      <c r="G92" s="542">
        <v>8028.2460000000001</v>
      </c>
      <c r="H92" s="914">
        <v>8000</v>
      </c>
      <c r="I92" s="542">
        <v>8028.235197344542</v>
      </c>
      <c r="J92" s="914">
        <v>8000</v>
      </c>
      <c r="K92" s="542">
        <v>8028.4059999999999</v>
      </c>
      <c r="L92" s="914">
        <v>8000</v>
      </c>
      <c r="M92" s="542">
        <v>8028.291668377944</v>
      </c>
      <c r="N92" s="914">
        <v>8000</v>
      </c>
      <c r="O92" s="542">
        <v>8028.527</v>
      </c>
      <c r="P92" s="914">
        <v>8000</v>
      </c>
      <c r="Q92" s="542">
        <v>8028.3515235215027</v>
      </c>
      <c r="R92" s="914">
        <v>8000</v>
      </c>
      <c r="S92" s="542">
        <v>8028.6629999999996</v>
      </c>
      <c r="T92" s="914">
        <v>8000</v>
      </c>
      <c r="U92" s="542">
        <v>8028.4148668271491</v>
      </c>
      <c r="V92" s="914">
        <v>8000</v>
      </c>
      <c r="W92" s="542">
        <v>8028.7690000000002</v>
      </c>
      <c r="X92" s="914">
        <v>8000</v>
      </c>
      <c r="Y92" s="542">
        <v>8028.6522305847657</v>
      </c>
      <c r="Z92" s="542">
        <v>8000</v>
      </c>
      <c r="AA92" s="542">
        <v>8028.4735308265927</v>
      </c>
      <c r="AB92" s="914">
        <v>8000</v>
      </c>
      <c r="AC92" s="542">
        <v>8027.4870000000001</v>
      </c>
      <c r="AD92" s="914">
        <v>8000</v>
      </c>
      <c r="AE92" s="542">
        <v>8028.3279337676267</v>
      </c>
      <c r="AF92" s="914">
        <v>8000</v>
      </c>
      <c r="AG92" s="542">
        <v>8031.1270000000004</v>
      </c>
      <c r="AH92" s="914">
        <v>8000</v>
      </c>
      <c r="AI92" s="542">
        <v>8028.6730389433933</v>
      </c>
      <c r="AJ92" s="914">
        <v>8000</v>
      </c>
      <c r="AK92" s="542">
        <v>8034.3110443877404</v>
      </c>
      <c r="AL92" s="914">
        <v>8000</v>
      </c>
      <c r="AM92" s="542">
        <v>8030.9496200274534</v>
      </c>
      <c r="AN92" s="914">
        <v>8000</v>
      </c>
      <c r="AO92" s="542">
        <v>8029.3073914988609</v>
      </c>
      <c r="AP92" s="914">
        <v>8000</v>
      </c>
      <c r="AQ92" s="542">
        <v>8031.9</v>
      </c>
      <c r="AR92" s="914">
        <v>8000</v>
      </c>
      <c r="AS92" s="542">
        <v>8029.5719927746386</v>
      </c>
      <c r="AT92" s="914">
        <v>8000</v>
      </c>
      <c r="AU92" s="542">
        <v>8028.8387157418047</v>
      </c>
      <c r="AV92" s="914">
        <v>8000</v>
      </c>
      <c r="AW92" s="542">
        <v>8029.5106507857772</v>
      </c>
      <c r="AX92" s="914">
        <v>8000</v>
      </c>
      <c r="AY92" s="542">
        <v>8032.4817889469914</v>
      </c>
      <c r="AZ92" s="914">
        <v>8000</v>
      </c>
      <c r="BA92" s="542">
        <v>8031.1483248820323</v>
      </c>
      <c r="BB92" s="542">
        <v>8000</v>
      </c>
      <c r="BC92" s="542">
        <v>8031.0475638944818</v>
      </c>
      <c r="BD92" s="914">
        <v>8000</v>
      </c>
      <c r="BE92" s="542">
        <v>8029.7614007810589</v>
      </c>
      <c r="BF92" s="1217"/>
      <c r="BG92" s="1217"/>
      <c r="BH92" s="1217"/>
      <c r="BI92" s="1365"/>
      <c r="BJ92" s="1365"/>
    </row>
    <row r="93" spans="1:62" ht="18.75" x14ac:dyDescent="0.25">
      <c r="B93" s="1426" t="s">
        <v>337</v>
      </c>
      <c r="C93" s="1426"/>
      <c r="D93" s="1426"/>
      <c r="E93" s="1426"/>
      <c r="F93" s="1426"/>
      <c r="G93" s="1426"/>
      <c r="H93" s="1426"/>
      <c r="I93" s="1426"/>
      <c r="J93" s="1426"/>
      <c r="K93" s="1426"/>
      <c r="L93" s="1426"/>
      <c r="M93" s="1426"/>
      <c r="N93" s="1426"/>
      <c r="O93" s="1426"/>
      <c r="P93" s="1426"/>
      <c r="Q93" s="1426"/>
      <c r="R93" s="1426"/>
      <c r="S93" s="1426"/>
      <c r="T93" s="1426"/>
      <c r="U93" s="1426"/>
      <c r="V93" s="1426"/>
      <c r="W93" s="1426"/>
      <c r="X93" s="1426"/>
      <c r="Y93" s="1426"/>
      <c r="Z93" s="1426"/>
      <c r="AA93" s="1426"/>
      <c r="AB93" s="1426"/>
      <c r="AC93" s="1426"/>
      <c r="AD93" s="1426"/>
      <c r="AE93" s="1426"/>
      <c r="AF93" s="1426"/>
      <c r="AG93" s="1426"/>
      <c r="AH93" s="1426"/>
      <c r="AI93" s="1426"/>
      <c r="AJ93" s="1426"/>
      <c r="AK93" s="1426"/>
      <c r="AL93" s="1426"/>
      <c r="AM93" s="1426"/>
      <c r="AN93" s="1426"/>
      <c r="AO93" s="1426"/>
      <c r="AP93" s="1426"/>
      <c r="AQ93" s="1426"/>
      <c r="AR93" s="1426"/>
      <c r="AS93" s="1426"/>
      <c r="AT93" s="1426"/>
      <c r="AU93" s="1426"/>
      <c r="AV93" s="1426"/>
      <c r="AW93" s="1426"/>
      <c r="AX93" s="1426"/>
      <c r="AY93" s="1426"/>
      <c r="AZ93" s="1426"/>
      <c r="BA93" s="1426"/>
      <c r="BB93" s="1426"/>
      <c r="BC93" s="1426"/>
      <c r="BD93" s="1426"/>
      <c r="BE93" s="1426"/>
      <c r="BF93" s="1217"/>
      <c r="BG93" s="1217"/>
      <c r="BH93" s="1217"/>
      <c r="BI93" s="1365"/>
      <c r="BJ93" s="1365"/>
    </row>
    <row r="94" spans="1:62" x14ac:dyDescent="0.25">
      <c r="B94" s="1427" t="s">
        <v>122</v>
      </c>
      <c r="C94" s="914" t="s">
        <v>326</v>
      </c>
      <c r="D94" s="542">
        <v>881.87443441790333</v>
      </c>
      <c r="E94" s="542">
        <v>151.47091543340383</v>
      </c>
      <c r="F94" s="922">
        <v>887.37687968159389</v>
      </c>
      <c r="G94" s="542">
        <v>369.32643395966716</v>
      </c>
      <c r="H94" s="542">
        <v>1769.2513140994972</v>
      </c>
      <c r="I94" s="542">
        <v>520.79734939307104</v>
      </c>
      <c r="J94" s="542">
        <v>2342.6896331687358</v>
      </c>
      <c r="K94" s="542">
        <v>1054.1198125637591</v>
      </c>
      <c r="L94" s="542">
        <v>4111.9409472682328</v>
      </c>
      <c r="M94" s="542">
        <v>1574.9171619568301</v>
      </c>
      <c r="N94" s="542">
        <v>2980.0032097974045</v>
      </c>
      <c r="O94" s="542">
        <v>271.5453377306589</v>
      </c>
      <c r="P94" s="542">
        <v>7091.9441570656372</v>
      </c>
      <c r="Q94" s="542">
        <v>1846.4624996874891</v>
      </c>
      <c r="R94" s="542">
        <v>793.79562745387432</v>
      </c>
      <c r="S94" s="542">
        <v>217.10940886416981</v>
      </c>
      <c r="T94" s="542">
        <v>7885.7397845195119</v>
      </c>
      <c r="U94" s="542">
        <v>2063.5719085516589</v>
      </c>
      <c r="V94" s="542">
        <v>751.54598729825693</v>
      </c>
      <c r="W94" s="542">
        <v>58.113558106063678</v>
      </c>
      <c r="X94" s="542">
        <v>4525.3448245495356</v>
      </c>
      <c r="Y94" s="542">
        <v>546.76830470089237</v>
      </c>
      <c r="Z94" s="542">
        <v>8637.2857718177693</v>
      </c>
      <c r="AA94" s="542">
        <v>2121.6854666577224</v>
      </c>
      <c r="AB94" s="542">
        <v>658.91092441016519</v>
      </c>
      <c r="AC94" s="542">
        <v>460.22640577526175</v>
      </c>
      <c r="AD94" s="542">
        <v>9296.1966962279348</v>
      </c>
      <c r="AE94" s="542">
        <v>2581.9118724329842</v>
      </c>
      <c r="AF94" s="542">
        <v>643.63822486329082</v>
      </c>
      <c r="AG94" s="542">
        <v>2767.4195944229614</v>
      </c>
      <c r="AH94" s="542">
        <v>9939.8349210912256</v>
      </c>
      <c r="AI94" s="542">
        <v>5349.3314668559451</v>
      </c>
      <c r="AJ94" s="542">
        <v>658.91092441016519</v>
      </c>
      <c r="AK94" s="542">
        <v>373.85034675559257</v>
      </c>
      <c r="AL94" s="542">
        <v>1961.460073683621</v>
      </c>
      <c r="AM94" s="542">
        <v>3601.4963469538156</v>
      </c>
      <c r="AN94" s="542">
        <v>10598.745845501391</v>
      </c>
      <c r="AO94" s="542">
        <v>5723.181813611538</v>
      </c>
      <c r="AP94" s="542">
        <v>658.91092441016519</v>
      </c>
      <c r="AQ94" s="542">
        <v>163.852</v>
      </c>
      <c r="AR94" s="542">
        <v>11257.656769911557</v>
      </c>
      <c r="AS94" s="542">
        <v>5887.0338136115379</v>
      </c>
      <c r="AT94" s="542">
        <v>626.59316972734746</v>
      </c>
      <c r="AU94" s="542">
        <v>115.31085070903681</v>
      </c>
      <c r="AV94" s="542">
        <v>11884.249939638905</v>
      </c>
      <c r="AW94" s="542">
        <v>6002.3446643205743</v>
      </c>
      <c r="AX94" s="542">
        <v>497.04928075771431</v>
      </c>
      <c r="AY94" s="542">
        <v>94.311730352475649</v>
      </c>
      <c r="AZ94" s="542">
        <v>1782.5533748952271</v>
      </c>
      <c r="BA94" s="542">
        <v>373.47458106151248</v>
      </c>
      <c r="BB94" s="542">
        <v>3744.0134485788481</v>
      </c>
      <c r="BC94" s="542">
        <v>3974.9709280153284</v>
      </c>
      <c r="BD94" s="542">
        <v>12381.299220396619</v>
      </c>
      <c r="BE94" s="542">
        <v>6096.6563946730503</v>
      </c>
      <c r="BF94" s="1217"/>
      <c r="BG94" s="1217"/>
      <c r="BH94" s="1217"/>
      <c r="BI94" s="1365"/>
      <c r="BJ94" s="1365"/>
    </row>
    <row r="95" spans="1:62" ht="15.75" hidden="1" customHeight="1" x14ac:dyDescent="0.25">
      <c r="B95" s="1427"/>
      <c r="C95" s="914"/>
      <c r="D95" s="1429">
        <v>1.224825603358199</v>
      </c>
      <c r="E95" s="542"/>
      <c r="F95" s="1429">
        <v>1.1927108597870886</v>
      </c>
      <c r="G95" s="542"/>
      <c r="H95" s="542"/>
      <c r="I95" s="542"/>
      <c r="J95" s="1429">
        <v>3.2537356016232444</v>
      </c>
      <c r="K95" s="542"/>
      <c r="L95" s="542"/>
      <c r="M95" s="542"/>
      <c r="N95" s="1429">
        <v>4.0053806583298446</v>
      </c>
      <c r="O95" s="542"/>
      <c r="P95" s="542"/>
      <c r="Q95" s="542"/>
      <c r="R95" s="1429">
        <v>1.0669296067928418</v>
      </c>
      <c r="S95" s="542"/>
      <c r="T95" s="542"/>
      <c r="U95" s="542"/>
      <c r="V95" s="1429">
        <v>1.0438138712475791</v>
      </c>
      <c r="W95" s="542"/>
      <c r="X95" s="542"/>
      <c r="Y95" s="542"/>
      <c r="Z95" s="542"/>
      <c r="AA95" s="542"/>
      <c r="AB95" s="1429">
        <v>0.88563296291688864</v>
      </c>
      <c r="AC95" s="542"/>
      <c r="AD95" s="542"/>
      <c r="AE95" s="542"/>
      <c r="AF95" s="1429">
        <v>0.89394197897679284</v>
      </c>
      <c r="AG95" s="542"/>
      <c r="AH95" s="542"/>
      <c r="AI95" s="542"/>
      <c r="AJ95" s="1429">
        <v>0.88563296291688864</v>
      </c>
      <c r="AK95" s="542"/>
      <c r="AL95" s="542"/>
      <c r="AM95" s="542"/>
      <c r="AN95" s="542"/>
      <c r="AO95" s="542"/>
      <c r="AP95" s="1429">
        <v>0.88563296291688864</v>
      </c>
      <c r="AQ95" s="542"/>
      <c r="AR95" s="542"/>
      <c r="AS95" s="542"/>
      <c r="AT95" s="1429">
        <v>0.93243031209426697</v>
      </c>
      <c r="AU95" s="542"/>
      <c r="AV95" s="542"/>
      <c r="AW95" s="542"/>
      <c r="AX95" s="1429">
        <v>0.66807699026574507</v>
      </c>
      <c r="AY95" s="542"/>
      <c r="AZ95" s="542"/>
      <c r="BA95" s="542"/>
      <c r="BB95" s="542">
        <v>0</v>
      </c>
      <c r="BC95" s="542">
        <v>0</v>
      </c>
      <c r="BD95" s="542"/>
      <c r="BE95" s="542"/>
      <c r="BF95" s="1217"/>
      <c r="BG95" s="1217"/>
      <c r="BH95" s="1217"/>
      <c r="BI95" s="1365"/>
      <c r="BJ95" s="1365"/>
    </row>
    <row r="96" spans="1:62" x14ac:dyDescent="0.25">
      <c r="B96" s="1427" t="s">
        <v>513</v>
      </c>
      <c r="C96" s="914" t="s">
        <v>1102</v>
      </c>
      <c r="D96" s="542">
        <v>144</v>
      </c>
      <c r="E96" s="542">
        <v>152.2198731501056</v>
      </c>
      <c r="F96" s="542">
        <v>148.80000000000001</v>
      </c>
      <c r="G96" s="542">
        <v>150.73995771670181</v>
      </c>
      <c r="H96" s="542">
        <v>292.8</v>
      </c>
      <c r="I96" s="542">
        <v>302.95983086680741</v>
      </c>
      <c r="J96" s="542">
        <v>144</v>
      </c>
      <c r="K96" s="542">
        <v>116.91331923890058</v>
      </c>
      <c r="L96" s="542">
        <v>436.8</v>
      </c>
      <c r="M96" s="542">
        <v>419.87315010570796</v>
      </c>
      <c r="N96" s="542">
        <v>148.80000000000001</v>
      </c>
      <c r="O96" s="542">
        <v>152.95983086680752</v>
      </c>
      <c r="P96" s="542">
        <v>585.6</v>
      </c>
      <c r="Q96" s="542">
        <v>572.83298097251554</v>
      </c>
      <c r="R96" s="542">
        <v>148.80000000000001</v>
      </c>
      <c r="S96" s="542">
        <v>149.04862579281178</v>
      </c>
      <c r="T96" s="542">
        <v>734.40000000000009</v>
      </c>
      <c r="U96" s="542">
        <v>721.88160676532732</v>
      </c>
      <c r="V96" s="542">
        <v>144</v>
      </c>
      <c r="W96" s="542">
        <v>152.2198731501056</v>
      </c>
      <c r="X96" s="542">
        <v>441.6</v>
      </c>
      <c r="Y96" s="542">
        <v>454.22832980972493</v>
      </c>
      <c r="Z96" s="542">
        <v>878.40000000000009</v>
      </c>
      <c r="AA96" s="542">
        <v>874.10147991543295</v>
      </c>
      <c r="AB96" s="542">
        <v>148.80000000000001</v>
      </c>
      <c r="AC96" s="542">
        <v>152.64270613107814</v>
      </c>
      <c r="AD96" s="542">
        <v>1027.2</v>
      </c>
      <c r="AE96" s="542">
        <v>1026.744186046511</v>
      </c>
      <c r="AF96" s="542">
        <v>144</v>
      </c>
      <c r="AG96" s="542">
        <v>5.0739957716701909</v>
      </c>
      <c r="AH96" s="542">
        <v>1171.2</v>
      </c>
      <c r="AI96" s="542">
        <v>1031.8181818181813</v>
      </c>
      <c r="AJ96" s="542">
        <v>148.80000000000001</v>
      </c>
      <c r="AK96" s="542">
        <v>157.29386892177578</v>
      </c>
      <c r="AL96" s="542">
        <v>441.6</v>
      </c>
      <c r="AM96" s="542">
        <v>315.01057082452411</v>
      </c>
      <c r="AN96" s="542">
        <v>1320</v>
      </c>
      <c r="AO96" s="542">
        <v>1189.1120507399571</v>
      </c>
      <c r="AP96" s="542">
        <v>148.80000000000001</v>
      </c>
      <c r="AQ96" s="542">
        <v>147.512</v>
      </c>
      <c r="AR96" s="542">
        <v>1468.8</v>
      </c>
      <c r="AS96" s="542">
        <v>1336.6240507399571</v>
      </c>
      <c r="AT96" s="542">
        <v>134.4</v>
      </c>
      <c r="AU96" s="542">
        <v>137.57928118393227</v>
      </c>
      <c r="AV96" s="542">
        <v>1603.2</v>
      </c>
      <c r="AW96" s="542">
        <v>1474.2033319238894</v>
      </c>
      <c r="AX96" s="542">
        <v>148.80000000000001</v>
      </c>
      <c r="AY96" s="542">
        <v>152.21987315010563</v>
      </c>
      <c r="AZ96" s="542">
        <v>432.00000000000006</v>
      </c>
      <c r="BA96" s="542">
        <v>437.31115433403789</v>
      </c>
      <c r="BB96" s="542">
        <v>873.60000000000014</v>
      </c>
      <c r="BC96" s="542">
        <v>752.321725158562</v>
      </c>
      <c r="BD96" s="542">
        <v>1752</v>
      </c>
      <c r="BE96" s="542">
        <v>1626.4232050739952</v>
      </c>
      <c r="BF96" s="1217"/>
      <c r="BG96" s="1217"/>
      <c r="BH96" s="1217"/>
      <c r="BI96" s="1365"/>
      <c r="BJ96" s="1365"/>
    </row>
    <row r="97" spans="2:62" ht="15.75" hidden="1" customHeight="1" x14ac:dyDescent="0.25">
      <c r="B97" s="1427"/>
      <c r="C97" s="914"/>
      <c r="D97" s="1429">
        <v>0.2</v>
      </c>
      <c r="E97" s="542"/>
      <c r="F97" s="1429">
        <v>0.2</v>
      </c>
      <c r="G97" s="542"/>
      <c r="H97" s="542"/>
      <c r="I97" s="542"/>
      <c r="J97" s="1429">
        <v>0.2</v>
      </c>
      <c r="K97" s="542"/>
      <c r="L97" s="542"/>
      <c r="M97" s="542"/>
      <c r="N97" s="1429">
        <v>0.2</v>
      </c>
      <c r="O97" s="542"/>
      <c r="P97" s="542"/>
      <c r="Q97" s="542"/>
      <c r="R97" s="1429">
        <v>0.2</v>
      </c>
      <c r="S97" s="542"/>
      <c r="T97" s="542"/>
      <c r="U97" s="542"/>
      <c r="V97" s="1429">
        <v>0.2</v>
      </c>
      <c r="W97" s="542"/>
      <c r="X97" s="542"/>
      <c r="Y97" s="542"/>
      <c r="Z97" s="542"/>
      <c r="AA97" s="542"/>
      <c r="AB97" s="1429">
        <v>0.2</v>
      </c>
      <c r="AC97" s="542"/>
      <c r="AD97" s="542"/>
      <c r="AE97" s="542"/>
      <c r="AF97" s="1429">
        <v>0.2</v>
      </c>
      <c r="AG97" s="542"/>
      <c r="AH97" s="542"/>
      <c r="AI97" s="542"/>
      <c r="AJ97" s="1429">
        <v>0.2</v>
      </c>
      <c r="AK97" s="542"/>
      <c r="AL97" s="542"/>
      <c r="AM97" s="542"/>
      <c r="AN97" s="542"/>
      <c r="AO97" s="542"/>
      <c r="AP97" s="1429">
        <v>0.2</v>
      </c>
      <c r="AQ97" s="542"/>
      <c r="AR97" s="542"/>
      <c r="AS97" s="542"/>
      <c r="AT97" s="1429">
        <v>0.2</v>
      </c>
      <c r="AU97" s="542"/>
      <c r="AV97" s="542"/>
      <c r="AW97" s="542"/>
      <c r="AX97" s="1429">
        <v>0.2</v>
      </c>
      <c r="AY97" s="542"/>
      <c r="AZ97" s="542"/>
      <c r="BA97" s="542"/>
      <c r="BB97" s="542">
        <v>0</v>
      </c>
      <c r="BC97" s="542">
        <v>0</v>
      </c>
      <c r="BD97" s="542"/>
      <c r="BE97" s="542"/>
      <c r="BF97" s="1217"/>
      <c r="BG97" s="1217"/>
      <c r="BH97" s="1217"/>
      <c r="BI97" s="1365"/>
      <c r="BJ97" s="1365"/>
    </row>
    <row r="98" spans="2:62" x14ac:dyDescent="0.25">
      <c r="B98" s="1427" t="s">
        <v>123</v>
      </c>
      <c r="C98" s="914" t="s">
        <v>326</v>
      </c>
      <c r="D98" s="542">
        <v>432</v>
      </c>
      <c r="E98" s="542">
        <v>456.65974618302749</v>
      </c>
      <c r="F98" s="542">
        <v>446.4</v>
      </c>
      <c r="G98" s="542">
        <v>467.73725530291233</v>
      </c>
      <c r="H98" s="542">
        <v>878.4</v>
      </c>
      <c r="I98" s="542">
        <v>924.39700148593988</v>
      </c>
      <c r="J98" s="542">
        <v>288</v>
      </c>
      <c r="K98" s="542">
        <v>377.37843551797033</v>
      </c>
      <c r="L98" s="542">
        <v>1166.4000000000001</v>
      </c>
      <c r="M98" s="542">
        <v>1301.7754370039102</v>
      </c>
      <c r="N98" s="542">
        <v>74.400000000000006</v>
      </c>
      <c r="O98" s="542">
        <v>471.94208045598884</v>
      </c>
      <c r="P98" s="542">
        <v>1240.8000000000002</v>
      </c>
      <c r="Q98" s="542">
        <v>1773.717517459899</v>
      </c>
      <c r="R98" s="542">
        <v>446.4</v>
      </c>
      <c r="S98" s="542">
        <v>471.88160676532749</v>
      </c>
      <c r="T98" s="542">
        <v>1687.2000000000003</v>
      </c>
      <c r="U98" s="542">
        <v>2245.5991242252267</v>
      </c>
      <c r="V98" s="542">
        <v>432</v>
      </c>
      <c r="W98" s="542">
        <v>461.39298827166976</v>
      </c>
      <c r="X98" s="542">
        <v>952.8</v>
      </c>
      <c r="Y98" s="542">
        <v>1405.216675492986</v>
      </c>
      <c r="Z98" s="542">
        <v>2119.1999999999998</v>
      </c>
      <c r="AA98" s="542">
        <v>2706.992112496896</v>
      </c>
      <c r="AB98" s="542">
        <v>446.4</v>
      </c>
      <c r="AC98" s="542">
        <v>471.88160676532749</v>
      </c>
      <c r="AD98" s="542">
        <v>2565.6</v>
      </c>
      <c r="AE98" s="542">
        <v>3178.8737192622234</v>
      </c>
      <c r="AF98" s="542">
        <v>432</v>
      </c>
      <c r="AG98" s="542">
        <v>34.480972515856195</v>
      </c>
      <c r="AH98" s="542">
        <v>2997.6</v>
      </c>
      <c r="AI98" s="542">
        <v>3213.3546917780795</v>
      </c>
      <c r="AJ98" s="542">
        <v>446.4</v>
      </c>
      <c r="AK98" s="542">
        <v>471.88160676532743</v>
      </c>
      <c r="AL98" s="542">
        <v>1324.8</v>
      </c>
      <c r="AM98" s="542">
        <v>978.24418604651112</v>
      </c>
      <c r="AN98" s="542">
        <v>3444</v>
      </c>
      <c r="AO98" s="542">
        <v>3685.236298543407</v>
      </c>
      <c r="AP98" s="542">
        <v>446.4</v>
      </c>
      <c r="AQ98" s="542">
        <v>456.66</v>
      </c>
      <c r="AR98" s="542">
        <v>3890.4</v>
      </c>
      <c r="AS98" s="542">
        <v>4141.8962985434073</v>
      </c>
      <c r="AT98" s="542">
        <v>403.20000000000005</v>
      </c>
      <c r="AU98" s="542">
        <v>429.66114799154315</v>
      </c>
      <c r="AV98" s="542">
        <v>4293.6000000000004</v>
      </c>
      <c r="AW98" s="542">
        <v>4571.55744653495</v>
      </c>
      <c r="AX98" s="542">
        <v>446.4</v>
      </c>
      <c r="AY98" s="542">
        <v>472.57844186046492</v>
      </c>
      <c r="AZ98" s="542">
        <v>1296</v>
      </c>
      <c r="BA98" s="542">
        <v>1358.8995898520081</v>
      </c>
      <c r="BB98" s="542">
        <v>2620.8000000000002</v>
      </c>
      <c r="BC98" s="542">
        <v>2337.1437758985194</v>
      </c>
      <c r="BD98" s="542">
        <v>4740</v>
      </c>
      <c r="BE98" s="542">
        <v>5044.1358883954153</v>
      </c>
      <c r="BF98" s="1217"/>
      <c r="BG98" s="1217"/>
      <c r="BH98" s="1217"/>
      <c r="BI98" s="1365"/>
      <c r="BJ98" s="1365"/>
    </row>
    <row r="99" spans="2:62" ht="15" hidden="1" customHeight="1" x14ac:dyDescent="0.25">
      <c r="B99" s="1427"/>
      <c r="C99" s="914"/>
      <c r="D99" s="922">
        <v>0.6</v>
      </c>
      <c r="E99" s="922"/>
      <c r="F99" s="922">
        <v>0.6</v>
      </c>
      <c r="G99" s="922"/>
      <c r="H99" s="542"/>
      <c r="I99" s="542"/>
      <c r="J99" s="922">
        <v>0.4</v>
      </c>
      <c r="K99" s="922"/>
      <c r="L99" s="542"/>
      <c r="M99" s="542"/>
      <c r="N99" s="922">
        <v>0.1</v>
      </c>
      <c r="O99" s="922"/>
      <c r="P99" s="542"/>
      <c r="Q99" s="542"/>
      <c r="R99" s="922">
        <v>0.6</v>
      </c>
      <c r="S99" s="922"/>
      <c r="T99" s="542"/>
      <c r="U99" s="542"/>
      <c r="V99" s="922">
        <v>0.6</v>
      </c>
      <c r="W99" s="922"/>
      <c r="X99" s="542"/>
      <c r="Y99" s="542"/>
      <c r="Z99" s="542"/>
      <c r="AA99" s="542"/>
      <c r="AB99" s="922">
        <v>0.6</v>
      </c>
      <c r="AC99" s="922"/>
      <c r="AD99" s="542"/>
      <c r="AE99" s="542"/>
      <c r="AF99" s="922">
        <v>0.6</v>
      </c>
      <c r="AG99" s="922"/>
      <c r="AH99" s="542"/>
      <c r="AI99" s="542"/>
      <c r="AJ99" s="922">
        <v>0.6</v>
      </c>
      <c r="AK99" s="922"/>
      <c r="AL99" s="542"/>
      <c r="AM99" s="542"/>
      <c r="AN99" s="542"/>
      <c r="AO99" s="542"/>
      <c r="AP99" s="922">
        <v>0.6</v>
      </c>
      <c r="AQ99" s="922"/>
      <c r="AR99" s="542"/>
      <c r="AS99" s="542"/>
      <c r="AT99" s="922">
        <v>0.6</v>
      </c>
      <c r="AU99" s="922"/>
      <c r="AV99" s="542"/>
      <c r="AW99" s="542"/>
      <c r="AX99" s="922">
        <v>0.6</v>
      </c>
      <c r="AY99" s="922"/>
      <c r="AZ99" s="542"/>
      <c r="BA99" s="542"/>
      <c r="BB99" s="542">
        <v>0</v>
      </c>
      <c r="BC99" s="542">
        <v>0</v>
      </c>
      <c r="BD99" s="542"/>
      <c r="BE99" s="542"/>
      <c r="BF99" s="1217"/>
      <c r="BG99" s="1217"/>
      <c r="BH99" s="1217"/>
      <c r="BI99" s="1365"/>
      <c r="BJ99" s="1365"/>
    </row>
    <row r="100" spans="2:62" x14ac:dyDescent="0.25">
      <c r="B100" s="1427" t="s">
        <v>16</v>
      </c>
      <c r="C100" s="914" t="s">
        <v>326</v>
      </c>
      <c r="D100" s="542">
        <v>561.16398522748807</v>
      </c>
      <c r="E100" s="542">
        <v>567.28704518509778</v>
      </c>
      <c r="F100" s="542">
        <v>590.49229142836964</v>
      </c>
      <c r="G100" s="542">
        <v>577.59965784161602</v>
      </c>
      <c r="H100" s="542">
        <v>1151.6562766558577</v>
      </c>
      <c r="I100" s="542">
        <v>1144.8867030267138</v>
      </c>
      <c r="J100" s="542">
        <v>193.26714199696107</v>
      </c>
      <c r="K100" s="542">
        <v>457.54777248299479</v>
      </c>
      <c r="L100" s="542">
        <v>1344.9234186528188</v>
      </c>
      <c r="M100" s="542">
        <v>1602.4344755097086</v>
      </c>
      <c r="N100" s="542">
        <v>132.65105309395503</v>
      </c>
      <c r="O100" s="542">
        <v>626.30620968336393</v>
      </c>
      <c r="P100" s="542">
        <v>1477.5744717467737</v>
      </c>
      <c r="Q100" s="542">
        <v>2228.7406851930727</v>
      </c>
      <c r="R100" s="542">
        <v>611.25729328235343</v>
      </c>
      <c r="S100" s="542">
        <v>680.00900691277843</v>
      </c>
      <c r="T100" s="542">
        <v>2088.8317650291274</v>
      </c>
      <c r="U100" s="542">
        <v>2908.749692105851</v>
      </c>
      <c r="V100" s="542">
        <v>593.43749295944303</v>
      </c>
      <c r="W100" s="542">
        <v>654.58999132520705</v>
      </c>
      <c r="X100" s="542">
        <v>1337.3458393357514</v>
      </c>
      <c r="Y100" s="542">
        <v>1960.9052079213495</v>
      </c>
      <c r="Z100" s="542">
        <v>2682.2692579885702</v>
      </c>
      <c r="AA100" s="542">
        <v>3563.3396834310579</v>
      </c>
      <c r="AB100" s="542">
        <v>629.67467812189625</v>
      </c>
      <c r="AC100" s="542">
        <v>577.4221564455803</v>
      </c>
      <c r="AD100" s="542">
        <v>3311.9439361104664</v>
      </c>
      <c r="AE100" s="542">
        <v>4140.7618398766381</v>
      </c>
      <c r="AF100" s="542">
        <v>608.12318131322559</v>
      </c>
      <c r="AG100" s="542">
        <v>270.05057241884566</v>
      </c>
      <c r="AH100" s="542">
        <v>3920.0671174236923</v>
      </c>
      <c r="AI100" s="542">
        <v>4410.8124122954841</v>
      </c>
      <c r="AJ100" s="542">
        <v>629.67467812189625</v>
      </c>
      <c r="AK100" s="542">
        <v>550.65098175045318</v>
      </c>
      <c r="AL100" s="542">
        <v>1867.4725375570181</v>
      </c>
      <c r="AM100" s="542">
        <v>1398.1237106148792</v>
      </c>
      <c r="AN100" s="542">
        <v>4549.7417955455885</v>
      </c>
      <c r="AO100" s="542">
        <v>4961.4633940459371</v>
      </c>
      <c r="AP100" s="542">
        <v>629.67467812189625</v>
      </c>
      <c r="AQ100" s="542">
        <v>665.53399999999999</v>
      </c>
      <c r="AR100" s="542">
        <v>5179.4164736674848</v>
      </c>
      <c r="AS100" s="542">
        <v>5626.9973940459367</v>
      </c>
      <c r="AT100" s="542">
        <v>556.34246672291488</v>
      </c>
      <c r="AU100" s="542">
        <v>580.91780457701202</v>
      </c>
      <c r="AV100" s="542">
        <v>5735.7589403903994</v>
      </c>
      <c r="AW100" s="542">
        <v>6207.915198622949</v>
      </c>
      <c r="AX100" s="542">
        <v>650.37497163415333</v>
      </c>
      <c r="AY100" s="542">
        <v>694.49345001079189</v>
      </c>
      <c r="AZ100" s="542">
        <v>1836.3921164789645</v>
      </c>
      <c r="BA100" s="542">
        <v>1940.9452545878039</v>
      </c>
      <c r="BB100" s="542">
        <v>3703.8646540359823</v>
      </c>
      <c r="BC100" s="542">
        <v>3339.0689652026831</v>
      </c>
      <c r="BD100" s="542">
        <v>6386.133912024553</v>
      </c>
      <c r="BE100" s="542">
        <v>6902.408648633741</v>
      </c>
      <c r="BF100" s="1217"/>
      <c r="BG100" s="1217"/>
      <c r="BH100" s="1217"/>
      <c r="BI100" s="1365"/>
      <c r="BJ100" s="1365"/>
    </row>
    <row r="101" spans="2:62" ht="15" hidden="1" customHeight="1" x14ac:dyDescent="0.25">
      <c r="B101" s="1427"/>
      <c r="C101" s="914"/>
      <c r="D101" s="1038">
        <v>0.7793944239270667</v>
      </c>
      <c r="E101" s="1038"/>
      <c r="F101" s="1038">
        <v>0.7936724347155506</v>
      </c>
      <c r="G101" s="1038"/>
      <c r="H101" s="542"/>
      <c r="I101" s="542"/>
      <c r="J101" s="1038">
        <v>0.26842658610689041</v>
      </c>
      <c r="K101" s="1038"/>
      <c r="L101" s="542"/>
      <c r="M101" s="542"/>
      <c r="N101" s="1038">
        <v>0.17829442620155245</v>
      </c>
      <c r="O101" s="1038"/>
      <c r="P101" s="542"/>
      <c r="Q101" s="542"/>
      <c r="R101" s="1038">
        <v>0.82158238344402346</v>
      </c>
      <c r="S101" s="1038"/>
      <c r="T101" s="542"/>
      <c r="U101" s="542"/>
      <c r="V101" s="1038">
        <v>0.8242187402214487</v>
      </c>
      <c r="W101" s="1038"/>
      <c r="X101" s="542"/>
      <c r="Y101" s="542"/>
      <c r="Z101" s="542"/>
      <c r="AA101" s="542"/>
      <c r="AB101" s="1038">
        <v>0.84633693295953805</v>
      </c>
      <c r="AC101" s="1038"/>
      <c r="AD101" s="542"/>
      <c r="AE101" s="542"/>
      <c r="AF101" s="1038">
        <v>0.84461552960170216</v>
      </c>
      <c r="AG101" s="1038"/>
      <c r="AH101" s="542"/>
      <c r="AI101" s="542"/>
      <c r="AJ101" s="1038">
        <v>0.84633693295953805</v>
      </c>
      <c r="AK101" s="1038"/>
      <c r="AL101" s="542"/>
      <c r="AM101" s="542"/>
      <c r="AN101" s="542"/>
      <c r="AO101" s="542"/>
      <c r="AP101" s="1038">
        <v>0.84633693295953805</v>
      </c>
      <c r="AQ101" s="1038"/>
      <c r="AR101" s="542"/>
      <c r="AS101" s="542"/>
      <c r="AT101" s="1038">
        <v>0.82789057548052813</v>
      </c>
      <c r="AU101" s="1038"/>
      <c r="AV101" s="542"/>
      <c r="AW101" s="542"/>
      <c r="AX101" s="1038">
        <v>0.87415990811042121</v>
      </c>
      <c r="AY101" s="1038"/>
      <c r="AZ101" s="542"/>
      <c r="BA101" s="542"/>
      <c r="BB101" s="542">
        <v>0</v>
      </c>
      <c r="BC101" s="542">
        <v>0</v>
      </c>
      <c r="BD101" s="542"/>
      <c r="BE101" s="542"/>
      <c r="BF101" s="1217"/>
      <c r="BG101" s="1217"/>
      <c r="BH101" s="1217"/>
      <c r="BI101" s="1365"/>
      <c r="BJ101" s="1365"/>
    </row>
    <row r="102" spans="2:62" x14ac:dyDescent="0.25">
      <c r="B102" s="1427" t="s">
        <v>91</v>
      </c>
      <c r="C102" s="914" t="s">
        <v>326</v>
      </c>
      <c r="D102" s="542">
        <v>844.06870412157855</v>
      </c>
      <c r="E102" s="542">
        <v>947.57184798200262</v>
      </c>
      <c r="F102" s="542">
        <v>882.22500296534918</v>
      </c>
      <c r="G102" s="542">
        <v>954.90560215531423</v>
      </c>
      <c r="H102" s="542">
        <v>1726.2937070869277</v>
      </c>
      <c r="I102" s="542">
        <v>1902.4774501373167</v>
      </c>
      <c r="J102" s="542">
        <v>262.76320238343288</v>
      </c>
      <c r="K102" s="542">
        <v>694.76933679173123</v>
      </c>
      <c r="L102" s="542">
        <v>1989.0569094703606</v>
      </c>
      <c r="M102" s="542">
        <v>2597.2467869290481</v>
      </c>
      <c r="N102" s="542">
        <v>169.07854435809838</v>
      </c>
      <c r="O102" s="542">
        <v>883.25376022082105</v>
      </c>
      <c r="P102" s="542">
        <v>2158.135453828459</v>
      </c>
      <c r="Q102" s="542">
        <v>3480.5005471498689</v>
      </c>
      <c r="R102" s="542">
        <v>913.24895380794658</v>
      </c>
      <c r="S102" s="542">
        <v>936.98660798625042</v>
      </c>
      <c r="T102" s="542">
        <v>3071.3844076364057</v>
      </c>
      <c r="U102" s="542">
        <v>4417.4871551361193</v>
      </c>
      <c r="V102" s="542">
        <v>888.19954492634633</v>
      </c>
      <c r="W102" s="542">
        <v>957.9817361027749</v>
      </c>
      <c r="X102" s="542">
        <v>1970.5270430923915</v>
      </c>
      <c r="Y102" s="542">
        <v>2778.2221043098461</v>
      </c>
      <c r="Z102" s="542">
        <v>3959.5839525627521</v>
      </c>
      <c r="AA102" s="542">
        <v>5375.4688912388938</v>
      </c>
      <c r="AB102" s="542">
        <v>940.76544747016862</v>
      </c>
      <c r="AC102" s="542">
        <v>849.08542321058337</v>
      </c>
      <c r="AD102" s="542">
        <v>4900.349400032921</v>
      </c>
      <c r="AE102" s="542">
        <v>6224.5543144494768</v>
      </c>
      <c r="AF102" s="542">
        <v>910.17965549824658</v>
      </c>
      <c r="AG102" s="542">
        <v>39.35101326129562</v>
      </c>
      <c r="AH102" s="542">
        <v>5810.5290555311676</v>
      </c>
      <c r="AI102" s="542">
        <v>6263.9053277107723</v>
      </c>
      <c r="AJ102" s="542">
        <v>940.76544747016862</v>
      </c>
      <c r="AK102" s="542">
        <v>894.94054601972368</v>
      </c>
      <c r="AL102" s="542">
        <v>2791.7105504385836</v>
      </c>
      <c r="AM102" s="542">
        <v>1783.3769824916026</v>
      </c>
      <c r="AN102" s="542">
        <v>6751.2945030013361</v>
      </c>
      <c r="AO102" s="542">
        <v>7158.8458737304964</v>
      </c>
      <c r="AP102" s="542">
        <v>940.76544747016862</v>
      </c>
      <c r="AQ102" s="542">
        <v>901.65499999999997</v>
      </c>
      <c r="AR102" s="542">
        <v>7692.0599504715046</v>
      </c>
      <c r="AS102" s="542">
        <v>8060.5008737304961</v>
      </c>
      <c r="AT102" s="542">
        <v>846.2754339327654</v>
      </c>
      <c r="AU102" s="542">
        <v>836.36145022695655</v>
      </c>
      <c r="AV102" s="542">
        <v>8538.3353844042704</v>
      </c>
      <c r="AW102" s="542">
        <v>8896.8623239574517</v>
      </c>
      <c r="AX102" s="542">
        <v>971.69272081536099</v>
      </c>
      <c r="AY102" s="542">
        <v>855.9784426412516</v>
      </c>
      <c r="AZ102" s="542">
        <v>2758.7336022182949</v>
      </c>
      <c r="BA102" s="542">
        <v>2593.9948928682079</v>
      </c>
      <c r="BB102" s="542">
        <v>5550.4441526568789</v>
      </c>
      <c r="BC102" s="542">
        <v>4377.3718753598105</v>
      </c>
      <c r="BD102" s="542">
        <v>9510.0281052196315</v>
      </c>
      <c r="BE102" s="542">
        <v>9752.8407665987033</v>
      </c>
      <c r="BF102" s="1217"/>
      <c r="BG102" s="1217"/>
      <c r="BH102" s="1217"/>
      <c r="BI102" s="1365"/>
      <c r="BJ102" s="1365"/>
    </row>
    <row r="103" spans="2:62" ht="15" hidden="1" customHeight="1" x14ac:dyDescent="0.25">
      <c r="B103" s="1427"/>
      <c r="C103" s="914"/>
      <c r="D103" s="1038">
        <v>1.1723176446133037</v>
      </c>
      <c r="E103" s="1038"/>
      <c r="F103" s="1038">
        <v>1.1857862943082651</v>
      </c>
      <c r="G103" s="1038"/>
      <c r="H103" s="542"/>
      <c r="I103" s="542"/>
      <c r="J103" s="1038">
        <v>0.36494889219921234</v>
      </c>
      <c r="K103" s="1038"/>
      <c r="L103" s="542"/>
      <c r="M103" s="542"/>
      <c r="N103" s="1038">
        <v>0.22725610800819673</v>
      </c>
      <c r="O103" s="1038"/>
      <c r="P103" s="542"/>
      <c r="Q103" s="542"/>
      <c r="R103" s="1038">
        <v>1.2274851529676702</v>
      </c>
      <c r="S103" s="1038"/>
      <c r="T103" s="542"/>
      <c r="U103" s="542"/>
      <c r="V103" s="1038">
        <v>1.23361047906437</v>
      </c>
      <c r="W103" s="1038"/>
      <c r="X103" s="542"/>
      <c r="Y103" s="542"/>
      <c r="Z103" s="542"/>
      <c r="AA103" s="542"/>
      <c r="AB103" s="1038">
        <v>1.2644696874599042</v>
      </c>
      <c r="AC103" s="1038"/>
      <c r="AD103" s="542"/>
      <c r="AE103" s="542"/>
      <c r="AF103" s="1038">
        <v>1.2641384104142315</v>
      </c>
      <c r="AG103" s="1038"/>
      <c r="AH103" s="542"/>
      <c r="AI103" s="542"/>
      <c r="AJ103" s="1038">
        <v>1.2644696874599042</v>
      </c>
      <c r="AK103" s="1038"/>
      <c r="AL103" s="542"/>
      <c r="AM103" s="542"/>
      <c r="AN103" s="542"/>
      <c r="AO103" s="542"/>
      <c r="AP103" s="1038">
        <v>1.2644696874599042</v>
      </c>
      <c r="AQ103" s="1038"/>
      <c r="AR103" s="542"/>
      <c r="AS103" s="542"/>
      <c r="AT103" s="1038">
        <v>1.2593384433523296</v>
      </c>
      <c r="AU103" s="1038"/>
      <c r="AV103" s="542"/>
      <c r="AW103" s="542"/>
      <c r="AX103" s="1038">
        <v>1.3060386032464528</v>
      </c>
      <c r="AY103" s="1038"/>
      <c r="AZ103" s="542"/>
      <c r="BA103" s="542"/>
      <c r="BB103" s="542">
        <v>0</v>
      </c>
      <c r="BC103" s="542">
        <v>0</v>
      </c>
      <c r="BD103" s="542"/>
      <c r="BE103" s="542"/>
      <c r="BF103" s="1217"/>
      <c r="BG103" s="1217"/>
      <c r="BH103" s="1217"/>
      <c r="BI103" s="1365"/>
      <c r="BJ103" s="1365"/>
    </row>
    <row r="104" spans="2:62" x14ac:dyDescent="0.25">
      <c r="B104" s="1427" t="s">
        <v>109</v>
      </c>
      <c r="C104" s="914" t="s">
        <v>326</v>
      </c>
      <c r="D104" s="542">
        <v>592.89287623302994</v>
      </c>
      <c r="E104" s="542">
        <v>1128.6776989162565</v>
      </c>
      <c r="F104" s="542">
        <v>615.90582592468718</v>
      </c>
      <c r="G104" s="542">
        <v>1008.4312241020127</v>
      </c>
      <c r="H104" s="542">
        <v>1208.7987021577171</v>
      </c>
      <c r="I104" s="542">
        <v>2137.1089230182693</v>
      </c>
      <c r="J104" s="542">
        <v>225.28002245086986</v>
      </c>
      <c r="K104" s="542">
        <v>709.5247124109859</v>
      </c>
      <c r="L104" s="542">
        <v>1434.078724608587</v>
      </c>
      <c r="M104" s="542">
        <v>2846.6336354292553</v>
      </c>
      <c r="N104" s="542">
        <v>66.26719275054208</v>
      </c>
      <c r="O104" s="542">
        <v>1127.1671945511798</v>
      </c>
      <c r="P104" s="542">
        <v>1500.3459173591291</v>
      </c>
      <c r="Q104" s="542">
        <v>3973.8008299804351</v>
      </c>
      <c r="R104" s="542">
        <v>657.69812545582556</v>
      </c>
      <c r="S104" s="542">
        <v>1091.6838747568859</v>
      </c>
      <c r="T104" s="542">
        <v>2158.0440428149545</v>
      </c>
      <c r="U104" s="542">
        <v>5065.4847047373205</v>
      </c>
      <c r="V104" s="542">
        <v>646.81697481595347</v>
      </c>
      <c r="W104" s="542">
        <v>1179.7159798940731</v>
      </c>
      <c r="X104" s="542">
        <v>1370.782293022321</v>
      </c>
      <c r="Y104" s="542">
        <v>3398.5670492021391</v>
      </c>
      <c r="Z104" s="542">
        <v>2804.861017630908</v>
      </c>
      <c r="AA104" s="542">
        <v>6245.2006846313943</v>
      </c>
      <c r="AB104" s="542">
        <v>746.64894999776993</v>
      </c>
      <c r="AC104" s="542">
        <v>1110.7631329618091</v>
      </c>
      <c r="AD104" s="542">
        <v>3551.5099676286782</v>
      </c>
      <c r="AE104" s="542">
        <v>7355.9638175932032</v>
      </c>
      <c r="AF104" s="542">
        <v>718.05893832523691</v>
      </c>
      <c r="AG104" s="542">
        <v>300.35197084827143</v>
      </c>
      <c r="AH104" s="542">
        <v>4269.5689059539154</v>
      </c>
      <c r="AI104" s="542">
        <v>7656.315788441475</v>
      </c>
      <c r="AJ104" s="542">
        <v>746.64894999776993</v>
      </c>
      <c r="AK104" s="542">
        <v>1034.4960767703262</v>
      </c>
      <c r="AL104" s="542">
        <v>2211.3568383207767</v>
      </c>
      <c r="AM104" s="542">
        <v>2445.6111805804067</v>
      </c>
      <c r="AN104" s="542">
        <v>5016.2178559516851</v>
      </c>
      <c r="AO104" s="542">
        <v>8690.811865211801</v>
      </c>
      <c r="AP104" s="542">
        <v>746.64894999776993</v>
      </c>
      <c r="AQ104" s="542">
        <v>1248.528</v>
      </c>
      <c r="AR104" s="542">
        <v>5762.8668059494548</v>
      </c>
      <c r="AS104" s="542">
        <v>9939.3398652118012</v>
      </c>
      <c r="AT104" s="542">
        <v>658.78892961697215</v>
      </c>
      <c r="AU104" s="542">
        <v>1104.4165837047537</v>
      </c>
      <c r="AV104" s="542">
        <v>6421.6557355664272</v>
      </c>
      <c r="AW104" s="542">
        <v>11043.756448916554</v>
      </c>
      <c r="AX104" s="542">
        <v>856.88302679277126</v>
      </c>
      <c r="AY104" s="542">
        <v>1260.2471930631336</v>
      </c>
      <c r="AZ104" s="542">
        <v>2262.3209064075136</v>
      </c>
      <c r="BA104" s="542">
        <v>3613.1917767678879</v>
      </c>
      <c r="BB104" s="542">
        <v>4473.6777447282902</v>
      </c>
      <c r="BC104" s="542">
        <v>6058.8029573482945</v>
      </c>
      <c r="BD104" s="542">
        <v>7278.5387623591987</v>
      </c>
      <c r="BE104" s="542">
        <v>12304.003641979689</v>
      </c>
      <c r="BF104" s="1217"/>
      <c r="BG104" s="1217"/>
      <c r="BH104" s="1217"/>
      <c r="BI104" s="1365"/>
      <c r="BJ104" s="1365"/>
    </row>
    <row r="105" spans="2:62" ht="15" hidden="1" customHeight="1" x14ac:dyDescent="0.25">
      <c r="B105" s="1427"/>
      <c r="C105" s="914"/>
      <c r="D105" s="1038">
        <v>0.82346232810143061</v>
      </c>
      <c r="E105" s="1038"/>
      <c r="F105" s="1038">
        <v>0.82783041118909573</v>
      </c>
      <c r="G105" s="1038"/>
      <c r="H105" s="542"/>
      <c r="I105" s="542"/>
      <c r="J105" s="1038">
        <v>0.31288892007065261</v>
      </c>
      <c r="K105" s="1038"/>
      <c r="L105" s="542"/>
      <c r="M105" s="542"/>
      <c r="N105" s="1038">
        <v>8.9068807460406019E-2</v>
      </c>
      <c r="O105" s="1038"/>
      <c r="P105" s="542"/>
      <c r="Q105" s="542"/>
      <c r="R105" s="1038">
        <v>0.88400285679546453</v>
      </c>
      <c r="S105" s="1038"/>
      <c r="T105" s="542"/>
      <c r="U105" s="542"/>
      <c r="V105" s="1038">
        <v>0.89835690946660218</v>
      </c>
      <c r="W105" s="1038"/>
      <c r="X105" s="542"/>
      <c r="Y105" s="542"/>
      <c r="Z105" s="542"/>
      <c r="AA105" s="542"/>
      <c r="AB105" s="1038">
        <v>1.0035604166636691</v>
      </c>
      <c r="AC105" s="1038"/>
      <c r="AD105" s="542"/>
      <c r="AE105" s="542"/>
      <c r="AF105" s="1038">
        <v>0.99730408100727352</v>
      </c>
      <c r="AG105" s="1038"/>
      <c r="AH105" s="542"/>
      <c r="AI105" s="542"/>
      <c r="AJ105" s="1038">
        <v>1.0035604166636691</v>
      </c>
      <c r="AK105" s="1038"/>
      <c r="AL105" s="542"/>
      <c r="AM105" s="542"/>
      <c r="AN105" s="542"/>
      <c r="AO105" s="542"/>
      <c r="AP105" s="1038">
        <v>1.0035604166636691</v>
      </c>
      <c r="AQ105" s="1038"/>
      <c r="AR105" s="542"/>
      <c r="AS105" s="542"/>
      <c r="AT105" s="1038">
        <v>0.98034066907287531</v>
      </c>
      <c r="AU105" s="1038"/>
      <c r="AV105" s="542"/>
      <c r="AW105" s="542"/>
      <c r="AX105" s="1038">
        <v>1.1517244983773809</v>
      </c>
      <c r="AY105" s="1038"/>
      <c r="AZ105" s="542"/>
      <c r="BA105" s="542"/>
      <c r="BB105" s="542">
        <v>0</v>
      </c>
      <c r="BC105" s="542">
        <v>0</v>
      </c>
      <c r="BD105" s="542"/>
      <c r="BE105" s="542"/>
      <c r="BF105" s="1217"/>
      <c r="BG105" s="1217"/>
      <c r="BH105" s="1217"/>
      <c r="BI105" s="1365"/>
      <c r="BJ105" s="1365"/>
    </row>
    <row r="106" spans="2:62" x14ac:dyDescent="0.25">
      <c r="B106" s="1427" t="s">
        <v>82</v>
      </c>
      <c r="C106" s="914" t="s">
        <v>326</v>
      </c>
      <c r="D106" s="542">
        <v>0</v>
      </c>
      <c r="E106" s="542"/>
      <c r="F106" s="542">
        <v>0</v>
      </c>
      <c r="G106" s="542">
        <v>0</v>
      </c>
      <c r="H106" s="542">
        <v>0</v>
      </c>
      <c r="I106" s="542">
        <v>0</v>
      </c>
      <c r="J106" s="542">
        <v>0</v>
      </c>
      <c r="K106" s="542">
        <v>14.587737843551791</v>
      </c>
      <c r="L106" s="542">
        <v>0</v>
      </c>
      <c r="M106" s="542">
        <v>14.587737843551791</v>
      </c>
      <c r="N106" s="542">
        <v>0</v>
      </c>
      <c r="O106" s="542">
        <v>0</v>
      </c>
      <c r="P106" s="542">
        <v>0</v>
      </c>
      <c r="Q106" s="542">
        <v>14.587737843551791</v>
      </c>
      <c r="R106" s="542">
        <v>0</v>
      </c>
      <c r="S106" s="542">
        <v>0</v>
      </c>
      <c r="T106" s="542">
        <v>0</v>
      </c>
      <c r="U106" s="542">
        <v>14.587737843551791</v>
      </c>
      <c r="V106" s="542">
        <v>0</v>
      </c>
      <c r="W106" s="542">
        <v>0</v>
      </c>
      <c r="X106" s="542">
        <v>0</v>
      </c>
      <c r="Y106" s="542">
        <v>0</v>
      </c>
      <c r="Z106" s="542">
        <v>0</v>
      </c>
      <c r="AA106" s="542">
        <v>14.587737843551791</v>
      </c>
      <c r="AB106" s="542">
        <v>0</v>
      </c>
      <c r="AC106" s="542">
        <v>0</v>
      </c>
      <c r="AD106" s="542">
        <v>0</v>
      </c>
      <c r="AE106" s="542">
        <v>14.587737843551791</v>
      </c>
      <c r="AF106" s="542">
        <v>0</v>
      </c>
      <c r="AG106" s="542">
        <v>46.088663002114224</v>
      </c>
      <c r="AH106" s="542">
        <v>0</v>
      </c>
      <c r="AI106" s="542">
        <v>60.676400845666016</v>
      </c>
      <c r="AJ106" s="542">
        <v>0</v>
      </c>
      <c r="AK106" s="542">
        <v>65.15261952842873</v>
      </c>
      <c r="AL106" s="542">
        <v>0</v>
      </c>
      <c r="AM106" s="542">
        <v>111.24128253054295</v>
      </c>
      <c r="AN106" s="542">
        <v>0</v>
      </c>
      <c r="AO106" s="542">
        <v>125.82902037409474</v>
      </c>
      <c r="AP106" s="542">
        <v>0</v>
      </c>
      <c r="AQ106" s="542">
        <v>0</v>
      </c>
      <c r="AR106" s="542">
        <v>0</v>
      </c>
      <c r="AS106" s="542">
        <v>125.82902037409474</v>
      </c>
      <c r="AT106" s="542">
        <v>0</v>
      </c>
      <c r="AU106" s="542">
        <v>0</v>
      </c>
      <c r="AV106" s="542">
        <v>0</v>
      </c>
      <c r="AW106" s="542">
        <v>125.82902037409474</v>
      </c>
      <c r="AX106" s="542">
        <v>0</v>
      </c>
      <c r="AY106" s="542"/>
      <c r="AZ106" s="542">
        <v>0</v>
      </c>
      <c r="BA106" s="542">
        <v>0</v>
      </c>
      <c r="BB106" s="542">
        <v>0</v>
      </c>
      <c r="BC106" s="542">
        <v>111.24128253054295</v>
      </c>
      <c r="BD106" s="542">
        <v>0</v>
      </c>
      <c r="BE106" s="542">
        <v>125.82902037409474</v>
      </c>
      <c r="BF106" s="1217"/>
      <c r="BG106" s="1217"/>
      <c r="BH106" s="1217"/>
      <c r="BI106" s="1365"/>
      <c r="BJ106" s="1365"/>
    </row>
    <row r="107" spans="2:62" ht="15" hidden="1" customHeight="1" x14ac:dyDescent="0.25">
      <c r="B107" s="1427"/>
      <c r="C107" s="914"/>
      <c r="D107" s="542">
        <v>0</v>
      </c>
      <c r="E107" s="542"/>
      <c r="F107" s="542">
        <v>0</v>
      </c>
      <c r="G107" s="542"/>
      <c r="H107" s="542"/>
      <c r="I107" s="542"/>
      <c r="J107" s="542">
        <v>0</v>
      </c>
      <c r="K107" s="542"/>
      <c r="L107" s="542"/>
      <c r="M107" s="542"/>
      <c r="N107" s="542">
        <v>0</v>
      </c>
      <c r="O107" s="542"/>
      <c r="P107" s="542"/>
      <c r="Q107" s="542"/>
      <c r="R107" s="542">
        <v>0</v>
      </c>
      <c r="S107" s="542"/>
      <c r="T107" s="542"/>
      <c r="U107" s="542"/>
      <c r="V107" s="542">
        <v>0</v>
      </c>
      <c r="W107" s="542"/>
      <c r="X107" s="542"/>
      <c r="Y107" s="542"/>
      <c r="Z107" s="542"/>
      <c r="AA107" s="542"/>
      <c r="AB107" s="542"/>
      <c r="AC107" s="542"/>
      <c r="AD107" s="542"/>
      <c r="AE107" s="542"/>
      <c r="AF107" s="542"/>
      <c r="AG107" s="542"/>
      <c r="AH107" s="542"/>
      <c r="AI107" s="542"/>
      <c r="AJ107" s="542"/>
      <c r="AK107" s="542"/>
      <c r="AL107" s="542"/>
      <c r="AM107" s="542"/>
      <c r="AN107" s="542"/>
      <c r="AO107" s="542"/>
      <c r="AP107" s="542">
        <v>0</v>
      </c>
      <c r="AQ107" s="542"/>
      <c r="AR107" s="542"/>
      <c r="AS107" s="542"/>
      <c r="AT107" s="542">
        <v>0</v>
      </c>
      <c r="AU107" s="542"/>
      <c r="AV107" s="542"/>
      <c r="AW107" s="542"/>
      <c r="AX107" s="542">
        <v>0</v>
      </c>
      <c r="AY107" s="542"/>
      <c r="AZ107" s="542"/>
      <c r="BA107" s="542"/>
      <c r="BB107" s="542">
        <v>0</v>
      </c>
      <c r="BC107" s="542">
        <v>0</v>
      </c>
      <c r="BD107" s="542"/>
      <c r="BE107" s="542"/>
      <c r="BF107" s="1217"/>
      <c r="BG107" s="1217"/>
      <c r="BH107" s="1217"/>
      <c r="BI107" s="1365"/>
      <c r="BJ107" s="1365"/>
    </row>
    <row r="108" spans="2:62" x14ac:dyDescent="0.25">
      <c r="B108" s="1427" t="s">
        <v>560</v>
      </c>
      <c r="C108" s="914" t="s">
        <v>326</v>
      </c>
      <c r="D108" s="542">
        <v>144</v>
      </c>
      <c r="E108" s="542">
        <v>152.2198731501056</v>
      </c>
      <c r="F108" s="542">
        <v>148.80000000000001</v>
      </c>
      <c r="G108" s="542">
        <v>157.29386892177578</v>
      </c>
      <c r="H108" s="542">
        <v>292.8</v>
      </c>
      <c r="I108" s="542">
        <v>309.51374207188138</v>
      </c>
      <c r="J108" s="542">
        <v>144</v>
      </c>
      <c r="K108" s="542">
        <v>152.2198731501056</v>
      </c>
      <c r="L108" s="542">
        <v>436.8</v>
      </c>
      <c r="M108" s="542">
        <v>461.73361522198695</v>
      </c>
      <c r="N108" s="542">
        <v>148.80000000000001</v>
      </c>
      <c r="O108" s="542">
        <v>157.26258649117949</v>
      </c>
      <c r="P108" s="542">
        <v>585.6</v>
      </c>
      <c r="Q108" s="542">
        <v>618.99620171316644</v>
      </c>
      <c r="R108" s="542">
        <v>148.80000000000001</v>
      </c>
      <c r="S108" s="542">
        <v>157.29386892177578</v>
      </c>
      <c r="T108" s="542">
        <v>734.40000000000009</v>
      </c>
      <c r="U108" s="542">
        <v>776.29007063494225</v>
      </c>
      <c r="V108" s="542">
        <v>144</v>
      </c>
      <c r="W108" s="542">
        <v>152.21987315010549</v>
      </c>
      <c r="X108" s="542">
        <v>441.6</v>
      </c>
      <c r="Y108" s="542">
        <v>466.77632856306076</v>
      </c>
      <c r="Z108" s="542">
        <v>878.40000000000009</v>
      </c>
      <c r="AA108" s="542">
        <v>928.50994378504765</v>
      </c>
      <c r="AB108" s="542">
        <v>148.80000000000001</v>
      </c>
      <c r="AC108" s="542">
        <v>157.54756871035931</v>
      </c>
      <c r="AD108" s="542">
        <v>1027.2</v>
      </c>
      <c r="AE108" s="542">
        <v>1086.0575124954071</v>
      </c>
      <c r="AF108" s="542">
        <v>144</v>
      </c>
      <c r="AG108" s="542">
        <v>138.68921775898525</v>
      </c>
      <c r="AH108" s="542">
        <v>1171.2</v>
      </c>
      <c r="AI108" s="542">
        <v>1224.7467302543923</v>
      </c>
      <c r="AJ108" s="542">
        <v>148.80000000000001</v>
      </c>
      <c r="AK108" s="542">
        <v>155.03795348837193</v>
      </c>
      <c r="AL108" s="542">
        <v>441.6</v>
      </c>
      <c r="AM108" s="542">
        <v>451.27473995771652</v>
      </c>
      <c r="AN108" s="542">
        <v>1320</v>
      </c>
      <c r="AO108" s="542">
        <v>1379.7846837427642</v>
      </c>
      <c r="AP108" s="542">
        <v>148.80000000000001</v>
      </c>
      <c r="AQ108" s="542">
        <v>157.29400000000001</v>
      </c>
      <c r="AR108" s="542">
        <v>1468.8</v>
      </c>
      <c r="AS108" s="542">
        <v>1537.0786837427643</v>
      </c>
      <c r="AT108" s="542">
        <v>134.4</v>
      </c>
      <c r="AU108" s="542">
        <v>142.07188160676523</v>
      </c>
      <c r="AV108" s="542">
        <v>1603.2</v>
      </c>
      <c r="AW108" s="542">
        <v>1679.1505653495294</v>
      </c>
      <c r="AX108" s="542">
        <v>148.80000000000001</v>
      </c>
      <c r="AY108" s="542">
        <v>157.29386892177578</v>
      </c>
      <c r="AZ108" s="542">
        <v>432.00000000000006</v>
      </c>
      <c r="BA108" s="542">
        <v>456.65975052854105</v>
      </c>
      <c r="BB108" s="542">
        <v>873.60000000000014</v>
      </c>
      <c r="BC108" s="542">
        <v>907.93449048625757</v>
      </c>
      <c r="BD108" s="542">
        <v>1752</v>
      </c>
      <c r="BE108" s="542">
        <v>1836.4444342713052</v>
      </c>
      <c r="BF108" s="1217"/>
      <c r="BG108" s="1217"/>
      <c r="BH108" s="1217"/>
      <c r="BI108" s="1365"/>
      <c r="BJ108" s="1365"/>
    </row>
    <row r="109" spans="2:62" ht="15" hidden="1" customHeight="1" x14ac:dyDescent="0.25">
      <c r="B109" s="1427"/>
      <c r="C109" s="914"/>
      <c r="D109" s="922">
        <v>0.2</v>
      </c>
      <c r="E109" s="922"/>
      <c r="F109" s="922">
        <v>0.2</v>
      </c>
      <c r="G109" s="922"/>
      <c r="H109" s="542"/>
      <c r="I109" s="542"/>
      <c r="J109" s="922">
        <v>0.2</v>
      </c>
      <c r="K109" s="922"/>
      <c r="L109" s="542"/>
      <c r="M109" s="542"/>
      <c r="N109" s="922">
        <v>0.2</v>
      </c>
      <c r="O109" s="922"/>
      <c r="P109" s="542"/>
      <c r="Q109" s="542"/>
      <c r="R109" s="922">
        <v>0.2</v>
      </c>
      <c r="S109" s="922"/>
      <c r="T109" s="542"/>
      <c r="U109" s="542"/>
      <c r="V109" s="922">
        <v>0.2</v>
      </c>
      <c r="W109" s="922"/>
      <c r="X109" s="542"/>
      <c r="Y109" s="542"/>
      <c r="Z109" s="542"/>
      <c r="AA109" s="542"/>
      <c r="AB109" s="922">
        <v>0.2</v>
      </c>
      <c r="AC109" s="922"/>
      <c r="AD109" s="542"/>
      <c r="AE109" s="542"/>
      <c r="AF109" s="922">
        <v>0.2</v>
      </c>
      <c r="AG109" s="922"/>
      <c r="AH109" s="542"/>
      <c r="AI109" s="542"/>
      <c r="AJ109" s="922">
        <v>0.2</v>
      </c>
      <c r="AK109" s="922"/>
      <c r="AL109" s="542"/>
      <c r="AM109" s="542"/>
      <c r="AN109" s="542"/>
      <c r="AO109" s="542"/>
      <c r="AP109" s="922">
        <v>0.2</v>
      </c>
      <c r="AQ109" s="922"/>
      <c r="AR109" s="542"/>
      <c r="AS109" s="542"/>
      <c r="AT109" s="922">
        <v>0.2</v>
      </c>
      <c r="AU109" s="922"/>
      <c r="AV109" s="542"/>
      <c r="AW109" s="542"/>
      <c r="AX109" s="922">
        <v>0.2</v>
      </c>
      <c r="AY109" s="922"/>
      <c r="AZ109" s="542"/>
      <c r="BA109" s="542"/>
      <c r="BB109" s="542"/>
      <c r="BC109" s="542"/>
      <c r="BD109" s="542"/>
      <c r="BE109" s="542"/>
      <c r="BF109" s="1217"/>
      <c r="BG109" s="1217"/>
      <c r="BH109" s="1217"/>
      <c r="BI109" s="1365"/>
      <c r="BJ109" s="1365"/>
    </row>
    <row r="110" spans="2:62" ht="15.75" x14ac:dyDescent="0.25">
      <c r="B110" s="1400" t="s">
        <v>61</v>
      </c>
      <c r="C110" s="1425" t="s">
        <v>326</v>
      </c>
      <c r="D110" s="1408">
        <v>3600</v>
      </c>
      <c r="E110" s="1408">
        <v>3556.1069999999991</v>
      </c>
      <c r="F110" s="1408">
        <v>3720</v>
      </c>
      <c r="G110" s="1408">
        <v>3686.0340000000001</v>
      </c>
      <c r="H110" s="1094">
        <v>7320</v>
      </c>
      <c r="I110" s="1094">
        <v>7242.1409999999987</v>
      </c>
      <c r="J110" s="1408">
        <v>3600</v>
      </c>
      <c r="K110" s="1408">
        <v>3577.0609999999992</v>
      </c>
      <c r="L110" s="1408">
        <v>10920</v>
      </c>
      <c r="M110" s="1408">
        <v>10819.201999999999</v>
      </c>
      <c r="N110" s="1408">
        <v>3720.0000000000005</v>
      </c>
      <c r="O110" s="1408">
        <v>3690.4369999999999</v>
      </c>
      <c r="P110" s="1408">
        <v>14640</v>
      </c>
      <c r="Q110" s="1408">
        <v>14509.638999999997</v>
      </c>
      <c r="R110" s="1408">
        <v>3720</v>
      </c>
      <c r="S110" s="1408">
        <v>3704.0129999999999</v>
      </c>
      <c r="T110" s="1408">
        <v>18360</v>
      </c>
      <c r="U110" s="1408">
        <v>18213.651999999995</v>
      </c>
      <c r="V110" s="1408">
        <v>3600</v>
      </c>
      <c r="W110" s="1408">
        <v>3616.233999999999</v>
      </c>
      <c r="X110" s="1408">
        <v>11040</v>
      </c>
      <c r="Y110" s="1408">
        <v>11010.683999999999</v>
      </c>
      <c r="Z110" s="1408">
        <v>21960</v>
      </c>
      <c r="AA110" s="1408">
        <v>21829.885999999995</v>
      </c>
      <c r="AB110" s="1408">
        <v>3720</v>
      </c>
      <c r="AC110" s="1408">
        <v>3779.569</v>
      </c>
      <c r="AD110" s="1408">
        <v>25680.000000000004</v>
      </c>
      <c r="AE110" s="1408">
        <v>25609.454999999994</v>
      </c>
      <c r="AF110" s="1408">
        <v>3599.9999999999995</v>
      </c>
      <c r="AG110" s="1408">
        <v>3601.5059999999994</v>
      </c>
      <c r="AH110" s="1408">
        <v>29280.000000000004</v>
      </c>
      <c r="AI110" s="1408">
        <v>29210.960999999999</v>
      </c>
      <c r="AJ110" s="1408">
        <v>3720</v>
      </c>
      <c r="AK110" s="1408">
        <v>3703.3039999999996</v>
      </c>
      <c r="AL110" s="1408">
        <v>11040</v>
      </c>
      <c r="AM110" s="1408">
        <v>11084.379000000001</v>
      </c>
      <c r="AN110" s="1408">
        <v>33000</v>
      </c>
      <c r="AO110" s="1408">
        <v>32914.264999999999</v>
      </c>
      <c r="AP110" s="1408">
        <v>3720</v>
      </c>
      <c r="AQ110" s="1408">
        <v>3741.0349999999999</v>
      </c>
      <c r="AR110" s="1408">
        <v>36720</v>
      </c>
      <c r="AS110" s="1408">
        <v>36655.300000000003</v>
      </c>
      <c r="AT110" s="1408">
        <v>3360.0000000000005</v>
      </c>
      <c r="AU110" s="1408">
        <v>3346.319</v>
      </c>
      <c r="AV110" s="1408">
        <v>40080</v>
      </c>
      <c r="AW110" s="1408">
        <v>40001.618999999992</v>
      </c>
      <c r="AX110" s="1408">
        <v>3720</v>
      </c>
      <c r="AY110" s="1408">
        <v>3687.1229999999991</v>
      </c>
      <c r="AZ110" s="1408">
        <v>10800</v>
      </c>
      <c r="BA110" s="1408">
        <v>10774.476999999999</v>
      </c>
      <c r="BB110" s="1408">
        <v>21839.999999999996</v>
      </c>
      <c r="BC110" s="1408">
        <v>21858.856</v>
      </c>
      <c r="BD110" s="1408">
        <v>43800</v>
      </c>
      <c r="BE110" s="1408">
        <v>43688.741999999998</v>
      </c>
      <c r="BF110" s="1217"/>
      <c r="BG110" s="1217"/>
      <c r="BH110" s="1217"/>
      <c r="BI110" s="1365"/>
      <c r="BJ110" s="1365"/>
    </row>
    <row r="111" spans="2:62" ht="20.25" x14ac:dyDescent="0.25">
      <c r="B111" s="1430" t="s">
        <v>324</v>
      </c>
      <c r="C111" s="1430"/>
      <c r="D111" s="1430"/>
      <c r="E111" s="1430"/>
      <c r="F111" s="1430"/>
      <c r="G111" s="1430"/>
      <c r="H111" s="1430"/>
      <c r="I111" s="1430"/>
      <c r="J111" s="1430"/>
      <c r="K111" s="1430"/>
      <c r="L111" s="1430"/>
      <c r="M111" s="1430"/>
      <c r="N111" s="1430"/>
      <c r="O111" s="1430"/>
      <c r="P111" s="1430"/>
      <c r="Q111" s="1430"/>
      <c r="R111" s="1430"/>
      <c r="S111" s="1430"/>
      <c r="T111" s="1430"/>
      <c r="U111" s="1430"/>
      <c r="V111" s="1430"/>
      <c r="W111" s="1430"/>
      <c r="X111" s="1430"/>
      <c r="Y111" s="1430"/>
      <c r="Z111" s="1430"/>
      <c r="AA111" s="1430"/>
      <c r="AB111" s="1430"/>
      <c r="AC111" s="1430"/>
      <c r="AD111" s="1430"/>
      <c r="AE111" s="1430"/>
      <c r="AF111" s="1430"/>
      <c r="AG111" s="1430"/>
      <c r="AH111" s="1430"/>
      <c r="AI111" s="1430"/>
      <c r="AJ111" s="1430"/>
      <c r="AK111" s="1430"/>
      <c r="AL111" s="1430"/>
      <c r="AM111" s="1430"/>
      <c r="AN111" s="1430"/>
      <c r="AO111" s="1430"/>
      <c r="AP111" s="1430"/>
      <c r="AQ111" s="1430"/>
      <c r="AR111" s="1430"/>
      <c r="AS111" s="1430"/>
      <c r="AT111" s="1430"/>
      <c r="AU111" s="1430"/>
      <c r="AV111" s="1430"/>
      <c r="AW111" s="1430"/>
      <c r="AX111" s="1430"/>
      <c r="AY111" s="1430"/>
      <c r="AZ111" s="1430"/>
      <c r="BA111" s="1430"/>
      <c r="BB111" s="1430"/>
      <c r="BC111" s="1430"/>
      <c r="BD111" s="1430"/>
      <c r="BE111" s="1430"/>
      <c r="BF111" s="1217"/>
      <c r="BG111" s="1217"/>
      <c r="BH111" s="1217"/>
      <c r="BI111" s="1365"/>
      <c r="BJ111" s="1365"/>
    </row>
    <row r="112" spans="2:62" x14ac:dyDescent="0.25">
      <c r="B112" s="1431" t="s">
        <v>110</v>
      </c>
      <c r="C112" s="914" t="s">
        <v>323</v>
      </c>
      <c r="D112" s="1035">
        <v>0.30955354568052723</v>
      </c>
      <c r="E112" s="1035">
        <v>0.302972972612438</v>
      </c>
      <c r="F112" s="1035">
        <v>0.30757275114531657</v>
      </c>
      <c r="G112" s="1035">
        <v>0.32295072066581998</v>
      </c>
      <c r="H112" s="1035">
        <v>0.30854688706709471</v>
      </c>
      <c r="I112" s="1035">
        <v>0.31293816586277468</v>
      </c>
      <c r="J112" s="1035">
        <v>0.30086731459121252</v>
      </c>
      <c r="K112" s="1035">
        <v>0.4017056898611992</v>
      </c>
      <c r="L112" s="1035">
        <v>0.30675582474661489</v>
      </c>
      <c r="M112" s="1035">
        <v>0.34031871509854328</v>
      </c>
      <c r="N112" s="1035">
        <v>0.30149893482865792</v>
      </c>
      <c r="O112" s="1035">
        <v>0.35521594031926113</v>
      </c>
      <c r="P112" s="1035">
        <v>0.30625103049751529</v>
      </c>
      <c r="Q112" s="1035">
        <v>0.34376846356548779</v>
      </c>
      <c r="R112" s="1035">
        <v>0.31228914457096385</v>
      </c>
      <c r="S112" s="1035">
        <v>0.36110206292865571</v>
      </c>
      <c r="T112" s="1035">
        <v>0.30778605521135816</v>
      </c>
      <c r="U112" s="1035">
        <v>0.34726220267729263</v>
      </c>
      <c r="V112" s="1035">
        <v>0.31226577785949489</v>
      </c>
      <c r="W112" s="1035">
        <v>0.35076830083462585</v>
      </c>
      <c r="X112" s="1035">
        <v>0.31092716781906848</v>
      </c>
      <c r="Y112" s="1035">
        <v>0.35569512688368626</v>
      </c>
      <c r="Z112" s="1035">
        <v>0.30866973008212872</v>
      </c>
      <c r="AA112" s="1035">
        <v>0.34774581600920529</v>
      </c>
      <c r="AB112" s="1035">
        <v>0.31007405969994822</v>
      </c>
      <c r="AC112" s="1035">
        <v>0.38365347005241995</v>
      </c>
      <c r="AD112" s="1035">
        <v>0.30891593654314864</v>
      </c>
      <c r="AE112" s="1035">
        <v>0.35312343911512445</v>
      </c>
      <c r="AF112" s="1035">
        <v>0.31235142353609224</v>
      </c>
      <c r="AG112" s="1035">
        <v>0.74307463549646624</v>
      </c>
      <c r="AH112" s="1035">
        <v>0.30941435878332529</v>
      </c>
      <c r="AI112" s="1035">
        <v>0.3819872994843308</v>
      </c>
      <c r="AJ112" s="1035">
        <v>0.3045894413046577</v>
      </c>
      <c r="AK112" s="1035">
        <v>0.39857776623146174</v>
      </c>
      <c r="AL112" s="1035">
        <v>0.30896883901892441</v>
      </c>
      <c r="AM112" s="1035">
        <v>0.39732686968455311</v>
      </c>
      <c r="AN112" s="1035">
        <v>0.30878544455645535</v>
      </c>
      <c r="AO112" s="1035">
        <v>0.38353503569436986</v>
      </c>
      <c r="AP112" s="1035">
        <v>0.3045894413046577</v>
      </c>
      <c r="AQ112" s="1035">
        <v>0.42686827878702538</v>
      </c>
      <c r="AR112" s="1035">
        <v>0.30830157811474457</v>
      </c>
      <c r="AS112" s="1035">
        <v>0.38797530345857018</v>
      </c>
      <c r="AT112" s="1035">
        <v>0.30452359545465885</v>
      </c>
      <c r="AU112" s="1035">
        <v>0.41317496249993058</v>
      </c>
      <c r="AV112" s="1035">
        <v>0.30794640397646511</v>
      </c>
      <c r="AW112" s="1035">
        <v>0.39003585772536897</v>
      </c>
      <c r="AX112" s="1035">
        <v>0.3045894413046577</v>
      </c>
      <c r="AY112" s="1035">
        <v>0.46070406714894963</v>
      </c>
      <c r="AZ112" s="1035">
        <v>0.30456900876960014</v>
      </c>
      <c r="BA112" s="1035">
        <v>0.43415066035091548</v>
      </c>
      <c r="BB112" s="1035">
        <v>0.30679445679960882</v>
      </c>
      <c r="BC112" s="1035">
        <v>0.41960856391593049</v>
      </c>
      <c r="BD112" s="1035">
        <v>0.30944738203052602</v>
      </c>
      <c r="BE112" s="1035">
        <v>0.39663954056439932</v>
      </c>
      <c r="BF112" s="1217"/>
      <c r="BG112" s="909"/>
      <c r="BH112" s="1217"/>
      <c r="BI112" s="909"/>
      <c r="BJ112" s="1365"/>
    </row>
    <row r="113" spans="1:62" x14ac:dyDescent="0.25">
      <c r="A113" s="175"/>
      <c r="B113" s="1431" t="s">
        <v>1067</v>
      </c>
      <c r="C113" s="914" t="s">
        <v>323</v>
      </c>
      <c r="D113" s="1035">
        <v>3.2067603822390058</v>
      </c>
      <c r="E113" s="1035">
        <v>3.3357729514859815</v>
      </c>
      <c r="F113" s="1035">
        <v>3.2065387358220616</v>
      </c>
      <c r="G113" s="1035">
        <v>3.3153923853689764</v>
      </c>
      <c r="H113" s="1035">
        <v>3.2066477394228086</v>
      </c>
      <c r="I113" s="1035">
        <v>3.3288182326788225</v>
      </c>
      <c r="J113" s="1035">
        <v>3.2641186883787299</v>
      </c>
      <c r="K113" s="1035">
        <v>3.5321231260687567</v>
      </c>
      <c r="L113" s="1035">
        <v>3.220051356814329</v>
      </c>
      <c r="M113" s="1035">
        <v>3.3836620958530621</v>
      </c>
      <c r="N113" s="1035">
        <v>3.3259245062431546</v>
      </c>
      <c r="O113" s="1035">
        <v>3.1603325615722833</v>
      </c>
      <c r="P113" s="1035">
        <v>3.2302178540778872</v>
      </c>
      <c r="Q113" s="1035">
        <v>3.3216569045617592</v>
      </c>
      <c r="R113" s="1035">
        <v>3.2695240942406048</v>
      </c>
      <c r="S113" s="1035">
        <v>3.1718649145921463</v>
      </c>
      <c r="T113" s="1035">
        <v>3.2402103864023979</v>
      </c>
      <c r="U113" s="1035">
        <v>3.2902153504109797</v>
      </c>
      <c r="V113" s="1035">
        <v>3.3042707176243051</v>
      </c>
      <c r="W113" s="1035">
        <v>3.2361963448610829</v>
      </c>
      <c r="X113" s="1035">
        <v>3.2915292186388387</v>
      </c>
      <c r="Y113" s="1035">
        <v>3.1893228183653046</v>
      </c>
      <c r="Z113" s="1035">
        <v>3.252846995710696</v>
      </c>
      <c r="AA113" s="1035">
        <v>3.2804948096828856</v>
      </c>
      <c r="AB113" s="1035">
        <v>3.3141230656375114</v>
      </c>
      <c r="AC113" s="1035">
        <v>3.1725001425783841</v>
      </c>
      <c r="AD113" s="1035">
        <v>3.2635898897794777</v>
      </c>
      <c r="AE113" s="1035">
        <v>3.2645220748728998</v>
      </c>
      <c r="AF113" s="1035">
        <v>3.2657676349014246</v>
      </c>
      <c r="AG113" s="1035">
        <v>5.0721135989460713</v>
      </c>
      <c r="AH113" s="1035">
        <v>3.2639058381746966</v>
      </c>
      <c r="AI113" s="1035">
        <v>3.2735100364486307</v>
      </c>
      <c r="AJ113" s="1035">
        <v>3.2665491099026362</v>
      </c>
      <c r="AK113" s="1035">
        <v>3.184980237246926</v>
      </c>
      <c r="AL113" s="1035">
        <v>3.2823234678660129</v>
      </c>
      <c r="AM113" s="1035">
        <v>3.2112211431240976</v>
      </c>
      <c r="AN113" s="1035">
        <v>3.2642503811026402</v>
      </c>
      <c r="AO113" s="1035">
        <v>3.2601823584598453</v>
      </c>
      <c r="AP113" s="1035">
        <v>3.2665491099026362</v>
      </c>
      <c r="AQ113" s="1035">
        <v>3.150232724676246</v>
      </c>
      <c r="AR113" s="1035">
        <v>3.2645154613845575</v>
      </c>
      <c r="AS113" s="1035">
        <v>3.2448381730801117</v>
      </c>
      <c r="AT113" s="1035">
        <v>3.2660719573511852</v>
      </c>
      <c r="AU113" s="1035">
        <v>3.2035111525599369</v>
      </c>
      <c r="AV113" s="1035">
        <v>3.2646617900375512</v>
      </c>
      <c r="AW113" s="1035">
        <v>3.2396538649271425</v>
      </c>
      <c r="AX113" s="1035">
        <v>3.2666501043283236</v>
      </c>
      <c r="AY113" s="1035">
        <v>3.1467586306259503</v>
      </c>
      <c r="AZ113" s="1035">
        <v>3.2664358728435818</v>
      </c>
      <c r="BA113" s="1035">
        <v>3.1657128283539238</v>
      </c>
      <c r="BB113" s="1035">
        <v>3.2744718685617515</v>
      </c>
      <c r="BC113" s="1035">
        <v>3.1836845333306751</v>
      </c>
      <c r="BD113" s="1035">
        <v>3.2706071594602646</v>
      </c>
      <c r="BE113" s="1035">
        <v>3.2288000157244903</v>
      </c>
      <c r="BF113" s="1217"/>
      <c r="BG113" s="909"/>
      <c r="BH113" s="1217"/>
      <c r="BI113" s="909"/>
      <c r="BJ113" s="1365"/>
    </row>
    <row r="114" spans="1:62" x14ac:dyDescent="0.25">
      <c r="A114" s="175"/>
      <c r="B114" s="1431" t="s">
        <v>111</v>
      </c>
      <c r="C114" s="914" t="s">
        <v>323</v>
      </c>
      <c r="D114" s="1035">
        <v>0.81983867910936881</v>
      </c>
      <c r="E114" s="1035">
        <v>0.84456201123634866</v>
      </c>
      <c r="F114" s="1035">
        <v>0.81851682924126867</v>
      </c>
      <c r="G114" s="1035">
        <v>0.7913730833120759</v>
      </c>
      <c r="H114" s="1035">
        <v>0.81916690244009094</v>
      </c>
      <c r="I114" s="1035">
        <v>0.81941721366135423</v>
      </c>
      <c r="J114" s="1035">
        <v>0.78827962243946703</v>
      </c>
      <c r="K114" s="1035">
        <v>0.75657593298408787</v>
      </c>
      <c r="L114" s="1035">
        <v>0.81196324057415181</v>
      </c>
      <c r="M114" s="1035">
        <v>0.80294932330971602</v>
      </c>
      <c r="N114" s="1035">
        <v>0.67579722566553113</v>
      </c>
      <c r="O114" s="1035">
        <v>0.73662471132604035</v>
      </c>
      <c r="P114" s="1035">
        <v>0.79888786286576718</v>
      </c>
      <c r="Q114" s="1035">
        <v>0.78406047832991077</v>
      </c>
      <c r="R114" s="1035">
        <v>0.81682168737080663</v>
      </c>
      <c r="S114" s="1035">
        <v>0.71463831474908335</v>
      </c>
      <c r="T114" s="1035">
        <v>0.80344704533467903</v>
      </c>
      <c r="U114" s="1035">
        <v>0.76872755352156874</v>
      </c>
      <c r="V114" s="1035">
        <v>0.81696810438189593</v>
      </c>
      <c r="W114" s="1035">
        <v>0.66527682032856161</v>
      </c>
      <c r="X114" s="1035">
        <v>0.79921535025643298</v>
      </c>
      <c r="Y114" s="1035">
        <v>0.70566126525856676</v>
      </c>
      <c r="Z114" s="1035">
        <v>0.80611422387333276</v>
      </c>
      <c r="AA114" s="1035">
        <v>0.74963819481285932</v>
      </c>
      <c r="AB114" s="1035">
        <v>0.81701267756632157</v>
      </c>
      <c r="AC114" s="1035">
        <v>0.68506424212965822</v>
      </c>
      <c r="AD114" s="1035">
        <v>0.80802493605962566</v>
      </c>
      <c r="AE114" s="1035">
        <v>0.73983625151632382</v>
      </c>
      <c r="AF114" s="1035">
        <v>0.81727170102299029</v>
      </c>
      <c r="AG114" s="1035">
        <v>0.55436655130605716</v>
      </c>
      <c r="AH114" s="1035">
        <v>0.80936646153094716</v>
      </c>
      <c r="AI114" s="1035">
        <v>0.73855841408859624</v>
      </c>
      <c r="AJ114" s="1035">
        <v>0.81726783510526924</v>
      </c>
      <c r="AK114" s="1035">
        <v>0.65446924421470209</v>
      </c>
      <c r="AL114" s="1035">
        <v>0.81718312498212542</v>
      </c>
      <c r="AM114" s="1035">
        <v>0.66737668089490088</v>
      </c>
      <c r="AN114" s="1035">
        <v>0.81039638303212846</v>
      </c>
      <c r="AO114" s="1035">
        <v>0.72696011492403811</v>
      </c>
      <c r="AP114" s="1035">
        <v>0.81726783510526924</v>
      </c>
      <c r="AQ114" s="1035">
        <v>0.64543214993435782</v>
      </c>
      <c r="AR114" s="1035">
        <v>0.81118877161347491</v>
      </c>
      <c r="AS114" s="1035">
        <v>0.71677302989859848</v>
      </c>
      <c r="AT114" s="1035">
        <v>0.81662511062433396</v>
      </c>
      <c r="AU114" s="1035">
        <v>0.68030561395426636</v>
      </c>
      <c r="AV114" s="1035">
        <v>0.8116998504609183</v>
      </c>
      <c r="AW114" s="1035">
        <v>0.71303063700564429</v>
      </c>
      <c r="AX114" s="1035">
        <v>0.81803001360680194</v>
      </c>
      <c r="AY114" s="1035">
        <v>0.67066904239862601</v>
      </c>
      <c r="AZ114" s="1035">
        <v>0.81733122612652331</v>
      </c>
      <c r="BA114" s="1035">
        <v>0.66496881010664854</v>
      </c>
      <c r="BB114" s="1035">
        <v>0.81725631610014382</v>
      </c>
      <c r="BC114" s="1035">
        <v>0.66591970322688709</v>
      </c>
      <c r="BD114" s="1035">
        <v>0.81229748923692469</v>
      </c>
      <c r="BE114" s="1035">
        <v>0.70851725169765711</v>
      </c>
      <c r="BF114" s="1217"/>
      <c r="BG114" s="909"/>
      <c r="BH114" s="1217"/>
      <c r="BI114" s="909"/>
      <c r="BJ114" s="1365"/>
    </row>
    <row r="115" spans="1:62" x14ac:dyDescent="0.25">
      <c r="A115" s="175"/>
      <c r="B115" s="1431" t="s">
        <v>261</v>
      </c>
      <c r="C115" s="914" t="s">
        <v>323</v>
      </c>
      <c r="D115" s="1035">
        <v>0.45310367396326556</v>
      </c>
      <c r="E115" s="1035">
        <v>0.45299454897350605</v>
      </c>
      <c r="F115" s="1035">
        <v>0.45362338224948023</v>
      </c>
      <c r="G115" s="1035">
        <v>0.51234887887130254</v>
      </c>
      <c r="H115" s="1035">
        <v>0.45336779465498311</v>
      </c>
      <c r="I115" s="1035">
        <v>0.48109400233426169</v>
      </c>
      <c r="J115" s="1035">
        <v>0.49349521600281188</v>
      </c>
      <c r="K115" s="1035">
        <v>0.54935242646352778</v>
      </c>
      <c r="L115" s="1035">
        <v>0.46272648130320831</v>
      </c>
      <c r="M115" s="1035">
        <v>0.4985856226286085</v>
      </c>
      <c r="N115" s="1035">
        <v>0.63361027449423679</v>
      </c>
      <c r="O115" s="1035">
        <v>0.48307224595693687</v>
      </c>
      <c r="P115" s="1035">
        <v>0.4791356428822825</v>
      </c>
      <c r="Q115" s="1035">
        <v>0.49402238241003849</v>
      </c>
      <c r="R115" s="1035">
        <v>0.46249971918061317</v>
      </c>
      <c r="S115" s="1035">
        <v>0.44188551337417592</v>
      </c>
      <c r="T115" s="1035">
        <v>0.4749064160559861</v>
      </c>
      <c r="U115" s="1035">
        <v>0.48228493943998452</v>
      </c>
      <c r="V115" s="1035">
        <v>0.46032290455280167</v>
      </c>
      <c r="W115" s="1035">
        <v>0.43720387065776378</v>
      </c>
      <c r="X115" s="1035">
        <v>0.48300268662237711</v>
      </c>
      <c r="Y115" s="1035">
        <v>0.45418454920930418</v>
      </c>
      <c r="Z115" s="1035">
        <v>0.47202965701191479</v>
      </c>
      <c r="AA115" s="1035">
        <v>0.47400694736349813</v>
      </c>
      <c r="AB115" s="1035">
        <v>0.46022213347598301</v>
      </c>
      <c r="AC115" s="1035">
        <v>0.45477925354776516</v>
      </c>
      <c r="AD115" s="1035">
        <v>0.46995956709406167</v>
      </c>
      <c r="AE115" s="1035">
        <v>0.47112196458832883</v>
      </c>
      <c r="AF115" s="1035">
        <v>0.46225256821954935</v>
      </c>
      <c r="AG115" s="1035">
        <v>1.617349115030037</v>
      </c>
      <c r="AH115" s="1035">
        <v>0.46884143168794212</v>
      </c>
      <c r="AI115" s="1035">
        <v>0.47717312543406215</v>
      </c>
      <c r="AJ115" s="1035">
        <v>0.46293028186152901</v>
      </c>
      <c r="AK115" s="1035">
        <v>0.41143311779770553</v>
      </c>
      <c r="AL115" s="1035">
        <v>0.4617967921736324</v>
      </c>
      <c r="AM115" s="1035">
        <v>0.45271837260527731</v>
      </c>
      <c r="AN115" s="1035">
        <v>0.4680709301737862</v>
      </c>
      <c r="AO115" s="1035">
        <v>0.46822296963164023</v>
      </c>
      <c r="AP115" s="1035">
        <v>0.46293028186152901</v>
      </c>
      <c r="AQ115" s="1035">
        <v>0.4093537576607208</v>
      </c>
      <c r="AR115" s="1035">
        <v>0.46747813101285302</v>
      </c>
      <c r="AS115" s="1035">
        <v>0.46086795043047213</v>
      </c>
      <c r="AT115" s="1035">
        <v>0.46464648307262163</v>
      </c>
      <c r="AU115" s="1035">
        <v>0.40849754344586642</v>
      </c>
      <c r="AV115" s="1035">
        <v>0.46721192330160333</v>
      </c>
      <c r="AW115" s="1035">
        <v>0.45553960296119322</v>
      </c>
      <c r="AX115" s="1035">
        <v>0.46419408444145055</v>
      </c>
      <c r="AY115" s="1035">
        <v>0.40559799869558871</v>
      </c>
      <c r="AZ115" s="1035">
        <v>0.46389865076716769</v>
      </c>
      <c r="BA115" s="1035">
        <v>0.40780205429645477</v>
      </c>
      <c r="BB115" s="1035">
        <v>0.46283552405516359</v>
      </c>
      <c r="BC115" s="1035">
        <v>0.42553997373743296</v>
      </c>
      <c r="BD115" s="1035">
        <v>0.46692645854876241</v>
      </c>
      <c r="BE115" s="1035">
        <v>0.45055475592972843</v>
      </c>
      <c r="BF115" s="1217"/>
      <c r="BG115" s="909"/>
      <c r="BH115" s="1217"/>
      <c r="BI115" s="909"/>
      <c r="BJ115" s="1365"/>
    </row>
    <row r="116" spans="1:62" x14ac:dyDescent="0.25">
      <c r="A116" s="175"/>
      <c r="B116" s="1431" t="s">
        <v>1397</v>
      </c>
      <c r="C116" s="914" t="s">
        <v>323</v>
      </c>
      <c r="D116" s="1035">
        <v>0.1044491660608628</v>
      </c>
      <c r="E116" s="1035">
        <v>0.16427285612070058</v>
      </c>
      <c r="F116" s="1035">
        <v>0.10437058059214484</v>
      </c>
      <c r="G116" s="1035">
        <v>0.17880547181845019</v>
      </c>
      <c r="H116" s="1035">
        <v>0.10440922817857902</v>
      </c>
      <c r="I116" s="1035">
        <v>0.1711505545461941</v>
      </c>
      <c r="J116" s="1035">
        <v>0.13096803335719046</v>
      </c>
      <c r="K116" s="1035">
        <v>0.171545167153935</v>
      </c>
      <c r="L116" s="1035">
        <v>0.11060338486917171</v>
      </c>
      <c r="M116" s="1035">
        <v>0.17124514101750857</v>
      </c>
      <c r="N116" s="1035">
        <v>0.12318970996579695</v>
      </c>
      <c r="O116" s="1035">
        <v>0.15357211646621721</v>
      </c>
      <c r="P116" s="1035">
        <v>0.11181199007590657</v>
      </c>
      <c r="Q116" s="1035">
        <v>0.16604082938427961</v>
      </c>
      <c r="R116" s="1035">
        <v>0.11126106819526697</v>
      </c>
      <c r="S116" s="1035">
        <v>0.1521881941671106</v>
      </c>
      <c r="T116" s="1035">
        <v>0.11167193331449206</v>
      </c>
      <c r="U116" s="1035">
        <v>0.16292286842317688</v>
      </c>
      <c r="V116" s="1035">
        <v>0.11275489090378449</v>
      </c>
      <c r="W116" s="1035">
        <v>0.1643809537962696</v>
      </c>
      <c r="X116" s="1035">
        <v>0.1133978735842442</v>
      </c>
      <c r="Y116" s="1035">
        <v>0.15669752961260294</v>
      </c>
      <c r="Z116" s="1035">
        <v>0.11188555868439437</v>
      </c>
      <c r="AA116" s="1035">
        <v>0.16319453532145889</v>
      </c>
      <c r="AB116" s="1035">
        <v>0.11770220258803937</v>
      </c>
      <c r="AC116" s="1035">
        <v>0.17326387513816671</v>
      </c>
      <c r="AD116" s="1035">
        <v>0.11290533017703933</v>
      </c>
      <c r="AE116" s="1035">
        <v>0.16470175432672071</v>
      </c>
      <c r="AF116" s="1035">
        <v>0.11709562598458645</v>
      </c>
      <c r="AG116" s="1035">
        <v>1.1982609786899414</v>
      </c>
      <c r="AH116" s="1035">
        <v>0.11351326047271221</v>
      </c>
      <c r="AI116" s="1035">
        <v>0.17019727940121337</v>
      </c>
      <c r="AJ116" s="1035">
        <v>0.11770220258803937</v>
      </c>
      <c r="AK116" s="1035">
        <v>0.13398535987848034</v>
      </c>
      <c r="AL116" s="1035">
        <v>0.11750437703540284</v>
      </c>
      <c r="AM116" s="1035">
        <v>0.17091045037902583</v>
      </c>
      <c r="AN116" s="1035">
        <v>0.11405927712553826</v>
      </c>
      <c r="AO116" s="1035">
        <v>0.16526799043867674</v>
      </c>
      <c r="AP116" s="1035">
        <v>0.11770220258803937</v>
      </c>
      <c r="AQ116" s="1035">
        <v>0.15038328323783559</v>
      </c>
      <c r="AR116" s="1035">
        <v>0.11447936483166742</v>
      </c>
      <c r="AS116" s="1035">
        <v>0.16341165395488913</v>
      </c>
      <c r="AT116" s="1035">
        <v>0.11626875536966685</v>
      </c>
      <c r="AU116" s="1035">
        <v>0.15798378580132688</v>
      </c>
      <c r="AV116" s="1035">
        <v>0.11464758827247194</v>
      </c>
      <c r="AW116" s="1035">
        <v>0.16286648661479941</v>
      </c>
      <c r="AX116" s="1035">
        <v>0.13078022509782147</v>
      </c>
      <c r="AY116" s="1035">
        <v>0.17092812894293194</v>
      </c>
      <c r="AZ116" s="1035">
        <v>0.12176729123045776</v>
      </c>
      <c r="BA116" s="1035">
        <v>0.15978394918690839</v>
      </c>
      <c r="BB116" s="1035">
        <v>0.11961109577293112</v>
      </c>
      <c r="BC116" s="1035">
        <v>0.16417791978015181</v>
      </c>
      <c r="BD116" s="1035">
        <v>0.11617361381506304</v>
      </c>
      <c r="BE116" s="1035">
        <v>0.163670852673861</v>
      </c>
      <c r="BF116" s="1217"/>
      <c r="BG116" s="909"/>
      <c r="BH116" s="1217"/>
      <c r="BI116" s="909"/>
      <c r="BJ116" s="1365"/>
    </row>
    <row r="117" spans="1:62" x14ac:dyDescent="0.25">
      <c r="A117" s="175"/>
      <c r="B117" s="1431" t="s">
        <v>95</v>
      </c>
      <c r="C117" s="914" t="s">
        <v>323</v>
      </c>
      <c r="D117" s="1035">
        <v>0.151469422440453</v>
      </c>
      <c r="E117" s="1035">
        <v>0.16526484146438108</v>
      </c>
      <c r="F117" s="1035">
        <v>0.15228655975874783</v>
      </c>
      <c r="G117" s="1035">
        <v>0.18768163964482887</v>
      </c>
      <c r="H117" s="1035">
        <v>0.15188469939381513</v>
      </c>
      <c r="I117" s="1035">
        <v>0.17587363282552781</v>
      </c>
      <c r="J117" s="1035">
        <v>0.15637667177109771</v>
      </c>
      <c r="K117" s="1035">
        <v>0.1975785949328985</v>
      </c>
      <c r="L117" s="1035">
        <v>0.15293233615938431</v>
      </c>
      <c r="M117" s="1035">
        <v>0.18143817816711399</v>
      </c>
      <c r="N117" s="1035">
        <v>0.27028159005181346</v>
      </c>
      <c r="O117" s="1035">
        <v>0.15200237057125665</v>
      </c>
      <c r="P117" s="1035">
        <v>0.16420082939883426</v>
      </c>
      <c r="Q117" s="1035">
        <v>0.17277348927153849</v>
      </c>
      <c r="R117" s="1035">
        <v>0.15737082850956158</v>
      </c>
      <c r="S117" s="1035">
        <v>0.16292456271181521</v>
      </c>
      <c r="T117" s="1035">
        <v>0.16246448920501369</v>
      </c>
      <c r="U117" s="1035">
        <v>0.1705562966808776</v>
      </c>
      <c r="V117" s="1035">
        <v>0.15771861450750357</v>
      </c>
      <c r="W117" s="1035">
        <v>0.16319058388360996</v>
      </c>
      <c r="X117" s="1035">
        <v>0.17166720634849189</v>
      </c>
      <c r="Y117" s="1035">
        <v>0.1593394814266291</v>
      </c>
      <c r="Z117" s="1035">
        <v>0.16152831289692013</v>
      </c>
      <c r="AA117" s="1035">
        <v>0.16920595228614863</v>
      </c>
      <c r="AB117" s="1035">
        <v>0.15106641265708332</v>
      </c>
      <c r="AC117" s="1035">
        <v>0.16307786621803241</v>
      </c>
      <c r="AD117" s="1035">
        <v>0.15969413707316113</v>
      </c>
      <c r="AE117" s="1035">
        <v>0.16828224857220275</v>
      </c>
      <c r="AF117" s="1035">
        <v>0.15119106651861594</v>
      </c>
      <c r="AG117" s="1035">
        <v>0.63896268218686458</v>
      </c>
      <c r="AH117" s="1035">
        <v>0.15846050717356272</v>
      </c>
      <c r="AI117" s="1035">
        <v>0.17077913961167387</v>
      </c>
      <c r="AJ117" s="1035">
        <v>0.15106641265708334</v>
      </c>
      <c r="AK117" s="1035">
        <v>0.14800624567299731</v>
      </c>
      <c r="AL117" s="1035">
        <v>0.15110706658093337</v>
      </c>
      <c r="AM117" s="1035">
        <v>0.16358403542568825</v>
      </c>
      <c r="AN117" s="1035">
        <v>0.15749670805020052</v>
      </c>
      <c r="AO117" s="1035">
        <v>0.16767872605749704</v>
      </c>
      <c r="AP117" s="1035">
        <v>0.15106641265708332</v>
      </c>
      <c r="AQ117" s="1035">
        <v>0.13525657927221643</v>
      </c>
      <c r="AR117" s="1035">
        <v>0.1567551919063119</v>
      </c>
      <c r="AS117" s="1035">
        <v>0.16363360713385253</v>
      </c>
      <c r="AT117" s="1035">
        <v>0.15214121904443798</v>
      </c>
      <c r="AU117" s="1035">
        <v>0.1484567773368177</v>
      </c>
      <c r="AV117" s="1035">
        <v>0.15632142500405094</v>
      </c>
      <c r="AW117" s="1035">
        <v>0.16209669316489372</v>
      </c>
      <c r="AX117" s="1035">
        <v>0.15106641265708332</v>
      </c>
      <c r="AY117" s="1035">
        <v>0.14510088541511848</v>
      </c>
      <c r="AZ117" s="1035">
        <v>0.15139993434736543</v>
      </c>
      <c r="BA117" s="1035">
        <v>0.14275125439937716</v>
      </c>
      <c r="BB117" s="1035">
        <v>0.15125180090654472</v>
      </c>
      <c r="BC117" s="1035">
        <v>0.15097833545788106</v>
      </c>
      <c r="BD117" s="1035">
        <v>0.15582434054384017</v>
      </c>
      <c r="BE117" s="1035">
        <v>0.16039864896537262</v>
      </c>
      <c r="BF117" s="1217"/>
      <c r="BG117" s="909"/>
      <c r="BH117" s="1217"/>
      <c r="BI117" s="909"/>
      <c r="BJ117" s="1365"/>
    </row>
    <row r="118" spans="1:62" x14ac:dyDescent="0.25">
      <c r="A118" s="175"/>
      <c r="B118" s="1431" t="s">
        <v>51</v>
      </c>
      <c r="C118" s="914" t="s">
        <v>323</v>
      </c>
      <c r="D118" s="1035">
        <v>0.13331047178866542</v>
      </c>
      <c r="E118" s="1035">
        <v>0.1323646615547952</v>
      </c>
      <c r="F118" s="1035">
        <v>0.13493473164526293</v>
      </c>
      <c r="G118" s="1035">
        <v>0.16032977207733135</v>
      </c>
      <c r="H118" s="1035">
        <v>0.13413593608899108</v>
      </c>
      <c r="I118" s="1035">
        <v>0.14560027897158095</v>
      </c>
      <c r="J118" s="1035">
        <v>0.15359593117408907</v>
      </c>
      <c r="K118" s="1035">
        <v>0.20747518492744682</v>
      </c>
      <c r="L118" s="1035">
        <v>0.13867447831423899</v>
      </c>
      <c r="M118" s="1035">
        <v>0.1614744992164073</v>
      </c>
      <c r="N118" s="1035">
        <v>0.2775864400000001</v>
      </c>
      <c r="O118" s="1035">
        <v>0.13453336739284674</v>
      </c>
      <c r="P118" s="1035">
        <v>0.15201353629043735</v>
      </c>
      <c r="Q118" s="1035">
        <v>0.15354206528838127</v>
      </c>
      <c r="R118" s="1035">
        <v>0.13943968888239713</v>
      </c>
      <c r="S118" s="1035">
        <v>0.15448502838457148</v>
      </c>
      <c r="T118" s="1035">
        <v>0.14881698082880671</v>
      </c>
      <c r="U118" s="1035">
        <v>0.15375347957670676</v>
      </c>
      <c r="V118" s="1035">
        <v>0.13950015542699248</v>
      </c>
      <c r="W118" s="1035">
        <v>0.14262697462911816</v>
      </c>
      <c r="X118" s="1035">
        <v>0.15677441613765455</v>
      </c>
      <c r="Y118" s="1035">
        <v>0.14384207018712353</v>
      </c>
      <c r="Z118" s="1035">
        <v>0.14697913390621542</v>
      </c>
      <c r="AA118" s="1035">
        <v>0.15171219330862198</v>
      </c>
      <c r="AB118" s="1035">
        <v>0.1338536104879417</v>
      </c>
      <c r="AC118" s="1035">
        <v>0.15183542421358789</v>
      </c>
      <c r="AD118" s="1035">
        <v>0.14467797281921621</v>
      </c>
      <c r="AE118" s="1035">
        <v>0.15172774312297255</v>
      </c>
      <c r="AF118" s="1035">
        <v>0.13372662031288798</v>
      </c>
      <c r="AG118" s="1035">
        <v>2.1477171903331542</v>
      </c>
      <c r="AH118" s="1035">
        <v>0.14308914490038552</v>
      </c>
      <c r="AI118" s="1035">
        <v>0.16235954844580097</v>
      </c>
      <c r="AJ118" s="1035">
        <v>0.1338536104879417</v>
      </c>
      <c r="AK118" s="1035">
        <v>0.12420847092333449</v>
      </c>
      <c r="AL118" s="1035">
        <v>0.13381219461166752</v>
      </c>
      <c r="AM118" s="1035">
        <v>0.17193620136487406</v>
      </c>
      <c r="AN118" s="1035">
        <v>0.14188531934058823</v>
      </c>
      <c r="AO118" s="1035">
        <v>0.15716465936190252</v>
      </c>
      <c r="AP118" s="1035">
        <v>0.1338536104879417</v>
      </c>
      <c r="AQ118" s="1035">
        <v>0.125495218791501</v>
      </c>
      <c r="AR118" s="1035">
        <v>0.14095913455230849</v>
      </c>
      <c r="AS118" s="1035">
        <v>0.1532118521419277</v>
      </c>
      <c r="AT118" s="1035">
        <v>0.13240508748107921</v>
      </c>
      <c r="AU118" s="1035">
        <v>0.13090243522034123</v>
      </c>
      <c r="AV118" s="1035">
        <v>0.14015495502829312</v>
      </c>
      <c r="AW118" s="1035">
        <v>0.15094807224580054</v>
      </c>
      <c r="AX118" s="1035">
        <v>0.1338536104879417</v>
      </c>
      <c r="AY118" s="1035">
        <v>0.14213628313334001</v>
      </c>
      <c r="AZ118" s="1035">
        <v>0.13340412130798779</v>
      </c>
      <c r="BA118" s="1035">
        <v>0.13287529170299262</v>
      </c>
      <c r="BB118" s="1035">
        <v>0.13361052607324267</v>
      </c>
      <c r="BC118" s="1035">
        <v>0.14830084960624773</v>
      </c>
      <c r="BD118" s="1035">
        <v>0.13955889544886127</v>
      </c>
      <c r="BE118" s="1035">
        <v>0.15006674695123173</v>
      </c>
      <c r="BF118" s="1217"/>
      <c r="BG118" s="909"/>
      <c r="BH118" s="1217"/>
      <c r="BI118" s="909"/>
      <c r="BJ118" s="1365"/>
    </row>
    <row r="119" spans="1:62" x14ac:dyDescent="0.25">
      <c r="A119" s="175"/>
      <c r="B119" s="1431" t="s">
        <v>112</v>
      </c>
      <c r="C119" s="914" t="s">
        <v>323</v>
      </c>
      <c r="D119" s="1035">
        <v>0.20016832188675635</v>
      </c>
      <c r="E119" s="1035">
        <v>0.19857442415002133</v>
      </c>
      <c r="F119" s="1035">
        <v>0.1914356075307499</v>
      </c>
      <c r="G119" s="1035">
        <v>0.25851957214940352</v>
      </c>
      <c r="H119" s="1035">
        <v>0.19573027343253602</v>
      </c>
      <c r="I119" s="1035">
        <v>0.22695410560324308</v>
      </c>
      <c r="J119" s="1035">
        <v>0.23200476154204699</v>
      </c>
      <c r="K119" s="1035">
        <v>0.37941926377018326</v>
      </c>
      <c r="L119" s="1035">
        <v>0.20419036272157909</v>
      </c>
      <c r="M119" s="1035">
        <v>0.26606087808134743</v>
      </c>
      <c r="N119" s="1035">
        <v>0.53899421006048631</v>
      </c>
      <c r="O119" s="1035">
        <v>0.26326053621974255</v>
      </c>
      <c r="P119" s="1035">
        <v>0.23633999099052985</v>
      </c>
      <c r="Q119" s="1035">
        <v>0.2652241531328669</v>
      </c>
      <c r="R119" s="1035">
        <v>0.19163617592365279</v>
      </c>
      <c r="S119" s="1035">
        <v>0.28027629518979885</v>
      </c>
      <c r="T119" s="1035">
        <v>0.22497527344859611</v>
      </c>
      <c r="U119" s="1035">
        <v>0.26861652846646816</v>
      </c>
      <c r="V119" s="1035">
        <v>0.19907058184539822</v>
      </c>
      <c r="W119" s="1035">
        <v>0.28754311980928154</v>
      </c>
      <c r="X119" s="1035">
        <v>0.23835374730099795</v>
      </c>
      <c r="Y119" s="1035">
        <v>0.27696376294692793</v>
      </c>
      <c r="Z119" s="1035">
        <v>0.21986528633492297</v>
      </c>
      <c r="AA119" s="1035">
        <v>0.27208029768498543</v>
      </c>
      <c r="AB119" s="1035">
        <v>0.17549273747230765</v>
      </c>
      <c r="AC119" s="1035">
        <v>0.3222849101855576</v>
      </c>
      <c r="AD119" s="1035">
        <v>0.21208591026589221</v>
      </c>
      <c r="AE119" s="1035">
        <v>0.27960950396999468</v>
      </c>
      <c r="AF119" s="1035">
        <v>0.16890769171154799</v>
      </c>
      <c r="AG119" s="1035">
        <v>4.1656680213804167</v>
      </c>
      <c r="AH119" s="1035">
        <v>0.20582159185546084</v>
      </c>
      <c r="AI119" s="1035">
        <v>0.30028416046753648</v>
      </c>
      <c r="AJ119" s="1035">
        <v>0.16650163018884867</v>
      </c>
      <c r="AK119" s="1035">
        <v>0.33061791399257429</v>
      </c>
      <c r="AL119" s="1035">
        <v>0.17031572837907577</v>
      </c>
      <c r="AM119" s="1035">
        <v>0.39207998155437379</v>
      </c>
      <c r="AN119" s="1035">
        <v>0.2006963470400942</v>
      </c>
      <c r="AO119" s="1035">
        <v>0.30439031777411124</v>
      </c>
      <c r="AP119" s="1035">
        <v>0.1665144571995047</v>
      </c>
      <c r="AQ119" s="1035">
        <v>0.28720522357162143</v>
      </c>
      <c r="AR119" s="1035">
        <v>0.19675462716629974</v>
      </c>
      <c r="AS119" s="1035">
        <v>0.30224065350715557</v>
      </c>
      <c r="AT119" s="1035">
        <v>0.16330152703055403</v>
      </c>
      <c r="AU119" s="1035">
        <v>0.25476138438668389</v>
      </c>
      <c r="AV119" s="1035">
        <v>0.19360964819669754</v>
      </c>
      <c r="AW119" s="1035">
        <v>0.29740368690096869</v>
      </c>
      <c r="AX119" s="1035">
        <v>0.16205232282697576</v>
      </c>
      <c r="AY119" s="1035">
        <v>0.26812296256367324</v>
      </c>
      <c r="AZ119" s="1035">
        <v>0.16397870946289766</v>
      </c>
      <c r="BA119" s="1035">
        <v>0.27053250902646558</v>
      </c>
      <c r="BB119" s="1035">
        <v>0.16718399363614558</v>
      </c>
      <c r="BC119" s="1035">
        <v>0.31853286518056873</v>
      </c>
      <c r="BD119" s="1035">
        <v>0.19062456366951186</v>
      </c>
      <c r="BE119" s="1035">
        <v>0.29447973420025547</v>
      </c>
      <c r="BF119" s="1217"/>
      <c r="BG119" s="909"/>
      <c r="BH119" s="1217"/>
      <c r="BI119" s="909"/>
      <c r="BJ119" s="1365"/>
    </row>
    <row r="120" spans="1:62" x14ac:dyDescent="0.25">
      <c r="A120" s="175"/>
      <c r="B120" s="1431" t="s">
        <v>9</v>
      </c>
      <c r="C120" s="914" t="s">
        <v>323</v>
      </c>
      <c r="D120" s="1035">
        <v>0.17888067269329747</v>
      </c>
      <c r="E120" s="1035">
        <v>0.17887092342147909</v>
      </c>
      <c r="F120" s="1035">
        <v>0.18153103455842601</v>
      </c>
      <c r="G120" s="1035">
        <v>0.17187521739530384</v>
      </c>
      <c r="H120" s="1035">
        <v>0.18022761178910884</v>
      </c>
      <c r="I120" s="1035">
        <v>0.17555946212465309</v>
      </c>
      <c r="J120" s="1035">
        <v>0.27442793250451381</v>
      </c>
      <c r="K120" s="1035">
        <v>0.22495373127041376</v>
      </c>
      <c r="L120" s="1035">
        <v>0.20219740835530392</v>
      </c>
      <c r="M120" s="1035">
        <v>0.18822842449991423</v>
      </c>
      <c r="N120" s="1035">
        <v>0.49347320152071811</v>
      </c>
      <c r="O120" s="1035">
        <v>0.15098130762493744</v>
      </c>
      <c r="P120" s="1035">
        <v>0.23016724367363187</v>
      </c>
      <c r="Q120" s="1035">
        <v>0.17726428670652516</v>
      </c>
      <c r="R120" s="1035">
        <v>0.18308898581434094</v>
      </c>
      <c r="S120" s="1035">
        <v>0.14798706115775218</v>
      </c>
      <c r="T120" s="1035">
        <v>0.21819888924713032</v>
      </c>
      <c r="U120" s="1035">
        <v>0.17067201727321676</v>
      </c>
      <c r="V120" s="1035">
        <v>0.18058813821073647</v>
      </c>
      <c r="W120" s="1035">
        <v>0.13178662993019358</v>
      </c>
      <c r="X120" s="1035">
        <v>0.22090256609097456</v>
      </c>
      <c r="Y120" s="1035">
        <v>0.14362097457537185</v>
      </c>
      <c r="Z120" s="1035">
        <v>0.21077975235581081</v>
      </c>
      <c r="AA120" s="1035">
        <v>0.16353172344714206</v>
      </c>
      <c r="AB120" s="1035">
        <v>0.17986500064199146</v>
      </c>
      <c r="AC120" s="1035">
        <v>0.13906206899532186</v>
      </c>
      <c r="AD120" s="1035">
        <v>0.20535979146045782</v>
      </c>
      <c r="AE120" s="1035">
        <v>0.15986297713151576</v>
      </c>
      <c r="AF120" s="1035">
        <v>0.18034433382808013</v>
      </c>
      <c r="AG120" s="1035">
        <v>1.8384881965973534</v>
      </c>
      <c r="AH120" s="1035">
        <v>0.20173053585338269</v>
      </c>
      <c r="AI120" s="1035">
        <v>0.16880525187042472</v>
      </c>
      <c r="AJ120" s="1035">
        <v>0.18118847987330119</v>
      </c>
      <c r="AK120" s="1035">
        <v>0.15336245301946239</v>
      </c>
      <c r="AL120" s="1035">
        <v>0.18046725122933896</v>
      </c>
      <c r="AM120" s="1035">
        <v>0.17528664290412124</v>
      </c>
      <c r="AN120" s="1035">
        <v>0.19905293746705763</v>
      </c>
      <c r="AO120" s="1035">
        <v>0.16670143472310264</v>
      </c>
      <c r="AP120" s="1035">
        <v>0.18128423238267347</v>
      </c>
      <c r="AQ120" s="1035">
        <v>0.1385277059094146</v>
      </c>
      <c r="AR120" s="1035">
        <v>0.19700392091796265</v>
      </c>
      <c r="AS120" s="1035">
        <v>0.16318363378881828</v>
      </c>
      <c r="AT120" s="1035">
        <v>0.18297229294773804</v>
      </c>
      <c r="AU120" s="1035">
        <v>0.13717484954068918</v>
      </c>
      <c r="AV120" s="1035">
        <v>0.19568478533122866</v>
      </c>
      <c r="AW120" s="1035">
        <v>0.16054060032214282</v>
      </c>
      <c r="AX120" s="1035">
        <v>0.18018193867684723</v>
      </c>
      <c r="AY120" s="1035">
        <v>0.13311986604897441</v>
      </c>
      <c r="AZ120" s="1035">
        <v>0.18142793090072454</v>
      </c>
      <c r="BA120" s="1035">
        <v>0.13625589584972653</v>
      </c>
      <c r="BB120" s="1035">
        <v>0.18094201609015134</v>
      </c>
      <c r="BC120" s="1035">
        <v>0.1516695422267953</v>
      </c>
      <c r="BD120" s="1035">
        <v>0.19421833318000387</v>
      </c>
      <c r="BE120" s="1035">
        <v>0.15780014949368984</v>
      </c>
      <c r="BF120" s="1217"/>
      <c r="BG120" s="909"/>
      <c r="BH120" s="1217"/>
      <c r="BI120" s="909"/>
      <c r="BJ120" s="1365"/>
    </row>
    <row r="121" spans="1:62" x14ac:dyDescent="0.25">
      <c r="A121" s="175"/>
      <c r="B121" s="1431" t="s">
        <v>99</v>
      </c>
      <c r="C121" s="914" t="s">
        <v>323</v>
      </c>
      <c r="D121" s="1035">
        <v>4.9943385026291594E-2</v>
      </c>
      <c r="E121" s="1035">
        <v>5.4993181209030004E-2</v>
      </c>
      <c r="F121" s="1035">
        <v>4.9940830239883688E-2</v>
      </c>
      <c r="G121" s="1035">
        <v>6.5277779771392944E-2</v>
      </c>
      <c r="H121" s="1035">
        <v>4.9942086659551743E-2</v>
      </c>
      <c r="I121" s="1035">
        <v>5.986146040275666E-2</v>
      </c>
      <c r="J121" s="1035">
        <v>0.13815447773279346</v>
      </c>
      <c r="K121" s="1035">
        <v>8.8687186591816666E-2</v>
      </c>
      <c r="L121" s="1035">
        <v>7.0515352990054098E-2</v>
      </c>
      <c r="M121" s="1035">
        <v>6.7254869533907358E-2</v>
      </c>
      <c r="N121" s="1035">
        <v>0.2714265208888888</v>
      </c>
      <c r="O121" s="1035">
        <v>5.6913977191993828E-2</v>
      </c>
      <c r="P121" s="1035">
        <v>8.9807901192135844E-2</v>
      </c>
      <c r="Q121" s="1035">
        <v>6.4210903233806613E-2</v>
      </c>
      <c r="R121" s="1035">
        <v>5.1608164527168009E-2</v>
      </c>
      <c r="S121" s="1035">
        <v>5.6549950467968374E-2</v>
      </c>
      <c r="T121" s="1035">
        <v>8.0096667000509228E-2</v>
      </c>
      <c r="U121" s="1035">
        <v>6.2485908334132083E-2</v>
      </c>
      <c r="V121" s="1035">
        <v>5.1668396166134146E-2</v>
      </c>
      <c r="W121" s="1035">
        <v>6.0208063517431604E-2</v>
      </c>
      <c r="X121" s="1035">
        <v>7.9175618042098217E-2</v>
      </c>
      <c r="Y121" s="1035">
        <v>5.788564311340124E-2</v>
      </c>
      <c r="Z121" s="1035">
        <v>7.4488875954282954E-2</v>
      </c>
      <c r="AA121" s="1035">
        <v>6.2067641154793796E-2</v>
      </c>
      <c r="AB121" s="1035">
        <v>4.9540695392997346E-2</v>
      </c>
      <c r="AC121" s="1035">
        <v>7.4018064719778315E-2</v>
      </c>
      <c r="AD121" s="1035">
        <v>7.0114971731984804E-2</v>
      </c>
      <c r="AE121" s="1035">
        <v>6.3859373543599551E-2</v>
      </c>
      <c r="AF121" s="1035">
        <v>4.9529980630742453E-2</v>
      </c>
      <c r="AG121" s="1035">
        <v>1.6371929930687408</v>
      </c>
      <c r="AH121" s="1035">
        <v>6.7128490514104536E-2</v>
      </c>
      <c r="AI121" s="1035">
        <v>7.2240744988878267E-2</v>
      </c>
      <c r="AJ121" s="1035">
        <v>4.9540695392997346E-2</v>
      </c>
      <c r="AK121" s="1035">
        <v>4.3076173245504244E-2</v>
      </c>
      <c r="AL121" s="1035">
        <v>4.9537200939448731E-2</v>
      </c>
      <c r="AM121" s="1035">
        <v>8.5060175184437259E-2</v>
      </c>
      <c r="AN121" s="1035">
        <v>6.4835971601637551E-2</v>
      </c>
      <c r="AO121" s="1035">
        <v>6.8267571037694597E-2</v>
      </c>
      <c r="AP121" s="1035">
        <v>4.9540695392997346E-2</v>
      </c>
      <c r="AQ121" s="1035">
        <v>4.2408339558946115E-2</v>
      </c>
      <c r="AR121" s="1035">
        <v>6.3072181053837537E-2</v>
      </c>
      <c r="AS121" s="1035">
        <v>6.5038760635728304E-2</v>
      </c>
      <c r="AT121" s="1035">
        <v>4.9726671676609352E-2</v>
      </c>
      <c r="AU121" s="1035">
        <v>4.4915121105237481E-2</v>
      </c>
      <c r="AV121" s="1035">
        <v>6.1817548563583992E-2</v>
      </c>
      <c r="AW121" s="1035">
        <v>6.2993780284359965E-2</v>
      </c>
      <c r="AX121" s="1035">
        <v>4.9540695392997346E-2</v>
      </c>
      <c r="AY121" s="1035">
        <v>4.7619113724109693E-2</v>
      </c>
      <c r="AZ121" s="1035">
        <v>4.9598405437515522E-2</v>
      </c>
      <c r="BA121" s="1035">
        <v>4.4973780812238504E-2</v>
      </c>
      <c r="BB121" s="1035">
        <v>4.9567448009175785E-2</v>
      </c>
      <c r="BC121" s="1035">
        <v>6.0804313251796839E-2</v>
      </c>
      <c r="BD121" s="1035">
        <v>6.0656251019743077E-2</v>
      </c>
      <c r="BE121" s="1035">
        <v>6.1457223411284061E-2</v>
      </c>
      <c r="BF121" s="1217"/>
      <c r="BG121" s="909"/>
      <c r="BH121" s="1217"/>
      <c r="BI121" s="909"/>
      <c r="BJ121" s="1365"/>
    </row>
    <row r="122" spans="1:62" x14ac:dyDescent="0.25">
      <c r="A122" s="175"/>
      <c r="B122" s="1431" t="s">
        <v>1398</v>
      </c>
      <c r="C122" s="914" t="s">
        <v>323</v>
      </c>
      <c r="D122" s="1035">
        <v>0.1398109497072281</v>
      </c>
      <c r="E122" s="1035">
        <v>0.12709410000205834</v>
      </c>
      <c r="F122" s="1035">
        <v>0.13979951528339471</v>
      </c>
      <c r="G122" s="1035">
        <v>0.15290330210547315</v>
      </c>
      <c r="H122" s="1035">
        <v>0.13980513862433339</v>
      </c>
      <c r="I122" s="1035">
        <v>0.13930737505561713</v>
      </c>
      <c r="J122" s="1035">
        <v>0.22014543189330152</v>
      </c>
      <c r="K122" s="1035">
        <v>0.19549174220201215</v>
      </c>
      <c r="L122" s="1035">
        <v>0.1585424410643137</v>
      </c>
      <c r="M122" s="1035">
        <v>0.15372018796121359</v>
      </c>
      <c r="N122" s="1035">
        <v>0.6473402525830223</v>
      </c>
      <c r="O122" s="1035">
        <v>0.1239577000150924</v>
      </c>
      <c r="P122" s="1035">
        <v>0.2054793806004232</v>
      </c>
      <c r="Q122" s="1035">
        <v>0.14496206012499591</v>
      </c>
      <c r="R122" s="1035">
        <v>0.14728309071274728</v>
      </c>
      <c r="S122" s="1035">
        <v>0.12540195637954984</v>
      </c>
      <c r="T122" s="1035">
        <v>0.19068457180004458</v>
      </c>
      <c r="U122" s="1035">
        <v>0.14055912536778994</v>
      </c>
      <c r="V122" s="1035">
        <v>0.14755269330154994</v>
      </c>
      <c r="W122" s="1035">
        <v>0.11982544666026398</v>
      </c>
      <c r="X122" s="1035">
        <v>0.21005233706137935</v>
      </c>
      <c r="Y122" s="1035">
        <v>0.12306670174836935</v>
      </c>
      <c r="Z122" s="1035">
        <v>0.1821763314128626</v>
      </c>
      <c r="AA122" s="1035">
        <v>0.13674994053409886</v>
      </c>
      <c r="AB122" s="1035">
        <v>0.13802890071544147</v>
      </c>
      <c r="AC122" s="1035">
        <v>0.13000814896982443</v>
      </c>
      <c r="AD122" s="1035">
        <v>0.17443642296315742</v>
      </c>
      <c r="AE122" s="1035">
        <v>0.13573869130887042</v>
      </c>
      <c r="AF122" s="1035">
        <v>0.13798094041265205</v>
      </c>
      <c r="AG122" s="1035">
        <v>2.7916760023692215</v>
      </c>
      <c r="AH122" s="1035">
        <v>0.1691474425895261</v>
      </c>
      <c r="AI122" s="1035">
        <v>0.1498989898220342</v>
      </c>
      <c r="AJ122" s="1035">
        <v>0.13802890071544147</v>
      </c>
      <c r="AK122" s="1035">
        <v>0.11066672156901437</v>
      </c>
      <c r="AL122" s="1035">
        <v>0.13801325920643845</v>
      </c>
      <c r="AM122" s="1035">
        <v>0.16565620474032894</v>
      </c>
      <c r="AN122" s="1035">
        <v>0.16509122944379079</v>
      </c>
      <c r="AO122" s="1035">
        <v>0.14455707735784873</v>
      </c>
      <c r="AP122" s="1035">
        <v>0.13802890071544147</v>
      </c>
      <c r="AQ122" s="1035">
        <v>0.10939684451231479</v>
      </c>
      <c r="AR122" s="1035">
        <v>0.16197050910102537</v>
      </c>
      <c r="AS122" s="1035">
        <v>0.1401682477431016</v>
      </c>
      <c r="AT122" s="1035">
        <v>0.13886134838544203</v>
      </c>
      <c r="AU122" s="1035">
        <v>0.10644617341786547</v>
      </c>
      <c r="AV122" s="1035">
        <v>0.1597979802722844</v>
      </c>
      <c r="AW122" s="1035">
        <v>0.13674247987622323</v>
      </c>
      <c r="AX122" s="1035">
        <v>0.13802890071544147</v>
      </c>
      <c r="AY122" s="1035">
        <v>0.11785150153595526</v>
      </c>
      <c r="AZ122" s="1035">
        <v>0.1382872164058174</v>
      </c>
      <c r="BA122" s="1035">
        <v>0.11136384011198806</v>
      </c>
      <c r="BB122" s="1035">
        <v>0.13814864798951126</v>
      </c>
      <c r="BC122" s="1035">
        <v>0.13280445738200511</v>
      </c>
      <c r="BD122" s="1035">
        <v>0.15773878983726247</v>
      </c>
      <c r="BE122" s="1035">
        <v>0.13485420153844863</v>
      </c>
      <c r="BF122" s="1217"/>
      <c r="BG122" s="909"/>
      <c r="BH122" s="1217"/>
      <c r="BI122" s="909"/>
      <c r="BJ122" s="1365"/>
    </row>
    <row r="123" spans="1:62" x14ac:dyDescent="0.25">
      <c r="A123" s="175"/>
      <c r="B123" s="1432" t="s">
        <v>2001</v>
      </c>
      <c r="C123" s="1363" t="s">
        <v>323</v>
      </c>
      <c r="D123" s="1028">
        <v>0</v>
      </c>
      <c r="E123" s="1028">
        <v>0.11437226697840044</v>
      </c>
      <c r="F123" s="1028">
        <v>0</v>
      </c>
      <c r="G123" s="1028">
        <v>1.4955548070256636E-2</v>
      </c>
      <c r="H123" s="1028">
        <v>0</v>
      </c>
      <c r="I123" s="1028">
        <v>6.7346725856912329E-2</v>
      </c>
      <c r="J123" s="1028">
        <v>0</v>
      </c>
      <c r="K123" s="1028">
        <v>5.7862372143766584E-2</v>
      </c>
      <c r="L123" s="1035">
        <v>0</v>
      </c>
      <c r="M123" s="1028">
        <v>6.4774962782067569E-2</v>
      </c>
      <c r="N123" s="1028">
        <v>0</v>
      </c>
      <c r="O123" s="1028">
        <v>0.11870901116081652</v>
      </c>
      <c r="P123" s="1035">
        <v>0</v>
      </c>
      <c r="Q123" s="1028">
        <v>8.050108576146886E-2</v>
      </c>
      <c r="R123" s="1028">
        <v>0</v>
      </c>
      <c r="S123" s="1028">
        <v>0.1230480613383262</v>
      </c>
      <c r="T123" s="1028">
        <v>0</v>
      </c>
      <c r="U123" s="1028">
        <v>8.9998525146901251E-2</v>
      </c>
      <c r="V123" s="1028">
        <v>0</v>
      </c>
      <c r="W123" s="1028">
        <v>0.12119576397438157</v>
      </c>
      <c r="X123" s="1035">
        <v>0</v>
      </c>
      <c r="Y123" s="1035">
        <v>0.12097442774163319</v>
      </c>
      <c r="Z123" s="1035">
        <v>0</v>
      </c>
      <c r="AA123" s="1035">
        <v>9.5679537348405203E-2</v>
      </c>
      <c r="AB123" s="1028">
        <v>0</v>
      </c>
      <c r="AC123" s="1028">
        <v>0.12514886134164527</v>
      </c>
      <c r="AD123" s="1035">
        <v>0</v>
      </c>
      <c r="AE123" s="1035">
        <v>0.10005521134980036</v>
      </c>
      <c r="AF123" s="1028">
        <v>0</v>
      </c>
      <c r="AG123" s="1028">
        <v>0.19235113105324972</v>
      </c>
      <c r="AH123" s="1035">
        <v>0</v>
      </c>
      <c r="AI123" s="1035">
        <v>0.10068763741475521</v>
      </c>
      <c r="AJ123" s="1028">
        <v>0</v>
      </c>
      <c r="AK123" s="1028">
        <v>0.17586549569087356</v>
      </c>
      <c r="AL123" s="1035">
        <v>0</v>
      </c>
      <c r="AM123" s="1035">
        <v>0.15191881533726634</v>
      </c>
      <c r="AN123" s="1035">
        <v>0</v>
      </c>
      <c r="AO123" s="1035">
        <v>0.11103214321220727</v>
      </c>
      <c r="AP123" s="1028">
        <v>0</v>
      </c>
      <c r="AQ123" s="1028">
        <v>0.14491646623344345</v>
      </c>
      <c r="AR123" s="1035">
        <v>0</v>
      </c>
      <c r="AS123" s="1035">
        <v>0.11522689522251382</v>
      </c>
      <c r="AT123" s="1028">
        <v>0</v>
      </c>
      <c r="AU123" s="1028">
        <v>0.11836101471349751</v>
      </c>
      <c r="AV123" s="1035">
        <v>0</v>
      </c>
      <c r="AW123" s="1035">
        <v>0.11554348605747113</v>
      </c>
      <c r="AX123" s="1028">
        <v>0</v>
      </c>
      <c r="AY123" s="1028">
        <v>7.5371357796583272E-2</v>
      </c>
      <c r="AZ123" s="1028">
        <v>0</v>
      </c>
      <c r="BA123" s="1028">
        <v>0.11283598249612259</v>
      </c>
      <c r="BB123" s="1028">
        <v>0</v>
      </c>
      <c r="BC123" s="1028">
        <v>0.12827019808999629</v>
      </c>
      <c r="BD123" s="1028">
        <v>0</v>
      </c>
      <c r="BE123" s="1028">
        <v>0.11148402441824908</v>
      </c>
      <c r="BF123" s="1217"/>
      <c r="BG123" s="909"/>
      <c r="BH123" s="1217"/>
      <c r="BI123" s="909"/>
      <c r="BJ123" s="1365"/>
    </row>
    <row r="124" spans="1:62" x14ac:dyDescent="0.25">
      <c r="A124" s="175"/>
      <c r="B124" s="1431" t="s">
        <v>64</v>
      </c>
      <c r="C124" s="914" t="s">
        <v>323</v>
      </c>
      <c r="D124" s="1035">
        <v>7.1781174135714887E-2</v>
      </c>
      <c r="E124" s="1035">
        <v>0.14353820799754388</v>
      </c>
      <c r="F124" s="1035">
        <v>7.1777502266698961E-2</v>
      </c>
      <c r="G124" s="1035">
        <v>0.19614144793028804</v>
      </c>
      <c r="H124" s="1035">
        <v>7.1779308056973967E-2</v>
      </c>
      <c r="I124" s="1035">
        <v>0.16843885533561834</v>
      </c>
      <c r="J124" s="1035">
        <v>0.10056165904273281</v>
      </c>
      <c r="K124" s="1035">
        <v>0.25354676803112103</v>
      </c>
      <c r="L124" s="1035">
        <v>7.8492049489822802E-2</v>
      </c>
      <c r="M124" s="1035">
        <v>0.19026956607282847</v>
      </c>
      <c r="N124" s="1035">
        <v>0.1695433768257778</v>
      </c>
      <c r="O124" s="1035">
        <v>0.10839497547579507</v>
      </c>
      <c r="P124" s="1035">
        <v>8.7235277354472646E-2</v>
      </c>
      <c r="Q124" s="1035">
        <v>0.16616912170344397</v>
      </c>
      <c r="R124" s="1035">
        <v>7.2694999979559291E-2</v>
      </c>
      <c r="S124" s="1035">
        <v>0.1022203121204758</v>
      </c>
      <c r="T124" s="1035">
        <v>8.3538811066303467E-2</v>
      </c>
      <c r="U124" s="1035">
        <v>0.15176775324687225</v>
      </c>
      <c r="V124" s="1035">
        <v>7.2731514529228908E-2</v>
      </c>
      <c r="W124" s="1035">
        <v>9.7309181717183377E-2</v>
      </c>
      <c r="X124" s="1035">
        <v>8.4845059260686043E-2</v>
      </c>
      <c r="Y124" s="1035">
        <v>0.10266810655329008</v>
      </c>
      <c r="Z124" s="1035">
        <v>8.1406952216793851E-2</v>
      </c>
      <c r="AA124" s="1035">
        <v>0.14176873052328554</v>
      </c>
      <c r="AB124" s="1035">
        <v>7.1520422622794649E-2</v>
      </c>
      <c r="AC124" s="1035">
        <v>0.12231602725819893</v>
      </c>
      <c r="AD124" s="1035">
        <v>7.9673650125731854E-2</v>
      </c>
      <c r="AE124" s="1035">
        <v>0.1388611612961784</v>
      </c>
      <c r="AF124" s="1035">
        <v>7.151653586317358E-2</v>
      </c>
      <c r="AG124" s="1035">
        <v>6.838951172518259</v>
      </c>
      <c r="AH124" s="1035">
        <v>7.8490211744951438E-2</v>
      </c>
      <c r="AI124" s="1035">
        <v>0.17459225143450235</v>
      </c>
      <c r="AJ124" s="1035">
        <v>7.1520422622794649E-2</v>
      </c>
      <c r="AK124" s="1035">
        <v>8.8608235209459374E-2</v>
      </c>
      <c r="AL124" s="1035">
        <v>7.1519155016418756E-2</v>
      </c>
      <c r="AM124" s="1035">
        <v>0.21990148002222026</v>
      </c>
      <c r="AN124" s="1035">
        <v>7.7581719619109285E-2</v>
      </c>
      <c r="AO124" s="1035">
        <v>0.16288714500142937</v>
      </c>
      <c r="AP124" s="1035">
        <v>7.1520422622794649E-2</v>
      </c>
      <c r="AQ124" s="1035">
        <v>9.057457198569932E-2</v>
      </c>
      <c r="AR124" s="1035">
        <v>7.688275490584251E-2</v>
      </c>
      <c r="AS124" s="1035">
        <v>0.15386186544502903</v>
      </c>
      <c r="AT124" s="1035">
        <v>7.1633181353289999E-2</v>
      </c>
      <c r="AU124" s="1035">
        <v>8.4108314136103562E-2</v>
      </c>
      <c r="AV124" s="1035">
        <v>7.6389234175172877E-2</v>
      </c>
      <c r="AW124" s="1035">
        <v>0.14677496958896569</v>
      </c>
      <c r="AX124" s="1035">
        <v>7.1520422622794649E-2</v>
      </c>
      <c r="AY124" s="1035">
        <v>9.1883586302202447E-2</v>
      </c>
      <c r="AZ124" s="1035">
        <v>7.1555412629210072E-2</v>
      </c>
      <c r="BA124" s="1035">
        <v>8.8999127818194967E-2</v>
      </c>
      <c r="BB124" s="1035">
        <v>7.1537073414197933E-2</v>
      </c>
      <c r="BC124" s="1035">
        <v>0.14069382287456772</v>
      </c>
      <c r="BD124" s="1035">
        <v>7.5928681391928057E-2</v>
      </c>
      <c r="BE124" s="1035">
        <v>0.14129016069918501</v>
      </c>
      <c r="BF124" s="1273"/>
      <c r="BG124" s="909"/>
      <c r="BH124" s="1217"/>
      <c r="BI124" s="909"/>
      <c r="BJ124" s="1365"/>
    </row>
    <row r="125" spans="1:62" ht="15.75" x14ac:dyDescent="0.25">
      <c r="A125" s="175"/>
      <c r="B125" s="1433" t="s">
        <v>136</v>
      </c>
      <c r="C125" s="1425" t="s">
        <v>323</v>
      </c>
      <c r="D125" s="1434">
        <v>5.8190698447314375</v>
      </c>
      <c r="E125" s="1434">
        <v>6.2156479472066852</v>
      </c>
      <c r="F125" s="1434">
        <v>5.8123280603334351</v>
      </c>
      <c r="G125" s="1434">
        <v>6.3285548191809031</v>
      </c>
      <c r="H125" s="1434">
        <v>5.8156436058088659</v>
      </c>
      <c r="I125" s="1434">
        <v>6.2723600652593152</v>
      </c>
      <c r="J125" s="1434">
        <v>6.252995740429987</v>
      </c>
      <c r="K125" s="1434">
        <v>7.0163171864011664</v>
      </c>
      <c r="L125" s="1035">
        <v>5.9176447174021725</v>
      </c>
      <c r="M125" s="1434">
        <v>6.4699824642222374</v>
      </c>
      <c r="N125" s="1434">
        <v>7.7286662431280844</v>
      </c>
      <c r="O125" s="1434">
        <v>5.9975708212932197</v>
      </c>
      <c r="P125" s="1035">
        <v>6.0915485398998239</v>
      </c>
      <c r="Q125" s="1435">
        <v>6.3309225475198438</v>
      </c>
      <c r="R125" s="1434">
        <v>5.9155176479076816</v>
      </c>
      <c r="S125" s="1434">
        <v>5.9945722275614308</v>
      </c>
      <c r="T125" s="1435">
        <v>6.0467975189153176</v>
      </c>
      <c r="U125" s="1435">
        <v>6.2551874599631319</v>
      </c>
      <c r="V125" s="1434">
        <v>5.9554124893098255</v>
      </c>
      <c r="W125" s="1434">
        <v>5.9775120545997682</v>
      </c>
      <c r="X125" s="1434">
        <v>6.1598432471632441</v>
      </c>
      <c r="Y125" s="1434">
        <v>5.989922457622213</v>
      </c>
      <c r="Z125" s="1434">
        <v>6.0287708104402764</v>
      </c>
      <c r="AA125" s="1434">
        <v>6.2078763194773892</v>
      </c>
      <c r="AB125" s="1434">
        <v>5.9185019189583619</v>
      </c>
      <c r="AC125" s="1434">
        <v>6.0970123553483413</v>
      </c>
      <c r="AD125" s="1434">
        <v>6.0094385160929535</v>
      </c>
      <c r="AE125" s="1434">
        <v>6.1913023947145307</v>
      </c>
      <c r="AF125" s="1434">
        <v>5.8679361229423455</v>
      </c>
      <c r="AG125" s="1434">
        <v>29.436172268975831</v>
      </c>
      <c r="AH125" s="1035">
        <v>5.9889092752809967</v>
      </c>
      <c r="AI125" s="1434">
        <v>6.3410738789124395</v>
      </c>
      <c r="AJ125" s="1434">
        <v>5.8607390227005398</v>
      </c>
      <c r="AK125" s="1434">
        <v>5.9578574346924951</v>
      </c>
      <c r="AL125" s="1434">
        <v>5.8825484570394204</v>
      </c>
      <c r="AM125" s="1434">
        <v>6.4229770532211647</v>
      </c>
      <c r="AN125" s="1035">
        <v>5.9722026485530257</v>
      </c>
      <c r="AO125" s="1035">
        <v>6.2868671517283561</v>
      </c>
      <c r="AP125" s="1434">
        <v>5.8608476022205673</v>
      </c>
      <c r="AQ125" s="1434">
        <v>5.8560511441313423</v>
      </c>
      <c r="AR125" s="1035">
        <v>5.9593616265608853</v>
      </c>
      <c r="AS125" s="1035">
        <v>6.2300750558115734</v>
      </c>
      <c r="AT125" s="1434">
        <v>5.8591772297916185</v>
      </c>
      <c r="AU125" s="1434">
        <v>5.888599128118563</v>
      </c>
      <c r="AV125" s="1435">
        <v>5.9499431326203212</v>
      </c>
      <c r="AW125" s="1435">
        <v>6.1941702176749738</v>
      </c>
      <c r="AX125" s="1434">
        <v>5.8704881721591375</v>
      </c>
      <c r="AY125" s="1434">
        <v>5.8758634243320023</v>
      </c>
      <c r="AZ125" s="1434">
        <v>5.8636537802288489</v>
      </c>
      <c r="BA125" s="1434">
        <v>5.8730059845119555</v>
      </c>
      <c r="BB125" s="1434">
        <v>5.8732107674085681</v>
      </c>
      <c r="BC125" s="1434">
        <v>6.0909850780609363</v>
      </c>
      <c r="BD125" s="1434">
        <v>5.9500019581826908</v>
      </c>
      <c r="BE125" s="1434">
        <v>6.1600133062678522</v>
      </c>
      <c r="BG125" s="909"/>
      <c r="BH125" s="1217"/>
      <c r="BI125" s="909"/>
      <c r="BJ125" s="1365"/>
    </row>
    <row r="126" spans="1:62" x14ac:dyDescent="0.25">
      <c r="A126" s="175"/>
      <c r="B126" s="1101"/>
      <c r="C126" s="1101"/>
      <c r="D126" s="1101"/>
      <c r="E126" s="1101"/>
      <c r="F126" s="1101"/>
      <c r="G126" s="1101"/>
      <c r="H126" s="1101"/>
      <c r="I126" s="1101"/>
      <c r="J126" s="1101"/>
      <c r="K126" s="1101"/>
      <c r="L126" s="1101"/>
      <c r="M126" s="1101"/>
      <c r="N126" s="1101"/>
      <c r="O126" s="1101"/>
      <c r="P126" s="1101"/>
      <c r="Q126" s="1101"/>
      <c r="R126" s="1101"/>
      <c r="S126" s="1101"/>
      <c r="T126" s="1101"/>
      <c r="U126" s="1101"/>
      <c r="V126" s="1101"/>
      <c r="W126" s="1101"/>
      <c r="X126" s="1101"/>
      <c r="Y126" s="1101"/>
      <c r="Z126" s="1101"/>
      <c r="AA126" s="1101"/>
      <c r="AB126" s="1101"/>
      <c r="AC126" s="1101"/>
      <c r="AD126" s="1101"/>
      <c r="AE126" s="1101"/>
      <c r="AF126" s="1101"/>
      <c r="AG126" s="1101"/>
      <c r="AH126" s="1101"/>
      <c r="AI126" s="1101"/>
      <c r="AJ126" s="1101"/>
      <c r="AK126" s="1101"/>
      <c r="AL126" s="1101"/>
      <c r="AM126" s="1101"/>
      <c r="AN126" s="1101"/>
      <c r="AO126" s="1101"/>
      <c r="AP126" s="1101"/>
      <c r="AQ126" s="1101"/>
      <c r="AR126" s="1101"/>
      <c r="AS126" s="1101"/>
      <c r="AT126" s="1101"/>
      <c r="AU126" s="1101"/>
      <c r="AV126" s="1101"/>
      <c r="AW126" s="1101"/>
      <c r="AX126" s="1101"/>
      <c r="AY126" s="1101"/>
      <c r="AZ126" s="1101"/>
      <c r="BA126" s="1101"/>
      <c r="BB126" s="1101"/>
      <c r="BC126" s="1101"/>
      <c r="BD126" s="1101"/>
      <c r="BE126" s="1101"/>
      <c r="BF126" s="1217"/>
      <c r="BG126" s="1217"/>
      <c r="BH126" s="1217"/>
      <c r="BI126" s="1365"/>
      <c r="BJ126" s="1365"/>
    </row>
    <row r="127" spans="1:62" x14ac:dyDescent="0.25">
      <c r="A127" s="175"/>
      <c r="B127" s="1101" t="s">
        <v>267</v>
      </c>
      <c r="C127" s="1436" t="s">
        <v>50</v>
      </c>
      <c r="D127" s="1437">
        <v>226056.603773585</v>
      </c>
      <c r="E127" s="1437">
        <v>220127</v>
      </c>
      <c r="F127" s="1437">
        <v>233603.77358490601</v>
      </c>
      <c r="G127" s="1437">
        <v>197854</v>
      </c>
      <c r="H127" s="1437">
        <v>459660.37735849101</v>
      </c>
      <c r="I127" s="1437">
        <v>417981</v>
      </c>
      <c r="J127" s="1437">
        <v>139811.32075471699</v>
      </c>
      <c r="K127" s="1437">
        <v>144189</v>
      </c>
      <c r="L127" s="1437">
        <v>599471.69811320794</v>
      </c>
      <c r="M127" s="1437">
        <v>562170</v>
      </c>
      <c r="N127" s="1437">
        <v>63679.245283018899</v>
      </c>
      <c r="O127" s="1437">
        <v>234513</v>
      </c>
      <c r="P127" s="1437">
        <v>663150.94339622685</v>
      </c>
      <c r="Q127" s="1437">
        <v>796683</v>
      </c>
      <c r="R127" s="1437">
        <v>226056.603773585</v>
      </c>
      <c r="S127" s="1437">
        <v>231517</v>
      </c>
      <c r="T127" s="1437">
        <v>889207.54716981179</v>
      </c>
      <c r="U127" s="1437">
        <v>1028200</v>
      </c>
      <c r="V127" s="1437">
        <v>218509.43396226401</v>
      </c>
      <c r="W127" s="1437">
        <v>231269</v>
      </c>
      <c r="X127" s="1437">
        <v>508245.28301886795</v>
      </c>
      <c r="Y127" s="1437">
        <v>697299</v>
      </c>
      <c r="Z127" s="1437">
        <v>1107716.9811320759</v>
      </c>
      <c r="AA127" s="1437">
        <v>1259469</v>
      </c>
      <c r="AB127" s="1437">
        <v>235490.56603773599</v>
      </c>
      <c r="AC127" s="1437">
        <v>222138</v>
      </c>
      <c r="AD127" s="1437">
        <v>1343207.5471698118</v>
      </c>
      <c r="AE127" s="1437">
        <v>1481607</v>
      </c>
      <c r="AF127" s="1437">
        <v>227943.396226415</v>
      </c>
      <c r="AG127" s="1437">
        <v>7935</v>
      </c>
      <c r="AH127" s="1437">
        <v>1571150.9433962267</v>
      </c>
      <c r="AI127" s="1437">
        <v>1489542</v>
      </c>
      <c r="AJ127" s="1437">
        <v>235490.56603773599</v>
      </c>
      <c r="AK127" s="1437">
        <v>234930</v>
      </c>
      <c r="AL127" s="1437">
        <v>698924.52830188698</v>
      </c>
      <c r="AM127" s="1437">
        <v>465003</v>
      </c>
      <c r="AN127" s="1437">
        <v>1806641.5094339626</v>
      </c>
      <c r="AO127" s="1437">
        <v>1724472</v>
      </c>
      <c r="AP127" s="1437">
        <v>235490.56603773599</v>
      </c>
      <c r="AQ127" s="1437">
        <v>246040</v>
      </c>
      <c r="AR127" s="1437">
        <v>2042132.0754716985</v>
      </c>
      <c r="AS127" s="1437">
        <v>1970512</v>
      </c>
      <c r="AT127" s="1437">
        <v>211905.660377358</v>
      </c>
      <c r="AU127" s="1437">
        <v>222895</v>
      </c>
      <c r="AV127" s="1437">
        <v>2254037.7358490564</v>
      </c>
      <c r="AW127" s="1437">
        <v>2193407</v>
      </c>
      <c r="AX127" s="1437">
        <v>235490.56603773599</v>
      </c>
      <c r="AY127" s="1437">
        <v>243552</v>
      </c>
      <c r="AZ127" s="1437">
        <v>682886.79245283001</v>
      </c>
      <c r="BA127" s="1437">
        <v>712487</v>
      </c>
      <c r="BB127" s="1437">
        <v>1381811.3207547171</v>
      </c>
      <c r="BC127" s="1437">
        <v>1177490</v>
      </c>
      <c r="BD127" s="1437">
        <v>2489528.3018867923</v>
      </c>
      <c r="BE127" s="1437">
        <v>2436959</v>
      </c>
      <c r="BF127" s="1217"/>
      <c r="BG127" s="1217"/>
      <c r="BH127" s="1217"/>
      <c r="BI127" s="1365"/>
      <c r="BJ127" s="1365"/>
    </row>
    <row r="128" spans="1:62" x14ac:dyDescent="0.25">
      <c r="A128" s="175"/>
      <c r="H128" s="1438"/>
      <c r="I128" s="175"/>
      <c r="L128" s="1438"/>
      <c r="M128" s="175"/>
      <c r="P128" s="1438"/>
      <c r="Q128" s="175"/>
      <c r="T128" s="1438"/>
      <c r="U128" s="175"/>
      <c r="X128" s="1438"/>
      <c r="AF128" s="1365"/>
      <c r="AG128" s="1365"/>
      <c r="AH128" s="1365"/>
      <c r="AI128" s="1365"/>
    </row>
    <row r="129" spans="1:3" x14ac:dyDescent="0.25">
      <c r="A129" s="175"/>
    </row>
    <row r="130" spans="1:3" ht="21" hidden="1" customHeight="1" x14ac:dyDescent="0.25">
      <c r="A130" s="175"/>
      <c r="B130" s="1439" t="s">
        <v>322</v>
      </c>
    </row>
    <row r="131" spans="1:3" ht="15.75" hidden="1" customHeight="1" thickBot="1" x14ac:dyDescent="0.3">
      <c r="A131" s="175"/>
    </row>
    <row r="132" spans="1:3" ht="15.75" hidden="1" customHeight="1" thickBot="1" x14ac:dyDescent="0.3">
      <c r="B132" s="1440" t="s">
        <v>106</v>
      </c>
      <c r="C132" s="1441" t="s">
        <v>327</v>
      </c>
    </row>
    <row r="133" spans="1:3" ht="15.75" hidden="1" customHeight="1" thickBot="1" x14ac:dyDescent="0.3">
      <c r="B133" s="1440" t="s">
        <v>107</v>
      </c>
      <c r="C133" s="1441" t="s">
        <v>327</v>
      </c>
    </row>
    <row r="134" spans="1:3" ht="15.75" hidden="1" customHeight="1" thickBot="1" x14ac:dyDescent="0.3">
      <c r="B134" s="1440" t="s">
        <v>80</v>
      </c>
      <c r="C134" s="1441" t="s">
        <v>327</v>
      </c>
    </row>
    <row r="135" spans="1:3" ht="15.75" hidden="1" customHeight="1" thickBot="1" x14ac:dyDescent="0.3">
      <c r="B135" s="1440" t="s">
        <v>108</v>
      </c>
      <c r="C135" s="1441" t="s">
        <v>327</v>
      </c>
    </row>
    <row r="136" spans="1:3" ht="15.75" hidden="1" customHeight="1" thickBot="1" x14ac:dyDescent="0.3">
      <c r="B136" s="1440" t="s">
        <v>81</v>
      </c>
      <c r="C136" s="1441" t="s">
        <v>327</v>
      </c>
    </row>
    <row r="137" spans="1:3" ht="15.75" hidden="1" customHeight="1" thickBot="1" x14ac:dyDescent="0.3">
      <c r="B137" s="1440" t="s">
        <v>57</v>
      </c>
      <c r="C137" s="1441" t="s">
        <v>327</v>
      </c>
    </row>
    <row r="138" spans="1:3" ht="15.75" hidden="1" customHeight="1" thickBot="1" x14ac:dyDescent="0.3">
      <c r="B138" s="1440" t="s">
        <v>58</v>
      </c>
      <c r="C138" s="1441" t="s">
        <v>327</v>
      </c>
    </row>
    <row r="139" spans="1:3" ht="15.75" hidden="1" customHeight="1" thickBot="1" x14ac:dyDescent="0.3">
      <c r="B139" s="1440" t="s">
        <v>59</v>
      </c>
      <c r="C139" s="1441" t="s">
        <v>327</v>
      </c>
    </row>
    <row r="140" spans="1:3" ht="15.75" hidden="1" customHeight="1" thickBot="1" x14ac:dyDescent="0.3">
      <c r="B140" s="1440" t="s">
        <v>91</v>
      </c>
      <c r="C140" s="1441" t="s">
        <v>327</v>
      </c>
    </row>
    <row r="141" spans="1:3" ht="15.75" hidden="1" customHeight="1" thickBot="1" x14ac:dyDescent="0.3">
      <c r="B141" s="1440" t="s">
        <v>109</v>
      </c>
      <c r="C141" s="1441" t="s">
        <v>327</v>
      </c>
    </row>
    <row r="142" spans="1:3" ht="15.75" hidden="1" customHeight="1" thickBot="1" x14ac:dyDescent="0.3">
      <c r="B142" s="1440" t="s">
        <v>82</v>
      </c>
      <c r="C142" s="1441" t="s">
        <v>327</v>
      </c>
    </row>
    <row r="143" spans="1:3" ht="15.75" hidden="1" customHeight="1" thickBot="1" x14ac:dyDescent="0.3">
      <c r="B143" s="1440" t="s">
        <v>60</v>
      </c>
      <c r="C143" s="1441" t="s">
        <v>327</v>
      </c>
    </row>
    <row r="144" spans="1:3" ht="15" hidden="1" customHeight="1" x14ac:dyDescent="0.25"/>
    <row r="145" spans="4:29" ht="15" hidden="1" customHeight="1" x14ac:dyDescent="0.25"/>
    <row r="146" spans="4:29" ht="15" hidden="1" customHeight="1" x14ac:dyDescent="0.25"/>
    <row r="147" spans="4:29" hidden="1" x14ac:dyDescent="0.25"/>
    <row r="148" spans="4:29" hidden="1" x14ac:dyDescent="0.25"/>
    <row r="149" spans="4:29" hidden="1" x14ac:dyDescent="0.25"/>
    <row r="150" spans="4:29" hidden="1" x14ac:dyDescent="0.25"/>
    <row r="151" spans="4:29" hidden="1" x14ac:dyDescent="0.25"/>
    <row r="152" spans="4:29" hidden="1" x14ac:dyDescent="0.25"/>
    <row r="156" spans="4:29" ht="15" hidden="1" customHeight="1" x14ac:dyDescent="0.25"/>
    <row r="157" spans="4:29" ht="15" hidden="1" customHeight="1" x14ac:dyDescent="0.25"/>
    <row r="158" spans="4:29" ht="15" hidden="1" customHeight="1" x14ac:dyDescent="0.25"/>
    <row r="159" spans="4:29" ht="15" hidden="1" customHeight="1" x14ac:dyDescent="0.25">
      <c r="H159" s="1438"/>
      <c r="I159" s="175"/>
      <c r="J159" s="1438"/>
      <c r="L159" s="1438"/>
      <c r="N159" s="1438"/>
      <c r="P159" s="1438"/>
      <c r="R159" s="1438"/>
      <c r="T159" s="1438"/>
      <c r="V159" s="1438"/>
      <c r="AB159" s="1438"/>
    </row>
    <row r="160" spans="4:29" ht="15" hidden="1" customHeight="1" x14ac:dyDescent="0.25">
      <c r="D160" s="1253"/>
      <c r="E160" s="1253"/>
      <c r="F160" s="1253"/>
      <c r="G160" s="1253"/>
      <c r="H160" s="1442"/>
      <c r="I160" s="1436"/>
      <c r="J160" s="1442"/>
      <c r="K160" s="1253"/>
      <c r="L160" s="1442"/>
      <c r="M160" s="1253"/>
      <c r="N160" s="1442"/>
      <c r="O160" s="1253"/>
      <c r="P160" s="1442"/>
      <c r="Q160" s="1253"/>
      <c r="R160" s="1442"/>
      <c r="S160" s="1253"/>
      <c r="T160" s="1442"/>
      <c r="U160" s="1253"/>
      <c r="V160" s="1442"/>
      <c r="W160" s="1253"/>
      <c r="X160" s="1253"/>
      <c r="Y160" s="1253"/>
      <c r="Z160" s="1253"/>
      <c r="AA160" s="1253"/>
      <c r="AB160" s="1442"/>
      <c r="AC160" s="1253"/>
    </row>
    <row r="161" spans="2:29" ht="15" hidden="1" customHeight="1" x14ac:dyDescent="0.25">
      <c r="B161" s="32" t="s">
        <v>1163</v>
      </c>
      <c r="D161" s="1443">
        <v>0</v>
      </c>
      <c r="E161" s="1443"/>
      <c r="F161" s="1443">
        <v>0</v>
      </c>
      <c r="G161" s="1443"/>
      <c r="H161" s="1443">
        <v>0</v>
      </c>
      <c r="I161" s="1443">
        <v>0</v>
      </c>
      <c r="J161" s="1443">
        <v>0</v>
      </c>
      <c r="K161" s="1443"/>
      <c r="L161" s="1443">
        <v>0</v>
      </c>
      <c r="M161" s="1443"/>
      <c r="N161" s="1443">
        <v>0</v>
      </c>
      <c r="O161" s="1443"/>
      <c r="P161" s="1443">
        <v>0</v>
      </c>
      <c r="Q161" s="1443">
        <v>0</v>
      </c>
      <c r="R161" s="1443">
        <v>0</v>
      </c>
      <c r="S161" s="1443"/>
      <c r="T161" s="1443">
        <v>0</v>
      </c>
      <c r="U161" s="1443">
        <v>0</v>
      </c>
      <c r="V161" s="1443">
        <v>0</v>
      </c>
      <c r="W161" s="1443"/>
      <c r="X161" s="1443">
        <v>0</v>
      </c>
      <c r="Y161" s="1443"/>
      <c r="Z161" s="1443">
        <v>0</v>
      </c>
      <c r="AA161" s="1443"/>
      <c r="AB161" s="1443">
        <v>0</v>
      </c>
      <c r="AC161" s="1443"/>
    </row>
    <row r="162" spans="2:29" ht="15" hidden="1" customHeight="1" x14ac:dyDescent="0.25">
      <c r="D162" s="1253"/>
      <c r="E162" s="1253"/>
      <c r="F162" s="1253"/>
      <c r="G162" s="1253"/>
      <c r="H162" s="1442"/>
      <c r="I162" s="1436"/>
      <c r="J162" s="1442"/>
      <c r="K162" s="1253"/>
      <c r="L162" s="1442"/>
      <c r="M162" s="1253"/>
      <c r="N162" s="1442"/>
      <c r="O162" s="1253"/>
      <c r="P162" s="1442"/>
      <c r="Q162" s="1253"/>
      <c r="R162" s="1442"/>
      <c r="S162" s="1253"/>
      <c r="T162" s="1442"/>
      <c r="U162" s="1253"/>
      <c r="V162" s="1442"/>
      <c r="W162" s="1253"/>
      <c r="X162" s="1253"/>
      <c r="Y162" s="1253"/>
      <c r="Z162" s="1253"/>
      <c r="AA162" s="1253"/>
      <c r="AB162" s="1442"/>
      <c r="AC162" s="1253"/>
    </row>
    <row r="163" spans="2:29" ht="15" hidden="1" customHeight="1" x14ac:dyDescent="0.25">
      <c r="D163" s="1253">
        <v>382927.49999999988</v>
      </c>
      <c r="E163" s="1253"/>
      <c r="F163" s="1253">
        <v>382927.49999999988</v>
      </c>
      <c r="G163" s="1253"/>
      <c r="H163" s="1442"/>
      <c r="I163" s="1436"/>
      <c r="J163" s="1442">
        <v>368314.87500000256</v>
      </c>
      <c r="K163" s="1253"/>
      <c r="L163" s="1442">
        <v>1134169.8750000023</v>
      </c>
      <c r="M163" s="1253"/>
      <c r="N163" s="1442">
        <v>380800.12500000373</v>
      </c>
      <c r="O163" s="1253"/>
      <c r="P163" s="1442"/>
      <c r="Q163" s="1253"/>
      <c r="R163" s="1442">
        <v>380800.12500000373</v>
      </c>
      <c r="S163" s="1253"/>
      <c r="T163" s="1442"/>
      <c r="U163" s="1253"/>
      <c r="V163" s="1442">
        <v>380800.12500000373</v>
      </c>
      <c r="W163" s="1253"/>
      <c r="X163" s="1253">
        <v>1142400.3750000112</v>
      </c>
      <c r="Y163" s="1253"/>
      <c r="Z163" s="1253">
        <v>2276570.2500000135</v>
      </c>
      <c r="AA163" s="1253"/>
      <c r="AB163" s="1442">
        <v>380800.12500000373</v>
      </c>
      <c r="AC163" s="1253"/>
    </row>
    <row r="164" spans="2:29" ht="15" hidden="1" customHeight="1" x14ac:dyDescent="0.25">
      <c r="B164" s="32" t="s">
        <v>1164</v>
      </c>
      <c r="D164" s="1443">
        <v>10927.499999999825</v>
      </c>
      <c r="E164" s="1443"/>
      <c r="F164" s="1443">
        <v>-1472.5000000001164</v>
      </c>
      <c r="G164" s="1443"/>
      <c r="H164" s="1443">
        <v>-756400</v>
      </c>
      <c r="I164" s="1443">
        <v>-700215.76080000005</v>
      </c>
      <c r="J164" s="1443">
        <v>107564.8750000025</v>
      </c>
      <c r="K164" s="1443"/>
      <c r="L164" s="1443">
        <v>117019.87500000233</v>
      </c>
      <c r="M164" s="1443"/>
      <c r="N164" s="1443">
        <v>251300.12500000375</v>
      </c>
      <c r="O164" s="1443"/>
      <c r="P164" s="1443">
        <v>-1146650</v>
      </c>
      <c r="Q164" s="1443">
        <v>-1358124.1842</v>
      </c>
      <c r="R164" s="1443">
        <v>8800.1250000037253</v>
      </c>
      <c r="S164" s="1443"/>
      <c r="T164" s="1443">
        <v>-1518650</v>
      </c>
      <c r="U164" s="1443">
        <v>-1727586.3132000002</v>
      </c>
      <c r="V164" s="1443">
        <v>21200.125000003725</v>
      </c>
      <c r="W164" s="1443"/>
      <c r="X164" s="1443">
        <v>281300.37500001118</v>
      </c>
      <c r="Y164" s="1443"/>
      <c r="Z164" s="1443">
        <v>398320.2500000135</v>
      </c>
      <c r="AA164" s="1443"/>
      <c r="AB164" s="1443">
        <v>-6699.8749999962747</v>
      </c>
      <c r="AC164" s="1443"/>
    </row>
    <row r="165" spans="2:29" ht="15" hidden="1" customHeight="1" x14ac:dyDescent="0.25">
      <c r="D165" s="1253"/>
      <c r="E165" s="1253"/>
      <c r="F165" s="1253"/>
      <c r="G165" s="1253"/>
      <c r="H165" s="1442"/>
      <c r="I165" s="1436"/>
      <c r="J165" s="1442"/>
      <c r="K165" s="1253"/>
      <c r="L165" s="1442"/>
      <c r="M165" s="1253"/>
      <c r="N165" s="1442"/>
      <c r="O165" s="1253"/>
      <c r="P165" s="1442"/>
      <c r="Q165" s="1253"/>
      <c r="R165" s="1442"/>
      <c r="S165" s="1253"/>
      <c r="T165" s="1442"/>
      <c r="U165" s="1253"/>
      <c r="V165" s="1442"/>
      <c r="W165" s="1253"/>
      <c r="X165" s="1253"/>
      <c r="Y165" s="1253"/>
      <c r="Z165" s="1253"/>
      <c r="AA165" s="1253"/>
      <c r="AB165" s="1442"/>
      <c r="AC165" s="1253"/>
    </row>
    <row r="166" spans="2:29" ht="15" hidden="1" customHeight="1" x14ac:dyDescent="0.25">
      <c r="D166" s="1253">
        <v>368047.49999999988</v>
      </c>
      <c r="E166" s="1253"/>
      <c r="F166" s="1253">
        <v>368047.49999999988</v>
      </c>
      <c r="G166" s="1253"/>
      <c r="H166" s="1442"/>
      <c r="I166" s="1436"/>
      <c r="J166" s="1442">
        <v>353914.87500000256</v>
      </c>
      <c r="K166" s="1253"/>
      <c r="L166" s="1442"/>
      <c r="M166" s="1253"/>
      <c r="N166" s="1442">
        <v>365920.12500000338</v>
      </c>
      <c r="O166" s="1253"/>
      <c r="P166" s="1442"/>
      <c r="Q166" s="1253"/>
      <c r="R166" s="1442">
        <v>365920.12500000338</v>
      </c>
      <c r="S166" s="1253"/>
      <c r="T166" s="1442"/>
      <c r="U166" s="1253"/>
      <c r="V166" s="1442">
        <v>365920.12500000338</v>
      </c>
      <c r="W166" s="1253"/>
      <c r="X166" s="1253"/>
      <c r="Y166" s="1253"/>
      <c r="Z166" s="1253"/>
      <c r="AA166" s="1253"/>
      <c r="AB166" s="1442">
        <v>365920.12500000338</v>
      </c>
      <c r="AC166" s="1253"/>
    </row>
    <row r="167" spans="2:29" ht="15" hidden="1" customHeight="1" x14ac:dyDescent="0.25">
      <c r="D167" s="1253"/>
      <c r="E167" s="1253"/>
      <c r="F167" s="1253"/>
      <c r="G167" s="1253"/>
      <c r="H167" s="1442"/>
      <c r="I167" s="1436"/>
      <c r="J167" s="1442"/>
      <c r="K167" s="1253"/>
      <c r="L167" s="1442"/>
      <c r="M167" s="1253"/>
      <c r="N167" s="1442"/>
      <c r="O167" s="1253"/>
      <c r="P167" s="1442"/>
      <c r="Q167" s="1253"/>
      <c r="R167" s="1442"/>
      <c r="S167" s="1253"/>
      <c r="T167" s="1442"/>
      <c r="U167" s="1253"/>
      <c r="V167" s="1442"/>
      <c r="W167" s="1253"/>
      <c r="X167" s="1253"/>
      <c r="Y167" s="1253"/>
      <c r="Z167" s="1253"/>
      <c r="AA167" s="1253"/>
      <c r="AB167" s="1442"/>
      <c r="AC167" s="1253"/>
    </row>
    <row r="168" spans="2:29" ht="15" hidden="1" customHeight="1" x14ac:dyDescent="0.25">
      <c r="B168" s="32" t="s">
        <v>1165</v>
      </c>
      <c r="D168" s="1443">
        <v>11527.499999999825</v>
      </c>
      <c r="E168" s="1253"/>
      <c r="F168" s="1443">
        <v>-356.50000000011642</v>
      </c>
      <c r="G168" s="1253"/>
      <c r="H168" s="1442"/>
      <c r="I168" s="1436"/>
      <c r="J168" s="1443">
        <v>105307.3750000025</v>
      </c>
      <c r="K168" s="1253"/>
      <c r="L168" s="1442"/>
      <c r="M168" s="1253"/>
      <c r="N168" s="1443">
        <v>244769.12500000341</v>
      </c>
      <c r="O168" s="1253"/>
      <c r="P168" s="1442"/>
      <c r="Q168" s="1253"/>
      <c r="R168" s="1443">
        <v>9544.125000003376</v>
      </c>
      <c r="S168" s="1253"/>
      <c r="T168" s="1442"/>
      <c r="U168" s="1253"/>
      <c r="V168" s="1443">
        <v>21428.125000003376</v>
      </c>
      <c r="W168" s="1253"/>
      <c r="X168" s="1253"/>
      <c r="Y168" s="1253"/>
      <c r="Z168" s="1253"/>
      <c r="AA168" s="1253"/>
      <c r="AB168" s="1443">
        <v>-5490.874999996624</v>
      </c>
      <c r="AC168" s="1253"/>
    </row>
    <row r="169" spans="2:29" ht="15" hidden="1" customHeight="1" x14ac:dyDescent="0.25">
      <c r="B169" s="32" t="s">
        <v>1166</v>
      </c>
      <c r="D169" s="1443">
        <v>11527.499999999767</v>
      </c>
      <c r="E169" s="1253"/>
      <c r="F169" s="1443">
        <v>-356.50000000017462</v>
      </c>
      <c r="G169" s="1253"/>
      <c r="H169" s="1442"/>
      <c r="I169" s="1436"/>
      <c r="J169" s="1443">
        <v>105307.37500000253</v>
      </c>
      <c r="K169" s="1253"/>
      <c r="L169" s="1442"/>
      <c r="M169" s="1253"/>
      <c r="N169" s="1443">
        <v>244769.12500000341</v>
      </c>
      <c r="O169" s="1253"/>
      <c r="P169" s="1442"/>
      <c r="Q169" s="1253"/>
      <c r="R169" s="1443">
        <v>9544.125000003376</v>
      </c>
      <c r="S169" s="1253"/>
      <c r="T169" s="1442"/>
      <c r="U169" s="1253"/>
      <c r="V169" s="1443">
        <v>21428.125000003434</v>
      </c>
      <c r="W169" s="1253"/>
      <c r="X169" s="1253"/>
      <c r="Y169" s="1253"/>
      <c r="Z169" s="1253"/>
      <c r="AA169" s="1253"/>
      <c r="AB169" s="1443">
        <v>-5490.8749999966822</v>
      </c>
      <c r="AC169" s="1253"/>
    </row>
    <row r="170" spans="2:29" ht="15" hidden="1" customHeight="1" x14ac:dyDescent="0.25">
      <c r="D170" s="1253"/>
      <c r="E170" s="1253"/>
      <c r="F170" s="1253"/>
      <c r="G170" s="1253"/>
      <c r="H170" s="1442"/>
      <c r="I170" s="1436"/>
      <c r="J170" s="1442"/>
      <c r="K170" s="1253"/>
      <c r="L170" s="1442"/>
      <c r="M170" s="1253"/>
      <c r="N170" s="1442"/>
      <c r="O170" s="1253"/>
      <c r="P170" s="1442"/>
      <c r="Q170" s="1253"/>
      <c r="R170" s="1442"/>
      <c r="S170" s="1253"/>
      <c r="T170" s="1442"/>
      <c r="U170" s="1253"/>
      <c r="V170" s="1442"/>
      <c r="W170" s="1253"/>
      <c r="X170" s="1253"/>
      <c r="Y170" s="1253"/>
      <c r="Z170" s="1253"/>
      <c r="AA170" s="1253"/>
      <c r="AB170" s="1442"/>
      <c r="AC170" s="1253"/>
    </row>
    <row r="171" spans="2:29" ht="15" hidden="1" customHeight="1" x14ac:dyDescent="0.25">
      <c r="D171" s="1253"/>
      <c r="E171" s="1253"/>
      <c r="F171" s="1253"/>
      <c r="G171" s="1253"/>
      <c r="H171" s="1442"/>
      <c r="I171" s="1436"/>
      <c r="J171" s="1442"/>
      <c r="K171" s="1253"/>
      <c r="L171" s="1442"/>
      <c r="M171" s="1253"/>
      <c r="N171" s="1442"/>
      <c r="O171" s="1253"/>
      <c r="P171" s="1442"/>
      <c r="Q171" s="1253"/>
      <c r="R171" s="1442"/>
      <c r="S171" s="1253"/>
      <c r="T171" s="1442"/>
      <c r="U171" s="1253"/>
      <c r="V171" s="1442"/>
      <c r="W171" s="1253"/>
      <c r="X171" s="1253"/>
      <c r="Y171" s="1253"/>
      <c r="Z171" s="1253"/>
      <c r="AA171" s="1253"/>
      <c r="AB171" s="1442"/>
      <c r="AC171" s="1253"/>
    </row>
    <row r="172" spans="2:29" ht="15" hidden="1" customHeight="1" x14ac:dyDescent="0.25"/>
    <row r="173" spans="2:29" ht="15" hidden="1" customHeight="1" x14ac:dyDescent="0.25"/>
    <row r="174" spans="2:29" ht="15" hidden="1" customHeight="1" x14ac:dyDescent="0.25"/>
    <row r="175" spans="2:29" ht="15" hidden="1" customHeight="1" x14ac:dyDescent="0.25"/>
    <row r="176" spans="2:29" ht="15" hidden="1" customHeight="1" x14ac:dyDescent="0.25"/>
    <row r="177" ht="15" hidden="1" customHeight="1" x14ac:dyDescent="0.25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B2:BK74"/>
  <sheetViews>
    <sheetView zoomScaleNormal="100" workbookViewId="0">
      <pane xSplit="4" topLeftCell="AN1" activePane="topRight" state="frozen"/>
      <selection activeCell="BS12" sqref="BS12"/>
      <selection pane="topRight" activeCell="BS12" sqref="BS12"/>
    </sheetView>
  </sheetViews>
  <sheetFormatPr defaultColWidth="8.85546875" defaultRowHeight="15" x14ac:dyDescent="0.25"/>
  <cols>
    <col min="1" max="1" width="6.5703125" style="32" customWidth="1"/>
    <col min="2" max="2" width="8.85546875" style="32" hidden="1" customWidth="1"/>
    <col min="3" max="3" width="40.28515625" style="32" customWidth="1"/>
    <col min="4" max="4" width="12.7109375" style="32" customWidth="1"/>
    <col min="5" max="8" width="7.85546875" style="32" bestFit="1" customWidth="1"/>
    <col min="9" max="9" width="12.140625" style="32" hidden="1" customWidth="1"/>
    <col min="10" max="10" width="7.85546875" style="32" hidden="1" customWidth="1"/>
    <col min="11" max="12" width="7.85546875" style="32" bestFit="1" customWidth="1"/>
    <col min="13" max="13" width="12.140625" style="32" customWidth="1"/>
    <col min="14" max="14" width="13.5703125" style="32" customWidth="1"/>
    <col min="15" max="15" width="6.7109375" style="32" bestFit="1" customWidth="1"/>
    <col min="16" max="16" width="7.85546875" style="32" bestFit="1" customWidth="1"/>
    <col min="17" max="18" width="7.85546875" style="32" hidden="1" customWidth="1"/>
    <col min="19" max="20" width="7.85546875" style="32" bestFit="1" customWidth="1"/>
    <col min="21" max="21" width="7.85546875" style="32" hidden="1" customWidth="1"/>
    <col min="22" max="22" width="9" style="32" hidden="1" customWidth="1"/>
    <col min="23" max="24" width="7.85546875" style="32" bestFit="1" customWidth="1"/>
    <col min="25" max="25" width="10.28515625" style="32" customWidth="1"/>
    <col min="26" max="28" width="9.140625" style="32" customWidth="1"/>
    <col min="29" max="30" width="7.85546875" style="32" bestFit="1" customWidth="1"/>
    <col min="31" max="32" width="8.85546875" style="32" hidden="1" customWidth="1"/>
    <col min="33" max="34" width="8.85546875" style="32" customWidth="1"/>
    <col min="35" max="36" width="8.85546875" style="32" hidden="1" customWidth="1"/>
    <col min="37" max="40" width="8.85546875" style="32" customWidth="1"/>
    <col min="41" max="42" width="8.85546875" style="32" hidden="1" customWidth="1"/>
    <col min="43" max="43" width="7.85546875" style="32" customWidth="1"/>
    <col min="44" max="44" width="8.7109375" style="32" customWidth="1"/>
    <col min="45" max="45" width="8.85546875" style="32" hidden="1" customWidth="1"/>
    <col min="46" max="46" width="9" style="32" hidden="1" customWidth="1"/>
    <col min="47" max="48" width="8.85546875" style="32" customWidth="1"/>
    <col min="49" max="50" width="8.85546875" style="32" hidden="1" customWidth="1"/>
    <col min="51" max="59" width="8.85546875" style="32" customWidth="1"/>
    <col min="60" max="16384" width="8.85546875" style="32"/>
  </cols>
  <sheetData>
    <row r="2" spans="3:63" x14ac:dyDescent="0.25">
      <c r="C2" s="4052" t="s">
        <v>82</v>
      </c>
    </row>
    <row r="3" spans="3:63" ht="16.5" thickBot="1" x14ac:dyDescent="0.3">
      <c r="C3" s="4052"/>
      <c r="D3" s="795"/>
      <c r="E3" s="1294">
        <v>30</v>
      </c>
      <c r="F3" s="1294">
        <v>30</v>
      </c>
      <c r="G3" s="1294">
        <v>31</v>
      </c>
      <c r="H3" s="1294">
        <v>31</v>
      </c>
      <c r="I3" s="1294">
        <v>61</v>
      </c>
      <c r="J3" s="1294">
        <v>61</v>
      </c>
      <c r="K3" s="1294">
        <v>30</v>
      </c>
      <c r="L3" s="1294">
        <v>30</v>
      </c>
      <c r="M3" s="1294">
        <v>91</v>
      </c>
      <c r="N3" s="1294">
        <v>91</v>
      </c>
      <c r="O3" s="1294">
        <v>31</v>
      </c>
      <c r="P3" s="1294">
        <v>31</v>
      </c>
      <c r="Q3" s="1294">
        <v>122</v>
      </c>
      <c r="R3" s="1294">
        <v>122</v>
      </c>
      <c r="S3" s="1294">
        <v>31</v>
      </c>
      <c r="T3" s="1294">
        <v>31</v>
      </c>
      <c r="U3" s="1294">
        <v>153</v>
      </c>
      <c r="V3" s="1294">
        <v>153</v>
      </c>
      <c r="W3" s="1294">
        <v>30</v>
      </c>
      <c r="X3" s="1294">
        <v>30</v>
      </c>
      <c r="Y3" s="1294">
        <v>92</v>
      </c>
      <c r="Z3" s="1294">
        <v>92</v>
      </c>
      <c r="AA3" s="1294">
        <v>183</v>
      </c>
      <c r="AB3" s="1294">
        <v>183</v>
      </c>
      <c r="AC3" s="1294">
        <v>31</v>
      </c>
      <c r="AD3" s="1294">
        <v>31</v>
      </c>
      <c r="AE3" s="1294">
        <v>214</v>
      </c>
      <c r="AF3" s="1294">
        <v>214</v>
      </c>
      <c r="AG3" s="1294">
        <v>30</v>
      </c>
      <c r="AH3" s="1294">
        <v>30</v>
      </c>
      <c r="AI3" s="1294">
        <v>244</v>
      </c>
      <c r="AJ3" s="1294">
        <v>244</v>
      </c>
      <c r="AK3" s="1294">
        <v>31</v>
      </c>
      <c r="AL3" s="1294">
        <v>31</v>
      </c>
      <c r="AM3" s="1294">
        <v>92</v>
      </c>
      <c r="AN3" s="1294">
        <v>92</v>
      </c>
      <c r="AO3" s="1294">
        <v>275</v>
      </c>
      <c r="AP3" s="1294">
        <v>275</v>
      </c>
      <c r="AQ3" s="1294">
        <v>31</v>
      </c>
      <c r="AR3" s="1294">
        <v>31</v>
      </c>
      <c r="AS3" s="1294">
        <v>306</v>
      </c>
      <c r="AT3" s="1294">
        <v>306</v>
      </c>
      <c r="AU3" s="1294">
        <v>28</v>
      </c>
      <c r="AV3" s="1294">
        <v>28</v>
      </c>
      <c r="AW3" s="1294">
        <v>334</v>
      </c>
      <c r="AX3" s="1294">
        <v>334</v>
      </c>
      <c r="AY3" s="1294">
        <v>31</v>
      </c>
      <c r="AZ3" s="1294">
        <v>31</v>
      </c>
      <c r="BA3" s="1294">
        <v>90</v>
      </c>
      <c r="BB3" s="1294">
        <v>90</v>
      </c>
      <c r="BC3" s="1294">
        <v>182</v>
      </c>
      <c r="BD3" s="1294">
        <v>182</v>
      </c>
      <c r="BE3" s="1294">
        <v>365</v>
      </c>
      <c r="BF3" s="1294">
        <v>365</v>
      </c>
    </row>
    <row r="4" spans="3:63" ht="15.75" x14ac:dyDescent="0.25">
      <c r="C4" s="4028" t="s">
        <v>533</v>
      </c>
      <c r="D4" s="3940" t="s">
        <v>170</v>
      </c>
      <c r="E4" s="3939" t="s">
        <v>1742</v>
      </c>
      <c r="F4" s="3940"/>
      <c r="G4" s="3939" t="s">
        <v>1871</v>
      </c>
      <c r="H4" s="3940"/>
      <c r="I4" s="3939" t="s">
        <v>14</v>
      </c>
      <c r="J4" s="3940"/>
      <c r="K4" s="3939" t="s">
        <v>1911</v>
      </c>
      <c r="L4" s="3940"/>
      <c r="M4" s="3939" t="s">
        <v>639</v>
      </c>
      <c r="N4" s="3940"/>
      <c r="O4" s="3939" t="s">
        <v>1940</v>
      </c>
      <c r="P4" s="3940"/>
      <c r="Q4" s="3942" t="s">
        <v>17</v>
      </c>
      <c r="R4" s="4030"/>
      <c r="S4" s="3939" t="s">
        <v>1964</v>
      </c>
      <c r="T4" s="3940"/>
      <c r="U4" s="3942" t="s">
        <v>18</v>
      </c>
      <c r="V4" s="4030"/>
      <c r="W4" s="3939" t="s">
        <v>1985</v>
      </c>
      <c r="X4" s="3940"/>
      <c r="Y4" s="3939" t="s">
        <v>662</v>
      </c>
      <c r="Z4" s="3940"/>
      <c r="AA4" s="3939" t="s">
        <v>659</v>
      </c>
      <c r="AB4" s="3940"/>
      <c r="AC4" s="3939" t="s">
        <v>2004</v>
      </c>
      <c r="AD4" s="3940"/>
      <c r="AE4" s="3939" t="s">
        <v>24</v>
      </c>
      <c r="AF4" s="3940"/>
      <c r="AG4" s="3939" t="s">
        <v>2020</v>
      </c>
      <c r="AH4" s="3940"/>
      <c r="AI4" s="3939" t="s">
        <v>27</v>
      </c>
      <c r="AJ4" s="3940"/>
      <c r="AK4" s="3939" t="s">
        <v>2037</v>
      </c>
      <c r="AL4" s="3940"/>
      <c r="AM4" s="3939" t="s">
        <v>664</v>
      </c>
      <c r="AN4" s="3940"/>
      <c r="AO4" s="3939" t="s">
        <v>1676</v>
      </c>
      <c r="AP4" s="3940"/>
      <c r="AQ4" s="3939" t="s">
        <v>2142</v>
      </c>
      <c r="AR4" s="3940"/>
      <c r="AS4" s="3939" t="s">
        <v>28</v>
      </c>
      <c r="AT4" s="3940"/>
      <c r="AU4" s="3939" t="s">
        <v>2156</v>
      </c>
      <c r="AV4" s="3940"/>
      <c r="AW4" s="3939" t="s">
        <v>30</v>
      </c>
      <c r="AX4" s="3940"/>
      <c r="AY4" s="3939" t="s">
        <v>2168</v>
      </c>
      <c r="AZ4" s="3940"/>
      <c r="BA4" s="3939" t="s">
        <v>665</v>
      </c>
      <c r="BB4" s="3940"/>
      <c r="BC4" s="3939" t="s">
        <v>673</v>
      </c>
      <c r="BD4" s="3940"/>
      <c r="BE4" s="3939" t="s">
        <v>1763</v>
      </c>
      <c r="BF4" s="3940"/>
    </row>
    <row r="5" spans="3:63" ht="16.5" thickBot="1" x14ac:dyDescent="0.3">
      <c r="C5" s="4029"/>
      <c r="D5" s="4053"/>
      <c r="E5" s="1295" t="s">
        <v>171</v>
      </c>
      <c r="F5" s="1296" t="s">
        <v>172</v>
      </c>
      <c r="G5" s="1295" t="s">
        <v>171</v>
      </c>
      <c r="H5" s="1296" t="s">
        <v>172</v>
      </c>
      <c r="I5" s="1295" t="s">
        <v>171</v>
      </c>
      <c r="J5" s="1296" t="s">
        <v>172</v>
      </c>
      <c r="K5" s="1295" t="s">
        <v>171</v>
      </c>
      <c r="L5" s="1296" t="s">
        <v>172</v>
      </c>
      <c r="M5" s="1295" t="s">
        <v>171</v>
      </c>
      <c r="N5" s="1296" t="s">
        <v>172</v>
      </c>
      <c r="O5" s="1295" t="s">
        <v>171</v>
      </c>
      <c r="P5" s="1296" t="s">
        <v>172</v>
      </c>
      <c r="Q5" s="1297" t="s">
        <v>171</v>
      </c>
      <c r="R5" s="1298" t="s">
        <v>172</v>
      </c>
      <c r="S5" s="1295" t="s">
        <v>171</v>
      </c>
      <c r="T5" s="1296" t="s">
        <v>172</v>
      </c>
      <c r="U5" s="1297" t="s">
        <v>171</v>
      </c>
      <c r="V5" s="1298" t="s">
        <v>172</v>
      </c>
      <c r="W5" s="1295" t="s">
        <v>171</v>
      </c>
      <c r="X5" s="1296" t="s">
        <v>172</v>
      </c>
      <c r="Y5" s="1295" t="s">
        <v>171</v>
      </c>
      <c r="Z5" s="1296" t="s">
        <v>172</v>
      </c>
      <c r="AA5" s="1295" t="s">
        <v>171</v>
      </c>
      <c r="AB5" s="1296" t="s">
        <v>172</v>
      </c>
      <c r="AC5" s="1295" t="s">
        <v>171</v>
      </c>
      <c r="AD5" s="1296" t="s">
        <v>172</v>
      </c>
      <c r="AE5" s="1297" t="s">
        <v>171</v>
      </c>
      <c r="AF5" s="1296" t="s">
        <v>172</v>
      </c>
      <c r="AG5" s="1295" t="s">
        <v>171</v>
      </c>
      <c r="AH5" s="1296" t="s">
        <v>172</v>
      </c>
      <c r="AI5" s="1297" t="s">
        <v>171</v>
      </c>
      <c r="AJ5" s="1296" t="s">
        <v>172</v>
      </c>
      <c r="AK5" s="1295" t="s">
        <v>171</v>
      </c>
      <c r="AL5" s="1296" t="s">
        <v>172</v>
      </c>
      <c r="AM5" s="1295" t="s">
        <v>171</v>
      </c>
      <c r="AN5" s="1296" t="s">
        <v>172</v>
      </c>
      <c r="AO5" s="1297" t="s">
        <v>171</v>
      </c>
      <c r="AP5" s="1296" t="s">
        <v>172</v>
      </c>
      <c r="AQ5" s="1295" t="s">
        <v>171</v>
      </c>
      <c r="AR5" s="1296" t="s">
        <v>172</v>
      </c>
      <c r="AS5" s="1297" t="s">
        <v>171</v>
      </c>
      <c r="AT5" s="1296" t="s">
        <v>172</v>
      </c>
      <c r="AU5" s="1295" t="s">
        <v>171</v>
      </c>
      <c r="AV5" s="1296" t="s">
        <v>172</v>
      </c>
      <c r="AW5" s="1297" t="s">
        <v>171</v>
      </c>
      <c r="AX5" s="1296" t="s">
        <v>172</v>
      </c>
      <c r="AY5" s="1295" t="s">
        <v>171</v>
      </c>
      <c r="AZ5" s="1296" t="s">
        <v>172</v>
      </c>
      <c r="BA5" s="1295" t="s">
        <v>171</v>
      </c>
      <c r="BB5" s="1296" t="s">
        <v>172</v>
      </c>
      <c r="BC5" s="1295" t="s">
        <v>171</v>
      </c>
      <c r="BD5" s="1296" t="s">
        <v>172</v>
      </c>
      <c r="BE5" s="1297" t="s">
        <v>171</v>
      </c>
      <c r="BF5" s="1296" t="s">
        <v>172</v>
      </c>
    </row>
    <row r="6" spans="3:63" ht="15.75" x14ac:dyDescent="0.25">
      <c r="C6" s="1299" t="s">
        <v>518</v>
      </c>
      <c r="D6" s="1300"/>
      <c r="E6" s="1301"/>
      <c r="F6" s="1300"/>
      <c r="G6" s="1301"/>
      <c r="H6" s="1300"/>
      <c r="I6" s="1301"/>
      <c r="J6" s="1300"/>
      <c r="K6" s="1302"/>
      <c r="L6" s="1303"/>
      <c r="M6" s="1302"/>
      <c r="N6" s="1303"/>
      <c r="O6" s="1302"/>
      <c r="P6" s="1303"/>
      <c r="Q6" s="1304"/>
      <c r="R6" s="1305"/>
      <c r="S6" s="1302"/>
      <c r="T6" s="1303"/>
      <c r="U6" s="1304"/>
      <c r="V6" s="1305"/>
      <c r="W6" s="1302"/>
      <c r="X6" s="1303"/>
      <c r="Y6" s="1302"/>
      <c r="Z6" s="1303"/>
      <c r="AA6" s="1302"/>
      <c r="AB6" s="1303"/>
      <c r="AC6" s="1302"/>
      <c r="AD6" s="1303"/>
      <c r="AE6" s="1304"/>
      <c r="AF6" s="1303"/>
      <c r="AG6" s="1302"/>
      <c r="AH6" s="1303"/>
      <c r="AI6" s="1304"/>
      <c r="AJ6" s="1303"/>
      <c r="AK6" s="1302"/>
      <c r="AL6" s="1303"/>
      <c r="AM6" s="1302"/>
      <c r="AN6" s="1303"/>
      <c r="AO6" s="1304"/>
      <c r="AP6" s="1303"/>
      <c r="AQ6" s="1302"/>
      <c r="AR6" s="1303"/>
      <c r="AS6" s="1304"/>
      <c r="AT6" s="1303"/>
      <c r="AU6" s="1302"/>
      <c r="AV6" s="1303"/>
      <c r="AW6" s="1304"/>
      <c r="AX6" s="1303"/>
      <c r="AY6" s="1302"/>
      <c r="AZ6" s="1303"/>
      <c r="BA6" s="1302"/>
      <c r="BB6" s="1303"/>
      <c r="BC6" s="1302"/>
      <c r="BD6" s="1303"/>
      <c r="BE6" s="1304"/>
      <c r="BF6" s="1303"/>
    </row>
    <row r="7" spans="3:63" ht="15.75" x14ac:dyDescent="0.25">
      <c r="C7" s="1306" t="s">
        <v>519</v>
      </c>
      <c r="D7" s="1307" t="s">
        <v>50</v>
      </c>
      <c r="E7" s="1308">
        <v>55028.384560268983</v>
      </c>
      <c r="F7" s="1307">
        <v>57795</v>
      </c>
      <c r="G7" s="1308">
        <v>56865.572927192305</v>
      </c>
      <c r="H7" s="1307">
        <v>51935</v>
      </c>
      <c r="I7" s="1308">
        <v>111893.95748746129</v>
      </c>
      <c r="J7" s="1307">
        <v>109730</v>
      </c>
      <c r="K7" s="1308">
        <v>34033.914497253405</v>
      </c>
      <c r="L7" s="1307">
        <v>38731</v>
      </c>
      <c r="M7" s="1308">
        <v>145927.8719847147</v>
      </c>
      <c r="N7" s="1307">
        <v>148461</v>
      </c>
      <c r="O7" s="1308">
        <v>15501.276845915019</v>
      </c>
      <c r="P7" s="1307">
        <v>59845</v>
      </c>
      <c r="Q7" s="1308">
        <v>161429.14883062971</v>
      </c>
      <c r="R7" s="1307">
        <v>208306</v>
      </c>
      <c r="S7" s="1308">
        <v>55028.384560268983</v>
      </c>
      <c r="T7" s="1307">
        <v>60584</v>
      </c>
      <c r="U7" s="1308">
        <v>216457.53339089869</v>
      </c>
      <c r="V7" s="1307">
        <v>268890</v>
      </c>
      <c r="W7" s="1308">
        <v>53191.196193345677</v>
      </c>
      <c r="X7" s="1307">
        <v>61362</v>
      </c>
      <c r="Y7" s="1308">
        <v>123720.85759952969</v>
      </c>
      <c r="Z7" s="1307">
        <v>181791</v>
      </c>
      <c r="AA7" s="1308">
        <v>269648.72958424437</v>
      </c>
      <c r="AB7" s="1309">
        <v>330252</v>
      </c>
      <c r="AC7" s="1308">
        <v>57324.870018923073</v>
      </c>
      <c r="AD7" s="1307">
        <v>54950</v>
      </c>
      <c r="AE7" s="1308">
        <v>326973.59960316744</v>
      </c>
      <c r="AF7" s="1307">
        <v>385202</v>
      </c>
      <c r="AG7" s="1308">
        <v>55487.681651999759</v>
      </c>
      <c r="AH7" s="1307">
        <v>1194</v>
      </c>
      <c r="AI7" s="1308">
        <v>382461.28125516721</v>
      </c>
      <c r="AJ7" s="1307">
        <v>386396</v>
      </c>
      <c r="AK7" s="1308">
        <v>57324.870018923073</v>
      </c>
      <c r="AL7" s="1307">
        <v>51238</v>
      </c>
      <c r="AM7" s="1308">
        <v>170137.42168984591</v>
      </c>
      <c r="AN7" s="1307">
        <v>107382</v>
      </c>
      <c r="AO7" s="1308">
        <v>439786.15127409028</v>
      </c>
      <c r="AP7" s="1307">
        <v>437634</v>
      </c>
      <c r="AQ7" s="1308">
        <v>57324.870018923073</v>
      </c>
      <c r="AR7" s="1307">
        <v>55134</v>
      </c>
      <c r="AS7" s="1308">
        <v>497111.02129301336</v>
      </c>
      <c r="AT7" s="1307">
        <v>492768</v>
      </c>
      <c r="AU7" s="1308">
        <v>51583.656372287725</v>
      </c>
      <c r="AV7" s="1307">
        <v>51595</v>
      </c>
      <c r="AW7" s="1308">
        <v>548694.67766530113</v>
      </c>
      <c r="AX7" s="1307">
        <v>544363</v>
      </c>
      <c r="AY7" s="1308">
        <v>57324.870018923073</v>
      </c>
      <c r="AZ7" s="1307">
        <v>63599</v>
      </c>
      <c r="BA7" s="1308">
        <v>166233.39641013386</v>
      </c>
      <c r="BB7" s="1307">
        <v>170328</v>
      </c>
      <c r="BC7" s="1308">
        <v>336370.81809997978</v>
      </c>
      <c r="BD7" s="1308">
        <v>277710</v>
      </c>
      <c r="BE7" s="1308">
        <v>606019.54768422421</v>
      </c>
      <c r="BF7" s="1307">
        <v>607962</v>
      </c>
      <c r="BG7" s="1217"/>
      <c r="BH7" s="1217"/>
      <c r="BI7" s="1273"/>
      <c r="BJ7" s="1273"/>
      <c r="BK7" s="1217"/>
    </row>
    <row r="8" spans="3:63" ht="15.75" x14ac:dyDescent="0.25">
      <c r="C8" s="4051" t="s">
        <v>520</v>
      </c>
      <c r="D8" s="1307" t="s">
        <v>50</v>
      </c>
      <c r="E8" s="1308">
        <v>11005.676912053796</v>
      </c>
      <c r="F8" s="1307">
        <v>11559</v>
      </c>
      <c r="G8" s="1308">
        <v>11373.114585438461</v>
      </c>
      <c r="H8" s="1307">
        <v>12205</v>
      </c>
      <c r="I8" s="1308">
        <v>22378.791497492257</v>
      </c>
      <c r="J8" s="1307">
        <v>23764</v>
      </c>
      <c r="K8" s="1308">
        <v>6806.7828994506808</v>
      </c>
      <c r="L8" s="1307">
        <v>10070</v>
      </c>
      <c r="M8" s="1308">
        <v>29185.574396942939</v>
      </c>
      <c r="N8" s="1307">
        <v>33834</v>
      </c>
      <c r="O8" s="1308">
        <v>3100.2553691830039</v>
      </c>
      <c r="P8" s="1307">
        <v>14961</v>
      </c>
      <c r="Q8" s="1308">
        <v>32285.829766125942</v>
      </c>
      <c r="R8" s="1307">
        <v>48795</v>
      </c>
      <c r="S8" s="1308">
        <v>11005.676912053796</v>
      </c>
      <c r="T8" s="1307">
        <v>18175</v>
      </c>
      <c r="U8" s="1308">
        <v>43291.506678179736</v>
      </c>
      <c r="V8" s="1307">
        <v>66970</v>
      </c>
      <c r="W8" s="1308">
        <v>10638.239238669137</v>
      </c>
      <c r="X8" s="1307">
        <v>17182</v>
      </c>
      <c r="Y8" s="1308">
        <v>24744.171519905936</v>
      </c>
      <c r="Z8" s="1307">
        <v>50318</v>
      </c>
      <c r="AA8" s="1308">
        <v>53929.745916848871</v>
      </c>
      <c r="AB8" s="1309">
        <v>84152</v>
      </c>
      <c r="AC8" s="1308">
        <v>11464.974003784615</v>
      </c>
      <c r="AD8" s="1307">
        <v>13463</v>
      </c>
      <c r="AE8" s="1308">
        <v>65394.719920633484</v>
      </c>
      <c r="AF8" s="1307">
        <v>97615</v>
      </c>
      <c r="AG8" s="1308">
        <v>11097.536330399951</v>
      </c>
      <c r="AH8" s="1307">
        <v>414</v>
      </c>
      <c r="AI8" s="1308">
        <v>76492.256251033439</v>
      </c>
      <c r="AJ8" s="1307">
        <v>98029</v>
      </c>
      <c r="AK8" s="1308">
        <v>11464.974003784615</v>
      </c>
      <c r="AL8" s="1307">
        <v>11170</v>
      </c>
      <c r="AM8" s="1308">
        <v>34027.484337969181</v>
      </c>
      <c r="AN8" s="1307">
        <v>25047</v>
      </c>
      <c r="AO8" s="1308">
        <v>87957.23025481806</v>
      </c>
      <c r="AP8" s="1307">
        <v>109199</v>
      </c>
      <c r="AQ8" s="1308">
        <v>11464.974003784615</v>
      </c>
      <c r="AR8" s="1307">
        <v>12957</v>
      </c>
      <c r="AS8" s="1308">
        <v>99422.20425860268</v>
      </c>
      <c r="AT8" s="1307">
        <v>122156</v>
      </c>
      <c r="AU8" s="1308">
        <v>10316.731274457545</v>
      </c>
      <c r="AV8" s="1307">
        <v>12125</v>
      </c>
      <c r="AW8" s="1308">
        <v>109738.93553306023</v>
      </c>
      <c r="AX8" s="1307">
        <v>134281</v>
      </c>
      <c r="AY8" s="1308">
        <v>11464.974003784615</v>
      </c>
      <c r="AZ8" s="1307">
        <v>18840</v>
      </c>
      <c r="BA8" s="1308">
        <v>33246.679282026773</v>
      </c>
      <c r="BB8" s="1307">
        <v>43922</v>
      </c>
      <c r="BC8" s="1308">
        <v>67274.163619995961</v>
      </c>
      <c r="BD8" s="1308">
        <v>68969</v>
      </c>
      <c r="BE8" s="1308">
        <v>121203.90953684485</v>
      </c>
      <c r="BF8" s="1307">
        <v>153121</v>
      </c>
      <c r="BG8" s="1217"/>
      <c r="BH8" s="1217"/>
      <c r="BI8" s="1273"/>
      <c r="BJ8" s="1273"/>
      <c r="BK8" s="1217"/>
    </row>
    <row r="9" spans="3:63" ht="15.75" x14ac:dyDescent="0.25">
      <c r="C9" s="4051"/>
      <c r="D9" s="1307" t="s">
        <v>49</v>
      </c>
      <c r="E9" s="1310">
        <v>20</v>
      </c>
      <c r="F9" s="1311">
        <v>20</v>
      </c>
      <c r="G9" s="1310">
        <v>20</v>
      </c>
      <c r="H9" s="1311">
        <v>23.500529508038895</v>
      </c>
      <c r="I9" s="1310">
        <v>20</v>
      </c>
      <c r="J9" s="1311">
        <v>21.656793948783378</v>
      </c>
      <c r="K9" s="1310">
        <v>20</v>
      </c>
      <c r="L9" s="1311">
        <v>25.999845085332161</v>
      </c>
      <c r="M9" s="1310">
        <v>20</v>
      </c>
      <c r="N9" s="1311">
        <v>22.789823590033748</v>
      </c>
      <c r="O9" s="1310">
        <v>20</v>
      </c>
      <c r="P9" s="1311">
        <v>24.999582254156572</v>
      </c>
      <c r="Q9" s="1310">
        <v>20</v>
      </c>
      <c r="R9" s="1311">
        <v>23.424673317139209</v>
      </c>
      <c r="S9" s="1310">
        <v>20</v>
      </c>
      <c r="T9" s="1311">
        <v>29.999669879836262</v>
      </c>
      <c r="U9" s="1310">
        <v>20</v>
      </c>
      <c r="V9" s="1311">
        <v>24.90609542935773</v>
      </c>
      <c r="W9" s="1310">
        <v>20</v>
      </c>
      <c r="X9" s="1311">
        <v>28.00104299077605</v>
      </c>
      <c r="Y9" s="1310">
        <v>20</v>
      </c>
      <c r="Z9" s="1311">
        <v>27.679038016183423</v>
      </c>
      <c r="AA9" s="1310">
        <v>20</v>
      </c>
      <c r="AB9" s="1311">
        <v>25.481147729612541</v>
      </c>
      <c r="AC9" s="1310">
        <v>20</v>
      </c>
      <c r="AD9" s="1311">
        <v>24.500454959053684</v>
      </c>
      <c r="AE9" s="1310">
        <v>20</v>
      </c>
      <c r="AF9" s="1311">
        <v>25.341249526222605</v>
      </c>
      <c r="AG9" s="1310">
        <v>20</v>
      </c>
      <c r="AH9" s="1311">
        <v>34.673366834170857</v>
      </c>
      <c r="AI9" s="1310">
        <v>20</v>
      </c>
      <c r="AJ9" s="1311">
        <v>25.370086646859697</v>
      </c>
      <c r="AK9" s="1310">
        <v>20</v>
      </c>
      <c r="AL9" s="1311">
        <v>21.800226394472851</v>
      </c>
      <c r="AM9" s="1310">
        <v>20</v>
      </c>
      <c r="AN9" s="1311">
        <v>23.325138291333744</v>
      </c>
      <c r="AO9" s="1310">
        <v>20</v>
      </c>
      <c r="AP9" s="1311">
        <v>24.952128947933659</v>
      </c>
      <c r="AQ9" s="1310">
        <v>20</v>
      </c>
      <c r="AR9" s="1311">
        <v>23.500925019044512</v>
      </c>
      <c r="AS9" s="1310">
        <v>20</v>
      </c>
      <c r="AT9" s="1311">
        <v>24.789759075264627</v>
      </c>
      <c r="AU9" s="1310">
        <v>20</v>
      </c>
      <c r="AV9" s="1311">
        <v>23.500339180153116</v>
      </c>
      <c r="AW9" s="1310">
        <v>20</v>
      </c>
      <c r="AX9" s="1311">
        <v>24.667547206551511</v>
      </c>
      <c r="AY9" s="1310">
        <v>20</v>
      </c>
      <c r="AZ9" s="1311">
        <v>29.62310728156103</v>
      </c>
      <c r="BA9" s="1310">
        <v>20</v>
      </c>
      <c r="BB9" s="1311">
        <v>25.786717392325397</v>
      </c>
      <c r="BC9" s="1310">
        <v>20</v>
      </c>
      <c r="BD9" s="1311">
        <v>24.83489971553059</v>
      </c>
      <c r="BE9" s="1310">
        <v>20</v>
      </c>
      <c r="BF9" s="1311">
        <v>25.185949121820112</v>
      </c>
      <c r="BG9" s="1217"/>
      <c r="BH9" s="1217"/>
      <c r="BI9" s="1273"/>
      <c r="BJ9" s="1273"/>
      <c r="BK9" s="1217"/>
    </row>
    <row r="10" spans="3:63" ht="15.75" x14ac:dyDescent="0.25">
      <c r="C10" s="1306" t="s">
        <v>521</v>
      </c>
      <c r="D10" s="1307" t="s">
        <v>50</v>
      </c>
      <c r="E10" s="1308">
        <v>44022.70764821519</v>
      </c>
      <c r="F10" s="1307">
        <v>46236</v>
      </c>
      <c r="G10" s="1308">
        <v>45492.458341753845</v>
      </c>
      <c r="H10" s="1307">
        <v>39730</v>
      </c>
      <c r="I10" s="1308">
        <v>89515.165989969042</v>
      </c>
      <c r="J10" s="1307">
        <v>85966</v>
      </c>
      <c r="K10" s="1308">
        <v>27227.131597802723</v>
      </c>
      <c r="L10" s="1307">
        <v>28661</v>
      </c>
      <c r="M10" s="1308">
        <v>116742.29758777177</v>
      </c>
      <c r="N10" s="1307">
        <v>114627</v>
      </c>
      <c r="O10" s="1308">
        <v>12401.021476732016</v>
      </c>
      <c r="P10" s="1307">
        <v>44884</v>
      </c>
      <c r="Q10" s="1308">
        <v>129143.31906450378</v>
      </c>
      <c r="R10" s="1307">
        <v>159511</v>
      </c>
      <c r="S10" s="1308">
        <v>44022.70764821519</v>
      </c>
      <c r="T10" s="1307">
        <v>42409</v>
      </c>
      <c r="U10" s="1308">
        <v>173166.02671271897</v>
      </c>
      <c r="V10" s="1307">
        <v>201920</v>
      </c>
      <c r="W10" s="1308">
        <v>42552.956954676541</v>
      </c>
      <c r="X10" s="1307">
        <v>44180</v>
      </c>
      <c r="Y10" s="1308">
        <v>98976.686079623745</v>
      </c>
      <c r="Z10" s="1307">
        <v>131473</v>
      </c>
      <c r="AA10" s="1308">
        <v>215718.98366739551</v>
      </c>
      <c r="AB10" s="1309">
        <v>246100</v>
      </c>
      <c r="AC10" s="1308">
        <v>45859.89601513846</v>
      </c>
      <c r="AD10" s="1307">
        <v>41487</v>
      </c>
      <c r="AE10" s="1308">
        <v>261578.87968253397</v>
      </c>
      <c r="AF10" s="1307">
        <v>287587</v>
      </c>
      <c r="AG10" s="1308">
        <v>44390.145321599804</v>
      </c>
      <c r="AH10" s="1307">
        <v>780</v>
      </c>
      <c r="AI10" s="1308">
        <v>305969.02500413376</v>
      </c>
      <c r="AJ10" s="1307">
        <v>288367</v>
      </c>
      <c r="AK10" s="1308">
        <v>45859.89601513846</v>
      </c>
      <c r="AL10" s="1307">
        <v>40068</v>
      </c>
      <c r="AM10" s="1308">
        <v>136109.93735187672</v>
      </c>
      <c r="AN10" s="1307">
        <v>82335</v>
      </c>
      <c r="AO10" s="1308">
        <v>351828.92101927224</v>
      </c>
      <c r="AP10" s="1307">
        <v>328435</v>
      </c>
      <c r="AQ10" s="1308">
        <v>45859.89601513846</v>
      </c>
      <c r="AR10" s="1307">
        <v>42177</v>
      </c>
      <c r="AS10" s="1308">
        <v>397688.81703441072</v>
      </c>
      <c r="AT10" s="1307">
        <v>370612</v>
      </c>
      <c r="AU10" s="1308">
        <v>41266.925097830179</v>
      </c>
      <c r="AV10" s="1307">
        <v>39470</v>
      </c>
      <c r="AW10" s="1308">
        <v>438955.74213224091</v>
      </c>
      <c r="AX10" s="1307">
        <v>410082</v>
      </c>
      <c r="AY10" s="1308">
        <v>45859.89601513846</v>
      </c>
      <c r="AZ10" s="1307">
        <v>44759</v>
      </c>
      <c r="BA10" s="1308">
        <v>132986.71712810709</v>
      </c>
      <c r="BB10" s="1307">
        <v>126406</v>
      </c>
      <c r="BC10" s="1308">
        <v>269096.65447998384</v>
      </c>
      <c r="BD10" s="1308">
        <v>208741</v>
      </c>
      <c r="BE10" s="1308">
        <v>484815.63814737939</v>
      </c>
      <c r="BF10" s="1307">
        <v>454841</v>
      </c>
      <c r="BG10" s="1217"/>
      <c r="BH10" s="1217"/>
      <c r="BI10" s="1273"/>
      <c r="BJ10" s="1273"/>
      <c r="BK10" s="1217"/>
    </row>
    <row r="11" spans="3:63" ht="15.75" x14ac:dyDescent="0.25">
      <c r="C11" s="1306" t="s">
        <v>522</v>
      </c>
      <c r="D11" s="1307" t="s">
        <v>50</v>
      </c>
      <c r="E11" s="1308">
        <v>24652.716283000507</v>
      </c>
      <c r="F11" s="1307">
        <v>25892</v>
      </c>
      <c r="G11" s="1308">
        <v>25475.776671382151</v>
      </c>
      <c r="H11" s="1307">
        <v>22249</v>
      </c>
      <c r="I11" s="1308">
        <v>50128.492954382658</v>
      </c>
      <c r="J11" s="1307">
        <v>48141</v>
      </c>
      <c r="K11" s="1308">
        <v>15247.193694769527</v>
      </c>
      <c r="L11" s="1307">
        <v>16050</v>
      </c>
      <c r="M11" s="1308">
        <v>65375.686649152187</v>
      </c>
      <c r="N11" s="1307">
        <v>64191</v>
      </c>
      <c r="O11" s="1308">
        <v>6944.5720269699286</v>
      </c>
      <c r="P11" s="1307">
        <v>25135</v>
      </c>
      <c r="Q11" s="1308">
        <v>72320.258676122117</v>
      </c>
      <c r="R11" s="1307">
        <v>89326</v>
      </c>
      <c r="S11" s="1308">
        <v>24652.716283000507</v>
      </c>
      <c r="T11" s="1307">
        <v>23749</v>
      </c>
      <c r="U11" s="1308">
        <v>96972.974959122628</v>
      </c>
      <c r="V11" s="1307">
        <v>113075</v>
      </c>
      <c r="W11" s="1308">
        <v>23829.655894618863</v>
      </c>
      <c r="X11" s="1307">
        <v>24741</v>
      </c>
      <c r="Y11" s="1308">
        <v>55426.944204589294</v>
      </c>
      <c r="Z11" s="1307">
        <v>73625</v>
      </c>
      <c r="AA11" s="1308">
        <v>120802.63085374149</v>
      </c>
      <c r="AB11" s="1309">
        <v>137816</v>
      </c>
      <c r="AC11" s="1308">
        <v>25681.541768477535</v>
      </c>
      <c r="AD11" s="1307">
        <v>23233</v>
      </c>
      <c r="AE11" s="1308">
        <v>146484.17262221902</v>
      </c>
      <c r="AF11" s="1307">
        <v>161049</v>
      </c>
      <c r="AG11" s="1308">
        <v>24858.481380095891</v>
      </c>
      <c r="AH11" s="1307">
        <v>451</v>
      </c>
      <c r="AI11" s="1308">
        <v>171342.6540023149</v>
      </c>
      <c r="AJ11" s="1307">
        <v>161500</v>
      </c>
      <c r="AK11" s="1308">
        <v>25681.541768477535</v>
      </c>
      <c r="AL11" s="1307">
        <v>22318</v>
      </c>
      <c r="AM11" s="1308">
        <v>76221.564917050957</v>
      </c>
      <c r="AN11" s="1307">
        <v>46002</v>
      </c>
      <c r="AO11" s="1308">
        <v>197024.19577079243</v>
      </c>
      <c r="AP11" s="1307">
        <v>183818</v>
      </c>
      <c r="AQ11" s="1308">
        <v>25681.541768477535</v>
      </c>
      <c r="AR11" s="1307">
        <v>23493</v>
      </c>
      <c r="AS11" s="1308">
        <v>222705.73753926996</v>
      </c>
      <c r="AT11" s="1307">
        <v>207311</v>
      </c>
      <c r="AU11" s="1308">
        <v>23109.4780547849</v>
      </c>
      <c r="AV11" s="1307">
        <v>21985</v>
      </c>
      <c r="AW11" s="1308">
        <v>245815.21559405487</v>
      </c>
      <c r="AX11" s="1307">
        <v>229296</v>
      </c>
      <c r="AY11" s="1308">
        <v>25681.541768477535</v>
      </c>
      <c r="AZ11" s="1307">
        <v>24989</v>
      </c>
      <c r="BA11" s="1308">
        <v>74472.56159173997</v>
      </c>
      <c r="BB11" s="1307">
        <v>70467</v>
      </c>
      <c r="BC11" s="1308">
        <v>150694.12650879094</v>
      </c>
      <c r="BD11" s="1308">
        <v>116469</v>
      </c>
      <c r="BE11" s="1308">
        <v>271496.75736253243</v>
      </c>
      <c r="BF11" s="1307">
        <v>254285</v>
      </c>
      <c r="BG11" s="1217"/>
      <c r="BH11" s="1217"/>
      <c r="BI11" s="1273"/>
      <c r="BJ11" s="1273"/>
      <c r="BK11" s="1217"/>
    </row>
    <row r="12" spans="3:63" ht="15.75" x14ac:dyDescent="0.25">
      <c r="C12" s="1306" t="s">
        <v>523</v>
      </c>
      <c r="D12" s="1307" t="s">
        <v>49</v>
      </c>
      <c r="E12" s="1310">
        <v>56</v>
      </c>
      <c r="F12" s="1309">
        <v>55.999653949303571</v>
      </c>
      <c r="G12" s="1310">
        <v>56</v>
      </c>
      <c r="H12" s="1309">
        <v>56.000503397936065</v>
      </c>
      <c r="I12" s="1310">
        <v>55.999999999999993</v>
      </c>
      <c r="J12" s="1311">
        <v>56.000046530023496</v>
      </c>
      <c r="K12" s="1310">
        <v>56</v>
      </c>
      <c r="L12" s="1309">
        <v>55.999441750113398</v>
      </c>
      <c r="M12" s="1310">
        <v>55.999999999999993</v>
      </c>
      <c r="N12" s="1309">
        <v>55.999895312622684</v>
      </c>
      <c r="O12" s="1310">
        <v>56</v>
      </c>
      <c r="P12" s="1309">
        <v>55.999910881383116</v>
      </c>
      <c r="Q12" s="1310">
        <v>55.999999999999993</v>
      </c>
      <c r="R12" s="1309">
        <v>55.999899693438074</v>
      </c>
      <c r="S12" s="1310">
        <v>56</v>
      </c>
      <c r="T12" s="1309">
        <v>55.99990568039803</v>
      </c>
      <c r="U12" s="1310">
        <v>56.000000000000007</v>
      </c>
      <c r="V12" s="1309">
        <v>55.999900950871627</v>
      </c>
      <c r="W12" s="1310">
        <v>56</v>
      </c>
      <c r="X12" s="1309">
        <v>56.000452693526483</v>
      </c>
      <c r="Y12" s="1310">
        <v>55.999999999999993</v>
      </c>
      <c r="Z12" s="1309">
        <v>56.00009127349341</v>
      </c>
      <c r="AA12" s="1310">
        <v>56.000000000000007</v>
      </c>
      <c r="AB12" s="1311">
        <v>56.000000000000007</v>
      </c>
      <c r="AC12" s="1310">
        <v>56</v>
      </c>
      <c r="AD12" s="1309">
        <v>56.000674910212837</v>
      </c>
      <c r="AE12" s="1310">
        <v>55.999999999999993</v>
      </c>
      <c r="AF12" s="1309">
        <v>56.000097361841803</v>
      </c>
      <c r="AG12" s="1310">
        <v>56</v>
      </c>
      <c r="AH12" s="1309">
        <v>57.820512820512825</v>
      </c>
      <c r="AI12" s="1310">
        <v>55.999999999999993</v>
      </c>
      <c r="AJ12" s="1309">
        <v>56.005021379006614</v>
      </c>
      <c r="AK12" s="1310">
        <v>56</v>
      </c>
      <c r="AL12" s="1309">
        <v>55.700309473894386</v>
      </c>
      <c r="AM12" s="1310">
        <v>55.999999999999993</v>
      </c>
      <c r="AN12" s="1309">
        <v>55.871743486973948</v>
      </c>
      <c r="AO12" s="1310">
        <v>55.999999999999993</v>
      </c>
      <c r="AP12" s="1309">
        <v>55.967847519296058</v>
      </c>
      <c r="AQ12" s="1310">
        <v>56</v>
      </c>
      <c r="AR12" s="1309">
        <v>55.700974464755667</v>
      </c>
      <c r="AS12" s="1310">
        <v>55.999999999999993</v>
      </c>
      <c r="AT12" s="1309">
        <v>55.937476390402892</v>
      </c>
      <c r="AU12" s="1310">
        <v>56</v>
      </c>
      <c r="AV12" s="1309">
        <v>55.700532049657966</v>
      </c>
      <c r="AW12" s="1310">
        <v>55.999999999999993</v>
      </c>
      <c r="AX12" s="1309">
        <v>55.914670724391705</v>
      </c>
      <c r="AY12" s="1310">
        <v>56</v>
      </c>
      <c r="AZ12" s="1309">
        <v>55.830112379633142</v>
      </c>
      <c r="BA12" s="1310">
        <v>55.999999999999993</v>
      </c>
      <c r="BB12" s="1309">
        <v>55.746562663164724</v>
      </c>
      <c r="BC12" s="1310">
        <v>55.999999999999993</v>
      </c>
      <c r="BD12" s="1311">
        <v>55.795938507528462</v>
      </c>
      <c r="BE12" s="1310">
        <v>55.999999999999993</v>
      </c>
      <c r="BF12" s="1309">
        <v>55.906349691430634</v>
      </c>
      <c r="BG12" s="1217"/>
      <c r="BH12" s="1217"/>
      <c r="BI12" s="1273"/>
      <c r="BJ12" s="1273"/>
      <c r="BK12" s="1217"/>
    </row>
    <row r="13" spans="3:63" ht="15.75" x14ac:dyDescent="0.25">
      <c r="C13" s="1306" t="s">
        <v>1341</v>
      </c>
      <c r="D13" s="1307" t="s">
        <v>50</v>
      </c>
      <c r="E13" s="1308">
        <v>8628.4506990501777</v>
      </c>
      <c r="F13" s="1309">
        <v>8890</v>
      </c>
      <c r="G13" s="1308">
        <v>8916.5218349837523</v>
      </c>
      <c r="H13" s="1309">
        <v>8512</v>
      </c>
      <c r="I13" s="1308">
        <v>17544.972534033928</v>
      </c>
      <c r="J13" s="1309">
        <v>17402</v>
      </c>
      <c r="K13" s="1308">
        <v>5336.5177931693352</v>
      </c>
      <c r="L13" s="1309">
        <v>5311</v>
      </c>
      <c r="M13" s="1308">
        <v>22881.490327203264</v>
      </c>
      <c r="N13" s="1307">
        <v>22713</v>
      </c>
      <c r="O13" s="1308">
        <v>2430.6002094394753</v>
      </c>
      <c r="P13" s="1309">
        <v>8814</v>
      </c>
      <c r="Q13" s="1308">
        <v>25312.09053664274</v>
      </c>
      <c r="R13" s="1309">
        <v>31527</v>
      </c>
      <c r="S13" s="1308">
        <v>8628.4506990501777</v>
      </c>
      <c r="T13" s="1309">
        <v>7850</v>
      </c>
      <c r="U13" s="1308">
        <v>33940.541235692916</v>
      </c>
      <c r="V13" s="1309">
        <v>39377</v>
      </c>
      <c r="W13" s="1308">
        <v>8340.3795631166031</v>
      </c>
      <c r="X13" s="1309">
        <v>7890</v>
      </c>
      <c r="Y13" s="1308">
        <v>19399.430471606254</v>
      </c>
      <c r="Z13" s="1307">
        <v>24554</v>
      </c>
      <c r="AA13" s="1308">
        <v>42280.920798809515</v>
      </c>
      <c r="AB13" s="1309">
        <v>47267</v>
      </c>
      <c r="AC13" s="1308">
        <v>8988.5396189671374</v>
      </c>
      <c r="AD13" s="1309">
        <v>6933</v>
      </c>
      <c r="AE13" s="1308">
        <v>51269.460417776652</v>
      </c>
      <c r="AF13" s="1309">
        <v>54200</v>
      </c>
      <c r="AG13" s="1308">
        <v>8700.4684830335627</v>
      </c>
      <c r="AH13" s="1309">
        <v>162</v>
      </c>
      <c r="AI13" s="1308">
        <v>59969.928900810213</v>
      </c>
      <c r="AJ13" s="1309">
        <v>54362</v>
      </c>
      <c r="AK13" s="1308">
        <v>8988.5396189671374</v>
      </c>
      <c r="AL13" s="1309">
        <v>5710</v>
      </c>
      <c r="AM13" s="1308">
        <v>26677.547720967836</v>
      </c>
      <c r="AN13" s="1307">
        <v>12805</v>
      </c>
      <c r="AO13" s="1308">
        <v>68958.468519777351</v>
      </c>
      <c r="AP13" s="1309">
        <v>60072</v>
      </c>
      <c r="AQ13" s="1308">
        <v>8988.5396189671374</v>
      </c>
      <c r="AR13" s="1309">
        <v>7221</v>
      </c>
      <c r="AS13" s="1308">
        <v>77947.008138744481</v>
      </c>
      <c r="AT13" s="1309">
        <v>67293</v>
      </c>
      <c r="AU13" s="1308">
        <v>8088.3173191747155</v>
      </c>
      <c r="AV13" s="1309">
        <v>6379</v>
      </c>
      <c r="AW13" s="1308">
        <v>86035.3254579192</v>
      </c>
      <c r="AX13" s="1309">
        <v>73672</v>
      </c>
      <c r="AY13" s="1308">
        <v>8988.5396189671374</v>
      </c>
      <c r="AZ13" s="1309">
        <v>7762</v>
      </c>
      <c r="BA13" s="1308">
        <v>26065.39655710899</v>
      </c>
      <c r="BB13" s="1307">
        <v>21362</v>
      </c>
      <c r="BC13" s="1308">
        <v>52742.94427807683</v>
      </c>
      <c r="BD13" s="1308">
        <v>34167</v>
      </c>
      <c r="BE13" s="1308">
        <v>95023.865076886344</v>
      </c>
      <c r="BF13" s="1309">
        <v>81434</v>
      </c>
      <c r="BG13" s="1217"/>
      <c r="BH13" s="1217"/>
      <c r="BI13" s="1273"/>
      <c r="BJ13" s="1273"/>
      <c r="BK13" s="1217"/>
    </row>
    <row r="14" spans="3:63" ht="15.75" x14ac:dyDescent="0.25">
      <c r="C14" s="1306" t="s">
        <v>617</v>
      </c>
      <c r="D14" s="1307" t="s">
        <v>49</v>
      </c>
      <c r="E14" s="1310">
        <v>35</v>
      </c>
      <c r="F14" s="1309">
        <v>34.334929708017917</v>
      </c>
      <c r="G14" s="1310">
        <v>35</v>
      </c>
      <c r="H14" s="1309">
        <v>38.25789923142613</v>
      </c>
      <c r="I14" s="1310">
        <v>35</v>
      </c>
      <c r="J14" s="1311">
        <v>36.147981969630877</v>
      </c>
      <c r="K14" s="1310">
        <v>35</v>
      </c>
      <c r="L14" s="1309">
        <v>33.09034267912773</v>
      </c>
      <c r="M14" s="1310">
        <v>35</v>
      </c>
      <c r="N14" s="1311">
        <v>35.383464971725012</v>
      </c>
      <c r="O14" s="1310">
        <v>35</v>
      </c>
      <c r="P14" s="1309">
        <v>35.066640143226572</v>
      </c>
      <c r="Q14" s="1310">
        <v>35</v>
      </c>
      <c r="R14" s="1311">
        <v>35.294315204979512</v>
      </c>
      <c r="S14" s="1310">
        <v>35</v>
      </c>
      <c r="T14" s="1309">
        <v>33.05402332729799</v>
      </c>
      <c r="U14" s="1310">
        <v>35</v>
      </c>
      <c r="V14" s="1311">
        <v>34.823789520229937</v>
      </c>
      <c r="W14" s="1310">
        <v>35</v>
      </c>
      <c r="X14" s="1309">
        <v>31.890384382199588</v>
      </c>
      <c r="Y14" s="1310">
        <v>35</v>
      </c>
      <c r="Z14" s="1311">
        <v>33.350084889643462</v>
      </c>
      <c r="AA14" s="1310">
        <v>35</v>
      </c>
      <c r="AB14" s="1311">
        <v>34.297178847158534</v>
      </c>
      <c r="AC14" s="1310">
        <v>35</v>
      </c>
      <c r="AD14" s="1309">
        <v>29.841174191882235</v>
      </c>
      <c r="AE14" s="1310">
        <v>35</v>
      </c>
      <c r="AF14" s="1311">
        <v>33.654353643922036</v>
      </c>
      <c r="AG14" s="1310">
        <v>35</v>
      </c>
      <c r="AH14" s="1309">
        <v>35.920177383592019</v>
      </c>
      <c r="AI14" s="1310">
        <v>35</v>
      </c>
      <c r="AJ14" s="1311">
        <v>33.660681114551082</v>
      </c>
      <c r="AK14" s="1310">
        <v>35</v>
      </c>
      <c r="AL14" s="1309">
        <v>25.584729814499507</v>
      </c>
      <c r="AM14" s="1310">
        <v>35</v>
      </c>
      <c r="AN14" s="1311">
        <v>27.835746271901225</v>
      </c>
      <c r="AO14" s="1310">
        <v>35</v>
      </c>
      <c r="AP14" s="1311">
        <v>32.680151018942652</v>
      </c>
      <c r="AQ14" s="1310">
        <v>35</v>
      </c>
      <c r="AR14" s="1309">
        <v>30.736815221555357</v>
      </c>
      <c r="AS14" s="1310">
        <v>35</v>
      </c>
      <c r="AT14" s="1311">
        <v>32.459927355519</v>
      </c>
      <c r="AU14" s="1310">
        <v>35</v>
      </c>
      <c r="AV14" s="1309">
        <v>29.015237662042303</v>
      </c>
      <c r="AW14" s="1310">
        <v>35</v>
      </c>
      <c r="AX14" s="1311">
        <v>32.129649012629962</v>
      </c>
      <c r="AY14" s="1308">
        <v>35</v>
      </c>
      <c r="AZ14" s="1309">
        <v>31.061667133538755</v>
      </c>
      <c r="BA14" s="1310">
        <v>35</v>
      </c>
      <c r="BB14" s="1311">
        <v>30.314899172662379</v>
      </c>
      <c r="BC14" s="1310">
        <v>35</v>
      </c>
      <c r="BD14" s="1311">
        <v>29.335703062617519</v>
      </c>
      <c r="BE14" s="1310">
        <v>35</v>
      </c>
      <c r="BF14" s="1311">
        <v>32.024696698586233</v>
      </c>
      <c r="BG14" s="1217"/>
      <c r="BH14" s="1217"/>
      <c r="BI14" s="1273"/>
      <c r="BJ14" s="1273"/>
      <c r="BK14" s="1217"/>
    </row>
    <row r="15" spans="3:63" ht="31.5" x14ac:dyDescent="0.25">
      <c r="C15" s="1312" t="s">
        <v>2193</v>
      </c>
      <c r="D15" s="1307"/>
      <c r="E15" s="4049">
        <v>310</v>
      </c>
      <c r="F15" s="1309">
        <v>0</v>
      </c>
      <c r="G15" s="4049">
        <v>310</v>
      </c>
      <c r="H15" s="1309">
        <v>0</v>
      </c>
      <c r="I15" s="4049">
        <v>310</v>
      </c>
      <c r="J15" s="1309">
        <v>0</v>
      </c>
      <c r="K15" s="4049">
        <v>290</v>
      </c>
      <c r="L15" s="1309">
        <v>0</v>
      </c>
      <c r="M15" s="4049">
        <v>305.33551554828153</v>
      </c>
      <c r="N15" s="1309">
        <v>0</v>
      </c>
      <c r="O15" s="4049">
        <v>280</v>
      </c>
      <c r="P15" s="1309">
        <v>0</v>
      </c>
      <c r="Q15" s="4049">
        <v>302.90266594588445</v>
      </c>
      <c r="R15" s="1309">
        <v>0</v>
      </c>
      <c r="S15" s="4049">
        <v>280</v>
      </c>
      <c r="T15" s="1309">
        <v>0</v>
      </c>
      <c r="U15" s="4049">
        <v>297.08029197080288</v>
      </c>
      <c r="V15" s="1309">
        <v>0</v>
      </c>
      <c r="W15" s="4049">
        <v>290</v>
      </c>
      <c r="X15" s="1309"/>
      <c r="Y15" s="4049">
        <v>284.29929093811484</v>
      </c>
      <c r="Z15" s="1309">
        <v>0</v>
      </c>
      <c r="AA15" s="4049">
        <v>295.68362601986058</v>
      </c>
      <c r="AB15" s="1309">
        <v>0</v>
      </c>
      <c r="AC15" s="4043">
        <v>300</v>
      </c>
      <c r="AD15" s="1309"/>
      <c r="AE15" s="4049">
        <v>296.44037083860087</v>
      </c>
      <c r="AF15" s="1309">
        <v>0</v>
      </c>
      <c r="AG15" s="4043">
        <v>300</v>
      </c>
      <c r="AH15" s="1309"/>
      <c r="AI15" s="4049">
        <v>296.95680368915947</v>
      </c>
      <c r="AJ15" s="1309">
        <v>0</v>
      </c>
      <c r="AK15" s="4043">
        <v>310</v>
      </c>
      <c r="AL15" s="1309"/>
      <c r="AM15" s="4049">
        <v>303.36932753826636</v>
      </c>
      <c r="AN15" s="1309">
        <v>0</v>
      </c>
      <c r="AO15" s="4049">
        <v>298.65694711337619</v>
      </c>
      <c r="AP15" s="1309">
        <v>0</v>
      </c>
      <c r="AQ15" s="4043">
        <v>310</v>
      </c>
      <c r="AR15" s="1309"/>
      <c r="AS15" s="4049">
        <v>299.96498295344304</v>
      </c>
      <c r="AT15" s="1309">
        <v>0</v>
      </c>
      <c r="AU15" s="4043">
        <v>310</v>
      </c>
      <c r="AV15" s="1309"/>
      <c r="AW15" s="4049">
        <v>300.9083908122949</v>
      </c>
      <c r="AX15" s="1309">
        <v>0</v>
      </c>
      <c r="AY15" s="4043">
        <v>310</v>
      </c>
      <c r="AZ15" s="1309"/>
      <c r="BA15" s="4049">
        <v>310.00000000000006</v>
      </c>
      <c r="BB15" s="1309">
        <v>0</v>
      </c>
      <c r="BC15" s="4049">
        <v>306.6461849363701</v>
      </c>
      <c r="BD15" s="1309">
        <v>0</v>
      </c>
      <c r="BE15" s="4046">
        <v>301.76838834362798</v>
      </c>
      <c r="BF15" s="1309">
        <v>0</v>
      </c>
      <c r="BG15" s="1217"/>
      <c r="BH15" s="1217"/>
      <c r="BI15" s="1273"/>
      <c r="BJ15" s="1273"/>
      <c r="BK15" s="1217"/>
    </row>
    <row r="16" spans="3:63" ht="15.75" x14ac:dyDescent="0.25">
      <c r="C16" s="1313" t="s">
        <v>699</v>
      </c>
      <c r="D16" s="4054"/>
      <c r="E16" s="4049"/>
      <c r="F16" s="1309">
        <v>328</v>
      </c>
      <c r="G16" s="4049"/>
      <c r="H16" s="1309">
        <v>320</v>
      </c>
      <c r="I16" s="4049"/>
      <c r="J16" s="1309">
        <v>324.30269416921129</v>
      </c>
      <c r="K16" s="4049"/>
      <c r="L16" s="1309">
        <v>322</v>
      </c>
      <c r="M16" s="4049">
        <v>0</v>
      </c>
      <c r="N16" s="1309">
        <v>323.72693991369505</v>
      </c>
      <c r="O16" s="4049"/>
      <c r="P16" s="1309">
        <v>335</v>
      </c>
      <c r="Q16" s="4049"/>
      <c r="R16" s="1309">
        <v>326.89901036652265</v>
      </c>
      <c r="S16" s="4049"/>
      <c r="T16" s="1309">
        <v>331</v>
      </c>
      <c r="U16" s="4049"/>
      <c r="V16" s="1309">
        <v>327.76033606013709</v>
      </c>
      <c r="W16" s="4049"/>
      <c r="X16" s="1309">
        <v>341</v>
      </c>
      <c r="Y16" s="4049">
        <v>0</v>
      </c>
      <c r="Z16" s="1309">
        <v>335.72597623089985</v>
      </c>
      <c r="AA16" s="4049"/>
      <c r="AB16" s="1309">
        <v>330.13714663028964</v>
      </c>
      <c r="AC16" s="4044"/>
      <c r="AD16" s="1309">
        <v>338</v>
      </c>
      <c r="AE16" s="4049"/>
      <c r="AF16" s="1309">
        <v>331.2714453365125</v>
      </c>
      <c r="AG16" s="4044"/>
      <c r="AH16" s="1309">
        <v>320</v>
      </c>
      <c r="AI16" s="4049"/>
      <c r="AJ16" s="1309">
        <v>331.23996904024767</v>
      </c>
      <c r="AK16" s="4044"/>
      <c r="AL16" s="1309">
        <v>328</v>
      </c>
      <c r="AM16" s="4049">
        <v>0</v>
      </c>
      <c r="AN16" s="1309">
        <v>332.9720012173384</v>
      </c>
      <c r="AO16" s="4049"/>
      <c r="AP16" s="1309">
        <v>330.84659282551218</v>
      </c>
      <c r="AQ16" s="4044"/>
      <c r="AR16" s="1309">
        <v>312.91000000000003</v>
      </c>
      <c r="AS16" s="4049"/>
      <c r="AT16" s="1309">
        <v>328.81397335404296</v>
      </c>
      <c r="AU16" s="4044"/>
      <c r="AV16" s="1309">
        <v>305.37</v>
      </c>
      <c r="AW16" s="4049"/>
      <c r="AX16" s="1309">
        <v>326.56615501360687</v>
      </c>
      <c r="AY16" s="4044"/>
      <c r="AZ16" s="1309">
        <v>325.24</v>
      </c>
      <c r="BA16" s="4049">
        <v>0</v>
      </c>
      <c r="BB16" s="1309">
        <v>314.93005860899427</v>
      </c>
      <c r="BC16" s="4049"/>
      <c r="BD16" s="1309">
        <v>322.05612171479106</v>
      </c>
      <c r="BE16" s="4046"/>
      <c r="BF16" s="1309">
        <v>326.43583160626855</v>
      </c>
      <c r="BG16" s="1217"/>
      <c r="BH16" s="1217"/>
      <c r="BI16" s="1273"/>
      <c r="BJ16" s="1273"/>
      <c r="BK16" s="1217"/>
    </row>
    <row r="17" spans="3:63" ht="15.75" x14ac:dyDescent="0.25">
      <c r="C17" s="1313" t="s">
        <v>700</v>
      </c>
      <c r="D17" s="4054"/>
      <c r="E17" s="4049"/>
      <c r="F17" s="1309">
        <v>296</v>
      </c>
      <c r="G17" s="4049"/>
      <c r="H17" s="1309">
        <v>306</v>
      </c>
      <c r="I17" s="4049"/>
      <c r="J17" s="1309">
        <v>300.6216322884859</v>
      </c>
      <c r="K17" s="4049"/>
      <c r="L17" s="1309">
        <v>311</v>
      </c>
      <c r="M17" s="4049">
        <v>0</v>
      </c>
      <c r="N17" s="1309">
        <v>303.21658799520179</v>
      </c>
      <c r="O17" s="4049"/>
      <c r="P17" s="1309">
        <v>309</v>
      </c>
      <c r="Q17" s="4049"/>
      <c r="R17" s="1309">
        <v>304.84395360813198</v>
      </c>
      <c r="S17" s="4049"/>
      <c r="T17" s="1309">
        <v>314</v>
      </c>
      <c r="U17" s="4049"/>
      <c r="V17" s="1309">
        <v>306.76698651337608</v>
      </c>
      <c r="W17" s="4049"/>
      <c r="X17" s="1309">
        <v>330</v>
      </c>
      <c r="Y17" s="4049">
        <v>0</v>
      </c>
      <c r="Z17" s="1309">
        <v>317.6696910016978</v>
      </c>
      <c r="AA17" s="4049"/>
      <c r="AB17" s="1309">
        <v>310.93782289429384</v>
      </c>
      <c r="AC17" s="4044"/>
      <c r="AD17" s="1309">
        <v>328</v>
      </c>
      <c r="AE17" s="4049"/>
      <c r="AF17" s="1309">
        <v>313.39922011313325</v>
      </c>
      <c r="AG17" s="4044"/>
      <c r="AH17" s="1309">
        <v>0</v>
      </c>
      <c r="AI17" s="4049"/>
      <c r="AJ17" s="1309">
        <v>312.52403095975234</v>
      </c>
      <c r="AK17" s="4044"/>
      <c r="AL17" s="1309">
        <v>327</v>
      </c>
      <c r="AM17" s="4049">
        <v>0</v>
      </c>
      <c r="AN17" s="1309">
        <v>324.29916090604758</v>
      </c>
      <c r="AO17" s="4049"/>
      <c r="AP17" s="1309">
        <v>314.28161007083094</v>
      </c>
      <c r="AQ17" s="4044"/>
      <c r="AR17" s="1309">
        <v>311.91000000000003</v>
      </c>
      <c r="AS17" s="4049"/>
      <c r="AT17" s="1309">
        <v>314.01285329770252</v>
      </c>
      <c r="AU17" s="4044"/>
      <c r="AV17" s="1309">
        <v>297.77</v>
      </c>
      <c r="AW17" s="4049"/>
      <c r="AX17" s="1309">
        <v>312.45548147372836</v>
      </c>
      <c r="AY17" s="4044"/>
      <c r="AZ17" s="1309">
        <v>326.2</v>
      </c>
      <c r="BA17" s="4049">
        <v>0</v>
      </c>
      <c r="BB17" s="1309">
        <v>312.56597953652062</v>
      </c>
      <c r="BC17" s="4049"/>
      <c r="BD17" s="1309">
        <v>317.20025826614801</v>
      </c>
      <c r="BE17" s="4046"/>
      <c r="BF17" s="1309">
        <v>313.80617763533047</v>
      </c>
      <c r="BG17" s="1217"/>
      <c r="BH17" s="1217"/>
      <c r="BI17" s="1273"/>
      <c r="BJ17" s="1273"/>
      <c r="BK17" s="1217"/>
    </row>
    <row r="18" spans="3:63" ht="15.75" x14ac:dyDescent="0.25">
      <c r="C18" s="1313" t="s">
        <v>701</v>
      </c>
      <c r="D18" s="4054"/>
      <c r="E18" s="4049"/>
      <c r="F18" s="1309">
        <v>304</v>
      </c>
      <c r="G18" s="4049"/>
      <c r="H18" s="1309">
        <v>302</v>
      </c>
      <c r="I18" s="4049"/>
      <c r="J18" s="1309">
        <v>303.07567354230281</v>
      </c>
      <c r="K18" s="4049"/>
      <c r="L18" s="1309">
        <v>316</v>
      </c>
      <c r="M18" s="4049">
        <v>0</v>
      </c>
      <c r="N18" s="1309">
        <v>306.30720817560092</v>
      </c>
      <c r="O18" s="4049"/>
      <c r="P18" s="1309">
        <v>326</v>
      </c>
      <c r="Q18" s="4049"/>
      <c r="R18" s="1309">
        <v>311.84846517251418</v>
      </c>
      <c r="S18" s="4049"/>
      <c r="T18" s="1309">
        <v>322</v>
      </c>
      <c r="U18" s="4049"/>
      <c r="V18" s="1309">
        <v>313.98057926155207</v>
      </c>
      <c r="W18" s="4049"/>
      <c r="X18" s="1309">
        <v>333</v>
      </c>
      <c r="Y18" s="4049">
        <v>0</v>
      </c>
      <c r="Z18" s="1309">
        <v>327.06201697792869</v>
      </c>
      <c r="AA18" s="4049"/>
      <c r="AB18" s="1309">
        <v>317.39498316596041</v>
      </c>
      <c r="AC18" s="4044"/>
      <c r="AD18" s="1309">
        <v>331</v>
      </c>
      <c r="AE18" s="4049"/>
      <c r="AF18" s="1309">
        <v>319.35764891430557</v>
      </c>
      <c r="AG18" s="4044"/>
      <c r="AH18" s="1309">
        <v>328</v>
      </c>
      <c r="AI18" s="4049"/>
      <c r="AJ18" s="1309">
        <v>319.38178328173376</v>
      </c>
      <c r="AK18" s="4044"/>
      <c r="AL18" s="1309">
        <v>326</v>
      </c>
      <c r="AM18" s="4049">
        <v>0</v>
      </c>
      <c r="AN18" s="1309">
        <v>328.54482413808097</v>
      </c>
      <c r="AO18" s="4049"/>
      <c r="AP18" s="1309">
        <v>320.18532461456442</v>
      </c>
      <c r="AQ18" s="4044"/>
      <c r="AR18" s="1309">
        <v>309.5</v>
      </c>
      <c r="AS18" s="4049"/>
      <c r="AT18" s="1309">
        <v>318.97443695703555</v>
      </c>
      <c r="AU18" s="4044"/>
      <c r="AV18" s="1309">
        <v>301.88</v>
      </c>
      <c r="AW18" s="4049"/>
      <c r="AX18" s="1309">
        <v>317.33541492219661</v>
      </c>
      <c r="AY18" s="4044"/>
      <c r="AZ18" s="1309">
        <v>324.51</v>
      </c>
      <c r="BA18" s="4049">
        <v>0</v>
      </c>
      <c r="BB18" s="1309">
        <v>312.44548072147251</v>
      </c>
      <c r="BC18" s="4049"/>
      <c r="BD18" s="1309">
        <v>318.80427143703474</v>
      </c>
      <c r="BE18" s="4046"/>
      <c r="BF18" s="1309">
        <v>318.04047305189056</v>
      </c>
      <c r="BG18" s="1217"/>
      <c r="BH18" s="1217"/>
      <c r="BI18" s="1273"/>
      <c r="BJ18" s="1273"/>
      <c r="BK18" s="1217"/>
    </row>
    <row r="19" spans="3:63" ht="16.5" thickBot="1" x14ac:dyDescent="0.3">
      <c r="C19" s="1314" t="s">
        <v>702</v>
      </c>
      <c r="D19" s="4055"/>
      <c r="E19" s="4050"/>
      <c r="F19" s="1315">
        <v>288</v>
      </c>
      <c r="G19" s="4050"/>
      <c r="H19" s="1315">
        <v>282</v>
      </c>
      <c r="I19" s="4050"/>
      <c r="J19" s="1315">
        <v>285.22702062690848</v>
      </c>
      <c r="K19" s="4050"/>
      <c r="L19" s="1315">
        <v>278</v>
      </c>
      <c r="M19" s="4049">
        <v>0</v>
      </c>
      <c r="N19" s="1309">
        <v>283.42001215123616</v>
      </c>
      <c r="O19" s="4050"/>
      <c r="P19" s="1315">
        <v>286</v>
      </c>
      <c r="Q19" s="4049"/>
      <c r="R19" s="1309">
        <v>284.14598213286166</v>
      </c>
      <c r="S19" s="4050"/>
      <c r="T19" s="1315">
        <v>278</v>
      </c>
      <c r="U19" s="4049"/>
      <c r="V19" s="1309">
        <v>282.8551492372319</v>
      </c>
      <c r="W19" s="4050"/>
      <c r="X19" s="1315">
        <v>281</v>
      </c>
      <c r="Y19" s="4049">
        <v>0</v>
      </c>
      <c r="Z19" s="1309">
        <v>281.73925976230902</v>
      </c>
      <c r="AA19" s="4049"/>
      <c r="AB19" s="1309">
        <v>282.52210918906366</v>
      </c>
      <c r="AC19" s="4045"/>
      <c r="AD19" s="1315">
        <v>274</v>
      </c>
      <c r="AE19" s="4049"/>
      <c r="AF19" s="1309">
        <v>281.29270594663734</v>
      </c>
      <c r="AG19" s="4045"/>
      <c r="AH19" s="1315">
        <v>270</v>
      </c>
      <c r="AI19" s="4049"/>
      <c r="AJ19" s="1309">
        <v>281.26117027863779</v>
      </c>
      <c r="AK19" s="4045"/>
      <c r="AL19" s="1315">
        <v>269</v>
      </c>
      <c r="AM19" s="4049">
        <v>0</v>
      </c>
      <c r="AN19" s="1309">
        <v>271.53502021651235</v>
      </c>
      <c r="AO19" s="4049"/>
      <c r="AP19" s="1309">
        <v>279.77249779673372</v>
      </c>
      <c r="AQ19" s="4045"/>
      <c r="AR19" s="1315">
        <v>259.66000000000003</v>
      </c>
      <c r="AS19" s="4049"/>
      <c r="AT19" s="1309">
        <v>277.4932993425337</v>
      </c>
      <c r="AU19" s="4045"/>
      <c r="AV19" s="1315">
        <v>250</v>
      </c>
      <c r="AW19" s="4049"/>
      <c r="AX19" s="1309">
        <v>274.85722986881586</v>
      </c>
      <c r="AY19" s="4045"/>
      <c r="AZ19" s="1315">
        <v>273.87</v>
      </c>
      <c r="BA19" s="4049">
        <v>0</v>
      </c>
      <c r="BB19" s="1309">
        <v>261.68532518767654</v>
      </c>
      <c r="BC19" s="4049"/>
      <c r="BD19" s="1309">
        <v>265.57567945118444</v>
      </c>
      <c r="BE19" s="4046"/>
      <c r="BF19" s="1309">
        <v>274.76021318599209</v>
      </c>
      <c r="BG19" s="1217"/>
      <c r="BH19" s="1217"/>
      <c r="BI19" s="1273"/>
      <c r="BJ19" s="1273"/>
      <c r="BK19" s="1217"/>
    </row>
    <row r="20" spans="3:63" ht="15.75" x14ac:dyDescent="0.25">
      <c r="C20" s="1299" t="s">
        <v>525</v>
      </c>
      <c r="D20" s="1300"/>
      <c r="E20" s="1301"/>
      <c r="F20" s="1300"/>
      <c r="G20" s="1301"/>
      <c r="H20" s="1300"/>
      <c r="I20" s="1301"/>
      <c r="J20" s="1300"/>
      <c r="K20" s="1301"/>
      <c r="L20" s="1300"/>
      <c r="M20" s="1316"/>
      <c r="N20" s="1317"/>
      <c r="O20" s="1301"/>
      <c r="P20" s="1300"/>
      <c r="Q20" s="1316"/>
      <c r="R20" s="1317"/>
      <c r="S20" s="1301"/>
      <c r="T20" s="1300"/>
      <c r="U20" s="1316"/>
      <c r="V20" s="1317"/>
      <c r="W20" s="1301"/>
      <c r="X20" s="1300"/>
      <c r="Y20" s="1316"/>
      <c r="Z20" s="1317"/>
      <c r="AA20" s="1316"/>
      <c r="AB20" s="1317"/>
      <c r="AC20" s="1301"/>
      <c r="AD20" s="1300"/>
      <c r="AE20" s="1316"/>
      <c r="AF20" s="1317"/>
      <c r="AG20" s="1301"/>
      <c r="AH20" s="1300"/>
      <c r="AI20" s="1316"/>
      <c r="AJ20" s="1317"/>
      <c r="AK20" s="1301"/>
      <c r="AL20" s="1300"/>
      <c r="AM20" s="1316"/>
      <c r="AN20" s="1317"/>
      <c r="AO20" s="1316"/>
      <c r="AP20" s="1317"/>
      <c r="AQ20" s="1301"/>
      <c r="AR20" s="1300"/>
      <c r="AS20" s="1316"/>
      <c r="AT20" s="1317"/>
      <c r="AU20" s="1301"/>
      <c r="AV20" s="1300"/>
      <c r="AW20" s="1316"/>
      <c r="AX20" s="1317"/>
      <c r="AY20" s="1301"/>
      <c r="AZ20" s="1300"/>
      <c r="BA20" s="1316"/>
      <c r="BB20" s="1317"/>
      <c r="BC20" s="1316"/>
      <c r="BD20" s="1317"/>
      <c r="BE20" s="1316"/>
      <c r="BF20" s="1317"/>
      <c r="BG20" s="1217"/>
      <c r="BH20" s="1217"/>
      <c r="BI20" s="1273"/>
      <c r="BJ20" s="1273"/>
      <c r="BK20" s="1217"/>
    </row>
    <row r="21" spans="3:63" ht="15.75" x14ac:dyDescent="0.25">
      <c r="C21" s="1306" t="s">
        <v>526</v>
      </c>
      <c r="D21" s="1307" t="s">
        <v>50</v>
      </c>
      <c r="E21" s="1308">
        <v>11834.061195756769</v>
      </c>
      <c r="F21" s="1307">
        <v>14175</v>
      </c>
      <c r="G21" s="1308">
        <v>12229.155468213397</v>
      </c>
      <c r="H21" s="1307">
        <v>12849</v>
      </c>
      <c r="I21" s="1308">
        <v>24063.216663970168</v>
      </c>
      <c r="J21" s="1307">
        <v>27024</v>
      </c>
      <c r="K21" s="1308">
        <v>7319.1213972587957</v>
      </c>
      <c r="L21" s="1307">
        <v>10749</v>
      </c>
      <c r="M21" s="1308">
        <v>31382.338061228962</v>
      </c>
      <c r="N21" s="1307">
        <v>37773</v>
      </c>
      <c r="O21" s="1308">
        <v>3333.6079238526918</v>
      </c>
      <c r="P21" s="1307">
        <v>16615</v>
      </c>
      <c r="Q21" s="1308">
        <v>34715.945985081657</v>
      </c>
      <c r="R21" s="1307">
        <v>54388</v>
      </c>
      <c r="S21" s="1308">
        <v>11834.061195756769</v>
      </c>
      <c r="T21" s="1307">
        <v>16522</v>
      </c>
      <c r="U21" s="1308">
        <v>46550.007180838424</v>
      </c>
      <c r="V21" s="1307">
        <v>70910</v>
      </c>
      <c r="W21" s="1308">
        <v>11438.966923300142</v>
      </c>
      <c r="X21" s="1307">
        <v>15447</v>
      </c>
      <c r="Y21" s="1308">
        <v>26606.636042909602</v>
      </c>
      <c r="Z21" s="1307">
        <v>48584</v>
      </c>
      <c r="AA21" s="1308">
        <v>57988.974104138564</v>
      </c>
      <c r="AB21" s="1307">
        <v>86357</v>
      </c>
      <c r="AC21" s="1308">
        <v>12327.929036327541</v>
      </c>
      <c r="AD21" s="1307">
        <v>13416</v>
      </c>
      <c r="AE21" s="1308">
        <v>70316.903140466107</v>
      </c>
      <c r="AF21" s="1307">
        <v>99773</v>
      </c>
      <c r="AG21" s="1308">
        <v>11932.834763870913</v>
      </c>
      <c r="AH21" s="1307">
        <v>155</v>
      </c>
      <c r="AI21" s="1308">
        <v>82249.737904337017</v>
      </c>
      <c r="AJ21" s="1307">
        <v>99928</v>
      </c>
      <c r="AK21" s="1308">
        <v>12327.929036327541</v>
      </c>
      <c r="AL21" s="1307">
        <v>10507</v>
      </c>
      <c r="AM21" s="1308">
        <v>36588.692836525996</v>
      </c>
      <c r="AN21" s="1307">
        <v>24078</v>
      </c>
      <c r="AO21" s="1308">
        <v>94577.666940664552</v>
      </c>
      <c r="AP21" s="1307">
        <v>110435</v>
      </c>
      <c r="AQ21" s="1308">
        <v>12327.929036327541</v>
      </c>
      <c r="AR21" s="1307">
        <v>15276</v>
      </c>
      <c r="AS21" s="1308">
        <v>106905.59597699209</v>
      </c>
      <c r="AT21" s="1307">
        <v>125711</v>
      </c>
      <c r="AU21" s="1308">
        <v>11093.259434900585</v>
      </c>
      <c r="AV21" s="1307">
        <v>14243</v>
      </c>
      <c r="AW21" s="1308">
        <v>117998.85541189267</v>
      </c>
      <c r="AX21" s="1307">
        <v>139954</v>
      </c>
      <c r="AY21" s="1308">
        <v>12327.929036327541</v>
      </c>
      <c r="AZ21" s="1307">
        <v>18399</v>
      </c>
      <c r="BA21" s="1308">
        <v>35749.117507555668</v>
      </c>
      <c r="BB21" s="1307">
        <v>47918</v>
      </c>
      <c r="BC21" s="1308">
        <v>72337.810344081663</v>
      </c>
      <c r="BD21" s="1308">
        <v>71996</v>
      </c>
      <c r="BE21" s="1308">
        <v>130326.78444822021</v>
      </c>
      <c r="BF21" s="1307">
        <v>158353</v>
      </c>
      <c r="BG21" s="1217"/>
      <c r="BH21" s="1217"/>
      <c r="BI21" s="1273"/>
      <c r="BJ21" s="1273"/>
      <c r="BK21" s="1217"/>
    </row>
    <row r="22" spans="3:63" ht="15.75" x14ac:dyDescent="0.25">
      <c r="C22" s="4051" t="s">
        <v>520</v>
      </c>
      <c r="D22" s="1307" t="s">
        <v>50</v>
      </c>
      <c r="E22" s="1308">
        <v>2366.8122391513539</v>
      </c>
      <c r="F22" s="1307">
        <v>2835</v>
      </c>
      <c r="G22" s="1308">
        <v>2445.8310936426797</v>
      </c>
      <c r="H22" s="1307">
        <v>3855</v>
      </c>
      <c r="I22" s="1308">
        <v>4812.643332794034</v>
      </c>
      <c r="J22" s="1307">
        <v>6690</v>
      </c>
      <c r="K22" s="1308">
        <v>1463.8242794517591</v>
      </c>
      <c r="L22" s="1307">
        <v>3655</v>
      </c>
      <c r="M22" s="1308">
        <v>6276.4676122457931</v>
      </c>
      <c r="N22" s="1307">
        <v>10345</v>
      </c>
      <c r="O22" s="1308">
        <v>666.72158477053836</v>
      </c>
      <c r="P22" s="1307">
        <v>4154</v>
      </c>
      <c r="Q22" s="1308">
        <v>6943.1891970163315</v>
      </c>
      <c r="R22" s="1307">
        <v>14499</v>
      </c>
      <c r="S22" s="1308">
        <v>2366.8122391513539</v>
      </c>
      <c r="T22" s="1307">
        <v>4957</v>
      </c>
      <c r="U22" s="1308">
        <v>9310.0014361676858</v>
      </c>
      <c r="V22" s="1307">
        <v>19456</v>
      </c>
      <c r="W22" s="1308">
        <v>2287.7933846600286</v>
      </c>
      <c r="X22" s="1307">
        <v>4480</v>
      </c>
      <c r="Y22" s="1308">
        <v>5321.3272085819208</v>
      </c>
      <c r="Z22" s="1307">
        <v>13591</v>
      </c>
      <c r="AA22" s="1308">
        <v>11597.794820827714</v>
      </c>
      <c r="AB22" s="1307">
        <v>23936</v>
      </c>
      <c r="AC22" s="1308">
        <v>2465.5858072655083</v>
      </c>
      <c r="AD22" s="1307">
        <v>2683</v>
      </c>
      <c r="AE22" s="1308">
        <v>14063.380628093222</v>
      </c>
      <c r="AF22" s="1307">
        <v>26619</v>
      </c>
      <c r="AG22" s="1308">
        <v>2386.5669527741825</v>
      </c>
      <c r="AH22" s="1307">
        <v>145</v>
      </c>
      <c r="AI22" s="1308">
        <v>16449.947580867403</v>
      </c>
      <c r="AJ22" s="1307">
        <v>26764</v>
      </c>
      <c r="AK22" s="1308">
        <v>2465.5858072655083</v>
      </c>
      <c r="AL22" s="1307">
        <v>2669</v>
      </c>
      <c r="AM22" s="1308">
        <v>7317.7385673051995</v>
      </c>
      <c r="AN22" s="1307">
        <v>5497</v>
      </c>
      <c r="AO22" s="1308">
        <v>18915.533388132913</v>
      </c>
      <c r="AP22" s="1307">
        <v>29433</v>
      </c>
      <c r="AQ22" s="1308">
        <v>2465.5858072655083</v>
      </c>
      <c r="AR22" s="1307">
        <v>3055</v>
      </c>
      <c r="AS22" s="1308">
        <v>21381.119195398423</v>
      </c>
      <c r="AT22" s="1307">
        <v>32488</v>
      </c>
      <c r="AU22" s="1308">
        <v>2218.6518869801166</v>
      </c>
      <c r="AV22" s="1307">
        <v>2849</v>
      </c>
      <c r="AW22" s="1308">
        <v>23599.771082378538</v>
      </c>
      <c r="AX22" s="1307">
        <v>35337</v>
      </c>
      <c r="AY22" s="1308">
        <v>2465.5858072655083</v>
      </c>
      <c r="AZ22" s="1307">
        <v>5324</v>
      </c>
      <c r="BA22" s="1308">
        <v>7149.8235015111331</v>
      </c>
      <c r="BB22" s="1307">
        <v>11228</v>
      </c>
      <c r="BC22" s="1308">
        <v>14467.562068816333</v>
      </c>
      <c r="BD22" s="1308">
        <v>16725</v>
      </c>
      <c r="BE22" s="1308">
        <v>26065.356889644048</v>
      </c>
      <c r="BF22" s="1307">
        <v>40661</v>
      </c>
      <c r="BG22" s="1217"/>
      <c r="BH22" s="1217"/>
      <c r="BI22" s="1273"/>
      <c r="BJ22" s="1273"/>
      <c r="BK22" s="1217"/>
    </row>
    <row r="23" spans="3:63" ht="15.75" x14ac:dyDescent="0.25">
      <c r="C23" s="4051"/>
      <c r="D23" s="1307" t="s">
        <v>49</v>
      </c>
      <c r="E23" s="1310">
        <v>20</v>
      </c>
      <c r="F23" s="1311">
        <v>20</v>
      </c>
      <c r="G23" s="1310">
        <v>20</v>
      </c>
      <c r="H23" s="1311">
        <v>30.002334812047632</v>
      </c>
      <c r="I23" s="1310">
        <v>20</v>
      </c>
      <c r="J23" s="1311">
        <v>24.755772646536411</v>
      </c>
      <c r="K23" s="1310">
        <v>20</v>
      </c>
      <c r="L23" s="1311">
        <v>34.00316308493813</v>
      </c>
      <c r="M23" s="1310">
        <v>20</v>
      </c>
      <c r="N23" s="1311">
        <v>27.387287215736105</v>
      </c>
      <c r="O23" s="1310">
        <v>20</v>
      </c>
      <c r="P23" s="1311">
        <v>25.00150466445983</v>
      </c>
      <c r="Q23" s="1310">
        <v>20</v>
      </c>
      <c r="R23" s="1311">
        <v>26.658454070750903</v>
      </c>
      <c r="S23" s="1310">
        <v>20</v>
      </c>
      <c r="T23" s="1311">
        <v>30.002421014405034</v>
      </c>
      <c r="U23" s="1310">
        <v>20</v>
      </c>
      <c r="V23" s="1311">
        <v>27.437596953885208</v>
      </c>
      <c r="W23" s="1310">
        <v>20</v>
      </c>
      <c r="X23" s="1311">
        <v>29.002395287110765</v>
      </c>
      <c r="Y23" s="1310">
        <v>20</v>
      </c>
      <c r="Z23" s="1311">
        <v>27.974230199242552</v>
      </c>
      <c r="AA23" s="1308">
        <v>20</v>
      </c>
      <c r="AB23" s="1311">
        <v>27.717498291974014</v>
      </c>
      <c r="AC23" s="1310">
        <v>20</v>
      </c>
      <c r="AD23" s="1311">
        <v>19.998509242695288</v>
      </c>
      <c r="AE23" s="1310">
        <v>20</v>
      </c>
      <c r="AF23" s="1311">
        <v>26.679562607118157</v>
      </c>
      <c r="AG23" s="1310">
        <v>20</v>
      </c>
      <c r="AH23" s="1311">
        <v>93.548387096774192</v>
      </c>
      <c r="AI23" s="1310">
        <v>20</v>
      </c>
      <c r="AJ23" s="1311">
        <v>26.783283964454409</v>
      </c>
      <c r="AK23" s="1310">
        <v>20</v>
      </c>
      <c r="AL23" s="1311">
        <v>25.402112877129536</v>
      </c>
      <c r="AM23" s="1310">
        <v>20</v>
      </c>
      <c r="AN23" s="1311">
        <v>22.829969266550378</v>
      </c>
      <c r="AO23" s="1310">
        <v>20.000000000000004</v>
      </c>
      <c r="AP23" s="1311">
        <v>26.651876669534115</v>
      </c>
      <c r="AQ23" s="1310">
        <v>20</v>
      </c>
      <c r="AR23" s="1311">
        <v>19.998690756742601</v>
      </c>
      <c r="AS23" s="1310">
        <v>20.000000000000007</v>
      </c>
      <c r="AT23" s="1311">
        <v>25.843402725298503</v>
      </c>
      <c r="AU23" s="1310">
        <v>20</v>
      </c>
      <c r="AV23" s="1311">
        <v>20.002808397107351</v>
      </c>
      <c r="AW23" s="1310">
        <v>20.000000000000004</v>
      </c>
      <c r="AX23" s="1311">
        <v>25.249010389127857</v>
      </c>
      <c r="AY23" s="1310">
        <v>20</v>
      </c>
      <c r="AZ23" s="1311">
        <v>28.936355236697647</v>
      </c>
      <c r="BA23" s="1310">
        <v>20</v>
      </c>
      <c r="BB23" s="1311">
        <v>23.431695813681706</v>
      </c>
      <c r="BC23" s="1308">
        <v>20</v>
      </c>
      <c r="BD23" s="1311">
        <v>23.230457247624869</v>
      </c>
      <c r="BE23" s="1310">
        <v>20.000000000000007</v>
      </c>
      <c r="BF23" s="1311">
        <v>25.677442170340946</v>
      </c>
      <c r="BG23" s="1217"/>
      <c r="BH23" s="1217"/>
      <c r="BI23" s="1273"/>
      <c r="BJ23" s="1273"/>
      <c r="BK23" s="1217"/>
    </row>
    <row r="24" spans="3:63" ht="15.75" x14ac:dyDescent="0.25">
      <c r="C24" s="1306" t="s">
        <v>527</v>
      </c>
      <c r="D24" s="1307" t="s">
        <v>50</v>
      </c>
      <c r="E24" s="1308">
        <v>9467.2489566054155</v>
      </c>
      <c r="F24" s="1307">
        <v>11340</v>
      </c>
      <c r="G24" s="1308">
        <v>9783.3243745707186</v>
      </c>
      <c r="H24" s="1307">
        <v>8994</v>
      </c>
      <c r="I24" s="1308">
        <v>19250.573331176136</v>
      </c>
      <c r="J24" s="1307">
        <v>20334</v>
      </c>
      <c r="K24" s="1308">
        <v>5855.2971178070366</v>
      </c>
      <c r="L24" s="1307">
        <v>7094</v>
      </c>
      <c r="M24" s="1308">
        <v>25105.870448983173</v>
      </c>
      <c r="N24" s="1307">
        <v>27428</v>
      </c>
      <c r="O24" s="1308">
        <v>2666.8863390821534</v>
      </c>
      <c r="P24" s="1307">
        <v>12461</v>
      </c>
      <c r="Q24" s="1308">
        <v>27772.756788065326</v>
      </c>
      <c r="R24" s="1307">
        <v>39889</v>
      </c>
      <c r="S24" s="1308">
        <v>9467.2489566054155</v>
      </c>
      <c r="T24" s="1307">
        <v>11565</v>
      </c>
      <c r="U24" s="1308">
        <v>37240.005744670743</v>
      </c>
      <c r="V24" s="1307">
        <v>51454</v>
      </c>
      <c r="W24" s="1308">
        <v>9151.1735386401142</v>
      </c>
      <c r="X24" s="1307">
        <v>10967</v>
      </c>
      <c r="Y24" s="1308">
        <v>21285.308834327683</v>
      </c>
      <c r="Z24" s="1307">
        <v>34993</v>
      </c>
      <c r="AA24" s="1308">
        <v>46391.179283310856</v>
      </c>
      <c r="AB24" s="1307">
        <v>62421</v>
      </c>
      <c r="AC24" s="1308">
        <v>9862.3432290620331</v>
      </c>
      <c r="AD24" s="1307">
        <v>10733</v>
      </c>
      <c r="AE24" s="1308">
        <v>56253.522512372889</v>
      </c>
      <c r="AF24" s="1307">
        <v>73154</v>
      </c>
      <c r="AG24" s="1308">
        <v>9546.2678110967299</v>
      </c>
      <c r="AH24" s="1307">
        <v>10</v>
      </c>
      <c r="AI24" s="1308">
        <v>65799.790323469613</v>
      </c>
      <c r="AJ24" s="1307">
        <v>73164</v>
      </c>
      <c r="AK24" s="1308">
        <v>9862.3432290620331</v>
      </c>
      <c r="AL24" s="1307">
        <v>7838</v>
      </c>
      <c r="AM24" s="1308">
        <v>29270.954269220798</v>
      </c>
      <c r="AN24" s="1307">
        <v>18581</v>
      </c>
      <c r="AO24" s="1308">
        <v>75662.133552531654</v>
      </c>
      <c r="AP24" s="1307">
        <v>81002</v>
      </c>
      <c r="AQ24" s="1308">
        <v>9862.3432290620331</v>
      </c>
      <c r="AR24" s="1307">
        <v>12221</v>
      </c>
      <c r="AS24" s="1308">
        <v>85524.476781593694</v>
      </c>
      <c r="AT24" s="1307">
        <v>93223</v>
      </c>
      <c r="AU24" s="1308">
        <v>8874.6075479204683</v>
      </c>
      <c r="AV24" s="1307">
        <v>11394</v>
      </c>
      <c r="AW24" s="1308">
        <v>94399.084329514168</v>
      </c>
      <c r="AX24" s="1307">
        <v>104617</v>
      </c>
      <c r="AY24" s="1308">
        <v>9862.3432290620331</v>
      </c>
      <c r="AZ24" s="1307">
        <v>13075</v>
      </c>
      <c r="BA24" s="1308">
        <v>28599.294006044533</v>
      </c>
      <c r="BB24" s="1307">
        <v>36690</v>
      </c>
      <c r="BC24" s="1308">
        <v>57870.24827526533</v>
      </c>
      <c r="BD24" s="1308">
        <v>55271</v>
      </c>
      <c r="BE24" s="1308">
        <v>104261.42755857619</v>
      </c>
      <c r="BF24" s="1307">
        <v>117692</v>
      </c>
      <c r="BG24" s="1217"/>
      <c r="BH24" s="1217"/>
      <c r="BI24" s="1273"/>
      <c r="BJ24" s="1273"/>
      <c r="BK24" s="1217"/>
    </row>
    <row r="25" spans="3:63" ht="15.75" x14ac:dyDescent="0.25">
      <c r="C25" s="1306" t="s">
        <v>563</v>
      </c>
      <c r="D25" s="1307" t="s">
        <v>50</v>
      </c>
      <c r="E25" s="1308">
        <v>4922.9694574348159</v>
      </c>
      <c r="F25" s="1307">
        <v>5897</v>
      </c>
      <c r="G25" s="1308">
        <v>5087.3286747767734</v>
      </c>
      <c r="H25" s="1307">
        <v>4677</v>
      </c>
      <c r="I25" s="1308">
        <v>10010.298132211588</v>
      </c>
      <c r="J25" s="1307">
        <v>10574</v>
      </c>
      <c r="K25" s="1308">
        <v>3044.7545012596588</v>
      </c>
      <c r="L25" s="1307">
        <v>3689</v>
      </c>
      <c r="M25" s="1308">
        <v>13055.052633471247</v>
      </c>
      <c r="N25" s="1307">
        <v>14263</v>
      </c>
      <c r="O25" s="1308">
        <v>1386.7808963227196</v>
      </c>
      <c r="P25" s="1307">
        <v>6480</v>
      </c>
      <c r="Q25" s="1308">
        <v>14441.833529793967</v>
      </c>
      <c r="R25" s="1307">
        <v>20743</v>
      </c>
      <c r="S25" s="1308">
        <v>4922.9694574348159</v>
      </c>
      <c r="T25" s="1307">
        <v>6014</v>
      </c>
      <c r="U25" s="1308">
        <v>19364.802987228781</v>
      </c>
      <c r="V25" s="1307">
        <v>26757</v>
      </c>
      <c r="W25" s="1308">
        <v>4758.6102400928594</v>
      </c>
      <c r="X25" s="1307">
        <v>5703</v>
      </c>
      <c r="Y25" s="1308">
        <v>11068.360593850395</v>
      </c>
      <c r="Z25" s="1307">
        <v>18197</v>
      </c>
      <c r="AA25" s="1308">
        <v>24123.413227321638</v>
      </c>
      <c r="AB25" s="1307">
        <v>32460</v>
      </c>
      <c r="AC25" s="1308">
        <v>5128.418479112257</v>
      </c>
      <c r="AD25" s="1307">
        <v>5581</v>
      </c>
      <c r="AE25" s="1308">
        <v>29251.831706433895</v>
      </c>
      <c r="AF25" s="1307">
        <v>38041</v>
      </c>
      <c r="AG25" s="1308">
        <v>4964.0592617702996</v>
      </c>
      <c r="AH25" s="1307">
        <v>0</v>
      </c>
      <c r="AI25" s="1308">
        <v>34215.890968204192</v>
      </c>
      <c r="AJ25" s="1307">
        <v>38041</v>
      </c>
      <c r="AK25" s="1308">
        <v>5128.418479112257</v>
      </c>
      <c r="AL25" s="1307">
        <v>4076</v>
      </c>
      <c r="AM25" s="1308">
        <v>15220.896219994815</v>
      </c>
      <c r="AN25" s="1307">
        <v>9657</v>
      </c>
      <c r="AO25" s="1308">
        <v>39344.309447316453</v>
      </c>
      <c r="AP25" s="1307">
        <v>42117</v>
      </c>
      <c r="AQ25" s="1308">
        <v>5128.418479112257</v>
      </c>
      <c r="AR25" s="1307">
        <v>6355</v>
      </c>
      <c r="AS25" s="1308">
        <v>44472.727926428706</v>
      </c>
      <c r="AT25" s="1307">
        <v>48472</v>
      </c>
      <c r="AU25" s="1308">
        <v>4614.7959249186433</v>
      </c>
      <c r="AV25" s="1307">
        <v>5925</v>
      </c>
      <c r="AW25" s="1308">
        <v>49087.523851347352</v>
      </c>
      <c r="AX25" s="1307">
        <v>54397</v>
      </c>
      <c r="AY25" s="1308">
        <v>5128.418479112257</v>
      </c>
      <c r="AZ25" s="1307">
        <v>6772</v>
      </c>
      <c r="BA25" s="1308">
        <v>14871.632883143157</v>
      </c>
      <c r="BB25" s="1307">
        <v>19052</v>
      </c>
      <c r="BC25" s="1308">
        <v>30092.529103137971</v>
      </c>
      <c r="BD25" s="1308">
        <v>28709</v>
      </c>
      <c r="BE25" s="1308">
        <v>54215.942330459613</v>
      </c>
      <c r="BF25" s="1307">
        <v>61169</v>
      </c>
      <c r="BG25" s="1217"/>
      <c r="BH25" s="1217"/>
      <c r="BI25" s="1273"/>
      <c r="BJ25" s="1273"/>
      <c r="BK25" s="1217"/>
    </row>
    <row r="26" spans="3:63" ht="15.75" x14ac:dyDescent="0.25">
      <c r="C26" s="1306" t="s">
        <v>528</v>
      </c>
      <c r="D26" s="1307" t="s">
        <v>49</v>
      </c>
      <c r="E26" s="1310">
        <v>52</v>
      </c>
      <c r="F26" s="1309">
        <v>52.001763668430335</v>
      </c>
      <c r="G26" s="1310">
        <v>52</v>
      </c>
      <c r="H26" s="1311">
        <v>52.00133422281521</v>
      </c>
      <c r="I26" s="1310">
        <v>51.999999999999993</v>
      </c>
      <c r="J26" s="1311">
        <v>52.00157371889447</v>
      </c>
      <c r="K26" s="1310">
        <v>52</v>
      </c>
      <c r="L26" s="1311">
        <v>52.001691570341137</v>
      </c>
      <c r="M26" s="1310">
        <v>51.999999999999993</v>
      </c>
      <c r="N26" s="1311">
        <v>52.001604200087506</v>
      </c>
      <c r="O26" s="1310">
        <v>52</v>
      </c>
      <c r="P26" s="1311">
        <v>52.002247010673294</v>
      </c>
      <c r="Q26" s="1310">
        <v>51.999999999999993</v>
      </c>
      <c r="R26" s="1311">
        <v>52.001805008899694</v>
      </c>
      <c r="S26" s="1310">
        <v>52</v>
      </c>
      <c r="T26" s="1311">
        <v>52.001729355814966</v>
      </c>
      <c r="U26" s="1310">
        <v>51.999999999999979</v>
      </c>
      <c r="V26" s="1311">
        <v>52.001788004819836</v>
      </c>
      <c r="W26" s="1310">
        <v>52</v>
      </c>
      <c r="X26" s="1311">
        <v>52.001458922221211</v>
      </c>
      <c r="Y26" s="1310">
        <v>52</v>
      </c>
      <c r="Z26" s="1311">
        <v>52.001828937216011</v>
      </c>
      <c r="AA26" s="1308">
        <v>51.999999999999993</v>
      </c>
      <c r="AB26" s="1311">
        <v>52.001730186956308</v>
      </c>
      <c r="AC26" s="1310">
        <v>52</v>
      </c>
      <c r="AD26" s="1311">
        <v>51.998509270474237</v>
      </c>
      <c r="AE26" s="1310">
        <v>51.999999999999993</v>
      </c>
      <c r="AF26" s="1311">
        <v>52.001257620909314</v>
      </c>
      <c r="AG26" s="1310">
        <v>52</v>
      </c>
      <c r="AH26" s="1311">
        <v>0</v>
      </c>
      <c r="AI26" s="1310">
        <v>51.999999999999993</v>
      </c>
      <c r="AJ26" s="1311">
        <v>51.994150128478488</v>
      </c>
      <c r="AK26" s="1310">
        <v>52</v>
      </c>
      <c r="AL26" s="1311">
        <v>52.003062005613678</v>
      </c>
      <c r="AM26" s="1310">
        <v>52</v>
      </c>
      <c r="AN26" s="1311">
        <v>51.97244497066896</v>
      </c>
      <c r="AO26" s="1310">
        <v>51.999999999999993</v>
      </c>
      <c r="AP26" s="1311">
        <v>51.99501246882793</v>
      </c>
      <c r="AQ26" s="1310">
        <v>52</v>
      </c>
      <c r="AR26" s="1311">
        <v>52.000654610915639</v>
      </c>
      <c r="AS26" s="1310">
        <v>51.999999999999979</v>
      </c>
      <c r="AT26" s="1311">
        <v>51.995752121257631</v>
      </c>
      <c r="AU26" s="1310">
        <v>52</v>
      </c>
      <c r="AV26" s="1311">
        <v>52.001053185887315</v>
      </c>
      <c r="AW26" s="1310">
        <v>51.999999999999979</v>
      </c>
      <c r="AX26" s="1311">
        <v>51.996329468442028</v>
      </c>
      <c r="AY26" s="1310">
        <v>52</v>
      </c>
      <c r="AZ26" s="1311">
        <v>51.79349904397705</v>
      </c>
      <c r="BA26" s="1310">
        <v>52</v>
      </c>
      <c r="BB26" s="1311">
        <v>51.926955573725806</v>
      </c>
      <c r="BC26" s="1308">
        <v>52</v>
      </c>
      <c r="BD26" s="1311">
        <v>51.942248195256099</v>
      </c>
      <c r="BE26" s="1310">
        <v>51.999999999999993</v>
      </c>
      <c r="BF26" s="1311">
        <v>51.973796009924214</v>
      </c>
      <c r="BG26" s="1217"/>
      <c r="BH26" s="1217"/>
      <c r="BI26" s="1273"/>
      <c r="BJ26" s="1273"/>
      <c r="BK26" s="1217"/>
    </row>
    <row r="27" spans="3:63" ht="15.75" x14ac:dyDescent="0.25">
      <c r="C27" s="1306" t="s">
        <v>616</v>
      </c>
      <c r="D27" s="1307" t="s">
        <v>50</v>
      </c>
      <c r="E27" s="1308">
        <v>344.6078620204371</v>
      </c>
      <c r="F27" s="1309">
        <v>360</v>
      </c>
      <c r="G27" s="1308">
        <v>356.11300723437415</v>
      </c>
      <c r="H27" s="1309">
        <v>350</v>
      </c>
      <c r="I27" s="1308">
        <v>700.7208692548113</v>
      </c>
      <c r="J27" s="1309">
        <v>710</v>
      </c>
      <c r="K27" s="1308">
        <v>213.1328150881761</v>
      </c>
      <c r="L27" s="1309">
        <v>300</v>
      </c>
      <c r="M27" s="1308">
        <v>913.85368434298744</v>
      </c>
      <c r="N27" s="1309">
        <v>1010</v>
      </c>
      <c r="O27" s="1308">
        <v>97.074662742590377</v>
      </c>
      <c r="P27" s="1309">
        <v>300</v>
      </c>
      <c r="Q27" s="1308">
        <v>1010.9283470855778</v>
      </c>
      <c r="R27" s="1309">
        <v>1310</v>
      </c>
      <c r="S27" s="1308">
        <v>344.6078620204371</v>
      </c>
      <c r="T27" s="1309">
        <v>310</v>
      </c>
      <c r="U27" s="1308">
        <v>1355.5362091060149</v>
      </c>
      <c r="V27" s="1309">
        <v>1620</v>
      </c>
      <c r="W27" s="1308">
        <v>333.10271680650015</v>
      </c>
      <c r="X27" s="1309">
        <v>300</v>
      </c>
      <c r="Y27" s="1308">
        <v>774.78524156952767</v>
      </c>
      <c r="Z27" s="1307">
        <v>910</v>
      </c>
      <c r="AA27" s="1308">
        <v>1688.6389259125151</v>
      </c>
      <c r="AB27" s="1309">
        <v>1920</v>
      </c>
      <c r="AC27" s="1308">
        <v>358.98929353785803</v>
      </c>
      <c r="AD27" s="1309">
        <v>310</v>
      </c>
      <c r="AE27" s="1308">
        <v>2047.6282194503731</v>
      </c>
      <c r="AF27" s="1309">
        <v>2230</v>
      </c>
      <c r="AG27" s="1308">
        <v>347.48414832392098</v>
      </c>
      <c r="AH27" s="1309">
        <v>10</v>
      </c>
      <c r="AI27" s="1308">
        <v>2395.1123677742939</v>
      </c>
      <c r="AJ27" s="1309">
        <v>2240</v>
      </c>
      <c r="AK27" s="1308">
        <v>358.98929353785803</v>
      </c>
      <c r="AL27" s="1309">
        <v>210</v>
      </c>
      <c r="AM27" s="1308">
        <v>1065.462735399637</v>
      </c>
      <c r="AN27" s="1307">
        <v>530</v>
      </c>
      <c r="AO27" s="1308">
        <v>2754.1016613121519</v>
      </c>
      <c r="AP27" s="1309">
        <v>2450</v>
      </c>
      <c r="AQ27" s="1308">
        <v>358.98929353785803</v>
      </c>
      <c r="AR27" s="1309">
        <v>310</v>
      </c>
      <c r="AS27" s="1308">
        <v>3113.0909548500099</v>
      </c>
      <c r="AT27" s="1309">
        <v>2760</v>
      </c>
      <c r="AU27" s="1308">
        <v>323.03571474430504</v>
      </c>
      <c r="AV27" s="1309">
        <v>300</v>
      </c>
      <c r="AW27" s="1308">
        <v>3436.126669594315</v>
      </c>
      <c r="AX27" s="1309">
        <v>3060</v>
      </c>
      <c r="AY27" s="1308">
        <v>358.98929353785803</v>
      </c>
      <c r="AZ27" s="1309">
        <v>290</v>
      </c>
      <c r="BA27" s="1308">
        <v>1041.014301820021</v>
      </c>
      <c r="BB27" s="1307">
        <v>900</v>
      </c>
      <c r="BC27" s="1308">
        <v>2106.4770372196581</v>
      </c>
      <c r="BD27" s="1308">
        <v>1430</v>
      </c>
      <c r="BE27" s="1308">
        <v>3795.115963132173</v>
      </c>
      <c r="BF27" s="1309">
        <v>3350</v>
      </c>
      <c r="BG27" s="1217"/>
      <c r="BH27" s="1217"/>
      <c r="BI27" s="1273"/>
      <c r="BJ27" s="1273"/>
      <c r="BK27" s="1217"/>
    </row>
    <row r="28" spans="3:63" ht="15.75" x14ac:dyDescent="0.25">
      <c r="C28" s="1306" t="s">
        <v>617</v>
      </c>
      <c r="D28" s="1307" t="s">
        <v>49</v>
      </c>
      <c r="E28" s="1310">
        <v>7</v>
      </c>
      <c r="F28" s="1311">
        <v>6.1047990503645924</v>
      </c>
      <c r="G28" s="1310">
        <v>7</v>
      </c>
      <c r="H28" s="1311">
        <v>7.4834295488561047</v>
      </c>
      <c r="I28" s="1310">
        <v>7.0000000000000009</v>
      </c>
      <c r="J28" s="1311">
        <v>6.7145829392850382</v>
      </c>
      <c r="K28" s="1310">
        <v>7</v>
      </c>
      <c r="L28" s="1311">
        <v>8.1322851721333684</v>
      </c>
      <c r="M28" s="1310">
        <v>7.0000000000000009</v>
      </c>
      <c r="N28" s="1311">
        <v>7.0812592021313892</v>
      </c>
      <c r="O28" s="1310">
        <v>7</v>
      </c>
      <c r="P28" s="1311">
        <v>4.6296296296296298</v>
      </c>
      <c r="Q28" s="1310">
        <v>7.0000000000000009</v>
      </c>
      <c r="R28" s="1311">
        <v>6.3153835028684382</v>
      </c>
      <c r="S28" s="1310">
        <v>7</v>
      </c>
      <c r="T28" s="1311">
        <v>5.1546391752577314</v>
      </c>
      <c r="U28" s="1310">
        <v>7.0000000000000009</v>
      </c>
      <c r="V28" s="1311">
        <v>6.0544904137235118</v>
      </c>
      <c r="W28" s="1310">
        <v>7</v>
      </c>
      <c r="X28" s="1311">
        <v>5.2603892688058913</v>
      </c>
      <c r="Y28" s="1310">
        <v>7.0000000000000009</v>
      </c>
      <c r="Z28" s="1311">
        <v>5.0008243116997306</v>
      </c>
      <c r="AA28" s="1310">
        <v>7.0000000000000018</v>
      </c>
      <c r="AB28" s="1311">
        <v>5.9149722735674679</v>
      </c>
      <c r="AC28" s="1310">
        <v>7</v>
      </c>
      <c r="AD28" s="1311">
        <v>5.5545601146747892</v>
      </c>
      <c r="AE28" s="1310">
        <v>7.0000000000000018</v>
      </c>
      <c r="AF28" s="1311">
        <v>5.8620961594069554</v>
      </c>
      <c r="AG28" s="1310">
        <v>7</v>
      </c>
      <c r="AH28" s="1311" t="e">
        <v>#DIV/0!</v>
      </c>
      <c r="AI28" s="1310">
        <v>7.0000000000000018</v>
      </c>
      <c r="AJ28" s="1311">
        <v>5.8883835861307539</v>
      </c>
      <c r="AK28" s="1310">
        <v>7</v>
      </c>
      <c r="AL28" s="1311">
        <v>5.1521099116781155</v>
      </c>
      <c r="AM28" s="1310">
        <v>7.0000000000000009</v>
      </c>
      <c r="AN28" s="1311">
        <v>5.488246867557212</v>
      </c>
      <c r="AO28" s="1310">
        <v>7.0000000000000009</v>
      </c>
      <c r="AP28" s="1311">
        <v>5.8171284754374719</v>
      </c>
      <c r="AQ28" s="1310">
        <v>7</v>
      </c>
      <c r="AR28" s="1311">
        <v>4.8780487804878048</v>
      </c>
      <c r="AS28" s="1310">
        <v>7.0000000000000009</v>
      </c>
      <c r="AT28" s="1311">
        <v>5.6940089123617765</v>
      </c>
      <c r="AU28" s="1310">
        <v>7</v>
      </c>
      <c r="AV28" s="1311">
        <v>5.0632911392405067</v>
      </c>
      <c r="AW28" s="1310">
        <v>7.0000000000000009</v>
      </c>
      <c r="AX28" s="1311">
        <v>5.6253102193135653</v>
      </c>
      <c r="AY28" s="1310">
        <v>7</v>
      </c>
      <c r="AZ28" s="1311">
        <v>4.282339043118724</v>
      </c>
      <c r="BA28" s="1310">
        <v>7.0000000000000009</v>
      </c>
      <c r="BB28" s="1311">
        <v>4.7239134998950245</v>
      </c>
      <c r="BC28" s="1310">
        <v>7.0000000000000009</v>
      </c>
      <c r="BD28" s="1311">
        <v>4.9810164060050859</v>
      </c>
      <c r="BE28" s="1310">
        <v>7.0000000000000009</v>
      </c>
      <c r="BF28" s="1311">
        <v>5.4766303192793737</v>
      </c>
      <c r="BG28" s="1217"/>
      <c r="BH28" s="1217"/>
      <c r="BI28" s="1273"/>
      <c r="BJ28" s="1273"/>
      <c r="BK28" s="1217"/>
    </row>
    <row r="29" spans="3:63" ht="15.75" x14ac:dyDescent="0.25">
      <c r="C29" s="1312" t="s">
        <v>623</v>
      </c>
      <c r="D29" s="1307"/>
      <c r="E29" s="4049">
        <v>100</v>
      </c>
      <c r="F29" s="1311"/>
      <c r="G29" s="4049">
        <v>100</v>
      </c>
      <c r="H29" s="1311"/>
      <c r="I29" s="4047">
        <v>100.00000000000001</v>
      </c>
      <c r="J29" s="1311"/>
      <c r="K29" s="4049">
        <v>90</v>
      </c>
      <c r="L29" s="1311"/>
      <c r="M29" s="4047">
        <v>97.667757774140753</v>
      </c>
      <c r="N29" s="1311"/>
      <c r="O29" s="4049">
        <v>90</v>
      </c>
      <c r="P29" s="1311"/>
      <c r="Q29" s="4047">
        <v>96.931459299513477</v>
      </c>
      <c r="R29" s="1311"/>
      <c r="S29" s="4049">
        <v>90</v>
      </c>
      <c r="T29" s="1311"/>
      <c r="U29" s="4047">
        <v>95.169326090646763</v>
      </c>
      <c r="V29" s="1311"/>
      <c r="W29" s="4049">
        <v>90</v>
      </c>
      <c r="X29" s="1311"/>
      <c r="Y29" s="4047">
        <v>90</v>
      </c>
      <c r="Z29" s="1311"/>
      <c r="AA29" s="4047">
        <v>94.149619308794229</v>
      </c>
      <c r="AB29" s="1311"/>
      <c r="AC29" s="4043">
        <v>100</v>
      </c>
      <c r="AD29" s="1311"/>
      <c r="AE29" s="4047">
        <v>95.175305520438272</v>
      </c>
      <c r="AF29" s="1311"/>
      <c r="AG29" s="4043">
        <v>100</v>
      </c>
      <c r="AH29" s="1311"/>
      <c r="AI29" s="4047">
        <v>95.875274705479711</v>
      </c>
      <c r="AJ29" s="1311"/>
      <c r="AK29" s="4043">
        <v>110</v>
      </c>
      <c r="AL29" s="1311"/>
      <c r="AM29" s="4047">
        <v>103.36932753826632</v>
      </c>
      <c r="AN29" s="1311"/>
      <c r="AO29" s="4047">
        <v>97.716392346896157</v>
      </c>
      <c r="AP29" s="1311"/>
      <c r="AQ29" s="4043">
        <v>110</v>
      </c>
      <c r="AR29" s="1311"/>
      <c r="AS29" s="4047">
        <v>99.132889229717392</v>
      </c>
      <c r="AT29" s="1311"/>
      <c r="AU29" s="4043">
        <v>110</v>
      </c>
      <c r="AV29" s="1311"/>
      <c r="AW29" s="4047">
        <v>100.15452353847185</v>
      </c>
      <c r="AX29" s="1311"/>
      <c r="AY29" s="4043">
        <v>110</v>
      </c>
      <c r="AZ29" s="1311"/>
      <c r="BA29" s="4047">
        <v>110.00000000000001</v>
      </c>
      <c r="BB29" s="1311"/>
      <c r="BC29" s="4047">
        <v>106.64618493637009</v>
      </c>
      <c r="BD29" s="1311"/>
      <c r="BE29" s="4047">
        <v>101.08583121755278</v>
      </c>
      <c r="BF29" s="1311"/>
      <c r="BG29" s="1217"/>
      <c r="BH29" s="1217"/>
      <c r="BI29" s="1273"/>
      <c r="BJ29" s="1273"/>
      <c r="BK29" s="1217"/>
    </row>
    <row r="30" spans="3:63" ht="15.75" x14ac:dyDescent="0.25">
      <c r="C30" s="1318" t="s">
        <v>703</v>
      </c>
      <c r="D30" s="1307"/>
      <c r="E30" s="4049"/>
      <c r="F30" s="1319">
        <v>114</v>
      </c>
      <c r="G30" s="4049"/>
      <c r="H30" s="1319">
        <v>125</v>
      </c>
      <c r="I30" s="4047"/>
      <c r="J30" s="1320">
        <v>118.86542462644222</v>
      </c>
      <c r="K30" s="4049"/>
      <c r="L30" s="1319">
        <v>112</v>
      </c>
      <c r="M30" s="4047">
        <v>0</v>
      </c>
      <c r="N30" s="1320">
        <v>117.0897426908785</v>
      </c>
      <c r="O30" s="4049"/>
      <c r="P30" s="1319">
        <v>118</v>
      </c>
      <c r="Q30" s="4047"/>
      <c r="R30" s="1320">
        <v>117.3741021067348</v>
      </c>
      <c r="S30" s="4049"/>
      <c r="T30" s="1319">
        <v>121</v>
      </c>
      <c r="U30" s="4047"/>
      <c r="V30" s="1320">
        <v>118.1890720185372</v>
      </c>
      <c r="W30" s="4049"/>
      <c r="X30" s="1320">
        <v>127</v>
      </c>
      <c r="Y30" s="4047">
        <v>0</v>
      </c>
      <c r="Z30" s="1320">
        <v>121.81211188657471</v>
      </c>
      <c r="AA30" s="4047"/>
      <c r="AB30" s="1320">
        <v>119.73709180529883</v>
      </c>
      <c r="AC30" s="4044"/>
      <c r="AD30" s="1320">
        <v>115</v>
      </c>
      <c r="AE30" s="4047"/>
      <c r="AF30" s="1320">
        <v>119.04211245761152</v>
      </c>
      <c r="AG30" s="4044"/>
      <c r="AH30" s="1320">
        <v>110</v>
      </c>
      <c r="AI30" s="4047"/>
      <c r="AJ30" s="1320">
        <v>119.04211245761152</v>
      </c>
      <c r="AK30" s="4044"/>
      <c r="AL30" s="1320">
        <v>127</v>
      </c>
      <c r="AM30" s="4047">
        <v>0</v>
      </c>
      <c r="AN30" s="1320">
        <v>120.06492699596149</v>
      </c>
      <c r="AO30" s="4047"/>
      <c r="AP30" s="1320">
        <v>119.81226108222333</v>
      </c>
      <c r="AQ30" s="4044"/>
      <c r="AR30" s="1320">
        <v>124.16</v>
      </c>
      <c r="AS30" s="4047"/>
      <c r="AT30" s="1320">
        <v>120.38227842878362</v>
      </c>
      <c r="AU30" s="4044"/>
      <c r="AV30" s="1320">
        <v>127.59</v>
      </c>
      <c r="AW30" s="4047"/>
      <c r="AX30" s="1320">
        <v>121.16735389819291</v>
      </c>
      <c r="AY30" s="4044"/>
      <c r="AZ30" s="1320">
        <v>133.6</v>
      </c>
      <c r="BA30" s="4047">
        <v>0</v>
      </c>
      <c r="BB30" s="1320">
        <v>128.58213048498845</v>
      </c>
      <c r="BC30" s="4047"/>
      <c r="BD30" s="1320">
        <v>125.71715315754642</v>
      </c>
      <c r="BE30" s="4047"/>
      <c r="BF30" s="1320">
        <v>122.54376808514117</v>
      </c>
      <c r="BG30" s="1217"/>
      <c r="BH30" s="1217"/>
      <c r="BI30" s="1273"/>
      <c r="BJ30" s="1273"/>
      <c r="BK30" s="1217"/>
    </row>
    <row r="31" spans="3:63" ht="16.5" thickBot="1" x14ac:dyDescent="0.3">
      <c r="C31" s="1321" t="s">
        <v>702</v>
      </c>
      <c r="D31" s="1322"/>
      <c r="E31" s="4050"/>
      <c r="F31" s="1323">
        <v>95</v>
      </c>
      <c r="G31" s="4050"/>
      <c r="H31" s="1323">
        <v>100</v>
      </c>
      <c r="I31" s="4048"/>
      <c r="J31" s="1324">
        <v>97.211556648382825</v>
      </c>
      <c r="K31" s="4050"/>
      <c r="L31" s="1323">
        <v>87</v>
      </c>
      <c r="M31" s="4048">
        <v>0</v>
      </c>
      <c r="N31" s="1324">
        <v>94.57042697889645</v>
      </c>
      <c r="O31" s="4050"/>
      <c r="P31" s="1323">
        <v>97</v>
      </c>
      <c r="Q31" s="4048"/>
      <c r="R31" s="1324">
        <v>95.329412331870998</v>
      </c>
      <c r="S31" s="4050"/>
      <c r="T31" s="1323">
        <v>97</v>
      </c>
      <c r="U31" s="4048"/>
      <c r="V31" s="1324">
        <v>95.7048996524274</v>
      </c>
      <c r="W31" s="4050"/>
      <c r="X31" s="1324">
        <v>104</v>
      </c>
      <c r="Y31" s="4048">
        <v>0</v>
      </c>
      <c r="Z31" s="1324">
        <v>99.193823157663346</v>
      </c>
      <c r="AA31" s="4048"/>
      <c r="AB31" s="1324">
        <v>97.162292051756012</v>
      </c>
      <c r="AC31" s="4045"/>
      <c r="AD31" s="1324">
        <v>91</v>
      </c>
      <c r="AE31" s="4048"/>
      <c r="AF31" s="1324">
        <v>96.258221392707867</v>
      </c>
      <c r="AG31" s="4045"/>
      <c r="AH31" s="1324">
        <v>85</v>
      </c>
      <c r="AI31" s="4048"/>
      <c r="AJ31" s="1324">
        <v>96.258221392707867</v>
      </c>
      <c r="AK31" s="4045"/>
      <c r="AL31" s="1324">
        <v>88</v>
      </c>
      <c r="AM31" s="4048">
        <v>0</v>
      </c>
      <c r="AN31" s="1324">
        <v>89.733768251009636</v>
      </c>
      <c r="AO31" s="4048"/>
      <c r="AP31" s="1324">
        <v>95.459007051784312</v>
      </c>
      <c r="AQ31" s="4045"/>
      <c r="AR31" s="1324">
        <v>97</v>
      </c>
      <c r="AS31" s="4048"/>
      <c r="AT31" s="1324">
        <v>95.661041425977885</v>
      </c>
      <c r="AU31" s="4045"/>
      <c r="AV31" s="1324">
        <v>95.92</v>
      </c>
      <c r="AW31" s="4048"/>
      <c r="AX31" s="1324">
        <v>95.689247568799743</v>
      </c>
      <c r="AY31" s="4045"/>
      <c r="AZ31" s="1324">
        <v>97.5</v>
      </c>
      <c r="BA31" s="4048">
        <v>0</v>
      </c>
      <c r="BB31" s="1324">
        <v>96.841853873609068</v>
      </c>
      <c r="BC31" s="4048"/>
      <c r="BD31" s="1324">
        <v>94.450869065449865</v>
      </c>
      <c r="BE31" s="4048"/>
      <c r="BF31" s="1324">
        <v>95.889715378704906</v>
      </c>
      <c r="BG31" s="1217"/>
      <c r="BH31" s="1217"/>
      <c r="BI31" s="1273"/>
      <c r="BJ31" s="1273"/>
      <c r="BK31" s="1217"/>
    </row>
    <row r="32" spans="3:63" ht="15.75" thickBot="1" x14ac:dyDescent="0.3">
      <c r="C32" s="1325"/>
      <c r="BG32" s="1217"/>
      <c r="BH32" s="1217"/>
      <c r="BI32" s="1273"/>
      <c r="BJ32" s="1273"/>
      <c r="BK32" s="1217"/>
    </row>
    <row r="33" spans="3:63" ht="16.5" thickBot="1" x14ac:dyDescent="0.3">
      <c r="C33" s="1326" t="s">
        <v>267</v>
      </c>
      <c r="D33" s="1327" t="s">
        <v>50</v>
      </c>
      <c r="E33" s="1328">
        <v>226056.603773585</v>
      </c>
      <c r="F33" s="1329">
        <v>220127</v>
      </c>
      <c r="G33" s="1328">
        <v>233603.77358490601</v>
      </c>
      <c r="H33" s="1329">
        <v>197854</v>
      </c>
      <c r="I33" s="1328">
        <v>459660.37735849101</v>
      </c>
      <c r="J33" s="1329">
        <v>417981</v>
      </c>
      <c r="K33" s="1328">
        <v>139811.32075471699</v>
      </c>
      <c r="L33" s="1329">
        <v>144189</v>
      </c>
      <c r="M33" s="1328">
        <v>599471.69811320794</v>
      </c>
      <c r="N33" s="1329">
        <v>562170</v>
      </c>
      <c r="O33" s="1328">
        <v>63679.245283018899</v>
      </c>
      <c r="P33" s="1329">
        <v>234513</v>
      </c>
      <c r="Q33" s="1328">
        <v>663150.94339622685</v>
      </c>
      <c r="R33" s="1329">
        <v>796683</v>
      </c>
      <c r="S33" s="1328">
        <v>226056.603773585</v>
      </c>
      <c r="T33" s="1329">
        <v>231517</v>
      </c>
      <c r="U33" s="1328">
        <v>889207.54716981179</v>
      </c>
      <c r="V33" s="1329">
        <v>1028200</v>
      </c>
      <c r="W33" s="1328">
        <v>218509.43396226401</v>
      </c>
      <c r="X33" s="1329">
        <v>231269</v>
      </c>
      <c r="Y33" s="1328">
        <v>508245.28301886795</v>
      </c>
      <c r="Z33" s="1329">
        <v>697299</v>
      </c>
      <c r="AA33" s="1329">
        <v>1107716.9811320759</v>
      </c>
      <c r="AB33" s="1329">
        <v>1259469</v>
      </c>
      <c r="AC33" s="1328">
        <v>235490.56603773599</v>
      </c>
      <c r="AD33" s="1329">
        <v>222138</v>
      </c>
      <c r="AE33" s="1328">
        <v>1343207.5471698118</v>
      </c>
      <c r="AF33" s="1329">
        <v>1481607</v>
      </c>
      <c r="AG33" s="1328">
        <v>227943.396226415</v>
      </c>
      <c r="AH33" s="1329">
        <v>7935</v>
      </c>
      <c r="AI33" s="1328">
        <v>1571150.9433962267</v>
      </c>
      <c r="AJ33" s="1329">
        <v>1489542</v>
      </c>
      <c r="AK33" s="1328">
        <v>235490.56603773599</v>
      </c>
      <c r="AL33" s="1329">
        <v>234930</v>
      </c>
      <c r="AM33" s="1328">
        <v>698924.52830188698</v>
      </c>
      <c r="AN33" s="1329">
        <v>465003</v>
      </c>
      <c r="AO33" s="1328">
        <v>1806641.5094339626</v>
      </c>
      <c r="AP33" s="1329">
        <v>1724472</v>
      </c>
      <c r="AQ33" s="1328">
        <v>235490.56603773599</v>
      </c>
      <c r="AR33" s="1329">
        <v>246040</v>
      </c>
      <c r="AS33" s="1328">
        <v>2042132.0754716985</v>
      </c>
      <c r="AT33" s="1329">
        <v>1970512</v>
      </c>
      <c r="AU33" s="1328">
        <v>211905.660377358</v>
      </c>
      <c r="AV33" s="1329">
        <v>222895</v>
      </c>
      <c r="AW33" s="1328">
        <v>2254037.7358490564</v>
      </c>
      <c r="AX33" s="1329">
        <v>2193407</v>
      </c>
      <c r="AY33" s="1328">
        <v>235490.56603773599</v>
      </c>
      <c r="AZ33" s="1329">
        <v>243552</v>
      </c>
      <c r="BA33" s="1328">
        <v>682886.79245283001</v>
      </c>
      <c r="BB33" s="1329">
        <v>712487</v>
      </c>
      <c r="BC33" s="1329">
        <v>1381811.3207547171</v>
      </c>
      <c r="BD33" s="1329">
        <v>1177490</v>
      </c>
      <c r="BE33" s="1329">
        <v>2489528.3018867923</v>
      </c>
      <c r="BF33" s="1329">
        <v>2436959</v>
      </c>
      <c r="BG33" s="1217"/>
      <c r="BH33" s="1217"/>
      <c r="BI33" s="1273"/>
      <c r="BJ33" s="1273"/>
      <c r="BK33" s="1217"/>
    </row>
    <row r="34" spans="3:63" ht="16.5" hidden="1" customHeight="1" thickBot="1" x14ac:dyDescent="0.3">
      <c r="C34" s="1330" t="s">
        <v>535</v>
      </c>
      <c r="D34" s="1331"/>
      <c r="E34" s="175"/>
      <c r="F34" s="175"/>
      <c r="G34" s="1332"/>
      <c r="H34" s="1332"/>
      <c r="I34" s="1332"/>
      <c r="M34" s="1332"/>
      <c r="N34" s="1332"/>
      <c r="Q34" s="1332"/>
      <c r="R34" s="1332"/>
      <c r="U34" s="1332"/>
      <c r="V34" s="1332"/>
      <c r="W34" s="1332"/>
      <c r="X34" s="1332"/>
      <c r="Y34" s="1332"/>
      <c r="Z34" s="1332"/>
      <c r="AA34" s="1332"/>
      <c r="AB34" s="1332"/>
      <c r="BG34" s="1217"/>
      <c r="BH34" s="1217"/>
      <c r="BI34" s="1273">
        <v>0</v>
      </c>
      <c r="BJ34" s="1273">
        <v>0</v>
      </c>
    </row>
    <row r="35" spans="3:63" ht="15.75" hidden="1" customHeight="1" x14ac:dyDescent="0.25">
      <c r="C35" s="1333" t="s">
        <v>530</v>
      </c>
      <c r="D35" s="1334" t="s">
        <v>531</v>
      </c>
      <c r="E35" s="1335">
        <v>243.42745861733204</v>
      </c>
      <c r="F35" s="175"/>
      <c r="G35" s="1332"/>
      <c r="H35" s="1332"/>
      <c r="I35" s="1332"/>
      <c r="M35" s="1332"/>
      <c r="N35" s="1332"/>
      <c r="Q35" s="1332"/>
      <c r="R35" s="1332"/>
      <c r="U35" s="1332"/>
      <c r="V35" s="1332"/>
      <c r="W35" s="1332"/>
      <c r="X35" s="1332"/>
      <c r="Y35" s="1332"/>
      <c r="Z35" s="1332"/>
      <c r="AA35" s="1332"/>
      <c r="AB35" s="1332"/>
      <c r="BG35" s="1217"/>
      <c r="BH35" s="1217"/>
      <c r="BI35" s="1273">
        <v>0</v>
      </c>
      <c r="BJ35" s="1273">
        <v>0</v>
      </c>
    </row>
    <row r="36" spans="3:63" ht="15.75" hidden="1" customHeight="1" x14ac:dyDescent="0.25">
      <c r="C36" s="1336" t="s">
        <v>532</v>
      </c>
      <c r="D36" s="1337" t="s">
        <v>531</v>
      </c>
      <c r="E36" s="1335">
        <v>52.349991100501505</v>
      </c>
      <c r="F36" s="175"/>
      <c r="G36" s="1332"/>
      <c r="H36" s="1332"/>
      <c r="I36" s="1332"/>
      <c r="M36" s="1332"/>
      <c r="N36" s="1332"/>
      <c r="Q36" s="1332"/>
      <c r="R36" s="1332"/>
      <c r="U36" s="1332"/>
      <c r="V36" s="1332"/>
      <c r="W36" s="1332"/>
      <c r="X36" s="1332"/>
      <c r="Y36" s="1332"/>
      <c r="Z36" s="1332"/>
      <c r="AA36" s="1332"/>
      <c r="AB36" s="1332"/>
      <c r="BG36" s="1217"/>
      <c r="BH36" s="1217"/>
      <c r="BI36" s="1273">
        <v>0</v>
      </c>
      <c r="BJ36" s="1273">
        <v>0</v>
      </c>
    </row>
    <row r="37" spans="3:63" ht="15.75" hidden="1" customHeight="1" x14ac:dyDescent="0.25">
      <c r="C37" s="1338" t="s">
        <v>524</v>
      </c>
      <c r="D37" s="1339" t="s">
        <v>534</v>
      </c>
      <c r="E37" s="1340">
        <v>310</v>
      </c>
      <c r="F37" s="175"/>
      <c r="G37" s="1332"/>
      <c r="H37" s="1332"/>
      <c r="I37" s="1332"/>
      <c r="M37" s="1332"/>
      <c r="N37" s="1332"/>
      <c r="Q37" s="1332"/>
      <c r="R37" s="1332"/>
      <c r="U37" s="1332"/>
      <c r="V37" s="1332"/>
      <c r="W37" s="1332"/>
      <c r="X37" s="1332"/>
      <c r="Y37" s="1332"/>
      <c r="Z37" s="1332"/>
      <c r="AA37" s="1332"/>
      <c r="AB37" s="1332"/>
      <c r="BG37" s="1217"/>
      <c r="BH37" s="1217"/>
      <c r="BI37" s="1273">
        <v>0</v>
      </c>
      <c r="BJ37" s="1273">
        <v>0</v>
      </c>
    </row>
    <row r="38" spans="3:63" ht="16.5" hidden="1" customHeight="1" thickBot="1" x14ac:dyDescent="0.3">
      <c r="C38" s="1341" t="s">
        <v>529</v>
      </c>
      <c r="D38" s="1342" t="s">
        <v>534</v>
      </c>
      <c r="E38" s="1340">
        <v>100</v>
      </c>
      <c r="F38" s="175"/>
      <c r="G38" s="1332"/>
      <c r="H38" s="1332"/>
      <c r="I38" s="1332"/>
      <c r="M38" s="1332"/>
      <c r="N38" s="1332"/>
      <c r="Q38" s="1332"/>
      <c r="R38" s="1332"/>
      <c r="U38" s="1332"/>
      <c r="V38" s="1332"/>
      <c r="W38" s="1332"/>
      <c r="X38" s="1332"/>
      <c r="Y38" s="1332"/>
      <c r="Z38" s="1332"/>
      <c r="AA38" s="1332"/>
      <c r="AB38" s="1332"/>
      <c r="BG38" s="1217"/>
      <c r="BH38" s="1217"/>
      <c r="BI38" s="1273">
        <v>0</v>
      </c>
      <c r="BJ38" s="1273">
        <v>0</v>
      </c>
    </row>
    <row r="39" spans="3:63" ht="11.25" hidden="1" customHeight="1" x14ac:dyDescent="0.25">
      <c r="C39" s="880"/>
      <c r="D39" s="880"/>
      <c r="G39" s="880"/>
      <c r="H39" s="880"/>
      <c r="I39" s="880"/>
      <c r="M39" s="880"/>
      <c r="N39" s="880"/>
      <c r="Q39" s="880"/>
      <c r="R39" s="880"/>
      <c r="U39" s="880"/>
      <c r="V39" s="880"/>
      <c r="W39" s="880"/>
      <c r="X39" s="880"/>
      <c r="Y39" s="880"/>
      <c r="Z39" s="880"/>
      <c r="AA39" s="880"/>
      <c r="AB39" s="880"/>
      <c r="BG39" s="1217"/>
      <c r="BH39" s="1217"/>
      <c r="BI39" s="1273">
        <v>0</v>
      </c>
      <c r="BJ39" s="1273">
        <v>0</v>
      </c>
    </row>
    <row r="40" spans="3:63" ht="15" hidden="1" customHeight="1" x14ac:dyDescent="0.25">
      <c r="C40" s="880"/>
      <c r="D40" s="880"/>
      <c r="G40" s="880"/>
      <c r="H40" s="880"/>
      <c r="I40" s="880"/>
      <c r="M40" s="880"/>
      <c r="N40" s="880"/>
      <c r="Q40" s="880"/>
      <c r="R40" s="880"/>
      <c r="U40" s="880"/>
      <c r="V40" s="880"/>
      <c r="W40" s="880"/>
      <c r="X40" s="880"/>
      <c r="Y40" s="880"/>
      <c r="Z40" s="880"/>
      <c r="AA40" s="880"/>
      <c r="AB40" s="880"/>
      <c r="BI40" s="1273">
        <v>0</v>
      </c>
      <c r="BJ40" s="1273">
        <v>0</v>
      </c>
    </row>
    <row r="41" spans="3:63" ht="15" hidden="1" customHeight="1" x14ac:dyDescent="0.25">
      <c r="C41" s="1343"/>
      <c r="D41" s="1343"/>
      <c r="G41" s="880"/>
      <c r="H41" s="880"/>
      <c r="I41" s="880"/>
      <c r="M41" s="880"/>
      <c r="N41" s="880"/>
      <c r="P41" s="880"/>
      <c r="Q41" s="880"/>
      <c r="R41" s="880"/>
      <c r="T41" s="880"/>
      <c r="U41" s="880"/>
      <c r="V41" s="880"/>
      <c r="W41" s="880"/>
      <c r="X41" s="880"/>
      <c r="Y41" s="880"/>
      <c r="Z41" s="880"/>
      <c r="AA41" s="880"/>
      <c r="AB41" s="880"/>
      <c r="BI41" s="1273">
        <v>0</v>
      </c>
      <c r="BJ41" s="1273">
        <v>0</v>
      </c>
    </row>
    <row r="42" spans="3:63" ht="15" hidden="1" customHeight="1" x14ac:dyDescent="0.25">
      <c r="C42" s="880"/>
      <c r="D42" s="880"/>
      <c r="E42" s="880"/>
      <c r="F42" s="1344">
        <v>0</v>
      </c>
      <c r="G42" s="880"/>
      <c r="H42" s="1344">
        <v>0</v>
      </c>
      <c r="I42" s="880"/>
      <c r="J42" s="880"/>
      <c r="K42" s="880"/>
      <c r="L42" s="1344">
        <v>0</v>
      </c>
      <c r="M42" s="880"/>
      <c r="N42" s="880"/>
      <c r="P42" s="1344">
        <v>0</v>
      </c>
      <c r="Q42" s="880"/>
      <c r="R42" s="880"/>
      <c r="T42" s="1344">
        <v>0</v>
      </c>
      <c r="U42" s="880"/>
      <c r="V42" s="880"/>
      <c r="Y42" s="880"/>
      <c r="Z42" s="880"/>
      <c r="BI42" s="1273">
        <v>0</v>
      </c>
      <c r="BJ42" s="1273">
        <v>0</v>
      </c>
    </row>
    <row r="43" spans="3:63" ht="15" hidden="1" customHeight="1" x14ac:dyDescent="0.25">
      <c r="C43" s="880"/>
      <c r="D43" s="880"/>
      <c r="E43" s="880"/>
      <c r="F43" s="1344">
        <v>0</v>
      </c>
      <c r="G43" s="880"/>
      <c r="H43" s="1344">
        <v>0</v>
      </c>
      <c r="I43" s="880"/>
      <c r="J43" s="880"/>
      <c r="K43" s="880"/>
      <c r="L43" s="1344">
        <v>0</v>
      </c>
      <c r="M43" s="880"/>
      <c r="N43" s="880"/>
      <c r="P43" s="1344">
        <v>0</v>
      </c>
      <c r="Q43" s="880"/>
      <c r="R43" s="880"/>
      <c r="T43" s="1344">
        <v>0</v>
      </c>
      <c r="U43" s="880"/>
      <c r="V43" s="880"/>
      <c r="Y43" s="880"/>
      <c r="Z43" s="880"/>
      <c r="BI43" s="1273">
        <v>0</v>
      </c>
      <c r="BJ43" s="1273">
        <v>0</v>
      </c>
    </row>
    <row r="44" spans="3:63" ht="15" hidden="1" customHeight="1" x14ac:dyDescent="0.25">
      <c r="C44" s="880"/>
      <c r="D44" s="880"/>
      <c r="G44" s="880"/>
      <c r="H44" s="880"/>
      <c r="I44" s="880"/>
      <c r="J44" s="880"/>
      <c r="K44" s="880"/>
      <c r="L44" s="880"/>
      <c r="M44" s="880"/>
      <c r="N44" s="880"/>
      <c r="P44" s="880"/>
      <c r="Q44" s="880"/>
      <c r="R44" s="880"/>
      <c r="T44" s="880"/>
      <c r="U44" s="880"/>
      <c r="V44" s="880"/>
      <c r="Y44" s="880"/>
      <c r="Z44" s="880"/>
      <c r="BI44" s="1273">
        <v>0</v>
      </c>
      <c r="BJ44" s="1273">
        <v>0</v>
      </c>
    </row>
    <row r="45" spans="3:63" ht="15" hidden="1" customHeight="1" x14ac:dyDescent="0.25">
      <c r="C45" s="880"/>
      <c r="D45" s="880"/>
      <c r="G45" s="880"/>
      <c r="H45" s="880"/>
      <c r="I45" s="880"/>
      <c r="J45" s="880"/>
      <c r="K45" s="880"/>
      <c r="L45" s="880"/>
      <c r="M45" s="880"/>
      <c r="N45" s="880"/>
      <c r="P45" s="880"/>
      <c r="Q45" s="880"/>
      <c r="R45" s="880"/>
      <c r="T45" s="880"/>
      <c r="U45" s="880"/>
      <c r="V45" s="880"/>
      <c r="Y45" s="880"/>
      <c r="Z45" s="880"/>
      <c r="BI45" s="1273">
        <v>0</v>
      </c>
      <c r="BJ45" s="1273">
        <v>0</v>
      </c>
    </row>
    <row r="46" spans="3:63" ht="15" hidden="1" customHeight="1" x14ac:dyDescent="0.25">
      <c r="C46" s="880"/>
      <c r="D46" s="880"/>
      <c r="G46" s="880"/>
      <c r="H46" s="880"/>
      <c r="I46" s="880"/>
      <c r="J46" s="880"/>
      <c r="K46" s="880"/>
      <c r="L46" s="880"/>
      <c r="M46" s="880"/>
      <c r="N46" s="880"/>
      <c r="P46" s="880"/>
      <c r="Q46" s="880"/>
      <c r="R46" s="880"/>
      <c r="T46" s="880"/>
      <c r="U46" s="880"/>
      <c r="V46" s="880"/>
      <c r="Y46" s="880"/>
      <c r="Z46" s="880"/>
      <c r="BI46" s="1273">
        <v>0</v>
      </c>
      <c r="BJ46" s="1273">
        <v>0</v>
      </c>
    </row>
    <row r="47" spans="3:63" ht="15" hidden="1" customHeight="1" x14ac:dyDescent="0.25">
      <c r="C47" s="880"/>
      <c r="D47" s="880"/>
      <c r="G47" s="880"/>
      <c r="H47" s="880"/>
      <c r="I47" s="880"/>
      <c r="J47" s="880"/>
      <c r="K47" s="1345"/>
      <c r="L47" s="1346"/>
      <c r="M47" s="880"/>
      <c r="N47" s="880"/>
      <c r="P47" s="880"/>
      <c r="Q47" s="880"/>
      <c r="R47" s="880"/>
      <c r="T47" s="880"/>
      <c r="U47" s="880"/>
      <c r="V47" s="880"/>
      <c r="Y47" s="880"/>
      <c r="Z47" s="880"/>
      <c r="BI47" s="1273">
        <v>0</v>
      </c>
      <c r="BJ47" s="1273">
        <v>0</v>
      </c>
    </row>
    <row r="48" spans="3:63" ht="15" hidden="1" customHeight="1" x14ac:dyDescent="0.25">
      <c r="C48" s="880"/>
      <c r="D48" s="880"/>
      <c r="G48" s="880"/>
      <c r="H48" s="880"/>
      <c r="I48" s="880"/>
      <c r="J48" s="880"/>
      <c r="K48" s="880"/>
      <c r="L48" s="880"/>
      <c r="M48" s="880"/>
      <c r="N48" s="880"/>
      <c r="P48" s="880"/>
      <c r="Q48" s="880"/>
      <c r="R48" s="880"/>
      <c r="T48" s="880"/>
      <c r="U48" s="880"/>
      <c r="V48" s="880"/>
      <c r="Y48" s="880"/>
      <c r="Z48" s="880"/>
      <c r="BI48" s="1273">
        <v>0</v>
      </c>
      <c r="BJ48" s="1273">
        <v>0</v>
      </c>
    </row>
    <row r="49" spans="3:62" ht="15" hidden="1" customHeight="1" x14ac:dyDescent="0.25">
      <c r="C49" s="880"/>
      <c r="D49" s="880"/>
      <c r="G49" s="880"/>
      <c r="H49" s="880"/>
      <c r="I49" s="880"/>
      <c r="J49" s="880"/>
      <c r="K49" s="880"/>
      <c r="L49" s="880"/>
      <c r="M49" s="880"/>
      <c r="N49" s="880"/>
      <c r="P49" s="880"/>
      <c r="Q49" s="880"/>
      <c r="R49" s="880"/>
      <c r="T49" s="880"/>
      <c r="U49" s="880"/>
      <c r="V49" s="880"/>
      <c r="Y49" s="880"/>
      <c r="Z49" s="880"/>
      <c r="BI49" s="1273">
        <v>0</v>
      </c>
      <c r="BJ49" s="1273">
        <v>0</v>
      </c>
    </row>
    <row r="50" spans="3:62" ht="15" hidden="1" customHeight="1" x14ac:dyDescent="0.25">
      <c r="C50" s="880"/>
      <c r="D50" s="880"/>
      <c r="G50" s="880"/>
      <c r="H50" s="880"/>
      <c r="I50" s="880"/>
      <c r="J50" s="880"/>
      <c r="K50" s="880"/>
      <c r="L50" s="880"/>
      <c r="M50" s="880"/>
      <c r="N50" s="880"/>
      <c r="P50" s="880"/>
      <c r="Q50" s="880"/>
      <c r="R50" s="880"/>
      <c r="T50" s="880"/>
      <c r="U50" s="880"/>
      <c r="V50" s="880"/>
      <c r="Y50" s="880"/>
      <c r="Z50" s="880"/>
      <c r="BI50" s="1273">
        <v>0</v>
      </c>
      <c r="BJ50" s="1273">
        <v>0</v>
      </c>
    </row>
    <row r="51" spans="3:62" ht="15" hidden="1" customHeight="1" x14ac:dyDescent="0.25">
      <c r="C51" s="880"/>
      <c r="D51" s="880"/>
      <c r="G51" s="880"/>
      <c r="H51" s="880"/>
      <c r="I51" s="880"/>
      <c r="J51" s="880"/>
      <c r="K51" s="880"/>
      <c r="L51" s="880"/>
      <c r="M51" s="880"/>
      <c r="N51" s="880"/>
      <c r="P51" s="880"/>
      <c r="Q51" s="880"/>
      <c r="R51" s="880"/>
      <c r="T51" s="880"/>
      <c r="U51" s="880"/>
      <c r="V51" s="880"/>
      <c r="BI51" s="1273">
        <v>0</v>
      </c>
      <c r="BJ51" s="1273">
        <v>0</v>
      </c>
    </row>
    <row r="52" spans="3:62" ht="15" hidden="1" customHeight="1" x14ac:dyDescent="0.25">
      <c r="C52" s="880"/>
      <c r="D52" s="880"/>
      <c r="G52" s="880"/>
      <c r="H52" s="880"/>
      <c r="I52" s="880"/>
      <c r="J52" s="880"/>
      <c r="K52" s="880"/>
      <c r="L52" s="880"/>
      <c r="M52" s="880"/>
      <c r="N52" s="880"/>
      <c r="P52" s="880"/>
      <c r="Q52" s="880"/>
      <c r="R52" s="880"/>
      <c r="T52" s="880"/>
      <c r="U52" s="880"/>
      <c r="V52" s="880"/>
      <c r="BI52" s="1273">
        <v>0</v>
      </c>
      <c r="BJ52" s="1273">
        <v>0</v>
      </c>
    </row>
    <row r="53" spans="3:62" ht="15" hidden="1" customHeight="1" x14ac:dyDescent="0.25">
      <c r="C53" s="880"/>
      <c r="D53" s="880"/>
      <c r="G53" s="880"/>
      <c r="H53" s="880"/>
      <c r="I53" s="880"/>
      <c r="J53" s="880"/>
      <c r="K53" s="880"/>
      <c r="L53" s="880"/>
      <c r="M53" s="880"/>
      <c r="N53" s="880"/>
      <c r="P53" s="880"/>
      <c r="Q53" s="880"/>
      <c r="R53" s="880"/>
      <c r="T53" s="880"/>
      <c r="U53" s="880"/>
      <c r="V53" s="880"/>
      <c r="BI53" s="1273">
        <v>0</v>
      </c>
      <c r="BJ53" s="1273">
        <v>0</v>
      </c>
    </row>
    <row r="54" spans="3:62" ht="15" hidden="1" customHeight="1" x14ac:dyDescent="0.25">
      <c r="C54" s="880"/>
      <c r="D54" s="880"/>
      <c r="G54" s="880"/>
      <c r="H54" s="880"/>
      <c r="I54" s="880"/>
      <c r="J54" s="880"/>
      <c r="K54" s="880"/>
      <c r="L54" s="880"/>
      <c r="M54" s="880"/>
      <c r="N54" s="880"/>
      <c r="P54" s="880"/>
      <c r="Q54" s="880"/>
      <c r="R54" s="880"/>
      <c r="T54" s="880"/>
      <c r="U54" s="880"/>
      <c r="V54" s="880"/>
      <c r="BI54" s="1273">
        <v>0</v>
      </c>
      <c r="BJ54" s="1273">
        <v>0</v>
      </c>
    </row>
    <row r="55" spans="3:62" ht="15" hidden="1" customHeight="1" x14ac:dyDescent="0.25">
      <c r="C55" s="880"/>
      <c r="D55" s="880"/>
      <c r="G55" s="880"/>
      <c r="H55" s="880"/>
      <c r="I55" s="880"/>
      <c r="J55" s="880"/>
      <c r="K55" s="880"/>
      <c r="L55" s="880"/>
      <c r="M55" s="880"/>
      <c r="N55" s="880"/>
      <c r="P55" s="880"/>
      <c r="Q55" s="880"/>
      <c r="R55" s="880"/>
      <c r="T55" s="880"/>
      <c r="U55" s="880"/>
      <c r="V55" s="880"/>
      <c r="BI55" s="1273">
        <v>0</v>
      </c>
      <c r="BJ55" s="1273">
        <v>0</v>
      </c>
    </row>
    <row r="56" spans="3:62" ht="15" hidden="1" customHeight="1" x14ac:dyDescent="0.25">
      <c r="C56" s="880"/>
      <c r="D56" s="880"/>
      <c r="G56" s="880"/>
      <c r="H56" s="880"/>
      <c r="I56" s="880"/>
      <c r="J56" s="880"/>
      <c r="K56" s="880"/>
      <c r="L56" s="880"/>
      <c r="M56" s="880"/>
      <c r="N56" s="880"/>
      <c r="P56" s="880"/>
      <c r="Q56" s="880"/>
      <c r="R56" s="880"/>
      <c r="T56" s="880"/>
      <c r="U56" s="880"/>
      <c r="V56" s="880"/>
      <c r="BI56" s="1273">
        <v>0</v>
      </c>
      <c r="BJ56" s="1273">
        <v>0</v>
      </c>
    </row>
    <row r="57" spans="3:62" ht="15" hidden="1" customHeight="1" x14ac:dyDescent="0.25">
      <c r="C57" s="880"/>
      <c r="D57" s="880"/>
      <c r="G57" s="880"/>
      <c r="H57" s="880"/>
      <c r="I57" s="880"/>
      <c r="J57" s="880"/>
      <c r="K57" s="880"/>
      <c r="L57" s="880"/>
      <c r="M57" s="880"/>
      <c r="N57" s="880"/>
      <c r="P57" s="880"/>
      <c r="Q57" s="880"/>
      <c r="R57" s="880"/>
      <c r="T57" s="880"/>
      <c r="U57" s="880"/>
      <c r="V57" s="880"/>
      <c r="BI57" s="1273">
        <v>0</v>
      </c>
      <c r="BJ57" s="1273">
        <v>0</v>
      </c>
    </row>
    <row r="58" spans="3:62" ht="15" hidden="1" customHeight="1" x14ac:dyDescent="0.25">
      <c r="C58" s="880"/>
      <c r="D58" s="880"/>
      <c r="G58" s="880"/>
      <c r="H58" s="880"/>
      <c r="I58" s="880"/>
      <c r="J58" s="880"/>
      <c r="K58" s="880"/>
      <c r="L58" s="880"/>
      <c r="M58" s="880"/>
      <c r="N58" s="880"/>
      <c r="P58" s="880"/>
      <c r="Q58" s="880"/>
      <c r="R58" s="880"/>
      <c r="T58" s="880"/>
      <c r="U58" s="880"/>
      <c r="V58" s="880"/>
      <c r="BI58" s="1273">
        <v>0</v>
      </c>
      <c r="BJ58" s="1273">
        <v>0</v>
      </c>
    </row>
    <row r="59" spans="3:62" ht="15" hidden="1" customHeight="1" x14ac:dyDescent="0.25">
      <c r="C59" s="880"/>
      <c r="D59" s="880"/>
      <c r="G59" s="880"/>
      <c r="H59" s="880"/>
      <c r="I59" s="880"/>
      <c r="J59" s="880"/>
      <c r="K59" s="880"/>
      <c r="L59" s="880"/>
      <c r="M59" s="880"/>
      <c r="N59" s="880"/>
      <c r="P59" s="880"/>
      <c r="Q59" s="880"/>
      <c r="R59" s="880"/>
      <c r="T59" s="880"/>
      <c r="U59" s="880"/>
      <c r="V59" s="880"/>
      <c r="BI59" s="1273">
        <v>0</v>
      </c>
      <c r="BJ59" s="1273">
        <v>0</v>
      </c>
    </row>
    <row r="60" spans="3:62" ht="15" hidden="1" customHeight="1" x14ac:dyDescent="0.25">
      <c r="C60" s="880"/>
      <c r="D60" s="880"/>
      <c r="G60" s="880"/>
      <c r="H60" s="880"/>
      <c r="I60" s="880"/>
      <c r="J60" s="880"/>
      <c r="K60" s="880"/>
      <c r="L60" s="880"/>
      <c r="M60" s="880"/>
      <c r="N60" s="880"/>
      <c r="P60" s="880"/>
      <c r="Q60" s="880"/>
      <c r="R60" s="880"/>
      <c r="T60" s="880"/>
      <c r="U60" s="880"/>
      <c r="V60" s="880"/>
      <c r="BI60" s="1273">
        <v>0</v>
      </c>
      <c r="BJ60" s="1273">
        <v>0</v>
      </c>
    </row>
    <row r="61" spans="3:62" ht="15" hidden="1" customHeight="1" x14ac:dyDescent="0.25">
      <c r="C61" s="880"/>
      <c r="D61" s="880"/>
      <c r="G61" s="880"/>
      <c r="H61" s="880"/>
      <c r="I61" s="880"/>
      <c r="J61" s="880"/>
      <c r="K61" s="880"/>
      <c r="L61" s="880"/>
      <c r="M61" s="880"/>
      <c r="N61" s="880"/>
      <c r="P61" s="880"/>
      <c r="Q61" s="880"/>
      <c r="R61" s="880"/>
      <c r="T61" s="880"/>
      <c r="U61" s="880"/>
      <c r="V61" s="880"/>
      <c r="BI61" s="1273">
        <v>0</v>
      </c>
      <c r="BJ61" s="1273">
        <v>0</v>
      </c>
    </row>
    <row r="62" spans="3:62" ht="15" hidden="1" customHeight="1" x14ac:dyDescent="0.25">
      <c r="C62" s="880"/>
      <c r="D62" s="880"/>
      <c r="G62" s="880"/>
      <c r="H62" s="880"/>
      <c r="I62" s="880"/>
      <c r="J62" s="880"/>
      <c r="K62" s="880"/>
      <c r="L62" s="880"/>
      <c r="M62" s="880"/>
      <c r="N62" s="880"/>
      <c r="P62" s="880"/>
      <c r="Q62" s="880"/>
      <c r="R62" s="880"/>
      <c r="T62" s="880"/>
      <c r="U62" s="880"/>
      <c r="V62" s="880"/>
      <c r="BI62" s="1273">
        <v>0</v>
      </c>
      <c r="BJ62" s="1273">
        <v>0</v>
      </c>
    </row>
    <row r="63" spans="3:62" ht="15" hidden="1" customHeight="1" x14ac:dyDescent="0.25">
      <c r="C63" s="880"/>
      <c r="D63" s="880"/>
      <c r="G63" s="880"/>
      <c r="H63" s="880"/>
      <c r="I63" s="880"/>
      <c r="J63" s="880"/>
      <c r="K63" s="880"/>
      <c r="L63" s="880"/>
      <c r="M63" s="880"/>
      <c r="N63" s="880"/>
      <c r="P63" s="880"/>
      <c r="Q63" s="880"/>
      <c r="R63" s="880"/>
      <c r="T63" s="880"/>
      <c r="U63" s="880"/>
      <c r="V63" s="880"/>
      <c r="BI63" s="1273">
        <v>0</v>
      </c>
      <c r="BJ63" s="1273">
        <v>0</v>
      </c>
    </row>
    <row r="64" spans="3:62" ht="15" hidden="1" customHeight="1" x14ac:dyDescent="0.25">
      <c r="C64" s="880"/>
      <c r="D64" s="880"/>
      <c r="G64" s="880"/>
      <c r="H64" s="880"/>
      <c r="I64" s="880"/>
      <c r="J64" s="880"/>
      <c r="K64" s="880"/>
      <c r="L64" s="880"/>
      <c r="M64" s="880"/>
      <c r="N64" s="880"/>
      <c r="P64" s="880"/>
      <c r="Q64" s="880"/>
      <c r="R64" s="880"/>
      <c r="T64" s="880"/>
      <c r="U64" s="880"/>
      <c r="V64" s="880"/>
      <c r="BI64" s="1273">
        <v>0</v>
      </c>
      <c r="BJ64" s="1273">
        <v>0</v>
      </c>
    </row>
    <row r="65" spans="3:62" ht="15" hidden="1" customHeight="1" x14ac:dyDescent="0.25">
      <c r="C65" s="880"/>
      <c r="D65" s="880"/>
      <c r="G65" s="880"/>
      <c r="H65" s="880"/>
      <c r="I65" s="880"/>
      <c r="J65" s="880"/>
      <c r="K65" s="880"/>
      <c r="L65" s="880"/>
      <c r="M65" s="880"/>
      <c r="N65" s="880"/>
      <c r="P65" s="880"/>
      <c r="Q65" s="880"/>
      <c r="R65" s="880"/>
      <c r="T65" s="880"/>
      <c r="U65" s="880"/>
      <c r="V65" s="880"/>
      <c r="BI65" s="1273">
        <v>0</v>
      </c>
      <c r="BJ65" s="1273">
        <v>0</v>
      </c>
    </row>
    <row r="66" spans="3:62" ht="15" customHeight="1" x14ac:dyDescent="0.25">
      <c r="C66" s="880"/>
      <c r="D66" s="880"/>
      <c r="G66" s="880"/>
      <c r="H66" s="880"/>
      <c r="I66" s="880"/>
      <c r="J66" s="880"/>
      <c r="K66" s="880"/>
      <c r="L66" s="880"/>
      <c r="M66" s="880"/>
      <c r="N66" s="880"/>
      <c r="P66" s="880"/>
      <c r="Q66" s="880"/>
      <c r="R66" s="880"/>
      <c r="T66" s="880"/>
      <c r="U66" s="880"/>
      <c r="V66" s="880"/>
    </row>
    <row r="67" spans="3:62" ht="15" customHeight="1" x14ac:dyDescent="0.25">
      <c r="C67" s="880"/>
      <c r="D67" s="880"/>
      <c r="G67" s="880"/>
      <c r="H67" s="880"/>
      <c r="I67" s="880"/>
      <c r="J67" s="880"/>
      <c r="K67" s="880"/>
      <c r="L67" s="880"/>
      <c r="M67" s="880"/>
      <c r="N67" s="880"/>
      <c r="P67" s="880"/>
      <c r="Q67" s="880"/>
      <c r="R67" s="880"/>
      <c r="T67" s="880"/>
      <c r="U67" s="880"/>
      <c r="V67" s="880"/>
    </row>
    <row r="68" spans="3:62" ht="15" customHeight="1" x14ac:dyDescent="0.25">
      <c r="C68" s="880"/>
      <c r="D68" s="880"/>
      <c r="G68" s="880"/>
      <c r="H68" s="880"/>
      <c r="I68" s="880"/>
      <c r="J68" s="880"/>
      <c r="K68" s="880"/>
      <c r="L68" s="880"/>
      <c r="M68" s="880"/>
      <c r="N68" s="880"/>
      <c r="P68" s="880"/>
      <c r="Q68" s="880"/>
      <c r="R68" s="880"/>
      <c r="T68" s="880"/>
      <c r="U68" s="880"/>
      <c r="V68" s="880"/>
    </row>
    <row r="69" spans="3:62" x14ac:dyDescent="0.25">
      <c r="C69" s="880"/>
      <c r="D69" s="880"/>
      <c r="G69" s="880"/>
      <c r="H69" s="880"/>
      <c r="I69" s="880"/>
      <c r="J69" s="880"/>
      <c r="K69" s="880"/>
      <c r="L69" s="880"/>
      <c r="M69" s="880"/>
      <c r="N69" s="880"/>
      <c r="P69" s="880"/>
      <c r="Q69" s="880"/>
      <c r="R69" s="880"/>
      <c r="T69" s="880"/>
      <c r="U69" s="880"/>
      <c r="V69" s="880"/>
    </row>
    <row r="70" spans="3:62" x14ac:dyDescent="0.25">
      <c r="C70" s="880"/>
      <c r="D70" s="880"/>
      <c r="G70" s="880"/>
      <c r="H70" s="880"/>
      <c r="I70" s="880"/>
      <c r="J70" s="880"/>
      <c r="K70" s="880"/>
      <c r="L70" s="880"/>
      <c r="M70" s="880"/>
      <c r="N70" s="880"/>
      <c r="P70" s="880"/>
      <c r="Q70" s="880"/>
      <c r="R70" s="880"/>
      <c r="T70" s="880"/>
      <c r="U70" s="880"/>
      <c r="V70" s="880"/>
    </row>
    <row r="71" spans="3:62" x14ac:dyDescent="0.25">
      <c r="C71" s="880"/>
      <c r="D71" s="880"/>
      <c r="G71" s="880"/>
      <c r="H71" s="880"/>
      <c r="I71" s="880"/>
      <c r="J71" s="880"/>
      <c r="K71" s="880"/>
      <c r="L71" s="880"/>
      <c r="M71" s="880"/>
      <c r="N71" s="880"/>
      <c r="P71" s="880"/>
      <c r="Q71" s="880"/>
      <c r="R71" s="880"/>
      <c r="T71" s="880"/>
      <c r="U71" s="880"/>
      <c r="V71" s="880"/>
    </row>
    <row r="72" spans="3:62" x14ac:dyDescent="0.25">
      <c r="C72" s="880"/>
      <c r="D72" s="880"/>
      <c r="G72" s="880"/>
      <c r="H72" s="880"/>
      <c r="I72" s="880"/>
      <c r="J72" s="880"/>
      <c r="K72" s="880"/>
      <c r="L72" s="880"/>
      <c r="M72" s="880"/>
      <c r="N72" s="880"/>
      <c r="P72" s="880"/>
      <c r="Q72" s="880"/>
      <c r="R72" s="880"/>
      <c r="T72" s="880"/>
      <c r="U72" s="880"/>
      <c r="V72" s="880"/>
    </row>
    <row r="73" spans="3:62" x14ac:dyDescent="0.25">
      <c r="C73" s="880"/>
      <c r="D73" s="880"/>
      <c r="G73" s="880"/>
      <c r="H73" s="880"/>
      <c r="I73" s="880"/>
      <c r="J73" s="880"/>
      <c r="K73" s="880"/>
      <c r="L73" s="880"/>
      <c r="M73" s="880"/>
      <c r="N73" s="880"/>
      <c r="P73" s="880"/>
      <c r="Q73" s="880"/>
      <c r="R73" s="880"/>
      <c r="T73" s="880"/>
      <c r="U73" s="880"/>
      <c r="V73" s="880"/>
    </row>
    <row r="74" spans="3:62" x14ac:dyDescent="0.25">
      <c r="C74" s="880"/>
      <c r="D74" s="880"/>
      <c r="G74" s="880"/>
      <c r="H74" s="880"/>
      <c r="I74" s="880"/>
      <c r="J74" s="880"/>
      <c r="K74" s="880"/>
      <c r="L74" s="880"/>
      <c r="M74" s="880"/>
      <c r="N74" s="880"/>
      <c r="P74" s="880"/>
      <c r="Q74" s="880"/>
      <c r="R74" s="880"/>
      <c r="T74" s="880"/>
      <c r="U74" s="880"/>
      <c r="V74" s="880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topLeftCell="A28" zoomScaleNormal="100" workbookViewId="0">
      <pane xSplit="3" topLeftCell="AM1" activePane="topRight" state="frozen"/>
      <selection activeCell="BS12" sqref="BS12"/>
      <selection pane="topRight" activeCell="BS12" sqref="BS12"/>
    </sheetView>
  </sheetViews>
  <sheetFormatPr defaultColWidth="8.85546875" defaultRowHeight="15" x14ac:dyDescent="0.25"/>
  <cols>
    <col min="1" max="1" width="9.140625" style="32"/>
    <col min="2" max="2" width="28.140625" style="32" customWidth="1"/>
    <col min="3" max="3" width="16.42578125" style="32" bestFit="1" customWidth="1"/>
    <col min="4" max="4" width="10.28515625" style="32" customWidth="1"/>
    <col min="5" max="5" width="10" style="32" customWidth="1"/>
    <col min="6" max="6" width="7.7109375" style="32" bestFit="1" customWidth="1"/>
    <col min="7" max="7" width="11" style="32" bestFit="1" customWidth="1"/>
    <col min="8" max="9" width="7.7109375" style="32" hidden="1" customWidth="1"/>
    <col min="10" max="11" width="7.85546875" style="32" customWidth="1"/>
    <col min="12" max="13" width="9" style="32" customWidth="1"/>
    <col min="14" max="15" width="7.7109375" style="32" bestFit="1" customWidth="1"/>
    <col min="16" max="17" width="9" style="32" hidden="1" customWidth="1"/>
    <col min="18" max="18" width="11.5703125" style="32" bestFit="1" customWidth="1"/>
    <col min="19" max="19" width="7.7109375" style="32" bestFit="1" customWidth="1"/>
    <col min="20" max="21" width="9" style="32" hidden="1" customWidth="1"/>
    <col min="22" max="23" width="7.7109375" style="32" customWidth="1"/>
    <col min="24" max="25" width="9.7109375" style="32" customWidth="1"/>
    <col min="26" max="27" width="9" style="32" customWidth="1"/>
    <col min="28" max="29" width="8.85546875" style="32" customWidth="1"/>
    <col min="30" max="31" width="8.85546875" style="32" hidden="1" customWidth="1"/>
    <col min="32" max="33" width="8.85546875" style="32" customWidth="1"/>
    <col min="34" max="35" width="8.85546875" style="32" hidden="1" customWidth="1"/>
    <col min="36" max="39" width="8.85546875" style="32" customWidth="1"/>
    <col min="40" max="41" width="8.85546875" style="32" hidden="1" customWidth="1"/>
    <col min="42" max="42" width="7.7109375" style="32" customWidth="1"/>
    <col min="43" max="43" width="8.85546875" style="32" customWidth="1"/>
    <col min="44" max="45" width="8.85546875" style="32" hidden="1" customWidth="1"/>
    <col min="46" max="47" width="8.85546875" style="32" customWidth="1"/>
    <col min="48" max="49" width="8.85546875" style="32" hidden="1" customWidth="1"/>
    <col min="50" max="57" width="8.85546875" style="32" customWidth="1"/>
    <col min="58" max="16384" width="8.85546875" style="32"/>
  </cols>
  <sheetData>
    <row r="1" spans="1:62" ht="18.75" x14ac:dyDescent="0.3">
      <c r="A1" s="1257"/>
      <c r="B1" s="1258" t="s">
        <v>99</v>
      </c>
      <c r="C1" s="883"/>
      <c r="D1" s="883"/>
      <c r="E1" s="883"/>
      <c r="F1" s="883"/>
      <c r="G1" s="883"/>
      <c r="H1" s="883"/>
      <c r="I1" s="883"/>
      <c r="J1" s="1259"/>
      <c r="K1" s="1259"/>
      <c r="L1" s="1259"/>
      <c r="M1" s="1259"/>
      <c r="N1" s="1259"/>
      <c r="O1" s="1259"/>
      <c r="P1" s="1259"/>
      <c r="Q1" s="1259"/>
      <c r="R1" s="1259"/>
      <c r="S1" s="1259"/>
      <c r="T1" s="1259"/>
      <c r="U1" s="1259"/>
      <c r="V1" s="1259"/>
      <c r="W1" s="1259"/>
      <c r="X1" s="1259"/>
      <c r="Y1" s="1259"/>
      <c r="Z1" s="1259"/>
      <c r="AA1" s="1259"/>
    </row>
    <row r="2" spans="1:62" ht="19.5" thickBot="1" x14ac:dyDescent="0.35">
      <c r="A2" s="1259"/>
      <c r="B2" s="1260"/>
      <c r="C2" s="1260"/>
      <c r="D2" s="1261">
        <v>30</v>
      </c>
      <c r="E2" s="1261">
        <v>30</v>
      </c>
      <c r="F2" s="1261">
        <v>31</v>
      </c>
      <c r="G2" s="1261">
        <v>31</v>
      </c>
      <c r="H2" s="1261">
        <v>61</v>
      </c>
      <c r="I2" s="1261">
        <v>61</v>
      </c>
      <c r="J2" s="1261">
        <v>30</v>
      </c>
      <c r="K2" s="1261">
        <v>30</v>
      </c>
      <c r="L2" s="1261">
        <v>91</v>
      </c>
      <c r="M2" s="1261">
        <v>91</v>
      </c>
      <c r="N2" s="1261">
        <v>31</v>
      </c>
      <c r="O2" s="1261">
        <v>31</v>
      </c>
      <c r="P2" s="1261">
        <v>122</v>
      </c>
      <c r="Q2" s="1261">
        <v>122</v>
      </c>
      <c r="R2" s="1261">
        <v>31</v>
      </c>
      <c r="S2" s="1261">
        <v>31</v>
      </c>
      <c r="T2" s="1261">
        <v>153</v>
      </c>
      <c r="U2" s="1261">
        <v>153</v>
      </c>
      <c r="V2" s="1261">
        <v>30</v>
      </c>
      <c r="W2" s="1261">
        <v>30</v>
      </c>
      <c r="X2" s="1261">
        <v>92</v>
      </c>
      <c r="Y2" s="1261">
        <v>92</v>
      </c>
      <c r="Z2" s="1261">
        <v>183</v>
      </c>
      <c r="AA2" s="1261">
        <v>183</v>
      </c>
      <c r="AB2" s="1261">
        <v>31</v>
      </c>
      <c r="AC2" s="1261">
        <v>31</v>
      </c>
      <c r="AD2" s="1261">
        <v>214</v>
      </c>
      <c r="AE2" s="1261">
        <v>214</v>
      </c>
      <c r="AF2" s="1261">
        <v>30</v>
      </c>
      <c r="AG2" s="1261">
        <v>30</v>
      </c>
      <c r="AH2" s="1261">
        <v>244</v>
      </c>
      <c r="AI2" s="1261">
        <v>244</v>
      </c>
      <c r="AJ2" s="1261">
        <v>31</v>
      </c>
      <c r="AK2" s="1261">
        <v>31</v>
      </c>
      <c r="AL2" s="1261">
        <v>92</v>
      </c>
      <c r="AM2" s="1261">
        <v>92</v>
      </c>
      <c r="AN2" s="1261">
        <v>275</v>
      </c>
      <c r="AO2" s="1261">
        <v>275</v>
      </c>
      <c r="AP2" s="1261">
        <v>31</v>
      </c>
      <c r="AQ2" s="1261">
        <v>31</v>
      </c>
      <c r="AR2" s="1261">
        <v>306</v>
      </c>
      <c r="AS2" s="1261">
        <v>306</v>
      </c>
      <c r="AT2" s="1261">
        <v>28</v>
      </c>
      <c r="AU2" s="1261">
        <v>28</v>
      </c>
      <c r="AV2" s="1261">
        <v>334</v>
      </c>
      <c r="AW2" s="1261">
        <v>334</v>
      </c>
      <c r="AX2" s="1261">
        <v>31</v>
      </c>
      <c r="AY2" s="1261">
        <v>31</v>
      </c>
      <c r="AZ2" s="1261">
        <v>90</v>
      </c>
      <c r="BA2" s="1261">
        <v>90</v>
      </c>
      <c r="BB2" s="1261">
        <v>182</v>
      </c>
      <c r="BC2" s="1261">
        <v>182</v>
      </c>
      <c r="BD2" s="1261">
        <v>365</v>
      </c>
      <c r="BE2" s="1261">
        <v>365</v>
      </c>
    </row>
    <row r="3" spans="1:62" ht="18.75" x14ac:dyDescent="0.3">
      <c r="A3" s="1259"/>
      <c r="B3" s="4063" t="s">
        <v>169</v>
      </c>
      <c r="C3" s="3715" t="s">
        <v>170</v>
      </c>
      <c r="D3" s="4061" t="s">
        <v>1742</v>
      </c>
      <c r="E3" s="4062"/>
      <c r="F3" s="4061" t="s">
        <v>1871</v>
      </c>
      <c r="G3" s="4062"/>
      <c r="H3" s="3716" t="s">
        <v>14</v>
      </c>
      <c r="I3" s="4062"/>
      <c r="J3" s="4061" t="s">
        <v>1911</v>
      </c>
      <c r="K3" s="4062"/>
      <c r="L3" s="3866" t="s">
        <v>639</v>
      </c>
      <c r="M3" s="3863"/>
      <c r="N3" s="3863" t="s">
        <v>1940</v>
      </c>
      <c r="O3" s="3863"/>
      <c r="P3" s="3863" t="s">
        <v>17</v>
      </c>
      <c r="Q3" s="3863"/>
      <c r="R3" s="3863" t="s">
        <v>1964</v>
      </c>
      <c r="S3" s="3863"/>
      <c r="T3" s="3863" t="s">
        <v>18</v>
      </c>
      <c r="U3" s="3863"/>
      <c r="V3" s="3863" t="s">
        <v>1985</v>
      </c>
      <c r="W3" s="3863"/>
      <c r="X3" s="3863" t="s">
        <v>662</v>
      </c>
      <c r="Y3" s="3863"/>
      <c r="Z3" s="3863" t="s">
        <v>659</v>
      </c>
      <c r="AA3" s="3863"/>
      <c r="AB3" s="3863" t="s">
        <v>2004</v>
      </c>
      <c r="AC3" s="3863"/>
      <c r="AD3" s="3863" t="s">
        <v>24</v>
      </c>
      <c r="AE3" s="3863"/>
      <c r="AF3" s="3863" t="s">
        <v>2020</v>
      </c>
      <c r="AG3" s="3863"/>
      <c r="AH3" s="3863" t="s">
        <v>27</v>
      </c>
      <c r="AI3" s="3863"/>
      <c r="AJ3" s="3863" t="s">
        <v>2037</v>
      </c>
      <c r="AK3" s="3863"/>
      <c r="AL3" s="3863" t="s">
        <v>664</v>
      </c>
      <c r="AM3" s="3863"/>
      <c r="AN3" s="3863" t="s">
        <v>1676</v>
      </c>
      <c r="AO3" s="3863"/>
      <c r="AP3" s="3863" t="s">
        <v>2142</v>
      </c>
      <c r="AQ3" s="3863"/>
      <c r="AR3" s="3863" t="s">
        <v>28</v>
      </c>
      <c r="AS3" s="3863"/>
      <c r="AT3" s="3863" t="s">
        <v>2156</v>
      </c>
      <c r="AU3" s="3863"/>
      <c r="AV3" s="3863" t="s">
        <v>30</v>
      </c>
      <c r="AW3" s="3863"/>
      <c r="AX3" s="3863" t="s">
        <v>2168</v>
      </c>
      <c r="AY3" s="3863"/>
      <c r="AZ3" s="3863" t="s">
        <v>665</v>
      </c>
      <c r="BA3" s="3863"/>
      <c r="BB3" s="3863" t="s">
        <v>673</v>
      </c>
      <c r="BC3" s="3863"/>
      <c r="BD3" s="3863" t="s">
        <v>1763</v>
      </c>
      <c r="BE3" s="3863"/>
    </row>
    <row r="4" spans="1:62" ht="18.75" x14ac:dyDescent="0.3">
      <c r="A4" s="1259"/>
      <c r="B4" s="4064"/>
      <c r="C4" s="3865"/>
      <c r="D4" s="1262" t="s">
        <v>171</v>
      </c>
      <c r="E4" s="1263" t="s">
        <v>172</v>
      </c>
      <c r="F4" s="1262" t="s">
        <v>171</v>
      </c>
      <c r="G4" s="1263" t="s">
        <v>172</v>
      </c>
      <c r="H4" s="1264" t="s">
        <v>171</v>
      </c>
      <c r="I4" s="1263" t="s">
        <v>172</v>
      </c>
      <c r="J4" s="1262" t="s">
        <v>171</v>
      </c>
      <c r="K4" s="1263" t="s">
        <v>172</v>
      </c>
      <c r="L4" s="1264" t="s">
        <v>171</v>
      </c>
      <c r="M4" s="1265" t="s">
        <v>172</v>
      </c>
      <c r="N4" s="1265" t="s">
        <v>171</v>
      </c>
      <c r="O4" s="1265" t="s">
        <v>172</v>
      </c>
      <c r="P4" s="1265" t="s">
        <v>171</v>
      </c>
      <c r="Q4" s="1265" t="s">
        <v>172</v>
      </c>
      <c r="R4" s="1265" t="s">
        <v>171</v>
      </c>
      <c r="S4" s="1265" t="s">
        <v>172</v>
      </c>
      <c r="T4" s="1265" t="s">
        <v>171</v>
      </c>
      <c r="U4" s="1265" t="s">
        <v>172</v>
      </c>
      <c r="V4" s="1265" t="s">
        <v>171</v>
      </c>
      <c r="W4" s="1265" t="s">
        <v>172</v>
      </c>
      <c r="X4" s="1265" t="s">
        <v>171</v>
      </c>
      <c r="Y4" s="1265" t="s">
        <v>172</v>
      </c>
      <c r="Z4" s="1265" t="s">
        <v>171</v>
      </c>
      <c r="AA4" s="1265" t="s">
        <v>172</v>
      </c>
      <c r="AB4" s="1265" t="s">
        <v>171</v>
      </c>
      <c r="AC4" s="1265" t="s">
        <v>172</v>
      </c>
      <c r="AD4" s="1265" t="s">
        <v>171</v>
      </c>
      <c r="AE4" s="1265" t="s">
        <v>172</v>
      </c>
      <c r="AF4" s="1265" t="s">
        <v>171</v>
      </c>
      <c r="AG4" s="1265" t="s">
        <v>172</v>
      </c>
      <c r="AH4" s="1265" t="s">
        <v>171</v>
      </c>
      <c r="AI4" s="1265" t="s">
        <v>172</v>
      </c>
      <c r="AJ4" s="1265" t="s">
        <v>171</v>
      </c>
      <c r="AK4" s="1265" t="s">
        <v>172</v>
      </c>
      <c r="AL4" s="1265" t="s">
        <v>171</v>
      </c>
      <c r="AM4" s="1265" t="s">
        <v>172</v>
      </c>
      <c r="AN4" s="1265" t="s">
        <v>171</v>
      </c>
      <c r="AO4" s="1265" t="s">
        <v>172</v>
      </c>
      <c r="AP4" s="1265" t="s">
        <v>171</v>
      </c>
      <c r="AQ4" s="1265" t="s">
        <v>172</v>
      </c>
      <c r="AR4" s="1265" t="s">
        <v>171</v>
      </c>
      <c r="AS4" s="1265" t="s">
        <v>172</v>
      </c>
      <c r="AT4" s="1265" t="s">
        <v>171</v>
      </c>
      <c r="AU4" s="1265" t="s">
        <v>172</v>
      </c>
      <c r="AV4" s="1265" t="s">
        <v>171</v>
      </c>
      <c r="AW4" s="1265" t="s">
        <v>172</v>
      </c>
      <c r="AX4" s="1265" t="s">
        <v>171</v>
      </c>
      <c r="AY4" s="1265" t="s">
        <v>172</v>
      </c>
      <c r="AZ4" s="1265" t="s">
        <v>171</v>
      </c>
      <c r="BA4" s="1265" t="s">
        <v>172</v>
      </c>
      <c r="BB4" s="1265" t="s">
        <v>171</v>
      </c>
      <c r="BC4" s="1265" t="s">
        <v>172</v>
      </c>
      <c r="BD4" s="1265" t="s">
        <v>171</v>
      </c>
      <c r="BE4" s="1265" t="s">
        <v>172</v>
      </c>
    </row>
    <row r="5" spans="1:62" ht="18.75" x14ac:dyDescent="0.3">
      <c r="A5" s="1257"/>
      <c r="B5" s="1266" t="s">
        <v>0</v>
      </c>
      <c r="C5" s="1267"/>
      <c r="D5" s="1268"/>
      <c r="E5" s="1269"/>
      <c r="F5" s="1268"/>
      <c r="G5" s="1269"/>
      <c r="H5" s="1270"/>
      <c r="I5" s="1269"/>
      <c r="J5" s="1268"/>
      <c r="K5" s="1269"/>
      <c r="L5" s="1270"/>
      <c r="M5" s="1271"/>
      <c r="N5" s="1271"/>
      <c r="O5" s="1271"/>
      <c r="P5" s="1271"/>
      <c r="Q5" s="1271"/>
      <c r="R5" s="1271"/>
      <c r="S5" s="1271"/>
      <c r="T5" s="1271"/>
      <c r="U5" s="1271"/>
      <c r="V5" s="1271"/>
      <c r="W5" s="1271"/>
      <c r="X5" s="1270"/>
      <c r="Y5" s="1271"/>
      <c r="Z5" s="1271"/>
      <c r="AA5" s="1271"/>
      <c r="AB5" s="1271"/>
      <c r="AC5" s="1271"/>
      <c r="AD5" s="1271"/>
      <c r="AE5" s="1271"/>
      <c r="AF5" s="1271"/>
      <c r="AG5" s="1271"/>
      <c r="AH5" s="1271"/>
      <c r="AI5" s="1271"/>
      <c r="AJ5" s="1271"/>
      <c r="AK5" s="1271"/>
      <c r="AL5" s="1270"/>
      <c r="AM5" s="1271"/>
      <c r="AN5" s="1271"/>
      <c r="AO5" s="1271"/>
      <c r="AP5" s="1271"/>
      <c r="AQ5" s="1271"/>
      <c r="AR5" s="1271"/>
      <c r="AS5" s="1271"/>
      <c r="AT5" s="1271"/>
      <c r="AU5" s="1271"/>
      <c r="AV5" s="1271"/>
      <c r="AW5" s="1271"/>
      <c r="AX5" s="1271"/>
      <c r="AY5" s="1271"/>
      <c r="AZ5" s="1270"/>
      <c r="BA5" s="1271"/>
      <c r="BB5" s="1271"/>
      <c r="BC5" s="1271"/>
      <c r="BD5" s="1271"/>
      <c r="BE5" s="1271"/>
    </row>
    <row r="6" spans="1:62" ht="18.75" x14ac:dyDescent="0.3">
      <c r="A6" s="1257"/>
      <c r="B6" s="4060" t="s">
        <v>415</v>
      </c>
      <c r="C6" s="1272" t="s">
        <v>414</v>
      </c>
      <c r="D6" s="926">
        <v>1180.8</v>
      </c>
      <c r="E6" s="1081">
        <v>1218.6300000000001</v>
      </c>
      <c r="F6" s="926">
        <v>1220.1600000000001</v>
      </c>
      <c r="G6" s="1081">
        <v>1237.25</v>
      </c>
      <c r="H6" s="1047">
        <v>2400.96</v>
      </c>
      <c r="I6" s="1081">
        <v>2455.88</v>
      </c>
      <c r="J6" s="926">
        <v>984</v>
      </c>
      <c r="K6" s="1081">
        <v>1111.5999999999997</v>
      </c>
      <c r="L6" s="1047">
        <v>3384.96</v>
      </c>
      <c r="M6" s="1047">
        <v>3567.4799999999996</v>
      </c>
      <c r="N6" s="926">
        <v>1082.4000000000001</v>
      </c>
      <c r="O6" s="1081">
        <v>1173.6899999999998</v>
      </c>
      <c r="P6" s="1048">
        <v>4467.3600000000006</v>
      </c>
      <c r="Q6" s="1048">
        <v>4741.1699999999992</v>
      </c>
      <c r="R6" s="926">
        <v>1220.1600000000001</v>
      </c>
      <c r="S6" s="1081">
        <v>1133.58</v>
      </c>
      <c r="T6" s="1048">
        <v>5687.52</v>
      </c>
      <c r="U6" s="1048">
        <v>5874.7499999999991</v>
      </c>
      <c r="V6" s="926">
        <v>1180.8</v>
      </c>
      <c r="W6" s="1081">
        <v>1058.2599999999998</v>
      </c>
      <c r="X6" s="1047">
        <v>3483.3600000000006</v>
      </c>
      <c r="Y6" s="1047">
        <v>3365.5299999999993</v>
      </c>
      <c r="Z6" s="1048">
        <v>6868.3200000000006</v>
      </c>
      <c r="AA6" s="1048">
        <v>6933.0099999999984</v>
      </c>
      <c r="AB6" s="926">
        <v>1220.1600000000001</v>
      </c>
      <c r="AC6" s="1081">
        <v>1069.8800000000003</v>
      </c>
      <c r="AD6" s="1048">
        <v>8088.4800000000005</v>
      </c>
      <c r="AE6" s="1048">
        <v>8002.8899999999985</v>
      </c>
      <c r="AF6" s="926">
        <v>1180.8</v>
      </c>
      <c r="AG6" s="1081">
        <v>760.34000000000037</v>
      </c>
      <c r="AH6" s="1048">
        <v>9269.2800000000007</v>
      </c>
      <c r="AI6" s="1048">
        <v>8763.23</v>
      </c>
      <c r="AJ6" s="926">
        <v>1220.1600000000001</v>
      </c>
      <c r="AK6" s="1081">
        <v>1222.7599999999998</v>
      </c>
      <c r="AL6" s="1047">
        <v>3621.12</v>
      </c>
      <c r="AM6" s="1047">
        <v>3052.9800000000005</v>
      </c>
      <c r="AN6" s="1048">
        <v>10489.44</v>
      </c>
      <c r="AO6" s="1048">
        <v>9985.99</v>
      </c>
      <c r="AP6" s="926">
        <v>1220.1600000000001</v>
      </c>
      <c r="AQ6" s="1081">
        <v>1224.58</v>
      </c>
      <c r="AR6" s="1048">
        <v>11709.6</v>
      </c>
      <c r="AS6" s="1048">
        <v>11210.57</v>
      </c>
      <c r="AT6" s="926">
        <v>1102.08</v>
      </c>
      <c r="AU6" s="1081">
        <v>1123.57</v>
      </c>
      <c r="AV6" s="1048">
        <v>12811.68</v>
      </c>
      <c r="AW6" s="1048">
        <v>12334.14</v>
      </c>
      <c r="AX6" s="926">
        <v>1220.1600000000001</v>
      </c>
      <c r="AY6" s="1081">
        <v>1250.2000000000003</v>
      </c>
      <c r="AZ6" s="1047">
        <v>3542.3999999999996</v>
      </c>
      <c r="BA6" s="1047">
        <v>3598.35</v>
      </c>
      <c r="BB6" s="1048">
        <v>7163.5199999999995</v>
      </c>
      <c r="BC6" s="1048">
        <v>6651.33</v>
      </c>
      <c r="BD6" s="1048">
        <v>14031.84</v>
      </c>
      <c r="BE6" s="1048">
        <v>13584.34</v>
      </c>
      <c r="BF6" s="1217"/>
      <c r="BG6" s="1217"/>
      <c r="BH6" s="1273"/>
      <c r="BI6" s="1273"/>
      <c r="BJ6" s="1273"/>
    </row>
    <row r="7" spans="1:62" ht="18.75" x14ac:dyDescent="0.3">
      <c r="A7" s="1257"/>
      <c r="B7" s="4060"/>
      <c r="C7" s="1272" t="s">
        <v>50</v>
      </c>
      <c r="D7" s="926">
        <v>1686.8571428571429</v>
      </c>
      <c r="E7" s="1081">
        <v>1740.8999999999999</v>
      </c>
      <c r="F7" s="926">
        <v>1743.0857142857144</v>
      </c>
      <c r="G7" s="1081">
        <v>1767.4999999999998</v>
      </c>
      <c r="H7" s="1047">
        <v>3429.9428571428571</v>
      </c>
      <c r="I7" s="1081">
        <v>3508.3999999999996</v>
      </c>
      <c r="J7" s="926">
        <v>1405.7142857142858</v>
      </c>
      <c r="K7" s="1081">
        <v>1587.9999999999998</v>
      </c>
      <c r="L7" s="1047">
        <v>4835.6571428571424</v>
      </c>
      <c r="M7" s="1047">
        <v>5096.3999999999996</v>
      </c>
      <c r="N7" s="926">
        <v>1546.2857142857142</v>
      </c>
      <c r="O7" s="1081">
        <v>1676.6999999999998</v>
      </c>
      <c r="P7" s="1048">
        <v>6381.9428571428562</v>
      </c>
      <c r="Q7" s="1048">
        <v>6773.0999999999995</v>
      </c>
      <c r="R7" s="926">
        <v>1743.0857142857144</v>
      </c>
      <c r="S7" s="1081">
        <v>1619.3999999999999</v>
      </c>
      <c r="T7" s="1048">
        <v>8125.028571428571</v>
      </c>
      <c r="U7" s="1048">
        <v>8392.5</v>
      </c>
      <c r="V7" s="926">
        <v>1686.8571428571429</v>
      </c>
      <c r="W7" s="1081">
        <v>1511.7999999999997</v>
      </c>
      <c r="X7" s="1047">
        <v>4976.2285714285717</v>
      </c>
      <c r="Y7" s="1047">
        <v>4807.8999999999996</v>
      </c>
      <c r="Z7" s="1048">
        <v>9811.8857142857141</v>
      </c>
      <c r="AA7" s="1048">
        <v>9904.2999999999993</v>
      </c>
      <c r="AB7" s="926">
        <v>1743.0857142857144</v>
      </c>
      <c r="AC7" s="1081">
        <v>1528.4000000000003</v>
      </c>
      <c r="AD7" s="1048">
        <v>11554.971428571429</v>
      </c>
      <c r="AE7" s="1048">
        <v>11432.699999999999</v>
      </c>
      <c r="AF7" s="926">
        <v>1686.8571428571429</v>
      </c>
      <c r="AG7" s="1081">
        <v>1086.2000000000005</v>
      </c>
      <c r="AH7" s="1048">
        <v>13241.828571428572</v>
      </c>
      <c r="AI7" s="1048">
        <v>12518.9</v>
      </c>
      <c r="AJ7" s="926">
        <v>1743.0857142857144</v>
      </c>
      <c r="AK7" s="1081">
        <v>1746.7999999999997</v>
      </c>
      <c r="AL7" s="1047">
        <v>5173.028571428571</v>
      </c>
      <c r="AM7" s="1047">
        <v>4361.4000000000005</v>
      </c>
      <c r="AN7" s="1048">
        <v>14984.914285714287</v>
      </c>
      <c r="AO7" s="1048">
        <v>14265.699999999999</v>
      </c>
      <c r="AP7" s="926">
        <v>1743.0857142857144</v>
      </c>
      <c r="AQ7" s="1081">
        <v>1749.3999999999999</v>
      </c>
      <c r="AR7" s="1048">
        <v>16728</v>
      </c>
      <c r="AS7" s="1048">
        <v>16015.099999999999</v>
      </c>
      <c r="AT7" s="926">
        <v>1574.4</v>
      </c>
      <c r="AU7" s="1081">
        <v>1605.1000000000001</v>
      </c>
      <c r="AV7" s="1048">
        <v>18302.400000000001</v>
      </c>
      <c r="AW7" s="1048">
        <v>17620.199999999997</v>
      </c>
      <c r="AX7" s="926">
        <v>1743.0857142857144</v>
      </c>
      <c r="AY7" s="1081">
        <v>1786.0000000000002</v>
      </c>
      <c r="AZ7" s="1047">
        <v>5060.5714285714294</v>
      </c>
      <c r="BA7" s="1047">
        <v>5140.5</v>
      </c>
      <c r="BB7" s="1048">
        <v>10233.6</v>
      </c>
      <c r="BC7" s="1048">
        <v>9501.9000000000015</v>
      </c>
      <c r="BD7" s="1048">
        <v>20045.485714285714</v>
      </c>
      <c r="BE7" s="1048">
        <v>19406.199999999997</v>
      </c>
      <c r="BF7" s="1217"/>
      <c r="BG7" s="1217"/>
      <c r="BH7" s="1273"/>
      <c r="BI7" s="1273"/>
      <c r="BJ7" s="1273"/>
    </row>
    <row r="8" spans="1:62" ht="18.75" x14ac:dyDescent="0.3">
      <c r="A8" s="1257"/>
      <c r="B8" s="4060" t="s">
        <v>416</v>
      </c>
      <c r="C8" s="1272" t="s">
        <v>414</v>
      </c>
      <c r="D8" s="926">
        <v>28728</v>
      </c>
      <c r="E8" s="1081">
        <v>29151.849999999995</v>
      </c>
      <c r="F8" s="926">
        <v>29685.599999999999</v>
      </c>
      <c r="G8" s="1081">
        <v>29686.440000000006</v>
      </c>
      <c r="H8" s="1047">
        <v>58413.599999999999</v>
      </c>
      <c r="I8" s="1081">
        <v>58838.29</v>
      </c>
      <c r="J8" s="926">
        <v>23940</v>
      </c>
      <c r="K8" s="1081">
        <v>26932.359999999997</v>
      </c>
      <c r="L8" s="1047">
        <v>82353.600000000006</v>
      </c>
      <c r="M8" s="1047">
        <v>85770.65</v>
      </c>
      <c r="N8" s="926">
        <v>26334</v>
      </c>
      <c r="O8" s="1081">
        <v>29263.78</v>
      </c>
      <c r="P8" s="1048">
        <v>108687.6</v>
      </c>
      <c r="Q8" s="1048">
        <v>115034.43</v>
      </c>
      <c r="R8" s="926">
        <v>29685.599999999999</v>
      </c>
      <c r="S8" s="1081">
        <v>29180.340000000004</v>
      </c>
      <c r="T8" s="1048">
        <v>138373.20000000001</v>
      </c>
      <c r="U8" s="1048">
        <v>144214.76999999999</v>
      </c>
      <c r="V8" s="926">
        <v>28728</v>
      </c>
      <c r="W8" s="1081">
        <v>26654.039999999997</v>
      </c>
      <c r="X8" s="1047">
        <v>84747.6</v>
      </c>
      <c r="Y8" s="1047">
        <v>85098.16</v>
      </c>
      <c r="Z8" s="1048">
        <v>167101.20000000001</v>
      </c>
      <c r="AA8" s="1048">
        <v>170868.81</v>
      </c>
      <c r="AB8" s="926">
        <v>29685.599999999999</v>
      </c>
      <c r="AC8" s="1081">
        <v>26439.77</v>
      </c>
      <c r="AD8" s="1048">
        <v>196786.80000000002</v>
      </c>
      <c r="AE8" s="1048">
        <v>197308.58</v>
      </c>
      <c r="AF8" s="926">
        <v>28728</v>
      </c>
      <c r="AG8" s="1081">
        <v>19018.859999999993</v>
      </c>
      <c r="AH8" s="1048">
        <v>225514.80000000002</v>
      </c>
      <c r="AI8" s="1048">
        <v>216327.43999999997</v>
      </c>
      <c r="AJ8" s="926">
        <v>29685.599999999999</v>
      </c>
      <c r="AK8" s="1081">
        <v>30570.505000000001</v>
      </c>
      <c r="AL8" s="1047">
        <v>88099.199999999997</v>
      </c>
      <c r="AM8" s="1047">
        <v>76029.134999999995</v>
      </c>
      <c r="AN8" s="1048">
        <v>255200.40000000002</v>
      </c>
      <c r="AO8" s="1048">
        <v>246897.94499999998</v>
      </c>
      <c r="AP8" s="926">
        <v>29685.599999999999</v>
      </c>
      <c r="AQ8" s="1081">
        <v>30217.046999999999</v>
      </c>
      <c r="AR8" s="1048">
        <v>284886</v>
      </c>
      <c r="AS8" s="1048">
        <v>277114.99199999997</v>
      </c>
      <c r="AT8" s="926">
        <v>26812.799999999999</v>
      </c>
      <c r="AU8" s="1081">
        <v>27317.919999999991</v>
      </c>
      <c r="AV8" s="1048">
        <v>311698.8</v>
      </c>
      <c r="AW8" s="1048">
        <v>304432.91199999995</v>
      </c>
      <c r="AX8" s="926">
        <v>29685.599999999999</v>
      </c>
      <c r="AY8" s="1081">
        <v>30304.75</v>
      </c>
      <c r="AZ8" s="1047">
        <v>86184</v>
      </c>
      <c r="BA8" s="1047">
        <v>87839.71699999999</v>
      </c>
      <c r="BB8" s="1048">
        <v>174283.2</v>
      </c>
      <c r="BC8" s="1048">
        <v>163868.85199999998</v>
      </c>
      <c r="BD8" s="1048">
        <v>341384.39999999997</v>
      </c>
      <c r="BE8" s="1048">
        <v>334737.66199999995</v>
      </c>
      <c r="BF8" s="1217"/>
      <c r="BG8" s="1217"/>
      <c r="BH8" s="1273"/>
      <c r="BI8" s="1273"/>
      <c r="BJ8" s="1273"/>
    </row>
    <row r="9" spans="1:62" ht="18.75" x14ac:dyDescent="0.3">
      <c r="A9" s="1257"/>
      <c r="B9" s="4060"/>
      <c r="C9" s="1272" t="s">
        <v>50</v>
      </c>
      <c r="D9" s="926">
        <v>41040</v>
      </c>
      <c r="E9" s="1081">
        <v>41645.499999999993</v>
      </c>
      <c r="F9" s="926">
        <v>42408</v>
      </c>
      <c r="G9" s="1081">
        <v>42409.200000000012</v>
      </c>
      <c r="H9" s="1047">
        <v>83448</v>
      </c>
      <c r="I9" s="1081">
        <v>84054.700000000012</v>
      </c>
      <c r="J9" s="926">
        <v>34200</v>
      </c>
      <c r="K9" s="1081">
        <v>38474.799999999996</v>
      </c>
      <c r="L9" s="1047">
        <v>117648</v>
      </c>
      <c r="M9" s="1047">
        <v>122529.5</v>
      </c>
      <c r="N9" s="926">
        <v>37620</v>
      </c>
      <c r="O9" s="1081">
        <v>41805.4</v>
      </c>
      <c r="P9" s="1048">
        <v>155268</v>
      </c>
      <c r="Q9" s="1048">
        <v>164334.9</v>
      </c>
      <c r="R9" s="926">
        <v>42408</v>
      </c>
      <c r="S9" s="1081">
        <v>41686.200000000004</v>
      </c>
      <c r="T9" s="1048">
        <v>197676</v>
      </c>
      <c r="U9" s="1048">
        <v>206021.1</v>
      </c>
      <c r="V9" s="926">
        <v>41040</v>
      </c>
      <c r="W9" s="1081">
        <v>38077.199999999997</v>
      </c>
      <c r="X9" s="1047">
        <v>121068</v>
      </c>
      <c r="Y9" s="1047">
        <v>121568.8</v>
      </c>
      <c r="Z9" s="1048">
        <v>238716</v>
      </c>
      <c r="AA9" s="1048">
        <v>244098.3</v>
      </c>
      <c r="AB9" s="926">
        <v>42408</v>
      </c>
      <c r="AC9" s="1081">
        <v>37771.1</v>
      </c>
      <c r="AD9" s="1048">
        <v>281124</v>
      </c>
      <c r="AE9" s="1048">
        <v>281869.39999999997</v>
      </c>
      <c r="AF9" s="926">
        <v>41040</v>
      </c>
      <c r="AG9" s="1081">
        <v>27169.799999999992</v>
      </c>
      <c r="AH9" s="1048">
        <v>322164</v>
      </c>
      <c r="AI9" s="1048">
        <v>309039.19999999995</v>
      </c>
      <c r="AJ9" s="926">
        <v>42408</v>
      </c>
      <c r="AK9" s="1081">
        <v>43672.15</v>
      </c>
      <c r="AL9" s="1047">
        <v>125856</v>
      </c>
      <c r="AM9" s="1047">
        <v>108613.04999999999</v>
      </c>
      <c r="AN9" s="1048">
        <v>364572</v>
      </c>
      <c r="AO9" s="1048">
        <v>352711.35</v>
      </c>
      <c r="AP9" s="926">
        <v>42408</v>
      </c>
      <c r="AQ9" s="1081">
        <v>43167.21</v>
      </c>
      <c r="AR9" s="1048">
        <v>406980</v>
      </c>
      <c r="AS9" s="1048">
        <v>395878.56</v>
      </c>
      <c r="AT9" s="926">
        <v>38304</v>
      </c>
      <c r="AU9" s="1081">
        <v>39025.599999999991</v>
      </c>
      <c r="AV9" s="1048">
        <v>445284</v>
      </c>
      <c r="AW9" s="1048">
        <v>434904.16</v>
      </c>
      <c r="AX9" s="926">
        <v>42408</v>
      </c>
      <c r="AY9" s="1081">
        <v>43292.5</v>
      </c>
      <c r="AZ9" s="1047">
        <v>123120</v>
      </c>
      <c r="BA9" s="1047">
        <v>125485.31</v>
      </c>
      <c r="BB9" s="1048">
        <v>248976</v>
      </c>
      <c r="BC9" s="1048">
        <v>234098.36</v>
      </c>
      <c r="BD9" s="1048">
        <v>487692</v>
      </c>
      <c r="BE9" s="1048">
        <v>478196.66</v>
      </c>
      <c r="BF9" s="1217"/>
      <c r="BG9" s="1217"/>
      <c r="BH9" s="1273"/>
      <c r="BI9" s="1273"/>
      <c r="BJ9" s="1273"/>
    </row>
    <row r="10" spans="1:62" ht="18.75" x14ac:dyDescent="0.3">
      <c r="A10" s="1257"/>
      <c r="B10" s="4060" t="s">
        <v>417</v>
      </c>
      <c r="C10" s="1272" t="s">
        <v>414</v>
      </c>
      <c r="D10" s="926">
        <v>590.4</v>
      </c>
      <c r="E10" s="1081">
        <v>670.56</v>
      </c>
      <c r="F10" s="926">
        <v>610.08000000000004</v>
      </c>
      <c r="G10" s="1081">
        <v>682.88</v>
      </c>
      <c r="H10" s="1047">
        <v>1200.48</v>
      </c>
      <c r="I10" s="1081">
        <v>1353.44</v>
      </c>
      <c r="J10" s="926">
        <v>492</v>
      </c>
      <c r="K10" s="1081">
        <v>615.6</v>
      </c>
      <c r="L10" s="1047">
        <v>1692.48</v>
      </c>
      <c r="M10" s="1047">
        <v>1969.04</v>
      </c>
      <c r="N10" s="926">
        <v>541.20000000000005</v>
      </c>
      <c r="O10" s="1081">
        <v>617.36</v>
      </c>
      <c r="P10" s="1048">
        <v>2233.6800000000003</v>
      </c>
      <c r="Q10" s="1048">
        <v>2586.4</v>
      </c>
      <c r="R10" s="926">
        <v>610.08000000000004</v>
      </c>
      <c r="S10" s="1081">
        <v>598.4</v>
      </c>
      <c r="T10" s="1048">
        <v>2843.76</v>
      </c>
      <c r="U10" s="1048">
        <v>3184.8</v>
      </c>
      <c r="V10" s="926">
        <v>590.4</v>
      </c>
      <c r="W10" s="1081">
        <v>559.91999999999996</v>
      </c>
      <c r="X10" s="1047">
        <v>1741.6800000000003</v>
      </c>
      <c r="Y10" s="1047">
        <v>1775.6799999999998</v>
      </c>
      <c r="Z10" s="1048">
        <v>3434.1600000000003</v>
      </c>
      <c r="AA10" s="1048">
        <v>3744.72</v>
      </c>
      <c r="AB10" s="926">
        <v>610.08000000000004</v>
      </c>
      <c r="AC10" s="1081">
        <v>566.88</v>
      </c>
      <c r="AD10" s="1048">
        <v>4044.2400000000002</v>
      </c>
      <c r="AE10" s="1048">
        <v>4311.5999999999995</v>
      </c>
      <c r="AF10" s="926">
        <v>590.4</v>
      </c>
      <c r="AG10" s="1081">
        <v>417.12</v>
      </c>
      <c r="AH10" s="1048">
        <v>4634.6400000000003</v>
      </c>
      <c r="AI10" s="1048">
        <v>4728.7199999999993</v>
      </c>
      <c r="AJ10" s="926">
        <v>610.08000000000004</v>
      </c>
      <c r="AK10" s="1081">
        <v>554.6400000000001</v>
      </c>
      <c r="AL10" s="1047">
        <v>1810.56</v>
      </c>
      <c r="AM10" s="1047">
        <v>1538.64</v>
      </c>
      <c r="AN10" s="1048">
        <v>5244.72</v>
      </c>
      <c r="AO10" s="1048">
        <v>5283.36</v>
      </c>
      <c r="AP10" s="926">
        <v>610.08000000000004</v>
      </c>
      <c r="AQ10" s="1081">
        <v>348.88</v>
      </c>
      <c r="AR10" s="1048">
        <v>5854.8</v>
      </c>
      <c r="AS10" s="1048">
        <v>5632.24</v>
      </c>
      <c r="AT10" s="926">
        <v>551.04</v>
      </c>
      <c r="AU10" s="1081">
        <v>311.52000000000004</v>
      </c>
      <c r="AV10" s="1048">
        <v>6405.84</v>
      </c>
      <c r="AW10" s="1048">
        <v>5943.76</v>
      </c>
      <c r="AX10" s="926">
        <v>610.08000000000004</v>
      </c>
      <c r="AY10" s="1081">
        <v>344.56000000000006</v>
      </c>
      <c r="AZ10" s="1047">
        <v>1771.1999999999998</v>
      </c>
      <c r="BA10" s="1047">
        <v>1004.9600000000002</v>
      </c>
      <c r="BB10" s="1048">
        <v>3581.7599999999998</v>
      </c>
      <c r="BC10" s="1048">
        <v>2543.6000000000004</v>
      </c>
      <c r="BD10" s="1048">
        <v>7015.92</v>
      </c>
      <c r="BE10" s="1048">
        <v>6288.3200000000006</v>
      </c>
      <c r="BF10" s="1217"/>
      <c r="BG10" s="1217"/>
      <c r="BH10" s="1273"/>
      <c r="BI10" s="1273"/>
      <c r="BJ10" s="1273"/>
    </row>
    <row r="11" spans="1:62" ht="18.75" x14ac:dyDescent="0.3">
      <c r="A11" s="1257"/>
      <c r="B11" s="4060"/>
      <c r="C11" s="1272" t="s">
        <v>50</v>
      </c>
      <c r="D11" s="926">
        <v>737.99999999999989</v>
      </c>
      <c r="E11" s="1081">
        <v>838.2</v>
      </c>
      <c r="F11" s="926">
        <v>762.6</v>
      </c>
      <c r="G11" s="1081">
        <v>853.6</v>
      </c>
      <c r="H11" s="1047">
        <v>1500.6</v>
      </c>
      <c r="I11" s="1081">
        <v>1691.8000000000002</v>
      </c>
      <c r="J11" s="926">
        <v>615</v>
      </c>
      <c r="K11" s="1081">
        <v>769.5</v>
      </c>
      <c r="L11" s="1047">
        <v>2115.6</v>
      </c>
      <c r="M11" s="1047">
        <v>2461.3000000000002</v>
      </c>
      <c r="N11" s="926">
        <v>676.5</v>
      </c>
      <c r="O11" s="1081">
        <v>771.69999999999993</v>
      </c>
      <c r="P11" s="1048">
        <v>2792.1</v>
      </c>
      <c r="Q11" s="1048">
        <v>3233</v>
      </c>
      <c r="R11" s="926">
        <v>762.6</v>
      </c>
      <c r="S11" s="1081">
        <v>748</v>
      </c>
      <c r="T11" s="1048">
        <v>3554.7</v>
      </c>
      <c r="U11" s="1048">
        <v>3981</v>
      </c>
      <c r="V11" s="926">
        <v>737.99999999999989</v>
      </c>
      <c r="W11" s="1081">
        <v>699.9</v>
      </c>
      <c r="X11" s="1047">
        <v>2177.1</v>
      </c>
      <c r="Y11" s="1047">
        <v>2219.6</v>
      </c>
      <c r="Z11" s="1048">
        <v>4292.7</v>
      </c>
      <c r="AA11" s="1048">
        <v>4680.8999999999996</v>
      </c>
      <c r="AB11" s="926">
        <v>762.6</v>
      </c>
      <c r="AC11" s="1081">
        <v>708.6</v>
      </c>
      <c r="AD11" s="1048">
        <v>5055.3</v>
      </c>
      <c r="AE11" s="1048">
        <v>5389.5</v>
      </c>
      <c r="AF11" s="926">
        <v>737.99999999999989</v>
      </c>
      <c r="AG11" s="1081">
        <v>521.4</v>
      </c>
      <c r="AH11" s="1048">
        <v>5793.3</v>
      </c>
      <c r="AI11" s="1048">
        <v>5910.9</v>
      </c>
      <c r="AJ11" s="926">
        <v>762.6</v>
      </c>
      <c r="AK11" s="1081">
        <v>693.30000000000018</v>
      </c>
      <c r="AL11" s="1047">
        <v>2263.1999999999998</v>
      </c>
      <c r="AM11" s="1047">
        <v>1923.3000000000002</v>
      </c>
      <c r="AN11" s="1048">
        <v>6555.9000000000005</v>
      </c>
      <c r="AO11" s="1048">
        <v>6604.2</v>
      </c>
      <c r="AP11" s="926">
        <v>762.6</v>
      </c>
      <c r="AQ11" s="1081">
        <v>436.1</v>
      </c>
      <c r="AR11" s="1048">
        <v>7318.5000000000009</v>
      </c>
      <c r="AS11" s="1048">
        <v>7040.3</v>
      </c>
      <c r="AT11" s="926">
        <v>688.8</v>
      </c>
      <c r="AU11" s="1081">
        <v>389.40000000000009</v>
      </c>
      <c r="AV11" s="1048">
        <v>8007.3000000000011</v>
      </c>
      <c r="AW11" s="1048">
        <v>7429.7000000000007</v>
      </c>
      <c r="AX11" s="926">
        <v>762.6</v>
      </c>
      <c r="AY11" s="1081">
        <v>430.70000000000005</v>
      </c>
      <c r="AZ11" s="1047">
        <v>2214</v>
      </c>
      <c r="BA11" s="1047">
        <v>1256.2000000000003</v>
      </c>
      <c r="BB11" s="1048">
        <v>4477.2</v>
      </c>
      <c r="BC11" s="1048">
        <v>3179.5000000000005</v>
      </c>
      <c r="BD11" s="1048">
        <v>8769.9000000000015</v>
      </c>
      <c r="BE11" s="1048">
        <v>7860.4000000000005</v>
      </c>
      <c r="BF11" s="1217"/>
      <c r="BG11" s="1217"/>
      <c r="BH11" s="1273"/>
      <c r="BI11" s="1273"/>
      <c r="BJ11" s="1273"/>
    </row>
    <row r="12" spans="1:62" ht="18.75" x14ac:dyDescent="0.3">
      <c r="A12" s="1257"/>
      <c r="B12" s="4060" t="s">
        <v>418</v>
      </c>
      <c r="C12" s="1272" t="s">
        <v>414</v>
      </c>
      <c r="D12" s="926">
        <v>22572</v>
      </c>
      <c r="E12" s="1081">
        <v>26201.048000000003</v>
      </c>
      <c r="F12" s="926">
        <v>23324.400000000001</v>
      </c>
      <c r="G12" s="1081">
        <v>26874.32</v>
      </c>
      <c r="H12" s="1047">
        <v>45896.4</v>
      </c>
      <c r="I12" s="1081">
        <v>53075.368000000002</v>
      </c>
      <c r="J12" s="926">
        <v>18582</v>
      </c>
      <c r="K12" s="1081">
        <v>24563.919999999991</v>
      </c>
      <c r="L12" s="1047">
        <v>64478.400000000001</v>
      </c>
      <c r="M12" s="1047">
        <v>77639.288</v>
      </c>
      <c r="N12" s="926">
        <v>20577</v>
      </c>
      <c r="O12" s="1081">
        <v>26921.68</v>
      </c>
      <c r="P12" s="1048">
        <v>85055.4</v>
      </c>
      <c r="Q12" s="1048">
        <v>104560.96799999999</v>
      </c>
      <c r="R12" s="926">
        <v>23324.400000000001</v>
      </c>
      <c r="S12" s="1081">
        <v>26441.120000000006</v>
      </c>
      <c r="T12" s="1048">
        <v>108379.79999999999</v>
      </c>
      <c r="U12" s="1048">
        <v>131002.088</v>
      </c>
      <c r="V12" s="926">
        <v>22572</v>
      </c>
      <c r="W12" s="1081">
        <v>24099.119999999992</v>
      </c>
      <c r="X12" s="1047">
        <v>66473.399999999994</v>
      </c>
      <c r="Y12" s="1047">
        <v>77461.919999999998</v>
      </c>
      <c r="Z12" s="1048">
        <v>130951.79999999999</v>
      </c>
      <c r="AA12" s="1048">
        <v>155101.20799999998</v>
      </c>
      <c r="AB12" s="926">
        <v>23324.400000000001</v>
      </c>
      <c r="AC12" s="1081">
        <v>24314.400000000005</v>
      </c>
      <c r="AD12" s="1048">
        <v>154276.19999999998</v>
      </c>
      <c r="AE12" s="1048">
        <v>179415.60799999998</v>
      </c>
      <c r="AF12" s="926">
        <v>22572</v>
      </c>
      <c r="AG12" s="1081">
        <v>17001.52</v>
      </c>
      <c r="AH12" s="1048">
        <v>176848.19999999998</v>
      </c>
      <c r="AI12" s="1048">
        <v>196417.12799999997</v>
      </c>
      <c r="AJ12" s="926">
        <v>23324.400000000001</v>
      </c>
      <c r="AK12" s="1081">
        <v>27133.200000000001</v>
      </c>
      <c r="AL12" s="1047">
        <v>69220.800000000003</v>
      </c>
      <c r="AM12" s="1047">
        <v>68449.12000000001</v>
      </c>
      <c r="AN12" s="1048">
        <v>200172.59999999998</v>
      </c>
      <c r="AO12" s="1048">
        <v>223550.32799999998</v>
      </c>
      <c r="AP12" s="926">
        <v>23324.400000000001</v>
      </c>
      <c r="AQ12" s="1081">
        <v>28050.320000000007</v>
      </c>
      <c r="AR12" s="1048">
        <v>223496.99999999997</v>
      </c>
      <c r="AS12" s="1048">
        <v>251600.64799999999</v>
      </c>
      <c r="AT12" s="926">
        <v>21067.200000000001</v>
      </c>
      <c r="AU12" s="1081">
        <v>25552.560000000005</v>
      </c>
      <c r="AV12" s="1048">
        <v>244564.19999999998</v>
      </c>
      <c r="AW12" s="1048">
        <v>277153.20799999998</v>
      </c>
      <c r="AX12" s="926">
        <v>23324.400000000001</v>
      </c>
      <c r="AY12" s="1081">
        <v>28266.959999999995</v>
      </c>
      <c r="AZ12" s="1047">
        <v>67716</v>
      </c>
      <c r="BA12" s="1047">
        <v>81869.840000000011</v>
      </c>
      <c r="BB12" s="1048">
        <v>136936.79999999999</v>
      </c>
      <c r="BC12" s="1048">
        <v>150318.96000000002</v>
      </c>
      <c r="BD12" s="1048">
        <v>267888.59999999998</v>
      </c>
      <c r="BE12" s="1048">
        <v>305420.16800000001</v>
      </c>
      <c r="BF12" s="1217"/>
      <c r="BG12" s="1217"/>
      <c r="BH12" s="1273"/>
      <c r="BI12" s="1273"/>
      <c r="BJ12" s="1273"/>
    </row>
    <row r="13" spans="1:62" ht="18.75" x14ac:dyDescent="0.3">
      <c r="A13" s="1257"/>
      <c r="B13" s="4060"/>
      <c r="C13" s="1272" t="s">
        <v>50</v>
      </c>
      <c r="D13" s="926">
        <v>28215</v>
      </c>
      <c r="E13" s="1081">
        <v>32751.310000000005</v>
      </c>
      <c r="F13" s="926">
        <v>29155.5</v>
      </c>
      <c r="G13" s="1081">
        <v>33592.9</v>
      </c>
      <c r="H13" s="1047">
        <v>57370.5</v>
      </c>
      <c r="I13" s="1081">
        <v>66344.210000000006</v>
      </c>
      <c r="J13" s="926">
        <v>23227.5</v>
      </c>
      <c r="K13" s="1081">
        <v>30704.899999999991</v>
      </c>
      <c r="L13" s="1047">
        <v>80598</v>
      </c>
      <c r="M13" s="1047">
        <v>97049.11</v>
      </c>
      <c r="N13" s="926">
        <v>25721.25</v>
      </c>
      <c r="O13" s="1081">
        <v>33652.1</v>
      </c>
      <c r="P13" s="1048">
        <v>106319.25</v>
      </c>
      <c r="Q13" s="1048">
        <v>130701.20999999999</v>
      </c>
      <c r="R13" s="926">
        <v>29155.5</v>
      </c>
      <c r="S13" s="1081">
        <v>33051.400000000009</v>
      </c>
      <c r="T13" s="1048">
        <v>135474.75</v>
      </c>
      <c r="U13" s="1048">
        <v>163752.60999999999</v>
      </c>
      <c r="V13" s="926">
        <v>28215</v>
      </c>
      <c r="W13" s="1081">
        <v>30123.899999999991</v>
      </c>
      <c r="X13" s="1047">
        <v>83091.75</v>
      </c>
      <c r="Y13" s="1047">
        <v>96827.4</v>
      </c>
      <c r="Z13" s="1048">
        <v>163689.75</v>
      </c>
      <c r="AA13" s="1048">
        <v>193876.51</v>
      </c>
      <c r="AB13" s="926">
        <v>29155.5</v>
      </c>
      <c r="AC13" s="1081">
        <v>30393.000000000004</v>
      </c>
      <c r="AD13" s="1048">
        <v>192845.25</v>
      </c>
      <c r="AE13" s="1048">
        <v>224269.51</v>
      </c>
      <c r="AF13" s="926">
        <v>28215</v>
      </c>
      <c r="AG13" s="1081">
        <v>21251.9</v>
      </c>
      <c r="AH13" s="1048">
        <v>221060.25</v>
      </c>
      <c r="AI13" s="1048">
        <v>245521.41</v>
      </c>
      <c r="AJ13" s="926">
        <v>29155.5</v>
      </c>
      <c r="AK13" s="1081">
        <v>33916.5</v>
      </c>
      <c r="AL13" s="1047">
        <v>86526</v>
      </c>
      <c r="AM13" s="1047">
        <v>85561.400000000009</v>
      </c>
      <c r="AN13" s="1048">
        <v>250215.75</v>
      </c>
      <c r="AO13" s="1048">
        <v>279437.91000000003</v>
      </c>
      <c r="AP13" s="926">
        <v>29155.5</v>
      </c>
      <c r="AQ13" s="1081">
        <v>35062.900000000009</v>
      </c>
      <c r="AR13" s="1048">
        <v>279371.25</v>
      </c>
      <c r="AS13" s="1048">
        <v>314500.81000000006</v>
      </c>
      <c r="AT13" s="926">
        <v>26334</v>
      </c>
      <c r="AU13" s="1081">
        <v>31940.700000000004</v>
      </c>
      <c r="AV13" s="1048">
        <v>305705.25</v>
      </c>
      <c r="AW13" s="1048">
        <v>346441.51000000007</v>
      </c>
      <c r="AX13" s="926">
        <v>29155.5</v>
      </c>
      <c r="AY13" s="1081">
        <v>35333.699999999997</v>
      </c>
      <c r="AZ13" s="1047">
        <v>84645</v>
      </c>
      <c r="BA13" s="1047">
        <v>102337.3</v>
      </c>
      <c r="BB13" s="1048">
        <v>171171</v>
      </c>
      <c r="BC13" s="1048">
        <v>187898.7</v>
      </c>
      <c r="BD13" s="1048">
        <v>334860.75</v>
      </c>
      <c r="BE13" s="1048">
        <v>381775.21000000008</v>
      </c>
      <c r="BF13" s="1217"/>
      <c r="BG13" s="1217"/>
      <c r="BH13" s="1273"/>
      <c r="BI13" s="1273"/>
      <c r="BJ13" s="1273"/>
    </row>
    <row r="14" spans="1:62" ht="18.75" x14ac:dyDescent="0.3">
      <c r="A14" s="1257"/>
      <c r="B14" s="4060" t="s">
        <v>419</v>
      </c>
      <c r="C14" s="1272" t="s">
        <v>414</v>
      </c>
      <c r="D14" s="926">
        <v>1023.84</v>
      </c>
      <c r="E14" s="1081">
        <v>1019.8160000000001</v>
      </c>
      <c r="F14" s="926">
        <v>1057.9680000000001</v>
      </c>
      <c r="G14" s="1081">
        <v>1030.6799999999998</v>
      </c>
      <c r="H14" s="1047">
        <v>2081.808</v>
      </c>
      <c r="I14" s="1081">
        <v>2050.4960000000001</v>
      </c>
      <c r="J14" s="926">
        <v>853.2</v>
      </c>
      <c r="K14" s="1081">
        <v>858.42399999999998</v>
      </c>
      <c r="L14" s="1047">
        <v>2935.0079999999998</v>
      </c>
      <c r="M14" s="1047">
        <v>2908.92</v>
      </c>
      <c r="N14" s="926">
        <v>938.52</v>
      </c>
      <c r="O14" s="1081">
        <v>956.42399999999998</v>
      </c>
      <c r="P14" s="1048">
        <v>3873.5279999999998</v>
      </c>
      <c r="Q14" s="1048">
        <v>3865.3440000000001</v>
      </c>
      <c r="R14" s="926">
        <v>1057.9680000000001</v>
      </c>
      <c r="S14" s="1081">
        <v>890.96</v>
      </c>
      <c r="T14" s="1048">
        <v>4931.4960000000001</v>
      </c>
      <c r="U14" s="1048">
        <v>4756.3040000000001</v>
      </c>
      <c r="V14" s="926">
        <v>1023.84</v>
      </c>
      <c r="W14" s="1081">
        <v>842.35199999999998</v>
      </c>
      <c r="X14" s="1047">
        <v>3020.328</v>
      </c>
      <c r="Y14" s="1047">
        <v>2689.7359999999999</v>
      </c>
      <c r="Z14" s="1048">
        <v>5955.3359999999993</v>
      </c>
      <c r="AA14" s="1048">
        <v>5598.6559999999999</v>
      </c>
      <c r="AB14" s="926">
        <v>1057.9680000000001</v>
      </c>
      <c r="AC14" s="1081">
        <v>754.60000000000014</v>
      </c>
      <c r="AD14" s="1048">
        <v>7013.3039999999992</v>
      </c>
      <c r="AE14" s="1048">
        <v>6353.2560000000003</v>
      </c>
      <c r="AF14" s="926">
        <v>1023.84</v>
      </c>
      <c r="AG14" s="1081">
        <v>515.08799999999997</v>
      </c>
      <c r="AH14" s="1048">
        <v>8037.1439999999993</v>
      </c>
      <c r="AI14" s="1048">
        <v>6868.3440000000001</v>
      </c>
      <c r="AJ14" s="926">
        <v>1057.9680000000001</v>
      </c>
      <c r="AK14" s="1081">
        <v>960.79200000000014</v>
      </c>
      <c r="AL14" s="1047">
        <v>3139.7759999999998</v>
      </c>
      <c r="AM14" s="1047">
        <v>2230.4800000000005</v>
      </c>
      <c r="AN14" s="1048">
        <v>9095.1119999999992</v>
      </c>
      <c r="AO14" s="1048">
        <v>7829.1360000000004</v>
      </c>
      <c r="AP14" s="926">
        <v>1057.9680000000001</v>
      </c>
      <c r="AQ14" s="1081">
        <v>918.51200000000017</v>
      </c>
      <c r="AR14" s="1048">
        <v>10153.08</v>
      </c>
      <c r="AS14" s="1048">
        <v>8747.648000000001</v>
      </c>
      <c r="AT14" s="926">
        <v>955.58399999999995</v>
      </c>
      <c r="AU14" s="1081">
        <v>848.55119999999999</v>
      </c>
      <c r="AV14" s="1048">
        <v>11108.664000000001</v>
      </c>
      <c r="AW14" s="1048">
        <v>9596.1992000000009</v>
      </c>
      <c r="AX14" s="926">
        <v>1057.9680000000001</v>
      </c>
      <c r="AY14" s="1081">
        <v>963.2</v>
      </c>
      <c r="AZ14" s="1047">
        <v>3071.5200000000004</v>
      </c>
      <c r="BA14" s="1047">
        <v>2730.2632000000003</v>
      </c>
      <c r="BB14" s="1048">
        <v>6211.2960000000003</v>
      </c>
      <c r="BC14" s="1048">
        <v>4960.7432000000008</v>
      </c>
      <c r="BD14" s="1048">
        <v>12166.632000000001</v>
      </c>
      <c r="BE14" s="1048">
        <v>10559.399200000002</v>
      </c>
      <c r="BF14" s="1217"/>
      <c r="BG14" s="1217"/>
      <c r="BH14" s="1273"/>
      <c r="BI14" s="1273"/>
      <c r="BJ14" s="1273"/>
    </row>
    <row r="15" spans="1:62" ht="18.75" x14ac:dyDescent="0.3">
      <c r="A15" s="1257"/>
      <c r="B15" s="4060"/>
      <c r="C15" s="1272" t="s">
        <v>50</v>
      </c>
      <c r="D15" s="926">
        <v>1828.2857142857142</v>
      </c>
      <c r="E15" s="1081">
        <v>1821.1000000000001</v>
      </c>
      <c r="F15" s="926">
        <v>1889.2285714285713</v>
      </c>
      <c r="G15" s="1081">
        <v>1840.4999999999998</v>
      </c>
      <c r="H15" s="1047">
        <v>3717.5142857142855</v>
      </c>
      <c r="I15" s="1081">
        <v>3661.6</v>
      </c>
      <c r="J15" s="926">
        <v>1523.5714285714284</v>
      </c>
      <c r="K15" s="1081">
        <v>1532.9</v>
      </c>
      <c r="L15" s="1047">
        <v>5241.0857142857139</v>
      </c>
      <c r="M15" s="1047">
        <v>5194.5</v>
      </c>
      <c r="N15" s="926">
        <v>1675.9285714285713</v>
      </c>
      <c r="O15" s="1081">
        <v>1707.9</v>
      </c>
      <c r="P15" s="1048">
        <v>6917.0142857142855</v>
      </c>
      <c r="Q15" s="1048">
        <v>6902.4</v>
      </c>
      <c r="R15" s="926">
        <v>1889.2285714285713</v>
      </c>
      <c r="S15" s="1081">
        <v>1591</v>
      </c>
      <c r="T15" s="1048">
        <v>8806.2428571428572</v>
      </c>
      <c r="U15" s="1048">
        <v>8493.4</v>
      </c>
      <c r="V15" s="926">
        <v>1828.2857142857142</v>
      </c>
      <c r="W15" s="1081">
        <v>1504.2</v>
      </c>
      <c r="X15" s="1047">
        <v>5393.4428571428562</v>
      </c>
      <c r="Y15" s="1047">
        <v>4803.1000000000004</v>
      </c>
      <c r="Z15" s="1048">
        <v>10634.528571428571</v>
      </c>
      <c r="AA15" s="1048">
        <v>9997.6</v>
      </c>
      <c r="AB15" s="926">
        <v>1889.2285714285713</v>
      </c>
      <c r="AC15" s="1081">
        <v>1347.5000000000002</v>
      </c>
      <c r="AD15" s="1048">
        <v>12523.757142857143</v>
      </c>
      <c r="AE15" s="1048">
        <v>11345.1</v>
      </c>
      <c r="AF15" s="926">
        <v>1828.2857142857142</v>
      </c>
      <c r="AG15" s="1081">
        <v>919.8</v>
      </c>
      <c r="AH15" s="1048">
        <v>14352.042857142857</v>
      </c>
      <c r="AI15" s="1048">
        <v>12264.9</v>
      </c>
      <c r="AJ15" s="926">
        <v>1889.2285714285713</v>
      </c>
      <c r="AK15" s="1081">
        <v>1715.7000000000003</v>
      </c>
      <c r="AL15" s="1047">
        <v>5606.7428571428572</v>
      </c>
      <c r="AM15" s="1047">
        <v>3983.0000000000005</v>
      </c>
      <c r="AN15" s="1048">
        <v>16241.271428571428</v>
      </c>
      <c r="AO15" s="1048">
        <v>13980.6</v>
      </c>
      <c r="AP15" s="926">
        <v>1889.2285714285713</v>
      </c>
      <c r="AQ15" s="1081">
        <v>1640.2000000000003</v>
      </c>
      <c r="AR15" s="1048">
        <v>18130.5</v>
      </c>
      <c r="AS15" s="1048">
        <v>15620.800000000001</v>
      </c>
      <c r="AT15" s="926">
        <v>1706.3999999999996</v>
      </c>
      <c r="AU15" s="1081">
        <v>1515.27</v>
      </c>
      <c r="AV15" s="1048">
        <v>19836.900000000001</v>
      </c>
      <c r="AW15" s="1048">
        <v>17136.07</v>
      </c>
      <c r="AX15" s="926">
        <v>1889.2285714285713</v>
      </c>
      <c r="AY15" s="1081">
        <v>1720</v>
      </c>
      <c r="AZ15" s="1047">
        <v>5484.8571428571422</v>
      </c>
      <c r="BA15" s="1047">
        <v>4875.47</v>
      </c>
      <c r="BB15" s="1048">
        <v>11091.599999999999</v>
      </c>
      <c r="BC15" s="1048">
        <v>8858.4700000000012</v>
      </c>
      <c r="BD15" s="1048">
        <v>21726.128571428573</v>
      </c>
      <c r="BE15" s="1048">
        <v>18856.07</v>
      </c>
      <c r="BF15" s="1217"/>
      <c r="BG15" s="1217"/>
      <c r="BH15" s="1273"/>
      <c r="BI15" s="1273"/>
      <c r="BJ15" s="1273"/>
    </row>
    <row r="16" spans="1:62" ht="18.75" x14ac:dyDescent="0.3">
      <c r="A16" s="1257"/>
      <c r="B16" s="1266" t="s">
        <v>334</v>
      </c>
      <c r="C16" s="1267"/>
      <c r="D16" s="1268"/>
      <c r="E16" s="1269"/>
      <c r="F16" s="1268"/>
      <c r="G16" s="1269"/>
      <c r="H16" s="1270"/>
      <c r="I16" s="1269"/>
      <c r="J16" s="1268"/>
      <c r="K16" s="1269"/>
      <c r="L16" s="1270"/>
      <c r="M16" s="1269"/>
      <c r="N16" s="1268"/>
      <c r="O16" s="1269"/>
      <c r="P16" s="1271"/>
      <c r="Q16" s="1271"/>
      <c r="R16" s="1268"/>
      <c r="S16" s="1269"/>
      <c r="T16" s="1271"/>
      <c r="U16" s="1271"/>
      <c r="V16" s="1268"/>
      <c r="W16" s="1269"/>
      <c r="X16" s="1270"/>
      <c r="Y16" s="1269"/>
      <c r="Z16" s="1271"/>
      <c r="AA16" s="1271"/>
      <c r="AB16" s="1268"/>
      <c r="AC16" s="1269"/>
      <c r="AD16" s="1271"/>
      <c r="AE16" s="1271"/>
      <c r="AF16" s="1268"/>
      <c r="AG16" s="1269"/>
      <c r="AH16" s="1271"/>
      <c r="AI16" s="1271"/>
      <c r="AJ16" s="1268"/>
      <c r="AK16" s="1269"/>
      <c r="AL16" s="1270"/>
      <c r="AM16" s="1269"/>
      <c r="AN16" s="1271"/>
      <c r="AO16" s="1271"/>
      <c r="AP16" s="1268"/>
      <c r="AQ16" s="1269"/>
      <c r="AR16" s="1271"/>
      <c r="AS16" s="1271"/>
      <c r="AT16" s="1268"/>
      <c r="AU16" s="1269"/>
      <c r="AV16" s="1271"/>
      <c r="AW16" s="1271"/>
      <c r="AX16" s="1268"/>
      <c r="AY16" s="1269"/>
      <c r="AZ16" s="1270"/>
      <c r="BA16" s="1269"/>
      <c r="BB16" s="1271"/>
      <c r="BC16" s="1271"/>
      <c r="BD16" s="1271"/>
      <c r="BE16" s="1271"/>
      <c r="BF16" s="1217"/>
      <c r="BG16" s="1217"/>
      <c r="BH16" s="1273"/>
      <c r="BI16" s="1273"/>
      <c r="BJ16" s="1273"/>
    </row>
    <row r="17" spans="1:62" ht="18.75" x14ac:dyDescent="0.3">
      <c r="A17" s="1257"/>
      <c r="B17" s="1266" t="s">
        <v>100</v>
      </c>
      <c r="C17" s="1267"/>
      <c r="D17" s="1268"/>
      <c r="E17" s="1269"/>
      <c r="F17" s="1268"/>
      <c r="G17" s="1269"/>
      <c r="H17" s="1270"/>
      <c r="I17" s="1269"/>
      <c r="J17" s="1268"/>
      <c r="K17" s="1269"/>
      <c r="L17" s="1270"/>
      <c r="M17" s="1269"/>
      <c r="N17" s="1268"/>
      <c r="O17" s="1269"/>
      <c r="P17" s="1271"/>
      <c r="Q17" s="1271"/>
      <c r="R17" s="1268"/>
      <c r="S17" s="1269"/>
      <c r="T17" s="1271"/>
      <c r="U17" s="1271"/>
      <c r="V17" s="1268"/>
      <c r="W17" s="1269"/>
      <c r="X17" s="1270"/>
      <c r="Y17" s="1269"/>
      <c r="Z17" s="1271"/>
      <c r="AA17" s="1271"/>
      <c r="AB17" s="1268"/>
      <c r="AC17" s="1269"/>
      <c r="AD17" s="1271"/>
      <c r="AE17" s="1271"/>
      <c r="AF17" s="1268"/>
      <c r="AG17" s="1269"/>
      <c r="AH17" s="1271"/>
      <c r="AI17" s="1271"/>
      <c r="AJ17" s="1268"/>
      <c r="AK17" s="1269"/>
      <c r="AL17" s="1270"/>
      <c r="AM17" s="1269"/>
      <c r="AN17" s="1271"/>
      <c r="AO17" s="1271"/>
      <c r="AP17" s="1268"/>
      <c r="AQ17" s="1269"/>
      <c r="AR17" s="1271"/>
      <c r="AS17" s="1271"/>
      <c r="AT17" s="1268"/>
      <c r="AU17" s="1269"/>
      <c r="AV17" s="1271"/>
      <c r="AW17" s="1271"/>
      <c r="AX17" s="1268"/>
      <c r="AY17" s="1269"/>
      <c r="AZ17" s="1270"/>
      <c r="BA17" s="1269"/>
      <c r="BB17" s="1271"/>
      <c r="BC17" s="1271"/>
      <c r="BD17" s="1271"/>
      <c r="BE17" s="1271"/>
      <c r="BF17" s="1217"/>
      <c r="BG17" s="1217"/>
      <c r="BH17" s="1273"/>
      <c r="BI17" s="1273"/>
      <c r="BJ17" s="1273"/>
    </row>
    <row r="18" spans="1:62" ht="18.75" x14ac:dyDescent="0.3">
      <c r="A18" s="1257"/>
      <c r="B18" s="1274" t="s">
        <v>815</v>
      </c>
      <c r="C18" s="1272" t="s">
        <v>561</v>
      </c>
      <c r="D18" s="1275">
        <v>1.5</v>
      </c>
      <c r="E18" s="1276">
        <v>1.2350138888888889</v>
      </c>
      <c r="F18" s="1277">
        <v>1.5</v>
      </c>
      <c r="G18" s="1276">
        <v>1.1114381720430107</v>
      </c>
      <c r="H18" s="1037">
        <v>1.5</v>
      </c>
      <c r="I18" s="1276">
        <v>1.1722131147540984</v>
      </c>
      <c r="J18" s="1277">
        <v>1.5</v>
      </c>
      <c r="K18" s="1276">
        <v>1.0785833333333334</v>
      </c>
      <c r="L18" s="1037">
        <v>1.5</v>
      </c>
      <c r="M18" s="1037">
        <v>1.1413461538461538</v>
      </c>
      <c r="N18" s="1275">
        <v>1.5</v>
      </c>
      <c r="O18" s="1276">
        <v>1.3286827956989247</v>
      </c>
      <c r="P18" s="1034">
        <v>1.5</v>
      </c>
      <c r="Q18" s="1034">
        <v>1.188948087431694</v>
      </c>
      <c r="R18" s="1275">
        <v>1.5</v>
      </c>
      <c r="S18" s="1276">
        <v>1.304502688172043</v>
      </c>
      <c r="T18" s="1034">
        <v>1.5</v>
      </c>
      <c r="U18" s="1034">
        <v>1.2123611111111112</v>
      </c>
      <c r="V18" s="1275">
        <v>1.5</v>
      </c>
      <c r="W18" s="1276">
        <v>1.3362222222222222</v>
      </c>
      <c r="X18" s="1037">
        <v>1.5</v>
      </c>
      <c r="Y18" s="1037">
        <v>1.3229936594202898</v>
      </c>
      <c r="Z18" s="1034">
        <v>1.5</v>
      </c>
      <c r="AA18" s="1034">
        <v>1.2326662112932605</v>
      </c>
      <c r="AB18" s="1275">
        <v>1.5</v>
      </c>
      <c r="AC18" s="1276">
        <v>1.2572715053763441</v>
      </c>
      <c r="AD18" s="1034">
        <v>1.5</v>
      </c>
      <c r="AE18" s="1034">
        <v>1.2362305295950156</v>
      </c>
      <c r="AF18" s="1275">
        <v>1.5</v>
      </c>
      <c r="AG18" s="1276">
        <v>0.83572222222222226</v>
      </c>
      <c r="AH18" s="1034">
        <v>1.5</v>
      </c>
      <c r="AI18" s="1034">
        <v>1.1869877049180328</v>
      </c>
      <c r="AJ18" s="1275">
        <v>1.5</v>
      </c>
      <c r="AK18" s="1276">
        <v>1.4812903225806451</v>
      </c>
      <c r="AL18" s="1037">
        <v>1.5</v>
      </c>
      <c r="AM18" s="1037">
        <v>1.1952943840579711</v>
      </c>
      <c r="AN18" s="1034">
        <v>1.5</v>
      </c>
      <c r="AO18" s="1034">
        <v>1.2201636363636363</v>
      </c>
      <c r="AP18" s="1275">
        <v>1.5</v>
      </c>
      <c r="AQ18" s="1276">
        <v>1.4223924731182795</v>
      </c>
      <c r="AR18" s="1034">
        <v>1.5</v>
      </c>
      <c r="AS18" s="1034">
        <v>1.2406508714596951</v>
      </c>
      <c r="AT18" s="1275">
        <v>1.5</v>
      </c>
      <c r="AU18" s="1276">
        <v>1.5588541666666667</v>
      </c>
      <c r="AV18" s="1034">
        <v>1.5</v>
      </c>
      <c r="AW18" s="1034">
        <v>1.2673265968063874</v>
      </c>
      <c r="AX18" s="1275">
        <v>1.5</v>
      </c>
      <c r="AY18" s="1276">
        <v>1.5031182795698923</v>
      </c>
      <c r="AZ18" s="1037">
        <v>1.5</v>
      </c>
      <c r="BA18" s="1037">
        <v>1.4926527777777778</v>
      </c>
      <c r="BB18" s="1034">
        <v>1.5</v>
      </c>
      <c r="BC18" s="1034">
        <v>1.3423397435897437</v>
      </c>
      <c r="BD18" s="1034">
        <v>1.5</v>
      </c>
      <c r="BE18" s="1034">
        <v>1.2873527397260276</v>
      </c>
      <c r="BF18" s="1217"/>
      <c r="BG18" s="1217"/>
      <c r="BH18" s="1273"/>
      <c r="BI18" s="1273"/>
      <c r="BJ18" s="1273"/>
    </row>
    <row r="19" spans="1:62" ht="18.75" x14ac:dyDescent="0.3">
      <c r="A19" s="1257"/>
      <c r="B19" s="1274" t="s">
        <v>15</v>
      </c>
      <c r="C19" s="1272" t="s">
        <v>561</v>
      </c>
      <c r="D19" s="1275">
        <v>22.5</v>
      </c>
      <c r="E19" s="1276">
        <v>18.082555555555555</v>
      </c>
      <c r="F19" s="1277">
        <v>22.5</v>
      </c>
      <c r="G19" s="1276">
        <v>13.681518817204299</v>
      </c>
      <c r="H19" s="1037">
        <v>22.5</v>
      </c>
      <c r="I19" s="1276">
        <v>15.845963114754099</v>
      </c>
      <c r="J19" s="1277">
        <v>22.5</v>
      </c>
      <c r="K19" s="1276">
        <v>11.091791666666667</v>
      </c>
      <c r="L19" s="1037">
        <v>22.5</v>
      </c>
      <c r="M19" s="1037">
        <v>14.278653846153848</v>
      </c>
      <c r="N19" s="1275">
        <v>22.5</v>
      </c>
      <c r="O19" s="1276">
        <v>20.241290322580646</v>
      </c>
      <c r="P19" s="1034">
        <v>22.5</v>
      </c>
      <c r="Q19" s="1034">
        <v>15.793750000000001</v>
      </c>
      <c r="R19" s="1275">
        <v>22.5</v>
      </c>
      <c r="S19" s="1276">
        <v>19.922620967741935</v>
      </c>
      <c r="T19" s="1034">
        <v>22.5</v>
      </c>
      <c r="U19" s="1034">
        <v>16.630318627450983</v>
      </c>
      <c r="V19" s="1275">
        <v>22.5</v>
      </c>
      <c r="W19" s="1276">
        <v>18.202041666666666</v>
      </c>
      <c r="X19" s="1037">
        <v>22.5</v>
      </c>
      <c r="Y19" s="1037">
        <v>19.468940217391303</v>
      </c>
      <c r="Z19" s="1034">
        <v>22.5</v>
      </c>
      <c r="AA19" s="1034">
        <v>16.887978142076502</v>
      </c>
      <c r="AB19" s="1275">
        <v>22.5</v>
      </c>
      <c r="AC19" s="1276">
        <v>15.502365591397849</v>
      </c>
      <c r="AD19" s="1034">
        <v>22.5</v>
      </c>
      <c r="AE19" s="1034">
        <v>16.687258566978194</v>
      </c>
      <c r="AF19" s="1275">
        <v>22.5</v>
      </c>
      <c r="AG19" s="1276">
        <v>8.4097222222222212E-2</v>
      </c>
      <c r="AH19" s="1034">
        <v>22.5</v>
      </c>
      <c r="AI19" s="1034">
        <v>14.645886270491806</v>
      </c>
      <c r="AJ19" s="1275">
        <v>22.5</v>
      </c>
      <c r="AK19" s="1276">
        <v>19.490483870967743</v>
      </c>
      <c r="AL19" s="1037">
        <v>22.5</v>
      </c>
      <c r="AM19" s="1037">
        <v>11.818491847826087</v>
      </c>
      <c r="AN19" s="1034">
        <v>22.5</v>
      </c>
      <c r="AO19" s="1034">
        <v>15.192004545454546</v>
      </c>
      <c r="AP19" s="1275">
        <v>22.5</v>
      </c>
      <c r="AQ19" s="1276">
        <v>19.217822580645162</v>
      </c>
      <c r="AR19" s="1034">
        <v>22.5</v>
      </c>
      <c r="AS19" s="1034">
        <v>15.599848856209153</v>
      </c>
      <c r="AT19" s="1275">
        <v>22.5</v>
      </c>
      <c r="AU19" s="1276">
        <v>19.930104166666666</v>
      </c>
      <c r="AV19" s="1020">
        <v>22.5</v>
      </c>
      <c r="AW19" s="1020">
        <v>15.962864271457088</v>
      </c>
      <c r="AX19" s="1275">
        <v>22.5</v>
      </c>
      <c r="AY19" s="1105">
        <v>19.846505376344084</v>
      </c>
      <c r="AZ19" s="1019">
        <v>22.5</v>
      </c>
      <c r="BA19" s="1019">
        <v>19.655967592592592</v>
      </c>
      <c r="BB19" s="1020">
        <v>22.5</v>
      </c>
      <c r="BC19" s="1020">
        <v>15.694166666666666</v>
      </c>
      <c r="BD19" s="1020">
        <v>22.5</v>
      </c>
      <c r="BE19" s="1020">
        <v>16.292707762557079</v>
      </c>
      <c r="BF19" s="1217"/>
      <c r="BG19" s="1217"/>
      <c r="BH19" s="1273"/>
      <c r="BI19" s="1273"/>
      <c r="BJ19" s="1273"/>
    </row>
    <row r="20" spans="1:62" ht="18.75" x14ac:dyDescent="0.3">
      <c r="A20" s="1257"/>
      <c r="B20" s="1274" t="s">
        <v>57</v>
      </c>
      <c r="C20" s="1272" t="s">
        <v>561</v>
      </c>
      <c r="D20" s="1275">
        <v>16.326310272536702</v>
      </c>
      <c r="E20" s="1276">
        <v>15.361597222222223</v>
      </c>
      <c r="F20" s="1277">
        <v>16.327145465611686</v>
      </c>
      <c r="G20" s="1276">
        <v>13.338575268817204</v>
      </c>
      <c r="H20" s="1037">
        <v>16.32673471491907</v>
      </c>
      <c r="I20" s="1276">
        <v>14.333504098360656</v>
      </c>
      <c r="J20" s="1277">
        <v>10.097484276729601</v>
      </c>
      <c r="K20" s="1276">
        <v>10.667222222222222</v>
      </c>
      <c r="L20" s="1037">
        <v>14.273135669362102</v>
      </c>
      <c r="M20" s="1037">
        <v>13.124839743589744</v>
      </c>
      <c r="N20" s="1275">
        <v>4.4506999391357267</v>
      </c>
      <c r="O20" s="1276">
        <v>16.141774193548386</v>
      </c>
      <c r="P20" s="1034">
        <v>11.777270852665236</v>
      </c>
      <c r="Q20" s="1034">
        <v>13.891437841530054</v>
      </c>
      <c r="R20" s="1275">
        <v>15.8</v>
      </c>
      <c r="S20" s="1276">
        <v>15.367916666666666</v>
      </c>
      <c r="T20" s="1034">
        <v>12.592333621079469</v>
      </c>
      <c r="U20" s="1034">
        <v>14.190593681917212</v>
      </c>
      <c r="V20" s="1275">
        <v>15.781236897274599</v>
      </c>
      <c r="W20" s="1276">
        <v>15.486625000000002</v>
      </c>
      <c r="X20" s="1037">
        <v>11.969660924254843</v>
      </c>
      <c r="Y20" s="1037">
        <v>15.667382246376814</v>
      </c>
      <c r="Z20" s="1034">
        <v>13.115104649963916</v>
      </c>
      <c r="AA20" s="1034">
        <v>14.403057832422586</v>
      </c>
      <c r="AB20" s="1275">
        <v>16.4590180564009</v>
      </c>
      <c r="AC20" s="1276">
        <v>14.69595430107527</v>
      </c>
      <c r="AD20" s="1034">
        <v>13.599503320989836</v>
      </c>
      <c r="AE20" s="1034">
        <v>14.445486760124613</v>
      </c>
      <c r="AF20" s="1275">
        <v>16.4625786163522</v>
      </c>
      <c r="AG20" s="1276">
        <v>0.66713888888888884</v>
      </c>
      <c r="AH20" s="1034">
        <v>13.951520775337668</v>
      </c>
      <c r="AI20" s="1034">
        <v>12.751427595628417</v>
      </c>
      <c r="AJ20" s="1275">
        <v>16.4590180564009</v>
      </c>
      <c r="AK20" s="1276">
        <v>16.695</v>
      </c>
      <c r="AL20" s="1037">
        <v>16.460179108558933</v>
      </c>
      <c r="AM20" s="1037">
        <v>10.794932065217392</v>
      </c>
      <c r="AN20" s="1034">
        <v>14.234184105202978</v>
      </c>
      <c r="AO20" s="1034">
        <v>13.195975757575759</v>
      </c>
      <c r="AP20" s="1275">
        <v>16.4590180564009</v>
      </c>
      <c r="AQ20" s="1276">
        <v>17.823185483870969</v>
      </c>
      <c r="AR20" s="1034">
        <v>14.45957577999754</v>
      </c>
      <c r="AS20" s="1034">
        <v>13.664745370370371</v>
      </c>
      <c r="AT20" s="1275">
        <v>16.3974618149146</v>
      </c>
      <c r="AU20" s="1276">
        <v>17.646666666666665</v>
      </c>
      <c r="AV20" s="1034">
        <v>14.622033291906753</v>
      </c>
      <c r="AW20" s="1034">
        <v>13.998559131736528</v>
      </c>
      <c r="AX20" s="1275">
        <v>16.4590180564009</v>
      </c>
      <c r="AY20" s="1276">
        <v>16.2925</v>
      </c>
      <c r="AZ20" s="1037">
        <v>16.43986722571627</v>
      </c>
      <c r="BA20" s="1037">
        <v>17.24103240740741</v>
      </c>
      <c r="BB20" s="1034">
        <v>16.450134770889484</v>
      </c>
      <c r="BC20" s="1034">
        <v>13.982564102564103</v>
      </c>
      <c r="BD20" s="1034">
        <v>14.778051176014475</v>
      </c>
      <c r="BE20" s="1034">
        <v>14.193386986301372</v>
      </c>
      <c r="BF20" s="1217"/>
      <c r="BG20" s="1217"/>
      <c r="BH20" s="1273"/>
      <c r="BI20" s="1273"/>
      <c r="BJ20" s="1273"/>
    </row>
    <row r="21" spans="1:62" ht="18.75" x14ac:dyDescent="0.3">
      <c r="A21" s="1257"/>
      <c r="B21" s="1274" t="s">
        <v>746</v>
      </c>
      <c r="C21" s="1272" t="s">
        <v>561</v>
      </c>
      <c r="D21" s="1275">
        <v>1.2136897274633101</v>
      </c>
      <c r="E21" s="1276">
        <v>0</v>
      </c>
      <c r="F21" s="1277">
        <v>1.2128545343883144</v>
      </c>
      <c r="G21" s="1276">
        <v>0</v>
      </c>
      <c r="H21" s="1037">
        <v>1.2132652850809353</v>
      </c>
      <c r="I21" s="1276">
        <v>0</v>
      </c>
      <c r="J21" s="1277">
        <v>0.51918238993710297</v>
      </c>
      <c r="K21" s="1276">
        <v>0</v>
      </c>
      <c r="L21" s="1037">
        <v>0.98444674822033129</v>
      </c>
      <c r="M21" s="1037">
        <v>0</v>
      </c>
      <c r="N21" s="1275">
        <v>8.3993000608642721</v>
      </c>
      <c r="O21" s="1276">
        <v>0</v>
      </c>
      <c r="P21" s="1034">
        <v>2.8685488194659223</v>
      </c>
      <c r="Q21" s="1034">
        <v>0</v>
      </c>
      <c r="R21" s="1275">
        <v>1.74</v>
      </c>
      <c r="S21" s="1276">
        <v>0</v>
      </c>
      <c r="T21" s="1034">
        <v>2.6398886011427618</v>
      </c>
      <c r="U21" s="1034">
        <v>0</v>
      </c>
      <c r="V21" s="1275">
        <v>1.7587631027253701</v>
      </c>
      <c r="W21" s="1276">
        <v>0</v>
      </c>
      <c r="X21" s="1037">
        <v>3.9900129887886253</v>
      </c>
      <c r="Y21" s="1037">
        <v>0</v>
      </c>
      <c r="Z21" s="1034">
        <v>2.4954417981235171</v>
      </c>
      <c r="AA21" s="1034">
        <v>0</v>
      </c>
      <c r="AB21" s="1275">
        <v>1.0809819435991099</v>
      </c>
      <c r="AC21" s="1276">
        <v>0</v>
      </c>
      <c r="AD21" s="1034">
        <v>2.2905434079821307</v>
      </c>
      <c r="AE21" s="1034">
        <v>0</v>
      </c>
      <c r="AF21" s="1275">
        <v>1.0774213836477999</v>
      </c>
      <c r="AG21" s="1276">
        <v>0</v>
      </c>
      <c r="AH21" s="1034">
        <v>2.14138906072791</v>
      </c>
      <c r="AI21" s="1034">
        <v>0</v>
      </c>
      <c r="AJ21" s="1275">
        <v>1.0809819435991099</v>
      </c>
      <c r="AK21" s="1276">
        <v>0</v>
      </c>
      <c r="AL21" s="1037">
        <v>1.0798208914410741</v>
      </c>
      <c r="AM21" s="1037">
        <v>0</v>
      </c>
      <c r="AN21" s="1034">
        <v>2.0218522584333907</v>
      </c>
      <c r="AO21" s="1034">
        <v>0</v>
      </c>
      <c r="AP21" s="1275">
        <v>1.0809819435991099</v>
      </c>
      <c r="AQ21" s="1276">
        <v>0</v>
      </c>
      <c r="AR21" s="1034">
        <v>1.9265353311135778</v>
      </c>
      <c r="AS21" s="1034">
        <v>0</v>
      </c>
      <c r="AT21" s="1275">
        <v>1.14253818508535</v>
      </c>
      <c r="AU21" s="1276">
        <v>0</v>
      </c>
      <c r="AV21" s="1034">
        <v>1.8608110194704928</v>
      </c>
      <c r="AW21" s="1034">
        <v>0</v>
      </c>
      <c r="AX21" s="1275">
        <v>1.0809819435991099</v>
      </c>
      <c r="AY21" s="1276">
        <v>0</v>
      </c>
      <c r="AZ21" s="1037">
        <v>1.1001327742837179</v>
      </c>
      <c r="BA21" s="1037">
        <v>0</v>
      </c>
      <c r="BB21" s="1034">
        <v>1.0898652291105133</v>
      </c>
      <c r="BC21" s="1034">
        <v>0</v>
      </c>
      <c r="BD21" s="1034">
        <v>1.7945789609718272</v>
      </c>
      <c r="BE21" s="1034">
        <v>0</v>
      </c>
      <c r="BF21" s="1217"/>
      <c r="BG21" s="1217"/>
      <c r="BH21" s="1273"/>
      <c r="BI21" s="1273"/>
      <c r="BJ21" s="1273"/>
    </row>
    <row r="22" spans="1:62" ht="18.75" x14ac:dyDescent="0.3">
      <c r="A22" s="1257"/>
      <c r="B22" s="1274" t="s">
        <v>101</v>
      </c>
      <c r="C22" s="1272" t="s">
        <v>561</v>
      </c>
      <c r="D22" s="1275">
        <v>0</v>
      </c>
      <c r="E22" s="1276">
        <v>0</v>
      </c>
      <c r="F22" s="1275">
        <v>0</v>
      </c>
      <c r="G22" s="1276">
        <v>0</v>
      </c>
      <c r="H22" s="1047">
        <v>0</v>
      </c>
      <c r="I22" s="1081">
        <v>0</v>
      </c>
      <c r="J22" s="1275">
        <v>0</v>
      </c>
      <c r="K22" s="1276">
        <v>0</v>
      </c>
      <c r="L22" s="1037">
        <v>0</v>
      </c>
      <c r="M22" s="1037">
        <v>0</v>
      </c>
      <c r="N22" s="1275">
        <v>0</v>
      </c>
      <c r="O22" s="1276">
        <v>0</v>
      </c>
      <c r="P22" s="1034">
        <v>0</v>
      </c>
      <c r="Q22" s="1034">
        <v>0</v>
      </c>
      <c r="R22" s="1275">
        <v>0</v>
      </c>
      <c r="S22" s="1276">
        <v>0</v>
      </c>
      <c r="T22" s="1034">
        <v>0</v>
      </c>
      <c r="U22" s="1034">
        <v>0</v>
      </c>
      <c r="V22" s="1275">
        <v>0</v>
      </c>
      <c r="W22" s="1276">
        <v>0</v>
      </c>
      <c r="X22" s="1037">
        <v>0</v>
      </c>
      <c r="Y22" s="1037">
        <v>0</v>
      </c>
      <c r="Z22" s="1034">
        <v>0</v>
      </c>
      <c r="AA22" s="1034">
        <v>0</v>
      </c>
      <c r="AB22" s="1275">
        <v>0</v>
      </c>
      <c r="AC22" s="1276">
        <v>0</v>
      </c>
      <c r="AD22" s="1034">
        <v>0</v>
      </c>
      <c r="AE22" s="1034">
        <v>0</v>
      </c>
      <c r="AF22" s="1275">
        <v>0</v>
      </c>
      <c r="AG22" s="1276">
        <v>0</v>
      </c>
      <c r="AH22" s="1034">
        <v>0</v>
      </c>
      <c r="AI22" s="1034">
        <v>0</v>
      </c>
      <c r="AJ22" s="1275">
        <v>0</v>
      </c>
      <c r="AK22" s="1276">
        <v>0</v>
      </c>
      <c r="AL22" s="1037">
        <v>0</v>
      </c>
      <c r="AM22" s="1037">
        <v>0</v>
      </c>
      <c r="AN22" s="1034">
        <v>0</v>
      </c>
      <c r="AO22" s="1034">
        <v>0</v>
      </c>
      <c r="AP22" s="1275">
        <v>0</v>
      </c>
      <c r="AQ22" s="1276">
        <v>0</v>
      </c>
      <c r="AR22" s="1034">
        <v>0</v>
      </c>
      <c r="AS22" s="1034">
        <v>0</v>
      </c>
      <c r="AT22" s="1275">
        <v>0</v>
      </c>
      <c r="AU22" s="1276">
        <v>0</v>
      </c>
      <c r="AV22" s="1034">
        <v>0</v>
      </c>
      <c r="AW22" s="1034">
        <v>0</v>
      </c>
      <c r="AX22" s="1275"/>
      <c r="AY22" s="1276">
        <v>0</v>
      </c>
      <c r="AZ22" s="1037">
        <v>0</v>
      </c>
      <c r="BA22" s="1037">
        <v>0</v>
      </c>
      <c r="BB22" s="1034">
        <v>0</v>
      </c>
      <c r="BC22" s="1034">
        <v>0</v>
      </c>
      <c r="BD22" s="1034">
        <v>0</v>
      </c>
      <c r="BE22" s="1034">
        <v>0</v>
      </c>
      <c r="BF22" s="1217"/>
      <c r="BG22" s="1217"/>
      <c r="BH22" s="1273"/>
      <c r="BI22" s="1273"/>
      <c r="BJ22" s="1273"/>
    </row>
    <row r="23" spans="1:62" ht="18.75" x14ac:dyDescent="0.3">
      <c r="A23" s="1257"/>
      <c r="B23" s="1274" t="s">
        <v>101</v>
      </c>
      <c r="C23" s="1272" t="s">
        <v>50</v>
      </c>
      <c r="D23" s="926">
        <v>0</v>
      </c>
      <c r="E23" s="1081">
        <v>0</v>
      </c>
      <c r="F23" s="926">
        <v>0</v>
      </c>
      <c r="G23" s="1081">
        <v>0</v>
      </c>
      <c r="H23" s="1047">
        <v>0</v>
      </c>
      <c r="I23" s="1081">
        <v>0</v>
      </c>
      <c r="J23" s="926">
        <v>0</v>
      </c>
      <c r="K23" s="1081">
        <v>0</v>
      </c>
      <c r="L23" s="1047">
        <v>0</v>
      </c>
      <c r="M23" s="1047">
        <v>0</v>
      </c>
      <c r="N23" s="926">
        <v>0</v>
      </c>
      <c r="O23" s="1081">
        <v>0</v>
      </c>
      <c r="P23" s="1048">
        <v>0</v>
      </c>
      <c r="Q23" s="1048">
        <v>0</v>
      </c>
      <c r="R23" s="926">
        <v>0</v>
      </c>
      <c r="S23" s="1081">
        <v>0</v>
      </c>
      <c r="T23" s="1048">
        <v>0</v>
      </c>
      <c r="U23" s="1048">
        <v>0</v>
      </c>
      <c r="V23" s="926">
        <v>0</v>
      </c>
      <c r="W23" s="1081">
        <v>0</v>
      </c>
      <c r="X23" s="1047">
        <v>0</v>
      </c>
      <c r="Y23" s="1047">
        <v>0</v>
      </c>
      <c r="Z23" s="1048">
        <v>0</v>
      </c>
      <c r="AA23" s="1048">
        <v>0</v>
      </c>
      <c r="AB23" s="926">
        <v>0</v>
      </c>
      <c r="AC23" s="1081">
        <v>0</v>
      </c>
      <c r="AD23" s="1048">
        <v>0</v>
      </c>
      <c r="AE23" s="1048">
        <v>0</v>
      </c>
      <c r="AF23" s="926">
        <v>0</v>
      </c>
      <c r="AG23" s="1081">
        <v>0</v>
      </c>
      <c r="AH23" s="1048">
        <v>0</v>
      </c>
      <c r="AI23" s="1048">
        <v>0</v>
      </c>
      <c r="AJ23" s="926">
        <v>0</v>
      </c>
      <c r="AK23" s="1081">
        <v>0</v>
      </c>
      <c r="AL23" s="1047">
        <v>0</v>
      </c>
      <c r="AM23" s="1047">
        <v>0</v>
      </c>
      <c r="AN23" s="1048">
        <v>0</v>
      </c>
      <c r="AO23" s="1048">
        <v>0</v>
      </c>
      <c r="AP23" s="926">
        <v>0</v>
      </c>
      <c r="AQ23" s="1081">
        <v>0</v>
      </c>
      <c r="AR23" s="1048">
        <v>0</v>
      </c>
      <c r="AS23" s="1048">
        <v>0</v>
      </c>
      <c r="AT23" s="926">
        <v>0</v>
      </c>
      <c r="AU23" s="1081">
        <v>0</v>
      </c>
      <c r="AV23" s="1048">
        <v>0</v>
      </c>
      <c r="AW23" s="1048">
        <v>0</v>
      </c>
      <c r="AX23" s="926"/>
      <c r="AY23" s="1081">
        <v>0</v>
      </c>
      <c r="AZ23" s="1047">
        <v>0</v>
      </c>
      <c r="BA23" s="1047">
        <v>0</v>
      </c>
      <c r="BB23" s="1048">
        <v>0</v>
      </c>
      <c r="BC23" s="1048">
        <v>0</v>
      </c>
      <c r="BD23" s="1048">
        <v>0</v>
      </c>
      <c r="BE23" s="1048">
        <v>0</v>
      </c>
      <c r="BF23" s="1217"/>
      <c r="BG23" s="1217"/>
      <c r="BH23" s="1273"/>
      <c r="BI23" s="1273"/>
      <c r="BJ23" s="1273"/>
    </row>
    <row r="24" spans="1:62" ht="18.75" x14ac:dyDescent="0.3">
      <c r="A24" s="1257"/>
      <c r="B24" s="1274" t="s">
        <v>21</v>
      </c>
      <c r="C24" s="1272" t="s">
        <v>561</v>
      </c>
      <c r="D24" s="1275">
        <v>41.540000000000013</v>
      </c>
      <c r="E24" s="1276">
        <v>34.679166666666667</v>
      </c>
      <c r="F24" s="1275">
        <v>41.54</v>
      </c>
      <c r="G24" s="1276">
        <v>28.131532258064514</v>
      </c>
      <c r="H24" s="1037">
        <v>41.540000000000006</v>
      </c>
      <c r="I24" s="1276">
        <v>31.351680327868852</v>
      </c>
      <c r="J24" s="1275">
        <v>34.616666666666703</v>
      </c>
      <c r="K24" s="1276">
        <v>22.837597222222222</v>
      </c>
      <c r="L24" s="1019">
        <v>39.257582417582434</v>
      </c>
      <c r="M24" s="1105">
        <v>28.544839743589748</v>
      </c>
      <c r="N24" s="1275">
        <v>36.85</v>
      </c>
      <c r="O24" s="1105">
        <v>37.711747311827956</v>
      </c>
      <c r="P24" s="1034">
        <v>38.645819672131161</v>
      </c>
      <c r="Q24" s="1034">
        <v>30.874135928961749</v>
      </c>
      <c r="R24" s="1275">
        <v>41.54</v>
      </c>
      <c r="S24" s="1105">
        <v>36.595040322580644</v>
      </c>
      <c r="T24" s="1034">
        <v>39.232222222222234</v>
      </c>
      <c r="U24" s="1034">
        <v>32.033273420479304</v>
      </c>
      <c r="V24" s="1275">
        <v>41.539999999999964</v>
      </c>
      <c r="W24" s="1105">
        <v>35.024888888888889</v>
      </c>
      <c r="X24" s="1037">
        <v>39.959673913043467</v>
      </c>
      <c r="Y24" s="1037">
        <v>36.459316123188408</v>
      </c>
      <c r="Z24" s="1020">
        <v>39.610546448087433</v>
      </c>
      <c r="AA24" s="1020">
        <v>32.523702185792345</v>
      </c>
      <c r="AB24" s="1275">
        <v>41.540000000000013</v>
      </c>
      <c r="AC24" s="1105">
        <v>31.45559139784946</v>
      </c>
      <c r="AD24" s="1034">
        <v>39.890046728971967</v>
      </c>
      <c r="AE24" s="1034">
        <v>32.368975856697823</v>
      </c>
      <c r="AF24" s="1275">
        <v>41.540000000000006</v>
      </c>
      <c r="AG24" s="1105">
        <v>1.5869583333333335</v>
      </c>
      <c r="AH24" s="1034">
        <v>40.09290983606558</v>
      </c>
      <c r="AI24" s="1034">
        <v>28.584301571038257</v>
      </c>
      <c r="AJ24" s="1275">
        <v>41.540000000000013</v>
      </c>
      <c r="AK24" s="1105">
        <v>37.666774193548392</v>
      </c>
      <c r="AL24" s="1037">
        <v>41.540000000000006</v>
      </c>
      <c r="AM24" s="1037">
        <v>23.80871829710145</v>
      </c>
      <c r="AN24" s="1034">
        <v>40.256036363636369</v>
      </c>
      <c r="AO24" s="1034">
        <v>29.608143939393941</v>
      </c>
      <c r="AP24" s="1275">
        <v>41.540000000000013</v>
      </c>
      <c r="AQ24" s="1105">
        <v>38.463400537634413</v>
      </c>
      <c r="AR24" s="1034">
        <v>40.386111111111113</v>
      </c>
      <c r="AS24" s="1034">
        <v>30.505245098039218</v>
      </c>
      <c r="AT24" s="1275">
        <v>41.539999999999949</v>
      </c>
      <c r="AU24" s="1105">
        <v>39.135624999999997</v>
      </c>
      <c r="AV24" s="1034">
        <v>40.482844311377249</v>
      </c>
      <c r="AW24" s="1034">
        <v>31.228750000000002</v>
      </c>
      <c r="AX24" s="1275">
        <v>41.540000000000013</v>
      </c>
      <c r="AY24" s="1105">
        <v>37.642123655913977</v>
      </c>
      <c r="AZ24" s="1037">
        <v>41.539999999999985</v>
      </c>
      <c r="BA24" s="1037">
        <v>38.389652777777783</v>
      </c>
      <c r="BB24" s="1020">
        <v>41.54</v>
      </c>
      <c r="BC24" s="1020">
        <v>31.019070512820512</v>
      </c>
      <c r="BD24" s="1034">
        <v>40.572630136986298</v>
      </c>
      <c r="BE24" s="1034">
        <v>31.77344748858448</v>
      </c>
      <c r="BF24" s="1217"/>
      <c r="BG24" s="1217"/>
      <c r="BH24" s="1273"/>
      <c r="BI24" s="1273"/>
      <c r="BJ24" s="1273"/>
    </row>
    <row r="25" spans="1:62" ht="18.75" x14ac:dyDescent="0.3">
      <c r="A25" s="1257"/>
      <c r="B25" s="1266" t="s">
        <v>102</v>
      </c>
      <c r="C25" s="1267"/>
      <c r="D25" s="1278"/>
      <c r="E25" s="1279"/>
      <c r="F25" s="1278"/>
      <c r="G25" s="1279"/>
      <c r="H25" s="1280"/>
      <c r="I25" s="1281"/>
      <c r="J25" s="1278"/>
      <c r="K25" s="1279"/>
      <c r="L25" s="1282"/>
      <c r="M25" s="1279"/>
      <c r="N25" s="1278"/>
      <c r="O25" s="1279"/>
      <c r="P25" s="1283"/>
      <c r="Q25" s="1283"/>
      <c r="R25" s="1278"/>
      <c r="S25" s="1279"/>
      <c r="T25" s="1283"/>
      <c r="U25" s="1283"/>
      <c r="V25" s="1278"/>
      <c r="W25" s="1279"/>
      <c r="X25" s="1282"/>
      <c r="Y25" s="1279"/>
      <c r="Z25" s="1283"/>
      <c r="AA25" s="1283"/>
      <c r="AB25" s="1278"/>
      <c r="AC25" s="1279"/>
      <c r="AD25" s="1283"/>
      <c r="AE25" s="1283"/>
      <c r="AF25" s="1278"/>
      <c r="AG25" s="1279"/>
      <c r="AH25" s="1283"/>
      <c r="AI25" s="1283"/>
      <c r="AJ25" s="1278"/>
      <c r="AK25" s="1279"/>
      <c r="AL25" s="1282"/>
      <c r="AM25" s="1279"/>
      <c r="AN25" s="1283"/>
      <c r="AO25" s="1283"/>
      <c r="AP25" s="1278"/>
      <c r="AQ25" s="1279"/>
      <c r="AR25" s="1283"/>
      <c r="AS25" s="1283"/>
      <c r="AT25" s="1278"/>
      <c r="AU25" s="1279"/>
      <c r="AV25" s="1283"/>
      <c r="AW25" s="1283"/>
      <c r="AX25" s="1278"/>
      <c r="AY25" s="1279"/>
      <c r="AZ25" s="1282"/>
      <c r="BA25" s="1279"/>
      <c r="BB25" s="1283"/>
      <c r="BC25" s="1283"/>
      <c r="BD25" s="1283"/>
      <c r="BE25" s="1283"/>
      <c r="BF25" s="1217"/>
      <c r="BG25" s="1217"/>
      <c r="BH25" s="1273"/>
      <c r="BI25" s="1273"/>
      <c r="BJ25" s="1273"/>
    </row>
    <row r="26" spans="1:62" ht="18.75" x14ac:dyDescent="0.3">
      <c r="A26" s="1257"/>
      <c r="B26" s="1274" t="s">
        <v>15</v>
      </c>
      <c r="C26" s="1272" t="s">
        <v>561</v>
      </c>
      <c r="D26" s="1277">
        <v>17</v>
      </c>
      <c r="E26" s="1276">
        <v>5.6944444444444446</v>
      </c>
      <c r="F26" s="1277">
        <v>17</v>
      </c>
      <c r="G26" s="1276">
        <v>5.510752688172043</v>
      </c>
      <c r="H26" s="1037">
        <v>17</v>
      </c>
      <c r="I26" s="1276">
        <v>5.6010928961748636</v>
      </c>
      <c r="J26" s="1277">
        <v>14</v>
      </c>
      <c r="K26" s="1276">
        <v>5.6944444444444446</v>
      </c>
      <c r="L26" s="1037">
        <v>16.010989010989011</v>
      </c>
      <c r="M26" s="1037">
        <v>5.6318681318681323</v>
      </c>
      <c r="N26" s="1277">
        <v>12.666666666666666</v>
      </c>
      <c r="O26" s="1276">
        <v>5.510752688172043</v>
      </c>
      <c r="P26" s="1034">
        <v>15.161202185792348</v>
      </c>
      <c r="Q26" s="1034">
        <v>5.6010928961748636</v>
      </c>
      <c r="R26" s="1277">
        <v>17</v>
      </c>
      <c r="S26" s="1276">
        <v>5.510752688172043</v>
      </c>
      <c r="T26" s="1034">
        <v>15.533769063180827</v>
      </c>
      <c r="U26" s="1034">
        <v>5.582788671023966</v>
      </c>
      <c r="V26" s="1277">
        <v>17</v>
      </c>
      <c r="W26" s="1276">
        <v>5.6944444444444446</v>
      </c>
      <c r="X26" s="1037">
        <v>15.539855072463766</v>
      </c>
      <c r="Y26" s="1037">
        <v>5.5706521739130439</v>
      </c>
      <c r="Z26" s="1034">
        <v>15.774134790528233</v>
      </c>
      <c r="AA26" s="1034">
        <v>5.6010928961748636</v>
      </c>
      <c r="AB26" s="1277">
        <v>17</v>
      </c>
      <c r="AC26" s="1276">
        <v>5.510752688172043</v>
      </c>
      <c r="AD26" s="1034">
        <v>15.951713395638629</v>
      </c>
      <c r="AE26" s="1034">
        <v>5.5880062305295946</v>
      </c>
      <c r="AF26" s="1277">
        <v>17</v>
      </c>
      <c r="AG26" s="1276">
        <v>5.6944444444444446</v>
      </c>
      <c r="AH26" s="1034">
        <v>16.080601092896174</v>
      </c>
      <c r="AI26" s="1034">
        <v>5.6010928961748627</v>
      </c>
      <c r="AJ26" s="1277">
        <v>17</v>
      </c>
      <c r="AK26" s="1276">
        <v>5.510752688172043</v>
      </c>
      <c r="AL26" s="1037">
        <v>17</v>
      </c>
      <c r="AM26" s="1037">
        <v>5.5706521739130439</v>
      </c>
      <c r="AN26" s="1034">
        <v>16.184242424242424</v>
      </c>
      <c r="AO26" s="1034">
        <v>5.5909090909090899</v>
      </c>
      <c r="AP26" s="1277">
        <v>17</v>
      </c>
      <c r="AQ26" s="1276">
        <v>5.510752688172043</v>
      </c>
      <c r="AR26" s="1034">
        <v>16.266884531590414</v>
      </c>
      <c r="AS26" s="1034">
        <v>5.5827886710239643</v>
      </c>
      <c r="AT26" s="1277">
        <v>17</v>
      </c>
      <c r="AU26" s="1276">
        <v>6.1011904761904763</v>
      </c>
      <c r="AV26" s="1034">
        <v>16.328343313373253</v>
      </c>
      <c r="AW26" s="1034">
        <v>5.6262475049900189</v>
      </c>
      <c r="AX26" s="1277">
        <v>17</v>
      </c>
      <c r="AY26" s="1276">
        <v>5.510752688172043</v>
      </c>
      <c r="AZ26" s="1037">
        <v>17</v>
      </c>
      <c r="BA26" s="1037">
        <v>5.6944444444444446</v>
      </c>
      <c r="BB26" s="1034">
        <v>17</v>
      </c>
      <c r="BC26" s="1034">
        <v>5.6318681318681323</v>
      </c>
      <c r="BD26" s="1034">
        <v>16.385388127853879</v>
      </c>
      <c r="BE26" s="1034">
        <v>5.616438356164382</v>
      </c>
      <c r="BF26" s="1217"/>
      <c r="BG26" s="1217"/>
      <c r="BH26" s="1273"/>
      <c r="BI26" s="1273"/>
      <c r="BJ26" s="1273"/>
    </row>
    <row r="27" spans="1:62" ht="18.75" x14ac:dyDescent="0.3">
      <c r="A27" s="1257"/>
      <c r="B27" s="1274" t="s">
        <v>57</v>
      </c>
      <c r="C27" s="1272" t="s">
        <v>561</v>
      </c>
      <c r="D27" s="1277">
        <v>10.5</v>
      </c>
      <c r="E27" s="1276">
        <v>10.676222222222222</v>
      </c>
      <c r="F27" s="1277">
        <v>10.5</v>
      </c>
      <c r="G27" s="1276">
        <v>9.7990322580645159</v>
      </c>
      <c r="H27" s="1037">
        <v>10.5</v>
      </c>
      <c r="I27" s="1276">
        <v>10.230437158469945</v>
      </c>
      <c r="J27" s="1277">
        <v>8</v>
      </c>
      <c r="K27" s="1276">
        <v>8.4122222222222227</v>
      </c>
      <c r="L27" s="1037">
        <v>9.6758241758241752</v>
      </c>
      <c r="M27" s="1037">
        <v>9.6310256410256407</v>
      </c>
      <c r="N27" s="1277">
        <v>7</v>
      </c>
      <c r="O27" s="1276">
        <v>11.421397849462366</v>
      </c>
      <c r="P27" s="1034">
        <v>8.9959016393442628</v>
      </c>
      <c r="Q27" s="1034">
        <v>10.085956284153006</v>
      </c>
      <c r="R27" s="1277">
        <v>10.5</v>
      </c>
      <c r="S27" s="1276">
        <v>10.299892473118279</v>
      </c>
      <c r="T27" s="1034">
        <v>9.3006535947712425</v>
      </c>
      <c r="U27" s="1034">
        <v>10.129302832244008</v>
      </c>
      <c r="V27" s="1277">
        <v>10.5</v>
      </c>
      <c r="W27" s="1276">
        <v>10.187333333333333</v>
      </c>
      <c r="X27" s="1037">
        <v>9.320652173913043</v>
      </c>
      <c r="Y27" s="1037">
        <v>10.641086956521738</v>
      </c>
      <c r="Z27" s="1034">
        <v>9.4972677595628419</v>
      </c>
      <c r="AA27" s="1034">
        <v>10.138816029143896</v>
      </c>
      <c r="AB27" s="1277">
        <v>10.5</v>
      </c>
      <c r="AC27" s="1276">
        <v>10.142903225806451</v>
      </c>
      <c r="AD27" s="1034">
        <v>9.6425233644859816</v>
      </c>
      <c r="AE27" s="1034">
        <v>10.139408099688472</v>
      </c>
      <c r="AF27" s="1277">
        <v>10.5</v>
      </c>
      <c r="AG27" s="1276">
        <v>2.0513333333333335</v>
      </c>
      <c r="AH27" s="1034">
        <v>9.7479508196721305</v>
      </c>
      <c r="AI27" s="1034">
        <v>9.1449726775956268</v>
      </c>
      <c r="AJ27" s="1277">
        <v>10.5</v>
      </c>
      <c r="AK27" s="1276">
        <v>10.331505376344086</v>
      </c>
      <c r="AL27" s="1037">
        <v>10.5</v>
      </c>
      <c r="AM27" s="1037">
        <v>7.5678985507246379</v>
      </c>
      <c r="AN27" s="1034">
        <v>9.8327272727272721</v>
      </c>
      <c r="AO27" s="1034">
        <v>9.2787272727272718</v>
      </c>
      <c r="AP27" s="1277">
        <v>10.5</v>
      </c>
      <c r="AQ27" s="1276">
        <v>10.843333333333332</v>
      </c>
      <c r="AR27" s="1034">
        <v>9.9003267973856204</v>
      </c>
      <c r="AS27" s="1034">
        <v>9.437233115468409</v>
      </c>
      <c r="AT27" s="1277">
        <v>10.5</v>
      </c>
      <c r="AU27" s="1276">
        <v>10.242261904761905</v>
      </c>
      <c r="AV27" s="1034">
        <v>9.9505988023952092</v>
      </c>
      <c r="AW27" s="1034">
        <v>9.5047205588822354</v>
      </c>
      <c r="AX27" s="1277">
        <v>10.5</v>
      </c>
      <c r="AY27" s="1276">
        <v>8.7036559139784959</v>
      </c>
      <c r="AZ27" s="1037">
        <v>10.5</v>
      </c>
      <c r="BA27" s="1037">
        <v>9.9193333333333342</v>
      </c>
      <c r="BB27" s="1034">
        <v>10.5</v>
      </c>
      <c r="BC27" s="1034">
        <v>8.7306959706959706</v>
      </c>
      <c r="BD27" s="1034">
        <v>9.9972602739726035</v>
      </c>
      <c r="BE27" s="1034">
        <v>9.4366849315068499</v>
      </c>
      <c r="BF27" s="1217"/>
      <c r="BG27" s="1217"/>
      <c r="BH27" s="1273"/>
      <c r="BI27" s="1273"/>
      <c r="BJ27" s="1273"/>
    </row>
    <row r="28" spans="1:62" ht="18.75" x14ac:dyDescent="0.3">
      <c r="A28" s="1257"/>
      <c r="B28" s="1274" t="s">
        <v>813</v>
      </c>
      <c r="C28" s="1272" t="s">
        <v>561</v>
      </c>
      <c r="D28" s="1277">
        <v>2</v>
      </c>
      <c r="E28" s="1276">
        <v>1.2</v>
      </c>
      <c r="F28" s="1277">
        <v>2</v>
      </c>
      <c r="G28" s="1276">
        <v>1.2</v>
      </c>
      <c r="H28" s="1037">
        <v>2</v>
      </c>
      <c r="I28" s="1276">
        <v>1.1999999999999997</v>
      </c>
      <c r="J28" s="1277">
        <v>2</v>
      </c>
      <c r="K28" s="1276">
        <v>1.2</v>
      </c>
      <c r="L28" s="1037">
        <v>2</v>
      </c>
      <c r="M28" s="1037">
        <v>1.2</v>
      </c>
      <c r="N28" s="1277">
        <v>2</v>
      </c>
      <c r="O28" s="1276">
        <v>1.2</v>
      </c>
      <c r="P28" s="1034">
        <v>2</v>
      </c>
      <c r="Q28" s="1034">
        <v>1.2</v>
      </c>
      <c r="R28" s="1277">
        <v>2</v>
      </c>
      <c r="S28" s="1276">
        <v>1.2</v>
      </c>
      <c r="T28" s="1034">
        <v>2</v>
      </c>
      <c r="U28" s="1034">
        <v>1.2</v>
      </c>
      <c r="V28" s="1277">
        <v>2</v>
      </c>
      <c r="W28" s="1276">
        <v>1.2</v>
      </c>
      <c r="X28" s="1037">
        <v>2</v>
      </c>
      <c r="Y28" s="1037">
        <v>1.2</v>
      </c>
      <c r="Z28" s="1034">
        <v>2</v>
      </c>
      <c r="AA28" s="1034">
        <v>1.2</v>
      </c>
      <c r="AB28" s="1277">
        <v>2</v>
      </c>
      <c r="AC28" s="1276">
        <v>1.2</v>
      </c>
      <c r="AD28" s="1034">
        <v>2</v>
      </c>
      <c r="AE28" s="1034">
        <v>1.2</v>
      </c>
      <c r="AF28" s="1277">
        <v>2</v>
      </c>
      <c r="AG28" s="1276">
        <v>1.2</v>
      </c>
      <c r="AH28" s="1034">
        <v>2</v>
      </c>
      <c r="AI28" s="1034">
        <v>1.2</v>
      </c>
      <c r="AJ28" s="1277">
        <v>2</v>
      </c>
      <c r="AK28" s="1276">
        <v>1.2</v>
      </c>
      <c r="AL28" s="1037">
        <v>2</v>
      </c>
      <c r="AM28" s="1037">
        <v>1.1999999999999997</v>
      </c>
      <c r="AN28" s="1034">
        <v>2</v>
      </c>
      <c r="AO28" s="1034">
        <v>1.2</v>
      </c>
      <c r="AP28" s="1277">
        <v>2</v>
      </c>
      <c r="AQ28" s="1276">
        <v>1.2</v>
      </c>
      <c r="AR28" s="1034">
        <v>2</v>
      </c>
      <c r="AS28" s="1034">
        <v>1.2</v>
      </c>
      <c r="AT28" s="1277">
        <v>2</v>
      </c>
      <c r="AU28" s="1276">
        <v>1.2</v>
      </c>
      <c r="AV28" s="1034">
        <v>2</v>
      </c>
      <c r="AW28" s="1034">
        <v>1.2</v>
      </c>
      <c r="AX28" s="1277">
        <v>2</v>
      </c>
      <c r="AY28" s="1276">
        <v>1.1612903225806452</v>
      </c>
      <c r="AZ28" s="1037">
        <v>2</v>
      </c>
      <c r="BA28" s="1037">
        <v>1.1866666666666665</v>
      </c>
      <c r="BB28" s="1034">
        <v>2</v>
      </c>
      <c r="BC28" s="1034">
        <v>1.1934065934065932</v>
      </c>
      <c r="BD28" s="1034">
        <v>2</v>
      </c>
      <c r="BE28" s="1034">
        <v>1.1967123287671233</v>
      </c>
      <c r="BF28" s="1217"/>
      <c r="BG28" s="1217"/>
      <c r="BH28" s="1273"/>
      <c r="BI28" s="1273"/>
      <c r="BJ28" s="1273"/>
    </row>
    <row r="29" spans="1:62" ht="18.75" x14ac:dyDescent="0.3">
      <c r="A29" s="1257"/>
      <c r="B29" s="1274" t="s">
        <v>814</v>
      </c>
      <c r="C29" s="1272" t="s">
        <v>561</v>
      </c>
      <c r="D29" s="1277">
        <v>2.5</v>
      </c>
      <c r="E29" s="4056">
        <v>18.957444444444445</v>
      </c>
      <c r="F29" s="1277">
        <v>2.5</v>
      </c>
      <c r="G29" s="4056">
        <v>19.685806451612901</v>
      </c>
      <c r="H29" s="1037">
        <v>2.5</v>
      </c>
      <c r="I29" s="4056">
        <v>19.327595628415303</v>
      </c>
      <c r="J29" s="1277">
        <v>2</v>
      </c>
      <c r="K29" s="4056">
        <v>19.614222222222221</v>
      </c>
      <c r="L29" s="1037">
        <v>2.3351648351648353</v>
      </c>
      <c r="M29" s="4058">
        <v>19.42208791208791</v>
      </c>
      <c r="N29" s="1277">
        <v>2.5</v>
      </c>
      <c r="O29" s="4056">
        <v>17.594086021505376</v>
      </c>
      <c r="P29" s="1034">
        <v>2.377049180327869</v>
      </c>
      <c r="Q29" s="4057">
        <v>18.957595628415298</v>
      </c>
      <c r="R29" s="1277">
        <v>2.5</v>
      </c>
      <c r="S29" s="4056">
        <v>17.372150537634408</v>
      </c>
      <c r="T29" s="1034">
        <v>2.4019607843137254</v>
      </c>
      <c r="U29" s="4057">
        <v>18.636361655773417</v>
      </c>
      <c r="V29" s="1277">
        <v>2.5</v>
      </c>
      <c r="W29" s="4056">
        <v>16.115111111111108</v>
      </c>
      <c r="X29" s="1037">
        <v>2.5</v>
      </c>
      <c r="Y29" s="4058">
        <v>17.037028985507249</v>
      </c>
      <c r="Z29" s="1034">
        <v>2.418032786885246</v>
      </c>
      <c r="AA29" s="4057">
        <v>18.223041894353369</v>
      </c>
      <c r="AB29" s="1277">
        <v>2.5</v>
      </c>
      <c r="AC29" s="4056">
        <v>15.814408602150538</v>
      </c>
      <c r="AD29" s="1034">
        <v>2.4299065420560746</v>
      </c>
      <c r="AE29" s="4057">
        <v>17.874127725856699</v>
      </c>
      <c r="AF29" s="1277">
        <v>2.5</v>
      </c>
      <c r="AG29" s="4056">
        <v>14.984333333333332</v>
      </c>
      <c r="AH29" s="1034">
        <v>2.4385245901639343</v>
      </c>
      <c r="AI29" s="4057">
        <v>17.518825136612023</v>
      </c>
      <c r="AJ29" s="1277">
        <v>2.5</v>
      </c>
      <c r="AK29" s="4056">
        <v>18.419247311827956</v>
      </c>
      <c r="AL29" s="1037">
        <v>2.5</v>
      </c>
      <c r="AM29" s="4058">
        <v>16.421449275362317</v>
      </c>
      <c r="AN29" s="1034">
        <v>2.4454545454545453</v>
      </c>
      <c r="AO29" s="4057">
        <v>17.620327272727273</v>
      </c>
      <c r="AP29" s="1277">
        <v>2.5</v>
      </c>
      <c r="AQ29" s="4056">
        <v>18.66010752688172</v>
      </c>
      <c r="AR29" s="1034">
        <v>2.4509803921568629</v>
      </c>
      <c r="AS29" s="4057">
        <v>17.725664488017429</v>
      </c>
      <c r="AT29" s="1277">
        <v>2.5</v>
      </c>
      <c r="AU29" s="4056">
        <v>18.817142857142859</v>
      </c>
      <c r="AV29" s="1034">
        <v>2.4550898203592815</v>
      </c>
      <c r="AW29" s="4057">
        <v>17.817165668662675</v>
      </c>
      <c r="AX29" s="1277">
        <v>2.5</v>
      </c>
      <c r="AY29" s="4056">
        <v>21.241075268817205</v>
      </c>
      <c r="AZ29" s="1037">
        <v>2.5</v>
      </c>
      <c r="BA29" s="4058">
        <v>19.597962962962963</v>
      </c>
      <c r="BB29" s="1034">
        <v>2.5</v>
      </c>
      <c r="BC29" s="4057">
        <v>17.992252747252746</v>
      </c>
      <c r="BD29" s="1034">
        <v>2.4589041095890409</v>
      </c>
      <c r="BE29" s="4057">
        <v>18.107963470319635</v>
      </c>
      <c r="BF29" s="1217"/>
      <c r="BG29" s="1217"/>
      <c r="BH29" s="1273"/>
      <c r="BI29" s="1273"/>
      <c r="BJ29" s="1273"/>
    </row>
    <row r="30" spans="1:62" ht="18.75" x14ac:dyDescent="0.3">
      <c r="A30" s="1257"/>
      <c r="B30" s="1274" t="s">
        <v>704</v>
      </c>
      <c r="C30" s="1272" t="s">
        <v>561</v>
      </c>
      <c r="D30" s="1277">
        <v>0.17</v>
      </c>
      <c r="E30" s="4056"/>
      <c r="F30" s="1277">
        <v>0.17000000000000728</v>
      </c>
      <c r="G30" s="4056"/>
      <c r="H30" s="1037">
        <v>0.1700000000000037</v>
      </c>
      <c r="I30" s="4056"/>
      <c r="J30" s="1277">
        <v>0.49166666666666398</v>
      </c>
      <c r="K30" s="4056"/>
      <c r="L30" s="1037">
        <v>0.27604395604395765</v>
      </c>
      <c r="M30" s="4059"/>
      <c r="N30" s="1277">
        <v>4.2180107526881745</v>
      </c>
      <c r="O30" s="4056"/>
      <c r="P30" s="1034">
        <v>1.2776912568306029</v>
      </c>
      <c r="Q30" s="4057"/>
      <c r="R30" s="1277">
        <v>0.17000000000000728</v>
      </c>
      <c r="S30" s="4056"/>
      <c r="T30" s="1034">
        <v>1.0532570806100248</v>
      </c>
      <c r="U30" s="4057"/>
      <c r="V30" s="1277">
        <v>0.17000000000000728</v>
      </c>
      <c r="W30" s="4056"/>
      <c r="X30" s="1037">
        <v>1.5340036231884115</v>
      </c>
      <c r="Y30" s="4059"/>
      <c r="Z30" s="1034">
        <v>0.9084608378870711</v>
      </c>
      <c r="AA30" s="4057"/>
      <c r="AB30" s="1277">
        <v>0.17000000000000701</v>
      </c>
      <c r="AC30" s="4056"/>
      <c r="AD30" s="1034">
        <v>0.80148753894081415</v>
      </c>
      <c r="AE30" s="4057"/>
      <c r="AF30" s="1277">
        <v>0.17</v>
      </c>
      <c r="AG30" s="4056"/>
      <c r="AH30" s="1034">
        <v>0.7238456284153042</v>
      </c>
      <c r="AI30" s="4057"/>
      <c r="AJ30" s="1277">
        <v>0.17000000000000701</v>
      </c>
      <c r="AK30" s="4056"/>
      <c r="AL30" s="1037">
        <v>0.17000000000000473</v>
      </c>
      <c r="AM30" s="4059"/>
      <c r="AN30" s="1034">
        <v>0.66141212121212523</v>
      </c>
      <c r="AO30" s="4057"/>
      <c r="AP30" s="1277">
        <v>0.17000000000000701</v>
      </c>
      <c r="AQ30" s="4056"/>
      <c r="AR30" s="1034">
        <v>0.61162854030501512</v>
      </c>
      <c r="AS30" s="4057"/>
      <c r="AT30" s="1277">
        <v>0.17</v>
      </c>
      <c r="AU30" s="4056"/>
      <c r="AV30" s="1034">
        <v>0.57460578842315757</v>
      </c>
      <c r="AW30" s="4057"/>
      <c r="AX30" s="1277">
        <v>0.17</v>
      </c>
      <c r="AY30" s="4056"/>
      <c r="AZ30" s="1037">
        <v>0.17000000000000243</v>
      </c>
      <c r="BA30" s="4059"/>
      <c r="BB30" s="1034">
        <v>0.17000000000000359</v>
      </c>
      <c r="BC30" s="4057"/>
      <c r="BD30" s="1034">
        <v>0.54024200913242371</v>
      </c>
      <c r="BE30" s="4057"/>
      <c r="BF30" s="1217"/>
      <c r="BG30" s="1217"/>
      <c r="BH30" s="1273"/>
      <c r="BI30" s="1273"/>
      <c r="BJ30" s="1273"/>
    </row>
    <row r="31" spans="1:62" ht="18.75" x14ac:dyDescent="0.3">
      <c r="A31" s="1257"/>
      <c r="B31" s="4060" t="s">
        <v>101</v>
      </c>
      <c r="C31" s="1272" t="s">
        <v>561</v>
      </c>
      <c r="D31" s="1277">
        <v>0</v>
      </c>
      <c r="E31" s="1276">
        <v>0</v>
      </c>
      <c r="F31" s="1277">
        <v>0</v>
      </c>
      <c r="G31" s="1276">
        <v>0</v>
      </c>
      <c r="H31" s="1047">
        <v>0</v>
      </c>
      <c r="I31" s="1081">
        <v>0</v>
      </c>
      <c r="J31" s="1277">
        <v>0</v>
      </c>
      <c r="K31" s="1276">
        <v>0</v>
      </c>
      <c r="L31" s="1037">
        <v>0</v>
      </c>
      <c r="M31" s="1037">
        <v>0</v>
      </c>
      <c r="N31" s="1277"/>
      <c r="O31" s="1276"/>
      <c r="P31" s="1034">
        <v>0</v>
      </c>
      <c r="Q31" s="1034">
        <v>0</v>
      </c>
      <c r="R31" s="1277"/>
      <c r="S31" s="1276"/>
      <c r="T31" s="1034">
        <v>0</v>
      </c>
      <c r="U31" s="1034">
        <v>0</v>
      </c>
      <c r="V31" s="1277"/>
      <c r="W31" s="1276"/>
      <c r="X31" s="1037">
        <v>0</v>
      </c>
      <c r="Y31" s="1037">
        <v>0</v>
      </c>
      <c r="Z31" s="1034">
        <v>0</v>
      </c>
      <c r="AA31" s="1034">
        <v>0</v>
      </c>
      <c r="AB31" s="1277"/>
      <c r="AC31" s="1276"/>
      <c r="AD31" s="1034">
        <v>0</v>
      </c>
      <c r="AE31" s="1034">
        <v>0</v>
      </c>
      <c r="AF31" s="1277"/>
      <c r="AG31" s="1276"/>
      <c r="AH31" s="1034">
        <v>0</v>
      </c>
      <c r="AI31" s="1034">
        <v>0</v>
      </c>
      <c r="AJ31" s="1277"/>
      <c r="AK31" s="1276"/>
      <c r="AL31" s="1037">
        <v>0</v>
      </c>
      <c r="AM31" s="1037">
        <v>0</v>
      </c>
      <c r="AN31" s="1034">
        <v>0</v>
      </c>
      <c r="AO31" s="1034">
        <v>0</v>
      </c>
      <c r="AP31" s="1277"/>
      <c r="AQ31" s="1276"/>
      <c r="AR31" s="1034">
        <v>0</v>
      </c>
      <c r="AS31" s="1034">
        <v>0</v>
      </c>
      <c r="AT31" s="1277"/>
      <c r="AU31" s="1276"/>
      <c r="AV31" s="1034">
        <v>0</v>
      </c>
      <c r="AW31" s="1034">
        <v>0</v>
      </c>
      <c r="AX31" s="1277"/>
      <c r="AY31" s="1276"/>
      <c r="AZ31" s="1037">
        <v>0</v>
      </c>
      <c r="BA31" s="1037">
        <v>0</v>
      </c>
      <c r="BB31" s="1034">
        <v>0</v>
      </c>
      <c r="BC31" s="1034">
        <v>0</v>
      </c>
      <c r="BD31" s="1034">
        <v>0</v>
      </c>
      <c r="BE31" s="1034">
        <v>0</v>
      </c>
      <c r="BF31" s="1217"/>
      <c r="BG31" s="1217"/>
      <c r="BH31" s="1273"/>
      <c r="BI31" s="1273"/>
      <c r="BJ31" s="1273"/>
    </row>
    <row r="32" spans="1:62" ht="15.75" customHeight="1" x14ac:dyDescent="0.3">
      <c r="A32" s="1257"/>
      <c r="B32" s="4060"/>
      <c r="C32" s="1272" t="s">
        <v>50</v>
      </c>
      <c r="D32" s="926">
        <v>0</v>
      </c>
      <c r="E32" s="1081">
        <v>0</v>
      </c>
      <c r="F32" s="926">
        <v>0</v>
      </c>
      <c r="G32" s="1081">
        <v>0</v>
      </c>
      <c r="H32" s="1047">
        <v>0</v>
      </c>
      <c r="I32" s="1081">
        <v>0</v>
      </c>
      <c r="J32" s="926">
        <v>0</v>
      </c>
      <c r="K32" s="1081">
        <v>0</v>
      </c>
      <c r="L32" s="1047">
        <v>0</v>
      </c>
      <c r="M32" s="1047">
        <v>0</v>
      </c>
      <c r="N32" s="926"/>
      <c r="O32" s="1081"/>
      <c r="P32" s="1048">
        <v>0</v>
      </c>
      <c r="Q32" s="1048">
        <v>0</v>
      </c>
      <c r="R32" s="926"/>
      <c r="S32" s="1081"/>
      <c r="T32" s="1048">
        <v>0</v>
      </c>
      <c r="U32" s="1048">
        <v>0</v>
      </c>
      <c r="V32" s="926"/>
      <c r="W32" s="1081"/>
      <c r="X32" s="1037">
        <v>0</v>
      </c>
      <c r="Y32" s="1037">
        <v>0</v>
      </c>
      <c r="Z32" s="1048">
        <v>0</v>
      </c>
      <c r="AA32" s="1048">
        <v>0</v>
      </c>
      <c r="AB32" s="926"/>
      <c r="AC32" s="1081"/>
      <c r="AD32" s="1048">
        <v>0</v>
      </c>
      <c r="AE32" s="1048">
        <v>0</v>
      </c>
      <c r="AF32" s="926"/>
      <c r="AG32" s="1081"/>
      <c r="AH32" s="1048">
        <v>0</v>
      </c>
      <c r="AI32" s="1048">
        <v>0</v>
      </c>
      <c r="AJ32" s="926"/>
      <c r="AK32" s="1081"/>
      <c r="AL32" s="1037">
        <v>0</v>
      </c>
      <c r="AM32" s="1037">
        <v>0</v>
      </c>
      <c r="AN32" s="1048">
        <v>0</v>
      </c>
      <c r="AO32" s="1048">
        <v>0</v>
      </c>
      <c r="AP32" s="926"/>
      <c r="AQ32" s="1081"/>
      <c r="AR32" s="1048">
        <v>0</v>
      </c>
      <c r="AS32" s="1048">
        <v>0</v>
      </c>
      <c r="AT32" s="926"/>
      <c r="AU32" s="1081"/>
      <c r="AV32" s="1048">
        <v>0</v>
      </c>
      <c r="AW32" s="1048">
        <v>0</v>
      </c>
      <c r="AX32" s="926"/>
      <c r="AY32" s="1081"/>
      <c r="AZ32" s="1037">
        <v>0</v>
      </c>
      <c r="BA32" s="1037">
        <v>0</v>
      </c>
      <c r="BB32" s="1048">
        <v>0</v>
      </c>
      <c r="BC32" s="1048">
        <v>0</v>
      </c>
      <c r="BD32" s="1048">
        <v>0</v>
      </c>
      <c r="BE32" s="1048">
        <v>0</v>
      </c>
      <c r="BF32" s="1217"/>
      <c r="BG32" s="1217"/>
      <c r="BH32" s="1273"/>
      <c r="BI32" s="1273"/>
      <c r="BJ32" s="1273"/>
    </row>
    <row r="33" spans="1:62" ht="18.75" x14ac:dyDescent="0.3">
      <c r="A33" s="1257"/>
      <c r="B33" s="1274" t="s">
        <v>21</v>
      </c>
      <c r="C33" s="1272" t="s">
        <v>561</v>
      </c>
      <c r="D33" s="1277">
        <v>32.17</v>
      </c>
      <c r="E33" s="1276">
        <v>36.528111111111109</v>
      </c>
      <c r="F33" s="1277">
        <v>32.170000000000009</v>
      </c>
      <c r="G33" s="1276">
        <v>36.195591397849455</v>
      </c>
      <c r="H33" s="1037">
        <v>32.17</v>
      </c>
      <c r="I33" s="1276">
        <v>36.359125683060114</v>
      </c>
      <c r="J33" s="1277">
        <v>26.491666666666664</v>
      </c>
      <c r="K33" s="1276">
        <v>34.920888888888889</v>
      </c>
      <c r="L33" s="1037">
        <v>30.298021978021978</v>
      </c>
      <c r="M33" s="1276">
        <v>35.884981684981682</v>
      </c>
      <c r="N33" s="1277">
        <v>28.384677419354837</v>
      </c>
      <c r="O33" s="1276">
        <v>35.726236559139785</v>
      </c>
      <c r="P33" s="1034">
        <v>29.811844262295082</v>
      </c>
      <c r="Q33" s="1034">
        <v>35.844644808743169</v>
      </c>
      <c r="R33" s="1277">
        <v>32.170000000000009</v>
      </c>
      <c r="S33" s="1276">
        <v>34.382795698924724</v>
      </c>
      <c r="T33" s="1034">
        <v>30.289640522875818</v>
      </c>
      <c r="U33" s="1034">
        <v>35.548453159041387</v>
      </c>
      <c r="V33" s="1277">
        <v>32.170000000000009</v>
      </c>
      <c r="W33" s="1276">
        <v>33.196888888888886</v>
      </c>
      <c r="X33" s="1037">
        <v>30.89451086956522</v>
      </c>
      <c r="Y33" s="1276">
        <v>34.44876811594203</v>
      </c>
      <c r="Z33" s="1034">
        <v>30.59789617486339</v>
      </c>
      <c r="AA33" s="1034">
        <v>35.162950819672133</v>
      </c>
      <c r="AB33" s="1277">
        <v>32.170000000000009</v>
      </c>
      <c r="AC33" s="1276">
        <v>32.668064516129029</v>
      </c>
      <c r="AD33" s="1034">
        <v>30.825630841121498</v>
      </c>
      <c r="AE33" s="1034">
        <v>34.801542056074766</v>
      </c>
      <c r="AF33" s="1277">
        <v>32.17</v>
      </c>
      <c r="AG33" s="1276">
        <v>23.93011111111111</v>
      </c>
      <c r="AH33" s="1034">
        <v>30.990922131147542</v>
      </c>
      <c r="AI33" s="1034">
        <v>33.464890710382512</v>
      </c>
      <c r="AJ33" s="1277">
        <v>32.170000000000009</v>
      </c>
      <c r="AK33" s="1276">
        <v>35.461505376344086</v>
      </c>
      <c r="AL33" s="1037">
        <v>32.17</v>
      </c>
      <c r="AM33" s="1276">
        <v>30.759999999999998</v>
      </c>
      <c r="AN33" s="1034">
        <v>31.123836363636368</v>
      </c>
      <c r="AO33" s="1034">
        <v>33.689963636363636</v>
      </c>
      <c r="AP33" s="1277">
        <v>32.170000000000009</v>
      </c>
      <c r="AQ33" s="1276">
        <v>36.214193548387094</v>
      </c>
      <c r="AR33" s="1034">
        <v>31.229820261437911</v>
      </c>
      <c r="AS33" s="1034">
        <v>33.945686274509804</v>
      </c>
      <c r="AT33" s="1277">
        <v>32.17</v>
      </c>
      <c r="AU33" s="1276">
        <v>36.360595238095243</v>
      </c>
      <c r="AV33" s="1034">
        <v>31.308637724550898</v>
      </c>
      <c r="AW33" s="1034">
        <v>34.14813373253493</v>
      </c>
      <c r="AX33" s="1277">
        <v>32.17</v>
      </c>
      <c r="AY33" s="1276">
        <v>36.616774193548387</v>
      </c>
      <c r="AZ33" s="1037">
        <v>32.17</v>
      </c>
      <c r="BA33" s="1276">
        <v>36.398407407407404</v>
      </c>
      <c r="BB33" s="1034">
        <v>32.17</v>
      </c>
      <c r="BC33" s="1034">
        <v>33.548223443223442</v>
      </c>
      <c r="BD33" s="1034">
        <v>31.381794520547949</v>
      </c>
      <c r="BE33" s="1034">
        <v>34.357799086757993</v>
      </c>
      <c r="BF33" s="1217"/>
      <c r="BG33" s="1217"/>
      <c r="BH33" s="1273"/>
      <c r="BI33" s="1273"/>
      <c r="BJ33" s="1273"/>
    </row>
    <row r="34" spans="1:62" ht="18.75" x14ac:dyDescent="0.3">
      <c r="A34" s="1257"/>
      <c r="B34" s="1266" t="s">
        <v>103</v>
      </c>
      <c r="C34" s="1267"/>
      <c r="D34" s="1278"/>
      <c r="E34" s="1279"/>
      <c r="F34" s="1278"/>
      <c r="G34" s="1279"/>
      <c r="H34" s="1280"/>
      <c r="I34" s="1281"/>
      <c r="J34" s="1278"/>
      <c r="K34" s="1279"/>
      <c r="L34" s="1282"/>
      <c r="M34" s="1279"/>
      <c r="N34" s="1278"/>
      <c r="O34" s="1279"/>
      <c r="P34" s="1283"/>
      <c r="Q34" s="1283"/>
      <c r="R34" s="1278"/>
      <c r="S34" s="1279"/>
      <c r="T34" s="1283"/>
      <c r="U34" s="1283"/>
      <c r="V34" s="1278"/>
      <c r="W34" s="1279"/>
      <c r="X34" s="1282"/>
      <c r="Y34" s="1279"/>
      <c r="Z34" s="1283"/>
      <c r="AA34" s="1283"/>
      <c r="AB34" s="1278"/>
      <c r="AC34" s="1279"/>
      <c r="AD34" s="1283"/>
      <c r="AE34" s="1283"/>
      <c r="AF34" s="1278"/>
      <c r="AG34" s="1279"/>
      <c r="AH34" s="1283"/>
      <c r="AI34" s="1283"/>
      <c r="AJ34" s="1278"/>
      <c r="AK34" s="1279"/>
      <c r="AL34" s="1282"/>
      <c r="AM34" s="1279"/>
      <c r="AN34" s="1283"/>
      <c r="AO34" s="1283"/>
      <c r="AP34" s="1278"/>
      <c r="AQ34" s="1279"/>
      <c r="AR34" s="1283"/>
      <c r="AS34" s="1283"/>
      <c r="AT34" s="1278"/>
      <c r="AU34" s="1279"/>
      <c r="AV34" s="1283"/>
      <c r="AW34" s="1283"/>
      <c r="AX34" s="1278"/>
      <c r="AY34" s="1279"/>
      <c r="AZ34" s="1282"/>
      <c r="BA34" s="1279"/>
      <c r="BB34" s="1283"/>
      <c r="BC34" s="1283"/>
      <c r="BD34" s="1283"/>
      <c r="BE34" s="1283"/>
      <c r="BF34" s="1217"/>
      <c r="BG34" s="1217"/>
      <c r="BH34" s="1273"/>
      <c r="BI34" s="1273"/>
      <c r="BJ34" s="1273"/>
    </row>
    <row r="35" spans="1:62" ht="18.75" x14ac:dyDescent="0.3">
      <c r="A35" s="1257"/>
      <c r="B35" s="1274" t="s">
        <v>57</v>
      </c>
      <c r="C35" s="1272" t="s">
        <v>561</v>
      </c>
      <c r="D35" s="1277">
        <v>0.5</v>
      </c>
      <c r="E35" s="1276">
        <v>0.69463333333333332</v>
      </c>
      <c r="F35" s="1277">
        <v>0.5</v>
      </c>
      <c r="G35" s="1276">
        <v>0.63850806451612907</v>
      </c>
      <c r="H35" s="1037">
        <v>0.5</v>
      </c>
      <c r="I35" s="1276">
        <v>0.66611065573770489</v>
      </c>
      <c r="J35" s="1277">
        <v>0.33333333333333298</v>
      </c>
      <c r="K35" s="1276">
        <v>0.36275555555555561</v>
      </c>
      <c r="L35" s="1037">
        <v>0.44505494505494492</v>
      </c>
      <c r="M35" s="1037">
        <v>0.56610347985347986</v>
      </c>
      <c r="N35" s="1277">
        <v>0.16666666666666666</v>
      </c>
      <c r="O35" s="1276">
        <v>0.51498924731182794</v>
      </c>
      <c r="P35" s="1034">
        <v>0.37431693989071024</v>
      </c>
      <c r="Q35" s="1034">
        <v>0.55311543715847</v>
      </c>
      <c r="R35" s="1277">
        <v>0.5</v>
      </c>
      <c r="S35" s="1276">
        <v>0.51356182795698924</v>
      </c>
      <c r="T35" s="1034">
        <v>0.3997821350762526</v>
      </c>
      <c r="U35" s="1034">
        <v>0.54510130718954253</v>
      </c>
      <c r="V35" s="1277">
        <v>0.5</v>
      </c>
      <c r="W35" s="1276">
        <v>0.53759999999999997</v>
      </c>
      <c r="X35" s="1037">
        <v>0.38768115942028986</v>
      </c>
      <c r="Y35" s="1037">
        <v>0.52188134057971014</v>
      </c>
      <c r="Z35" s="1034">
        <v>0.41621129326047351</v>
      </c>
      <c r="AA35" s="1034">
        <v>0.54387158469945363</v>
      </c>
      <c r="AB35" s="1277">
        <v>0.5</v>
      </c>
      <c r="AC35" s="1276">
        <v>0.4696774193548387</v>
      </c>
      <c r="AD35" s="1034">
        <v>0.42834890965732081</v>
      </c>
      <c r="AE35" s="1034">
        <v>0.533123831775701</v>
      </c>
      <c r="AF35" s="1277">
        <v>0.5</v>
      </c>
      <c r="AG35" s="1276">
        <v>7.007777777777778E-2</v>
      </c>
      <c r="AH35" s="1034">
        <v>0.43715846994535518</v>
      </c>
      <c r="AI35" s="1034">
        <v>0.4761919398907104</v>
      </c>
      <c r="AJ35" s="1277">
        <v>0.5</v>
      </c>
      <c r="AK35" s="1276">
        <v>0.29791397849462364</v>
      </c>
      <c r="AL35" s="1037">
        <v>0.5</v>
      </c>
      <c r="AM35" s="1037">
        <v>0.28149637681159417</v>
      </c>
      <c r="AN35" s="1034">
        <v>0.44424242424242422</v>
      </c>
      <c r="AO35" s="1034">
        <v>0.45609515151515156</v>
      </c>
      <c r="AP35" s="1277">
        <v>0.5</v>
      </c>
      <c r="AQ35" s="1276">
        <v>0.33193548387096777</v>
      </c>
      <c r="AR35" s="1034">
        <v>0.44989106753812635</v>
      </c>
      <c r="AS35" s="1034">
        <v>0.44351688453159044</v>
      </c>
      <c r="AT35" s="1277">
        <v>0.5</v>
      </c>
      <c r="AU35" s="1276">
        <v>0.20749999999999999</v>
      </c>
      <c r="AV35" s="1034">
        <v>0.45409181636726542</v>
      </c>
      <c r="AW35" s="1034">
        <v>0.42373103792415173</v>
      </c>
      <c r="AX35" s="1277">
        <v>0.5</v>
      </c>
      <c r="AY35" s="1276">
        <v>0.24906451612903227</v>
      </c>
      <c r="AZ35" s="1037">
        <v>0.5</v>
      </c>
      <c r="BA35" s="1037">
        <v>0.26467777777777779</v>
      </c>
      <c r="BB35" s="1034">
        <v>0.5</v>
      </c>
      <c r="BC35" s="1034">
        <v>0.27317948717948715</v>
      </c>
      <c r="BD35" s="1034">
        <v>0.45799086757990864</v>
      </c>
      <c r="BE35" s="1034">
        <v>0.40889634703196354</v>
      </c>
      <c r="BF35" s="1217"/>
      <c r="BG35" s="1217"/>
      <c r="BH35" s="1273"/>
      <c r="BI35" s="1273"/>
      <c r="BJ35" s="1273"/>
    </row>
    <row r="36" spans="1:62" ht="18.75" x14ac:dyDescent="0.3">
      <c r="A36" s="1257"/>
      <c r="B36" s="1274" t="s">
        <v>562</v>
      </c>
      <c r="C36" s="1272" t="s">
        <v>561</v>
      </c>
      <c r="D36" s="1277">
        <v>0.268666666666668</v>
      </c>
      <c r="E36" s="1276">
        <v>0</v>
      </c>
      <c r="F36" s="1277">
        <v>0.26866666666666766</v>
      </c>
      <c r="G36" s="1276">
        <v>0</v>
      </c>
      <c r="H36" s="1037">
        <v>0.26866666666666783</v>
      </c>
      <c r="I36" s="1276">
        <v>0</v>
      </c>
      <c r="J36" s="1277">
        <v>0.29166666666666802</v>
      </c>
      <c r="K36" s="1276">
        <v>0</v>
      </c>
      <c r="L36" s="1037">
        <v>0.27624908424908551</v>
      </c>
      <c r="M36" s="1037">
        <v>0</v>
      </c>
      <c r="N36" s="1277">
        <v>0.39478494623656013</v>
      </c>
      <c r="O36" s="1276">
        <v>0</v>
      </c>
      <c r="P36" s="1034">
        <v>0.30636885245901757</v>
      </c>
      <c r="Q36" s="1034">
        <v>0</v>
      </c>
      <c r="R36" s="1277">
        <v>0.26866666666666766</v>
      </c>
      <c r="S36" s="1276">
        <v>0</v>
      </c>
      <c r="T36" s="1034">
        <v>0.29872984749455456</v>
      </c>
      <c r="U36" s="1034">
        <v>0</v>
      </c>
      <c r="V36" s="1277">
        <v>0.268666666666668</v>
      </c>
      <c r="W36" s="1276">
        <v>0</v>
      </c>
      <c r="X36" s="1037">
        <v>0.31116304347826196</v>
      </c>
      <c r="Y36" s="1037">
        <v>0</v>
      </c>
      <c r="Z36" s="1034">
        <v>0.29380145719490103</v>
      </c>
      <c r="AA36" s="1034">
        <v>0</v>
      </c>
      <c r="AB36" s="1277">
        <v>0.268666666666668</v>
      </c>
      <c r="AC36" s="1276">
        <v>0</v>
      </c>
      <c r="AD36" s="1034">
        <v>0.29016043613707287</v>
      </c>
      <c r="AE36" s="1034">
        <v>0</v>
      </c>
      <c r="AF36" s="1277">
        <v>0.268666666666668</v>
      </c>
      <c r="AG36" s="1276">
        <v>0</v>
      </c>
      <c r="AH36" s="1034">
        <v>0.28751775956284276</v>
      </c>
      <c r="AI36" s="1034">
        <v>0</v>
      </c>
      <c r="AJ36" s="1277">
        <v>0.268666666666668</v>
      </c>
      <c r="AK36" s="1276">
        <v>0</v>
      </c>
      <c r="AL36" s="1037">
        <v>0.268666666666668</v>
      </c>
      <c r="AM36" s="1037">
        <v>0</v>
      </c>
      <c r="AN36" s="1034">
        <v>0.28539272727272852</v>
      </c>
      <c r="AO36" s="1034">
        <v>0</v>
      </c>
      <c r="AP36" s="1277">
        <v>0.268666666666668</v>
      </c>
      <c r="AQ36" s="1276">
        <v>0</v>
      </c>
      <c r="AR36" s="1034">
        <v>0.2836982570806113</v>
      </c>
      <c r="AS36" s="1034">
        <v>0</v>
      </c>
      <c r="AT36" s="1277">
        <v>0.268666666666668</v>
      </c>
      <c r="AU36" s="1276">
        <v>0</v>
      </c>
      <c r="AV36" s="1034">
        <v>0.28243812375249633</v>
      </c>
      <c r="AW36" s="1034">
        <v>0</v>
      </c>
      <c r="AX36" s="1277">
        <v>0.268666666666668</v>
      </c>
      <c r="AY36" s="1276">
        <v>0</v>
      </c>
      <c r="AZ36" s="1037">
        <v>0.268666666666668</v>
      </c>
      <c r="BA36" s="1037">
        <v>0</v>
      </c>
      <c r="BB36" s="1034">
        <v>0.268666666666668</v>
      </c>
      <c r="BC36" s="1034">
        <v>0</v>
      </c>
      <c r="BD36" s="1034">
        <v>0.28126849315068625</v>
      </c>
      <c r="BE36" s="1034">
        <v>0</v>
      </c>
      <c r="BF36" s="1217"/>
      <c r="BG36" s="1217"/>
      <c r="BH36" s="1273"/>
      <c r="BI36" s="1273"/>
      <c r="BJ36" s="1273"/>
    </row>
    <row r="37" spans="1:62" ht="18.75" x14ac:dyDescent="0.3">
      <c r="A37" s="1257"/>
      <c r="B37" s="4060" t="s">
        <v>101</v>
      </c>
      <c r="C37" s="1272" t="s">
        <v>561</v>
      </c>
      <c r="D37" s="1277">
        <v>0.65333333333333199</v>
      </c>
      <c r="E37" s="1276">
        <v>0.53281666666666661</v>
      </c>
      <c r="F37" s="1277">
        <v>0.65333333333333199</v>
      </c>
      <c r="G37" s="1276">
        <v>0.48182795698924735</v>
      </c>
      <c r="H37" s="1037">
        <v>0.65333333333333199</v>
      </c>
      <c r="I37" s="1276">
        <v>0.50690437158469936</v>
      </c>
      <c r="J37" s="1277">
        <v>0.55999999999999905</v>
      </c>
      <c r="K37" s="1276">
        <v>0.58253222222222223</v>
      </c>
      <c r="L37" s="1037">
        <v>0.62256410256410133</v>
      </c>
      <c r="M37" s="1037">
        <v>0.53183663003662995</v>
      </c>
      <c r="N37" s="1277">
        <v>0.69999999999999896</v>
      </c>
      <c r="O37" s="1276">
        <v>0.49461397849462363</v>
      </c>
      <c r="P37" s="1034">
        <v>0.64224043715846868</v>
      </c>
      <c r="Q37" s="1034">
        <v>0.52237841530054641</v>
      </c>
      <c r="R37" s="1277">
        <v>0.65333333333333232</v>
      </c>
      <c r="S37" s="1276">
        <v>0.42973118279569894</v>
      </c>
      <c r="T37" s="1034">
        <v>0.64448801742919271</v>
      </c>
      <c r="U37" s="1034">
        <v>0.5036067538126362</v>
      </c>
      <c r="V37" s="1277">
        <v>0.65333333333333199</v>
      </c>
      <c r="W37" s="1276">
        <v>0.31906000000000001</v>
      </c>
      <c r="X37" s="1037">
        <v>0.6690579710144916</v>
      </c>
      <c r="Y37" s="1037">
        <v>0.41550543478260871</v>
      </c>
      <c r="Z37" s="1034">
        <v>0.64593806921675656</v>
      </c>
      <c r="AA37" s="1034">
        <v>0.47335318761384332</v>
      </c>
      <c r="AB37" s="1277">
        <v>0.65333333333333199</v>
      </c>
      <c r="AC37" s="1276">
        <v>0.5165924731182796</v>
      </c>
      <c r="AD37" s="1034">
        <v>0.6470093457943914</v>
      </c>
      <c r="AE37" s="1034">
        <v>0.47961682242990655</v>
      </c>
      <c r="AF37" s="1277">
        <v>0.65333333333333199</v>
      </c>
      <c r="AG37" s="1276">
        <v>0.33702666666666664</v>
      </c>
      <c r="AH37" s="1034">
        <v>0.64778688524590045</v>
      </c>
      <c r="AI37" s="1034">
        <v>0.46208524590163935</v>
      </c>
      <c r="AJ37" s="1277">
        <v>0.65333333333333199</v>
      </c>
      <c r="AK37" s="1276">
        <v>0.52859784946236554</v>
      </c>
      <c r="AL37" s="1037">
        <v>0.65333333333333199</v>
      </c>
      <c r="AM37" s="1037">
        <v>0.46208369565217389</v>
      </c>
      <c r="AN37" s="1034">
        <v>0.64841212121212011</v>
      </c>
      <c r="AO37" s="1034">
        <v>0.46958303030303034</v>
      </c>
      <c r="AP37" s="1277">
        <v>0.65333333333333199</v>
      </c>
      <c r="AQ37" s="1276">
        <v>0.3884774193548387</v>
      </c>
      <c r="AR37" s="1034">
        <v>0.64891067538126246</v>
      </c>
      <c r="AS37" s="1034">
        <v>0.46136644880174293</v>
      </c>
      <c r="AT37" s="1277">
        <v>0.65333333333333199</v>
      </c>
      <c r="AU37" s="1276">
        <v>0.41815833333333335</v>
      </c>
      <c r="AV37" s="1034">
        <v>0.64928143712574737</v>
      </c>
      <c r="AW37" s="1034">
        <v>0.45774421157684636</v>
      </c>
      <c r="AX37" s="1277">
        <v>0.65333333333333199</v>
      </c>
      <c r="AY37" s="1276">
        <v>0.64168924731182797</v>
      </c>
      <c r="AZ37" s="1037">
        <v>0.65333333333333188</v>
      </c>
      <c r="BA37" s="1037">
        <v>0.48492888888888885</v>
      </c>
      <c r="BB37" s="1034">
        <v>0.65333333333333188</v>
      </c>
      <c r="BC37" s="1034">
        <v>0.47338076923076922</v>
      </c>
      <c r="BD37" s="1034">
        <v>0.6496255707762546</v>
      </c>
      <c r="BE37" s="1034">
        <v>0.47336694063926948</v>
      </c>
      <c r="BF37" s="1217"/>
      <c r="BG37" s="1217"/>
      <c r="BH37" s="1273"/>
      <c r="BI37" s="1273"/>
      <c r="BJ37" s="1273"/>
    </row>
    <row r="38" spans="1:62" ht="18.75" x14ac:dyDescent="0.3">
      <c r="A38" s="1257"/>
      <c r="B38" s="4060"/>
      <c r="C38" s="1272" t="s">
        <v>50</v>
      </c>
      <c r="D38" s="926">
        <v>840</v>
      </c>
      <c r="E38" s="1081">
        <v>685.05000000000007</v>
      </c>
      <c r="F38" s="926">
        <v>868</v>
      </c>
      <c r="G38" s="1081">
        <v>640.14</v>
      </c>
      <c r="H38" s="1047">
        <v>1708</v>
      </c>
      <c r="I38" s="1081">
        <v>1325.19</v>
      </c>
      <c r="J38" s="926">
        <v>720</v>
      </c>
      <c r="K38" s="1081">
        <v>748.97</v>
      </c>
      <c r="L38" s="1047">
        <v>2428</v>
      </c>
      <c r="M38" s="1047">
        <v>2074.16</v>
      </c>
      <c r="N38" s="926">
        <v>930</v>
      </c>
      <c r="O38" s="1081">
        <v>657.13000000000011</v>
      </c>
      <c r="P38" s="1048">
        <v>3358</v>
      </c>
      <c r="Q38" s="1048">
        <v>2731.29</v>
      </c>
      <c r="R38" s="926">
        <v>868</v>
      </c>
      <c r="S38" s="1081">
        <v>657.13000000000011</v>
      </c>
      <c r="T38" s="1048">
        <v>4226</v>
      </c>
      <c r="U38" s="1048">
        <v>3388.42</v>
      </c>
      <c r="V38" s="926">
        <v>840</v>
      </c>
      <c r="W38" s="1081">
        <v>410.21999999999997</v>
      </c>
      <c r="X38" s="1047">
        <v>2638</v>
      </c>
      <c r="Y38" s="1047">
        <v>1724.4800000000002</v>
      </c>
      <c r="Z38" s="1048">
        <v>5066</v>
      </c>
      <c r="AA38" s="1048">
        <v>3798.6400000000003</v>
      </c>
      <c r="AB38" s="926">
        <v>868</v>
      </c>
      <c r="AC38" s="1081">
        <v>686.33</v>
      </c>
      <c r="AD38" s="1048">
        <v>5934</v>
      </c>
      <c r="AE38" s="1048">
        <v>4484.97</v>
      </c>
      <c r="AF38" s="926">
        <v>840</v>
      </c>
      <c r="AG38" s="1081">
        <v>523.41999999999996</v>
      </c>
      <c r="AH38" s="1048">
        <v>6774</v>
      </c>
      <c r="AI38" s="1048">
        <v>5008.3900000000003</v>
      </c>
      <c r="AJ38" s="926">
        <v>868</v>
      </c>
      <c r="AK38" s="1081">
        <v>702.28</v>
      </c>
      <c r="AL38" s="1047">
        <v>2576</v>
      </c>
      <c r="AM38" s="1047">
        <v>1912.03</v>
      </c>
      <c r="AN38" s="1048">
        <v>7642</v>
      </c>
      <c r="AO38" s="1048">
        <v>5710.67</v>
      </c>
      <c r="AP38" s="926">
        <v>868</v>
      </c>
      <c r="AQ38" s="1081">
        <v>516.12</v>
      </c>
      <c r="AR38" s="1048">
        <v>8510</v>
      </c>
      <c r="AS38" s="1048">
        <v>6226.79</v>
      </c>
      <c r="AT38" s="926">
        <v>784</v>
      </c>
      <c r="AU38" s="1081">
        <v>501.79000000000008</v>
      </c>
      <c r="AV38" s="1048">
        <v>9294</v>
      </c>
      <c r="AW38" s="1048">
        <v>6728.58</v>
      </c>
      <c r="AX38" s="926">
        <v>868</v>
      </c>
      <c r="AY38" s="1081">
        <v>852.53</v>
      </c>
      <c r="AZ38" s="1047">
        <v>2520</v>
      </c>
      <c r="BA38" s="1047">
        <v>1870.44</v>
      </c>
      <c r="BB38" s="1048">
        <v>5096</v>
      </c>
      <c r="BC38" s="1048">
        <v>3782.4700000000003</v>
      </c>
      <c r="BD38" s="1048">
        <v>10162</v>
      </c>
      <c r="BE38" s="1048">
        <v>7581.11</v>
      </c>
      <c r="BF38" s="1217"/>
      <c r="BG38" s="1217"/>
      <c r="BH38" s="1273"/>
      <c r="BI38" s="1273"/>
      <c r="BJ38" s="1273"/>
    </row>
    <row r="39" spans="1:62" ht="19.5" thickBot="1" x14ac:dyDescent="0.35">
      <c r="A39" s="1257"/>
      <c r="B39" s="1284" t="s">
        <v>21</v>
      </c>
      <c r="C39" s="1285" t="s">
        <v>561</v>
      </c>
      <c r="D39" s="1286">
        <v>1.4219999999999999</v>
      </c>
      <c r="E39" s="1287">
        <v>1.2274499999999999</v>
      </c>
      <c r="F39" s="1286">
        <v>1.4219999999999997</v>
      </c>
      <c r="G39" s="1287">
        <v>1.1203360215053764</v>
      </c>
      <c r="H39" s="1288">
        <v>1.4219999999999997</v>
      </c>
      <c r="I39" s="1289">
        <v>1.1730150273224043</v>
      </c>
      <c r="J39" s="1286">
        <v>1.1850000000000001</v>
      </c>
      <c r="K39" s="1287">
        <v>0.94528777777777784</v>
      </c>
      <c r="L39" s="1290">
        <v>1.3438681318681318</v>
      </c>
      <c r="M39" s="1291">
        <v>1.0979401098901098</v>
      </c>
      <c r="N39" s="1292">
        <v>1.2614516129032256</v>
      </c>
      <c r="O39" s="1287">
        <v>1.0096032258064516</v>
      </c>
      <c r="P39" s="1034">
        <v>1.3229262295081965</v>
      </c>
      <c r="Q39" s="1034">
        <v>1.0754938524590165</v>
      </c>
      <c r="R39" s="1292">
        <v>1.4220000000000002</v>
      </c>
      <c r="S39" s="1287">
        <v>0.94329301075268823</v>
      </c>
      <c r="T39" s="1034">
        <v>1.343</v>
      </c>
      <c r="U39" s="1034">
        <v>1.0487080610021788</v>
      </c>
      <c r="V39" s="1292">
        <v>1.4219999999999999</v>
      </c>
      <c r="W39" s="1287">
        <v>0.85665999999999998</v>
      </c>
      <c r="X39" s="1290">
        <v>1.3679021739130435</v>
      </c>
      <c r="Y39" s="1291">
        <v>0.93738677536231885</v>
      </c>
      <c r="Z39" s="1290">
        <v>1.355950819672131</v>
      </c>
      <c r="AA39" s="1290">
        <v>1.017224772313297</v>
      </c>
      <c r="AB39" s="1292">
        <v>1.4219999999999999</v>
      </c>
      <c r="AC39" s="1287">
        <v>0.98626989247311836</v>
      </c>
      <c r="AD39" s="1034">
        <v>1.3655186915887851</v>
      </c>
      <c r="AE39" s="1034">
        <v>1.0127406542056074</v>
      </c>
      <c r="AF39" s="1292">
        <v>1.4219999999999999</v>
      </c>
      <c r="AG39" s="1287">
        <v>0.40710444444444444</v>
      </c>
      <c r="AH39" s="1034">
        <v>1.3724631147540984</v>
      </c>
      <c r="AI39" s="1034">
        <v>0.93827718579234975</v>
      </c>
      <c r="AJ39" s="1292">
        <v>1.4219999999999999</v>
      </c>
      <c r="AK39" s="1287">
        <v>0.82651182795698919</v>
      </c>
      <c r="AL39" s="1290">
        <v>1.4219999999999999</v>
      </c>
      <c r="AM39" s="1291">
        <v>0.743580072463768</v>
      </c>
      <c r="AN39" s="1034">
        <v>1.3780472727272728</v>
      </c>
      <c r="AO39" s="1034">
        <v>0.92567818181818184</v>
      </c>
      <c r="AP39" s="1292">
        <v>1.4219999999999999</v>
      </c>
      <c r="AQ39" s="1287">
        <v>0.72041290322580642</v>
      </c>
      <c r="AR39" s="1034">
        <v>1.3825000000000003</v>
      </c>
      <c r="AS39" s="1034">
        <v>0.90488333333333337</v>
      </c>
      <c r="AT39" s="1292">
        <v>1.4219999999999999</v>
      </c>
      <c r="AU39" s="1287">
        <v>0.62565833333333332</v>
      </c>
      <c r="AV39" s="1034">
        <v>1.3858113772455092</v>
      </c>
      <c r="AW39" s="1034">
        <v>0.88147524950099809</v>
      </c>
      <c r="AX39" s="1292">
        <v>1.4219999999999999</v>
      </c>
      <c r="AY39" s="1287">
        <v>0.89075376344086021</v>
      </c>
      <c r="AZ39" s="1290">
        <v>1.4219999999999997</v>
      </c>
      <c r="BA39" s="1291">
        <v>0.74960666666666664</v>
      </c>
      <c r="BB39" s="1290">
        <v>1.4219999999999997</v>
      </c>
      <c r="BC39" s="1290">
        <v>0.74656025641025636</v>
      </c>
      <c r="BD39" s="1034">
        <v>1.3888849315068494</v>
      </c>
      <c r="BE39" s="1034">
        <v>0.88226328767123308</v>
      </c>
      <c r="BF39" s="1217"/>
      <c r="BG39" s="1217"/>
      <c r="BH39" s="1273"/>
      <c r="BI39" s="1273"/>
      <c r="BJ39" s="1273"/>
    </row>
    <row r="40" spans="1:62" x14ac:dyDescent="0.25">
      <c r="AF40" s="1217"/>
      <c r="AG40" s="1217"/>
      <c r="AH40" s="1217"/>
      <c r="AI40" s="1217"/>
      <c r="AJ40" s="1217"/>
      <c r="AK40" s="1217"/>
      <c r="AL40" s="1217"/>
      <c r="AM40" s="1217"/>
      <c r="AN40" s="1217"/>
      <c r="AO40" s="1217"/>
      <c r="AV40" s="1217"/>
      <c r="AW40" s="1217"/>
    </row>
    <row r="42" spans="1:62" x14ac:dyDescent="0.25">
      <c r="S42" s="1293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0"/>
  <sheetViews>
    <sheetView zoomScaleNormal="100" zoomScaleSheetLayoutView="130" workbookViewId="0">
      <pane xSplit="4" ySplit="1" topLeftCell="AY2" activePane="bottomRight" state="frozen"/>
      <selection activeCell="BS12" sqref="BS12"/>
      <selection pane="topRight" activeCell="BS12" sqref="BS12"/>
      <selection pane="bottomLeft" activeCell="BS12" sqref="BS12"/>
      <selection pane="bottomRight" activeCell="BS12" sqref="BS12"/>
    </sheetView>
  </sheetViews>
  <sheetFormatPr defaultRowHeight="15" x14ac:dyDescent="0.25"/>
  <cols>
    <col min="1" max="2" width="9.140625" style="32"/>
    <col min="3" max="3" width="19" style="32" customWidth="1"/>
    <col min="4" max="4" width="23.28515625" style="32" bestFit="1" customWidth="1"/>
    <col min="5" max="5" width="13.7109375" style="32" customWidth="1"/>
    <col min="6" max="6" width="12.7109375" style="32" customWidth="1"/>
    <col min="7" max="7" width="12.5703125" style="32" customWidth="1"/>
    <col min="8" max="8" width="11.85546875" style="32" customWidth="1"/>
    <col min="9" max="10" width="11.85546875" style="32" hidden="1" customWidth="1"/>
    <col min="11" max="11" width="11.140625" style="32" customWidth="1"/>
    <col min="12" max="12" width="9.7109375" style="32" customWidth="1"/>
    <col min="13" max="13" width="11.140625" style="32" customWidth="1"/>
    <col min="14" max="14" width="9.7109375" style="32" customWidth="1"/>
    <col min="15" max="15" width="11.140625" style="32" customWidth="1"/>
    <col min="16" max="16" width="9.7109375" style="32" customWidth="1"/>
    <col min="17" max="17" width="11.140625" style="32" hidden="1" customWidth="1"/>
    <col min="18" max="18" width="9.7109375" style="32" hidden="1" customWidth="1"/>
    <col min="19" max="19" width="11.140625" style="32" customWidth="1"/>
    <col min="20" max="20" width="9.7109375" style="32" customWidth="1"/>
    <col min="21" max="21" width="13" style="32" hidden="1" customWidth="1"/>
    <col min="22" max="22" width="11.7109375" style="32" hidden="1" customWidth="1"/>
    <col min="23" max="23" width="11.140625" style="32" customWidth="1"/>
    <col min="24" max="24" width="9.7109375" style="32" customWidth="1"/>
    <col min="25" max="25" width="11.140625" style="32" customWidth="1"/>
    <col min="26" max="26" width="9.7109375" style="32" customWidth="1"/>
    <col min="27" max="27" width="11.140625" style="32" customWidth="1"/>
    <col min="28" max="28" width="9.7109375" style="32" customWidth="1"/>
    <col min="29" max="29" width="11.140625" style="32" customWidth="1"/>
    <col min="30" max="30" width="9.140625" style="32" customWidth="1"/>
    <col min="31" max="31" width="11.140625" style="32" hidden="1" customWidth="1"/>
    <col min="32" max="32" width="9.7109375" style="32" hidden="1" customWidth="1"/>
    <col min="33" max="33" width="11.140625" style="32" customWidth="1"/>
    <col min="34" max="34" width="9.7109375" style="32" customWidth="1"/>
    <col min="35" max="35" width="11.140625" style="32" hidden="1" customWidth="1"/>
    <col min="36" max="36" width="9.7109375" style="32" hidden="1" customWidth="1"/>
    <col min="37" max="37" width="11.140625" style="32" customWidth="1"/>
    <col min="38" max="38" width="9.7109375" style="32" customWidth="1"/>
    <col min="39" max="39" width="11.140625" style="32" customWidth="1"/>
    <col min="40" max="40" width="9.7109375" style="32" customWidth="1"/>
    <col min="41" max="41" width="11.140625" style="32" hidden="1" customWidth="1"/>
    <col min="42" max="42" width="9.7109375" style="32" hidden="1" customWidth="1"/>
    <col min="43" max="43" width="11.140625" style="32" customWidth="1"/>
    <col min="44" max="44" width="9.140625" style="32" customWidth="1"/>
    <col min="45" max="45" width="11.140625" style="32" hidden="1" customWidth="1"/>
    <col min="46" max="46" width="9.7109375" style="32" hidden="1" customWidth="1"/>
    <col min="47" max="47" width="11.140625" style="32" customWidth="1"/>
    <col min="48" max="48" width="9.7109375" style="32" customWidth="1"/>
    <col min="49" max="49" width="11.140625" style="32" hidden="1" customWidth="1"/>
    <col min="50" max="50" width="9.7109375" style="32" hidden="1" customWidth="1"/>
    <col min="51" max="51" width="11.140625" style="32" customWidth="1"/>
    <col min="52" max="52" width="9.7109375" style="32" customWidth="1"/>
    <col min="53" max="53" width="11.140625" style="32" customWidth="1"/>
    <col min="54" max="54" width="9.7109375" style="32" customWidth="1"/>
    <col min="55" max="55" width="11.140625" style="32" customWidth="1"/>
    <col min="56" max="56" width="9.7109375" style="32" customWidth="1"/>
    <col min="57" max="57" width="11.140625" style="32" customWidth="1"/>
    <col min="58" max="58" width="9.7109375" style="32" customWidth="1"/>
    <col min="59" max="16384" width="9.140625" style="32"/>
  </cols>
  <sheetData>
    <row r="1" spans="3:62" ht="23.25" x14ac:dyDescent="0.35">
      <c r="C1" s="3977" t="s">
        <v>1005</v>
      </c>
      <c r="D1" s="3977"/>
      <c r="E1" s="3977"/>
      <c r="F1" s="3977"/>
      <c r="G1" s="3977"/>
      <c r="H1" s="3977"/>
      <c r="I1" s="3977"/>
      <c r="J1" s="3977"/>
      <c r="K1" s="3977"/>
      <c r="L1" s="3977"/>
      <c r="M1" s="3977"/>
      <c r="N1" s="3977"/>
      <c r="O1" s="3977"/>
      <c r="P1" s="3977"/>
      <c r="Q1" s="3977"/>
      <c r="R1" s="3977"/>
      <c r="S1" s="3977"/>
      <c r="T1" s="3977"/>
    </row>
    <row r="2" spans="3:62" ht="24" thickBot="1" x14ac:dyDescent="0.4">
      <c r="C2" s="1222"/>
      <c r="D2" s="1222"/>
      <c r="E2" s="1222"/>
      <c r="F2" s="1222"/>
      <c r="G2" s="1222"/>
      <c r="H2" s="1222"/>
      <c r="I2" s="1222"/>
      <c r="J2" s="1222"/>
      <c r="K2" s="1222"/>
      <c r="L2" s="1222"/>
      <c r="M2" s="1222"/>
      <c r="N2" s="1222"/>
      <c r="O2" s="1222"/>
      <c r="P2" s="1222"/>
      <c r="Q2" s="1222"/>
      <c r="R2" s="1222"/>
      <c r="S2" s="1222"/>
      <c r="T2" s="1222"/>
    </row>
    <row r="3" spans="3:62" ht="15.75" thickBot="1" x14ac:dyDescent="0.3">
      <c r="C3" s="1223"/>
      <c r="D3" s="1224"/>
      <c r="E3" s="4065" t="s">
        <v>1771</v>
      </c>
      <c r="F3" s="4066"/>
      <c r="G3" s="4065" t="s">
        <v>1871</v>
      </c>
      <c r="H3" s="4066"/>
      <c r="I3" s="4065" t="s">
        <v>660</v>
      </c>
      <c r="J3" s="4066"/>
      <c r="K3" s="4067" t="s">
        <v>1911</v>
      </c>
      <c r="L3" s="4067"/>
      <c r="M3" s="4065" t="s">
        <v>639</v>
      </c>
      <c r="N3" s="4066"/>
      <c r="O3" s="4065" t="s">
        <v>1940</v>
      </c>
      <c r="P3" s="4066"/>
      <c r="Q3" s="4065" t="s">
        <v>653</v>
      </c>
      <c r="R3" s="4066"/>
      <c r="S3" s="4065" t="s">
        <v>1964</v>
      </c>
      <c r="T3" s="4066"/>
      <c r="U3" s="4065" t="s">
        <v>839</v>
      </c>
      <c r="V3" s="4066"/>
      <c r="W3" s="4067" t="s">
        <v>1985</v>
      </c>
      <c r="X3" s="4067"/>
      <c r="Y3" s="4065" t="s">
        <v>662</v>
      </c>
      <c r="Z3" s="4066"/>
      <c r="AA3" s="4065" t="s">
        <v>659</v>
      </c>
      <c r="AB3" s="4066"/>
      <c r="AC3" s="4065" t="s">
        <v>2004</v>
      </c>
      <c r="AD3" s="4066"/>
      <c r="AE3" s="4065" t="s">
        <v>1104</v>
      </c>
      <c r="AF3" s="4066"/>
      <c r="AG3" s="4065" t="s">
        <v>2020</v>
      </c>
      <c r="AH3" s="4066"/>
      <c r="AI3" s="4065" t="s">
        <v>1659</v>
      </c>
      <c r="AJ3" s="4066"/>
      <c r="AK3" s="4065" t="s">
        <v>2037</v>
      </c>
      <c r="AL3" s="4066"/>
      <c r="AM3" s="4065" t="s">
        <v>664</v>
      </c>
      <c r="AN3" s="4066"/>
      <c r="AO3" s="4065" t="s">
        <v>921</v>
      </c>
      <c r="AP3" s="4066"/>
      <c r="AQ3" s="4065" t="s">
        <v>2142</v>
      </c>
      <c r="AR3" s="4066"/>
      <c r="AS3" s="4065" t="s">
        <v>1698</v>
      </c>
      <c r="AT3" s="4066"/>
      <c r="AU3" s="4065" t="s">
        <v>2156</v>
      </c>
      <c r="AV3" s="4066"/>
      <c r="AW3" s="4065" t="s">
        <v>1708</v>
      </c>
      <c r="AX3" s="4066"/>
      <c r="AY3" s="4065" t="s">
        <v>2168</v>
      </c>
      <c r="AZ3" s="4066"/>
      <c r="BA3" s="4065" t="s">
        <v>665</v>
      </c>
      <c r="BB3" s="4066"/>
      <c r="BC3" s="4065" t="s">
        <v>673</v>
      </c>
      <c r="BD3" s="4066"/>
      <c r="BE3" s="4065" t="s">
        <v>1763</v>
      </c>
      <c r="BF3" s="4066"/>
    </row>
    <row r="4" spans="3:62" ht="15.75" thickBot="1" x14ac:dyDescent="0.3">
      <c r="C4" s="1225" t="s">
        <v>987</v>
      </c>
      <c r="D4" s="1226"/>
      <c r="E4" s="1227" t="s">
        <v>991</v>
      </c>
      <c r="F4" s="1225" t="s">
        <v>992</v>
      </c>
      <c r="G4" s="1227" t="s">
        <v>991</v>
      </c>
      <c r="H4" s="1225" t="s">
        <v>992</v>
      </c>
      <c r="I4" s="1227" t="s">
        <v>991</v>
      </c>
      <c r="J4" s="1225" t="s">
        <v>992</v>
      </c>
      <c r="K4" s="1228" t="s">
        <v>991</v>
      </c>
      <c r="L4" s="1227" t="s">
        <v>992</v>
      </c>
      <c r="M4" s="1227" t="s">
        <v>991</v>
      </c>
      <c r="N4" s="1225" t="s">
        <v>992</v>
      </c>
      <c r="O4" s="1227" t="s">
        <v>991</v>
      </c>
      <c r="P4" s="1225" t="s">
        <v>992</v>
      </c>
      <c r="Q4" s="1227" t="s">
        <v>991</v>
      </c>
      <c r="R4" s="1225" t="s">
        <v>992</v>
      </c>
      <c r="S4" s="1227" t="s">
        <v>991</v>
      </c>
      <c r="T4" s="1225" t="s">
        <v>992</v>
      </c>
      <c r="U4" s="1227" t="s">
        <v>991</v>
      </c>
      <c r="V4" s="1225" t="s">
        <v>992</v>
      </c>
      <c r="W4" s="1227" t="s">
        <v>991</v>
      </c>
      <c r="X4" s="1225" t="s">
        <v>992</v>
      </c>
      <c r="Y4" s="1227" t="s">
        <v>991</v>
      </c>
      <c r="Z4" s="1225" t="s">
        <v>992</v>
      </c>
      <c r="AA4" s="1227" t="s">
        <v>991</v>
      </c>
      <c r="AB4" s="1225" t="s">
        <v>992</v>
      </c>
      <c r="AC4" s="1227" t="s">
        <v>991</v>
      </c>
      <c r="AD4" s="1225" t="s">
        <v>992</v>
      </c>
      <c r="AE4" s="1227" t="s">
        <v>991</v>
      </c>
      <c r="AF4" s="1225" t="s">
        <v>992</v>
      </c>
      <c r="AG4" s="1227" t="s">
        <v>991</v>
      </c>
      <c r="AH4" s="1225" t="s">
        <v>992</v>
      </c>
      <c r="AI4" s="1227" t="s">
        <v>991</v>
      </c>
      <c r="AJ4" s="1225" t="s">
        <v>992</v>
      </c>
      <c r="AK4" s="1227" t="s">
        <v>991</v>
      </c>
      <c r="AL4" s="1225" t="s">
        <v>992</v>
      </c>
      <c r="AM4" s="1227" t="s">
        <v>991</v>
      </c>
      <c r="AN4" s="1225" t="s">
        <v>992</v>
      </c>
      <c r="AO4" s="1227" t="s">
        <v>991</v>
      </c>
      <c r="AP4" s="1225" t="s">
        <v>992</v>
      </c>
      <c r="AQ4" s="1227" t="s">
        <v>991</v>
      </c>
      <c r="AR4" s="1225" t="s">
        <v>992</v>
      </c>
      <c r="AS4" s="1227" t="s">
        <v>991</v>
      </c>
      <c r="AT4" s="1225" t="s">
        <v>992</v>
      </c>
      <c r="AU4" s="1227" t="s">
        <v>991</v>
      </c>
      <c r="AV4" s="1225" t="s">
        <v>992</v>
      </c>
      <c r="AW4" s="1227" t="s">
        <v>991</v>
      </c>
      <c r="AX4" s="1225" t="s">
        <v>992</v>
      </c>
      <c r="AY4" s="1227" t="s">
        <v>991</v>
      </c>
      <c r="AZ4" s="1225" t="s">
        <v>992</v>
      </c>
      <c r="BA4" s="1227" t="s">
        <v>991</v>
      </c>
      <c r="BB4" s="1225" t="s">
        <v>992</v>
      </c>
      <c r="BC4" s="1227" t="s">
        <v>991</v>
      </c>
      <c r="BD4" s="1225" t="s">
        <v>992</v>
      </c>
      <c r="BE4" s="1227" t="s">
        <v>991</v>
      </c>
      <c r="BF4" s="1225" t="s">
        <v>992</v>
      </c>
    </row>
    <row r="5" spans="3:62" hidden="1" x14ac:dyDescent="0.25">
      <c r="C5" s="4070" t="s">
        <v>16</v>
      </c>
      <c r="D5" s="1229" t="s">
        <v>1196</v>
      </c>
      <c r="E5" s="1230"/>
      <c r="F5" s="1231"/>
      <c r="G5" s="1230"/>
      <c r="H5" s="1231"/>
      <c r="I5" s="1230">
        <v>0</v>
      </c>
      <c r="J5" s="1231">
        <v>0</v>
      </c>
      <c r="K5" s="1232"/>
      <c r="L5" s="1230"/>
      <c r="M5" s="1230">
        <v>0</v>
      </c>
      <c r="N5" s="1231">
        <v>0</v>
      </c>
      <c r="O5" s="1232"/>
      <c r="P5" s="1230"/>
      <c r="Q5" s="1230">
        <v>0</v>
      </c>
      <c r="R5" s="1231">
        <v>0</v>
      </c>
      <c r="S5" s="1230">
        <v>0</v>
      </c>
      <c r="T5" s="1231">
        <v>0</v>
      </c>
      <c r="U5" s="1230">
        <v>0</v>
      </c>
      <c r="V5" s="1231">
        <v>0</v>
      </c>
      <c r="W5" s="1230"/>
      <c r="X5" s="1231"/>
      <c r="Y5" s="1230">
        <v>0</v>
      </c>
      <c r="Z5" s="1230">
        <v>0</v>
      </c>
      <c r="AA5" s="1230">
        <v>0</v>
      </c>
      <c r="AB5" s="1231">
        <v>0</v>
      </c>
      <c r="AC5" s="1230"/>
      <c r="AD5" s="1231"/>
      <c r="AE5" s="1230">
        <v>0</v>
      </c>
      <c r="AF5" s="1231">
        <v>0</v>
      </c>
      <c r="AG5" s="1230">
        <v>0</v>
      </c>
      <c r="AH5" s="1231">
        <v>0</v>
      </c>
      <c r="AI5" s="1230">
        <v>0</v>
      </c>
      <c r="AJ5" s="1231">
        <v>0</v>
      </c>
      <c r="AK5" s="1230">
        <v>0</v>
      </c>
      <c r="AL5" s="1231">
        <v>0</v>
      </c>
      <c r="AM5" s="1230">
        <v>0</v>
      </c>
      <c r="AN5" s="1230">
        <v>0</v>
      </c>
      <c r="AO5" s="1230">
        <v>0</v>
      </c>
      <c r="AP5" s="1231">
        <v>0</v>
      </c>
      <c r="AQ5" s="1230">
        <v>0</v>
      </c>
      <c r="AR5" s="1231">
        <v>0</v>
      </c>
      <c r="AS5" s="1230">
        <v>0</v>
      </c>
      <c r="AT5" s="1231">
        <v>0</v>
      </c>
      <c r="AU5" s="1230">
        <v>0</v>
      </c>
      <c r="AV5" s="1231">
        <v>0</v>
      </c>
      <c r="AW5" s="1230">
        <v>0</v>
      </c>
      <c r="AX5" s="1231">
        <v>0</v>
      </c>
      <c r="AY5" s="1230">
        <v>0</v>
      </c>
      <c r="AZ5" s="1231">
        <v>0</v>
      </c>
      <c r="BA5" s="1230">
        <v>0</v>
      </c>
      <c r="BB5" s="1230">
        <v>0</v>
      </c>
      <c r="BC5" s="1230">
        <v>0</v>
      </c>
      <c r="BD5" s="1230">
        <v>0</v>
      </c>
      <c r="BE5" s="1230">
        <v>0</v>
      </c>
      <c r="BF5" s="1231">
        <v>0</v>
      </c>
      <c r="BG5" s="1217"/>
      <c r="BH5" s="1217"/>
      <c r="BI5" s="1217"/>
      <c r="BJ5" s="1217"/>
    </row>
    <row r="6" spans="3:62" hidden="1" x14ac:dyDescent="0.25">
      <c r="C6" s="4071"/>
      <c r="D6" s="1229" t="s">
        <v>1302</v>
      </c>
      <c r="E6" s="1233"/>
      <c r="F6" s="1231"/>
      <c r="G6" s="1230"/>
      <c r="H6" s="1231"/>
      <c r="I6" s="1230">
        <v>0</v>
      </c>
      <c r="J6" s="1231">
        <v>0</v>
      </c>
      <c r="K6" s="1234"/>
      <c r="L6" s="1230"/>
      <c r="M6" s="1230">
        <v>0</v>
      </c>
      <c r="N6" s="1231">
        <v>0</v>
      </c>
      <c r="O6" s="1234"/>
      <c r="P6" s="1230"/>
      <c r="Q6" s="1230">
        <v>0</v>
      </c>
      <c r="R6" s="1231">
        <v>0</v>
      </c>
      <c r="S6" s="1233">
        <v>0</v>
      </c>
      <c r="T6" s="1231">
        <v>0</v>
      </c>
      <c r="U6" s="1230">
        <v>0</v>
      </c>
      <c r="V6" s="1231">
        <v>0</v>
      </c>
      <c r="W6" s="1233"/>
      <c r="X6" s="1231"/>
      <c r="Y6" s="1230">
        <v>0</v>
      </c>
      <c r="Z6" s="1230">
        <v>0</v>
      </c>
      <c r="AA6" s="1230">
        <v>0</v>
      </c>
      <c r="AB6" s="1231">
        <v>0</v>
      </c>
      <c r="AC6" s="1233"/>
      <c r="AD6" s="1231"/>
      <c r="AE6" s="1230">
        <v>0</v>
      </c>
      <c r="AF6" s="1231">
        <v>0</v>
      </c>
      <c r="AG6" s="1233">
        <v>0</v>
      </c>
      <c r="AH6" s="1231">
        <v>0</v>
      </c>
      <c r="AI6" s="1230">
        <v>0</v>
      </c>
      <c r="AJ6" s="1231">
        <v>0</v>
      </c>
      <c r="AK6" s="1233">
        <v>0</v>
      </c>
      <c r="AL6" s="1231">
        <v>0</v>
      </c>
      <c r="AM6" s="1230">
        <v>0</v>
      </c>
      <c r="AN6" s="1230">
        <v>0</v>
      </c>
      <c r="AO6" s="1230">
        <v>0</v>
      </c>
      <c r="AP6" s="1231">
        <v>0</v>
      </c>
      <c r="AQ6" s="1233">
        <v>0</v>
      </c>
      <c r="AR6" s="1231">
        <v>0</v>
      </c>
      <c r="AS6" s="1230">
        <v>0</v>
      </c>
      <c r="AT6" s="1231">
        <v>0</v>
      </c>
      <c r="AU6" s="1233">
        <v>0</v>
      </c>
      <c r="AV6" s="1231">
        <v>0</v>
      </c>
      <c r="AW6" s="1230">
        <v>0</v>
      </c>
      <c r="AX6" s="1231">
        <v>0</v>
      </c>
      <c r="AY6" s="1233">
        <v>0</v>
      </c>
      <c r="AZ6" s="1231">
        <v>0</v>
      </c>
      <c r="BA6" s="1230">
        <v>0</v>
      </c>
      <c r="BB6" s="1230">
        <v>0</v>
      </c>
      <c r="BC6" s="1230">
        <v>0</v>
      </c>
      <c r="BD6" s="1230">
        <v>0</v>
      </c>
      <c r="BE6" s="1230">
        <v>0</v>
      </c>
      <c r="BF6" s="1231">
        <v>0</v>
      </c>
      <c r="BG6" s="1217"/>
      <c r="BH6" s="1217"/>
      <c r="BI6" s="1217"/>
      <c r="BJ6" s="1217"/>
    </row>
    <row r="7" spans="3:62" ht="15.75" hidden="1" thickBot="1" x14ac:dyDescent="0.3">
      <c r="C7" s="4071"/>
      <c r="D7" s="1235" t="s">
        <v>988</v>
      </c>
      <c r="E7" s="1236"/>
      <c r="F7" s="1237"/>
      <c r="G7" s="1238"/>
      <c r="H7" s="1237"/>
      <c r="I7" s="1230">
        <v>0</v>
      </c>
      <c r="J7" s="1231">
        <v>0</v>
      </c>
      <c r="K7" s="1239"/>
      <c r="L7" s="1238"/>
      <c r="M7" s="1230">
        <v>0</v>
      </c>
      <c r="N7" s="1231">
        <v>0</v>
      </c>
      <c r="O7" s="1239"/>
      <c r="P7" s="1238"/>
      <c r="Q7" s="1230">
        <v>0</v>
      </c>
      <c r="R7" s="1231">
        <v>0</v>
      </c>
      <c r="S7" s="1238">
        <v>0</v>
      </c>
      <c r="T7" s="1237">
        <v>0</v>
      </c>
      <c r="U7" s="1230">
        <v>0</v>
      </c>
      <c r="V7" s="1231">
        <v>0</v>
      </c>
      <c r="W7" s="1238"/>
      <c r="X7" s="1237"/>
      <c r="Y7" s="1230">
        <v>0</v>
      </c>
      <c r="Z7" s="1230">
        <v>0</v>
      </c>
      <c r="AA7" s="1230">
        <v>0</v>
      </c>
      <c r="AB7" s="1231">
        <v>0</v>
      </c>
      <c r="AC7" s="1238"/>
      <c r="AD7" s="1237"/>
      <c r="AE7" s="1230">
        <v>0</v>
      </c>
      <c r="AF7" s="1231">
        <v>0</v>
      </c>
      <c r="AG7" s="1238">
        <v>0</v>
      </c>
      <c r="AH7" s="1237">
        <v>0</v>
      </c>
      <c r="AI7" s="1230">
        <v>0</v>
      </c>
      <c r="AJ7" s="1231">
        <v>0</v>
      </c>
      <c r="AK7" s="1238">
        <v>0</v>
      </c>
      <c r="AL7" s="1237">
        <v>0</v>
      </c>
      <c r="AM7" s="1230">
        <v>0</v>
      </c>
      <c r="AN7" s="1230">
        <v>0</v>
      </c>
      <c r="AO7" s="1230">
        <v>0</v>
      </c>
      <c r="AP7" s="1231">
        <v>0</v>
      </c>
      <c r="AQ7" s="1238">
        <v>0</v>
      </c>
      <c r="AR7" s="1237">
        <v>0</v>
      </c>
      <c r="AS7" s="1230">
        <v>0</v>
      </c>
      <c r="AT7" s="1231">
        <v>0</v>
      </c>
      <c r="AU7" s="1238">
        <v>0</v>
      </c>
      <c r="AV7" s="1237">
        <v>0</v>
      </c>
      <c r="AW7" s="1230">
        <v>0</v>
      </c>
      <c r="AX7" s="1231">
        <v>0</v>
      </c>
      <c r="AY7" s="1238">
        <v>0</v>
      </c>
      <c r="AZ7" s="1237">
        <v>0</v>
      </c>
      <c r="BA7" s="1230">
        <v>0</v>
      </c>
      <c r="BB7" s="1230">
        <v>0</v>
      </c>
      <c r="BC7" s="1230">
        <v>0</v>
      </c>
      <c r="BD7" s="1230">
        <v>0</v>
      </c>
      <c r="BE7" s="1230">
        <v>0</v>
      </c>
      <c r="BF7" s="1231">
        <v>0</v>
      </c>
      <c r="BG7" s="1217"/>
      <c r="BH7" s="1217"/>
      <c r="BI7" s="1217"/>
      <c r="BJ7" s="1217"/>
    </row>
    <row r="8" spans="3:62" ht="15.75" hidden="1" thickBot="1" x14ac:dyDescent="0.3">
      <c r="C8" s="4072"/>
      <c r="D8" s="1240" t="s">
        <v>2</v>
      </c>
      <c r="E8" s="1241">
        <v>0</v>
      </c>
      <c r="F8" s="1242">
        <v>0</v>
      </c>
      <c r="G8" s="1241">
        <v>0</v>
      </c>
      <c r="H8" s="1242">
        <v>0</v>
      </c>
      <c r="I8" s="1241">
        <v>0</v>
      </c>
      <c r="J8" s="1242">
        <v>0</v>
      </c>
      <c r="K8" s="1243">
        <v>0</v>
      </c>
      <c r="L8" s="1241">
        <v>0</v>
      </c>
      <c r="M8" s="1241">
        <v>0</v>
      </c>
      <c r="N8" s="1242">
        <v>0</v>
      </c>
      <c r="O8" s="1243">
        <v>0</v>
      </c>
      <c r="P8" s="1241">
        <v>0</v>
      </c>
      <c r="Q8" s="1241">
        <v>0</v>
      </c>
      <c r="R8" s="1242">
        <v>0</v>
      </c>
      <c r="S8" s="1241">
        <v>0</v>
      </c>
      <c r="T8" s="1242">
        <v>0</v>
      </c>
      <c r="U8" s="1241">
        <v>0</v>
      </c>
      <c r="V8" s="1242">
        <v>0</v>
      </c>
      <c r="W8" s="1241">
        <v>0</v>
      </c>
      <c r="X8" s="1242">
        <v>0</v>
      </c>
      <c r="Y8" s="1241">
        <v>0</v>
      </c>
      <c r="Z8" s="1242">
        <v>0</v>
      </c>
      <c r="AA8" s="1241">
        <v>0</v>
      </c>
      <c r="AB8" s="1242">
        <v>0</v>
      </c>
      <c r="AC8" s="1241"/>
      <c r="AD8" s="1242"/>
      <c r="AE8" s="1241">
        <v>0</v>
      </c>
      <c r="AF8" s="1242">
        <v>0</v>
      </c>
      <c r="AG8" s="1241">
        <v>0</v>
      </c>
      <c r="AH8" s="1242">
        <v>0</v>
      </c>
      <c r="AI8" s="1241">
        <v>0</v>
      </c>
      <c r="AJ8" s="1242">
        <v>0</v>
      </c>
      <c r="AK8" s="1241">
        <v>0</v>
      </c>
      <c r="AL8" s="1242">
        <v>0</v>
      </c>
      <c r="AM8" s="1241">
        <v>0</v>
      </c>
      <c r="AN8" s="1242">
        <v>0</v>
      </c>
      <c r="AO8" s="1241">
        <v>0</v>
      </c>
      <c r="AP8" s="1242">
        <v>0</v>
      </c>
      <c r="AQ8" s="1241">
        <v>0</v>
      </c>
      <c r="AR8" s="1242">
        <v>0</v>
      </c>
      <c r="AS8" s="1241">
        <v>0</v>
      </c>
      <c r="AT8" s="1242">
        <v>0</v>
      </c>
      <c r="AU8" s="1241">
        <v>0</v>
      </c>
      <c r="AV8" s="1242">
        <v>0</v>
      </c>
      <c r="AW8" s="1241">
        <v>0</v>
      </c>
      <c r="AX8" s="1242">
        <v>0</v>
      </c>
      <c r="AY8" s="1241">
        <v>0</v>
      </c>
      <c r="AZ8" s="1242">
        <v>0</v>
      </c>
      <c r="BA8" s="1241">
        <v>0</v>
      </c>
      <c r="BB8" s="1242">
        <v>0</v>
      </c>
      <c r="BC8" s="1241">
        <v>0</v>
      </c>
      <c r="BD8" s="1242">
        <v>0</v>
      </c>
      <c r="BE8" s="1241">
        <v>0</v>
      </c>
      <c r="BF8" s="1242">
        <v>0</v>
      </c>
      <c r="BG8" s="1217"/>
      <c r="BH8" s="1217"/>
      <c r="BI8" s="1217"/>
      <c r="BJ8" s="1217"/>
    </row>
    <row r="9" spans="3:62" hidden="1" x14ac:dyDescent="0.25">
      <c r="C9" s="4073" t="s">
        <v>989</v>
      </c>
      <c r="D9" s="1229" t="s">
        <v>1195</v>
      </c>
      <c r="E9" s="1230"/>
      <c r="F9" s="1231"/>
      <c r="G9" s="1230"/>
      <c r="H9" s="1231"/>
      <c r="I9" s="1230">
        <v>0</v>
      </c>
      <c r="J9" s="1231">
        <v>0</v>
      </c>
      <c r="K9" s="1230"/>
      <c r="L9" s="1231"/>
      <c r="M9" s="1230">
        <v>0</v>
      </c>
      <c r="N9" s="1231">
        <v>0</v>
      </c>
      <c r="O9" s="1230"/>
      <c r="P9" s="1231"/>
      <c r="Q9" s="1230">
        <v>0</v>
      </c>
      <c r="R9" s="1231">
        <v>0</v>
      </c>
      <c r="S9" s="1230"/>
      <c r="T9" s="1231"/>
      <c r="U9" s="1230">
        <v>0</v>
      </c>
      <c r="V9" s="1231">
        <v>0</v>
      </c>
      <c r="W9" s="1230"/>
      <c r="X9" s="1231"/>
      <c r="Y9" s="1230">
        <v>0</v>
      </c>
      <c r="Z9" s="1230">
        <v>0</v>
      </c>
      <c r="AA9" s="1230">
        <v>0</v>
      </c>
      <c r="AB9" s="1231">
        <v>0</v>
      </c>
      <c r="AC9" s="1230"/>
      <c r="AD9" s="1231"/>
      <c r="AE9" s="1230">
        <v>0</v>
      </c>
      <c r="AF9" s="1231">
        <v>0</v>
      </c>
      <c r="AG9" s="1230">
        <v>0</v>
      </c>
      <c r="AH9" s="1231">
        <v>0</v>
      </c>
      <c r="AI9" s="1230">
        <v>0</v>
      </c>
      <c r="AJ9" s="1231">
        <v>0</v>
      </c>
      <c r="AK9" s="1230">
        <v>0</v>
      </c>
      <c r="AL9" s="1231">
        <v>0</v>
      </c>
      <c r="AM9" s="1230">
        <v>0</v>
      </c>
      <c r="AN9" s="1230">
        <v>0</v>
      </c>
      <c r="AO9" s="1230">
        <v>0</v>
      </c>
      <c r="AP9" s="1231">
        <v>0</v>
      </c>
      <c r="AQ9" s="1230">
        <v>0</v>
      </c>
      <c r="AR9" s="1231">
        <v>0</v>
      </c>
      <c r="AS9" s="1230">
        <v>0</v>
      </c>
      <c r="AT9" s="1231">
        <v>0</v>
      </c>
      <c r="AU9" s="1230">
        <v>0</v>
      </c>
      <c r="AV9" s="1231">
        <v>0</v>
      </c>
      <c r="AW9" s="1230">
        <v>0</v>
      </c>
      <c r="AX9" s="1231">
        <v>0</v>
      </c>
      <c r="AY9" s="1230">
        <v>0</v>
      </c>
      <c r="AZ9" s="1231">
        <v>0</v>
      </c>
      <c r="BA9" s="1230">
        <v>0</v>
      </c>
      <c r="BB9" s="1230">
        <v>0</v>
      </c>
      <c r="BC9" s="1230">
        <v>0</v>
      </c>
      <c r="BD9" s="1230">
        <v>0</v>
      </c>
      <c r="BE9" s="1230">
        <v>0</v>
      </c>
      <c r="BF9" s="1231">
        <v>0</v>
      </c>
      <c r="BG9" s="1217"/>
      <c r="BH9" s="1217"/>
      <c r="BI9" s="1217"/>
      <c r="BJ9" s="1217"/>
    </row>
    <row r="10" spans="3:62" x14ac:dyDescent="0.25">
      <c r="C10" s="4074"/>
      <c r="D10" s="1229" t="s">
        <v>2054</v>
      </c>
      <c r="E10" s="1230"/>
      <c r="F10" s="1231"/>
      <c r="G10" s="1230"/>
      <c r="H10" s="1231"/>
      <c r="I10" s="1230">
        <v>0</v>
      </c>
      <c r="J10" s="1231">
        <v>0</v>
      </c>
      <c r="K10" s="1230"/>
      <c r="L10" s="1231"/>
      <c r="M10" s="1230">
        <v>0</v>
      </c>
      <c r="N10" s="1231">
        <v>0</v>
      </c>
      <c r="O10" s="1230"/>
      <c r="P10" s="1231"/>
      <c r="Q10" s="1230">
        <v>0</v>
      </c>
      <c r="R10" s="1231">
        <v>0</v>
      </c>
      <c r="S10" s="1230"/>
      <c r="T10" s="1231"/>
      <c r="U10" s="1230">
        <v>0</v>
      </c>
      <c r="V10" s="1231">
        <v>0</v>
      </c>
      <c r="W10" s="1230"/>
      <c r="X10" s="1231"/>
      <c r="Y10" s="1230">
        <v>0</v>
      </c>
      <c r="Z10" s="1230">
        <v>0</v>
      </c>
      <c r="AA10" s="1230">
        <v>0</v>
      </c>
      <c r="AB10" s="1231">
        <v>0</v>
      </c>
      <c r="AC10" s="1230"/>
      <c r="AD10" s="1231"/>
      <c r="AE10" s="1230">
        <v>0</v>
      </c>
      <c r="AF10" s="1231">
        <v>0</v>
      </c>
      <c r="AG10" s="1230">
        <v>0</v>
      </c>
      <c r="AH10" s="1231">
        <v>0</v>
      </c>
      <c r="AI10" s="1230">
        <v>0</v>
      </c>
      <c r="AJ10" s="1231">
        <v>0</v>
      </c>
      <c r="AK10" s="1230">
        <v>3042.9599999999991</v>
      </c>
      <c r="AL10" s="1231">
        <v>3012.9300000000007</v>
      </c>
      <c r="AM10" s="1230">
        <v>3042.9599999999991</v>
      </c>
      <c r="AN10" s="1230">
        <v>3012.9300000000007</v>
      </c>
      <c r="AO10" s="1230">
        <v>3042.9599999999991</v>
      </c>
      <c r="AP10" s="1231">
        <v>3012.9300000000007</v>
      </c>
      <c r="AQ10" s="1230">
        <v>3615.5599999999995</v>
      </c>
      <c r="AR10" s="1231">
        <v>3426.1200000000003</v>
      </c>
      <c r="AS10" s="1230">
        <v>6658.5199999999986</v>
      </c>
      <c r="AT10" s="1231">
        <v>6439.0500000000011</v>
      </c>
      <c r="AU10" s="1230">
        <v>3969.3449999999993</v>
      </c>
      <c r="AV10" s="1231">
        <v>3574.9399999999996</v>
      </c>
      <c r="AW10" s="1230">
        <v>10627.864999999998</v>
      </c>
      <c r="AX10" s="1231">
        <v>10013.990000000002</v>
      </c>
      <c r="AY10" s="1230">
        <v>5505.8849999999993</v>
      </c>
      <c r="AZ10" s="1231">
        <v>5975.59</v>
      </c>
      <c r="BA10" s="1230">
        <v>13090.789999999997</v>
      </c>
      <c r="BB10" s="1230">
        <v>12976.65</v>
      </c>
      <c r="BC10" s="1230">
        <v>16133.749999999996</v>
      </c>
      <c r="BD10" s="1230">
        <v>15989.58</v>
      </c>
      <c r="BE10" s="1230">
        <v>16133.749999999996</v>
      </c>
      <c r="BF10" s="1231">
        <v>15989.580000000002</v>
      </c>
      <c r="BG10" s="1217"/>
      <c r="BH10" s="1217"/>
      <c r="BI10" s="1217"/>
      <c r="BJ10" s="1217"/>
    </row>
    <row r="11" spans="3:62" x14ac:dyDescent="0.25">
      <c r="C11" s="4074"/>
      <c r="D11" s="1229" t="s">
        <v>1351</v>
      </c>
      <c r="E11" s="1230"/>
      <c r="F11" s="1231"/>
      <c r="G11" s="1230"/>
      <c r="H11" s="1231"/>
      <c r="I11" s="1230">
        <v>0</v>
      </c>
      <c r="J11" s="1231">
        <v>0</v>
      </c>
      <c r="K11" s="1230"/>
      <c r="L11" s="1231"/>
      <c r="M11" s="1230">
        <v>0</v>
      </c>
      <c r="N11" s="1231">
        <v>0</v>
      </c>
      <c r="O11" s="1230">
        <v>209.00499999999997</v>
      </c>
      <c r="P11" s="1231">
        <v>170.32999999999998</v>
      </c>
      <c r="Q11" s="1230">
        <v>209.00499999999997</v>
      </c>
      <c r="R11" s="1231">
        <v>170.32999999999998</v>
      </c>
      <c r="S11" s="1230"/>
      <c r="T11" s="1231"/>
      <c r="U11" s="1230">
        <v>209.00499999999997</v>
      </c>
      <c r="V11" s="1231">
        <v>170.32999999999998</v>
      </c>
      <c r="W11" s="1230"/>
      <c r="X11" s="1231"/>
      <c r="Y11" s="1230">
        <v>209.00499999999997</v>
      </c>
      <c r="Z11" s="1230">
        <v>170.32999999999998</v>
      </c>
      <c r="AA11" s="1230">
        <v>209.00499999999997</v>
      </c>
      <c r="AB11" s="1231">
        <v>170.32999999999998</v>
      </c>
      <c r="AC11" s="1230"/>
      <c r="AD11" s="1231"/>
      <c r="AE11" s="1230">
        <v>209.00499999999997</v>
      </c>
      <c r="AF11" s="1231">
        <v>170.32999999999998</v>
      </c>
      <c r="AG11" s="1230">
        <v>0</v>
      </c>
      <c r="AH11" s="1231">
        <v>0</v>
      </c>
      <c r="AI11" s="1230">
        <v>209.00499999999997</v>
      </c>
      <c r="AJ11" s="1231">
        <v>170.32999999999998</v>
      </c>
      <c r="AK11" s="1230"/>
      <c r="AL11" s="1231">
        <v>0</v>
      </c>
      <c r="AM11" s="1230">
        <v>0</v>
      </c>
      <c r="AN11" s="1230">
        <v>0</v>
      </c>
      <c r="AO11" s="1230">
        <v>209.00499999999997</v>
      </c>
      <c r="AP11" s="1231">
        <v>170.32999999999998</v>
      </c>
      <c r="AQ11" s="1230"/>
      <c r="AR11" s="1231"/>
      <c r="AS11" s="1230">
        <v>209.00499999999997</v>
      </c>
      <c r="AT11" s="1231">
        <v>170.32999999999998</v>
      </c>
      <c r="AU11" s="1230"/>
      <c r="AV11" s="1231"/>
      <c r="AW11" s="1230">
        <v>209.00499999999997</v>
      </c>
      <c r="AX11" s="1231">
        <v>170.32999999999998</v>
      </c>
      <c r="AY11" s="1230"/>
      <c r="AZ11" s="1231"/>
      <c r="BA11" s="1230">
        <v>0</v>
      </c>
      <c r="BB11" s="1230">
        <v>0</v>
      </c>
      <c r="BC11" s="1230">
        <v>0</v>
      </c>
      <c r="BD11" s="1230">
        <v>0</v>
      </c>
      <c r="BE11" s="1230">
        <v>209.00499999999997</v>
      </c>
      <c r="BF11" s="1231">
        <v>170.32999999999998</v>
      </c>
      <c r="BG11" s="1217"/>
      <c r="BH11" s="1217"/>
      <c r="BI11" s="1217"/>
      <c r="BJ11" s="1217"/>
    </row>
    <row r="12" spans="3:62" x14ac:dyDescent="0.25">
      <c r="C12" s="4074"/>
      <c r="D12" s="1229" t="s">
        <v>1199</v>
      </c>
      <c r="E12" s="1230">
        <v>17002.130000000045</v>
      </c>
      <c r="F12" s="1231">
        <v>16995.150000000005</v>
      </c>
      <c r="G12" s="1231">
        <v>16370.2520000001</v>
      </c>
      <c r="H12" s="1231">
        <v>15467.59</v>
      </c>
      <c r="I12" s="1230">
        <v>33372.382000000143</v>
      </c>
      <c r="J12" s="1231">
        <v>32462.740000000005</v>
      </c>
      <c r="K12" s="1230">
        <v>8804.9100000000108</v>
      </c>
      <c r="L12" s="1231">
        <v>8021.2599999999993</v>
      </c>
      <c r="M12" s="1230">
        <v>42177.292000000154</v>
      </c>
      <c r="N12" s="1231">
        <v>40484.000000000007</v>
      </c>
      <c r="O12" s="1230">
        <v>4976.0999999999995</v>
      </c>
      <c r="P12" s="1231">
        <v>6567.83</v>
      </c>
      <c r="Q12" s="1230">
        <v>47153.392000000153</v>
      </c>
      <c r="R12" s="1231">
        <v>47051.830000000009</v>
      </c>
      <c r="S12" s="1230">
        <v>7993.5050000000101</v>
      </c>
      <c r="T12" s="1231">
        <v>7894.5399999999991</v>
      </c>
      <c r="U12" s="1230">
        <v>55146.897000000165</v>
      </c>
      <c r="V12" s="1231">
        <v>54946.37000000001</v>
      </c>
      <c r="W12" s="542">
        <v>10034.310000000018</v>
      </c>
      <c r="X12" s="1231">
        <v>9974.5899999999965</v>
      </c>
      <c r="Y12" s="1230">
        <v>23003.91500000003</v>
      </c>
      <c r="Z12" s="1230">
        <v>24436.959999999995</v>
      </c>
      <c r="AA12" s="1230">
        <v>65181.207000000184</v>
      </c>
      <c r="AB12" s="1231">
        <v>64920.960000000006</v>
      </c>
      <c r="AC12" s="1230">
        <v>11021.86</v>
      </c>
      <c r="AD12" s="1231">
        <v>7111.8199999999988</v>
      </c>
      <c r="AE12" s="1230">
        <v>76203.067000000185</v>
      </c>
      <c r="AF12" s="1231">
        <v>72032.78</v>
      </c>
      <c r="AG12" s="1230">
        <v>0</v>
      </c>
      <c r="AH12" s="1231">
        <v>3798.27</v>
      </c>
      <c r="AI12" s="1230">
        <v>76203.067000000185</v>
      </c>
      <c r="AJ12" s="1231">
        <v>75831.05</v>
      </c>
      <c r="AK12" s="1230">
        <v>11115.110000000017</v>
      </c>
      <c r="AL12" s="1231">
        <v>9699.6000000000022</v>
      </c>
      <c r="AM12" s="1230">
        <v>22136.970000000016</v>
      </c>
      <c r="AN12" s="1230">
        <v>20609.690000000002</v>
      </c>
      <c r="AO12" s="1230">
        <v>87318.1770000002</v>
      </c>
      <c r="AP12" s="1231">
        <v>85530.650000000009</v>
      </c>
      <c r="AQ12" s="1230">
        <v>10765.540000000045</v>
      </c>
      <c r="AR12" s="1231">
        <v>11362.95</v>
      </c>
      <c r="AS12" s="1230">
        <v>98083.717000000237</v>
      </c>
      <c r="AT12" s="1231">
        <v>96893.6</v>
      </c>
      <c r="AU12" s="1230">
        <v>12197.285000000036</v>
      </c>
      <c r="AV12" s="1231">
        <v>12260.820000000003</v>
      </c>
      <c r="AW12" s="1230">
        <v>110281.00200000027</v>
      </c>
      <c r="AX12" s="1231">
        <v>109154.42000000001</v>
      </c>
      <c r="AY12" s="1230">
        <v>12472.825000000019</v>
      </c>
      <c r="AZ12" s="1231">
        <v>12275.069999999996</v>
      </c>
      <c r="BA12" s="1230">
        <v>35435.650000000096</v>
      </c>
      <c r="BB12" s="1230">
        <v>35898.839999999997</v>
      </c>
      <c r="BC12" s="1230">
        <v>57572.620000000112</v>
      </c>
      <c r="BD12" s="1230">
        <v>56508.53</v>
      </c>
      <c r="BE12" s="1230">
        <v>122753.82700000028</v>
      </c>
      <c r="BF12" s="1231">
        <v>121429.49</v>
      </c>
      <c r="BG12" s="1217"/>
      <c r="BH12" s="1217"/>
      <c r="BI12" s="1217"/>
      <c r="BJ12" s="1217"/>
    </row>
    <row r="13" spans="3:62" x14ac:dyDescent="0.25">
      <c r="C13" s="4074"/>
      <c r="D13" s="1229" t="s">
        <v>1198</v>
      </c>
      <c r="E13" s="1230">
        <v>3378.3400000000006</v>
      </c>
      <c r="F13" s="1231">
        <v>2082.0499999999997</v>
      </c>
      <c r="G13" s="1230">
        <v>14162.815000000001</v>
      </c>
      <c r="H13" s="1231">
        <v>15916.649999999996</v>
      </c>
      <c r="I13" s="1230">
        <v>17541.155000000002</v>
      </c>
      <c r="J13" s="1231">
        <v>17998.699999999997</v>
      </c>
      <c r="K13" s="1230">
        <v>8108.4250000000102</v>
      </c>
      <c r="L13" s="1231">
        <v>8005.3700000000008</v>
      </c>
      <c r="M13" s="1230">
        <v>25649.580000000013</v>
      </c>
      <c r="N13" s="1231">
        <v>26004.07</v>
      </c>
      <c r="O13" s="1230">
        <v>9221.87500000002</v>
      </c>
      <c r="P13" s="1231">
        <v>8195.93</v>
      </c>
      <c r="Q13" s="1230">
        <v>34871.455000000031</v>
      </c>
      <c r="R13" s="1231">
        <v>34200</v>
      </c>
      <c r="S13" s="1230">
        <v>6638.0700000000061</v>
      </c>
      <c r="T13" s="1231">
        <v>7408.1799999999994</v>
      </c>
      <c r="U13" s="1230">
        <v>41509.525000000038</v>
      </c>
      <c r="V13" s="1231">
        <v>41608.18</v>
      </c>
      <c r="W13" s="542">
        <v>13174.49</v>
      </c>
      <c r="X13" s="1231">
        <v>12735.030000000006</v>
      </c>
      <c r="Y13" s="1230">
        <v>29034.435000000027</v>
      </c>
      <c r="Z13" s="1230">
        <v>28339.140000000007</v>
      </c>
      <c r="AA13" s="1230">
        <v>54684.015000000043</v>
      </c>
      <c r="AB13" s="1231">
        <v>54343.210000000006</v>
      </c>
      <c r="AC13" s="1230">
        <v>15172.55</v>
      </c>
      <c r="AD13" s="1231">
        <v>15211.889999999996</v>
      </c>
      <c r="AE13" s="1230">
        <v>69856.565000000046</v>
      </c>
      <c r="AF13" s="1231">
        <v>69555.100000000006</v>
      </c>
      <c r="AG13" s="1230">
        <v>0</v>
      </c>
      <c r="AH13" s="1231">
        <v>63.66</v>
      </c>
      <c r="AI13" s="1230">
        <v>69856.565000000046</v>
      </c>
      <c r="AJ13" s="1231">
        <v>69618.760000000009</v>
      </c>
      <c r="AK13" s="1230">
        <v>10141.085000000015</v>
      </c>
      <c r="AL13" s="1231">
        <v>9978.9400000000023</v>
      </c>
      <c r="AM13" s="1230">
        <v>25313.635000000017</v>
      </c>
      <c r="AN13" s="1230">
        <v>25254.489999999998</v>
      </c>
      <c r="AO13" s="1230">
        <v>79997.650000000067</v>
      </c>
      <c r="AP13" s="1231">
        <v>79597.700000000012</v>
      </c>
      <c r="AQ13" s="1230">
        <v>11311.77000000003</v>
      </c>
      <c r="AR13" s="1231">
        <v>11094.81</v>
      </c>
      <c r="AS13" s="1230">
        <v>91309.4200000001</v>
      </c>
      <c r="AT13" s="1231">
        <v>90692.510000000009</v>
      </c>
      <c r="AU13" s="1230">
        <v>8294.9450000000033</v>
      </c>
      <c r="AV13" s="1231">
        <v>7065.4400000000023</v>
      </c>
      <c r="AW13" s="1230">
        <v>99604.365000000107</v>
      </c>
      <c r="AX13" s="1231">
        <v>97757.950000000012</v>
      </c>
      <c r="AY13" s="1230">
        <v>12979.250000000018</v>
      </c>
      <c r="AZ13" s="1231">
        <v>13521.100000000002</v>
      </c>
      <c r="BA13" s="1230">
        <v>32585.965000000051</v>
      </c>
      <c r="BB13" s="1230">
        <v>31681.350000000002</v>
      </c>
      <c r="BC13" s="1230">
        <v>57899.600000000064</v>
      </c>
      <c r="BD13" s="1230">
        <v>56935.839999999997</v>
      </c>
      <c r="BE13" s="1230">
        <v>112583.61500000012</v>
      </c>
      <c r="BF13" s="1231">
        <v>111279.05000000002</v>
      </c>
      <c r="BG13" s="1217"/>
      <c r="BH13" s="1217"/>
      <c r="BI13" s="1217"/>
      <c r="BJ13" s="1217"/>
    </row>
    <row r="14" spans="3:62" ht="15.75" thickBot="1" x14ac:dyDescent="0.3">
      <c r="C14" s="4074"/>
      <c r="D14" s="1229" t="s">
        <v>1197</v>
      </c>
      <c r="E14" s="1230">
        <v>8993.9100000000235</v>
      </c>
      <c r="F14" s="1231">
        <v>8801.3499999999985</v>
      </c>
      <c r="G14" s="1230">
        <v>3404.9249999999988</v>
      </c>
      <c r="H14" s="1231">
        <v>2987.41</v>
      </c>
      <c r="I14" s="1230">
        <v>12398.835000000023</v>
      </c>
      <c r="J14" s="1231">
        <v>11788.759999999998</v>
      </c>
      <c r="K14" s="1230">
        <v>7062.05800000001</v>
      </c>
      <c r="L14" s="1231">
        <v>7473.5700000000006</v>
      </c>
      <c r="M14" s="1230">
        <v>19460.893000000033</v>
      </c>
      <c r="N14" s="1231">
        <v>19262.329999999998</v>
      </c>
      <c r="O14" s="1230">
        <v>9885.755000000021</v>
      </c>
      <c r="P14" s="1231">
        <v>7753.16</v>
      </c>
      <c r="Q14" s="1230">
        <v>29346.648000000052</v>
      </c>
      <c r="R14" s="1231">
        <v>27015.489999999998</v>
      </c>
      <c r="S14" s="1230">
        <v>6986.1550000000079</v>
      </c>
      <c r="T14" s="1231">
        <v>8531.5600000000013</v>
      </c>
      <c r="U14" s="1230">
        <v>36332.803000000058</v>
      </c>
      <c r="V14" s="1231">
        <v>35547.050000000003</v>
      </c>
      <c r="W14" s="542">
        <v>1404.9149999999997</v>
      </c>
      <c r="X14" s="1231">
        <v>1645.8000000000002</v>
      </c>
      <c r="Y14" s="1230">
        <v>18276.82500000003</v>
      </c>
      <c r="Z14" s="1230">
        <v>17930.52</v>
      </c>
      <c r="AA14" s="1230">
        <v>37737.718000000066</v>
      </c>
      <c r="AB14" s="1231">
        <v>37192.85</v>
      </c>
      <c r="AC14" s="1230">
        <v>8169.78</v>
      </c>
      <c r="AD14" s="1231">
        <v>8195.2000000000007</v>
      </c>
      <c r="AE14" s="1230">
        <v>45907.498000000065</v>
      </c>
      <c r="AF14" s="1231">
        <v>45388.05</v>
      </c>
      <c r="AG14" s="1230">
        <v>1494.8950000000002</v>
      </c>
      <c r="AH14" s="1231">
        <v>1487.46</v>
      </c>
      <c r="AI14" s="1230">
        <v>47402.393000000062</v>
      </c>
      <c r="AJ14" s="1231">
        <v>46875.51</v>
      </c>
      <c r="AK14" s="1230">
        <v>9599.7750000000106</v>
      </c>
      <c r="AL14" s="1231">
        <v>9575.2900000000009</v>
      </c>
      <c r="AM14" s="1230">
        <v>19264.450000000012</v>
      </c>
      <c r="AN14" s="1230">
        <v>19257.95</v>
      </c>
      <c r="AO14" s="1230">
        <v>57002.168000000071</v>
      </c>
      <c r="AP14" s="1231">
        <v>56450.8</v>
      </c>
      <c r="AQ14" s="1230">
        <v>9831.3050000000112</v>
      </c>
      <c r="AR14" s="1231">
        <v>9671.7299999999977</v>
      </c>
      <c r="AS14" s="1230">
        <v>66833.473000000085</v>
      </c>
      <c r="AT14" s="1231">
        <v>66122.53</v>
      </c>
      <c r="AU14" s="1230">
        <v>4459.2950000000001</v>
      </c>
      <c r="AV14" s="1231">
        <v>1823.8900000000003</v>
      </c>
      <c r="AW14" s="1230">
        <v>71292.768000000084</v>
      </c>
      <c r="AX14" s="1231">
        <v>67946.42</v>
      </c>
      <c r="AY14" s="1230">
        <v>4327.2199999999993</v>
      </c>
      <c r="AZ14" s="1231">
        <v>6921.8799999999974</v>
      </c>
      <c r="BA14" s="1230">
        <v>18617.820000000011</v>
      </c>
      <c r="BB14" s="1230">
        <v>18417.499999999996</v>
      </c>
      <c r="BC14" s="1230">
        <v>37882.270000000019</v>
      </c>
      <c r="BD14" s="1230">
        <v>37675.449999999997</v>
      </c>
      <c r="BE14" s="1230">
        <v>75619.988000000085</v>
      </c>
      <c r="BF14" s="1231">
        <v>74868.299999999988</v>
      </c>
      <c r="BG14" s="1217"/>
      <c r="BH14" s="1217"/>
      <c r="BI14" s="1217"/>
      <c r="BJ14" s="1217"/>
    </row>
    <row r="15" spans="3:62" ht="15.75" thickBot="1" x14ac:dyDescent="0.3">
      <c r="C15" s="4075"/>
      <c r="D15" s="1244" t="s">
        <v>2</v>
      </c>
      <c r="E15" s="1245">
        <v>29374.38000000007</v>
      </c>
      <c r="F15" s="1246">
        <v>27878.550000000003</v>
      </c>
      <c r="G15" s="1245">
        <v>33937.9920000001</v>
      </c>
      <c r="H15" s="1246">
        <v>34371.649999999994</v>
      </c>
      <c r="I15" s="1245">
        <v>63312.372000000163</v>
      </c>
      <c r="J15" s="1246">
        <v>62250.2</v>
      </c>
      <c r="K15" s="1247">
        <v>23975.393000000033</v>
      </c>
      <c r="L15" s="1247">
        <v>23500.2</v>
      </c>
      <c r="M15" s="1245">
        <v>87287.765000000189</v>
      </c>
      <c r="N15" s="1248">
        <v>85750.400000000009</v>
      </c>
      <c r="O15" s="1247">
        <v>24292.735000000041</v>
      </c>
      <c r="P15" s="1246">
        <v>22687.25</v>
      </c>
      <c r="Q15" s="1245">
        <v>111580.50000000023</v>
      </c>
      <c r="R15" s="1246">
        <v>108437.65</v>
      </c>
      <c r="S15" s="1247">
        <v>21617.730000000025</v>
      </c>
      <c r="T15" s="1246">
        <v>23834.28</v>
      </c>
      <c r="U15" s="1245">
        <v>133198.23000000027</v>
      </c>
      <c r="V15" s="1246">
        <v>132271.93</v>
      </c>
      <c r="W15" s="1247">
        <v>24613.715000000018</v>
      </c>
      <c r="X15" s="1246">
        <v>24355.420000000002</v>
      </c>
      <c r="Y15" s="1245">
        <v>70524.18000000008</v>
      </c>
      <c r="Z15" s="1246">
        <v>70876.950000000012</v>
      </c>
      <c r="AA15" s="1245">
        <v>157811.9450000003</v>
      </c>
      <c r="AB15" s="1246">
        <v>156627.35</v>
      </c>
      <c r="AC15" s="1247">
        <v>34364.19</v>
      </c>
      <c r="AD15" s="1246">
        <v>30518.909999999996</v>
      </c>
      <c r="AE15" s="1245">
        <v>192176.1350000003</v>
      </c>
      <c r="AF15" s="1246">
        <v>187146.26</v>
      </c>
      <c r="AG15" s="1247">
        <v>1494.8950000000002</v>
      </c>
      <c r="AH15" s="1246">
        <v>5349.3899999999994</v>
      </c>
      <c r="AI15" s="1245">
        <v>193671.03000000029</v>
      </c>
      <c r="AJ15" s="1246">
        <v>192495.65000000002</v>
      </c>
      <c r="AK15" s="1247">
        <v>33898.930000000044</v>
      </c>
      <c r="AL15" s="1246">
        <v>32266.760000000006</v>
      </c>
      <c r="AM15" s="1245">
        <v>69758.015000000043</v>
      </c>
      <c r="AN15" s="1246">
        <v>68135.06</v>
      </c>
      <c r="AO15" s="1245">
        <v>227569.96000000031</v>
      </c>
      <c r="AP15" s="1246">
        <v>224762.41000000003</v>
      </c>
      <c r="AQ15" s="1247">
        <v>35524.17500000009</v>
      </c>
      <c r="AR15" s="1246">
        <v>35555.61</v>
      </c>
      <c r="AS15" s="1245">
        <v>263094.13500000042</v>
      </c>
      <c r="AT15" s="1246">
        <v>260318.02000000002</v>
      </c>
      <c r="AU15" s="1247">
        <v>28920.870000000039</v>
      </c>
      <c r="AV15" s="1246">
        <v>24725.090000000004</v>
      </c>
      <c r="AW15" s="1245">
        <v>292015.00500000047</v>
      </c>
      <c r="AX15" s="1246">
        <v>285043.11000000004</v>
      </c>
      <c r="AY15" s="1247">
        <v>35285.180000000037</v>
      </c>
      <c r="AZ15" s="1246">
        <v>38693.64</v>
      </c>
      <c r="BA15" s="1245">
        <v>99730.225000000151</v>
      </c>
      <c r="BB15" s="1246">
        <v>98974.34</v>
      </c>
      <c r="BC15" s="1245">
        <v>169488.24000000019</v>
      </c>
      <c r="BD15" s="1246">
        <v>167109.4</v>
      </c>
      <c r="BE15" s="1245">
        <v>327300.18500000046</v>
      </c>
      <c r="BF15" s="1246">
        <v>323736.75</v>
      </c>
      <c r="BG15" s="1217"/>
      <c r="BH15" s="1217"/>
      <c r="BI15" s="1217"/>
      <c r="BJ15" s="1217"/>
    </row>
    <row r="16" spans="3:62" ht="19.5" thickBot="1" x14ac:dyDescent="0.3">
      <c r="C16" s="4068" t="s">
        <v>990</v>
      </c>
      <c r="D16" s="4069"/>
      <c r="E16" s="1249">
        <v>29374.38000000007</v>
      </c>
      <c r="F16" s="1250">
        <v>27878.550000000003</v>
      </c>
      <c r="G16" s="1249">
        <v>33937.9920000001</v>
      </c>
      <c r="H16" s="1250">
        <v>34371.649999999994</v>
      </c>
      <c r="I16" s="1249">
        <v>63312.372000000163</v>
      </c>
      <c r="J16" s="1250">
        <v>62250.2</v>
      </c>
      <c r="K16" s="1251">
        <v>23975.393000000033</v>
      </c>
      <c r="L16" s="1249">
        <v>23500.2</v>
      </c>
      <c r="M16" s="1249">
        <v>87287.765000000189</v>
      </c>
      <c r="N16" s="1252">
        <v>85750.400000000009</v>
      </c>
      <c r="O16" s="1249">
        <v>24292.735000000041</v>
      </c>
      <c r="P16" s="1250">
        <v>22687.25</v>
      </c>
      <c r="Q16" s="1249">
        <v>111580.50000000023</v>
      </c>
      <c r="R16" s="1250">
        <v>108437.65</v>
      </c>
      <c r="S16" s="1249">
        <v>21617.730000000025</v>
      </c>
      <c r="T16" s="1250">
        <v>23834.28</v>
      </c>
      <c r="U16" s="1249">
        <v>133198.23000000027</v>
      </c>
      <c r="V16" s="1250">
        <v>132271.93</v>
      </c>
      <c r="W16" s="1249">
        <v>24613.715000000018</v>
      </c>
      <c r="X16" s="1250">
        <v>24355.420000000002</v>
      </c>
      <c r="Y16" s="1249">
        <v>70524.18000000008</v>
      </c>
      <c r="Z16" s="1250">
        <v>70876.950000000012</v>
      </c>
      <c r="AA16" s="1249">
        <v>157811.9450000003</v>
      </c>
      <c r="AB16" s="1250">
        <v>156627.35</v>
      </c>
      <c r="AC16" s="1249">
        <v>34364.19</v>
      </c>
      <c r="AD16" s="1250">
        <v>30518.909999999996</v>
      </c>
      <c r="AE16" s="1249">
        <v>192176.1350000003</v>
      </c>
      <c r="AF16" s="1250">
        <v>187146.26</v>
      </c>
      <c r="AG16" s="1249">
        <v>1494.8950000000002</v>
      </c>
      <c r="AH16" s="1250">
        <v>5349.3899999999994</v>
      </c>
      <c r="AI16" s="1249">
        <v>193671.03000000029</v>
      </c>
      <c r="AJ16" s="1250">
        <v>192495.65000000002</v>
      </c>
      <c r="AK16" s="1249">
        <v>33898.930000000044</v>
      </c>
      <c r="AL16" s="1250">
        <v>32266.760000000006</v>
      </c>
      <c r="AM16" s="1249">
        <v>69758.015000000043</v>
      </c>
      <c r="AN16" s="1250">
        <v>68135.06</v>
      </c>
      <c r="AO16" s="1249">
        <v>227569.96000000031</v>
      </c>
      <c r="AP16" s="1250">
        <v>224762.41000000003</v>
      </c>
      <c r="AQ16" s="1249">
        <v>35524.17500000009</v>
      </c>
      <c r="AR16" s="1250">
        <v>35555.61</v>
      </c>
      <c r="AS16" s="1249">
        <v>263094.13500000042</v>
      </c>
      <c r="AT16" s="1250">
        <v>260318.02000000002</v>
      </c>
      <c r="AU16" s="1249">
        <v>28920.870000000039</v>
      </c>
      <c r="AV16" s="1250">
        <v>24725.090000000004</v>
      </c>
      <c r="AW16" s="1249">
        <v>292015.00500000047</v>
      </c>
      <c r="AX16" s="1250">
        <v>285043.11000000004</v>
      </c>
      <c r="AY16" s="1249">
        <v>35285.180000000037</v>
      </c>
      <c r="AZ16" s="1250">
        <v>38693.64</v>
      </c>
      <c r="BA16" s="1249">
        <v>99730.225000000151</v>
      </c>
      <c r="BB16" s="1250">
        <v>98974.34</v>
      </c>
      <c r="BC16" s="1249">
        <v>169488.24000000019</v>
      </c>
      <c r="BD16" s="1250">
        <v>167109.4</v>
      </c>
      <c r="BE16" s="1249">
        <v>327300.18500000046</v>
      </c>
      <c r="BF16" s="1250">
        <v>323736.75</v>
      </c>
      <c r="BG16" s="1217"/>
      <c r="BH16" s="1217"/>
      <c r="BI16" s="1217"/>
      <c r="BJ16" s="1217"/>
    </row>
    <row r="18" spans="4:26" x14ac:dyDescent="0.25">
      <c r="Z18" s="1217"/>
    </row>
    <row r="19" spans="4:26" x14ac:dyDescent="0.25">
      <c r="Z19" s="1217"/>
    </row>
    <row r="20" spans="4:26" ht="23.25" hidden="1" x14ac:dyDescent="0.35">
      <c r="D20" s="3977" t="s">
        <v>1108</v>
      </c>
      <c r="E20" s="3977"/>
      <c r="F20" s="3977"/>
      <c r="G20" s="3977"/>
      <c r="H20" s="3977"/>
      <c r="I20" s="3977"/>
      <c r="J20" s="3977"/>
      <c r="K20" s="3977"/>
      <c r="L20" s="3977"/>
      <c r="M20" s="3977"/>
      <c r="N20" s="3977"/>
      <c r="O20" s="3977"/>
      <c r="P20" s="3977"/>
      <c r="Q20" s="3977"/>
      <c r="R20" s="3977"/>
      <c r="S20" s="3977"/>
      <c r="T20" s="3977"/>
    </row>
    <row r="21" spans="4:26" hidden="1" x14ac:dyDescent="0.25"/>
    <row r="22" spans="4:26" hidden="1" x14ac:dyDescent="0.25">
      <c r="D22" s="347"/>
      <c r="E22" s="347"/>
      <c r="F22" s="1253" t="s">
        <v>970</v>
      </c>
      <c r="G22" s="1253" t="s">
        <v>993</v>
      </c>
      <c r="H22" s="1253" t="s">
        <v>997</v>
      </c>
      <c r="I22" s="1253"/>
      <c r="J22" s="1253"/>
      <c r="K22" s="1253" t="s">
        <v>639</v>
      </c>
      <c r="L22" s="1253" t="s">
        <v>1006</v>
      </c>
      <c r="M22" s="1253" t="s">
        <v>1028</v>
      </c>
      <c r="N22" s="1253" t="s">
        <v>1076</v>
      </c>
      <c r="O22" s="1253" t="s">
        <v>662</v>
      </c>
      <c r="P22" s="1253" t="s">
        <v>659</v>
      </c>
      <c r="Q22" s="1253"/>
      <c r="R22" s="1253"/>
      <c r="S22" s="1253" t="s">
        <v>1103</v>
      </c>
      <c r="T22" s="1253" t="s">
        <v>1104</v>
      </c>
    </row>
    <row r="23" spans="4:26" hidden="1" x14ac:dyDescent="0.25">
      <c r="D23" s="347" t="s">
        <v>975</v>
      </c>
      <c r="E23" s="347" t="s">
        <v>66</v>
      </c>
      <c r="F23" s="1254">
        <v>0</v>
      </c>
      <c r="G23" s="1254">
        <v>0</v>
      </c>
      <c r="H23" s="1254">
        <v>1279.2</v>
      </c>
      <c r="I23" s="1254"/>
      <c r="J23" s="1254"/>
      <c r="K23" s="1254">
        <v>1279.2</v>
      </c>
      <c r="L23" s="1254">
        <v>0</v>
      </c>
      <c r="M23" s="1254">
        <v>850.75</v>
      </c>
      <c r="N23" s="1254">
        <v>1435</v>
      </c>
      <c r="O23" s="1254">
        <v>2285.75</v>
      </c>
      <c r="P23" s="1254">
        <v>3564.95</v>
      </c>
      <c r="Q23" s="1254"/>
      <c r="R23" s="1254"/>
      <c r="S23" s="1254">
        <v>988.1</v>
      </c>
      <c r="T23" s="1254">
        <v>4553.05</v>
      </c>
    </row>
    <row r="24" spans="4:26" hidden="1" x14ac:dyDescent="0.25">
      <c r="D24" s="347" t="s">
        <v>978</v>
      </c>
      <c r="E24" s="347" t="s">
        <v>66</v>
      </c>
      <c r="F24" s="1254">
        <v>516.12</v>
      </c>
      <c r="G24" s="1254">
        <v>332.09999999999997</v>
      </c>
      <c r="H24" s="1254">
        <v>0</v>
      </c>
      <c r="I24" s="1254"/>
      <c r="J24" s="1254"/>
      <c r="K24" s="1254">
        <v>848.22</v>
      </c>
      <c r="L24" s="1254">
        <v>0</v>
      </c>
      <c r="M24" s="1254">
        <v>0</v>
      </c>
      <c r="N24" s="1254">
        <v>529</v>
      </c>
      <c r="O24" s="1254">
        <v>529</v>
      </c>
      <c r="P24" s="1254">
        <v>1377.22</v>
      </c>
      <c r="Q24" s="1254"/>
      <c r="R24" s="1254"/>
      <c r="S24" s="1254">
        <v>740.05</v>
      </c>
      <c r="T24" s="1254">
        <v>2117.27</v>
      </c>
    </row>
    <row r="25" spans="4:26" hidden="1" x14ac:dyDescent="0.25">
      <c r="D25" s="347" t="s">
        <v>977</v>
      </c>
      <c r="E25" s="347" t="s">
        <v>66</v>
      </c>
      <c r="F25" s="1254">
        <v>367.24799999999999</v>
      </c>
      <c r="G25" s="1254">
        <v>0</v>
      </c>
      <c r="H25" s="1254">
        <v>393.6</v>
      </c>
      <c r="I25" s="1254"/>
      <c r="J25" s="1254"/>
      <c r="K25" s="1254">
        <v>760.84799999999996</v>
      </c>
      <c r="L25" s="1254">
        <v>1521.1</v>
      </c>
      <c r="M25" s="1254">
        <v>742.09999999999991</v>
      </c>
      <c r="N25" s="1254">
        <v>845</v>
      </c>
      <c r="O25" s="1254">
        <v>3108.2</v>
      </c>
      <c r="P25" s="1254">
        <v>3869.0479999999998</v>
      </c>
      <c r="Q25" s="1254"/>
      <c r="R25" s="1254"/>
      <c r="S25" s="1254">
        <v>1566.2</v>
      </c>
      <c r="T25" s="1254">
        <v>5435.2479999999996</v>
      </c>
    </row>
    <row r="26" spans="4:26" hidden="1" x14ac:dyDescent="0.25">
      <c r="D26" s="347" t="s">
        <v>979</v>
      </c>
      <c r="E26" s="347" t="s">
        <v>66</v>
      </c>
      <c r="F26" s="1254">
        <v>1028.192</v>
      </c>
      <c r="G26" s="1254">
        <v>313.64999999999998</v>
      </c>
      <c r="H26" s="1254">
        <v>1558</v>
      </c>
      <c r="I26" s="1254"/>
      <c r="J26" s="1254"/>
      <c r="K26" s="1254">
        <v>2899.8420000000001</v>
      </c>
      <c r="L26" s="1254">
        <v>1033.1999999999998</v>
      </c>
      <c r="M26" s="1254">
        <v>491.99999999999994</v>
      </c>
      <c r="N26" s="1254">
        <v>759</v>
      </c>
      <c r="O26" s="1254">
        <v>2284.1999999999998</v>
      </c>
      <c r="P26" s="1254">
        <v>5184.0419999999995</v>
      </c>
      <c r="Q26" s="1254"/>
      <c r="R26" s="1254"/>
      <c r="S26" s="1254">
        <v>1221.8</v>
      </c>
      <c r="T26" s="1254">
        <v>6405.8419999999996</v>
      </c>
    </row>
    <row r="27" spans="4:26" hidden="1" x14ac:dyDescent="0.25">
      <c r="D27" s="347" t="s">
        <v>994</v>
      </c>
      <c r="E27" s="347" t="s">
        <v>66</v>
      </c>
      <c r="F27" s="1254">
        <v>0</v>
      </c>
      <c r="G27" s="1254">
        <v>143.5</v>
      </c>
      <c r="H27" s="1254">
        <v>0</v>
      </c>
      <c r="I27" s="1254"/>
      <c r="J27" s="1254"/>
      <c r="K27" s="1254">
        <v>143.5</v>
      </c>
      <c r="L27" s="1254">
        <v>0</v>
      </c>
      <c r="M27" s="1254">
        <v>0</v>
      </c>
      <c r="N27" s="1254">
        <v>0</v>
      </c>
      <c r="O27" s="1254">
        <v>0</v>
      </c>
      <c r="P27" s="1254">
        <v>143.5</v>
      </c>
      <c r="Q27" s="1254"/>
      <c r="R27" s="1254"/>
      <c r="S27" s="1254">
        <v>0</v>
      </c>
      <c r="T27" s="1254">
        <v>143.5</v>
      </c>
    </row>
    <row r="28" spans="4:26" hidden="1" x14ac:dyDescent="0.25">
      <c r="D28" s="347" t="s">
        <v>980</v>
      </c>
      <c r="E28" s="347" t="s">
        <v>66</v>
      </c>
      <c r="F28" s="1254">
        <v>42.84</v>
      </c>
      <c r="G28" s="1254">
        <v>0</v>
      </c>
      <c r="H28" s="1254">
        <v>0</v>
      </c>
      <c r="I28" s="1254"/>
      <c r="J28" s="1254"/>
      <c r="K28" s="1254">
        <v>42.84</v>
      </c>
      <c r="L28" s="1254">
        <v>0</v>
      </c>
      <c r="M28" s="1254">
        <v>153.75</v>
      </c>
      <c r="N28" s="1254">
        <v>0</v>
      </c>
      <c r="O28" s="1254">
        <v>153.75</v>
      </c>
      <c r="P28" s="1254">
        <v>196.59</v>
      </c>
      <c r="Q28" s="1254"/>
      <c r="R28" s="1254"/>
      <c r="S28" s="1254">
        <v>0</v>
      </c>
      <c r="T28" s="1254">
        <v>196.59</v>
      </c>
    </row>
    <row r="29" spans="4:26" hidden="1" x14ac:dyDescent="0.25">
      <c r="D29" s="347" t="s">
        <v>925</v>
      </c>
      <c r="E29" s="347" t="s">
        <v>66</v>
      </c>
      <c r="F29" s="1254">
        <v>2756.5039999999999</v>
      </c>
      <c r="G29" s="1254">
        <v>3013.4999999999995</v>
      </c>
      <c r="H29" s="1254">
        <v>6814.2</v>
      </c>
      <c r="I29" s="1254"/>
      <c r="J29" s="1254"/>
      <c r="K29" s="1254">
        <v>12584.203999999998</v>
      </c>
      <c r="L29" s="1254">
        <v>5334.0999999999995</v>
      </c>
      <c r="M29" s="1254">
        <v>6262.75</v>
      </c>
      <c r="N29" s="1254">
        <v>9301</v>
      </c>
      <c r="O29" s="1254">
        <v>20897.849999999999</v>
      </c>
      <c r="P29" s="1254">
        <v>33482.053999999996</v>
      </c>
      <c r="Q29" s="1254"/>
      <c r="R29" s="1254"/>
      <c r="S29" s="1254">
        <v>7052</v>
      </c>
      <c r="T29" s="1254">
        <v>40534.053999999996</v>
      </c>
    </row>
    <row r="30" spans="4:26" ht="18.75" hidden="1" x14ac:dyDescent="0.3">
      <c r="D30" s="1255" t="s">
        <v>2</v>
      </c>
      <c r="E30" s="1255"/>
      <c r="F30" s="1256">
        <v>4710.9039999999995</v>
      </c>
      <c r="G30" s="1256">
        <v>3802.7499999999995</v>
      </c>
      <c r="H30" s="1256">
        <v>10045</v>
      </c>
      <c r="I30" s="1256"/>
      <c r="J30" s="1256"/>
      <c r="K30" s="1256">
        <v>18558.653999999999</v>
      </c>
      <c r="L30" s="1256">
        <v>7888.4</v>
      </c>
      <c r="M30" s="1256">
        <v>8501.35</v>
      </c>
      <c r="N30" s="1256">
        <v>12869</v>
      </c>
      <c r="O30" s="1256">
        <v>29258.75</v>
      </c>
      <c r="P30" s="1256">
        <v>47817.403999999995</v>
      </c>
      <c r="Q30" s="1256"/>
      <c r="R30" s="1256"/>
      <c r="S30" s="1256">
        <v>11568.150000000001</v>
      </c>
      <c r="T30" s="1256">
        <v>59385.553999999996</v>
      </c>
    </row>
  </sheetData>
  <mergeCells count="32">
    <mergeCell ref="AY3:AZ3"/>
    <mergeCell ref="BE3:BF3"/>
    <mergeCell ref="BA3:BB3"/>
    <mergeCell ref="BC3:BD3"/>
    <mergeCell ref="D20:T20"/>
    <mergeCell ref="C16:D16"/>
    <mergeCell ref="S3:T3"/>
    <mergeCell ref="O3:P3"/>
    <mergeCell ref="E3:F3"/>
    <mergeCell ref="C5:C8"/>
    <mergeCell ref="I3:J3"/>
    <mergeCell ref="K3:L3"/>
    <mergeCell ref="M3:N3"/>
    <mergeCell ref="Q3:R3"/>
    <mergeCell ref="AA3:AB3"/>
    <mergeCell ref="C9:C15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Q1" workbookViewId="0">
      <selection activeCell="BS12" sqref="BS12"/>
    </sheetView>
  </sheetViews>
  <sheetFormatPr defaultRowHeight="15" x14ac:dyDescent="0.25"/>
  <cols>
    <col min="1" max="3" width="9.140625" style="32"/>
    <col min="4" max="4" width="38.7109375" style="32" bestFit="1" customWidth="1"/>
    <col min="5" max="5" width="7.7109375" style="32" bestFit="1" customWidth="1"/>
    <col min="6" max="6" width="9.140625" style="32" hidden="1" customWidth="1"/>
    <col min="7" max="7" width="10.85546875" style="32" customWidth="1"/>
    <col min="8" max="8" width="2.7109375" style="32" hidden="1" customWidth="1"/>
    <col min="9" max="9" width="10.7109375" style="32" customWidth="1"/>
    <col min="10" max="10" width="2.7109375" style="32" hidden="1" customWidth="1"/>
    <col min="11" max="11" width="8.42578125" style="32" hidden="1" customWidth="1"/>
    <col min="12" max="12" width="2.7109375" style="32" hidden="1" customWidth="1"/>
    <col min="13" max="13" width="11.140625" style="32" customWidth="1"/>
    <col min="14" max="14" width="2.7109375" style="32" hidden="1" customWidth="1"/>
    <col min="15" max="15" width="10.28515625" style="32" customWidth="1"/>
    <col min="16" max="16" width="2.7109375" style="32" hidden="1" customWidth="1"/>
    <col min="17" max="17" width="10" style="32" customWidth="1"/>
    <col min="18" max="18" width="2.7109375" style="32" hidden="1" customWidth="1"/>
    <col min="19" max="19" width="8.42578125" style="32" hidden="1" customWidth="1"/>
    <col min="20" max="20" width="2.7109375" style="32" hidden="1" customWidth="1"/>
    <col min="21" max="21" width="9.5703125" style="32" customWidth="1"/>
    <col min="22" max="22" width="2.7109375" style="32" hidden="1" customWidth="1"/>
    <col min="23" max="23" width="10.85546875" style="32" hidden="1" customWidth="1"/>
    <col min="24" max="24" width="2.7109375" style="32" hidden="1" customWidth="1"/>
    <col min="25" max="25" width="8.42578125" style="32" customWidth="1"/>
    <col min="26" max="26" width="2.7109375" style="32" hidden="1" customWidth="1"/>
    <col min="27" max="27" width="8.85546875" style="32" customWidth="1"/>
    <col min="28" max="28" width="2.7109375" style="32" hidden="1" customWidth="1"/>
    <col min="29" max="29" width="8.42578125" style="32" customWidth="1"/>
    <col min="30" max="30" width="9.140625" style="32" hidden="1" customWidth="1"/>
    <col min="31" max="31" width="9.140625" style="32" customWidth="1"/>
    <col min="32" max="32" width="9.140625" style="32" hidden="1" customWidth="1"/>
    <col min="33" max="33" width="9.85546875" style="32" hidden="1" customWidth="1"/>
    <col min="34" max="34" width="9.140625" style="32" hidden="1" customWidth="1"/>
    <col min="35" max="35" width="9.140625" style="32" customWidth="1"/>
    <col min="36" max="36" width="9.140625" style="32" hidden="1" customWidth="1"/>
    <col min="37" max="37" width="9.85546875" style="32" hidden="1" customWidth="1"/>
    <col min="38" max="38" width="9.140625" style="32" hidden="1" customWidth="1"/>
    <col min="39" max="39" width="9.140625" style="32" customWidth="1"/>
    <col min="40" max="40" width="9.140625" style="32" hidden="1" customWidth="1"/>
    <col min="41" max="41" width="9.140625" style="32" customWidth="1"/>
    <col min="42" max="42" width="9.140625" style="32" hidden="1" customWidth="1"/>
    <col min="43" max="43" width="9.85546875" style="32" hidden="1" customWidth="1"/>
    <col min="44" max="44" width="9.140625" style="32" hidden="1" customWidth="1"/>
    <col min="45" max="45" width="9.140625" style="32" customWidth="1"/>
    <col min="46" max="46" width="9.140625" style="32" hidden="1" customWidth="1"/>
    <col min="47" max="47" width="9.85546875" style="32" hidden="1" customWidth="1"/>
    <col min="48" max="48" width="9.140625" style="32" hidden="1" customWidth="1"/>
    <col min="49" max="49" width="9.140625" style="32" customWidth="1"/>
    <col min="50" max="50" width="9.140625" style="32" hidden="1" customWidth="1"/>
    <col min="51" max="51" width="9.85546875" style="32" hidden="1" customWidth="1"/>
    <col min="52" max="52" width="9.140625" style="32" hidden="1" customWidth="1"/>
    <col min="53" max="53" width="9.140625" style="32" customWidth="1"/>
    <col min="54" max="54" width="9.140625" style="32" hidden="1" customWidth="1"/>
    <col min="55" max="55" width="9.140625" style="32" customWidth="1"/>
    <col min="56" max="56" width="9.140625" style="32" hidden="1" customWidth="1"/>
    <col min="57" max="57" width="9.85546875" style="32" customWidth="1"/>
    <col min="58" max="58" width="9.140625" style="32" hidden="1" customWidth="1"/>
    <col min="59" max="59" width="9.85546875" style="32" customWidth="1"/>
    <col min="60" max="61" width="9.140625" style="32" customWidth="1"/>
    <col min="62" max="16384" width="9.140625" style="32"/>
  </cols>
  <sheetData>
    <row r="2" spans="4:65" ht="27" thickBot="1" x14ac:dyDescent="0.45">
      <c r="D2" s="4081" t="s">
        <v>1895</v>
      </c>
      <c r="E2" s="4081"/>
      <c r="F2" s="4081"/>
      <c r="G2" s="4081"/>
      <c r="H2" s="4081"/>
      <c r="I2" s="4081"/>
      <c r="J2" s="4081"/>
      <c r="K2" s="4081"/>
      <c r="L2" s="4081"/>
      <c r="M2" s="4081"/>
      <c r="N2" s="4081"/>
      <c r="O2" s="4081"/>
      <c r="P2" s="4081"/>
      <c r="Q2" s="4081"/>
      <c r="R2" s="4081"/>
      <c r="S2" s="4081"/>
      <c r="T2" s="4081"/>
      <c r="U2" s="4081"/>
      <c r="V2" s="4081"/>
      <c r="W2" s="4081"/>
      <c r="X2" s="4081"/>
      <c r="Y2" s="4081"/>
      <c r="Z2" s="4081"/>
      <c r="AA2" s="4081"/>
      <c r="AB2" s="4081"/>
      <c r="AC2" s="4081"/>
      <c r="AD2" s="4081"/>
      <c r="AE2" s="4081"/>
      <c r="AF2" s="4081"/>
      <c r="AG2" s="4081"/>
      <c r="AH2" s="4081"/>
      <c r="AI2" s="4081"/>
      <c r="AJ2" s="4081"/>
      <c r="AK2" s="4081"/>
    </row>
    <row r="3" spans="4:65" s="1214" customFormat="1" ht="18.75" x14ac:dyDescent="0.25">
      <c r="D3" s="1212"/>
      <c r="E3" s="1213"/>
      <c r="F3" s="4076" t="s">
        <v>1771</v>
      </c>
      <c r="G3" s="4077"/>
      <c r="H3" s="4076" t="s">
        <v>1871</v>
      </c>
      <c r="I3" s="4077"/>
      <c r="J3" s="4076" t="s">
        <v>660</v>
      </c>
      <c r="K3" s="4077"/>
      <c r="L3" s="4076" t="s">
        <v>1911</v>
      </c>
      <c r="M3" s="4077"/>
      <c r="N3" s="4076" t="s">
        <v>639</v>
      </c>
      <c r="O3" s="4077"/>
      <c r="P3" s="4076" t="s">
        <v>1940</v>
      </c>
      <c r="Q3" s="4077"/>
      <c r="R3" s="4076" t="s">
        <v>653</v>
      </c>
      <c r="S3" s="4077"/>
      <c r="T3" s="4076" t="s">
        <v>1964</v>
      </c>
      <c r="U3" s="4077"/>
      <c r="V3" s="4076" t="s">
        <v>18</v>
      </c>
      <c r="W3" s="4077"/>
      <c r="X3" s="4076" t="s">
        <v>1985</v>
      </c>
      <c r="Y3" s="4077"/>
      <c r="Z3" s="4076" t="s">
        <v>662</v>
      </c>
      <c r="AA3" s="4077"/>
      <c r="AB3" s="4076" t="s">
        <v>659</v>
      </c>
      <c r="AC3" s="4077"/>
      <c r="AD3" s="4076" t="s">
        <v>2004</v>
      </c>
      <c r="AE3" s="4077"/>
      <c r="AF3" s="4076" t="s">
        <v>24</v>
      </c>
      <c r="AG3" s="4077"/>
      <c r="AH3" s="4076" t="s">
        <v>2020</v>
      </c>
      <c r="AI3" s="4077"/>
      <c r="AJ3" s="4076" t="s">
        <v>27</v>
      </c>
      <c r="AK3" s="4077"/>
      <c r="AL3" s="4076" t="s">
        <v>2037</v>
      </c>
      <c r="AM3" s="4077"/>
      <c r="AN3" s="4076" t="s">
        <v>664</v>
      </c>
      <c r="AO3" s="4077"/>
      <c r="AP3" s="4076" t="s">
        <v>1676</v>
      </c>
      <c r="AQ3" s="4077"/>
      <c r="AR3" s="4076" t="s">
        <v>2142</v>
      </c>
      <c r="AS3" s="4077"/>
      <c r="AT3" s="4076" t="s">
        <v>28</v>
      </c>
      <c r="AU3" s="4077"/>
      <c r="AV3" s="4076" t="s">
        <v>2156</v>
      </c>
      <c r="AW3" s="4077"/>
      <c r="AX3" s="4076" t="s">
        <v>30</v>
      </c>
      <c r="AY3" s="4077"/>
      <c r="AZ3" s="4076" t="s">
        <v>2168</v>
      </c>
      <c r="BA3" s="4077"/>
      <c r="BB3" s="4076" t="s">
        <v>665</v>
      </c>
      <c r="BC3" s="4077"/>
      <c r="BD3" s="4076" t="s">
        <v>673</v>
      </c>
      <c r="BE3" s="4077"/>
      <c r="BF3" s="4076" t="s">
        <v>1763</v>
      </c>
      <c r="BG3" s="4077"/>
    </row>
    <row r="4" spans="4:65" ht="18.75" x14ac:dyDescent="0.3">
      <c r="D4" s="1215" t="s">
        <v>975</v>
      </c>
      <c r="E4" s="4078" t="s">
        <v>66</v>
      </c>
      <c r="F4" s="1216"/>
      <c r="G4" s="1216">
        <v>0</v>
      </c>
      <c r="H4" s="1216"/>
      <c r="I4" s="1216">
        <v>719.55000000000007</v>
      </c>
      <c r="J4" s="1216"/>
      <c r="K4" s="1216">
        <v>719.55000000000007</v>
      </c>
      <c r="L4" s="1216"/>
      <c r="M4" s="1216">
        <v>0</v>
      </c>
      <c r="N4" s="1216"/>
      <c r="O4" s="1216">
        <v>719.55000000000007</v>
      </c>
      <c r="P4" s="1216"/>
      <c r="Q4" s="1216">
        <v>832.30000000000007</v>
      </c>
      <c r="R4" s="1216"/>
      <c r="S4" s="1216">
        <v>1551.8500000000001</v>
      </c>
      <c r="T4" s="1216"/>
      <c r="U4" s="1216">
        <v>1031.1499999999999</v>
      </c>
      <c r="V4" s="1216"/>
      <c r="W4" s="1216">
        <v>2583</v>
      </c>
      <c r="X4" s="1216"/>
      <c r="Y4" s="1216">
        <v>957.34999999999991</v>
      </c>
      <c r="Z4" s="1216"/>
      <c r="AA4" s="1216">
        <v>2820.7999999999997</v>
      </c>
      <c r="AB4" s="1216"/>
      <c r="AC4" s="1216">
        <v>3540.35</v>
      </c>
      <c r="AD4" s="1216"/>
      <c r="AE4" s="1216">
        <v>770.80000000000018</v>
      </c>
      <c r="AF4" s="1216"/>
      <c r="AG4" s="1216">
        <v>4311.1499999999996</v>
      </c>
      <c r="AH4" s="1216"/>
      <c r="AI4" s="1216">
        <v>0</v>
      </c>
      <c r="AJ4" s="1216"/>
      <c r="AK4" s="1216">
        <v>4311.1499999999996</v>
      </c>
      <c r="AL4" s="1216"/>
      <c r="AM4" s="1216">
        <v>1014.7500000000001</v>
      </c>
      <c r="AN4" s="1216"/>
      <c r="AO4" s="1216">
        <v>1785.5500000000002</v>
      </c>
      <c r="AP4" s="1216"/>
      <c r="AQ4" s="1216">
        <v>5325.9</v>
      </c>
      <c r="AR4" s="1216"/>
      <c r="AS4" s="1216">
        <v>1070.1000000000004</v>
      </c>
      <c r="AT4" s="1216"/>
      <c r="AU4" s="1216">
        <v>6396</v>
      </c>
      <c r="AV4" s="1216"/>
      <c r="AW4" s="1216">
        <v>604.75</v>
      </c>
      <c r="AX4" s="1216"/>
      <c r="AY4" s="1216">
        <v>7000.75</v>
      </c>
      <c r="AZ4" s="1216"/>
      <c r="BA4" s="1216">
        <v>104.55</v>
      </c>
      <c r="BB4" s="1216"/>
      <c r="BC4" s="1216">
        <v>1779.4000000000003</v>
      </c>
      <c r="BD4" s="1216"/>
      <c r="BE4" s="1216">
        <v>3564.9500000000007</v>
      </c>
      <c r="BF4" s="1216"/>
      <c r="BG4" s="1216">
        <v>7105.3</v>
      </c>
      <c r="BH4" s="1217"/>
      <c r="BI4" s="1217"/>
    </row>
    <row r="5" spans="4:65" ht="18.75" x14ac:dyDescent="0.3">
      <c r="D5" s="1215" t="s">
        <v>1640</v>
      </c>
      <c r="E5" s="4079"/>
      <c r="F5" s="1216"/>
      <c r="G5" s="1216">
        <v>0</v>
      </c>
      <c r="H5" s="1216"/>
      <c r="I5" s="1216">
        <v>0</v>
      </c>
      <c r="J5" s="1216"/>
      <c r="K5" s="1216">
        <v>0</v>
      </c>
      <c r="L5" s="1216"/>
      <c r="M5" s="1216">
        <v>0</v>
      </c>
      <c r="N5" s="1216"/>
      <c r="O5" s="1216">
        <v>0</v>
      </c>
      <c r="P5" s="1216"/>
      <c r="Q5" s="1216">
        <v>0</v>
      </c>
      <c r="R5" s="1216"/>
      <c r="S5" s="1216">
        <v>0</v>
      </c>
      <c r="T5" s="1216"/>
      <c r="U5" s="1216">
        <v>0</v>
      </c>
      <c r="V5" s="1216"/>
      <c r="W5" s="1216">
        <v>0</v>
      </c>
      <c r="X5" s="1216"/>
      <c r="Y5" s="1216">
        <v>0</v>
      </c>
      <c r="Z5" s="1216"/>
      <c r="AA5" s="1216">
        <v>0</v>
      </c>
      <c r="AB5" s="1216"/>
      <c r="AC5" s="1216">
        <v>0</v>
      </c>
      <c r="AD5" s="1216"/>
      <c r="AE5" s="1216">
        <v>0</v>
      </c>
      <c r="AF5" s="1216"/>
      <c r="AG5" s="1216">
        <v>0</v>
      </c>
      <c r="AH5" s="1216"/>
      <c r="AI5" s="1216">
        <v>0</v>
      </c>
      <c r="AJ5" s="1216"/>
      <c r="AK5" s="1216">
        <v>0</v>
      </c>
      <c r="AL5" s="1216"/>
      <c r="AM5" s="1216">
        <v>0</v>
      </c>
      <c r="AN5" s="1216"/>
      <c r="AO5" s="1216">
        <v>0</v>
      </c>
      <c r="AP5" s="1216"/>
      <c r="AQ5" s="1216">
        <v>0</v>
      </c>
      <c r="AR5" s="1216"/>
      <c r="AS5" s="1216">
        <v>0</v>
      </c>
      <c r="AT5" s="1216"/>
      <c r="AU5" s="1216">
        <v>0</v>
      </c>
      <c r="AV5" s="1216"/>
      <c r="AW5" s="1216">
        <v>0</v>
      </c>
      <c r="AX5" s="1216"/>
      <c r="AY5" s="1216">
        <v>0</v>
      </c>
      <c r="AZ5" s="1216"/>
      <c r="BA5" s="1216">
        <v>0</v>
      </c>
      <c r="BB5" s="1216"/>
      <c r="BC5" s="1216">
        <v>0</v>
      </c>
      <c r="BD5" s="1216"/>
      <c r="BE5" s="1216">
        <v>0</v>
      </c>
      <c r="BF5" s="1216"/>
      <c r="BG5" s="1216">
        <v>0</v>
      </c>
      <c r="BH5" s="1217"/>
      <c r="BI5" s="1217"/>
    </row>
    <row r="6" spans="4:65" ht="18.75" x14ac:dyDescent="0.3">
      <c r="D6" s="1215" t="s">
        <v>978</v>
      </c>
      <c r="E6" s="4079"/>
      <c r="F6" s="1218"/>
      <c r="G6" s="1216">
        <v>96.35</v>
      </c>
      <c r="H6" s="1218"/>
      <c r="I6" s="1216">
        <v>352.6</v>
      </c>
      <c r="J6" s="1218"/>
      <c r="K6" s="1218"/>
      <c r="L6" s="1218"/>
      <c r="M6" s="1216">
        <v>0</v>
      </c>
      <c r="N6" s="1218"/>
      <c r="O6" s="1216">
        <v>448.95000000000005</v>
      </c>
      <c r="P6" s="1218"/>
      <c r="Q6" s="1216">
        <v>106.60000000000001</v>
      </c>
      <c r="R6" s="1218"/>
      <c r="S6" s="1218"/>
      <c r="T6" s="1218"/>
      <c r="U6" s="1216">
        <v>606.79999999999995</v>
      </c>
      <c r="V6" s="1218"/>
      <c r="W6" s="1218"/>
      <c r="X6" s="1218"/>
      <c r="Y6" s="1216">
        <v>1316.1000000000001</v>
      </c>
      <c r="Z6" s="1218"/>
      <c r="AA6" s="1216">
        <v>2029.5</v>
      </c>
      <c r="AB6" s="1218"/>
      <c r="AC6" s="1216">
        <v>2478.4499999999998</v>
      </c>
      <c r="AD6" s="1218"/>
      <c r="AE6" s="1216">
        <v>287</v>
      </c>
      <c r="AF6" s="1218"/>
      <c r="AG6" s="1216">
        <v>2765.45</v>
      </c>
      <c r="AH6" s="1218"/>
      <c r="AI6" s="1216">
        <v>0</v>
      </c>
      <c r="AJ6" s="1218"/>
      <c r="AK6" s="1216">
        <v>2765.45</v>
      </c>
      <c r="AL6" s="1218"/>
      <c r="AM6" s="1216">
        <v>524.79999999999995</v>
      </c>
      <c r="AN6" s="1218"/>
      <c r="AO6" s="1216">
        <v>811.8</v>
      </c>
      <c r="AP6" s="1218"/>
      <c r="AQ6" s="1216">
        <v>3290.25</v>
      </c>
      <c r="AR6" s="1218"/>
      <c r="AS6" s="1216">
        <v>694.95</v>
      </c>
      <c r="AT6" s="1218"/>
      <c r="AU6" s="1216">
        <v>3985.2</v>
      </c>
      <c r="AV6" s="1218"/>
      <c r="AW6" s="1216">
        <v>1381.6999999999998</v>
      </c>
      <c r="AX6" s="1218"/>
      <c r="AY6" s="1216">
        <v>5366.9</v>
      </c>
      <c r="AZ6" s="1218"/>
      <c r="BA6" s="1216">
        <v>442.7999999999999</v>
      </c>
      <c r="BB6" s="1218"/>
      <c r="BC6" s="1216">
        <v>2519.4499999999994</v>
      </c>
      <c r="BD6" s="1218"/>
      <c r="BE6" s="1216">
        <v>3331.2499999999991</v>
      </c>
      <c r="BF6" s="1218"/>
      <c r="BG6" s="1216">
        <v>5809.7</v>
      </c>
      <c r="BH6" s="1217"/>
      <c r="BI6" s="1217"/>
    </row>
    <row r="7" spans="4:65" ht="18.75" x14ac:dyDescent="0.3">
      <c r="D7" s="1215" t="s">
        <v>977</v>
      </c>
      <c r="E7" s="4079"/>
      <c r="F7" s="1218"/>
      <c r="G7" s="1216">
        <v>610.90000000000009</v>
      </c>
      <c r="H7" s="1218"/>
      <c r="I7" s="1216">
        <v>1373.5</v>
      </c>
      <c r="J7" s="1218"/>
      <c r="K7" s="1218"/>
      <c r="L7" s="1218"/>
      <c r="M7" s="1216">
        <v>549.40000000000009</v>
      </c>
      <c r="N7" s="1218"/>
      <c r="O7" s="1216">
        <v>2533.8000000000002</v>
      </c>
      <c r="P7" s="1218"/>
      <c r="Q7" s="1216">
        <v>1125.45</v>
      </c>
      <c r="R7" s="1218"/>
      <c r="S7" s="1218"/>
      <c r="T7" s="1218"/>
      <c r="U7" s="1216">
        <v>2168.9</v>
      </c>
      <c r="V7" s="1218"/>
      <c r="W7" s="1218"/>
      <c r="X7" s="1218"/>
      <c r="Y7" s="1216">
        <v>940.95</v>
      </c>
      <c r="Z7" s="1218"/>
      <c r="AA7" s="1216">
        <v>4235.3</v>
      </c>
      <c r="AB7" s="1218"/>
      <c r="AC7" s="1216">
        <v>6769.1</v>
      </c>
      <c r="AD7" s="1218"/>
      <c r="AE7" s="1216">
        <v>2459.9900000000007</v>
      </c>
      <c r="AF7" s="1218"/>
      <c r="AG7" s="1216">
        <v>9229.09</v>
      </c>
      <c r="AH7" s="1218"/>
      <c r="AI7" s="1216">
        <v>1221.8000000000002</v>
      </c>
      <c r="AJ7" s="1218"/>
      <c r="AK7" s="1216">
        <v>10450.89</v>
      </c>
      <c r="AL7" s="1218"/>
      <c r="AM7" s="1216">
        <v>2088.9499999999998</v>
      </c>
      <c r="AN7" s="1218"/>
      <c r="AO7" s="1216">
        <v>5770.7400000000007</v>
      </c>
      <c r="AP7" s="1218"/>
      <c r="AQ7" s="1216">
        <v>12539.84</v>
      </c>
      <c r="AR7" s="1218"/>
      <c r="AS7" s="1216">
        <v>1227.95</v>
      </c>
      <c r="AT7" s="1218"/>
      <c r="AU7" s="1216">
        <v>13767.79</v>
      </c>
      <c r="AV7" s="1218"/>
      <c r="AW7" s="1216">
        <v>2193.5</v>
      </c>
      <c r="AX7" s="1218"/>
      <c r="AY7" s="1216">
        <v>15961.29</v>
      </c>
      <c r="AZ7" s="1218"/>
      <c r="BA7" s="1216">
        <v>2525.6</v>
      </c>
      <c r="BB7" s="1218"/>
      <c r="BC7" s="1216">
        <v>5947.0499999999993</v>
      </c>
      <c r="BD7" s="1218"/>
      <c r="BE7" s="1216">
        <v>11717.79</v>
      </c>
      <c r="BF7" s="1218"/>
      <c r="BG7" s="1216">
        <v>18486.89</v>
      </c>
      <c r="BH7" s="1217"/>
      <c r="BI7" s="1217"/>
    </row>
    <row r="8" spans="4:65" ht="18.75" x14ac:dyDescent="0.3">
      <c r="D8" s="1215" t="s">
        <v>1140</v>
      </c>
      <c r="E8" s="4079"/>
      <c r="F8" s="1218"/>
      <c r="G8" s="1216">
        <v>129.15</v>
      </c>
      <c r="H8" s="1218"/>
      <c r="I8" s="1216">
        <v>235.75</v>
      </c>
      <c r="J8" s="1218"/>
      <c r="K8" s="1218"/>
      <c r="L8" s="1218"/>
      <c r="M8" s="1216">
        <v>0</v>
      </c>
      <c r="N8" s="1218"/>
      <c r="O8" s="1216">
        <v>364.9</v>
      </c>
      <c r="P8" s="1218"/>
      <c r="Q8" s="1216">
        <v>98.4</v>
      </c>
      <c r="R8" s="1218"/>
      <c r="S8" s="1218"/>
      <c r="T8" s="1218"/>
      <c r="U8" s="1216">
        <v>116.85</v>
      </c>
      <c r="V8" s="1218"/>
      <c r="W8" s="1218"/>
      <c r="X8" s="1218"/>
      <c r="Y8" s="1216">
        <v>207.05</v>
      </c>
      <c r="Z8" s="1218"/>
      <c r="AA8" s="1216">
        <v>422.3</v>
      </c>
      <c r="AB8" s="1218"/>
      <c r="AC8" s="1216">
        <v>787.2</v>
      </c>
      <c r="AD8" s="1218"/>
      <c r="AE8" s="1216">
        <v>0</v>
      </c>
      <c r="AF8" s="1218"/>
      <c r="AG8" s="1216">
        <v>787.2</v>
      </c>
      <c r="AH8" s="1218"/>
      <c r="AI8" s="1216">
        <v>0</v>
      </c>
      <c r="AJ8" s="1218"/>
      <c r="AK8" s="1216">
        <v>787.2</v>
      </c>
      <c r="AL8" s="1218"/>
      <c r="AM8" s="1216">
        <v>0</v>
      </c>
      <c r="AN8" s="1218"/>
      <c r="AO8" s="1216">
        <v>0</v>
      </c>
      <c r="AP8" s="1218"/>
      <c r="AQ8" s="1216">
        <v>787.2</v>
      </c>
      <c r="AR8" s="1218"/>
      <c r="AS8" s="1216">
        <v>221.40000000000003</v>
      </c>
      <c r="AT8" s="1218"/>
      <c r="AU8" s="1216">
        <v>1008.6000000000001</v>
      </c>
      <c r="AV8" s="1218"/>
      <c r="AW8" s="1216">
        <v>0</v>
      </c>
      <c r="AX8" s="1218"/>
      <c r="AY8" s="1216">
        <v>1008.6000000000001</v>
      </c>
      <c r="AZ8" s="1218"/>
      <c r="BA8" s="1216">
        <v>0</v>
      </c>
      <c r="BB8" s="1218"/>
      <c r="BC8" s="1216">
        <v>221.40000000000003</v>
      </c>
      <c r="BD8" s="1218"/>
      <c r="BE8" s="1216">
        <v>221.40000000000003</v>
      </c>
      <c r="BF8" s="1218"/>
      <c r="BG8" s="1216">
        <v>1008.6000000000001</v>
      </c>
      <c r="BH8" s="1217"/>
      <c r="BI8" s="1217"/>
    </row>
    <row r="9" spans="4:65" ht="18.75" x14ac:dyDescent="0.3">
      <c r="D9" s="1215" t="s">
        <v>979</v>
      </c>
      <c r="E9" s="4079"/>
      <c r="F9" s="1218"/>
      <c r="G9" s="1216">
        <v>1428.85</v>
      </c>
      <c r="H9" s="1218"/>
      <c r="I9" s="1216">
        <v>1213.6000000000001</v>
      </c>
      <c r="J9" s="1218"/>
      <c r="K9" s="1218"/>
      <c r="L9" s="1218"/>
      <c r="M9" s="1216">
        <v>178.35</v>
      </c>
      <c r="N9" s="1218"/>
      <c r="O9" s="1216">
        <v>2820.7999999999997</v>
      </c>
      <c r="P9" s="1218"/>
      <c r="Q9" s="1216">
        <v>1031.1500000000001</v>
      </c>
      <c r="R9" s="1218"/>
      <c r="S9" s="1218"/>
      <c r="T9" s="1218"/>
      <c r="U9" s="1216">
        <v>2652.7</v>
      </c>
      <c r="V9" s="1218"/>
      <c r="W9" s="1218"/>
      <c r="X9" s="1218"/>
      <c r="Y9" s="1216">
        <v>1810.1499999999996</v>
      </c>
      <c r="Z9" s="1218"/>
      <c r="AA9" s="1216">
        <v>5494</v>
      </c>
      <c r="AB9" s="1218"/>
      <c r="AC9" s="1216">
        <v>8314.7999999999993</v>
      </c>
      <c r="AD9" s="1218"/>
      <c r="AE9" s="1216">
        <v>1045.5</v>
      </c>
      <c r="AF9" s="1218"/>
      <c r="AG9" s="1216">
        <v>9360.2999999999993</v>
      </c>
      <c r="AH9" s="1218"/>
      <c r="AI9" s="1216">
        <v>0</v>
      </c>
      <c r="AJ9" s="1218"/>
      <c r="AK9" s="1216">
        <v>9360.2999999999993</v>
      </c>
      <c r="AL9" s="1218"/>
      <c r="AM9" s="1216">
        <v>2144.2999999999997</v>
      </c>
      <c r="AN9" s="1218"/>
      <c r="AO9" s="1216">
        <v>3189.7999999999997</v>
      </c>
      <c r="AP9" s="1218"/>
      <c r="AQ9" s="1216">
        <v>11504.599999999999</v>
      </c>
      <c r="AR9" s="1218"/>
      <c r="AS9" s="1216">
        <v>1896.2500000000002</v>
      </c>
      <c r="AT9" s="1218"/>
      <c r="AU9" s="1216">
        <v>13400.849999999999</v>
      </c>
      <c r="AV9" s="1218"/>
      <c r="AW9" s="1216">
        <v>2480.5</v>
      </c>
      <c r="AX9" s="1218"/>
      <c r="AY9" s="1216">
        <v>15881.349999999999</v>
      </c>
      <c r="AZ9" s="1218"/>
      <c r="BA9" s="1216">
        <v>971.7</v>
      </c>
      <c r="BB9" s="1218"/>
      <c r="BC9" s="1216">
        <v>5348.45</v>
      </c>
      <c r="BD9" s="1218"/>
      <c r="BE9" s="1216">
        <v>8538.25</v>
      </c>
      <c r="BF9" s="1218"/>
      <c r="BG9" s="1216">
        <v>16853.05</v>
      </c>
      <c r="BH9" s="1217"/>
      <c r="BI9" s="1217"/>
    </row>
    <row r="10" spans="4:65" ht="18.75" x14ac:dyDescent="0.3">
      <c r="D10" s="1215" t="s">
        <v>1145</v>
      </c>
      <c r="E10" s="4079"/>
      <c r="F10" s="1219"/>
      <c r="G10" s="1216">
        <v>4.0999999999999996</v>
      </c>
      <c r="H10" s="1219"/>
      <c r="I10" s="1216">
        <v>8.1999999999999993</v>
      </c>
      <c r="J10" s="1219"/>
      <c r="K10" s="1216">
        <v>12.299999999999999</v>
      </c>
      <c r="L10" s="1219"/>
      <c r="M10" s="1216">
        <v>2.0499999999999998</v>
      </c>
      <c r="N10" s="1219"/>
      <c r="O10" s="1216">
        <v>14.349999999999998</v>
      </c>
      <c r="P10" s="1219"/>
      <c r="Q10" s="1216">
        <v>82</v>
      </c>
      <c r="R10" s="1219"/>
      <c r="S10" s="1216">
        <v>96.35</v>
      </c>
      <c r="T10" s="1219"/>
      <c r="U10" s="1216">
        <v>0</v>
      </c>
      <c r="V10" s="1219"/>
      <c r="W10" s="1216">
        <v>96.35</v>
      </c>
      <c r="X10" s="1219"/>
      <c r="Y10" s="1216">
        <v>149.65</v>
      </c>
      <c r="Z10" s="1219"/>
      <c r="AA10" s="1216">
        <v>231.65</v>
      </c>
      <c r="AB10" s="1216"/>
      <c r="AC10" s="1216">
        <v>246</v>
      </c>
      <c r="AD10" s="1219"/>
      <c r="AE10" s="1216">
        <v>0</v>
      </c>
      <c r="AF10" s="1219"/>
      <c r="AG10" s="1216">
        <v>246</v>
      </c>
      <c r="AH10" s="1219"/>
      <c r="AI10" s="1216">
        <v>0</v>
      </c>
      <c r="AJ10" s="1219"/>
      <c r="AK10" s="1216">
        <v>246</v>
      </c>
      <c r="AL10" s="1219"/>
      <c r="AM10" s="1216">
        <v>4.0999999999999996</v>
      </c>
      <c r="AN10" s="1219"/>
      <c r="AO10" s="1216">
        <v>4.0999999999999996</v>
      </c>
      <c r="AP10" s="1219"/>
      <c r="AQ10" s="1216">
        <v>250.1</v>
      </c>
      <c r="AR10" s="1219"/>
      <c r="AS10" s="1216">
        <v>174.25</v>
      </c>
      <c r="AT10" s="1219"/>
      <c r="AU10" s="1216">
        <v>424.35</v>
      </c>
      <c r="AV10" s="1219"/>
      <c r="AW10" s="1216">
        <v>77.900000000000006</v>
      </c>
      <c r="AX10" s="1219"/>
      <c r="AY10" s="1216">
        <v>502.25</v>
      </c>
      <c r="AZ10" s="1219"/>
      <c r="BA10" s="1216">
        <v>0</v>
      </c>
      <c r="BB10" s="1219"/>
      <c r="BC10" s="1216">
        <v>252.15</v>
      </c>
      <c r="BD10" s="1219"/>
      <c r="BE10" s="1216">
        <v>256.25</v>
      </c>
      <c r="BF10" s="1219"/>
      <c r="BG10" s="1216">
        <v>502.25</v>
      </c>
      <c r="BH10" s="1217"/>
      <c r="BI10" s="1217"/>
      <c r="BM10" s="1217"/>
    </row>
    <row r="11" spans="4:65" ht="18.75" x14ac:dyDescent="0.3">
      <c r="D11" s="1215" t="s">
        <v>980</v>
      </c>
      <c r="E11" s="4079"/>
      <c r="F11" s="1216"/>
      <c r="G11" s="1216">
        <v>0</v>
      </c>
      <c r="H11" s="1216"/>
      <c r="I11" s="1216">
        <v>0</v>
      </c>
      <c r="J11" s="1216"/>
      <c r="K11" s="1216">
        <v>0</v>
      </c>
      <c r="L11" s="1216"/>
      <c r="M11" s="1216">
        <v>0</v>
      </c>
      <c r="N11" s="1216"/>
      <c r="O11" s="1216">
        <v>0</v>
      </c>
      <c r="P11" s="1216"/>
      <c r="Q11" s="1216">
        <v>0</v>
      </c>
      <c r="R11" s="1216"/>
      <c r="S11" s="1216">
        <v>0</v>
      </c>
      <c r="T11" s="1216"/>
      <c r="U11" s="1216">
        <v>0</v>
      </c>
      <c r="V11" s="1216"/>
      <c r="W11" s="1216">
        <v>0</v>
      </c>
      <c r="X11" s="1216"/>
      <c r="Y11" s="1216">
        <v>98.399999999999991</v>
      </c>
      <c r="Z11" s="1216"/>
      <c r="AA11" s="1216">
        <v>98.399999999999991</v>
      </c>
      <c r="AB11" s="1216"/>
      <c r="AC11" s="1216">
        <v>98.399999999999991</v>
      </c>
      <c r="AD11" s="1216"/>
      <c r="AE11" s="1216">
        <v>0</v>
      </c>
      <c r="AF11" s="1216"/>
      <c r="AG11" s="1216">
        <v>98.399999999999991</v>
      </c>
      <c r="AH11" s="1216"/>
      <c r="AI11" s="1216">
        <v>0</v>
      </c>
      <c r="AJ11" s="1216"/>
      <c r="AK11" s="1216">
        <v>98.399999999999991</v>
      </c>
      <c r="AL11" s="1216"/>
      <c r="AM11" s="1216">
        <v>104.55000000000001</v>
      </c>
      <c r="AN11" s="1216"/>
      <c r="AO11" s="1216">
        <v>104.55000000000001</v>
      </c>
      <c r="AP11" s="1216"/>
      <c r="AQ11" s="1216">
        <v>202.95</v>
      </c>
      <c r="AR11" s="1216"/>
      <c r="AS11" s="1216">
        <v>0</v>
      </c>
      <c r="AT11" s="1216"/>
      <c r="AU11" s="1216">
        <v>202.95</v>
      </c>
      <c r="AV11" s="1216"/>
      <c r="AW11" s="1216">
        <v>0</v>
      </c>
      <c r="AX11" s="1216"/>
      <c r="AY11" s="1216">
        <v>202.95</v>
      </c>
      <c r="AZ11" s="1216"/>
      <c r="BA11" s="1216">
        <v>0</v>
      </c>
      <c r="BB11" s="1216"/>
      <c r="BC11" s="1216">
        <v>0</v>
      </c>
      <c r="BD11" s="1216"/>
      <c r="BE11" s="1216">
        <v>104.55000000000001</v>
      </c>
      <c r="BF11" s="1216"/>
      <c r="BG11" s="1216">
        <v>202.95</v>
      </c>
      <c r="BH11" s="1217"/>
      <c r="BI11" s="1217"/>
      <c r="BM11" s="1217"/>
    </row>
    <row r="12" spans="4:65" ht="18.75" x14ac:dyDescent="0.3">
      <c r="D12" s="1215" t="s">
        <v>2012</v>
      </c>
      <c r="E12" s="4079"/>
      <c r="F12" s="1216"/>
      <c r="G12" s="1216">
        <v>0</v>
      </c>
      <c r="H12" s="1216"/>
      <c r="I12" s="1216">
        <v>0</v>
      </c>
      <c r="J12" s="1216"/>
      <c r="K12" s="1216">
        <v>0</v>
      </c>
      <c r="L12" s="1216"/>
      <c r="M12" s="1216">
        <v>0</v>
      </c>
      <c r="N12" s="1216"/>
      <c r="O12" s="1216">
        <v>0</v>
      </c>
      <c r="P12" s="1216"/>
      <c r="Q12" s="1216">
        <v>0</v>
      </c>
      <c r="R12" s="1216"/>
      <c r="S12" s="1216">
        <v>0</v>
      </c>
      <c r="T12" s="1216"/>
      <c r="U12" s="1216">
        <v>0</v>
      </c>
      <c r="V12" s="1216"/>
      <c r="W12" s="1216">
        <v>0</v>
      </c>
      <c r="X12" s="1216"/>
      <c r="Y12" s="1216">
        <v>0</v>
      </c>
      <c r="Z12" s="1216"/>
      <c r="AA12" s="1216">
        <v>0</v>
      </c>
      <c r="AB12" s="1216"/>
      <c r="AC12" s="1216">
        <v>0</v>
      </c>
      <c r="AD12" s="1216"/>
      <c r="AE12" s="1216">
        <v>131.19999999999999</v>
      </c>
      <c r="AF12" s="1216"/>
      <c r="AG12" s="1216">
        <v>131.19999999999999</v>
      </c>
      <c r="AH12" s="1216"/>
      <c r="AI12" s="1216">
        <v>0</v>
      </c>
      <c r="AJ12" s="1216"/>
      <c r="AK12" s="1216">
        <v>131.19999999999999</v>
      </c>
      <c r="AL12" s="1216"/>
      <c r="AM12" s="1216">
        <v>0</v>
      </c>
      <c r="AN12" s="1216"/>
      <c r="AO12" s="1216">
        <v>131.19999999999999</v>
      </c>
      <c r="AP12" s="1216"/>
      <c r="AQ12" s="1216">
        <v>131.19999999999999</v>
      </c>
      <c r="AR12" s="1216"/>
      <c r="AS12" s="1216">
        <v>403.85</v>
      </c>
      <c r="AT12" s="1216"/>
      <c r="AU12" s="1216">
        <v>535.04999999999995</v>
      </c>
      <c r="AV12" s="1216"/>
      <c r="AW12" s="1216">
        <v>0</v>
      </c>
      <c r="AX12" s="1216"/>
      <c r="AY12" s="1216">
        <v>535.04999999999995</v>
      </c>
      <c r="AZ12" s="1216"/>
      <c r="BA12" s="1216">
        <v>0</v>
      </c>
      <c r="BB12" s="1216"/>
      <c r="BC12" s="1216">
        <v>403.85</v>
      </c>
      <c r="BD12" s="1216"/>
      <c r="BE12" s="1216">
        <v>535.04999999999995</v>
      </c>
      <c r="BF12" s="1216"/>
      <c r="BG12" s="1216">
        <v>535.04999999999995</v>
      </c>
      <c r="BH12" s="1217"/>
      <c r="BI12" s="1217"/>
      <c r="BM12" s="1217"/>
    </row>
    <row r="13" spans="4:65" ht="18.75" x14ac:dyDescent="0.3">
      <c r="D13" s="1215" t="s">
        <v>2013</v>
      </c>
      <c r="E13" s="4079"/>
      <c r="F13" s="1216"/>
      <c r="G13" s="1216">
        <v>0</v>
      </c>
      <c r="H13" s="1216"/>
      <c r="I13" s="1216">
        <v>0</v>
      </c>
      <c r="J13" s="1216"/>
      <c r="K13" s="1216">
        <v>0</v>
      </c>
      <c r="L13" s="1216"/>
      <c r="M13" s="1216">
        <v>0</v>
      </c>
      <c r="N13" s="1216"/>
      <c r="O13" s="1216">
        <v>0</v>
      </c>
      <c r="P13" s="1216"/>
      <c r="Q13" s="1216">
        <v>0</v>
      </c>
      <c r="R13" s="1216"/>
      <c r="S13" s="1216">
        <v>0</v>
      </c>
      <c r="T13" s="1216"/>
      <c r="U13" s="1216">
        <v>0</v>
      </c>
      <c r="V13" s="1216"/>
      <c r="W13" s="1216">
        <v>0</v>
      </c>
      <c r="X13" s="1216"/>
      <c r="Y13" s="1216">
        <v>0</v>
      </c>
      <c r="Z13" s="1216"/>
      <c r="AA13" s="1216">
        <v>0</v>
      </c>
      <c r="AB13" s="1216"/>
      <c r="AC13" s="1216">
        <v>0</v>
      </c>
      <c r="AD13" s="1216"/>
      <c r="AE13" s="1216">
        <v>67.650000000000006</v>
      </c>
      <c r="AF13" s="1216"/>
      <c r="AG13" s="1216">
        <v>67.650000000000006</v>
      </c>
      <c r="AH13" s="1216"/>
      <c r="AI13" s="1216">
        <v>0</v>
      </c>
      <c r="AJ13" s="1216"/>
      <c r="AK13" s="1216">
        <v>67.650000000000006</v>
      </c>
      <c r="AL13" s="1216"/>
      <c r="AM13" s="1216">
        <v>0</v>
      </c>
      <c r="AN13" s="1216"/>
      <c r="AO13" s="1216">
        <v>67.650000000000006</v>
      </c>
      <c r="AP13" s="1216"/>
      <c r="AQ13" s="1216">
        <v>67.650000000000006</v>
      </c>
      <c r="AR13" s="1216"/>
      <c r="AS13" s="1216">
        <v>0</v>
      </c>
      <c r="AT13" s="1216"/>
      <c r="AU13" s="1216">
        <v>67.650000000000006</v>
      </c>
      <c r="AV13" s="1216"/>
      <c r="AW13" s="1216">
        <v>0</v>
      </c>
      <c r="AX13" s="1216"/>
      <c r="AY13" s="1216">
        <v>67.650000000000006</v>
      </c>
      <c r="AZ13" s="1216"/>
      <c r="BA13" s="1216">
        <v>446.89999999999992</v>
      </c>
      <c r="BB13" s="1216"/>
      <c r="BC13" s="1216">
        <v>446.89999999999992</v>
      </c>
      <c r="BD13" s="1216"/>
      <c r="BE13" s="1216">
        <v>514.54999999999995</v>
      </c>
      <c r="BF13" s="1216"/>
      <c r="BG13" s="1216">
        <v>514.54999999999995</v>
      </c>
      <c r="BH13" s="1217"/>
      <c r="BI13" s="1217"/>
      <c r="BM13" s="1217"/>
    </row>
    <row r="14" spans="4:65" ht="18.75" x14ac:dyDescent="0.3">
      <c r="D14" s="1215" t="s">
        <v>1946</v>
      </c>
      <c r="E14" s="4079"/>
      <c r="F14" s="1216"/>
      <c r="G14" s="1216">
        <v>0</v>
      </c>
      <c r="H14" s="1216"/>
      <c r="I14" s="1216">
        <v>0</v>
      </c>
      <c r="J14" s="1216"/>
      <c r="K14" s="1216">
        <v>0</v>
      </c>
      <c r="L14" s="1216"/>
      <c r="M14" s="1216">
        <v>0</v>
      </c>
      <c r="N14" s="1216"/>
      <c r="O14" s="1216">
        <v>0</v>
      </c>
      <c r="P14" s="1216"/>
      <c r="Q14" s="1216">
        <v>84.05</v>
      </c>
      <c r="R14" s="1216"/>
      <c r="S14" s="1216">
        <v>84.05</v>
      </c>
      <c r="T14" s="1216"/>
      <c r="U14" s="1216">
        <v>0</v>
      </c>
      <c r="V14" s="1216"/>
      <c r="W14" s="1216">
        <v>84.05</v>
      </c>
      <c r="X14" s="1216"/>
      <c r="Y14" s="1216">
        <v>0</v>
      </c>
      <c r="Z14" s="1216"/>
      <c r="AA14" s="1216">
        <v>84.05</v>
      </c>
      <c r="AB14" s="1216"/>
      <c r="AC14" s="1216">
        <v>84.05</v>
      </c>
      <c r="AD14" s="1216"/>
      <c r="AE14" s="1216">
        <v>0</v>
      </c>
      <c r="AF14" s="1216"/>
      <c r="AG14" s="1216">
        <v>84.05</v>
      </c>
      <c r="AH14" s="1216"/>
      <c r="AI14" s="1216">
        <v>0</v>
      </c>
      <c r="AJ14" s="1216"/>
      <c r="AK14" s="1216">
        <v>84.05</v>
      </c>
      <c r="AL14" s="1216"/>
      <c r="AM14" s="1216">
        <v>0</v>
      </c>
      <c r="AN14" s="1216"/>
      <c r="AO14" s="1216">
        <v>0</v>
      </c>
      <c r="AP14" s="1216"/>
      <c r="AQ14" s="1216">
        <v>84.05</v>
      </c>
      <c r="AR14" s="1216"/>
      <c r="AS14" s="1216">
        <v>0</v>
      </c>
      <c r="AT14" s="1216"/>
      <c r="AU14" s="1216">
        <v>84.05</v>
      </c>
      <c r="AV14" s="1216"/>
      <c r="AW14" s="1216">
        <v>0</v>
      </c>
      <c r="AX14" s="1216"/>
      <c r="AY14" s="1216">
        <v>84.05</v>
      </c>
      <c r="AZ14" s="1216"/>
      <c r="BA14" s="1216">
        <v>0</v>
      </c>
      <c r="BB14" s="1216"/>
      <c r="BC14" s="1216">
        <v>0</v>
      </c>
      <c r="BD14" s="1216"/>
      <c r="BE14" s="1216">
        <v>0</v>
      </c>
      <c r="BF14" s="1216"/>
      <c r="BG14" s="1216">
        <v>84.05</v>
      </c>
      <c r="BH14" s="1217"/>
      <c r="BI14" s="1217"/>
      <c r="BM14" s="1217"/>
    </row>
    <row r="15" spans="4:65" ht="18.75" x14ac:dyDescent="0.3">
      <c r="D15" s="1215" t="s">
        <v>1146</v>
      </c>
      <c r="E15" s="4079"/>
      <c r="F15" s="1216"/>
      <c r="G15" s="1216">
        <v>5110.6499999999996</v>
      </c>
      <c r="H15" s="1216"/>
      <c r="I15" s="1216">
        <v>11178.529999999999</v>
      </c>
      <c r="J15" s="1216"/>
      <c r="K15" s="1216">
        <v>16289.179999999998</v>
      </c>
      <c r="L15" s="1216"/>
      <c r="M15" s="1216">
        <v>8156.9499999999989</v>
      </c>
      <c r="N15" s="1216"/>
      <c r="O15" s="1216">
        <v>24446.129999999997</v>
      </c>
      <c r="P15" s="1216"/>
      <c r="Q15" s="1216">
        <v>4637.1000000000004</v>
      </c>
      <c r="R15" s="1216"/>
      <c r="S15" s="1216">
        <v>29083.229999999996</v>
      </c>
      <c r="T15" s="1216"/>
      <c r="U15" s="1216">
        <v>14854.300000000001</v>
      </c>
      <c r="V15" s="1216"/>
      <c r="W15" s="1216">
        <v>43937.53</v>
      </c>
      <c r="X15" s="1216"/>
      <c r="Y15" s="1216">
        <v>8230.75</v>
      </c>
      <c r="Z15" s="1216"/>
      <c r="AA15" s="1216">
        <v>27722.15</v>
      </c>
      <c r="AB15" s="1216"/>
      <c r="AC15" s="1216">
        <v>52168.28</v>
      </c>
      <c r="AD15" s="1216"/>
      <c r="AE15" s="1216">
        <v>13357.8</v>
      </c>
      <c r="AF15" s="1216"/>
      <c r="AG15" s="1216">
        <v>65526.080000000002</v>
      </c>
      <c r="AH15" s="1216"/>
      <c r="AI15" s="1216">
        <v>7810.5000000000036</v>
      </c>
      <c r="AJ15" s="1216"/>
      <c r="AK15" s="1216">
        <v>73336.58</v>
      </c>
      <c r="AL15" s="1216"/>
      <c r="AM15" s="1216">
        <v>8860.1000000000095</v>
      </c>
      <c r="AN15" s="1216"/>
      <c r="AO15" s="1216">
        <v>30028.400000000012</v>
      </c>
      <c r="AP15" s="1216"/>
      <c r="AQ15" s="1216">
        <v>82196.680000000008</v>
      </c>
      <c r="AR15" s="1216"/>
      <c r="AS15" s="1216">
        <v>12025.300000000001</v>
      </c>
      <c r="AT15" s="1216"/>
      <c r="AU15" s="1216">
        <v>94221.98000000001</v>
      </c>
      <c r="AV15" s="1216"/>
      <c r="AW15" s="1216">
        <v>6549.7500000000009</v>
      </c>
      <c r="AX15" s="1216"/>
      <c r="AY15" s="1216">
        <v>100771.73000000001</v>
      </c>
      <c r="AZ15" s="1216"/>
      <c r="BA15" s="1216">
        <v>6424.7000000000044</v>
      </c>
      <c r="BB15" s="1216"/>
      <c r="BC15" s="1216">
        <v>24999.750000000007</v>
      </c>
      <c r="BD15" s="1216"/>
      <c r="BE15" s="1216">
        <v>55028.150000000023</v>
      </c>
      <c r="BF15" s="1216"/>
      <c r="BG15" s="1216">
        <v>107196.43000000002</v>
      </c>
      <c r="BH15" s="1217"/>
      <c r="BI15" s="1217"/>
      <c r="BM15" s="1217"/>
    </row>
    <row r="16" spans="4:65" ht="19.5" thickBot="1" x14ac:dyDescent="0.35">
      <c r="D16" s="1220" t="s">
        <v>2</v>
      </c>
      <c r="E16" s="4080"/>
      <c r="F16" s="1221"/>
      <c r="G16" s="1221">
        <v>7380</v>
      </c>
      <c r="H16" s="1221">
        <v>0</v>
      </c>
      <c r="I16" s="1221">
        <v>15081.73</v>
      </c>
      <c r="J16" s="1221">
        <v>0</v>
      </c>
      <c r="K16" s="1221">
        <v>17021.03</v>
      </c>
      <c r="L16" s="1221">
        <v>0</v>
      </c>
      <c r="M16" s="1221">
        <v>8886.7499999999982</v>
      </c>
      <c r="N16" s="1221">
        <v>0</v>
      </c>
      <c r="O16" s="1221">
        <v>31348.479999999996</v>
      </c>
      <c r="P16" s="1221">
        <v>0</v>
      </c>
      <c r="Q16" s="1221">
        <v>7997.0500000000011</v>
      </c>
      <c r="R16" s="1221">
        <v>0</v>
      </c>
      <c r="S16" s="1221">
        <v>30815.479999999996</v>
      </c>
      <c r="T16" s="1221">
        <v>0</v>
      </c>
      <c r="U16" s="1221">
        <v>21430.7</v>
      </c>
      <c r="V16" s="1221">
        <v>0</v>
      </c>
      <c r="W16" s="1221">
        <v>46700.93</v>
      </c>
      <c r="X16" s="1221">
        <v>0</v>
      </c>
      <c r="Y16" s="1221">
        <v>13710.399999999998</v>
      </c>
      <c r="Z16" s="1221">
        <v>0</v>
      </c>
      <c r="AA16" s="1221">
        <v>43138.149999999994</v>
      </c>
      <c r="AB16" s="1221">
        <v>0</v>
      </c>
      <c r="AC16" s="1221">
        <v>74486.63</v>
      </c>
      <c r="AD16" s="1221">
        <v>0</v>
      </c>
      <c r="AE16" s="1221">
        <v>18119.939999999999</v>
      </c>
      <c r="AF16" s="1221">
        <v>0</v>
      </c>
      <c r="AG16" s="1221">
        <v>92606.57</v>
      </c>
      <c r="AH16" s="1221">
        <v>0</v>
      </c>
      <c r="AI16" s="1221">
        <v>9032.3000000000029</v>
      </c>
      <c r="AJ16" s="1221">
        <v>0</v>
      </c>
      <c r="AK16" s="1221">
        <v>101638.87</v>
      </c>
      <c r="AL16" s="1221">
        <v>0</v>
      </c>
      <c r="AM16" s="1221">
        <v>14741.55000000001</v>
      </c>
      <c r="AN16" s="1221">
        <v>0</v>
      </c>
      <c r="AO16" s="1221">
        <v>41893.790000000008</v>
      </c>
      <c r="AP16" s="1221">
        <v>0</v>
      </c>
      <c r="AQ16" s="1221">
        <v>116380.42</v>
      </c>
      <c r="AR16" s="1221">
        <v>0</v>
      </c>
      <c r="AS16" s="1221">
        <v>17714.050000000003</v>
      </c>
      <c r="AT16" s="1221">
        <v>0</v>
      </c>
      <c r="AU16" s="1221">
        <v>134094.47000000003</v>
      </c>
      <c r="AV16" s="1221">
        <v>0</v>
      </c>
      <c r="AW16" s="1221">
        <v>13288.1</v>
      </c>
      <c r="AX16" s="1221">
        <v>0</v>
      </c>
      <c r="AY16" s="1221">
        <v>147382.57</v>
      </c>
      <c r="AZ16" s="1221">
        <v>0</v>
      </c>
      <c r="BA16" s="1221">
        <v>10916.250000000004</v>
      </c>
      <c r="BB16" s="1221">
        <v>0</v>
      </c>
      <c r="BC16" s="1221">
        <v>41918.400000000009</v>
      </c>
      <c r="BD16" s="1221">
        <v>0</v>
      </c>
      <c r="BE16" s="1221">
        <v>83812.190000000031</v>
      </c>
      <c r="BF16" s="1221">
        <v>0</v>
      </c>
      <c r="BG16" s="1221">
        <v>158298.82</v>
      </c>
      <c r="BH16" s="1217"/>
      <c r="BI16" s="1217"/>
      <c r="BM16" s="1217"/>
    </row>
    <row r="17" spans="65:65" x14ac:dyDescent="0.25">
      <c r="BM17" s="1217"/>
    </row>
    <row r="18" spans="65:65" x14ac:dyDescent="0.25">
      <c r="BM18" s="1217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H17"/>
  <sheetViews>
    <sheetView zoomScaleNormal="100" workbookViewId="0">
      <pane xSplit="3" topLeftCell="AU1" activePane="topRight" state="frozen"/>
      <selection activeCell="BS12" sqref="BS12"/>
      <selection pane="topRight" activeCell="BS12" sqref="BS12"/>
    </sheetView>
  </sheetViews>
  <sheetFormatPr defaultColWidth="8.85546875" defaultRowHeight="18.75" x14ac:dyDescent="0.3"/>
  <cols>
    <col min="1" max="2" width="8.85546875" style="878"/>
    <col min="3" max="3" width="53.140625" style="878" customWidth="1"/>
    <col min="4" max="4" width="19.42578125" style="878" customWidth="1"/>
    <col min="5" max="5" width="11.7109375" style="878" customWidth="1"/>
    <col min="6" max="6" width="13.5703125" style="878" customWidth="1"/>
    <col min="7" max="8" width="9.140625" style="878" customWidth="1"/>
    <col min="9" max="10" width="9.140625" style="878" hidden="1" customWidth="1"/>
    <col min="11" max="16" width="9.140625" style="878" customWidth="1"/>
    <col min="17" max="18" width="9.140625" style="878" hidden="1" customWidth="1"/>
    <col min="19" max="20" width="9.140625" style="878" customWidth="1"/>
    <col min="21" max="22" width="9.140625" style="878" hidden="1" customWidth="1"/>
    <col min="23" max="28" width="9.140625" style="878" customWidth="1"/>
    <col min="29" max="30" width="8.85546875" style="878" customWidth="1"/>
    <col min="31" max="32" width="8.85546875" style="878" hidden="1" customWidth="1"/>
    <col min="33" max="34" width="8.85546875" style="878" customWidth="1"/>
    <col min="35" max="36" width="8.85546875" style="878" hidden="1" customWidth="1"/>
    <col min="37" max="40" width="8.85546875" style="878" customWidth="1"/>
    <col min="41" max="42" width="8.85546875" style="878" hidden="1" customWidth="1"/>
    <col min="43" max="44" width="8.85546875" style="878" customWidth="1"/>
    <col min="45" max="46" width="8.85546875" style="878" hidden="1" customWidth="1"/>
    <col min="47" max="48" width="8.85546875" style="878" customWidth="1"/>
    <col min="49" max="50" width="8.85546875" style="878" hidden="1" customWidth="1"/>
    <col min="51" max="58" width="8.85546875" style="878" customWidth="1"/>
    <col min="59" max="16384" width="8.85546875" style="878"/>
  </cols>
  <sheetData>
    <row r="2" spans="3:60" x14ac:dyDescent="0.3">
      <c r="C2" s="1179" t="s">
        <v>670</v>
      </c>
    </row>
    <row r="3" spans="3:60" ht="15.75" customHeight="1" thickBot="1" x14ac:dyDescent="0.35">
      <c r="C3" s="1180"/>
    </row>
    <row r="4" spans="3:60" ht="19.5" thickBot="1" x14ac:dyDescent="0.35">
      <c r="C4" s="4086" t="s">
        <v>593</v>
      </c>
      <c r="D4" s="4088" t="s">
        <v>170</v>
      </c>
      <c r="E4" s="4069" t="s">
        <v>1742</v>
      </c>
      <c r="F4" s="4085"/>
      <c r="G4" s="4069" t="s">
        <v>1871</v>
      </c>
      <c r="H4" s="4069"/>
      <c r="I4" s="4083" t="s">
        <v>14</v>
      </c>
      <c r="J4" s="4084"/>
      <c r="K4" s="4068" t="s">
        <v>1911</v>
      </c>
      <c r="L4" s="4082"/>
      <c r="M4" s="4085" t="s">
        <v>138</v>
      </c>
      <c r="N4" s="4084"/>
      <c r="O4" s="4069" t="s">
        <v>1940</v>
      </c>
      <c r="P4" s="4069"/>
      <c r="Q4" s="4083" t="s">
        <v>17</v>
      </c>
      <c r="R4" s="4084"/>
      <c r="S4" s="4069" t="s">
        <v>1964</v>
      </c>
      <c r="T4" s="4069"/>
      <c r="U4" s="4083" t="s">
        <v>18</v>
      </c>
      <c r="V4" s="4084"/>
      <c r="W4" s="4069" t="s">
        <v>1985</v>
      </c>
      <c r="X4" s="4069"/>
      <c r="Y4" s="4083" t="s">
        <v>139</v>
      </c>
      <c r="Z4" s="4084"/>
      <c r="AA4" s="4083" t="s">
        <v>511</v>
      </c>
      <c r="AB4" s="4084"/>
      <c r="AC4" s="4069" t="s">
        <v>2004</v>
      </c>
      <c r="AD4" s="4069"/>
      <c r="AE4" s="4083" t="s">
        <v>24</v>
      </c>
      <c r="AF4" s="4084"/>
      <c r="AG4" s="4069" t="s">
        <v>2020</v>
      </c>
      <c r="AH4" s="4069"/>
      <c r="AI4" s="4083" t="s">
        <v>27</v>
      </c>
      <c r="AJ4" s="4084"/>
      <c r="AK4" s="4069" t="s">
        <v>2037</v>
      </c>
      <c r="AL4" s="4069"/>
      <c r="AM4" s="4083" t="s">
        <v>1678</v>
      </c>
      <c r="AN4" s="4084"/>
      <c r="AO4" s="4083" t="s">
        <v>1676</v>
      </c>
      <c r="AP4" s="4084"/>
      <c r="AQ4" s="4068" t="s">
        <v>2142</v>
      </c>
      <c r="AR4" s="4082"/>
      <c r="AS4" s="4068" t="s">
        <v>28</v>
      </c>
      <c r="AT4" s="4082"/>
      <c r="AU4" s="4068" t="s">
        <v>2156</v>
      </c>
      <c r="AV4" s="4082"/>
      <c r="AW4" s="4068" t="s">
        <v>30</v>
      </c>
      <c r="AX4" s="4082"/>
      <c r="AY4" s="4068" t="s">
        <v>2168</v>
      </c>
      <c r="AZ4" s="4082"/>
      <c r="BA4" s="4083" t="s">
        <v>1723</v>
      </c>
      <c r="BB4" s="4084"/>
      <c r="BC4" s="4083" t="s">
        <v>549</v>
      </c>
      <c r="BD4" s="4084"/>
      <c r="BE4" s="4068" t="s">
        <v>1763</v>
      </c>
      <c r="BF4" s="4082"/>
    </row>
    <row r="5" spans="3:60" ht="19.5" thickBot="1" x14ac:dyDescent="0.35">
      <c r="C5" s="4087"/>
      <c r="D5" s="4089"/>
      <c r="E5" s="1181" t="s">
        <v>171</v>
      </c>
      <c r="F5" s="1182" t="s">
        <v>172</v>
      </c>
      <c r="G5" s="1181" t="s">
        <v>171</v>
      </c>
      <c r="H5" s="1183" t="s">
        <v>172</v>
      </c>
      <c r="I5" s="1184" t="s">
        <v>171</v>
      </c>
      <c r="J5" s="1185" t="s">
        <v>172</v>
      </c>
      <c r="K5" s="1184" t="s">
        <v>171</v>
      </c>
      <c r="L5" s="1185" t="s">
        <v>172</v>
      </c>
      <c r="M5" s="1181" t="s">
        <v>171</v>
      </c>
      <c r="N5" s="1185" t="s">
        <v>172</v>
      </c>
      <c r="O5" s="1181" t="s">
        <v>171</v>
      </c>
      <c r="P5" s="1183" t="s">
        <v>172</v>
      </c>
      <c r="Q5" s="1184" t="s">
        <v>171</v>
      </c>
      <c r="R5" s="1185" t="s">
        <v>172</v>
      </c>
      <c r="S5" s="1181" t="s">
        <v>171</v>
      </c>
      <c r="T5" s="1183" t="s">
        <v>172</v>
      </c>
      <c r="U5" s="1184" t="s">
        <v>171</v>
      </c>
      <c r="V5" s="1185" t="s">
        <v>172</v>
      </c>
      <c r="W5" s="1181" t="s">
        <v>171</v>
      </c>
      <c r="X5" s="1183" t="s">
        <v>172</v>
      </c>
      <c r="Y5" s="1184" t="s">
        <v>171</v>
      </c>
      <c r="Z5" s="1185" t="s">
        <v>172</v>
      </c>
      <c r="AA5" s="1184" t="s">
        <v>171</v>
      </c>
      <c r="AB5" s="1185" t="s">
        <v>172</v>
      </c>
      <c r="AC5" s="1181" t="s">
        <v>171</v>
      </c>
      <c r="AD5" s="1183" t="s">
        <v>172</v>
      </c>
      <c r="AE5" s="1184" t="s">
        <v>171</v>
      </c>
      <c r="AF5" s="1185" t="s">
        <v>172</v>
      </c>
      <c r="AG5" s="1181" t="s">
        <v>171</v>
      </c>
      <c r="AH5" s="1183" t="s">
        <v>172</v>
      </c>
      <c r="AI5" s="1184" t="s">
        <v>171</v>
      </c>
      <c r="AJ5" s="1185" t="s">
        <v>172</v>
      </c>
      <c r="AK5" s="1181" t="s">
        <v>171</v>
      </c>
      <c r="AL5" s="1183" t="s">
        <v>172</v>
      </c>
      <c r="AM5" s="1184" t="s">
        <v>171</v>
      </c>
      <c r="AN5" s="1185" t="s">
        <v>172</v>
      </c>
      <c r="AO5" s="1184" t="s">
        <v>171</v>
      </c>
      <c r="AP5" s="1185" t="s">
        <v>172</v>
      </c>
      <c r="AQ5" s="1181" t="s">
        <v>171</v>
      </c>
      <c r="AR5" s="1183" t="s">
        <v>172</v>
      </c>
      <c r="AS5" s="1184" t="s">
        <v>171</v>
      </c>
      <c r="AT5" s="1185" t="s">
        <v>172</v>
      </c>
      <c r="AU5" s="1181" t="s">
        <v>171</v>
      </c>
      <c r="AV5" s="1183" t="s">
        <v>172</v>
      </c>
      <c r="AW5" s="1184" t="s">
        <v>171</v>
      </c>
      <c r="AX5" s="1185" t="s">
        <v>172</v>
      </c>
      <c r="AY5" s="1181" t="s">
        <v>171</v>
      </c>
      <c r="AZ5" s="1183" t="s">
        <v>172</v>
      </c>
      <c r="BA5" s="1184" t="s">
        <v>171</v>
      </c>
      <c r="BB5" s="1185" t="s">
        <v>172</v>
      </c>
      <c r="BC5" s="1184" t="s">
        <v>171</v>
      </c>
      <c r="BD5" s="1185" t="s">
        <v>172</v>
      </c>
      <c r="BE5" s="1184" t="s">
        <v>171</v>
      </c>
      <c r="BF5" s="1185" t="s">
        <v>172</v>
      </c>
    </row>
    <row r="6" spans="3:60" ht="19.5" thickBot="1" x14ac:dyDescent="0.35">
      <c r="C6" s="1186" t="s">
        <v>7</v>
      </c>
      <c r="D6" s="1187" t="s">
        <v>50</v>
      </c>
      <c r="E6" s="1188">
        <v>100</v>
      </c>
      <c r="F6" s="1189">
        <v>68.37</v>
      </c>
      <c r="G6" s="1188">
        <v>101</v>
      </c>
      <c r="H6" s="1189">
        <v>84.68</v>
      </c>
      <c r="I6" s="1190">
        <v>201</v>
      </c>
      <c r="J6" s="1191">
        <v>153.05000000000001</v>
      </c>
      <c r="K6" s="1188">
        <v>100</v>
      </c>
      <c r="L6" s="1189">
        <v>95.85</v>
      </c>
      <c r="M6" s="1190">
        <v>301</v>
      </c>
      <c r="N6" s="1191">
        <v>248.9</v>
      </c>
      <c r="O6" s="1188">
        <v>101</v>
      </c>
      <c r="P6" s="1189">
        <v>89.35</v>
      </c>
      <c r="Q6" s="1190">
        <v>402</v>
      </c>
      <c r="R6" s="1191">
        <v>338.25</v>
      </c>
      <c r="S6" s="1188">
        <v>101</v>
      </c>
      <c r="T6" s="1189">
        <v>66.47</v>
      </c>
      <c r="U6" s="1190">
        <v>503</v>
      </c>
      <c r="V6" s="1191">
        <v>404.72</v>
      </c>
      <c r="W6" s="1188">
        <v>100</v>
      </c>
      <c r="X6" s="1189">
        <v>79.00800000000001</v>
      </c>
      <c r="Y6" s="1190">
        <v>302</v>
      </c>
      <c r="Z6" s="1191">
        <v>234.828</v>
      </c>
      <c r="AA6" s="1190">
        <v>603</v>
      </c>
      <c r="AB6" s="1191">
        <v>483.72800000000007</v>
      </c>
      <c r="AC6" s="1188">
        <v>100</v>
      </c>
      <c r="AD6" s="1189">
        <v>65.930000000000007</v>
      </c>
      <c r="AE6" s="1190">
        <v>703</v>
      </c>
      <c r="AF6" s="1191">
        <v>549.65800000000013</v>
      </c>
      <c r="AG6" s="1188">
        <v>100</v>
      </c>
      <c r="AH6" s="1189">
        <v>175.16</v>
      </c>
      <c r="AI6" s="1190">
        <v>803</v>
      </c>
      <c r="AJ6" s="1191">
        <v>724.8180000000001</v>
      </c>
      <c r="AK6" s="1188">
        <v>100</v>
      </c>
      <c r="AL6" s="1189">
        <v>82.98</v>
      </c>
      <c r="AM6" s="1190">
        <v>300</v>
      </c>
      <c r="AN6" s="1191">
        <v>324.07</v>
      </c>
      <c r="AO6" s="1190">
        <v>903</v>
      </c>
      <c r="AP6" s="1191">
        <v>807.79800000000012</v>
      </c>
      <c r="AQ6" s="1188">
        <v>100</v>
      </c>
      <c r="AR6" s="1189">
        <v>112.16</v>
      </c>
      <c r="AS6" s="1190">
        <v>1003</v>
      </c>
      <c r="AT6" s="1191">
        <v>919.95800000000008</v>
      </c>
      <c r="AU6" s="1188">
        <v>97</v>
      </c>
      <c r="AV6" s="1189">
        <v>116.32</v>
      </c>
      <c r="AW6" s="1190">
        <v>1100</v>
      </c>
      <c r="AX6" s="1191">
        <v>1036.278</v>
      </c>
      <c r="AY6" s="1188">
        <v>100</v>
      </c>
      <c r="AZ6" s="1189">
        <v>106.56</v>
      </c>
      <c r="BA6" s="1190">
        <v>297</v>
      </c>
      <c r="BB6" s="1191">
        <v>335.03999999999996</v>
      </c>
      <c r="BC6" s="1190">
        <v>597</v>
      </c>
      <c r="BD6" s="1190">
        <v>659.1099999999999</v>
      </c>
      <c r="BE6" s="1190">
        <v>1200</v>
      </c>
      <c r="BF6" s="1191">
        <v>1142.838</v>
      </c>
      <c r="BG6" s="1192"/>
      <c r="BH6" s="1192"/>
    </row>
    <row r="7" spans="3:60" ht="19.5" thickBot="1" x14ac:dyDescent="0.35">
      <c r="C7" s="1193" t="s">
        <v>594</v>
      </c>
      <c r="D7" s="1194" t="s">
        <v>50</v>
      </c>
      <c r="E7" s="1195">
        <v>150</v>
      </c>
      <c r="F7" s="1196">
        <v>139.5</v>
      </c>
      <c r="G7" s="1195">
        <v>150</v>
      </c>
      <c r="H7" s="1196">
        <v>119.4</v>
      </c>
      <c r="I7" s="1197">
        <v>300</v>
      </c>
      <c r="J7" s="1198">
        <v>258.89999999999998</v>
      </c>
      <c r="K7" s="1195">
        <v>150</v>
      </c>
      <c r="L7" s="1196">
        <v>149.85</v>
      </c>
      <c r="M7" s="1197">
        <v>450</v>
      </c>
      <c r="N7" s="1198">
        <v>408.75</v>
      </c>
      <c r="O7" s="1195">
        <v>150</v>
      </c>
      <c r="P7" s="1196">
        <v>134</v>
      </c>
      <c r="Q7" s="1197">
        <v>600</v>
      </c>
      <c r="R7" s="1198">
        <v>542.75</v>
      </c>
      <c r="S7" s="1195">
        <v>150</v>
      </c>
      <c r="T7" s="1196">
        <v>124</v>
      </c>
      <c r="U7" s="1197">
        <v>750</v>
      </c>
      <c r="V7" s="1198">
        <v>666.75</v>
      </c>
      <c r="W7" s="1195">
        <v>150</v>
      </c>
      <c r="X7" s="1196">
        <v>133.85</v>
      </c>
      <c r="Y7" s="1197">
        <v>450</v>
      </c>
      <c r="Z7" s="1198">
        <v>391.85</v>
      </c>
      <c r="AA7" s="1199">
        <v>900</v>
      </c>
      <c r="AB7" s="1198">
        <v>800.6</v>
      </c>
      <c r="AC7" s="1195">
        <v>150</v>
      </c>
      <c r="AD7" s="1196">
        <v>125.95</v>
      </c>
      <c r="AE7" s="1197">
        <v>1050</v>
      </c>
      <c r="AF7" s="1198">
        <v>926.55000000000007</v>
      </c>
      <c r="AG7" s="1195">
        <v>150</v>
      </c>
      <c r="AH7" s="1196">
        <v>134.05000000000001</v>
      </c>
      <c r="AI7" s="1197">
        <v>1200</v>
      </c>
      <c r="AJ7" s="1198">
        <v>1060.6000000000001</v>
      </c>
      <c r="AK7" s="1195">
        <v>150</v>
      </c>
      <c r="AL7" s="1196">
        <v>137</v>
      </c>
      <c r="AM7" s="1197">
        <v>450</v>
      </c>
      <c r="AN7" s="1198">
        <v>397</v>
      </c>
      <c r="AO7" s="1197">
        <v>1350</v>
      </c>
      <c r="AP7" s="1198">
        <v>1197.6000000000001</v>
      </c>
      <c r="AQ7" s="1195">
        <v>150</v>
      </c>
      <c r="AR7" s="1196">
        <v>113.71</v>
      </c>
      <c r="AS7" s="1197">
        <v>1500</v>
      </c>
      <c r="AT7" s="1198">
        <v>1311.3100000000002</v>
      </c>
      <c r="AU7" s="1195">
        <v>150</v>
      </c>
      <c r="AV7" s="1196">
        <v>143.21</v>
      </c>
      <c r="AW7" s="1197">
        <v>1650</v>
      </c>
      <c r="AX7" s="1198">
        <v>1454.5200000000002</v>
      </c>
      <c r="AY7" s="1195">
        <v>150</v>
      </c>
      <c r="AZ7" s="1196">
        <v>153.80000000000001</v>
      </c>
      <c r="BA7" s="1197">
        <v>450</v>
      </c>
      <c r="BB7" s="1198">
        <v>410.72</v>
      </c>
      <c r="BC7" s="1190">
        <v>900</v>
      </c>
      <c r="BD7" s="1190">
        <v>807.72</v>
      </c>
      <c r="BE7" s="1197">
        <v>1800</v>
      </c>
      <c r="BF7" s="1198">
        <v>1608.3200000000002</v>
      </c>
      <c r="BG7" s="1192"/>
      <c r="BH7" s="1192"/>
    </row>
    <row r="8" spans="3:60" ht="15.95" customHeight="1" thickBot="1" x14ac:dyDescent="0.35">
      <c r="C8" s="1200" t="s">
        <v>8</v>
      </c>
      <c r="D8" s="1201" t="s">
        <v>50</v>
      </c>
      <c r="E8" s="1202">
        <v>4</v>
      </c>
      <c r="F8" s="1203">
        <v>4.25</v>
      </c>
      <c r="G8" s="1203">
        <v>4</v>
      </c>
      <c r="H8" s="1203">
        <v>4.0999999999999996</v>
      </c>
      <c r="I8" s="1204">
        <v>8</v>
      </c>
      <c r="J8" s="1205">
        <v>8.35</v>
      </c>
      <c r="K8" s="1203">
        <v>4</v>
      </c>
      <c r="L8" s="1203">
        <v>4.25</v>
      </c>
      <c r="M8" s="1204">
        <v>12</v>
      </c>
      <c r="N8" s="1205">
        <v>12.6</v>
      </c>
      <c r="O8" s="1203">
        <v>5</v>
      </c>
      <c r="P8" s="1203">
        <v>4.9000000000000004</v>
      </c>
      <c r="Q8" s="1204">
        <v>17</v>
      </c>
      <c r="R8" s="1205">
        <v>17.5</v>
      </c>
      <c r="S8" s="1203">
        <v>5</v>
      </c>
      <c r="T8" s="1203">
        <v>5.2</v>
      </c>
      <c r="U8" s="1204">
        <v>22</v>
      </c>
      <c r="V8" s="1205">
        <v>22.7</v>
      </c>
      <c r="W8" s="1203">
        <v>4</v>
      </c>
      <c r="X8" s="1203">
        <v>4.45</v>
      </c>
      <c r="Y8" s="1204">
        <v>14</v>
      </c>
      <c r="Z8" s="1205">
        <v>14.55</v>
      </c>
      <c r="AA8" s="1206">
        <v>26</v>
      </c>
      <c r="AB8" s="1207">
        <v>27.15</v>
      </c>
      <c r="AC8" s="1203">
        <v>4</v>
      </c>
      <c r="AD8" s="1203">
        <v>3.95</v>
      </c>
      <c r="AE8" s="1204">
        <v>30</v>
      </c>
      <c r="AF8" s="1205">
        <v>31.099999999999998</v>
      </c>
      <c r="AG8" s="1203">
        <v>4</v>
      </c>
      <c r="AH8" s="1203">
        <v>4.2300000000000004</v>
      </c>
      <c r="AI8" s="1204">
        <v>34</v>
      </c>
      <c r="AJ8" s="1205">
        <v>35.33</v>
      </c>
      <c r="AK8" s="1203">
        <v>4</v>
      </c>
      <c r="AL8" s="1203">
        <v>4.3499999999999996</v>
      </c>
      <c r="AM8" s="1204">
        <v>12</v>
      </c>
      <c r="AN8" s="1205">
        <v>12.53</v>
      </c>
      <c r="AO8" s="1204">
        <v>38</v>
      </c>
      <c r="AP8" s="1205">
        <v>39.68</v>
      </c>
      <c r="AQ8" s="1203">
        <v>4</v>
      </c>
      <c r="AR8" s="1203">
        <v>4.1500000000000004</v>
      </c>
      <c r="AS8" s="1204">
        <v>42</v>
      </c>
      <c r="AT8" s="1205">
        <v>43.83</v>
      </c>
      <c r="AU8" s="1203">
        <v>4</v>
      </c>
      <c r="AV8" s="1203">
        <v>4.1900000000000004</v>
      </c>
      <c r="AW8" s="1204">
        <v>46</v>
      </c>
      <c r="AX8" s="1205">
        <v>48.019999999999996</v>
      </c>
      <c r="AY8" s="1203">
        <v>4</v>
      </c>
      <c r="AZ8" s="1203">
        <v>4</v>
      </c>
      <c r="BA8" s="1204">
        <v>12</v>
      </c>
      <c r="BB8" s="1205">
        <v>12.34</v>
      </c>
      <c r="BC8" s="1190">
        <v>24</v>
      </c>
      <c r="BD8" s="1190">
        <v>24.869999999999997</v>
      </c>
      <c r="BE8" s="1204">
        <v>50</v>
      </c>
      <c r="BF8" s="1205">
        <v>52.019999999999996</v>
      </c>
      <c r="BG8" s="1192"/>
      <c r="BH8" s="1192"/>
    </row>
    <row r="13" spans="3:60" x14ac:dyDescent="0.3">
      <c r="K13" s="1208"/>
      <c r="L13" s="1209"/>
    </row>
    <row r="14" spans="3:60" x14ac:dyDescent="0.3">
      <c r="K14" s="1208"/>
      <c r="L14" s="1210"/>
    </row>
    <row r="15" spans="3:60" x14ac:dyDescent="0.3">
      <c r="K15" s="1208"/>
      <c r="L15" s="1209"/>
    </row>
    <row r="17" spans="3:3" x14ac:dyDescent="0.3">
      <c r="C17" s="1211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A50"/>
  <sheetViews>
    <sheetView topLeftCell="A14" zoomScale="70" zoomScaleNormal="70" workbookViewId="0">
      <selection activeCell="BS12" sqref="BS12"/>
    </sheetView>
  </sheetViews>
  <sheetFormatPr defaultRowHeight="15.75" x14ac:dyDescent="0.25"/>
  <cols>
    <col min="1" max="3" width="9.140625" style="877"/>
    <col min="4" max="4" width="30.42578125" style="877" customWidth="1"/>
    <col min="5" max="5" width="16.140625" style="877" hidden="1" customWidth="1"/>
    <col min="6" max="6" width="15.42578125" style="877" customWidth="1"/>
    <col min="7" max="7" width="13.5703125" style="877" bestFit="1" customWidth="1"/>
    <col min="8" max="8" width="16.42578125" style="877" bestFit="1" customWidth="1"/>
    <col min="9" max="9" width="5.85546875" style="877" customWidth="1"/>
    <col min="10" max="10" width="30.85546875" style="877" customWidth="1"/>
    <col min="11" max="11" width="15.42578125" style="877" hidden="1" customWidth="1"/>
    <col min="12" max="12" width="14.7109375" style="877" customWidth="1"/>
    <col min="13" max="13" width="14" style="877" bestFit="1" customWidth="1"/>
    <col min="14" max="14" width="16.42578125" style="877" bestFit="1" customWidth="1"/>
    <col min="15" max="15" width="3.140625" style="877" customWidth="1"/>
    <col min="16" max="16" width="30" style="877" customWidth="1"/>
    <col min="17" max="17" width="5.7109375" style="877" hidden="1" customWidth="1"/>
    <col min="18" max="18" width="13.85546875" style="877" customWidth="1"/>
    <col min="19" max="19" width="14" style="877" bestFit="1" customWidth="1"/>
    <col min="20" max="20" width="16.42578125" style="877" customWidth="1"/>
    <col min="21" max="21" width="17.140625" style="877" bestFit="1" customWidth="1"/>
    <col min="22" max="22" width="3" style="877" customWidth="1"/>
    <col min="23" max="23" width="32" style="877" customWidth="1"/>
    <col min="24" max="24" width="12" style="877" bestFit="1" customWidth="1"/>
    <col min="25" max="25" width="13.42578125" style="877" bestFit="1" customWidth="1"/>
    <col min="26" max="26" width="16.28515625" style="877" bestFit="1" customWidth="1"/>
    <col min="27" max="27" width="15.28515625" style="877" bestFit="1" customWidth="1"/>
    <col min="28" max="16384" width="9.140625" style="877"/>
  </cols>
  <sheetData>
    <row r="1" spans="4:27" x14ac:dyDescent="0.25">
      <c r="Y1" s="1153"/>
      <c r="Z1" s="1153"/>
    </row>
    <row r="2" spans="4:27" x14ac:dyDescent="0.25">
      <c r="Y2" s="1153"/>
      <c r="Z2" s="1153"/>
    </row>
    <row r="3" spans="4:27" x14ac:dyDescent="0.25">
      <c r="Y3" s="1153"/>
      <c r="Z3" s="1153"/>
    </row>
    <row r="4" spans="4:27" x14ac:dyDescent="0.25">
      <c r="Y4" s="1153"/>
      <c r="Z4" s="1153"/>
    </row>
    <row r="5" spans="4:27" ht="28.5" x14ac:dyDescent="0.45">
      <c r="D5" s="4090" t="s">
        <v>1490</v>
      </c>
      <c r="E5" s="4090"/>
      <c r="F5" s="4090"/>
      <c r="G5" s="4090"/>
      <c r="H5" s="4090"/>
      <c r="J5" s="4090" t="s">
        <v>1491</v>
      </c>
      <c r="K5" s="4090"/>
      <c r="L5" s="4090"/>
      <c r="M5" s="4090"/>
      <c r="N5" s="4090"/>
      <c r="P5" s="4091" t="s">
        <v>60</v>
      </c>
      <c r="Q5" s="4092"/>
      <c r="R5" s="4092"/>
      <c r="S5" s="4092"/>
      <c r="T5" s="4092"/>
      <c r="U5" s="4093"/>
      <c r="W5" s="4091" t="s">
        <v>1310</v>
      </c>
      <c r="X5" s="4092"/>
      <c r="Y5" s="4092"/>
      <c r="Z5" s="4092"/>
      <c r="AA5" s="4093"/>
    </row>
    <row r="6" spans="4:27" ht="28.5" x14ac:dyDescent="0.25">
      <c r="D6" s="1154"/>
      <c r="E6" s="1154"/>
      <c r="F6" s="1155" t="s">
        <v>1492</v>
      </c>
      <c r="G6" s="1155" t="s">
        <v>1493</v>
      </c>
      <c r="H6" s="1155" t="s">
        <v>1494</v>
      </c>
      <c r="I6" s="1156"/>
      <c r="J6" s="1154"/>
      <c r="K6" s="1154"/>
      <c r="L6" s="1155" t="s">
        <v>1492</v>
      </c>
      <c r="M6" s="1155" t="s">
        <v>1493</v>
      </c>
      <c r="N6" s="1155" t="s">
        <v>1494</v>
      </c>
      <c r="P6" s="1154"/>
      <c r="Q6" s="1154"/>
      <c r="R6" s="1155" t="s">
        <v>1492</v>
      </c>
      <c r="S6" s="1155" t="s">
        <v>1493</v>
      </c>
      <c r="T6" s="1155" t="s">
        <v>1494</v>
      </c>
      <c r="U6" s="1155" t="s">
        <v>1654</v>
      </c>
      <c r="W6" s="1154"/>
      <c r="X6" s="1155" t="s">
        <v>1492</v>
      </c>
      <c r="Y6" s="1155" t="s">
        <v>2222</v>
      </c>
      <c r="Z6" s="1155" t="s">
        <v>2223</v>
      </c>
      <c r="AA6" s="1155" t="s">
        <v>433</v>
      </c>
    </row>
    <row r="7" spans="4:27" ht="32.25" customHeight="1" x14ac:dyDescent="0.45">
      <c r="D7" s="1157" t="s">
        <v>1495</v>
      </c>
      <c r="E7" s="1158"/>
      <c r="F7" s="1159">
        <v>62.592421052631636</v>
      </c>
      <c r="G7" s="1159">
        <v>2.7966315789473684</v>
      </c>
      <c r="H7" s="1159">
        <v>3.3077368421052609</v>
      </c>
      <c r="J7" s="1157" t="s">
        <v>1495</v>
      </c>
      <c r="K7" s="1158"/>
      <c r="L7" s="1159">
        <v>63.913176470588255</v>
      </c>
      <c r="M7" s="1159">
        <v>1.8717647058823521</v>
      </c>
      <c r="N7" s="1159">
        <v>2.5894117647058814</v>
      </c>
      <c r="P7" s="1157" t="s">
        <v>1495</v>
      </c>
      <c r="Q7" s="1158"/>
      <c r="R7" s="1159">
        <v>57.384682274928792</v>
      </c>
      <c r="S7" s="1159">
        <v>4.061069698250412</v>
      </c>
      <c r="T7" s="1159">
        <v>2.9385519762231174</v>
      </c>
      <c r="U7" s="1159">
        <v>2.0851733646466379</v>
      </c>
      <c r="W7" s="1157" t="s">
        <v>1495</v>
      </c>
      <c r="X7" s="4097" t="s">
        <v>2195</v>
      </c>
      <c r="Y7" s="4098"/>
      <c r="Z7" s="4098"/>
      <c r="AA7" s="4099"/>
    </row>
    <row r="8" spans="4:27" ht="28.5" x14ac:dyDescent="0.45">
      <c r="D8" s="1157" t="s">
        <v>1496</v>
      </c>
      <c r="E8" s="1158"/>
      <c r="F8" s="1159">
        <v>62.414772946859848</v>
      </c>
      <c r="G8" s="1159">
        <v>3.0926360708534615</v>
      </c>
      <c r="H8" s="1159">
        <v>3.2114518760195785</v>
      </c>
      <c r="J8" s="1157" t="s">
        <v>1496</v>
      </c>
      <c r="K8" s="1158"/>
      <c r="L8" s="1159">
        <v>62.616530612244915</v>
      </c>
      <c r="M8" s="1159">
        <v>2.7822448979591838</v>
      </c>
      <c r="N8" s="1159">
        <v>3.0315918367346955</v>
      </c>
      <c r="P8" s="1157" t="s">
        <v>1496</v>
      </c>
      <c r="Q8" s="1158"/>
      <c r="R8" s="1159">
        <v>57.666494386436916</v>
      </c>
      <c r="S8" s="1159">
        <v>4.2392835375161679</v>
      </c>
      <c r="T8" s="1159">
        <v>3.0860570231678586</v>
      </c>
      <c r="U8" s="1159">
        <v>1.991930149178982</v>
      </c>
      <c r="W8" s="1157" t="s">
        <v>1496</v>
      </c>
      <c r="X8" s="4100"/>
      <c r="Y8" s="4101"/>
      <c r="Z8" s="4101"/>
      <c r="AA8" s="4102"/>
    </row>
    <row r="9" spans="4:27" ht="28.5" x14ac:dyDescent="0.45">
      <c r="D9" s="1157" t="s">
        <v>1497</v>
      </c>
      <c r="E9" s="1158"/>
      <c r="F9" s="1159">
        <v>62.249008403361287</v>
      </c>
      <c r="G9" s="1159">
        <v>3.7766554621848756</v>
      </c>
      <c r="H9" s="1159">
        <v>2.8714453781512606</v>
      </c>
      <c r="J9" s="1157" t="s">
        <v>1497</v>
      </c>
      <c r="K9" s="1158"/>
      <c r="L9" s="1159">
        <v>62.877727272727292</v>
      </c>
      <c r="M9" s="1159">
        <v>3.2952447552447564</v>
      </c>
      <c r="N9" s="1159">
        <v>2.1003496503496493</v>
      </c>
      <c r="P9" s="1157" t="s">
        <v>1497</v>
      </c>
      <c r="Q9" s="1158"/>
      <c r="R9" s="1159">
        <v>56.516058983090353</v>
      </c>
      <c r="S9" s="1159">
        <v>4.6805393152959391</v>
      </c>
      <c r="T9" s="1159">
        <v>2.9923282891980403</v>
      </c>
      <c r="U9" s="1159">
        <v>1.9580285119928031</v>
      </c>
      <c r="W9" s="1157" t="s">
        <v>1497</v>
      </c>
      <c r="X9" s="4100"/>
      <c r="Y9" s="4101"/>
      <c r="Z9" s="4101"/>
      <c r="AA9" s="4102"/>
    </row>
    <row r="10" spans="4:27" ht="28.5" x14ac:dyDescent="0.45">
      <c r="D10" s="1157" t="s">
        <v>1498</v>
      </c>
      <c r="E10" s="1158"/>
      <c r="F10" s="1159">
        <v>62.630572774869059</v>
      </c>
      <c r="G10" s="1159">
        <v>3.8978219895288015</v>
      </c>
      <c r="H10" s="1159">
        <v>2.2407120418848168</v>
      </c>
      <c r="J10" s="1157" t="s">
        <v>1498</v>
      </c>
      <c r="K10" s="1158"/>
      <c r="L10" s="1159">
        <v>63.026620999999963</v>
      </c>
      <c r="M10" s="1159">
        <v>3.7217741935483826</v>
      </c>
      <c r="N10" s="1159">
        <v>1.7948387096774181</v>
      </c>
      <c r="P10" s="1157" t="s">
        <v>1498</v>
      </c>
      <c r="Q10" s="1158"/>
      <c r="R10" s="1159">
        <v>56.248274943557462</v>
      </c>
      <c r="S10" s="1159">
        <v>4.8152999238446981</v>
      </c>
      <c r="T10" s="1159">
        <v>2.7998356123762473</v>
      </c>
      <c r="U10" s="1159">
        <v>1.9306909509977692</v>
      </c>
      <c r="W10" s="1157" t="s">
        <v>1498</v>
      </c>
      <c r="X10" s="4100"/>
      <c r="Y10" s="4101"/>
      <c r="Z10" s="4101"/>
      <c r="AA10" s="4102"/>
    </row>
    <row r="11" spans="4:27" ht="28.5" x14ac:dyDescent="0.45">
      <c r="D11" s="1157" t="s">
        <v>1499</v>
      </c>
      <c r="E11" s="1158"/>
      <c r="F11" s="1159">
        <v>61.856832946635677</v>
      </c>
      <c r="G11" s="1159">
        <v>4.2113573085846827</v>
      </c>
      <c r="H11" s="1159">
        <v>2.9364037122969839</v>
      </c>
      <c r="J11" s="1157" t="s">
        <v>1499</v>
      </c>
      <c r="K11" s="1158"/>
      <c r="L11" s="1159">
        <v>63.031521739130476</v>
      </c>
      <c r="M11" s="1159">
        <v>3.6093675889328081</v>
      </c>
      <c r="N11" s="1159">
        <v>1.8816403162055333</v>
      </c>
      <c r="P11" s="1157" t="s">
        <v>1499</v>
      </c>
      <c r="Q11" s="1158"/>
      <c r="R11" s="1159">
        <v>54.658268778978936</v>
      </c>
      <c r="S11" s="1159">
        <v>5.7694903097523493</v>
      </c>
      <c r="T11" s="1159">
        <v>2.9344785604493309</v>
      </c>
      <c r="U11" s="1159">
        <v>1.8331881373504406</v>
      </c>
      <c r="W11" s="1157" t="s">
        <v>1499</v>
      </c>
      <c r="X11" s="4100"/>
      <c r="Y11" s="4101"/>
      <c r="Z11" s="4101"/>
      <c r="AA11" s="4102"/>
    </row>
    <row r="12" spans="4:27" ht="28.5" x14ac:dyDescent="0.45">
      <c r="D12" s="1157" t="s">
        <v>1500</v>
      </c>
      <c r="E12" s="1158"/>
      <c r="F12" s="1159">
        <v>62.0164385093167</v>
      </c>
      <c r="G12" s="1159">
        <v>4.8478136645962682</v>
      </c>
      <c r="H12" s="1159">
        <v>2.1067950310558992</v>
      </c>
      <c r="J12" s="1157" t="s">
        <v>1500</v>
      </c>
      <c r="K12" s="1158"/>
      <c r="L12" s="1159">
        <v>62.828988919667516</v>
      </c>
      <c r="M12" s="1159">
        <v>4.1222160664819949</v>
      </c>
      <c r="N12" s="1159">
        <v>1.5608310249307473</v>
      </c>
      <c r="P12" s="1157" t="s">
        <v>1500</v>
      </c>
      <c r="Q12" s="1158"/>
      <c r="R12" s="1159">
        <v>54.557901847922452</v>
      </c>
      <c r="S12" s="1159">
        <v>5.9917244627008408</v>
      </c>
      <c r="T12" s="1159">
        <v>2.300313254544184</v>
      </c>
      <c r="U12" s="1159">
        <v>1.8502380482071401</v>
      </c>
      <c r="W12" s="1157" t="s">
        <v>1500</v>
      </c>
      <c r="X12" s="4103"/>
      <c r="Y12" s="4104"/>
      <c r="Z12" s="4104"/>
      <c r="AA12" s="4105"/>
    </row>
    <row r="13" spans="4:27" ht="9.75" customHeight="1" x14ac:dyDescent="0.45">
      <c r="D13" s="1157"/>
      <c r="E13" s="1158"/>
      <c r="F13" s="1160"/>
      <c r="G13" s="1160"/>
      <c r="H13" s="1160"/>
      <c r="J13" s="1157"/>
      <c r="K13" s="1158"/>
      <c r="L13" s="1160"/>
      <c r="M13" s="1160"/>
      <c r="N13" s="1160"/>
      <c r="P13" s="1157"/>
      <c r="Q13" s="1158"/>
      <c r="R13" s="1160"/>
      <c r="S13" s="1160"/>
      <c r="T13" s="1160"/>
      <c r="U13" s="1160"/>
      <c r="W13" s="1157"/>
      <c r="X13" s="1160"/>
      <c r="Y13" s="1160"/>
      <c r="Z13" s="1160"/>
      <c r="AA13" s="1160"/>
    </row>
    <row r="14" spans="4:27" ht="28.5" x14ac:dyDescent="0.45">
      <c r="D14" s="1157" t="s">
        <v>1501</v>
      </c>
      <c r="E14" s="1158"/>
      <c r="F14" s="1159">
        <v>61.36</v>
      </c>
      <c r="G14" s="1159">
        <v>4.2300000000000004</v>
      </c>
      <c r="H14" s="1159">
        <v>2.64</v>
      </c>
      <c r="J14" s="1157" t="s">
        <v>1501</v>
      </c>
      <c r="K14" s="1158"/>
      <c r="L14" s="1159">
        <v>62.43</v>
      </c>
      <c r="M14" s="1159">
        <v>3.52</v>
      </c>
      <c r="N14" s="1159">
        <v>2.2000000000000002</v>
      </c>
      <c r="P14" s="1157" t="s">
        <v>1501</v>
      </c>
      <c r="Q14" s="1158"/>
      <c r="R14" s="1159" t="s">
        <v>1655</v>
      </c>
      <c r="S14" s="1159" t="s">
        <v>1656</v>
      </c>
      <c r="T14" s="1159" t="s">
        <v>1657</v>
      </c>
      <c r="U14" s="1159">
        <v>1.85</v>
      </c>
      <c r="W14" s="1157" t="s">
        <v>1501</v>
      </c>
      <c r="X14" s="4106" t="s">
        <v>2195</v>
      </c>
      <c r="Y14" s="4107"/>
      <c r="Z14" s="4107"/>
      <c r="AA14" s="4108"/>
    </row>
    <row r="15" spans="4:27" ht="28.5" hidden="1" customHeight="1" x14ac:dyDescent="0.45">
      <c r="D15" s="4094" t="s">
        <v>1502</v>
      </c>
      <c r="E15" s="1158" t="s">
        <v>1503</v>
      </c>
      <c r="F15" s="1159">
        <v>62.26452542372882</v>
      </c>
      <c r="G15" s="1159">
        <v>4.0506779661016958</v>
      </c>
      <c r="H15" s="1159">
        <v>2.4597457627118628</v>
      </c>
      <c r="J15" s="1157"/>
      <c r="K15" s="1158" t="s">
        <v>1503</v>
      </c>
      <c r="L15" s="1159">
        <v>63.255868686868716</v>
      </c>
      <c r="M15" s="1159">
        <v>2.9725252525252523</v>
      </c>
      <c r="N15" s="1159">
        <v>1.8761616161616164</v>
      </c>
      <c r="P15" s="1157"/>
      <c r="Q15" s="1158"/>
      <c r="R15" s="1159"/>
      <c r="S15" s="1159"/>
      <c r="T15" s="1159"/>
      <c r="U15" s="1159"/>
      <c r="W15" s="1157"/>
      <c r="X15" s="1159"/>
      <c r="Y15" s="1159"/>
      <c r="Z15" s="1159"/>
      <c r="AA15" s="1159"/>
    </row>
    <row r="16" spans="4:27" ht="28.5" hidden="1" customHeight="1" x14ac:dyDescent="0.45">
      <c r="D16" s="4095"/>
      <c r="E16" s="1158" t="s">
        <v>1504</v>
      </c>
      <c r="F16" s="1159">
        <v>60.557013432835802</v>
      </c>
      <c r="G16" s="1159">
        <v>6.7840298507462693</v>
      </c>
      <c r="H16" s="1159">
        <v>2.5667164179104476</v>
      </c>
      <c r="J16" s="1157"/>
      <c r="K16" s="1158"/>
      <c r="L16" s="1159"/>
      <c r="M16" s="1159"/>
      <c r="N16" s="1159"/>
      <c r="P16" s="1157"/>
      <c r="Q16" s="1158"/>
      <c r="R16" s="1159"/>
      <c r="S16" s="1159"/>
      <c r="T16" s="1159"/>
      <c r="U16" s="1159"/>
      <c r="W16" s="1157"/>
      <c r="X16" s="1159"/>
      <c r="Y16" s="1159"/>
      <c r="Z16" s="1159"/>
      <c r="AA16" s="1159"/>
    </row>
    <row r="17" spans="4:27" ht="28.5" hidden="1" customHeight="1" x14ac:dyDescent="0.45">
      <c r="D17" s="4095"/>
      <c r="E17" s="1158" t="s">
        <v>1505</v>
      </c>
      <c r="F17" s="1159">
        <v>59.483333333333348</v>
      </c>
      <c r="G17" s="1159">
        <v>5.6566666666666663</v>
      </c>
      <c r="H17" s="1159">
        <v>5.4725000000000001</v>
      </c>
      <c r="J17" s="1157"/>
      <c r="K17" s="1158"/>
      <c r="L17" s="1159"/>
      <c r="M17" s="1159"/>
      <c r="N17" s="1159"/>
      <c r="P17" s="1157"/>
      <c r="Q17" s="1158"/>
      <c r="R17" s="1159"/>
      <c r="S17" s="1159"/>
      <c r="T17" s="1159"/>
      <c r="U17" s="1159"/>
      <c r="W17" s="1157"/>
      <c r="X17" s="1159"/>
      <c r="Y17" s="1159"/>
      <c r="Z17" s="1159"/>
      <c r="AA17" s="1159"/>
    </row>
    <row r="18" spans="4:27" ht="28.5" hidden="1" customHeight="1" x14ac:dyDescent="0.45">
      <c r="D18" s="4095"/>
      <c r="E18" s="1158" t="s">
        <v>1506</v>
      </c>
      <c r="F18" s="1159">
        <v>60.085000000000001</v>
      </c>
      <c r="G18" s="1159">
        <v>6.68</v>
      </c>
      <c r="H18" s="1159">
        <v>3.2549999999999999</v>
      </c>
      <c r="J18" s="1157"/>
      <c r="K18" s="1158"/>
      <c r="L18" s="1159"/>
      <c r="M18" s="1159"/>
      <c r="N18" s="1159"/>
      <c r="P18" s="1157"/>
      <c r="Q18" s="1158"/>
      <c r="R18" s="1159"/>
      <c r="S18" s="1159"/>
      <c r="T18" s="1159"/>
      <c r="U18" s="1159"/>
      <c r="W18" s="1157"/>
      <c r="X18" s="1159"/>
      <c r="Y18" s="1159"/>
      <c r="Z18" s="1159"/>
      <c r="AA18" s="1159"/>
    </row>
    <row r="19" spans="4:27" ht="28.5" hidden="1" customHeight="1" x14ac:dyDescent="0.45">
      <c r="D19" s="4095"/>
      <c r="E19" s="1158" t="s">
        <v>1507</v>
      </c>
      <c r="F19" s="1159">
        <v>61.6405009428032</v>
      </c>
      <c r="G19" s="1159">
        <v>4.9323067253299859</v>
      </c>
      <c r="H19" s="1159">
        <v>2.6575109993714601</v>
      </c>
      <c r="J19" s="1157"/>
      <c r="K19" s="1158"/>
      <c r="L19" s="1159"/>
      <c r="M19" s="1159"/>
      <c r="N19" s="1159"/>
      <c r="P19" s="1157"/>
      <c r="Q19" s="1158"/>
      <c r="R19" s="1159"/>
      <c r="S19" s="1159"/>
      <c r="T19" s="1159"/>
      <c r="U19" s="1159"/>
      <c r="W19" s="1157"/>
      <c r="X19" s="1159"/>
      <c r="Y19" s="1159"/>
      <c r="Z19" s="1159"/>
      <c r="AA19" s="1159"/>
    </row>
    <row r="20" spans="4:27" ht="27.75" customHeight="1" x14ac:dyDescent="0.45">
      <c r="D20" s="4096"/>
      <c r="E20" s="1158" t="s">
        <v>1508</v>
      </c>
      <c r="F20" s="1159">
        <v>61.65299988764054</v>
      </c>
      <c r="G20" s="1159">
        <v>4.8020112359550522</v>
      </c>
      <c r="H20" s="1159">
        <v>2.6520674157303348</v>
      </c>
      <c r="J20" s="1157" t="s">
        <v>1502</v>
      </c>
      <c r="K20" s="1158" t="s">
        <v>1508</v>
      </c>
      <c r="L20" s="1159">
        <v>62.937881390593041</v>
      </c>
      <c r="M20" s="1159">
        <v>3.5104498977505156</v>
      </c>
      <c r="N20" s="1159">
        <v>1.8599591002044982</v>
      </c>
      <c r="P20" s="1157" t="s">
        <v>1502</v>
      </c>
      <c r="Q20" s="1158" t="s">
        <v>1508</v>
      </c>
      <c r="R20" s="1159">
        <v>53.472138936884413</v>
      </c>
      <c r="S20" s="1159">
        <v>6.2968578269727109</v>
      </c>
      <c r="T20" s="1159">
        <v>2.6378704610110186</v>
      </c>
      <c r="U20" s="1159">
        <v>1.8678503639381072</v>
      </c>
      <c r="W20" s="1157" t="s">
        <v>1502</v>
      </c>
      <c r="X20" s="1159">
        <v>63.880192825112047</v>
      </c>
      <c r="Y20" s="1159">
        <v>3.9038116591928254</v>
      </c>
      <c r="Z20" s="1159">
        <v>3.4786995515695067</v>
      </c>
      <c r="AA20" s="1159">
        <v>0.20896141721670083</v>
      </c>
    </row>
    <row r="21" spans="4:27" ht="26.25" hidden="1" customHeight="1" x14ac:dyDescent="0.45">
      <c r="D21" s="1157" t="s">
        <v>1509</v>
      </c>
      <c r="E21" s="1158"/>
      <c r="F21" s="1159">
        <v>61.5</v>
      </c>
      <c r="G21" s="1159">
        <v>4.2</v>
      </c>
      <c r="H21" s="1159">
        <v>2.5</v>
      </c>
      <c r="J21" s="1157" t="s">
        <v>1509</v>
      </c>
      <c r="K21" s="1158"/>
      <c r="L21" s="1159">
        <v>62.8</v>
      </c>
      <c r="M21" s="1159">
        <v>3.5</v>
      </c>
      <c r="N21" s="1159">
        <v>1.9</v>
      </c>
      <c r="P21" s="1157" t="s">
        <v>1509</v>
      </c>
      <c r="Q21" s="1158"/>
      <c r="R21" s="1159">
        <v>53.37822824219618</v>
      </c>
      <c r="S21" s="1159">
        <v>5.9162847311280826</v>
      </c>
      <c r="T21" s="1159">
        <v>3.1141975851535659</v>
      </c>
      <c r="U21" s="1159">
        <v>1.8680849713778922</v>
      </c>
      <c r="W21" s="1157" t="s">
        <v>1509</v>
      </c>
      <c r="X21" s="1159">
        <v>53.37822824219618</v>
      </c>
      <c r="Y21" s="1159">
        <v>5.9162847311280826</v>
      </c>
      <c r="Z21" s="1159">
        <v>3.1141975851535659</v>
      </c>
      <c r="AA21" s="1159">
        <v>1.8680849713778922</v>
      </c>
    </row>
    <row r="22" spans="4:27" ht="29.25" customHeight="1" x14ac:dyDescent="0.45">
      <c r="D22" s="1157" t="s">
        <v>1780</v>
      </c>
      <c r="E22" s="1158"/>
      <c r="F22" s="1159">
        <v>61.37</v>
      </c>
      <c r="G22" s="1159">
        <v>4.9800000000000004</v>
      </c>
      <c r="H22" s="1159">
        <v>2.65</v>
      </c>
      <c r="J22" s="1157" t="s">
        <v>1780</v>
      </c>
      <c r="K22" s="1158"/>
      <c r="L22" s="1159">
        <v>62.5</v>
      </c>
      <c r="M22" s="1159">
        <v>3.95</v>
      </c>
      <c r="N22" s="1159">
        <v>2.0299999999999998</v>
      </c>
      <c r="P22" s="1157" t="s">
        <v>1780</v>
      </c>
      <c r="Q22" s="1158"/>
      <c r="R22" s="1159">
        <v>53.37822824219618</v>
      </c>
      <c r="S22" s="1159">
        <v>5.9162847311280826</v>
      </c>
      <c r="T22" s="1159">
        <v>3.1141975851535659</v>
      </c>
      <c r="U22" s="1159">
        <v>1.8680849713778922</v>
      </c>
      <c r="W22" s="1157" t="s">
        <v>1780</v>
      </c>
      <c r="X22" s="1159"/>
      <c r="Y22" s="1159"/>
      <c r="Z22" s="1159"/>
      <c r="AA22" s="1159"/>
    </row>
    <row r="23" spans="4:27" ht="114" hidden="1" customHeight="1" x14ac:dyDescent="0.45">
      <c r="D23" s="1157" t="s">
        <v>1696</v>
      </c>
      <c r="E23" s="1158"/>
      <c r="F23" s="1159">
        <v>60.83</v>
      </c>
      <c r="G23" s="1159">
        <v>4.82</v>
      </c>
      <c r="H23" s="1159">
        <v>3.32</v>
      </c>
      <c r="J23" s="1157" t="s">
        <v>1696</v>
      </c>
      <c r="K23" s="1158"/>
      <c r="L23" s="1159">
        <v>62.45</v>
      </c>
      <c r="M23" s="1159">
        <v>2.85</v>
      </c>
      <c r="N23" s="1159">
        <v>2.29</v>
      </c>
      <c r="P23" s="1157" t="s">
        <v>1696</v>
      </c>
      <c r="Q23" s="1158"/>
      <c r="R23" s="1159">
        <v>53.16</v>
      </c>
      <c r="S23" s="1159">
        <v>6.19</v>
      </c>
      <c r="T23" s="1159">
        <v>3.12</v>
      </c>
      <c r="U23" s="1159">
        <v>1.87</v>
      </c>
      <c r="W23" s="1157" t="s">
        <v>1696</v>
      </c>
      <c r="X23" s="1159">
        <v>53.16</v>
      </c>
      <c r="Y23" s="1159">
        <v>6.19</v>
      </c>
      <c r="Z23" s="1159">
        <v>3.12</v>
      </c>
      <c r="AA23" s="1159">
        <v>1.87</v>
      </c>
    </row>
    <row r="24" spans="4:27" ht="114" hidden="1" customHeight="1" x14ac:dyDescent="0.45">
      <c r="D24" s="1157" t="s">
        <v>1688</v>
      </c>
      <c r="E24" s="1158"/>
      <c r="F24" s="1159">
        <v>61.312799999999982</v>
      </c>
      <c r="G24" s="1159">
        <v>3.6630000000000003</v>
      </c>
      <c r="H24" s="1159">
        <v>2.8299999999999987</v>
      </c>
      <c r="J24" s="1157" t="s">
        <v>1688</v>
      </c>
      <c r="K24" s="1158"/>
      <c r="L24" s="1159">
        <v>62.771507246376814</v>
      </c>
      <c r="M24" s="1159">
        <v>2.4013043478260871</v>
      </c>
      <c r="N24" s="1159">
        <v>1.6024637681159422</v>
      </c>
      <c r="P24" s="1157" t="s">
        <v>1688</v>
      </c>
      <c r="Q24" s="1158"/>
      <c r="R24" s="1159">
        <v>52.19</v>
      </c>
      <c r="S24" s="1159">
        <v>6.36</v>
      </c>
      <c r="T24" s="1159">
        <v>3.15</v>
      </c>
      <c r="U24" s="1159">
        <v>1.85</v>
      </c>
      <c r="W24" s="1157" t="s">
        <v>1688</v>
      </c>
      <c r="X24" s="1159">
        <v>52.19</v>
      </c>
      <c r="Y24" s="1159">
        <v>6.36</v>
      </c>
      <c r="Z24" s="1159">
        <v>3.15</v>
      </c>
      <c r="AA24" s="1159">
        <v>1.85</v>
      </c>
    </row>
    <row r="25" spans="4:27" ht="114" hidden="1" customHeight="1" x14ac:dyDescent="0.45">
      <c r="D25" s="1157" t="s">
        <v>1690</v>
      </c>
      <c r="E25" s="1158"/>
      <c r="F25" s="1159">
        <v>61.834753424657535</v>
      </c>
      <c r="G25" s="1159">
        <v>3.0872602739726025</v>
      </c>
      <c r="H25" s="1159">
        <v>2.512876712328767</v>
      </c>
      <c r="J25" s="1157" t="s">
        <v>1690</v>
      </c>
      <c r="K25" s="1158"/>
      <c r="L25" s="1159">
        <v>62.529117647058818</v>
      </c>
      <c r="M25" s="1159">
        <v>2.3072549019607846</v>
      </c>
      <c r="N25" s="1159">
        <v>1.975490196078431</v>
      </c>
      <c r="P25" s="1157" t="s">
        <v>1690</v>
      </c>
      <c r="Q25" s="1158"/>
      <c r="R25" s="1159">
        <v>55.08</v>
      </c>
      <c r="S25" s="1159">
        <v>5.1260000000000003</v>
      </c>
      <c r="T25" s="1159">
        <v>2.67</v>
      </c>
      <c r="U25" s="1159">
        <v>1.87</v>
      </c>
      <c r="W25" s="1157" t="s">
        <v>1690</v>
      </c>
      <c r="X25" s="1159">
        <v>55.08</v>
      </c>
      <c r="Y25" s="1159">
        <v>5.1260000000000003</v>
      </c>
      <c r="Z25" s="1159">
        <v>2.67</v>
      </c>
      <c r="AA25" s="1159">
        <v>1.87</v>
      </c>
    </row>
    <row r="26" spans="4:27" ht="114" hidden="1" customHeight="1" x14ac:dyDescent="0.45">
      <c r="D26" s="1157" t="s">
        <v>1689</v>
      </c>
      <c r="E26" s="1158"/>
      <c r="F26" s="1159">
        <v>61.09731868131869</v>
      </c>
      <c r="G26" s="1159">
        <v>4.4797802197802179</v>
      </c>
      <c r="H26" s="1159">
        <v>2.3717582417582417</v>
      </c>
      <c r="I26" s="877">
        <v>61.09731868131869</v>
      </c>
      <c r="J26" s="1157" t="s">
        <v>1689</v>
      </c>
      <c r="K26" s="1158"/>
      <c r="L26" s="1159">
        <v>62.505999999999993</v>
      </c>
      <c r="M26" s="1159">
        <v>2.7073170731707319</v>
      </c>
      <c r="N26" s="1159">
        <v>1.6843902439024394</v>
      </c>
      <c r="P26" s="1157" t="s">
        <v>1689</v>
      </c>
      <c r="Q26" s="1158"/>
      <c r="R26" s="1159">
        <v>52.78</v>
      </c>
      <c r="S26" s="1159">
        <v>6.24</v>
      </c>
      <c r="T26" s="1159">
        <v>2.65</v>
      </c>
      <c r="U26" s="1159">
        <v>1.86</v>
      </c>
      <c r="W26" s="1157" t="s">
        <v>1689</v>
      </c>
      <c r="X26" s="1159">
        <v>52.78</v>
      </c>
      <c r="Y26" s="1159">
        <v>6.24</v>
      </c>
      <c r="Z26" s="1159">
        <v>2.65</v>
      </c>
      <c r="AA26" s="1159">
        <v>1.86</v>
      </c>
    </row>
    <row r="27" spans="4:27" ht="114" hidden="1" customHeight="1" x14ac:dyDescent="0.45">
      <c r="D27" s="1157" t="s">
        <v>1691</v>
      </c>
      <c r="E27" s="1158"/>
      <c r="F27" s="1159">
        <v>60.579487804878084</v>
      </c>
      <c r="G27" s="1159">
        <v>5.0039024390243911</v>
      </c>
      <c r="H27" s="1159">
        <v>2.4721951219512199</v>
      </c>
      <c r="J27" s="1157" t="s">
        <v>1691</v>
      </c>
      <c r="K27" s="1158"/>
      <c r="L27" s="1159">
        <v>62.400642857142863</v>
      </c>
      <c r="M27" s="1159">
        <v>3.3657142857142861</v>
      </c>
      <c r="N27" s="1159">
        <v>1.3010714285714289</v>
      </c>
      <c r="P27" s="1157" t="s">
        <v>1691</v>
      </c>
      <c r="Q27" s="1158"/>
      <c r="R27" s="1159">
        <v>52.52</v>
      </c>
      <c r="S27" s="1159">
        <v>6.63</v>
      </c>
      <c r="T27" s="1159">
        <v>2.58</v>
      </c>
      <c r="U27" s="1159">
        <v>1.81</v>
      </c>
      <c r="W27" s="1157" t="s">
        <v>1691</v>
      </c>
      <c r="X27" s="1159">
        <v>52.52</v>
      </c>
      <c r="Y27" s="1159">
        <v>6.63</v>
      </c>
      <c r="Z27" s="1159">
        <v>2.58</v>
      </c>
      <c r="AA27" s="1159">
        <v>1.81</v>
      </c>
    </row>
    <row r="28" spans="4:27" ht="114" hidden="1" customHeight="1" x14ac:dyDescent="0.45">
      <c r="D28" s="1157" t="s">
        <v>1692</v>
      </c>
      <c r="E28" s="1158"/>
      <c r="F28" s="1159">
        <v>61.352785714285709</v>
      </c>
      <c r="G28" s="1159">
        <v>4.1680000000000019</v>
      </c>
      <c r="H28" s="1159">
        <v>2.0210000000000008</v>
      </c>
      <c r="J28" s="1157" t="s">
        <v>1692</v>
      </c>
      <c r="K28" s="1158"/>
      <c r="L28" s="1159">
        <v>62.178060606060612</v>
      </c>
      <c r="M28" s="1159">
        <v>3.3260606060606062</v>
      </c>
      <c r="N28" s="1159">
        <v>1.4766666666666668</v>
      </c>
      <c r="P28" s="1157" t="s">
        <v>1692</v>
      </c>
      <c r="Q28" s="1158"/>
      <c r="R28" s="1159">
        <v>52.6</v>
      </c>
      <c r="S28" s="1159">
        <v>6.63</v>
      </c>
      <c r="T28" s="1159">
        <v>2.42</v>
      </c>
      <c r="U28" s="1159">
        <v>1.75</v>
      </c>
      <c r="W28" s="1157" t="s">
        <v>1692</v>
      </c>
      <c r="X28" s="1159">
        <v>52.6</v>
      </c>
      <c r="Y28" s="1159">
        <v>6.63</v>
      </c>
      <c r="Z28" s="1159">
        <v>2.42</v>
      </c>
      <c r="AA28" s="1159">
        <v>1.75</v>
      </c>
    </row>
    <row r="29" spans="4:27" ht="114" hidden="1" customHeight="1" x14ac:dyDescent="0.45">
      <c r="D29" s="1157" t="s">
        <v>1693</v>
      </c>
      <c r="E29" s="1158"/>
      <c r="F29" s="1159">
        <v>60.652396039603971</v>
      </c>
      <c r="G29" s="1159">
        <v>4.925841584158416</v>
      </c>
      <c r="H29" s="1159">
        <v>2.2668316831683168</v>
      </c>
      <c r="J29" s="1157" t="s">
        <v>1693</v>
      </c>
      <c r="K29" s="1158"/>
      <c r="L29" s="1159">
        <v>62.535204545454569</v>
      </c>
      <c r="M29" s="1159">
        <v>2.8165909090909089</v>
      </c>
      <c r="N29" s="1159">
        <v>1.3911363636363632</v>
      </c>
      <c r="P29" s="1157" t="s">
        <v>1693</v>
      </c>
      <c r="Q29" s="1158"/>
      <c r="R29" s="1159">
        <v>53.18</v>
      </c>
      <c r="S29" s="1159">
        <v>6.46</v>
      </c>
      <c r="T29" s="1159">
        <v>2.27</v>
      </c>
      <c r="U29" s="1159">
        <v>1.75</v>
      </c>
      <c r="W29" s="1157" t="s">
        <v>1693</v>
      </c>
      <c r="X29" s="1159">
        <v>53.18</v>
      </c>
      <c r="Y29" s="1159">
        <v>6.46</v>
      </c>
      <c r="Z29" s="1159">
        <v>2.27</v>
      </c>
      <c r="AA29" s="1159">
        <v>1.75</v>
      </c>
    </row>
    <row r="30" spans="4:27" ht="114" hidden="1" customHeight="1" x14ac:dyDescent="0.45">
      <c r="D30" s="1157" t="s">
        <v>1694</v>
      </c>
      <c r="E30" s="1158"/>
      <c r="F30" s="1159">
        <v>61.29</v>
      </c>
      <c r="G30" s="1159">
        <v>4.04</v>
      </c>
      <c r="H30" s="1159">
        <v>2.21</v>
      </c>
      <c r="J30" s="1157" t="s">
        <v>1694</v>
      </c>
      <c r="K30" s="1158"/>
      <c r="L30" s="1159">
        <v>62.22</v>
      </c>
      <c r="M30" s="1159">
        <v>3.19</v>
      </c>
      <c r="N30" s="1159">
        <v>1.7</v>
      </c>
      <c r="P30" s="1157" t="s">
        <v>1694</v>
      </c>
      <c r="Q30" s="1158"/>
      <c r="R30" s="1159">
        <v>53.3</v>
      </c>
      <c r="S30" s="1159">
        <v>6.38</v>
      </c>
      <c r="T30" s="1159">
        <v>2.41</v>
      </c>
      <c r="U30" s="1159">
        <v>1.74</v>
      </c>
      <c r="W30" s="1157" t="s">
        <v>1694</v>
      </c>
      <c r="X30" s="1159">
        <v>53.3</v>
      </c>
      <c r="Y30" s="1159">
        <v>6.38</v>
      </c>
      <c r="Z30" s="1159">
        <v>2.41</v>
      </c>
      <c r="AA30" s="1159">
        <v>1.74</v>
      </c>
    </row>
    <row r="31" spans="4:27" ht="114" hidden="1" customHeight="1" x14ac:dyDescent="0.45">
      <c r="D31" s="1157" t="s">
        <v>1695</v>
      </c>
      <c r="E31" s="1158"/>
      <c r="F31" s="1159">
        <v>61.497297029702963</v>
      </c>
      <c r="G31" s="1159">
        <v>4.2097029702970303</v>
      </c>
      <c r="H31" s="1159">
        <v>1.8356435643564362</v>
      </c>
      <c r="J31" s="1157" t="s">
        <v>1695</v>
      </c>
      <c r="K31" s="1158"/>
      <c r="L31" s="1159">
        <v>62.373446808510671</v>
      </c>
      <c r="M31" s="1159">
        <v>3.2148936170212763</v>
      </c>
      <c r="N31" s="1159">
        <v>1.4134042553191488</v>
      </c>
      <c r="P31" s="1157" t="s">
        <v>1695</v>
      </c>
      <c r="Q31" s="1158"/>
      <c r="R31" s="1159">
        <v>53.96</v>
      </c>
      <c r="S31" s="1159">
        <v>6.1</v>
      </c>
      <c r="T31" s="1159">
        <v>2.21</v>
      </c>
      <c r="U31" s="1159">
        <v>1.74</v>
      </c>
      <c r="W31" s="1157" t="s">
        <v>1695</v>
      </c>
      <c r="X31" s="1159">
        <v>53.96</v>
      </c>
      <c r="Y31" s="1159">
        <v>6.1</v>
      </c>
      <c r="Z31" s="1159">
        <v>2.21</v>
      </c>
      <c r="AA31" s="1159">
        <v>1.74</v>
      </c>
    </row>
    <row r="32" spans="4:27" ht="114" hidden="1" customHeight="1" x14ac:dyDescent="0.45">
      <c r="D32" s="1157" t="s">
        <v>1702</v>
      </c>
      <c r="E32" s="1158"/>
      <c r="F32" s="1159">
        <v>61.49</v>
      </c>
      <c r="G32" s="1159">
        <v>3.8231868131868114</v>
      </c>
      <c r="H32" s="1159">
        <v>2.1123076923076924</v>
      </c>
      <c r="J32" s="1157" t="s">
        <v>1702</v>
      </c>
      <c r="K32" s="1158"/>
      <c r="L32" s="1159">
        <v>62</v>
      </c>
      <c r="M32" s="1159">
        <v>3.22</v>
      </c>
      <c r="N32" s="1159">
        <v>1.89</v>
      </c>
      <c r="P32" s="1157" t="s">
        <v>1702</v>
      </c>
      <c r="Q32" s="1158"/>
      <c r="R32" s="1159">
        <v>53.82</v>
      </c>
      <c r="S32" s="1159">
        <v>6.04</v>
      </c>
      <c r="T32" s="1159">
        <v>2.4</v>
      </c>
      <c r="U32" s="1159">
        <v>1.76</v>
      </c>
      <c r="W32" s="1157" t="s">
        <v>1702</v>
      </c>
      <c r="X32" s="1159">
        <v>53.82</v>
      </c>
      <c r="Y32" s="1159">
        <v>6.04</v>
      </c>
      <c r="Z32" s="1159">
        <v>2.4</v>
      </c>
      <c r="AA32" s="1159">
        <v>1.76</v>
      </c>
    </row>
    <row r="33" spans="4:27" ht="114" hidden="1" customHeight="1" x14ac:dyDescent="0.45">
      <c r="D33" s="1161" t="s">
        <v>1716</v>
      </c>
      <c r="E33" s="1162"/>
      <c r="F33" s="1163">
        <v>60.483788732394359</v>
      </c>
      <c r="G33" s="1163">
        <v>4.5140845070422539</v>
      </c>
      <c r="H33" s="1163">
        <v>2.9476056338028171</v>
      </c>
      <c r="J33" s="1161" t="s">
        <v>1716</v>
      </c>
      <c r="K33" s="1162"/>
      <c r="L33" s="1163">
        <v>61.784959183673486</v>
      </c>
      <c r="M33" s="1163">
        <v>3.1918367346938772</v>
      </c>
      <c r="N33" s="1163">
        <v>2.2140816326530612</v>
      </c>
      <c r="P33" s="1161" t="s">
        <v>1716</v>
      </c>
      <c r="Q33" s="1162"/>
      <c r="R33" s="1163">
        <v>53.01</v>
      </c>
      <c r="S33" s="1163">
        <v>6.26</v>
      </c>
      <c r="T33" s="1163">
        <v>2.79</v>
      </c>
      <c r="U33" s="1163">
        <v>1.77</v>
      </c>
      <c r="W33" s="1161" t="s">
        <v>1716</v>
      </c>
      <c r="X33" s="1163">
        <v>53.01</v>
      </c>
      <c r="Y33" s="1163">
        <v>6.26</v>
      </c>
      <c r="Z33" s="1163">
        <v>2.79</v>
      </c>
      <c r="AA33" s="1163">
        <v>1.77</v>
      </c>
    </row>
    <row r="34" spans="4:27" ht="114" hidden="1" customHeight="1" x14ac:dyDescent="0.45">
      <c r="D34" s="1164" t="s">
        <v>1730</v>
      </c>
      <c r="E34" s="1165"/>
      <c r="F34" s="1166">
        <v>60.709963855421684</v>
      </c>
      <c r="G34" s="1166">
        <v>4.3401204819277126</v>
      </c>
      <c r="H34" s="1166">
        <v>2.8090361445783141</v>
      </c>
      <c r="J34" s="1164" t="s">
        <v>1730</v>
      </c>
      <c r="K34" s="1165"/>
      <c r="L34" s="1166">
        <v>62.315816326530602</v>
      </c>
      <c r="M34" s="1166">
        <v>2.6636734693877555</v>
      </c>
      <c r="N34" s="1166">
        <v>1.9604081632653059</v>
      </c>
      <c r="P34" s="1164" t="s">
        <v>1730</v>
      </c>
      <c r="Q34" s="1165"/>
      <c r="R34" s="1166">
        <v>51.75</v>
      </c>
      <c r="S34" s="1166">
        <v>6.94</v>
      </c>
      <c r="T34" s="1166">
        <v>3.05</v>
      </c>
      <c r="U34" s="1166">
        <v>1.75</v>
      </c>
      <c r="W34" s="1164" t="s">
        <v>1730</v>
      </c>
      <c r="X34" s="1166">
        <v>51.75</v>
      </c>
      <c r="Y34" s="1166">
        <v>6.94</v>
      </c>
      <c r="Z34" s="1166">
        <v>3.05</v>
      </c>
      <c r="AA34" s="1166">
        <v>1.75</v>
      </c>
    </row>
    <row r="35" spans="4:27" ht="28.5" x14ac:dyDescent="0.45">
      <c r="D35" s="1161" t="s">
        <v>1781</v>
      </c>
      <c r="E35" s="1162"/>
      <c r="F35" s="1163">
        <v>61.094215940188583</v>
      </c>
      <c r="G35" s="1163">
        <v>4.2562399407824527</v>
      </c>
      <c r="H35" s="1163">
        <v>2.4757712328543167</v>
      </c>
      <c r="J35" s="1161" t="s">
        <v>1781</v>
      </c>
      <c r="K35" s="1162"/>
      <c r="L35" s="1163">
        <v>62.338729601734038</v>
      </c>
      <c r="M35" s="1163">
        <v>2.9378871620771925</v>
      </c>
      <c r="N35" s="1163">
        <v>1.7415927265173989</v>
      </c>
      <c r="P35" s="1161" t="s">
        <v>1781</v>
      </c>
      <c r="Q35" s="1162"/>
      <c r="R35" s="1163">
        <v>53.112500000000004</v>
      </c>
      <c r="S35" s="1163">
        <v>6.2796666666666674</v>
      </c>
      <c r="T35" s="1163">
        <v>2.6433333333333331</v>
      </c>
      <c r="U35" s="1163">
        <v>1.7933333333333332</v>
      </c>
      <c r="W35" s="1161" t="s">
        <v>1781</v>
      </c>
      <c r="X35" s="1163">
        <v>63.59238773333329</v>
      </c>
      <c r="Y35" s="1163">
        <v>4.1958666666666664</v>
      </c>
      <c r="Z35" s="1163">
        <v>2.3663466666666677</v>
      </c>
      <c r="AA35" s="1163">
        <v>0.19394146867642459</v>
      </c>
    </row>
    <row r="36" spans="4:27" ht="6.75" customHeight="1" x14ac:dyDescent="0.25"/>
    <row r="37" spans="4:27" ht="28.5" x14ac:dyDescent="0.45">
      <c r="D37" s="1157" t="s">
        <v>1746</v>
      </c>
      <c r="F37" s="1159">
        <v>61.57</v>
      </c>
      <c r="G37" s="1159">
        <v>4.67</v>
      </c>
      <c r="H37" s="1159">
        <v>2.59</v>
      </c>
      <c r="J37" s="1157" t="s">
        <v>1746</v>
      </c>
      <c r="L37" s="1159">
        <v>62.47</v>
      </c>
      <c r="M37" s="1159">
        <v>3.84</v>
      </c>
      <c r="N37" s="1159">
        <v>2.13</v>
      </c>
      <c r="P37" s="1157" t="s">
        <v>1746</v>
      </c>
      <c r="R37" s="1159">
        <v>54.332049723676128</v>
      </c>
      <c r="S37" s="1159">
        <v>5.9234082567622828</v>
      </c>
      <c r="T37" s="1159">
        <v>2.7859934757437173</v>
      </c>
      <c r="U37" s="1159">
        <v>1.7483799073378385</v>
      </c>
      <c r="W37" s="1157" t="s">
        <v>1746</v>
      </c>
      <c r="X37" s="1159"/>
      <c r="Y37" s="1159"/>
      <c r="Z37" s="1159"/>
      <c r="AA37" s="1159"/>
    </row>
    <row r="38" spans="4:27" ht="28.5" x14ac:dyDescent="0.45">
      <c r="D38" s="1157" t="s">
        <v>1775</v>
      </c>
      <c r="E38" s="1158"/>
      <c r="F38" s="1159">
        <v>61.297225352112704</v>
      </c>
      <c r="G38" s="1159">
        <v>4.1054929577464776</v>
      </c>
      <c r="H38" s="1159">
        <v>2.1745070422535218</v>
      </c>
      <c r="J38" s="1157" t="s">
        <v>1775</v>
      </c>
      <c r="K38" s="1158"/>
      <c r="L38" s="1159">
        <v>61.974096774193548</v>
      </c>
      <c r="M38" s="1159">
        <v>3.3241935483870959</v>
      </c>
      <c r="N38" s="1159">
        <v>1.9058064516129034</v>
      </c>
      <c r="P38" s="1157" t="s">
        <v>1775</v>
      </c>
      <c r="Q38" s="1158"/>
      <c r="R38" s="1159">
        <v>53.9</v>
      </c>
      <c r="S38" s="1159">
        <v>6</v>
      </c>
      <c r="T38" s="1159">
        <v>2.5099999999999998</v>
      </c>
      <c r="U38" s="1159">
        <v>1.76</v>
      </c>
      <c r="W38" s="1157" t="s">
        <v>1775</v>
      </c>
      <c r="X38" s="1159">
        <v>63.742094999999999</v>
      </c>
      <c r="Y38" s="1159">
        <v>3.8819999999999997</v>
      </c>
      <c r="Z38" s="1159">
        <v>2.1846666666666668</v>
      </c>
      <c r="AA38" s="1159">
        <v>0.26200318757664653</v>
      </c>
    </row>
    <row r="39" spans="4:27" ht="28.5" x14ac:dyDescent="0.45">
      <c r="D39" s="1157" t="s">
        <v>1896</v>
      </c>
      <c r="E39" s="1158"/>
      <c r="F39" s="1159">
        <v>60.624448275862093</v>
      </c>
      <c r="G39" s="1159">
        <v>4.3388505747126436</v>
      </c>
      <c r="H39" s="1159">
        <v>3.0133333333333336</v>
      </c>
      <c r="J39" s="1157" t="s">
        <v>1896</v>
      </c>
      <c r="K39" s="1158"/>
      <c r="L39" s="1159">
        <v>62.292258620689672</v>
      </c>
      <c r="M39" s="1159">
        <v>2.7684482758620699</v>
      </c>
      <c r="N39" s="1159">
        <v>1.9418965517241378</v>
      </c>
      <c r="P39" s="1157" t="s">
        <v>1896</v>
      </c>
      <c r="Q39" s="1158"/>
      <c r="R39" s="1159">
        <v>54.71</v>
      </c>
      <c r="S39" s="1159">
        <v>5.6</v>
      </c>
      <c r="T39" s="1159">
        <v>2.5299999999999998</v>
      </c>
      <c r="U39" s="1159">
        <v>1.76</v>
      </c>
      <c r="W39" s="1157" t="s">
        <v>1896</v>
      </c>
      <c r="X39" s="1159">
        <v>63.722999999999999</v>
      </c>
      <c r="Y39" s="1159">
        <v>3.8580000000000005</v>
      </c>
      <c r="Z39" s="1159">
        <v>2.2210000000000001</v>
      </c>
      <c r="AA39" s="1159">
        <v>0.24424809766926642</v>
      </c>
    </row>
    <row r="40" spans="4:27" ht="28.5" x14ac:dyDescent="0.45">
      <c r="D40" s="1157" t="s">
        <v>1938</v>
      </c>
      <c r="E40" s="1158"/>
      <c r="F40" s="1159">
        <v>61.508841269841277</v>
      </c>
      <c r="G40" s="1159">
        <v>3.5650793650793644</v>
      </c>
      <c r="H40" s="1159">
        <v>2.4058730158730164</v>
      </c>
      <c r="J40" s="1157" t="s">
        <v>1938</v>
      </c>
      <c r="K40" s="1158"/>
      <c r="L40" s="1159">
        <v>62.426810810810807</v>
      </c>
      <c r="M40" s="1159">
        <v>2.7586486486486481</v>
      </c>
      <c r="N40" s="1159">
        <v>1.7997297297297299</v>
      </c>
      <c r="P40" s="1157" t="s">
        <v>1938</v>
      </c>
      <c r="Q40" s="1158"/>
      <c r="R40" s="1159">
        <v>55.77</v>
      </c>
      <c r="S40" s="1159">
        <v>5.04</v>
      </c>
      <c r="T40" s="1159">
        <v>2.65</v>
      </c>
      <c r="U40" s="1159">
        <v>1.79</v>
      </c>
      <c r="W40" s="1157" t="s">
        <v>1938</v>
      </c>
      <c r="X40" s="1159">
        <v>63.663076923076922</v>
      </c>
      <c r="Y40" s="1159">
        <v>3.79</v>
      </c>
      <c r="Z40" s="1159">
        <v>2.4600000000000004</v>
      </c>
      <c r="AA40" s="1159">
        <v>0.25097425509297505</v>
      </c>
    </row>
    <row r="41" spans="4:27" ht="28.5" x14ac:dyDescent="0.45">
      <c r="D41" s="1157" t="s">
        <v>1963</v>
      </c>
      <c r="E41" s="1158"/>
      <c r="F41" s="1159">
        <v>61.76</v>
      </c>
      <c r="G41" s="1159">
        <v>3.52</v>
      </c>
      <c r="H41" s="1159">
        <v>2.09</v>
      </c>
      <c r="J41" s="1157" t="s">
        <v>1963</v>
      </c>
      <c r="K41" s="1158"/>
      <c r="L41" s="1159">
        <v>62.4</v>
      </c>
      <c r="M41" s="1159">
        <v>2.99</v>
      </c>
      <c r="N41" s="1159">
        <v>1.62</v>
      </c>
      <c r="P41" s="1157" t="s">
        <v>1963</v>
      </c>
      <c r="Q41" s="1158"/>
      <c r="R41" s="1159">
        <v>55.7</v>
      </c>
      <c r="S41" s="1159">
        <v>5.23</v>
      </c>
      <c r="T41" s="1159">
        <v>2.71</v>
      </c>
      <c r="U41" s="1159">
        <v>1.79</v>
      </c>
      <c r="W41" s="1157" t="s">
        <v>1963</v>
      </c>
      <c r="X41" s="1159">
        <v>63.581379310344822</v>
      </c>
      <c r="Y41" s="1159">
        <v>3.9189655172413791</v>
      </c>
      <c r="Z41" s="1159">
        <v>2.4296551724137938</v>
      </c>
      <c r="AA41" s="1159">
        <v>0.23173078734818464</v>
      </c>
    </row>
    <row r="42" spans="4:27" ht="28.5" x14ac:dyDescent="0.45">
      <c r="D42" s="1157" t="s">
        <v>1980</v>
      </c>
      <c r="E42" s="1158"/>
      <c r="F42" s="1159">
        <v>61.220569444444465</v>
      </c>
      <c r="G42" s="1159">
        <v>4.3161111111111099</v>
      </c>
      <c r="H42" s="1159">
        <v>2.3977777777777782</v>
      </c>
      <c r="J42" s="1157" t="s">
        <v>1980</v>
      </c>
      <c r="K42" s="1158"/>
      <c r="L42" s="1159">
        <v>62.312097560975616</v>
      </c>
      <c r="M42" s="1159">
        <v>3.2736585365853652</v>
      </c>
      <c r="N42" s="1159">
        <v>1.6480487804878043</v>
      </c>
      <c r="P42" s="1157" t="s">
        <v>1980</v>
      </c>
      <c r="Q42" s="1158"/>
      <c r="R42" s="1159">
        <v>55.53</v>
      </c>
      <c r="S42" s="1159">
        <v>5.43</v>
      </c>
      <c r="T42" s="1159">
        <v>2.5</v>
      </c>
      <c r="U42" s="1159">
        <v>1.76</v>
      </c>
      <c r="W42" s="1157" t="s">
        <v>1980</v>
      </c>
      <c r="X42" s="1159">
        <v>63.542749999999984</v>
      </c>
      <c r="Y42" s="1159">
        <v>4.3265000000000002</v>
      </c>
      <c r="Z42" s="1159">
        <v>2.011166666666667</v>
      </c>
      <c r="AA42" s="1159">
        <v>0.20099980381637836</v>
      </c>
    </row>
    <row r="43" spans="4:27" ht="28.5" x14ac:dyDescent="0.45">
      <c r="D43" s="1157" t="s">
        <v>2002</v>
      </c>
      <c r="E43" s="1158"/>
      <c r="F43" s="1159">
        <v>60.76</v>
      </c>
      <c r="G43" s="1159">
        <v>4.8</v>
      </c>
      <c r="H43" s="1159">
        <v>2.64</v>
      </c>
      <c r="J43" s="1157" t="s">
        <v>2002</v>
      </c>
      <c r="K43" s="1158"/>
      <c r="L43" s="1159">
        <v>62.21</v>
      </c>
      <c r="M43" s="1159">
        <v>3.43</v>
      </c>
      <c r="N43" s="1159">
        <v>1.65</v>
      </c>
      <c r="P43" s="1157" t="s">
        <v>2002</v>
      </c>
      <c r="Q43" s="1158"/>
      <c r="R43" s="1159">
        <v>55.61</v>
      </c>
      <c r="S43" s="1159">
        <v>5.49</v>
      </c>
      <c r="T43" s="1159">
        <v>2.5299999999999998</v>
      </c>
      <c r="U43" s="1159">
        <v>1.76</v>
      </c>
      <c r="W43" s="1157" t="s">
        <v>2002</v>
      </c>
      <c r="X43" s="1159">
        <v>63.683207547169815</v>
      </c>
      <c r="Y43" s="1159">
        <v>4.268301886792452</v>
      </c>
      <c r="Z43" s="1159">
        <v>1.9194339622641508</v>
      </c>
      <c r="AA43" s="1159">
        <v>0.22300139315036285</v>
      </c>
    </row>
    <row r="44" spans="4:27" ht="28.5" x14ac:dyDescent="0.45">
      <c r="D44" s="1157" t="s">
        <v>2019</v>
      </c>
      <c r="E44" s="1158"/>
      <c r="F44" s="1159">
        <v>60.77</v>
      </c>
      <c r="G44" s="1159">
        <v>5.14</v>
      </c>
      <c r="H44" s="1159">
        <v>2.27</v>
      </c>
      <c r="J44" s="1157" t="s">
        <v>2019</v>
      </c>
      <c r="K44" s="1158"/>
      <c r="L44" s="1159">
        <v>61.98</v>
      </c>
      <c r="M44" s="1159">
        <v>4.04</v>
      </c>
      <c r="N44" s="1159">
        <v>1.47</v>
      </c>
      <c r="P44" s="1157" t="s">
        <v>2019</v>
      </c>
      <c r="Q44" s="1158"/>
      <c r="R44" s="1159">
        <v>55.38</v>
      </c>
      <c r="S44" s="1159">
        <v>5.92</v>
      </c>
      <c r="T44" s="1159">
        <v>2.21</v>
      </c>
      <c r="U44" s="1159">
        <v>1.71</v>
      </c>
      <c r="W44" s="1157" t="s">
        <v>2019</v>
      </c>
      <c r="X44" s="1159">
        <v>63.17813559322034</v>
      </c>
      <c r="Y44" s="1159">
        <v>4.8271186440677969</v>
      </c>
      <c r="Z44" s="1159">
        <v>2.095084745762712</v>
      </c>
      <c r="AA44" s="1159">
        <v>0.2069234884341811</v>
      </c>
    </row>
    <row r="45" spans="4:27" ht="28.5" x14ac:dyDescent="0.45">
      <c r="D45" s="1167" t="s">
        <v>2021</v>
      </c>
      <c r="E45" s="1168"/>
      <c r="F45" s="1169">
        <v>60.28</v>
      </c>
      <c r="G45" s="1169">
        <v>5.9</v>
      </c>
      <c r="H45" s="1169">
        <v>2.3199999999999998</v>
      </c>
      <c r="J45" s="1167" t="s">
        <v>2021</v>
      </c>
      <c r="K45" s="1168"/>
      <c r="L45" s="1169">
        <v>63.36</v>
      </c>
      <c r="M45" s="1169">
        <v>1.94</v>
      </c>
      <c r="N45" s="1169">
        <v>1.1599999999999999</v>
      </c>
      <c r="P45" s="1167" t="s">
        <v>2021</v>
      </c>
      <c r="Q45" s="1168"/>
      <c r="R45" s="1169">
        <v>55.14</v>
      </c>
      <c r="S45" s="1169">
        <v>6.21</v>
      </c>
      <c r="T45" s="1169">
        <v>1.86</v>
      </c>
      <c r="U45" s="1169">
        <v>1.65</v>
      </c>
      <c r="W45" s="1167" t="s">
        <v>2021</v>
      </c>
      <c r="X45" s="1169">
        <v>63.24</v>
      </c>
      <c r="Y45" s="1169">
        <v>4.7233333333333336</v>
      </c>
      <c r="Z45" s="1169">
        <v>1.9799999999999998</v>
      </c>
      <c r="AA45" s="1169">
        <v>0.21128274280341786</v>
      </c>
    </row>
    <row r="46" spans="4:27" ht="28.5" x14ac:dyDescent="0.45">
      <c r="D46" s="1167" t="s">
        <v>2055</v>
      </c>
      <c r="E46" s="1168"/>
      <c r="F46" s="1169">
        <v>60.800194029850751</v>
      </c>
      <c r="G46" s="1169">
        <v>5.4104477611940291</v>
      </c>
      <c r="H46" s="1169">
        <v>2.5916417910447751</v>
      </c>
      <c r="J46" s="1167" t="s">
        <v>2055</v>
      </c>
      <c r="K46" s="1168"/>
      <c r="L46" s="1169">
        <v>62.609470588235297</v>
      </c>
      <c r="M46" s="1169">
        <v>3.2664705882352947</v>
      </c>
      <c r="N46" s="1169">
        <v>1.8623529411764705</v>
      </c>
      <c r="P46" s="1167" t="s">
        <v>2055</v>
      </c>
      <c r="Q46" s="1168"/>
      <c r="R46" s="1169">
        <v>55.163473084886107</v>
      </c>
      <c r="S46" s="1169">
        <v>6.0949327122153214</v>
      </c>
      <c r="T46" s="1169">
        <v>2.0597308488612844</v>
      </c>
      <c r="U46" s="1169">
        <v>1.6836904761904761</v>
      </c>
      <c r="W46" s="1167" t="s">
        <v>2055</v>
      </c>
      <c r="X46" s="1169">
        <v>63.52533333333335</v>
      </c>
      <c r="Y46" s="1169">
        <v>4.3021666666666674</v>
      </c>
      <c r="Z46" s="1169">
        <v>2.052</v>
      </c>
      <c r="AA46" s="1169">
        <v>0.23174986094325872</v>
      </c>
    </row>
    <row r="47" spans="4:27" ht="28.5" x14ac:dyDescent="0.45">
      <c r="D47" s="1170" t="s">
        <v>2151</v>
      </c>
      <c r="E47" s="1171"/>
      <c r="F47" s="1172">
        <v>61.573957142857161</v>
      </c>
      <c r="G47" s="1172">
        <v>4.7048571428571444</v>
      </c>
      <c r="H47" s="1172">
        <v>2.452285714285714</v>
      </c>
      <c r="J47" s="1170" t="s">
        <v>2151</v>
      </c>
      <c r="K47" s="1171"/>
      <c r="L47" s="1172">
        <v>62.925323529411756</v>
      </c>
      <c r="M47" s="1172">
        <v>3.1526470588235291</v>
      </c>
      <c r="N47" s="1172">
        <v>1.9364705882352942</v>
      </c>
      <c r="P47" s="1170" t="s">
        <v>2151</v>
      </c>
      <c r="Q47" s="1171"/>
      <c r="R47" s="1172">
        <v>55.2</v>
      </c>
      <c r="S47" s="1172">
        <v>6.21</v>
      </c>
      <c r="T47" s="1172">
        <v>2.08</v>
      </c>
      <c r="U47" s="1172">
        <v>1.67</v>
      </c>
      <c r="W47" s="1170" t="s">
        <v>2151</v>
      </c>
      <c r="X47" s="1172">
        <v>63.535666666666678</v>
      </c>
      <c r="Y47" s="1172">
        <v>4.4913333333333316</v>
      </c>
      <c r="Z47" s="1172">
        <v>1.9189999999999994</v>
      </c>
      <c r="AA47" s="1172">
        <v>0.23026334028515716</v>
      </c>
    </row>
    <row r="48" spans="4:27" ht="28.5" x14ac:dyDescent="0.45">
      <c r="D48" s="1173" t="s">
        <v>2159</v>
      </c>
      <c r="E48" s="1174"/>
      <c r="F48" s="1175">
        <v>61.4</v>
      </c>
      <c r="G48" s="1175">
        <v>4.8082857142857129</v>
      </c>
      <c r="H48" s="1175">
        <v>2.6940000000000004</v>
      </c>
      <c r="J48" s="1173" t="s">
        <v>2159</v>
      </c>
      <c r="K48" s="1174"/>
      <c r="L48" s="1175">
        <v>62.508307692307682</v>
      </c>
      <c r="M48" s="1175">
        <v>3.5346153846153849</v>
      </c>
      <c r="N48" s="1175">
        <v>2.2957692307692303</v>
      </c>
      <c r="P48" s="1173" t="s">
        <v>2159</v>
      </c>
      <c r="Q48" s="1174"/>
      <c r="R48" s="1175">
        <v>56.4</v>
      </c>
      <c r="S48" s="1175">
        <v>5.55</v>
      </c>
      <c r="T48" s="1175">
        <v>2.15</v>
      </c>
      <c r="U48" s="1175">
        <v>1.68</v>
      </c>
      <c r="W48" s="1173" t="s">
        <v>2159</v>
      </c>
      <c r="X48" s="1175">
        <v>63.485769230769215</v>
      </c>
      <c r="Y48" s="1175">
        <v>4.4263461538461533</v>
      </c>
      <c r="Z48" s="1175">
        <v>2.1021153846153844</v>
      </c>
      <c r="AA48" s="1175">
        <v>0.22496538083195233</v>
      </c>
    </row>
    <row r="49" spans="4:27" ht="28.5" x14ac:dyDescent="0.45">
      <c r="D49" s="1176" t="s">
        <v>2183</v>
      </c>
      <c r="E49" s="1177"/>
      <c r="F49" s="1178">
        <v>61.197309278350545</v>
      </c>
      <c r="G49" s="1178">
        <v>4.8077319587628855</v>
      </c>
      <c r="H49" s="1178">
        <v>3.0503092783505159</v>
      </c>
      <c r="J49" s="1176" t="s">
        <v>2183</v>
      </c>
      <c r="K49" s="1177"/>
      <c r="L49" s="1178">
        <v>62.936629032258054</v>
      </c>
      <c r="M49" s="1178">
        <v>3.0269354838709677</v>
      </c>
      <c r="N49" s="1178">
        <v>2.02</v>
      </c>
      <c r="P49" s="1176" t="s">
        <v>2183</v>
      </c>
      <c r="Q49" s="1177"/>
      <c r="R49" s="1178">
        <v>55.72</v>
      </c>
      <c r="S49" s="1178">
        <v>5.85</v>
      </c>
      <c r="T49" s="1178">
        <v>2.48</v>
      </c>
      <c r="U49" s="1178">
        <v>1.66</v>
      </c>
      <c r="W49" s="1176" t="s">
        <v>2183</v>
      </c>
      <c r="X49" s="1178">
        <v>63.674318181818172</v>
      </c>
      <c r="Y49" s="1178">
        <v>4.153863636363635</v>
      </c>
      <c r="Z49" s="1178">
        <v>2.2145454545454539</v>
      </c>
      <c r="AA49" s="1178">
        <v>0.23569111501689316</v>
      </c>
    </row>
    <row r="50" spans="4:27" ht="28.5" x14ac:dyDescent="0.45">
      <c r="D50" s="1157" t="s">
        <v>1508</v>
      </c>
      <c r="E50" s="1158"/>
      <c r="F50" s="1159">
        <v>61.099378732776579</v>
      </c>
      <c r="G50" s="1159">
        <v>4.6180713821457813</v>
      </c>
      <c r="H50" s="1159">
        <v>2.5083106627432215</v>
      </c>
      <c r="J50" s="1157"/>
      <c r="K50" s="1158"/>
      <c r="L50" s="1159">
        <v>62.49458288407353</v>
      </c>
      <c r="M50" s="1159">
        <v>3.1254681270856959</v>
      </c>
      <c r="N50" s="1159">
        <v>1.7758395228112978</v>
      </c>
      <c r="P50" s="1157"/>
      <c r="Q50" s="1158"/>
      <c r="R50" s="1159">
        <v>55.364096471484046</v>
      </c>
      <c r="S50" s="1159">
        <v>5.691699348023473</v>
      </c>
      <c r="T50" s="1159">
        <v>2.3946434167015349</v>
      </c>
      <c r="U50" s="1159">
        <v>1.7271057079087773</v>
      </c>
      <c r="W50" s="1157"/>
      <c r="X50" s="1159">
        <v>63.552863669724786</v>
      </c>
      <c r="Y50" s="1159">
        <v>4.261779816513755</v>
      </c>
      <c r="Z50" s="1159">
        <v>2.1195045871559608</v>
      </c>
      <c r="AA50" s="1159">
        <v>0.22869575335704986</v>
      </c>
    </row>
  </sheetData>
  <mergeCells count="7">
    <mergeCell ref="D5:H5"/>
    <mergeCell ref="J5:N5"/>
    <mergeCell ref="P5:U5"/>
    <mergeCell ref="D15:D20"/>
    <mergeCell ref="W5:AA5"/>
    <mergeCell ref="X7:AA12"/>
    <mergeCell ref="X14:AA14"/>
  </mergeCells>
  <printOptions horizontalCentered="1" verticalCentered="1"/>
  <pageMargins left="0.15748031496062992" right="0" top="0" bottom="0" header="0" footer="0"/>
  <pageSetup paperSize="9" scale="48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P1" workbookViewId="0">
      <selection activeCell="AC18" sqref="AC18"/>
    </sheetView>
  </sheetViews>
  <sheetFormatPr defaultRowHeight="15" x14ac:dyDescent="0.25"/>
  <cols>
    <col min="1" max="2" width="9.140625" style="198"/>
    <col min="3" max="3" width="15.140625" style="198" bestFit="1" customWidth="1"/>
    <col min="4" max="4" width="34.140625" style="57" customWidth="1"/>
    <col min="5" max="5" width="12.140625" style="198" customWidth="1"/>
    <col min="6" max="6" width="10.85546875" style="198" customWidth="1"/>
    <col min="7" max="18" width="10.5703125" style="198" bestFit="1" customWidth="1"/>
    <col min="19" max="19" width="9.140625" style="198"/>
    <col min="20" max="20" width="9.5703125" style="198" bestFit="1" customWidth="1"/>
    <col min="21" max="21" width="9.140625" style="198"/>
    <col min="22" max="22" width="11.28515625" style="198" customWidth="1"/>
    <col min="23" max="16384" width="9.140625" style="198"/>
  </cols>
  <sheetData>
    <row r="5" spans="4:31" ht="15.75" thickBot="1" x14ac:dyDescent="0.3"/>
    <row r="6" spans="4:31" ht="20.25" x14ac:dyDescent="0.25">
      <c r="D6" s="199"/>
      <c r="E6" s="200" t="s">
        <v>170</v>
      </c>
      <c r="F6" s="200" t="s">
        <v>1558</v>
      </c>
      <c r="G6" s="200" t="s">
        <v>1284</v>
      </c>
      <c r="H6" s="200" t="s">
        <v>1292</v>
      </c>
      <c r="I6" s="200" t="s">
        <v>1307</v>
      </c>
      <c r="J6" s="200" t="s">
        <v>1327</v>
      </c>
      <c r="K6" s="200" t="s">
        <v>1342</v>
      </c>
      <c r="L6" s="200" t="s">
        <v>1348</v>
      </c>
      <c r="M6" s="200" t="s">
        <v>1357</v>
      </c>
      <c r="N6" s="200" t="s">
        <v>1367</v>
      </c>
      <c r="O6" s="200" t="s">
        <v>1373</v>
      </c>
      <c r="P6" s="200" t="s">
        <v>1406</v>
      </c>
      <c r="Q6" s="200" t="s">
        <v>1465</v>
      </c>
      <c r="R6" s="200" t="s">
        <v>1527</v>
      </c>
      <c r="S6" s="200" t="s">
        <v>1562</v>
      </c>
      <c r="T6" s="200" t="s">
        <v>1586</v>
      </c>
      <c r="U6" s="200" t="s">
        <v>1638</v>
      </c>
      <c r="V6" s="200" t="s">
        <v>1658</v>
      </c>
      <c r="W6" s="200" t="s">
        <v>1674</v>
      </c>
      <c r="X6" s="200" t="s">
        <v>1697</v>
      </c>
      <c r="Y6" s="200" t="s">
        <v>1707</v>
      </c>
      <c r="Z6" s="200" t="s">
        <v>1722</v>
      </c>
      <c r="AA6" s="200" t="s">
        <v>1742</v>
      </c>
      <c r="AB6" s="200" t="s">
        <v>1871</v>
      </c>
      <c r="AC6" s="200" t="s">
        <v>1911</v>
      </c>
      <c r="AD6" s="200" t="s">
        <v>1940</v>
      </c>
      <c r="AE6" s="200" t="s">
        <v>1964</v>
      </c>
    </row>
    <row r="7" spans="4:31" ht="20.25" x14ac:dyDescent="0.25">
      <c r="D7" s="201" t="s">
        <v>1062</v>
      </c>
      <c r="E7" s="202" t="s">
        <v>240</v>
      </c>
      <c r="F7" s="203">
        <v>374.24192914750546</v>
      </c>
      <c r="G7" s="203">
        <v>357.13669784896041</v>
      </c>
      <c r="H7" s="203">
        <v>472</v>
      </c>
      <c r="I7" s="203">
        <v>409.69792586754374</v>
      </c>
      <c r="J7" s="203">
        <v>440.43140676817086</v>
      </c>
      <c r="K7" s="203">
        <v>481.25602212932353</v>
      </c>
      <c r="L7" s="203">
        <v>451.91513133247309</v>
      </c>
      <c r="M7" s="203">
        <v>426.63557542874275</v>
      </c>
      <c r="N7" s="203">
        <v>401.9331179747503</v>
      </c>
      <c r="O7" s="203">
        <v>455.89765866079711</v>
      </c>
      <c r="P7" s="203">
        <v>487.6115537966208</v>
      </c>
      <c r="Q7" s="203">
        <v>400.09125379052409</v>
      </c>
      <c r="R7" s="203">
        <v>459.97111985484503</v>
      </c>
      <c r="S7" s="204">
        <v>478.76881203570764</v>
      </c>
      <c r="T7" s="204">
        <f>'B-FCE'!W76</f>
        <v>374.1912623113173</v>
      </c>
      <c r="U7" s="204">
        <v>430.55008343128634</v>
      </c>
      <c r="V7" s="204">
        <v>450.85902064106665</v>
      </c>
      <c r="W7" s="204">
        <v>454.32705717078858</v>
      </c>
      <c r="X7" s="204">
        <v>402.60355006683147</v>
      </c>
      <c r="Y7" s="204">
        <v>434.45952244838372</v>
      </c>
      <c r="Z7" s="204">
        <v>474.25515248511829</v>
      </c>
      <c r="AA7" s="204">
        <v>425.42493880593219</v>
      </c>
      <c r="AB7" s="204">
        <v>422.86102463240701</v>
      </c>
      <c r="AC7" s="204">
        <v>431.81690095398017</v>
      </c>
      <c r="AD7" s="204">
        <v>391.22822874347389</v>
      </c>
      <c r="AE7" s="204">
        <v>394.64163765643218</v>
      </c>
    </row>
    <row r="8" spans="4:31" ht="21" thickBot="1" x14ac:dyDescent="0.3">
      <c r="D8" s="205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</row>
    <row r="9" spans="4:31" ht="20.25" x14ac:dyDescent="0.25">
      <c r="D9" s="208" t="s">
        <v>1559</v>
      </c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</row>
    <row r="10" spans="4:31" ht="20.25" x14ac:dyDescent="0.25">
      <c r="D10" s="211" t="s">
        <v>429</v>
      </c>
      <c r="E10" s="4109" t="s">
        <v>49</v>
      </c>
      <c r="F10" s="212">
        <v>4.9267088607594935</v>
      </c>
      <c r="G10" s="212">
        <v>4.7988888888888859</v>
      </c>
      <c r="H10" s="212">
        <v>5.7245762711864421</v>
      </c>
      <c r="I10" s="212">
        <v>4.9452564102564098</v>
      </c>
      <c r="J10" s="212">
        <v>6.1471428571428559</v>
      </c>
      <c r="K10" s="212">
        <v>5.0889473684210529</v>
      </c>
      <c r="L10" s="212">
        <v>4.9205882352941179</v>
      </c>
      <c r="M10" s="212">
        <v>4.1611627906976736</v>
      </c>
      <c r="N10" s="212">
        <v>3.4794444444444457</v>
      </c>
      <c r="O10" s="212">
        <v>4.817380952380951</v>
      </c>
      <c r="P10" s="212">
        <v>3.6630000000000003</v>
      </c>
      <c r="Q10" s="212">
        <v>3.0872602739726025</v>
      </c>
      <c r="R10" s="212">
        <v>4.4797802197802179</v>
      </c>
      <c r="S10" s="213">
        <v>5.0039024390243911</v>
      </c>
      <c r="T10" s="213">
        <f>Quality!G28</f>
        <v>4.1680000000000019</v>
      </c>
      <c r="U10" s="213">
        <v>4.925841584158416</v>
      </c>
      <c r="V10" s="213">
        <v>4.04</v>
      </c>
      <c r="W10" s="213">
        <v>4.2097029702970303</v>
      </c>
      <c r="X10" s="213">
        <v>3.8231868131868114</v>
      </c>
      <c r="Y10" s="213">
        <v>4.5140845070422539</v>
      </c>
      <c r="Z10" s="213">
        <v>4.3401204819277126</v>
      </c>
      <c r="AA10" s="213">
        <v>4.1054929577464776</v>
      </c>
      <c r="AB10" s="213">
        <v>4.34</v>
      </c>
      <c r="AC10" s="213">
        <v>3.5650793650793644</v>
      </c>
      <c r="AD10" s="213"/>
      <c r="AE10" s="213"/>
    </row>
    <row r="11" spans="4:31" ht="20.25" x14ac:dyDescent="0.25">
      <c r="D11" s="211" t="s">
        <v>430</v>
      </c>
      <c r="E11" s="4109"/>
      <c r="F11" s="212">
        <v>2.4696202531645577</v>
      </c>
      <c r="G11" s="212">
        <v>3.0506349206349213</v>
      </c>
      <c r="H11" s="212">
        <v>3.3566101694915251</v>
      </c>
      <c r="I11" s="212">
        <v>1.8442307692307698</v>
      </c>
      <c r="J11" s="212">
        <v>2.6771428571428584</v>
      </c>
      <c r="K11" s="212">
        <v>3.5796491228070182</v>
      </c>
      <c r="L11" s="212">
        <v>2.886470588235293</v>
      </c>
      <c r="M11" s="212">
        <v>2.9701162790697668</v>
      </c>
      <c r="N11" s="212">
        <v>2.5795555555555554</v>
      </c>
      <c r="O11" s="212">
        <v>3.3175000000000003</v>
      </c>
      <c r="P11" s="212">
        <v>2.8299999999999987</v>
      </c>
      <c r="Q11" s="212">
        <v>2.512876712328767</v>
      </c>
      <c r="R11" s="212">
        <v>2.3717582417582417</v>
      </c>
      <c r="S11" s="213">
        <v>2.4721951219512199</v>
      </c>
      <c r="T11" s="213">
        <f>Quality!H28</f>
        <v>2.0210000000000008</v>
      </c>
      <c r="U11" s="213">
        <v>2.2668316831683168</v>
      </c>
      <c r="V11" s="213">
        <v>2.21</v>
      </c>
      <c r="W11" s="213">
        <v>1.8356435643564362</v>
      </c>
      <c r="X11" s="213">
        <v>2.1123076923076924</v>
      </c>
      <c r="Y11" s="213">
        <v>2.9476056338028171</v>
      </c>
      <c r="Z11" s="213">
        <v>2.8090361445783141</v>
      </c>
      <c r="AA11" s="213">
        <v>2.1745070422535218</v>
      </c>
      <c r="AB11" s="213">
        <v>3.01</v>
      </c>
      <c r="AC11" s="213">
        <v>2.4058730158730164</v>
      </c>
      <c r="AD11" s="213"/>
      <c r="AE11" s="213"/>
    </row>
    <row r="12" spans="4:31" ht="20.25" x14ac:dyDescent="0.25">
      <c r="D12" s="211" t="s">
        <v>1560</v>
      </c>
      <c r="E12" s="4109"/>
      <c r="F12" s="212">
        <f>SUM(F10:F11)</f>
        <v>7.3963291139240512</v>
      </c>
      <c r="G12" s="212">
        <f t="shared" ref="G12:Q12" si="0">SUM(G10:G11)</f>
        <v>7.8495238095238076</v>
      </c>
      <c r="H12" s="212">
        <f t="shared" si="0"/>
        <v>9.0811864406779677</v>
      </c>
      <c r="I12" s="212">
        <f t="shared" si="0"/>
        <v>6.7894871794871801</v>
      </c>
      <c r="J12" s="212">
        <f t="shared" si="0"/>
        <v>8.8242857142857147</v>
      </c>
      <c r="K12" s="212">
        <f t="shared" si="0"/>
        <v>8.6685964912280706</v>
      </c>
      <c r="L12" s="212">
        <f t="shared" si="0"/>
        <v>7.8070588235294114</v>
      </c>
      <c r="M12" s="212">
        <f t="shared" si="0"/>
        <v>7.1312790697674409</v>
      </c>
      <c r="N12" s="212">
        <f t="shared" si="0"/>
        <v>6.0590000000000011</v>
      </c>
      <c r="O12" s="212">
        <f t="shared" si="0"/>
        <v>8.1348809523809518</v>
      </c>
      <c r="P12" s="212">
        <f t="shared" si="0"/>
        <v>6.4929999999999986</v>
      </c>
      <c r="Q12" s="212">
        <f t="shared" si="0"/>
        <v>5.6001369863013695</v>
      </c>
      <c r="R12" s="212">
        <f>SUM(R10:R11)</f>
        <v>6.8515384615384596</v>
      </c>
      <c r="S12" s="213">
        <f>SUM(S10:S11)</f>
        <v>7.4760975609756111</v>
      </c>
      <c r="T12" s="213">
        <f>SUM(T10:T11)</f>
        <v>6.1890000000000027</v>
      </c>
      <c r="U12" s="213">
        <f t="shared" ref="U12:Z12" si="1">SUM(U10:U11)</f>
        <v>7.1926732673267324</v>
      </c>
      <c r="V12" s="213">
        <f t="shared" si="1"/>
        <v>6.25</v>
      </c>
      <c r="W12" s="213">
        <f t="shared" si="1"/>
        <v>6.0453465346534667</v>
      </c>
      <c r="X12" s="213">
        <f t="shared" si="1"/>
        <v>5.9354945054945034</v>
      </c>
      <c r="Y12" s="213">
        <f t="shared" si="1"/>
        <v>7.4616901408450715</v>
      </c>
      <c r="Z12" s="213">
        <f t="shared" si="1"/>
        <v>7.1491566265060271</v>
      </c>
      <c r="AA12" s="213">
        <f t="shared" ref="AA12:AB12" si="2">SUM(AA10:AA11)</f>
        <v>6.2799999999999994</v>
      </c>
      <c r="AB12" s="213">
        <f t="shared" si="2"/>
        <v>7.35</v>
      </c>
      <c r="AC12" s="213">
        <f t="shared" ref="AC12" si="3">SUM(AC10:AC11)</f>
        <v>5.9709523809523812</v>
      </c>
      <c r="AD12" s="213"/>
      <c r="AE12" s="213"/>
    </row>
    <row r="13" spans="4:31" ht="20.25" x14ac:dyDescent="0.25">
      <c r="D13" s="211" t="s">
        <v>427</v>
      </c>
      <c r="E13" s="4109"/>
      <c r="F13" s="212">
        <v>61.774987341772153</v>
      </c>
      <c r="G13" s="212">
        <v>61.472809523809531</v>
      </c>
      <c r="H13" s="212">
        <v>60.75215254237289</v>
      </c>
      <c r="I13" s="212">
        <v>62.145769230769218</v>
      </c>
      <c r="J13" s="212">
        <v>60.922680952380958</v>
      </c>
      <c r="K13" s="345">
        <v>60.607298245614054</v>
      </c>
      <c r="L13" s="212">
        <v>61.293882352941161</v>
      </c>
      <c r="M13" s="212">
        <v>61.731558139534869</v>
      </c>
      <c r="N13" s="212">
        <v>62.468644444444443</v>
      </c>
      <c r="O13" s="212">
        <v>60.834380952380947</v>
      </c>
      <c r="P13" s="212">
        <v>61.312799999999982</v>
      </c>
      <c r="Q13" s="212">
        <v>61.834753424657535</v>
      </c>
      <c r="R13" s="212">
        <v>61.09731868131869</v>
      </c>
      <c r="S13" s="213">
        <v>60.579487804878084</v>
      </c>
      <c r="T13" s="213">
        <f>Quality!F28</f>
        <v>61.352785714285709</v>
      </c>
      <c r="U13" s="213">
        <v>60.652396039603971</v>
      </c>
      <c r="V13" s="213">
        <v>61.29</v>
      </c>
      <c r="W13" s="213">
        <v>61.497297029702963</v>
      </c>
      <c r="X13" s="213">
        <v>61.49</v>
      </c>
      <c r="Y13" s="415">
        <v>60.483788732394359</v>
      </c>
      <c r="Z13" s="213">
        <v>60.709963855421684</v>
      </c>
      <c r="AA13" s="213">
        <v>61.297225352112704</v>
      </c>
      <c r="AB13" s="213">
        <v>60.62</v>
      </c>
      <c r="AC13" s="213">
        <v>61.508841269841277</v>
      </c>
      <c r="AD13" s="213"/>
      <c r="AE13" s="213"/>
    </row>
    <row r="14" spans="4:31" ht="21" thickBot="1" x14ac:dyDescent="0.3">
      <c r="D14" s="214" t="s">
        <v>1561</v>
      </c>
      <c r="E14" s="4110"/>
      <c r="F14" s="215">
        <v>0.52992225621988387</v>
      </c>
      <c r="G14" s="215">
        <v>0.67291826643164032</v>
      </c>
      <c r="H14" s="215">
        <v>0.60981126148708042</v>
      </c>
      <c r="I14" s="215">
        <v>0.38686942150253145</v>
      </c>
      <c r="J14" s="215">
        <v>0.51310760194134475</v>
      </c>
      <c r="K14" s="215">
        <v>0.75329559029059001</v>
      </c>
      <c r="L14" s="215">
        <v>0.60371236906661097</v>
      </c>
      <c r="M14" s="215">
        <v>0.7561847282687979</v>
      </c>
      <c r="N14" s="215">
        <v>0.77364592036626434</v>
      </c>
      <c r="O14" s="215">
        <v>0.74214809932243708</v>
      </c>
      <c r="P14" s="215">
        <v>0.81354824866349373</v>
      </c>
      <c r="Q14" s="215">
        <v>0.88543883501455878</v>
      </c>
      <c r="R14" s="215">
        <f>+R11/R10</f>
        <v>0.52943629495167566</v>
      </c>
      <c r="S14" s="216">
        <f>S11/S10</f>
        <v>0.49405342171963346</v>
      </c>
      <c r="T14" s="216">
        <f>T11/T10</f>
        <v>0.48488483685220723</v>
      </c>
      <c r="U14" s="216">
        <f t="shared" ref="U14:Z14" si="4">U11/U10</f>
        <v>0.46019175493959918</v>
      </c>
      <c r="V14" s="216">
        <f t="shared" si="4"/>
        <v>0.54702970297029707</v>
      </c>
      <c r="W14" s="216">
        <f t="shared" si="4"/>
        <v>0.43605061385766036</v>
      </c>
      <c r="X14" s="216">
        <f t="shared" si="4"/>
        <v>0.55249920956569254</v>
      </c>
      <c r="Y14" s="216">
        <f t="shared" si="4"/>
        <v>0.65297971918876752</v>
      </c>
      <c r="Z14" s="216">
        <f t="shared" si="4"/>
        <v>0.64722538378258332</v>
      </c>
      <c r="AA14" s="216">
        <f t="shared" ref="AA14:AB14" si="5">AA11/AA10</f>
        <v>0.52965796425263334</v>
      </c>
      <c r="AB14" s="216">
        <f t="shared" si="5"/>
        <v>0.69354838709677413</v>
      </c>
      <c r="AC14" s="216">
        <f t="shared" ref="AC14" si="6">AC11/AC10</f>
        <v>0.67484416740872688</v>
      </c>
      <c r="AD14" s="216"/>
      <c r="AE14" s="216"/>
    </row>
    <row r="19" spans="8:18" x14ac:dyDescent="0.25"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</sheetData>
  <mergeCells count="1">
    <mergeCell ref="E10:E14"/>
  </mergeCells>
  <phoneticPr fontId="84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4"/>
  <sheetViews>
    <sheetView workbookViewId="0">
      <pane xSplit="4" ySplit="3" topLeftCell="AY4" activePane="bottomRight" state="frozen"/>
      <selection pane="topRight" activeCell="E1" sqref="E1"/>
      <selection pane="bottomLeft" activeCell="A4" sqref="A4"/>
      <selection pane="bottomRight" activeCell="D23" sqref="D23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19" width="9.85546875" customWidth="1"/>
    <col min="20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348" hidden="1" customWidth="1"/>
    <col min="25" max="25" width="9.85546875" style="348" customWidth="1"/>
    <col min="26" max="26" width="9.140625" style="348" hidden="1" customWidth="1"/>
    <col min="27" max="27" width="11.42578125" style="348" customWidth="1"/>
    <col min="28" max="28" width="9.140625" hidden="1" customWidth="1"/>
    <col min="29" max="29" width="11.28515625" style="87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customWidth="1"/>
    <col min="40" max="40" width="9.85546875" style="375" hidden="1" customWidth="1"/>
    <col min="41" max="41" width="9.85546875" style="375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customWidth="1"/>
    <col min="50" max="50" width="9.140625" hidden="1" customWidth="1"/>
    <col min="51" max="51" width="11.28515625" customWidth="1"/>
    <col min="52" max="52" width="9.140625" hidden="1" customWidth="1"/>
    <col min="53" max="53" width="9.85546875" customWidth="1"/>
    <col min="54" max="54" width="9.140625" style="424" hidden="1" customWidth="1"/>
    <col min="55" max="55" width="9.85546875" style="424" customWidth="1"/>
    <col min="56" max="56" width="9.140625" style="424" hidden="1" customWidth="1"/>
    <col min="57" max="57" width="11.28515625" style="424" customWidth="1"/>
    <col min="58" max="58" width="9.140625" hidden="1" customWidth="1"/>
    <col min="59" max="59" width="11.28515625" customWidth="1"/>
    <col min="60" max="60" width="9.140625" customWidth="1"/>
    <col min="61" max="61" width="9.5703125" bestFit="1" customWidth="1"/>
  </cols>
  <sheetData>
    <row r="1" spans="3:62" ht="23.25" x14ac:dyDescent="0.35">
      <c r="C1" s="4121" t="s">
        <v>2157</v>
      </c>
      <c r="D1" s="4121"/>
      <c r="E1" s="4121"/>
      <c r="F1" s="4121"/>
      <c r="G1" s="4121"/>
      <c r="H1" s="4121"/>
      <c r="I1" s="4121"/>
      <c r="J1" s="4121"/>
      <c r="K1" s="4121"/>
      <c r="L1" s="4121"/>
      <c r="M1" s="4121"/>
      <c r="N1" s="4121"/>
      <c r="O1" s="4121"/>
    </row>
    <row r="3" spans="3:62" x14ac:dyDescent="0.3">
      <c r="C3" s="91" t="s">
        <v>969</v>
      </c>
      <c r="D3" s="91" t="s">
        <v>853</v>
      </c>
      <c r="E3" s="91" t="s">
        <v>170</v>
      </c>
      <c r="F3" s="4120" t="s">
        <v>1771</v>
      </c>
      <c r="G3" s="4119"/>
      <c r="H3" s="4120" t="s">
        <v>1871</v>
      </c>
      <c r="I3" s="4119"/>
      <c r="J3" s="4113" t="s">
        <v>660</v>
      </c>
      <c r="K3" s="4114"/>
      <c r="L3" s="4120" t="s">
        <v>1911</v>
      </c>
      <c r="M3" s="4119"/>
      <c r="N3" s="4115" t="s">
        <v>639</v>
      </c>
      <c r="O3" s="4116"/>
      <c r="P3" s="4120" t="s">
        <v>1940</v>
      </c>
      <c r="Q3" s="4119"/>
      <c r="R3" s="4115" t="s">
        <v>653</v>
      </c>
      <c r="S3" s="4116"/>
      <c r="T3" s="4111">
        <v>45505</v>
      </c>
      <c r="U3" s="4119"/>
      <c r="V3" s="4115" t="s">
        <v>839</v>
      </c>
      <c r="W3" s="4116"/>
      <c r="X3" s="4111">
        <v>45536</v>
      </c>
      <c r="Y3" s="4112"/>
      <c r="Z3" s="4115" t="s">
        <v>662</v>
      </c>
      <c r="AA3" s="4117"/>
      <c r="AB3" s="4118" t="s">
        <v>511</v>
      </c>
      <c r="AC3" s="4118"/>
      <c r="AD3" s="4111">
        <v>45566</v>
      </c>
      <c r="AE3" s="4112"/>
      <c r="AF3" s="4115" t="s">
        <v>1104</v>
      </c>
      <c r="AG3" s="4116"/>
      <c r="AH3" s="4111">
        <v>45597</v>
      </c>
      <c r="AI3" s="4112"/>
      <c r="AJ3" s="4113" t="s">
        <v>1659</v>
      </c>
      <c r="AK3" s="4114"/>
      <c r="AL3" s="4111">
        <v>45627</v>
      </c>
      <c r="AM3" s="4112"/>
      <c r="AN3" s="4115" t="s">
        <v>664</v>
      </c>
      <c r="AO3" s="4117"/>
      <c r="AP3" s="4113" t="s">
        <v>921</v>
      </c>
      <c r="AQ3" s="4114"/>
      <c r="AR3" s="4111" t="s">
        <v>1697</v>
      </c>
      <c r="AS3" s="4112"/>
      <c r="AT3" s="4113" t="s">
        <v>1698</v>
      </c>
      <c r="AU3" s="4114"/>
      <c r="AV3" s="4111" t="s">
        <v>2156</v>
      </c>
      <c r="AW3" s="4112"/>
      <c r="AX3" s="4113" t="s">
        <v>1708</v>
      </c>
      <c r="AY3" s="4114"/>
      <c r="AZ3" s="4111" t="s">
        <v>2168</v>
      </c>
      <c r="BA3" s="4112"/>
      <c r="BB3" s="4115" t="s">
        <v>665</v>
      </c>
      <c r="BC3" s="4117"/>
      <c r="BD3" s="4118" t="s">
        <v>549</v>
      </c>
      <c r="BE3" s="4118"/>
      <c r="BF3" s="4113" t="s">
        <v>1763</v>
      </c>
      <c r="BG3" s="4114"/>
    </row>
    <row r="4" spans="3:62" x14ac:dyDescent="0.3">
      <c r="C4" s="92" t="s">
        <v>16</v>
      </c>
      <c r="D4" s="186" t="s">
        <v>1377</v>
      </c>
      <c r="E4" s="707"/>
      <c r="F4" s="92"/>
      <c r="G4" s="93">
        <f>+SUMIF(WRM!$B$7:$B$118,$D4,WRM!$E$7:$E$118)</f>
        <v>1867.5499999999993</v>
      </c>
      <c r="H4" s="93"/>
      <c r="I4" s="93">
        <f>+SUMIF(WRM!$B$7:$B$118,$D4,WRM!$G$7:$G$118)</f>
        <v>1115.1999999999998</v>
      </c>
      <c r="J4" s="99"/>
      <c r="K4" s="99">
        <f t="shared" ref="K4:K36" si="0">+G4+I4</f>
        <v>2982.7499999999991</v>
      </c>
      <c r="L4" s="93"/>
      <c r="M4" s="93">
        <f>+SUMIF(WRM!$B$7:$B$118,$D4,WRM!$K$7:$K$118)</f>
        <v>1092.6499999999999</v>
      </c>
      <c r="N4" s="103"/>
      <c r="O4" s="103">
        <f t="shared" ref="O4:O36" si="1">+G4+I4+M4</f>
        <v>4075.3999999999987</v>
      </c>
      <c r="P4" s="93"/>
      <c r="Q4" s="93">
        <f>+SUMIF(WRM!$B$7:$B$118,$D4,WRM!O$7:$O$118)</f>
        <v>904.05</v>
      </c>
      <c r="R4" s="103"/>
      <c r="S4" s="103">
        <f>O4+Q4</f>
        <v>4979.4499999999989</v>
      </c>
      <c r="T4" s="93"/>
      <c r="U4" s="93">
        <f>+SUMIF(WRM!$B$7:$B$118,$D4,WRM!$S$7:S$118)</f>
        <v>1967.9999999999998</v>
      </c>
      <c r="V4" s="103"/>
      <c r="W4" s="103">
        <f>S4+U4</f>
        <v>6947.4499999999989</v>
      </c>
      <c r="X4" s="103"/>
      <c r="Y4" s="93">
        <f>+SUMIF(WRM!$B$7:$B$118,$D4,WRM!$W$7:W$118)</f>
        <v>1717.8999999999999</v>
      </c>
      <c r="Z4" s="103"/>
      <c r="AA4" s="351">
        <f>Q4+U4+Y4</f>
        <v>4589.95</v>
      </c>
      <c r="AB4" s="358"/>
      <c r="AC4" s="159">
        <f>O4+AA4</f>
        <v>8665.3499999999985</v>
      </c>
      <c r="AD4" s="103"/>
      <c r="AE4" s="93">
        <f>+SUMIF(WRM!$B$7:$B$118,$D4,WRM!$AC$7:$AC$118)</f>
        <v>1795.8</v>
      </c>
      <c r="AF4" s="103"/>
      <c r="AG4" s="103">
        <f>AC4+AE4</f>
        <v>10461.149999999998</v>
      </c>
      <c r="AH4" s="103"/>
      <c r="AI4" s="93">
        <f>+SUMIF(WRM!$B$7:$B$118,$D4,WRM!$AG$7:$AG$118)</f>
        <v>569.90000000000009</v>
      </c>
      <c r="AJ4" s="99"/>
      <c r="AK4" s="99">
        <f>AG4+AI4</f>
        <v>11031.049999999997</v>
      </c>
      <c r="AL4" s="103"/>
      <c r="AM4" s="93">
        <f>+SUMIF(WRM!$B$7:$B$118,$D4,WRM!$AK$7:$AK$118)</f>
        <v>3212.3500000000004</v>
      </c>
      <c r="AN4" s="103"/>
      <c r="AO4" s="351">
        <f>AE4+AI4+AM4</f>
        <v>5578.05</v>
      </c>
      <c r="AP4" s="99"/>
      <c r="AQ4" s="99">
        <f>AK4+AM4</f>
        <v>14243.399999999998</v>
      </c>
      <c r="AR4" s="103"/>
      <c r="AS4" s="93">
        <f>+SUMIF(WRM!$B$7:$B$118,$D4,WRM!$AQ$7:$AQ$118)</f>
        <v>1314.05</v>
      </c>
      <c r="AT4" s="99"/>
      <c r="AU4" s="99">
        <f>AQ4+AS4</f>
        <v>15557.449999999997</v>
      </c>
      <c r="AV4" s="103"/>
      <c r="AW4" s="93">
        <f>+SUMIF(WRM!$B$7:$B$118,$D4,WRM!$AU$7:$AU$118)</f>
        <v>1385.8000000000002</v>
      </c>
      <c r="AX4" s="99"/>
      <c r="AY4" s="99">
        <f>AU4+AW4</f>
        <v>16943.249999999996</v>
      </c>
      <c r="AZ4" s="103"/>
      <c r="BA4" s="93">
        <f>+SUMIF(WRM!$B$7:$B$118,$D4,WRM!$AY$7:$AY$118)</f>
        <v>1594.9</v>
      </c>
      <c r="BB4" s="103"/>
      <c r="BC4" s="351">
        <f>AS4+AW4+BA4</f>
        <v>4294.75</v>
      </c>
      <c r="BD4" s="358"/>
      <c r="BE4" s="159">
        <f>AO4+BC4</f>
        <v>9872.7999999999993</v>
      </c>
      <c r="BF4" s="99"/>
      <c r="BG4" s="99">
        <f>AY4+BA4</f>
        <v>18538.149999999998</v>
      </c>
      <c r="BH4" s="8"/>
      <c r="BI4" s="8"/>
      <c r="BJ4" s="8"/>
    </row>
    <row r="5" spans="3:62" x14ac:dyDescent="0.3">
      <c r="C5" s="92" t="s">
        <v>16</v>
      </c>
      <c r="D5" s="186" t="s">
        <v>1988</v>
      </c>
      <c r="E5" s="708"/>
      <c r="F5" s="92"/>
      <c r="G5" s="93">
        <f>+SUMIF(WRM!$B$7:$B$118,$D5,WRM!$E$7:$E$118)</f>
        <v>0</v>
      </c>
      <c r="H5" s="93"/>
      <c r="I5" s="93">
        <f>+SUMIF(WRM!$B$7:$B$118,$D5,WRM!$G$7:$G$118)</f>
        <v>0</v>
      </c>
      <c r="J5" s="99"/>
      <c r="K5" s="99">
        <f t="shared" si="0"/>
        <v>0</v>
      </c>
      <c r="L5" s="93"/>
      <c r="M5" s="93">
        <f>+SUMIF(WRM!$B$7:$B$118,$D5,WRM!$K$7:$K$118)</f>
        <v>0</v>
      </c>
      <c r="N5" s="103"/>
      <c r="O5" s="103">
        <f t="shared" si="1"/>
        <v>0</v>
      </c>
      <c r="P5" s="93"/>
      <c r="Q5" s="93">
        <f>+SUMIF(WRM!$B$7:$B$118,$D5,WRM!O$7:$O$118)</f>
        <v>0</v>
      </c>
      <c r="R5" s="103"/>
      <c r="S5" s="103">
        <f t="shared" ref="S5:S24" si="2">O5+Q5</f>
        <v>0</v>
      </c>
      <c r="T5" s="93"/>
      <c r="U5" s="93">
        <f>+SUMIF(WRM!$B$7:$B$118,$D5,WRM!$S$7:S$118)</f>
        <v>0</v>
      </c>
      <c r="V5" s="103"/>
      <c r="W5" s="103">
        <f t="shared" ref="W5:W36" si="3">S5+U5</f>
        <v>0</v>
      </c>
      <c r="X5" s="103"/>
      <c r="Y5" s="93">
        <f>+SUMIF(WRM!$B$7:$B$118,$D5,WRM!$W$7:W$118)</f>
        <v>1658.4499999999998</v>
      </c>
      <c r="Z5" s="103"/>
      <c r="AA5" s="351">
        <f t="shared" ref="AA5:AA36" si="4">Q5+U5+Y5</f>
        <v>1658.4499999999998</v>
      </c>
      <c r="AB5" s="358"/>
      <c r="AC5" s="159">
        <f t="shared" ref="AC5:AC74" si="5">O5+AA5</f>
        <v>1658.4499999999998</v>
      </c>
      <c r="AD5" s="103"/>
      <c r="AE5" s="93">
        <f>+SUMIF(WRM!$B$7:$B$118,$D5,WRM!$AC$7:$AC$118)</f>
        <v>0</v>
      </c>
      <c r="AF5" s="103"/>
      <c r="AG5" s="103">
        <f t="shared" ref="AG5:AG36" si="6">AC5+AE5</f>
        <v>1658.4499999999998</v>
      </c>
      <c r="AH5" s="103"/>
      <c r="AI5" s="93">
        <f>+SUMIF(WRM!$B$7:$B$118,$D5,WRM!$AG$7:$AG$118)</f>
        <v>0</v>
      </c>
      <c r="AJ5" s="99"/>
      <c r="AK5" s="99">
        <f t="shared" ref="AK5:AK36" si="7">AG5+AI5</f>
        <v>1658.4499999999998</v>
      </c>
      <c r="AL5" s="103"/>
      <c r="AM5" s="93">
        <f>+SUMIF(WRM!$B$7:$B$118,$D5,WRM!$AK$7:$AK$118)</f>
        <v>0</v>
      </c>
      <c r="AN5" s="103"/>
      <c r="AO5" s="351">
        <f t="shared" ref="AO5:AO36" si="8">AE5+AI5+AM5</f>
        <v>0</v>
      </c>
      <c r="AP5" s="99"/>
      <c r="AQ5" s="99">
        <f t="shared" ref="AQ5:AQ36" si="9">AK5+AM5</f>
        <v>1658.4499999999998</v>
      </c>
      <c r="AR5" s="103"/>
      <c r="AS5" s="93">
        <f>+SUMIF(WRM!$B$7:$B$118,$D5,WRM!$AQ$7:$AQ$118)</f>
        <v>678.55000000000007</v>
      </c>
      <c r="AT5" s="99"/>
      <c r="AU5" s="99">
        <f t="shared" ref="AU5:AU36" si="10">AQ5+AS5</f>
        <v>2337</v>
      </c>
      <c r="AV5" s="103"/>
      <c r="AW5" s="93">
        <f>+SUMIF(WRM!$B$7:$B$118,$D5,WRM!$AU$7:$AU$118)</f>
        <v>0</v>
      </c>
      <c r="AX5" s="99"/>
      <c r="AY5" s="99">
        <f t="shared" ref="AY5:AY36" si="11">AU5+AW5</f>
        <v>2337</v>
      </c>
      <c r="AZ5" s="103"/>
      <c r="BA5" s="93">
        <f>+SUMIF(WRM!$B$7:$B$118,$D5,WRM!$AY$7:$AY$118)</f>
        <v>0</v>
      </c>
      <c r="BB5" s="103"/>
      <c r="BC5" s="351">
        <f t="shared" ref="BC5:BC36" si="12">AS5+AW5+BA5</f>
        <v>678.55000000000007</v>
      </c>
      <c r="BD5" s="358"/>
      <c r="BE5" s="159">
        <f t="shared" ref="BE5:BE66" si="13">AO5+BC5</f>
        <v>678.55000000000007</v>
      </c>
      <c r="BF5" s="99"/>
      <c r="BG5" s="99">
        <f t="shared" ref="BG5:BG68" si="14">AY5+BA5</f>
        <v>2337</v>
      </c>
      <c r="BH5" s="8"/>
      <c r="BI5" s="8"/>
      <c r="BJ5" s="8"/>
    </row>
    <row r="6" spans="3:62" x14ac:dyDescent="0.3">
      <c r="C6" s="92" t="s">
        <v>16</v>
      </c>
      <c r="D6" s="186" t="s">
        <v>1328</v>
      </c>
      <c r="E6" s="708"/>
      <c r="F6" s="92"/>
      <c r="G6" s="93">
        <f>+SUMIF(WRM!$B$7:$B$118,$D6,WRM!$E$7:$E$118)</f>
        <v>414.1</v>
      </c>
      <c r="H6" s="93"/>
      <c r="I6" s="93">
        <f>+SUMIF(WRM!$B$7:$B$118,$D6,WRM!$G$7:$G$118)</f>
        <v>561.69999999999993</v>
      </c>
      <c r="J6" s="99"/>
      <c r="K6" s="99">
        <f t="shared" si="0"/>
        <v>975.8</v>
      </c>
      <c r="L6" s="93"/>
      <c r="M6" s="93">
        <f>+SUMIF(WRM!$B$7:$B$118,$D6,WRM!$K$7:$K$118)</f>
        <v>0</v>
      </c>
      <c r="N6" s="103"/>
      <c r="O6" s="103">
        <f t="shared" si="1"/>
        <v>975.8</v>
      </c>
      <c r="P6" s="93"/>
      <c r="Q6" s="93">
        <f>+SUMIF(WRM!$B$7:$B$118,$D6,WRM!O$7:$O$118)</f>
        <v>608.85</v>
      </c>
      <c r="R6" s="103"/>
      <c r="S6" s="103">
        <f t="shared" si="2"/>
        <v>1584.65</v>
      </c>
      <c r="T6" s="93"/>
      <c r="U6" s="93">
        <f>+SUMIF(WRM!$B$7:$B$118,$D6,WRM!$S$7:S$118)</f>
        <v>910.2</v>
      </c>
      <c r="V6" s="103"/>
      <c r="W6" s="103">
        <f t="shared" si="3"/>
        <v>2494.8500000000004</v>
      </c>
      <c r="X6" s="103"/>
      <c r="Y6" s="93">
        <f>+SUMIF(WRM!$B$7:$B$118,$D6,WRM!$W$7:W$118)</f>
        <v>569.90000000000009</v>
      </c>
      <c r="Z6" s="103"/>
      <c r="AA6" s="351">
        <f t="shared" si="4"/>
        <v>2088.9500000000003</v>
      </c>
      <c r="AB6" s="358"/>
      <c r="AC6" s="159">
        <f t="shared" si="5"/>
        <v>3064.75</v>
      </c>
      <c r="AD6" s="103"/>
      <c r="AE6" s="93">
        <f>+SUMIF(WRM!$B$7:$B$118,$D6,WRM!$AC$7:$AC$118)</f>
        <v>731.85000000000014</v>
      </c>
      <c r="AF6" s="103"/>
      <c r="AG6" s="103">
        <f t="shared" si="6"/>
        <v>3796.6000000000004</v>
      </c>
      <c r="AH6" s="103"/>
      <c r="AI6" s="93">
        <f>+SUMIF(WRM!$B$7:$B$118,$D6,WRM!$AG$7:$AG$118)</f>
        <v>147.6</v>
      </c>
      <c r="AJ6" s="99"/>
      <c r="AK6" s="99">
        <f t="shared" si="7"/>
        <v>3944.2000000000003</v>
      </c>
      <c r="AL6" s="103"/>
      <c r="AM6" s="93">
        <f>+SUMIF(WRM!$B$7:$B$118,$D6,WRM!$AK$7:$AK$118)</f>
        <v>573.99999999999989</v>
      </c>
      <c r="AN6" s="103"/>
      <c r="AO6" s="351">
        <f t="shared" si="8"/>
        <v>1453.45</v>
      </c>
      <c r="AP6" s="99"/>
      <c r="AQ6" s="99">
        <f t="shared" si="9"/>
        <v>4518.2</v>
      </c>
      <c r="AR6" s="103"/>
      <c r="AS6" s="93">
        <f>+SUMIF(WRM!$B$7:$B$118,$D6,WRM!$AQ$7:$AQ$118)</f>
        <v>196.79999999999998</v>
      </c>
      <c r="AT6" s="99"/>
      <c r="AU6" s="99">
        <f t="shared" si="10"/>
        <v>4715</v>
      </c>
      <c r="AV6" s="103"/>
      <c r="AW6" s="93">
        <f>+SUMIF(WRM!$B$7:$B$118,$D6,WRM!$AU$7:$AU$118)</f>
        <v>592.45000000000005</v>
      </c>
      <c r="AX6" s="99"/>
      <c r="AY6" s="99">
        <f t="shared" si="11"/>
        <v>5307.45</v>
      </c>
      <c r="AZ6" s="103"/>
      <c r="BA6" s="93">
        <f>+SUMIF(WRM!$B$7:$B$118,$D6,WRM!$AY$7:$AY$118)</f>
        <v>0</v>
      </c>
      <c r="BB6" s="103"/>
      <c r="BC6" s="351">
        <f t="shared" si="12"/>
        <v>789.25</v>
      </c>
      <c r="BD6" s="358"/>
      <c r="BE6" s="159">
        <f t="shared" si="13"/>
        <v>2242.6999999999998</v>
      </c>
      <c r="BF6" s="99"/>
      <c r="BG6" s="99">
        <f t="shared" si="14"/>
        <v>5307.45</v>
      </c>
      <c r="BH6" s="8"/>
      <c r="BI6" s="8"/>
      <c r="BJ6" s="8"/>
    </row>
    <row r="7" spans="3:62" x14ac:dyDescent="0.3">
      <c r="C7" s="92" t="s">
        <v>16</v>
      </c>
      <c r="D7" s="186" t="s">
        <v>954</v>
      </c>
      <c r="E7" s="708"/>
      <c r="F7" s="92"/>
      <c r="G7" s="93">
        <f>+SUMIF(WRM!$B$7:$B$118,$D7,WRM!$E$7:$E$118)</f>
        <v>0</v>
      </c>
      <c r="H7" s="93"/>
      <c r="I7" s="93">
        <f>+SUMIF(WRM!$B$7:$B$118,$D7,WRM!$G$7:$G$118)</f>
        <v>0</v>
      </c>
      <c r="J7" s="99"/>
      <c r="K7" s="99">
        <f t="shared" si="0"/>
        <v>0</v>
      </c>
      <c r="L7" s="93"/>
      <c r="M7" s="93">
        <f>+SUMIF(WRM!$B$7:$B$118,$D7,WRM!$K$7:$K$118)</f>
        <v>0</v>
      </c>
      <c r="N7" s="103"/>
      <c r="O7" s="103">
        <f t="shared" si="1"/>
        <v>0</v>
      </c>
      <c r="P7" s="93"/>
      <c r="Q7" s="93">
        <f>+SUMIF(WRM!$B$7:$B$118,$D7,WRM!O$7:$O$118)</f>
        <v>47.150000000000006</v>
      </c>
      <c r="R7" s="103"/>
      <c r="S7" s="103">
        <f t="shared" si="2"/>
        <v>47.150000000000006</v>
      </c>
      <c r="T7" s="93"/>
      <c r="U7" s="93">
        <f>+SUMIF(WRM!$B$7:$B$118,$D7,WRM!$S$7:S$118)</f>
        <v>0</v>
      </c>
      <c r="V7" s="103"/>
      <c r="W7" s="103">
        <f t="shared" si="3"/>
        <v>47.150000000000006</v>
      </c>
      <c r="X7" s="103"/>
      <c r="Y7" s="93">
        <f>+SUMIF(WRM!$B$7:$B$118,$D7,WRM!$W$7:W$118)</f>
        <v>0</v>
      </c>
      <c r="Z7" s="103"/>
      <c r="AA7" s="351">
        <f t="shared" si="4"/>
        <v>47.150000000000006</v>
      </c>
      <c r="AB7" s="358"/>
      <c r="AC7" s="159">
        <f t="shared" si="5"/>
        <v>47.150000000000006</v>
      </c>
      <c r="AD7" s="103"/>
      <c r="AE7" s="93">
        <f>+SUMIF(WRM!$B$7:$B$118,$D7,WRM!$AC$7:$AC$118)</f>
        <v>0</v>
      </c>
      <c r="AF7" s="103"/>
      <c r="AG7" s="103">
        <f t="shared" si="6"/>
        <v>47.150000000000006</v>
      </c>
      <c r="AH7" s="103"/>
      <c r="AI7" s="93">
        <f>+SUMIF(WRM!$B$7:$B$118,$D7,WRM!$AG$7:$AG$118)</f>
        <v>0</v>
      </c>
      <c r="AJ7" s="99"/>
      <c r="AK7" s="99">
        <f t="shared" si="7"/>
        <v>47.150000000000006</v>
      </c>
      <c r="AL7" s="103"/>
      <c r="AM7" s="93">
        <f>+SUMIF(WRM!$B$7:$B$118,$D7,WRM!$AK$7:$AK$118)</f>
        <v>0</v>
      </c>
      <c r="AN7" s="103"/>
      <c r="AO7" s="351">
        <f t="shared" si="8"/>
        <v>0</v>
      </c>
      <c r="AP7" s="99"/>
      <c r="AQ7" s="99">
        <f t="shared" si="9"/>
        <v>47.150000000000006</v>
      </c>
      <c r="AR7" s="103"/>
      <c r="AS7" s="93">
        <f>+SUMIF(WRM!$B$7:$B$118,$D7,WRM!$AQ$7:$AQ$118)</f>
        <v>0</v>
      </c>
      <c r="AT7" s="99"/>
      <c r="AU7" s="99">
        <f t="shared" si="10"/>
        <v>47.150000000000006</v>
      </c>
      <c r="AV7" s="103"/>
      <c r="AW7" s="93">
        <f>+SUMIF(WRM!$B$7:$B$118,$D7,WRM!$AU$7:$AU$118)</f>
        <v>0</v>
      </c>
      <c r="AX7" s="99"/>
      <c r="AY7" s="99">
        <f t="shared" si="11"/>
        <v>47.150000000000006</v>
      </c>
      <c r="AZ7" s="103"/>
      <c r="BA7" s="93">
        <f>+SUMIF(WRM!$B$7:$B$118,$D7,WRM!$AY$7:$AY$118)</f>
        <v>0</v>
      </c>
      <c r="BB7" s="103"/>
      <c r="BC7" s="351">
        <f t="shared" si="12"/>
        <v>0</v>
      </c>
      <c r="BD7" s="358"/>
      <c r="BE7" s="159">
        <f t="shared" si="13"/>
        <v>0</v>
      </c>
      <c r="BF7" s="99"/>
      <c r="BG7" s="99">
        <f t="shared" si="14"/>
        <v>47.150000000000006</v>
      </c>
      <c r="BH7" s="8"/>
      <c r="BI7" s="8"/>
      <c r="BJ7" s="8"/>
    </row>
    <row r="8" spans="3:62" x14ac:dyDescent="0.3">
      <c r="C8" s="92" t="s">
        <v>16</v>
      </c>
      <c r="D8" s="186" t="s">
        <v>1378</v>
      </c>
      <c r="E8" s="708"/>
      <c r="F8" s="92"/>
      <c r="G8" s="93">
        <f>+SUMIF(WRM!$B$7:$B$118,$D8,WRM!$E$7:$E$118)</f>
        <v>0</v>
      </c>
      <c r="H8" s="93"/>
      <c r="I8" s="93">
        <f>+SUMIF(WRM!$B$7:$B$118,$D8,WRM!$G$7:$G$118)</f>
        <v>0</v>
      </c>
      <c r="J8" s="99"/>
      <c r="K8" s="99">
        <f t="shared" si="0"/>
        <v>0</v>
      </c>
      <c r="L8" s="93"/>
      <c r="M8" s="93">
        <f>+SUMIF(WRM!$B$7:$B$118,$D8,WRM!$K$7:$K$118)</f>
        <v>0</v>
      </c>
      <c r="N8" s="103"/>
      <c r="O8" s="103">
        <f t="shared" si="1"/>
        <v>0</v>
      </c>
      <c r="P8" s="93"/>
      <c r="Q8" s="93">
        <f>+SUMIF(WRM!$B$7:$B$118,$D8,WRM!O$7:$O$118)</f>
        <v>0</v>
      </c>
      <c r="R8" s="103"/>
      <c r="S8" s="103">
        <f t="shared" si="2"/>
        <v>0</v>
      </c>
      <c r="T8" s="93"/>
      <c r="U8" s="93">
        <f>+SUMIF(WRM!$B$7:$B$118,$D8,WRM!$S$7:S$118)</f>
        <v>0</v>
      </c>
      <c r="V8" s="103"/>
      <c r="W8" s="103">
        <f t="shared" si="3"/>
        <v>0</v>
      </c>
      <c r="X8" s="103"/>
      <c r="Y8" s="93">
        <f>+SUMIF(WRM!$B$7:$B$118,$D8,WRM!$W$7:W$118)</f>
        <v>0</v>
      </c>
      <c r="Z8" s="103"/>
      <c r="AA8" s="351">
        <f t="shared" si="4"/>
        <v>0</v>
      </c>
      <c r="AB8" s="358"/>
      <c r="AC8" s="159">
        <f t="shared" si="5"/>
        <v>0</v>
      </c>
      <c r="AD8" s="103"/>
      <c r="AE8" s="93">
        <f>+SUMIF(WRM!$B$7:$B$118,$D8,WRM!$AC$7:$AC$118)</f>
        <v>0</v>
      </c>
      <c r="AF8" s="103"/>
      <c r="AG8" s="103">
        <f t="shared" si="6"/>
        <v>0</v>
      </c>
      <c r="AH8" s="103"/>
      <c r="AI8" s="93">
        <f>+SUMIF(WRM!$B$7:$B$118,$D8,WRM!$AG$7:$AG$118)</f>
        <v>0</v>
      </c>
      <c r="AJ8" s="99"/>
      <c r="AK8" s="99">
        <f t="shared" si="7"/>
        <v>0</v>
      </c>
      <c r="AL8" s="103"/>
      <c r="AM8" s="93">
        <f>+SUMIF(WRM!$B$7:$B$118,$D8,WRM!$AK$7:$AK$118)</f>
        <v>0</v>
      </c>
      <c r="AN8" s="103"/>
      <c r="AO8" s="351">
        <f t="shared" si="8"/>
        <v>0</v>
      </c>
      <c r="AP8" s="99"/>
      <c r="AQ8" s="99">
        <f t="shared" si="9"/>
        <v>0</v>
      </c>
      <c r="AR8" s="103"/>
      <c r="AS8" s="93">
        <f>+SUMIF(WRM!$B$7:$B$118,$D8,WRM!$AQ$7:$AQ$118)</f>
        <v>0</v>
      </c>
      <c r="AT8" s="99"/>
      <c r="AU8" s="99">
        <f t="shared" si="10"/>
        <v>0</v>
      </c>
      <c r="AV8" s="103"/>
      <c r="AW8" s="93">
        <f>+SUMIF(WRM!$B$7:$B$118,$D8,WRM!$AU$7:$AU$118)</f>
        <v>0</v>
      </c>
      <c r="AX8" s="99"/>
      <c r="AY8" s="99">
        <f t="shared" si="11"/>
        <v>0</v>
      </c>
      <c r="AZ8" s="103"/>
      <c r="BA8" s="93">
        <f>+SUMIF(WRM!$B$7:$B$118,$D8,WRM!$AY$7:$AY$118)</f>
        <v>0</v>
      </c>
      <c r="BB8" s="103"/>
      <c r="BC8" s="351">
        <f t="shared" si="12"/>
        <v>0</v>
      </c>
      <c r="BD8" s="358"/>
      <c r="BE8" s="159">
        <f t="shared" si="13"/>
        <v>0</v>
      </c>
      <c r="BF8" s="99"/>
      <c r="BG8" s="99">
        <f t="shared" si="14"/>
        <v>0</v>
      </c>
      <c r="BH8" s="8"/>
      <c r="BI8" s="8"/>
      <c r="BJ8" s="8"/>
    </row>
    <row r="9" spans="3:62" x14ac:dyDescent="0.3">
      <c r="C9" s="92" t="s">
        <v>16</v>
      </c>
      <c r="D9" s="186" t="s">
        <v>877</v>
      </c>
      <c r="E9" s="708"/>
      <c r="F9" s="92"/>
      <c r="G9" s="93">
        <f>+SUMIF(WRM!$B$7:$B$118,$D9,WRM!$E$7:$E$118)</f>
        <v>4307.05</v>
      </c>
      <c r="H9" s="93"/>
      <c r="I9" s="93">
        <f>+SUMIF(WRM!$B$7:$B$118,$D9,WRM!$G$7:$G$118)</f>
        <v>4786.75</v>
      </c>
      <c r="J9" s="99"/>
      <c r="K9" s="99">
        <f t="shared" si="0"/>
        <v>9093.7999999999993</v>
      </c>
      <c r="L9" s="93"/>
      <c r="M9" s="93">
        <f>+SUMIF(WRM!$B$7:$B$118,$D9,WRM!$K$7:$K$118)</f>
        <v>4327.55</v>
      </c>
      <c r="N9" s="103"/>
      <c r="O9" s="103">
        <f t="shared" si="1"/>
        <v>13421.349999999999</v>
      </c>
      <c r="P9" s="93"/>
      <c r="Q9" s="93">
        <f>+SUMIF(WRM!$B$7:$B$118,$D9,WRM!O$7:$O$118)</f>
        <v>7363.6000000000049</v>
      </c>
      <c r="R9" s="103"/>
      <c r="S9" s="103">
        <f t="shared" si="2"/>
        <v>20784.950000000004</v>
      </c>
      <c r="T9" s="93"/>
      <c r="U9" s="93">
        <f>+SUMIF(WRM!$B$7:$B$118,$D9,WRM!$S$7:S$118)</f>
        <v>5600.5999999999995</v>
      </c>
      <c r="V9" s="103"/>
      <c r="W9" s="103">
        <f t="shared" si="3"/>
        <v>26385.550000000003</v>
      </c>
      <c r="X9" s="103"/>
      <c r="Y9" s="93">
        <f>+SUMIF(WRM!$B$7:$B$118,$D9,WRM!$W$7:W$118)</f>
        <v>6152.05</v>
      </c>
      <c r="Z9" s="103"/>
      <c r="AA9" s="351">
        <f t="shared" si="4"/>
        <v>19116.250000000004</v>
      </c>
      <c r="AB9" s="358"/>
      <c r="AC9" s="159">
        <f t="shared" si="5"/>
        <v>32537.600000000002</v>
      </c>
      <c r="AD9" s="103"/>
      <c r="AE9" s="93">
        <f>+SUMIF(WRM!$B$7:$B$118,$D9,WRM!$AC$7:$AC$118)</f>
        <v>7002.8000000000075</v>
      </c>
      <c r="AF9" s="103"/>
      <c r="AG9" s="103">
        <f t="shared" si="6"/>
        <v>39540.400000000009</v>
      </c>
      <c r="AH9" s="103"/>
      <c r="AI9" s="93">
        <f>+SUMIF(WRM!$B$7:$B$118,$D9,WRM!$AG$7:$AG$118)</f>
        <v>3649</v>
      </c>
      <c r="AJ9" s="99"/>
      <c r="AK9" s="99">
        <f t="shared" si="7"/>
        <v>43189.400000000009</v>
      </c>
      <c r="AL9" s="103"/>
      <c r="AM9" s="93">
        <f>+SUMIF(WRM!$B$7:$B$118,$D9,WRM!$AK$7:$AK$118)</f>
        <v>6063.9</v>
      </c>
      <c r="AN9" s="103"/>
      <c r="AO9" s="351">
        <f t="shared" si="8"/>
        <v>16715.700000000004</v>
      </c>
      <c r="AP9" s="99"/>
      <c r="AQ9" s="99">
        <f t="shared" si="9"/>
        <v>49253.30000000001</v>
      </c>
      <c r="AR9" s="103"/>
      <c r="AS9" s="93">
        <f>+SUMIF(WRM!$B$7:$B$118,$D9,WRM!$AQ$7:$AQ$118)</f>
        <v>7312.35</v>
      </c>
      <c r="AT9" s="99"/>
      <c r="AU9" s="99">
        <f t="shared" si="10"/>
        <v>56565.650000000009</v>
      </c>
      <c r="AV9" s="103"/>
      <c r="AW9" s="93">
        <f>+SUMIF(WRM!$B$7:$B$118,$D9,WRM!$AU$7:$AU$118)</f>
        <v>7252.9</v>
      </c>
      <c r="AX9" s="99"/>
      <c r="AY9" s="99">
        <f t="shared" si="11"/>
        <v>63818.55000000001</v>
      </c>
      <c r="AZ9" s="103"/>
      <c r="BA9" s="93">
        <f>+SUMIF(WRM!$B$7:$B$118,$D9,WRM!$AY$7:$AY$118)</f>
        <v>4592.0000000000009</v>
      </c>
      <c r="BB9" s="103"/>
      <c r="BC9" s="351">
        <f t="shared" si="12"/>
        <v>19157.25</v>
      </c>
      <c r="BD9" s="358"/>
      <c r="BE9" s="159">
        <f t="shared" si="13"/>
        <v>35872.950000000004</v>
      </c>
      <c r="BF9" s="99"/>
      <c r="BG9" s="99">
        <f t="shared" si="14"/>
        <v>68410.550000000017</v>
      </c>
      <c r="BH9" s="8"/>
      <c r="BI9" s="8"/>
      <c r="BJ9" s="8"/>
    </row>
    <row r="10" spans="3:62" x14ac:dyDescent="0.3">
      <c r="C10" s="92" t="s">
        <v>16</v>
      </c>
      <c r="D10" s="186" t="s">
        <v>880</v>
      </c>
      <c r="E10" s="708"/>
      <c r="F10" s="92"/>
      <c r="G10" s="93">
        <f>+SUMIF(WRM!$B$7:$B$118,$D10,WRM!$E$7:$E$118)</f>
        <v>0</v>
      </c>
      <c r="H10" s="93"/>
      <c r="I10" s="93">
        <f>+SUMIF(WRM!$B$7:$B$118,$D10,WRM!$G$7:$G$118)</f>
        <v>0</v>
      </c>
      <c r="J10" s="99"/>
      <c r="K10" s="99">
        <f t="shared" si="0"/>
        <v>0</v>
      </c>
      <c r="L10" s="93"/>
      <c r="M10" s="93">
        <f>+SUMIF(WRM!$B$7:$B$118,$D10,WRM!$K$7:$K$118)</f>
        <v>0</v>
      </c>
      <c r="N10" s="103"/>
      <c r="O10" s="103">
        <f t="shared" si="1"/>
        <v>0</v>
      </c>
      <c r="P10" s="93"/>
      <c r="Q10" s="93">
        <f>+SUMIF(WRM!$B$7:$B$118,$D10,WRM!O$7:$O$118)</f>
        <v>0</v>
      </c>
      <c r="R10" s="103"/>
      <c r="S10" s="103">
        <f t="shared" si="2"/>
        <v>0</v>
      </c>
      <c r="T10" s="93"/>
      <c r="U10" s="93">
        <f>+SUMIF(WRM!$B$7:$B$118,$D10,WRM!$S$7:S$118)</f>
        <v>0</v>
      </c>
      <c r="V10" s="103"/>
      <c r="W10" s="103">
        <f t="shared" si="3"/>
        <v>0</v>
      </c>
      <c r="X10" s="103"/>
      <c r="Y10" s="93">
        <f>+SUMIF(WRM!$B$7:$B$118,$D10,WRM!$W$7:W$118)</f>
        <v>0</v>
      </c>
      <c r="Z10" s="103"/>
      <c r="AA10" s="351">
        <f t="shared" si="4"/>
        <v>0</v>
      </c>
      <c r="AB10" s="358"/>
      <c r="AC10" s="159">
        <f t="shared" si="5"/>
        <v>0</v>
      </c>
      <c r="AD10" s="103"/>
      <c r="AE10" s="93">
        <f>+SUMIF(WRM!$B$7:$B$118,$D10,WRM!$AC$7:$AC$118)</f>
        <v>0</v>
      </c>
      <c r="AF10" s="103"/>
      <c r="AG10" s="103">
        <f t="shared" si="6"/>
        <v>0</v>
      </c>
      <c r="AH10" s="103"/>
      <c r="AI10" s="93">
        <f>+SUMIF(WRM!$B$7:$B$118,$D10,WRM!$AG$7:$AG$118)</f>
        <v>0</v>
      </c>
      <c r="AJ10" s="99"/>
      <c r="AK10" s="99">
        <f t="shared" si="7"/>
        <v>0</v>
      </c>
      <c r="AL10" s="103"/>
      <c r="AM10" s="93">
        <f>+SUMIF(WRM!$B$7:$B$118,$D10,WRM!$AK$7:$AK$118)</f>
        <v>0</v>
      </c>
      <c r="AN10" s="103"/>
      <c r="AO10" s="351">
        <f t="shared" si="8"/>
        <v>0</v>
      </c>
      <c r="AP10" s="99"/>
      <c r="AQ10" s="99">
        <f t="shared" si="9"/>
        <v>0</v>
      </c>
      <c r="AR10" s="103"/>
      <c r="AS10" s="93">
        <f>+SUMIF(WRM!$B$7:$B$118,$D10,WRM!$AQ$7:$AQ$118)</f>
        <v>0</v>
      </c>
      <c r="AT10" s="99"/>
      <c r="AU10" s="99">
        <f t="shared" si="10"/>
        <v>0</v>
      </c>
      <c r="AV10" s="103"/>
      <c r="AW10" s="93">
        <f>+SUMIF(WRM!$B$7:$B$118,$D10,WRM!$AU$7:$AU$118)</f>
        <v>0</v>
      </c>
      <c r="AX10" s="99"/>
      <c r="AY10" s="99">
        <f t="shared" si="11"/>
        <v>0</v>
      </c>
      <c r="AZ10" s="103"/>
      <c r="BA10" s="93">
        <f>+SUMIF(WRM!$B$7:$B$118,$D10,WRM!$AY$7:$AY$118)</f>
        <v>0</v>
      </c>
      <c r="BB10" s="103"/>
      <c r="BC10" s="351">
        <f t="shared" si="12"/>
        <v>0</v>
      </c>
      <c r="BD10" s="358"/>
      <c r="BE10" s="159">
        <f t="shared" si="13"/>
        <v>0</v>
      </c>
      <c r="BF10" s="99"/>
      <c r="BG10" s="99">
        <f t="shared" si="14"/>
        <v>0</v>
      </c>
      <c r="BH10" s="8"/>
      <c r="BI10" s="8"/>
      <c r="BJ10" s="8"/>
    </row>
    <row r="11" spans="3:62" x14ac:dyDescent="0.3">
      <c r="C11" s="92" t="s">
        <v>16</v>
      </c>
      <c r="D11" s="186" t="s">
        <v>1276</v>
      </c>
      <c r="E11" s="708"/>
      <c r="F11" s="92"/>
      <c r="G11" s="93">
        <f>+SUMIF(WRM!$B$7:$B$118,$D11,WRM!$E$7:$E$118)</f>
        <v>0</v>
      </c>
      <c r="H11" s="93"/>
      <c r="I11" s="93">
        <f>+SUMIF(WRM!$B$7:$B$118,$D11,WRM!$G$7:$G$118)</f>
        <v>0</v>
      </c>
      <c r="J11" s="99"/>
      <c r="K11" s="99">
        <f t="shared" si="0"/>
        <v>0</v>
      </c>
      <c r="L11" s="93"/>
      <c r="M11" s="93">
        <f>+SUMIF(WRM!$B$7:$B$118,$D11,WRM!$K$7:$K$118)</f>
        <v>0</v>
      </c>
      <c r="N11" s="103"/>
      <c r="O11" s="103">
        <f t="shared" si="1"/>
        <v>0</v>
      </c>
      <c r="P11" s="93"/>
      <c r="Q11" s="93">
        <f>+SUMIF(WRM!$B$7:$B$118,$D11,WRM!O$7:$O$118)</f>
        <v>0</v>
      </c>
      <c r="R11" s="103"/>
      <c r="S11" s="103">
        <f t="shared" si="2"/>
        <v>0</v>
      </c>
      <c r="T11" s="93"/>
      <c r="U11" s="93">
        <f>+SUMIF(WRM!$B$7:$B$118,$D11,WRM!$S$7:S$118)</f>
        <v>0</v>
      </c>
      <c r="V11" s="103"/>
      <c r="W11" s="103">
        <f t="shared" si="3"/>
        <v>0</v>
      </c>
      <c r="X11" s="103"/>
      <c r="Y11" s="93">
        <f>+SUMIF(WRM!$B$7:$B$118,$D11,WRM!$W$7:W$118)</f>
        <v>0</v>
      </c>
      <c r="Z11" s="103"/>
      <c r="AA11" s="351">
        <f t="shared" si="4"/>
        <v>0</v>
      </c>
      <c r="AB11" s="358"/>
      <c r="AC11" s="159">
        <f t="shared" si="5"/>
        <v>0</v>
      </c>
      <c r="AD11" s="103"/>
      <c r="AE11" s="93">
        <f>+SUMIF(WRM!$B$7:$B$118,$D11,WRM!$AC$7:$AC$118)</f>
        <v>0</v>
      </c>
      <c r="AF11" s="103"/>
      <c r="AG11" s="103">
        <f t="shared" si="6"/>
        <v>0</v>
      </c>
      <c r="AH11" s="103"/>
      <c r="AI11" s="93">
        <f>+SUMIF(WRM!$B$7:$B$118,$D11,WRM!$AG$7:$AG$118)</f>
        <v>0</v>
      </c>
      <c r="AJ11" s="99"/>
      <c r="AK11" s="99">
        <f t="shared" si="7"/>
        <v>0</v>
      </c>
      <c r="AL11" s="103"/>
      <c r="AM11" s="93">
        <f>+SUMIF(WRM!$B$7:$B$118,$D11,WRM!$AK$7:$AK$118)</f>
        <v>0</v>
      </c>
      <c r="AN11" s="103"/>
      <c r="AO11" s="351">
        <f t="shared" si="8"/>
        <v>0</v>
      </c>
      <c r="AP11" s="99"/>
      <c r="AQ11" s="99">
        <f t="shared" si="9"/>
        <v>0</v>
      </c>
      <c r="AR11" s="103"/>
      <c r="AS11" s="93">
        <f>+SUMIF(WRM!$B$7:$B$118,$D11,WRM!$AQ$7:$AQ$118)</f>
        <v>0</v>
      </c>
      <c r="AT11" s="99"/>
      <c r="AU11" s="99">
        <f t="shared" si="10"/>
        <v>0</v>
      </c>
      <c r="AV11" s="103"/>
      <c r="AW11" s="93">
        <f>+SUMIF(WRM!$B$7:$B$118,$D11,WRM!$AU$7:$AU$118)</f>
        <v>0</v>
      </c>
      <c r="AX11" s="99"/>
      <c r="AY11" s="99">
        <f t="shared" si="11"/>
        <v>0</v>
      </c>
      <c r="AZ11" s="103"/>
      <c r="BA11" s="93">
        <f>+SUMIF(WRM!$B$7:$B$118,$D11,WRM!$AY$7:$AY$118)</f>
        <v>0</v>
      </c>
      <c r="BB11" s="103"/>
      <c r="BC11" s="351">
        <f t="shared" si="12"/>
        <v>0</v>
      </c>
      <c r="BD11" s="358"/>
      <c r="BE11" s="159">
        <f t="shared" si="13"/>
        <v>0</v>
      </c>
      <c r="BF11" s="99"/>
      <c r="BG11" s="99">
        <f t="shared" si="14"/>
        <v>0</v>
      </c>
      <c r="BH11" s="8"/>
      <c r="BI11" s="8"/>
      <c r="BJ11" s="8"/>
    </row>
    <row r="12" spans="3:62" x14ac:dyDescent="0.3">
      <c r="C12" s="92" t="s">
        <v>16</v>
      </c>
      <c r="D12" s="186" t="s">
        <v>975</v>
      </c>
      <c r="E12" s="708"/>
      <c r="F12" s="92"/>
      <c r="G12" s="93">
        <f>+SUMIF(WRM!$B$7:$B$118,$D12,WRM!$E$7:$E$118)</f>
        <v>0</v>
      </c>
      <c r="H12" s="93"/>
      <c r="I12" s="93">
        <f>+SUMIF(WRM!$B$7:$B$118,$D12,WRM!$G$7:$G$118)</f>
        <v>719.55000000000007</v>
      </c>
      <c r="J12" s="99"/>
      <c r="K12" s="99">
        <f t="shared" si="0"/>
        <v>719.55000000000007</v>
      </c>
      <c r="L12" s="93"/>
      <c r="M12" s="93">
        <f>+SUMIF(WRM!$B$7:$B$118,$D12,WRM!$K$7:$K$118)</f>
        <v>0</v>
      </c>
      <c r="N12" s="103"/>
      <c r="O12" s="103">
        <f t="shared" si="1"/>
        <v>719.55000000000007</v>
      </c>
      <c r="P12" s="93"/>
      <c r="Q12" s="93">
        <f>+SUMIF(WRM!$B$7:$B$118,$D12,WRM!O$7:$O$118)</f>
        <v>832.30000000000007</v>
      </c>
      <c r="R12" s="103"/>
      <c r="S12" s="103">
        <f t="shared" si="2"/>
        <v>1551.8500000000001</v>
      </c>
      <c r="T12" s="93"/>
      <c r="U12" s="93">
        <f>+SUMIF(WRM!$B$7:$B$118,$D12,WRM!$S$7:S$118)</f>
        <v>1031.1499999999999</v>
      </c>
      <c r="V12" s="103"/>
      <c r="W12" s="103">
        <f t="shared" si="3"/>
        <v>2583</v>
      </c>
      <c r="X12" s="103"/>
      <c r="Y12" s="93">
        <f>+SUMIF(WRM!$B$7:$B$118,$D12,WRM!$W$7:W$118)</f>
        <v>957.34999999999991</v>
      </c>
      <c r="Z12" s="103"/>
      <c r="AA12" s="351">
        <f t="shared" si="4"/>
        <v>2820.7999999999997</v>
      </c>
      <c r="AB12" s="358"/>
      <c r="AC12" s="159">
        <f t="shared" si="5"/>
        <v>3540.35</v>
      </c>
      <c r="AD12" s="103"/>
      <c r="AE12" s="93">
        <f>+SUMIF(WRM!$B$7:$B$118,$D12,WRM!$AC$7:$AC$118)</f>
        <v>770.80000000000018</v>
      </c>
      <c r="AF12" s="103"/>
      <c r="AG12" s="103">
        <f t="shared" si="6"/>
        <v>4311.1499999999996</v>
      </c>
      <c r="AH12" s="103"/>
      <c r="AI12" s="93">
        <f>+SUMIF(WRM!$B$7:$B$118,$D12,WRM!$AG$7:$AG$118)</f>
        <v>0</v>
      </c>
      <c r="AJ12" s="99"/>
      <c r="AK12" s="99">
        <f t="shared" si="7"/>
        <v>4311.1499999999996</v>
      </c>
      <c r="AL12" s="103"/>
      <c r="AM12" s="93">
        <f>+SUMIF(WRM!$B$7:$B$118,$D12,WRM!$AK$7:$AK$118)</f>
        <v>1014.7500000000001</v>
      </c>
      <c r="AN12" s="103"/>
      <c r="AO12" s="351">
        <f t="shared" si="8"/>
        <v>1785.5500000000002</v>
      </c>
      <c r="AP12" s="99"/>
      <c r="AQ12" s="99">
        <f t="shared" si="9"/>
        <v>5325.9</v>
      </c>
      <c r="AR12" s="103"/>
      <c r="AS12" s="93">
        <f>+SUMIF(WRM!$B$7:$B$118,$D12,WRM!$AQ$7:$AQ$118)</f>
        <v>1070.1000000000004</v>
      </c>
      <c r="AT12" s="99"/>
      <c r="AU12" s="99">
        <f t="shared" si="10"/>
        <v>6396</v>
      </c>
      <c r="AV12" s="103"/>
      <c r="AW12" s="93">
        <f>+SUMIF(WRM!$B$7:$B$118,$D12,WRM!$AU$7:$AU$118)</f>
        <v>604.75</v>
      </c>
      <c r="AX12" s="99"/>
      <c r="AY12" s="99">
        <f t="shared" si="11"/>
        <v>7000.75</v>
      </c>
      <c r="AZ12" s="103"/>
      <c r="BA12" s="93">
        <f>+SUMIF(WRM!$B$7:$B$118,$D12,WRM!$AY$7:$AY$118)</f>
        <v>104.55</v>
      </c>
      <c r="BB12" s="103"/>
      <c r="BC12" s="351">
        <f t="shared" si="12"/>
        <v>1779.4000000000003</v>
      </c>
      <c r="BD12" s="358"/>
      <c r="BE12" s="159">
        <f t="shared" si="13"/>
        <v>3564.9500000000007</v>
      </c>
      <c r="BF12" s="99"/>
      <c r="BG12" s="99">
        <f t="shared" si="14"/>
        <v>7105.3</v>
      </c>
      <c r="BH12" s="8"/>
      <c r="BI12" s="8"/>
      <c r="BJ12" s="8"/>
    </row>
    <row r="13" spans="3:62" s="366" customFormat="1" x14ac:dyDescent="0.3">
      <c r="C13" s="92" t="s">
        <v>16</v>
      </c>
      <c r="D13" s="186" t="s">
        <v>1640</v>
      </c>
      <c r="E13" s="708"/>
      <c r="F13" s="92"/>
      <c r="G13" s="93">
        <f>+SUMIF(WRM!$B$7:$B$118,$D13,WRM!$E$7:$E$118)</f>
        <v>0</v>
      </c>
      <c r="H13" s="93"/>
      <c r="I13" s="93">
        <f>+SUMIF(WRM!$B$7:$B$118,$D13,WRM!$G$7:$G$118)</f>
        <v>0</v>
      </c>
      <c r="J13" s="99"/>
      <c r="K13" s="99">
        <f t="shared" si="0"/>
        <v>0</v>
      </c>
      <c r="L13" s="93"/>
      <c r="M13" s="93">
        <f>+SUMIF(WRM!$B$7:$B$118,$D13,WRM!$K$7:$K$118)</f>
        <v>0</v>
      </c>
      <c r="N13" s="103"/>
      <c r="O13" s="103">
        <f t="shared" si="1"/>
        <v>0</v>
      </c>
      <c r="P13" s="93"/>
      <c r="Q13" s="93">
        <f>+SUMIF(WRM!$B$7:$B$118,$D13,WRM!O$7:$O$118)</f>
        <v>0</v>
      </c>
      <c r="R13" s="103"/>
      <c r="S13" s="103">
        <f t="shared" si="2"/>
        <v>0</v>
      </c>
      <c r="T13" s="93"/>
      <c r="U13" s="93">
        <f>+SUMIF(WRM!$B$7:$B$118,$D13,WRM!$S$7:S$118)</f>
        <v>0</v>
      </c>
      <c r="V13" s="103"/>
      <c r="W13" s="103">
        <f t="shared" si="3"/>
        <v>0</v>
      </c>
      <c r="X13" s="103"/>
      <c r="Y13" s="93">
        <f>+SUMIF(WRM!$B$7:$B$118,$D13,WRM!$W$7:W$118)</f>
        <v>0</v>
      </c>
      <c r="Z13" s="103"/>
      <c r="AA13" s="351">
        <f t="shared" si="4"/>
        <v>0</v>
      </c>
      <c r="AB13" s="358"/>
      <c r="AC13" s="159">
        <f t="shared" si="5"/>
        <v>0</v>
      </c>
      <c r="AD13" s="103"/>
      <c r="AE13" s="93">
        <f>+SUMIF(WRM!$B$7:$B$118,$D13,WRM!$AC$7:$AC$118)</f>
        <v>0</v>
      </c>
      <c r="AF13" s="103"/>
      <c r="AG13" s="103">
        <f t="shared" si="6"/>
        <v>0</v>
      </c>
      <c r="AH13" s="103"/>
      <c r="AI13" s="93">
        <f>+SUMIF(WRM!$B$7:$B$118,$D13,WRM!$AG$7:$AG$118)</f>
        <v>0</v>
      </c>
      <c r="AJ13" s="99"/>
      <c r="AK13" s="99">
        <f t="shared" si="7"/>
        <v>0</v>
      </c>
      <c r="AL13" s="103"/>
      <c r="AM13" s="93">
        <f>+SUMIF(WRM!$B$7:$B$118,$D13,WRM!$AK$7:$AK$118)</f>
        <v>0</v>
      </c>
      <c r="AN13" s="103"/>
      <c r="AO13" s="351">
        <f t="shared" si="8"/>
        <v>0</v>
      </c>
      <c r="AP13" s="99"/>
      <c r="AQ13" s="99">
        <f t="shared" si="9"/>
        <v>0</v>
      </c>
      <c r="AR13" s="103"/>
      <c r="AS13" s="93">
        <f>+SUMIF(WRM!$B$7:$B$118,$D13,WRM!$AQ$7:$AQ$118)</f>
        <v>0</v>
      </c>
      <c r="AT13" s="99"/>
      <c r="AU13" s="99">
        <f t="shared" si="10"/>
        <v>0</v>
      </c>
      <c r="AV13" s="103"/>
      <c r="AW13" s="93">
        <f>+SUMIF(WRM!$B$7:$B$118,$D13,WRM!$AU$7:$AU$118)</f>
        <v>0</v>
      </c>
      <c r="AX13" s="99"/>
      <c r="AY13" s="99">
        <f t="shared" si="11"/>
        <v>0</v>
      </c>
      <c r="AZ13" s="103"/>
      <c r="BA13" s="93">
        <f>+SUMIF(WRM!$B$7:$B$118,$D13,WRM!$AY$7:$AY$118)</f>
        <v>0</v>
      </c>
      <c r="BB13" s="103"/>
      <c r="BC13" s="351">
        <f t="shared" si="12"/>
        <v>0</v>
      </c>
      <c r="BD13" s="358"/>
      <c r="BE13" s="159">
        <f t="shared" si="13"/>
        <v>0</v>
      </c>
      <c r="BF13" s="99"/>
      <c r="BG13" s="99">
        <f t="shared" si="14"/>
        <v>0</v>
      </c>
      <c r="BH13" s="8"/>
      <c r="BI13" s="8"/>
      <c r="BJ13" s="8"/>
    </row>
    <row r="14" spans="3:62" s="453" customFormat="1" x14ac:dyDescent="0.3">
      <c r="C14" s="448" t="s">
        <v>16</v>
      </c>
      <c r="D14" s="449" t="s">
        <v>978</v>
      </c>
      <c r="E14" s="708"/>
      <c r="F14" s="448"/>
      <c r="G14" s="93">
        <f>+SUMIF(WRM!$B$7:$B$118,$D14,WRM!$E$7:$E$118)</f>
        <v>96.35</v>
      </c>
      <c r="H14" s="450"/>
      <c r="I14" s="93">
        <f>+SUMIF(WRM!$B$7:$B$118,$D14,WRM!$G$7:$G$118)</f>
        <v>352.6</v>
      </c>
      <c r="J14" s="451"/>
      <c r="K14" s="99">
        <f t="shared" si="0"/>
        <v>448.95000000000005</v>
      </c>
      <c r="L14" s="450"/>
      <c r="M14" s="93">
        <f>+SUMIF(WRM!$B$7:$B$118,$D14,WRM!$K$7:$K$118)</f>
        <v>0</v>
      </c>
      <c r="N14" s="452"/>
      <c r="O14" s="103">
        <f t="shared" si="1"/>
        <v>448.95000000000005</v>
      </c>
      <c r="P14" s="450"/>
      <c r="Q14" s="93">
        <f>+SUMIF(WRM!$B$7:$B$118,$D14,WRM!O$7:$O$118)</f>
        <v>106.60000000000001</v>
      </c>
      <c r="R14" s="452"/>
      <c r="S14" s="103">
        <f t="shared" si="2"/>
        <v>555.55000000000007</v>
      </c>
      <c r="T14" s="450"/>
      <c r="U14" s="93">
        <f>+SUMIF(WRM!$B$7:$B$118,$D14,WRM!$S$7:S$118)</f>
        <v>606.79999999999995</v>
      </c>
      <c r="V14" s="452"/>
      <c r="W14" s="103">
        <f t="shared" si="3"/>
        <v>1162.3499999999999</v>
      </c>
      <c r="X14" s="452"/>
      <c r="Y14" s="93">
        <f>+SUMIF(WRM!$B$7:$B$118,$D14,WRM!$W$7:W$118)</f>
        <v>1316.1000000000001</v>
      </c>
      <c r="Z14" s="452"/>
      <c r="AA14" s="351">
        <f t="shared" ref="AA14" si="15">Q14+U14+Y14</f>
        <v>2029.5</v>
      </c>
      <c r="AB14" s="358"/>
      <c r="AC14" s="159">
        <f t="shared" ref="AC14" si="16">O14+AA14</f>
        <v>2478.4499999999998</v>
      </c>
      <c r="AD14" s="452"/>
      <c r="AE14" s="93">
        <f>+SUMIF(WRM!$B$7:$B$118,$D14,WRM!$AC$7:$AC$118)</f>
        <v>287</v>
      </c>
      <c r="AF14" s="452"/>
      <c r="AG14" s="103">
        <f t="shared" si="6"/>
        <v>2765.45</v>
      </c>
      <c r="AH14" s="452"/>
      <c r="AI14" s="93">
        <f>+SUMIF(WRM!$B$7:$B$118,$D14,WRM!$AG$7:$AG$118)</f>
        <v>0</v>
      </c>
      <c r="AJ14" s="451"/>
      <c r="AK14" s="99">
        <f t="shared" si="7"/>
        <v>2765.45</v>
      </c>
      <c r="AL14" s="452"/>
      <c r="AM14" s="93">
        <f>+SUMIF(WRM!$B$7:$B$118,$D14,WRM!$AK$7:$AK$118)</f>
        <v>524.79999999999995</v>
      </c>
      <c r="AN14" s="452"/>
      <c r="AO14" s="351">
        <f t="shared" si="8"/>
        <v>811.8</v>
      </c>
      <c r="AP14" s="451"/>
      <c r="AQ14" s="99">
        <f t="shared" si="9"/>
        <v>3290.25</v>
      </c>
      <c r="AR14" s="452"/>
      <c r="AS14" s="93">
        <f>+SUMIF(WRM!$B$7:$B$118,$D14,WRM!$AQ$7:$AQ$118)</f>
        <v>694.95</v>
      </c>
      <c r="AT14" s="451"/>
      <c r="AU14" s="99">
        <f t="shared" si="10"/>
        <v>3985.2</v>
      </c>
      <c r="AV14" s="452"/>
      <c r="AW14" s="93">
        <f>+SUMIF(WRM!$B$7:$B$118,$D14,WRM!$AU$7:$AU$118)</f>
        <v>1381.6999999999998</v>
      </c>
      <c r="AX14" s="451"/>
      <c r="AY14" s="99">
        <f t="shared" si="11"/>
        <v>5366.9</v>
      </c>
      <c r="AZ14" s="452"/>
      <c r="BA14" s="93">
        <f>+SUMIF(WRM!$B$7:$B$118,$D14,WRM!$AY$7:$AY$118)</f>
        <v>442.7999999999999</v>
      </c>
      <c r="BB14" s="452"/>
      <c r="BC14" s="351">
        <f t="shared" si="12"/>
        <v>2519.4499999999994</v>
      </c>
      <c r="BD14" s="455"/>
      <c r="BE14" s="159">
        <f t="shared" si="13"/>
        <v>3331.2499999999991</v>
      </c>
      <c r="BF14" s="451"/>
      <c r="BG14" s="99">
        <f t="shared" si="14"/>
        <v>5809.7</v>
      </c>
      <c r="BH14" s="8"/>
      <c r="BI14" s="8"/>
      <c r="BJ14" s="8"/>
    </row>
    <row r="15" spans="3:62" x14ac:dyDescent="0.3">
      <c r="C15" s="92" t="s">
        <v>16</v>
      </c>
      <c r="D15" s="186" t="s">
        <v>977</v>
      </c>
      <c r="E15" s="708"/>
      <c r="F15" s="92"/>
      <c r="G15" s="93">
        <f>+SUMIF(WRM!$B$7:$B$118,$D15,WRM!$E$7:$E$118)</f>
        <v>610.90000000000009</v>
      </c>
      <c r="H15" s="93"/>
      <c r="I15" s="93">
        <f>+SUMIF(WRM!$B$7:$B$118,$D15,WRM!$G$7:$G$118)</f>
        <v>1373.5</v>
      </c>
      <c r="J15" s="99"/>
      <c r="K15" s="99">
        <f t="shared" si="0"/>
        <v>1984.4</v>
      </c>
      <c r="L15" s="93"/>
      <c r="M15" s="93">
        <f>+SUMIF(WRM!$B$7:$B$118,$D15,WRM!$K$7:$K$118)</f>
        <v>549.40000000000009</v>
      </c>
      <c r="N15" s="103"/>
      <c r="O15" s="103">
        <f t="shared" si="1"/>
        <v>2533.8000000000002</v>
      </c>
      <c r="P15" s="93"/>
      <c r="Q15" s="93">
        <f>+SUMIF(WRM!$B$7:$B$118,$D15,WRM!O$7:$O$118)</f>
        <v>1125.45</v>
      </c>
      <c r="R15" s="103"/>
      <c r="S15" s="103">
        <f t="shared" si="2"/>
        <v>3659.25</v>
      </c>
      <c r="T15" s="93"/>
      <c r="U15" s="93">
        <f>+SUMIF(WRM!$B$7:$B$118,$D15,WRM!$S$7:S$118)</f>
        <v>2168.9</v>
      </c>
      <c r="V15" s="103"/>
      <c r="W15" s="103">
        <f t="shared" si="3"/>
        <v>5828.15</v>
      </c>
      <c r="X15" s="103"/>
      <c r="Y15" s="93">
        <f>+SUMIF(WRM!$B$7:$B$118,$D15,WRM!$W$7:W$118)</f>
        <v>940.95</v>
      </c>
      <c r="Z15" s="103"/>
      <c r="AA15" s="351">
        <f t="shared" si="4"/>
        <v>4235.3</v>
      </c>
      <c r="AB15" s="358"/>
      <c r="AC15" s="159">
        <f t="shared" si="5"/>
        <v>6769.1</v>
      </c>
      <c r="AD15" s="103"/>
      <c r="AE15" s="93">
        <f>+SUMIF(WRM!$B$7:$B$118,$D15,WRM!$AC$7:$AC$118)</f>
        <v>2459.9900000000007</v>
      </c>
      <c r="AF15" s="103"/>
      <c r="AG15" s="103">
        <f t="shared" si="6"/>
        <v>9229.09</v>
      </c>
      <c r="AH15" s="103"/>
      <c r="AI15" s="93">
        <f>+SUMIF(WRM!$B$7:$B$118,$D15,WRM!$AG$7:$AG$118)</f>
        <v>1221.8000000000002</v>
      </c>
      <c r="AJ15" s="99"/>
      <c r="AK15" s="99">
        <f t="shared" si="7"/>
        <v>10450.89</v>
      </c>
      <c r="AL15" s="103"/>
      <c r="AM15" s="93">
        <f>+SUMIF(WRM!$B$7:$B$118,$D15,WRM!$AK$7:$AK$118)</f>
        <v>2088.9499999999998</v>
      </c>
      <c r="AN15" s="103"/>
      <c r="AO15" s="351">
        <f t="shared" si="8"/>
        <v>5770.7400000000007</v>
      </c>
      <c r="AP15" s="99"/>
      <c r="AQ15" s="99">
        <f t="shared" si="9"/>
        <v>12539.84</v>
      </c>
      <c r="AR15" s="103"/>
      <c r="AS15" s="93">
        <f>+SUMIF(WRM!$B$7:$B$118,$D15,WRM!$AQ$7:$AQ$118)</f>
        <v>1227.95</v>
      </c>
      <c r="AT15" s="99"/>
      <c r="AU15" s="99">
        <f t="shared" si="10"/>
        <v>13767.79</v>
      </c>
      <c r="AV15" s="103"/>
      <c r="AW15" s="93">
        <f>+SUMIF(WRM!$B$7:$B$118,$D15,WRM!$AU$7:$AU$118)</f>
        <v>2193.5</v>
      </c>
      <c r="AX15" s="99"/>
      <c r="AY15" s="99">
        <f t="shared" si="11"/>
        <v>15961.29</v>
      </c>
      <c r="AZ15" s="103"/>
      <c r="BA15" s="93">
        <f>+SUMIF(WRM!$B$7:$B$118,$D15,WRM!$AY$7:$AY$118)</f>
        <v>2525.6</v>
      </c>
      <c r="BB15" s="103"/>
      <c r="BC15" s="351">
        <f t="shared" si="12"/>
        <v>5947.0499999999993</v>
      </c>
      <c r="BD15" s="358"/>
      <c r="BE15" s="159">
        <f t="shared" si="13"/>
        <v>11717.79</v>
      </c>
      <c r="BF15" s="99"/>
      <c r="BG15" s="99">
        <f t="shared" si="14"/>
        <v>18486.89</v>
      </c>
      <c r="BH15" s="8"/>
      <c r="BI15" s="8"/>
      <c r="BJ15" s="8"/>
    </row>
    <row r="16" spans="3:62" x14ac:dyDescent="0.3">
      <c r="C16" s="92" t="s">
        <v>16</v>
      </c>
      <c r="D16" s="186" t="s">
        <v>1140</v>
      </c>
      <c r="E16" s="708"/>
      <c r="F16" s="92"/>
      <c r="G16" s="93">
        <f>+SUMIF(WRM!$B$7:$B$118,$D16,WRM!$E$7:$E$118)</f>
        <v>129.15</v>
      </c>
      <c r="H16" s="93"/>
      <c r="I16" s="93">
        <f>+SUMIF(WRM!$B$7:$B$118,$D16,WRM!$G$7:$G$118)</f>
        <v>235.75</v>
      </c>
      <c r="J16" s="99"/>
      <c r="K16" s="99">
        <f t="shared" si="0"/>
        <v>364.9</v>
      </c>
      <c r="L16" s="93"/>
      <c r="M16" s="93">
        <f>+SUMIF(WRM!$B$7:$B$118,$D16,WRM!$K$7:$K$118)</f>
        <v>0</v>
      </c>
      <c r="N16" s="103"/>
      <c r="O16" s="103">
        <f t="shared" si="1"/>
        <v>364.9</v>
      </c>
      <c r="P16" s="93"/>
      <c r="Q16" s="93">
        <f>+SUMIF(WRM!$B$7:$B$118,$D16,WRM!O$7:$O$118)</f>
        <v>98.4</v>
      </c>
      <c r="R16" s="103"/>
      <c r="S16" s="103">
        <f t="shared" si="2"/>
        <v>463.29999999999995</v>
      </c>
      <c r="T16" s="93"/>
      <c r="U16" s="93">
        <f>+SUMIF(WRM!$B$7:$B$118,$D16,WRM!$S$7:S$118)</f>
        <v>116.85</v>
      </c>
      <c r="V16" s="103"/>
      <c r="W16" s="103">
        <f t="shared" si="3"/>
        <v>580.15</v>
      </c>
      <c r="X16" s="103"/>
      <c r="Y16" s="93">
        <f>+SUMIF(WRM!$B$7:$B$118,$D16,WRM!$W$7:W$118)</f>
        <v>207.05</v>
      </c>
      <c r="Z16" s="103"/>
      <c r="AA16" s="351">
        <f t="shared" si="4"/>
        <v>422.3</v>
      </c>
      <c r="AB16" s="358"/>
      <c r="AC16" s="159">
        <f t="shared" si="5"/>
        <v>787.2</v>
      </c>
      <c r="AD16" s="103"/>
      <c r="AE16" s="93">
        <f>+SUMIF(WRM!$B$7:$B$118,$D16,WRM!$AC$7:$AC$118)</f>
        <v>0</v>
      </c>
      <c r="AF16" s="103"/>
      <c r="AG16" s="103">
        <f t="shared" si="6"/>
        <v>787.2</v>
      </c>
      <c r="AH16" s="103"/>
      <c r="AI16" s="93">
        <f>+SUMIF(WRM!$B$7:$B$118,$D16,WRM!$AG$7:$AG$118)</f>
        <v>0</v>
      </c>
      <c r="AJ16" s="99"/>
      <c r="AK16" s="99">
        <f t="shared" si="7"/>
        <v>787.2</v>
      </c>
      <c r="AL16" s="103"/>
      <c r="AM16" s="93">
        <f>+SUMIF(WRM!$B$7:$B$118,$D16,WRM!$AK$7:$AK$118)</f>
        <v>0</v>
      </c>
      <c r="AN16" s="103"/>
      <c r="AO16" s="351">
        <f t="shared" si="8"/>
        <v>0</v>
      </c>
      <c r="AP16" s="99"/>
      <c r="AQ16" s="99">
        <f t="shared" si="9"/>
        <v>787.2</v>
      </c>
      <c r="AR16" s="103"/>
      <c r="AS16" s="93">
        <f>+SUMIF(WRM!$B$7:$B$118,$D16,WRM!$AQ$7:$AQ$118)</f>
        <v>221.40000000000003</v>
      </c>
      <c r="AT16" s="99"/>
      <c r="AU16" s="99">
        <f t="shared" si="10"/>
        <v>1008.6000000000001</v>
      </c>
      <c r="AV16" s="103"/>
      <c r="AW16" s="93">
        <f>+SUMIF(WRM!$B$7:$B$118,$D16,WRM!$AU$7:$AU$118)</f>
        <v>0</v>
      </c>
      <c r="AX16" s="99"/>
      <c r="AY16" s="99">
        <f t="shared" si="11"/>
        <v>1008.6000000000001</v>
      </c>
      <c r="AZ16" s="103"/>
      <c r="BA16" s="93">
        <f>+SUMIF(WRM!$B$7:$B$118,$D16,WRM!$AY$7:$AY$118)</f>
        <v>0</v>
      </c>
      <c r="BB16" s="103"/>
      <c r="BC16" s="351">
        <f t="shared" si="12"/>
        <v>221.40000000000003</v>
      </c>
      <c r="BD16" s="358"/>
      <c r="BE16" s="159">
        <f t="shared" si="13"/>
        <v>221.40000000000003</v>
      </c>
      <c r="BF16" s="99"/>
      <c r="BG16" s="99">
        <f t="shared" si="14"/>
        <v>1008.6000000000001</v>
      </c>
      <c r="BH16" s="8"/>
      <c r="BI16" s="8"/>
      <c r="BJ16" s="8"/>
    </row>
    <row r="17" spans="3:62" x14ac:dyDescent="0.3">
      <c r="C17" s="92" t="s">
        <v>16</v>
      </c>
      <c r="D17" s="186" t="s">
        <v>979</v>
      </c>
      <c r="E17" s="708"/>
      <c r="F17" s="92"/>
      <c r="G17" s="93">
        <f>+SUMIF(WRM!$B$7:$B$118,$D17,WRM!$E$7:$E$118)</f>
        <v>1428.85</v>
      </c>
      <c r="H17" s="93"/>
      <c r="I17" s="93">
        <f>+SUMIF(WRM!$B$7:$B$118,$D17,WRM!$G$7:$G$118)</f>
        <v>1213.6000000000001</v>
      </c>
      <c r="J17" s="99"/>
      <c r="K17" s="99">
        <f t="shared" si="0"/>
        <v>2642.45</v>
      </c>
      <c r="L17" s="93"/>
      <c r="M17" s="93">
        <f>+SUMIF(WRM!$B$7:$B$118,$D17,WRM!$K$7:$K$118)</f>
        <v>178.35</v>
      </c>
      <c r="N17" s="103"/>
      <c r="O17" s="103">
        <f t="shared" si="1"/>
        <v>2820.7999999999997</v>
      </c>
      <c r="P17" s="93"/>
      <c r="Q17" s="93">
        <f>+SUMIF(WRM!$B$7:$B$118,$D17,WRM!O$7:$O$118)</f>
        <v>1031.1500000000001</v>
      </c>
      <c r="R17" s="103"/>
      <c r="S17" s="103">
        <f t="shared" si="2"/>
        <v>3851.95</v>
      </c>
      <c r="T17" s="93"/>
      <c r="U17" s="93">
        <f>+SUMIF(WRM!$B$7:$B$118,$D17,WRM!$S$7:S$118)</f>
        <v>2652.7</v>
      </c>
      <c r="V17" s="103"/>
      <c r="W17" s="103">
        <f t="shared" si="3"/>
        <v>6504.65</v>
      </c>
      <c r="X17" s="103"/>
      <c r="Y17" s="93">
        <f>+SUMIF(WRM!$B$7:$B$118,$D17,WRM!$W$7:W$118)</f>
        <v>1810.1499999999996</v>
      </c>
      <c r="Z17" s="103"/>
      <c r="AA17" s="351">
        <f t="shared" si="4"/>
        <v>5494</v>
      </c>
      <c r="AB17" s="358"/>
      <c r="AC17" s="159">
        <f t="shared" si="5"/>
        <v>8314.7999999999993</v>
      </c>
      <c r="AD17" s="103"/>
      <c r="AE17" s="93">
        <f>+SUMIF(WRM!$B$7:$B$118,$D17,WRM!$AC$7:$AC$118)</f>
        <v>1045.5</v>
      </c>
      <c r="AF17" s="103"/>
      <c r="AG17" s="103">
        <f t="shared" si="6"/>
        <v>9360.2999999999993</v>
      </c>
      <c r="AH17" s="103"/>
      <c r="AI17" s="93">
        <f>+SUMIF(WRM!$B$7:$B$118,$D17,WRM!$AG$7:$AG$118)</f>
        <v>0</v>
      </c>
      <c r="AJ17" s="99"/>
      <c r="AK17" s="99">
        <f t="shared" si="7"/>
        <v>9360.2999999999993</v>
      </c>
      <c r="AL17" s="103"/>
      <c r="AM17" s="93">
        <f>+SUMIF(WRM!$B$7:$B$118,$D17,WRM!$AK$7:$AK$118)</f>
        <v>2144.2999999999997</v>
      </c>
      <c r="AN17" s="103"/>
      <c r="AO17" s="351">
        <f t="shared" si="8"/>
        <v>3189.7999999999997</v>
      </c>
      <c r="AP17" s="99"/>
      <c r="AQ17" s="99">
        <f t="shared" si="9"/>
        <v>11504.599999999999</v>
      </c>
      <c r="AR17" s="103"/>
      <c r="AS17" s="93">
        <f>+SUMIF(WRM!$B$7:$B$118,$D17,WRM!$AQ$7:$AQ$118)</f>
        <v>1896.2500000000002</v>
      </c>
      <c r="AT17" s="99"/>
      <c r="AU17" s="99">
        <f t="shared" si="10"/>
        <v>13400.849999999999</v>
      </c>
      <c r="AV17" s="103"/>
      <c r="AW17" s="93">
        <f>+SUMIF(WRM!$B$7:$B$118,$D17,WRM!$AU$7:$AU$118)</f>
        <v>2480.5</v>
      </c>
      <c r="AX17" s="99"/>
      <c r="AY17" s="99">
        <f t="shared" si="11"/>
        <v>15881.349999999999</v>
      </c>
      <c r="AZ17" s="103"/>
      <c r="BA17" s="93">
        <f>+SUMIF(WRM!$B$7:$B$118,$D17,WRM!$AY$7:$AY$118)</f>
        <v>971.7</v>
      </c>
      <c r="BB17" s="103"/>
      <c r="BC17" s="351">
        <f t="shared" si="12"/>
        <v>5348.45</v>
      </c>
      <c r="BD17" s="358"/>
      <c r="BE17" s="159">
        <f t="shared" si="13"/>
        <v>8538.25</v>
      </c>
      <c r="BF17" s="99"/>
      <c r="BG17" s="99">
        <f t="shared" si="14"/>
        <v>16853.05</v>
      </c>
      <c r="BH17" s="8"/>
      <c r="BI17" s="8"/>
      <c r="BJ17" s="8"/>
    </row>
    <row r="18" spans="3:62" x14ac:dyDescent="0.3">
      <c r="C18" s="92" t="s">
        <v>16</v>
      </c>
      <c r="D18" s="186" t="s">
        <v>1145</v>
      </c>
      <c r="E18" s="708"/>
      <c r="F18" s="92"/>
      <c r="G18" s="93">
        <f>+SUMIF(WRM!$B$7:$B$118,$D18,WRM!$E$7:$E$118)</f>
        <v>4.0999999999999996</v>
      </c>
      <c r="H18" s="93"/>
      <c r="I18" s="93">
        <f>+SUMIF(WRM!$B$7:$B$118,$D18,WRM!$G$7:$G$118)</f>
        <v>8.1999999999999993</v>
      </c>
      <c r="J18" s="99"/>
      <c r="K18" s="99">
        <f t="shared" si="0"/>
        <v>12.299999999999999</v>
      </c>
      <c r="L18" s="93"/>
      <c r="M18" s="93">
        <f>+SUMIF(WRM!$B$7:$B$118,$D18,WRM!$K$7:$K$118)</f>
        <v>2.0499999999999998</v>
      </c>
      <c r="N18" s="103"/>
      <c r="O18" s="103">
        <f t="shared" si="1"/>
        <v>14.349999999999998</v>
      </c>
      <c r="P18" s="93"/>
      <c r="Q18" s="93">
        <f>+SUMIF(WRM!$B$7:$B$118,$D18,WRM!O$7:$O$118)</f>
        <v>82</v>
      </c>
      <c r="R18" s="103"/>
      <c r="S18" s="103">
        <f t="shared" si="2"/>
        <v>96.35</v>
      </c>
      <c r="T18" s="93"/>
      <c r="U18" s="93">
        <f>+SUMIF(WRM!$B$7:$B$118,$D18,WRM!$S$7:S$118)</f>
        <v>0</v>
      </c>
      <c r="V18" s="103"/>
      <c r="W18" s="103">
        <f t="shared" si="3"/>
        <v>96.35</v>
      </c>
      <c r="X18" s="103"/>
      <c r="Y18" s="93">
        <f>+SUMIF(WRM!$B$7:$B$118,$D18,WRM!$W$7:W$118)</f>
        <v>149.65</v>
      </c>
      <c r="Z18" s="103"/>
      <c r="AA18" s="351">
        <f t="shared" si="4"/>
        <v>231.65</v>
      </c>
      <c r="AB18" s="358"/>
      <c r="AC18" s="159">
        <f t="shared" si="5"/>
        <v>246</v>
      </c>
      <c r="AD18" s="103"/>
      <c r="AE18" s="93">
        <f>+SUMIF(WRM!$B$7:$B$118,$D18,WRM!$AC$7:$AC$118)</f>
        <v>0</v>
      </c>
      <c r="AF18" s="103"/>
      <c r="AG18" s="103">
        <f t="shared" si="6"/>
        <v>246</v>
      </c>
      <c r="AH18" s="103"/>
      <c r="AI18" s="93">
        <f>+SUMIF(WRM!$B$7:$B$118,$D18,WRM!$AG$7:$AG$118)</f>
        <v>0</v>
      </c>
      <c r="AJ18" s="99"/>
      <c r="AK18" s="99">
        <f t="shared" si="7"/>
        <v>246</v>
      </c>
      <c r="AL18" s="103"/>
      <c r="AM18" s="93">
        <f>+SUMIF(WRM!$B$7:$B$118,$D18,WRM!$AK$7:$AK$118)</f>
        <v>4.0999999999999996</v>
      </c>
      <c r="AN18" s="103"/>
      <c r="AO18" s="351">
        <f t="shared" si="8"/>
        <v>4.0999999999999996</v>
      </c>
      <c r="AP18" s="99"/>
      <c r="AQ18" s="99">
        <f t="shared" si="9"/>
        <v>250.1</v>
      </c>
      <c r="AR18" s="103"/>
      <c r="AS18" s="93">
        <f>+SUMIF(WRM!$B$7:$B$118,$D18,WRM!$AQ$7:$AQ$118)</f>
        <v>174.25</v>
      </c>
      <c r="AT18" s="99"/>
      <c r="AU18" s="99">
        <f t="shared" si="10"/>
        <v>424.35</v>
      </c>
      <c r="AV18" s="103"/>
      <c r="AW18" s="93">
        <f>+SUMIF(WRM!$B$7:$B$118,$D18,WRM!$AU$7:$AU$118)</f>
        <v>77.900000000000006</v>
      </c>
      <c r="AX18" s="99"/>
      <c r="AY18" s="99">
        <f t="shared" si="11"/>
        <v>502.25</v>
      </c>
      <c r="AZ18" s="103"/>
      <c r="BA18" s="93">
        <f>+SUMIF(WRM!$B$7:$B$118,$D18,WRM!$AY$7:$AY$118)</f>
        <v>0</v>
      </c>
      <c r="BB18" s="103"/>
      <c r="BC18" s="351">
        <f t="shared" si="12"/>
        <v>252.15</v>
      </c>
      <c r="BD18" s="358"/>
      <c r="BE18" s="159">
        <f t="shared" si="13"/>
        <v>256.25</v>
      </c>
      <c r="BF18" s="99"/>
      <c r="BG18" s="99">
        <f t="shared" si="14"/>
        <v>502.25</v>
      </c>
      <c r="BH18" s="8"/>
      <c r="BI18" s="8"/>
      <c r="BJ18" s="8"/>
    </row>
    <row r="19" spans="3:62" s="370" customFormat="1" x14ac:dyDescent="0.3">
      <c r="C19" s="92" t="s">
        <v>16</v>
      </c>
      <c r="D19" s="186" t="s">
        <v>980</v>
      </c>
      <c r="E19" s="708"/>
      <c r="F19" s="92"/>
      <c r="G19" s="93">
        <f>+SUMIF(WRM!$B$7:$B$118,$D19,WRM!$E$7:$E$118)</f>
        <v>0</v>
      </c>
      <c r="H19" s="93"/>
      <c r="I19" s="93">
        <f>+SUMIF(WRM!$B$7:$B$118,$D19,WRM!$G$7:$G$118)</f>
        <v>0</v>
      </c>
      <c r="J19" s="99"/>
      <c r="K19" s="99">
        <f t="shared" si="0"/>
        <v>0</v>
      </c>
      <c r="L19" s="93"/>
      <c r="M19" s="93">
        <f>+SUMIF(WRM!$B$7:$B$118,$D19,WRM!$K$7:$K$118)</f>
        <v>0</v>
      </c>
      <c r="N19" s="103"/>
      <c r="O19" s="103">
        <f t="shared" si="1"/>
        <v>0</v>
      </c>
      <c r="P19" s="93"/>
      <c r="Q19" s="93">
        <f>+SUMIF(WRM!$B$7:$B$118,$D19,WRM!O$7:$O$118)</f>
        <v>0</v>
      </c>
      <c r="R19" s="103"/>
      <c r="S19" s="103">
        <f t="shared" si="2"/>
        <v>0</v>
      </c>
      <c r="T19" s="93"/>
      <c r="U19" s="93">
        <f>+SUMIF(WRM!$B$7:$B$118,$D19,WRM!$S$7:S$118)</f>
        <v>0</v>
      </c>
      <c r="V19" s="103"/>
      <c r="W19" s="103">
        <f t="shared" si="3"/>
        <v>0</v>
      </c>
      <c r="X19" s="103"/>
      <c r="Y19" s="93">
        <f>+SUMIF(WRM!$B$7:$B$118,$D19,WRM!$W$7:W$118)</f>
        <v>98.399999999999991</v>
      </c>
      <c r="Z19" s="103"/>
      <c r="AA19" s="351">
        <f t="shared" si="4"/>
        <v>98.399999999999991</v>
      </c>
      <c r="AB19" s="358"/>
      <c r="AC19" s="159">
        <f t="shared" si="5"/>
        <v>98.399999999999991</v>
      </c>
      <c r="AD19" s="103"/>
      <c r="AE19" s="93">
        <f>+SUMIF(WRM!$B$7:$B$118,$D19,WRM!$AC$7:$AC$118)</f>
        <v>0</v>
      </c>
      <c r="AF19" s="103"/>
      <c r="AG19" s="103">
        <f t="shared" si="6"/>
        <v>98.399999999999991</v>
      </c>
      <c r="AH19" s="103"/>
      <c r="AI19" s="93">
        <f>+SUMIF(WRM!$B$7:$B$118,$D19,WRM!$AG$7:$AG$118)</f>
        <v>0</v>
      </c>
      <c r="AJ19" s="99"/>
      <c r="AK19" s="99">
        <f t="shared" si="7"/>
        <v>98.399999999999991</v>
      </c>
      <c r="AL19" s="103"/>
      <c r="AM19" s="93">
        <f>+SUMIF(WRM!$B$7:$B$118,$D19,WRM!$AK$7:$AK$118)</f>
        <v>104.55000000000001</v>
      </c>
      <c r="AN19" s="103"/>
      <c r="AO19" s="351">
        <f t="shared" si="8"/>
        <v>104.55000000000001</v>
      </c>
      <c r="AP19" s="99"/>
      <c r="AQ19" s="99">
        <f t="shared" si="9"/>
        <v>202.95</v>
      </c>
      <c r="AR19" s="103"/>
      <c r="AS19" s="93">
        <f>+SUMIF(WRM!$B$7:$B$118,$D19,WRM!$AQ$7:$AQ$118)</f>
        <v>0</v>
      </c>
      <c r="AT19" s="99"/>
      <c r="AU19" s="99">
        <f t="shared" si="10"/>
        <v>202.95</v>
      </c>
      <c r="AV19" s="103"/>
      <c r="AW19" s="93">
        <f>+SUMIF(WRM!$B$7:$B$118,$D19,WRM!$AU$7:$AU$118)</f>
        <v>0</v>
      </c>
      <c r="AX19" s="99"/>
      <c r="AY19" s="99">
        <f t="shared" si="11"/>
        <v>202.95</v>
      </c>
      <c r="AZ19" s="103"/>
      <c r="BA19" s="93">
        <f>+SUMIF(WRM!$B$7:$B$118,$D19,WRM!$AY$7:$AY$118)</f>
        <v>0</v>
      </c>
      <c r="BB19" s="103"/>
      <c r="BC19" s="351">
        <f t="shared" si="12"/>
        <v>0</v>
      </c>
      <c r="BD19" s="358"/>
      <c r="BE19" s="159">
        <f t="shared" si="13"/>
        <v>104.55000000000001</v>
      </c>
      <c r="BF19" s="99"/>
      <c r="BG19" s="99">
        <f t="shared" si="14"/>
        <v>202.95</v>
      </c>
      <c r="BH19" s="8"/>
      <c r="BI19" s="8"/>
      <c r="BJ19" s="8"/>
    </row>
    <row r="20" spans="3:62" x14ac:dyDescent="0.3">
      <c r="C20" s="710" t="s">
        <v>16</v>
      </c>
      <c r="D20" s="711" t="s">
        <v>2012</v>
      </c>
      <c r="E20" s="708"/>
      <c r="F20" s="710"/>
      <c r="G20" s="93">
        <f>+SUMIF(WRM!$B$7:$B$118,$D20,WRM!$E$7:$E$118)</f>
        <v>0</v>
      </c>
      <c r="H20" s="93"/>
      <c r="I20" s="93">
        <f>+SUMIF(WRM!$B$7:$B$118,$D20,WRM!$G$7:$G$118)</f>
        <v>0</v>
      </c>
      <c r="J20" s="99"/>
      <c r="K20" s="99">
        <f t="shared" ref="K20:K21" si="17">+G20+I20</f>
        <v>0</v>
      </c>
      <c r="L20" s="93"/>
      <c r="M20" s="93">
        <f>+SUMIF(WRM!$B$7:$B$118,$D20,WRM!$K$7:$K$118)</f>
        <v>0</v>
      </c>
      <c r="N20" s="103"/>
      <c r="O20" s="103">
        <f t="shared" ref="O20:O21" si="18">+G20+I20+M20</f>
        <v>0</v>
      </c>
      <c r="P20" s="93"/>
      <c r="Q20" s="93">
        <f>+SUMIF(WRM!$B$7:$B$118,$D20,WRM!O$7:$O$118)</f>
        <v>0</v>
      </c>
      <c r="R20" s="103"/>
      <c r="S20" s="103">
        <f t="shared" ref="S20:S21" si="19">O20+Q20</f>
        <v>0</v>
      </c>
      <c r="T20" s="93"/>
      <c r="U20" s="93">
        <f>+SUMIF(WRM!$B$7:$B$118,$D20,WRM!$S$7:S$118)</f>
        <v>0</v>
      </c>
      <c r="V20" s="103"/>
      <c r="W20" s="103">
        <f t="shared" ref="W20:W21" si="20">S20+U20</f>
        <v>0</v>
      </c>
      <c r="X20" s="103"/>
      <c r="Y20" s="93">
        <f>+SUMIF(WRM!$B$7:$B$118,$D20,WRM!$W$7:W$118)</f>
        <v>0</v>
      </c>
      <c r="Z20" s="103"/>
      <c r="AA20" s="351">
        <f t="shared" ref="AA20:AA21" si="21">Q20+U20+Y20</f>
        <v>0</v>
      </c>
      <c r="AB20" s="358"/>
      <c r="AC20" s="159">
        <f t="shared" ref="AC20:AC21" si="22">O20+AA20</f>
        <v>0</v>
      </c>
      <c r="AD20" s="103"/>
      <c r="AE20" s="93">
        <f>+SUMIF(WRM!$B$7:$B$118,$D20,WRM!$AC$7:$AC$118)</f>
        <v>131.19999999999999</v>
      </c>
      <c r="AF20" s="103"/>
      <c r="AG20" s="103">
        <f t="shared" si="6"/>
        <v>131.19999999999999</v>
      </c>
      <c r="AH20" s="103"/>
      <c r="AI20" s="93">
        <f>+SUMIF(WRM!$B$7:$B$118,$D20,WRM!$AG$7:$AG$118)</f>
        <v>0</v>
      </c>
      <c r="AJ20" s="99"/>
      <c r="AK20" s="99">
        <f t="shared" si="7"/>
        <v>131.19999999999999</v>
      </c>
      <c r="AL20" s="103"/>
      <c r="AM20" s="93">
        <f>+SUMIF(WRM!$B$7:$B$118,$D20,WRM!$AK$7:$AK$118)</f>
        <v>0</v>
      </c>
      <c r="AN20" s="103"/>
      <c r="AO20" s="351">
        <f t="shared" ref="AO20:AO21" si="23">AE20+AI20+AM20</f>
        <v>131.19999999999999</v>
      </c>
      <c r="AP20" s="99"/>
      <c r="AQ20" s="99">
        <f t="shared" si="9"/>
        <v>131.19999999999999</v>
      </c>
      <c r="AR20" s="103"/>
      <c r="AS20" s="93">
        <f>+SUMIF(WRM!$B$7:$B$118,$D20,WRM!$AQ$7:$AQ$118)</f>
        <v>403.85</v>
      </c>
      <c r="AT20" s="99"/>
      <c r="AU20" s="99">
        <f t="shared" ref="AU20:AU21" si="24">AQ20+AS20</f>
        <v>535.04999999999995</v>
      </c>
      <c r="AV20" s="103"/>
      <c r="AW20" s="93">
        <f>+SUMIF(WRM!$B$7:$B$118,$D20,WRM!$AU$7:$AU$118)</f>
        <v>0</v>
      </c>
      <c r="AX20" s="99"/>
      <c r="AY20" s="99">
        <f t="shared" si="11"/>
        <v>535.04999999999995</v>
      </c>
      <c r="AZ20" s="103"/>
      <c r="BA20" s="93">
        <f>+SUMIF(WRM!$B$7:$B$118,$D20,WRM!$AY$7:$AY$118)</f>
        <v>0</v>
      </c>
      <c r="BB20" s="103"/>
      <c r="BC20" s="351">
        <f t="shared" si="12"/>
        <v>403.85</v>
      </c>
      <c r="BD20" s="358"/>
      <c r="BE20" s="159">
        <f t="shared" si="13"/>
        <v>535.04999999999995</v>
      </c>
      <c r="BF20" s="99"/>
      <c r="BG20" s="99">
        <f t="shared" si="14"/>
        <v>535.04999999999995</v>
      </c>
      <c r="BH20" s="8"/>
      <c r="BI20" s="8"/>
      <c r="BJ20" s="8"/>
    </row>
    <row r="21" spans="3:62" x14ac:dyDescent="0.3">
      <c r="C21" s="710" t="s">
        <v>16</v>
      </c>
      <c r="D21" s="711" t="s">
        <v>2013</v>
      </c>
      <c r="E21" s="708"/>
      <c r="F21" s="710"/>
      <c r="G21" s="93">
        <f>+SUMIF(WRM!$B$7:$B$118,$D21,WRM!$E$7:$E$118)</f>
        <v>0</v>
      </c>
      <c r="H21" s="93"/>
      <c r="I21" s="93">
        <f>+SUMIF(WRM!$B$7:$B$118,$D21,WRM!$G$7:$G$118)</f>
        <v>0</v>
      </c>
      <c r="J21" s="99"/>
      <c r="K21" s="99">
        <f t="shared" si="17"/>
        <v>0</v>
      </c>
      <c r="L21" s="93"/>
      <c r="M21" s="93">
        <f>+SUMIF(WRM!$B$7:$B$118,$D21,WRM!$K$7:$K$118)</f>
        <v>0</v>
      </c>
      <c r="N21" s="103"/>
      <c r="O21" s="103">
        <f t="shared" si="18"/>
        <v>0</v>
      </c>
      <c r="P21" s="93"/>
      <c r="Q21" s="93">
        <f>+SUMIF(WRM!$B$7:$B$118,$D21,WRM!O$7:$O$118)</f>
        <v>0</v>
      </c>
      <c r="R21" s="103"/>
      <c r="S21" s="103">
        <f t="shared" si="19"/>
        <v>0</v>
      </c>
      <c r="T21" s="93"/>
      <c r="U21" s="93">
        <f>+SUMIF(WRM!$B$7:$B$118,$D21,WRM!$S$7:S$118)</f>
        <v>0</v>
      </c>
      <c r="V21" s="103"/>
      <c r="W21" s="103">
        <f t="shared" si="20"/>
        <v>0</v>
      </c>
      <c r="X21" s="103"/>
      <c r="Y21" s="93">
        <f>+SUMIF(WRM!$B$7:$B$118,$D21,WRM!$W$7:W$118)</f>
        <v>0</v>
      </c>
      <c r="Z21" s="103"/>
      <c r="AA21" s="351">
        <f t="shared" si="21"/>
        <v>0</v>
      </c>
      <c r="AB21" s="358"/>
      <c r="AC21" s="159">
        <f t="shared" si="22"/>
        <v>0</v>
      </c>
      <c r="AD21" s="103"/>
      <c r="AE21" s="93">
        <f>+SUMIF(WRM!$B$7:$B$118,$D21,WRM!$AC$7:$AC$118)</f>
        <v>67.650000000000006</v>
      </c>
      <c r="AF21" s="103"/>
      <c r="AG21" s="103">
        <f t="shared" si="6"/>
        <v>67.650000000000006</v>
      </c>
      <c r="AH21" s="103"/>
      <c r="AI21" s="93">
        <f>+SUMIF(WRM!$B$7:$B$118,$D21,WRM!$AG$7:$AG$118)</f>
        <v>0</v>
      </c>
      <c r="AJ21" s="99"/>
      <c r="AK21" s="99">
        <f t="shared" si="7"/>
        <v>67.650000000000006</v>
      </c>
      <c r="AL21" s="103"/>
      <c r="AM21" s="93">
        <f>+SUMIF(WRM!$B$7:$B$118,$D21,WRM!$AK$7:$AK$118)</f>
        <v>0</v>
      </c>
      <c r="AN21" s="103"/>
      <c r="AO21" s="351">
        <f t="shared" si="23"/>
        <v>67.650000000000006</v>
      </c>
      <c r="AP21" s="99"/>
      <c r="AQ21" s="99">
        <f t="shared" si="9"/>
        <v>67.650000000000006</v>
      </c>
      <c r="AR21" s="103"/>
      <c r="AS21" s="93">
        <f>+SUMIF(WRM!$B$7:$B$118,$D21,WRM!$AQ$7:$AQ$118)</f>
        <v>0</v>
      </c>
      <c r="AT21" s="99"/>
      <c r="AU21" s="99">
        <f t="shared" si="24"/>
        <v>67.650000000000006</v>
      </c>
      <c r="AV21" s="103"/>
      <c r="AW21" s="93">
        <f>+SUMIF(WRM!$B$7:$B$118,$D21,WRM!$AU$7:$AU$118)</f>
        <v>0</v>
      </c>
      <c r="AX21" s="99"/>
      <c r="AY21" s="99">
        <f t="shared" si="11"/>
        <v>67.650000000000006</v>
      </c>
      <c r="AZ21" s="103"/>
      <c r="BA21" s="93">
        <f>+SUMIF(WRM!$B$7:$B$118,$D21,WRM!$AY$7:$AY$118)</f>
        <v>446.89999999999992</v>
      </c>
      <c r="BB21" s="103"/>
      <c r="BC21" s="351">
        <f t="shared" si="12"/>
        <v>446.89999999999992</v>
      </c>
      <c r="BD21" s="358"/>
      <c r="BE21" s="159">
        <f t="shared" si="13"/>
        <v>514.54999999999995</v>
      </c>
      <c r="BF21" s="99"/>
      <c r="BG21" s="99">
        <f t="shared" si="14"/>
        <v>514.54999999999995</v>
      </c>
      <c r="BH21" s="8"/>
      <c r="BI21" s="8"/>
      <c r="BJ21" s="8"/>
    </row>
    <row r="22" spans="3:62" x14ac:dyDescent="0.3">
      <c r="C22" s="710" t="s">
        <v>16</v>
      </c>
      <c r="D22" s="711" t="s">
        <v>1946</v>
      </c>
      <c r="E22" s="708"/>
      <c r="F22" s="710"/>
      <c r="G22" s="93">
        <f>+SUMIF(WRM!$B$7:$B$118,$D22,WRM!$E$7:$E$118)</f>
        <v>0</v>
      </c>
      <c r="H22" s="93"/>
      <c r="I22" s="93">
        <f>+SUMIF(WRM!$B$7:$B$118,$D22,WRM!$G$7:$G$118)</f>
        <v>0</v>
      </c>
      <c r="J22" s="99"/>
      <c r="K22" s="99">
        <f t="shared" ref="K22" si="25">+G22+I22</f>
        <v>0</v>
      </c>
      <c r="L22" s="93"/>
      <c r="M22" s="93">
        <f>+SUMIF(WRM!$B$7:$B$118,$D22,WRM!$K$7:$K$118)</f>
        <v>0</v>
      </c>
      <c r="N22" s="103"/>
      <c r="O22" s="103">
        <f t="shared" ref="O22" si="26">+G22+I22+M22</f>
        <v>0</v>
      </c>
      <c r="P22" s="93"/>
      <c r="Q22" s="93">
        <f>+SUMIF(WRM!$B$7:$B$118,$D22,WRM!O$7:$O$118)</f>
        <v>84.05</v>
      </c>
      <c r="R22" s="103"/>
      <c r="S22" s="103">
        <f t="shared" ref="S22" si="27">O22+Q22</f>
        <v>84.05</v>
      </c>
      <c r="T22" s="93"/>
      <c r="U22" s="93">
        <f>+SUMIF(WRM!$B$7:$B$118,$D22,WRM!$S$7:S$118)</f>
        <v>0</v>
      </c>
      <c r="V22" s="103"/>
      <c r="W22" s="103">
        <f t="shared" ref="W22" si="28">S22+U22</f>
        <v>84.05</v>
      </c>
      <c r="X22" s="103"/>
      <c r="Y22" s="93">
        <f>+SUMIF(WRM!$B$7:$B$118,$D22,WRM!$W$7:W$118)</f>
        <v>0</v>
      </c>
      <c r="Z22" s="103"/>
      <c r="AA22" s="351">
        <f t="shared" ref="AA22" si="29">Q22+U22+Y22</f>
        <v>84.05</v>
      </c>
      <c r="AB22" s="358"/>
      <c r="AC22" s="159">
        <f t="shared" ref="AC22" si="30">O22+AA22</f>
        <v>84.05</v>
      </c>
      <c r="AD22" s="103"/>
      <c r="AE22" s="93">
        <f>+SUMIF(WRM!$B$7:$B$118,$D22,WRM!$AC$7:$AC$118)</f>
        <v>0</v>
      </c>
      <c r="AF22" s="103"/>
      <c r="AG22" s="103">
        <f t="shared" si="6"/>
        <v>84.05</v>
      </c>
      <c r="AH22" s="103"/>
      <c r="AI22" s="93">
        <f>+SUMIF(WRM!$B$7:$B$118,$D22,WRM!$AG$7:$AG$118)</f>
        <v>0</v>
      </c>
      <c r="AJ22" s="99"/>
      <c r="AK22" s="99">
        <f t="shared" si="7"/>
        <v>84.05</v>
      </c>
      <c r="AL22" s="103"/>
      <c r="AM22" s="93">
        <f>+SUMIF(WRM!$B$7:$B$118,$D22,WRM!$AK$7:$AK$118)</f>
        <v>0</v>
      </c>
      <c r="AN22" s="103"/>
      <c r="AO22" s="351">
        <f t="shared" ref="AO22" si="31">AE22+AI22+AM22</f>
        <v>0</v>
      </c>
      <c r="AP22" s="99"/>
      <c r="AQ22" s="99">
        <f t="shared" si="9"/>
        <v>84.05</v>
      </c>
      <c r="AR22" s="103"/>
      <c r="AS22" s="93">
        <f>+SUMIF(WRM!$B$7:$B$118,$D22,WRM!$AQ$7:$AQ$118)</f>
        <v>0</v>
      </c>
      <c r="AT22" s="99"/>
      <c r="AU22" s="99">
        <f t="shared" ref="AU22" si="32">AQ22+AS22</f>
        <v>84.05</v>
      </c>
      <c r="AV22" s="103"/>
      <c r="AW22" s="93">
        <f>+SUMIF(WRM!$B$7:$B$118,$D22,WRM!$AU$7:$AU$118)</f>
        <v>0</v>
      </c>
      <c r="AX22" s="99"/>
      <c r="AY22" s="99">
        <f t="shared" si="11"/>
        <v>84.05</v>
      </c>
      <c r="AZ22" s="103"/>
      <c r="BA22" s="93">
        <f>+SUMIF(WRM!$B$7:$B$118,$D22,WRM!$AY$7:$AY$118)</f>
        <v>0</v>
      </c>
      <c r="BB22" s="103"/>
      <c r="BC22" s="351">
        <f t="shared" si="12"/>
        <v>0</v>
      </c>
      <c r="BD22" s="358"/>
      <c r="BE22" s="159">
        <f t="shared" si="13"/>
        <v>0</v>
      </c>
      <c r="BF22" s="99"/>
      <c r="BG22" s="99">
        <f t="shared" si="14"/>
        <v>84.05</v>
      </c>
      <c r="BH22" s="8"/>
      <c r="BI22" s="8"/>
      <c r="BJ22" s="8"/>
    </row>
    <row r="23" spans="3:62" x14ac:dyDescent="0.3">
      <c r="C23" s="710" t="s">
        <v>16</v>
      </c>
      <c r="D23" s="711" t="s">
        <v>1618</v>
      </c>
      <c r="E23" s="708"/>
      <c r="F23" s="710"/>
      <c r="G23" s="93">
        <f>+SUMIF(WRM!$B$7:$B$118,$D23,WRM!$E$7:$E$118)</f>
        <v>0</v>
      </c>
      <c r="H23" s="93"/>
      <c r="I23" s="93">
        <f>+SUMIF(WRM!$B$7:$B$118,$D23,WRM!$G$7:$G$118)</f>
        <v>0</v>
      </c>
      <c r="J23" s="99"/>
      <c r="K23" s="99">
        <f t="shared" ref="K23" si="33">+G23+I23</f>
        <v>0</v>
      </c>
      <c r="L23" s="93"/>
      <c r="M23" s="93">
        <f>+SUMIF(WRM!$B$7:$B$118,$D23,WRM!$K$7:$K$118)</f>
        <v>0</v>
      </c>
      <c r="N23" s="103"/>
      <c r="O23" s="103">
        <f t="shared" ref="O23" si="34">+G23+I23+M23</f>
        <v>0</v>
      </c>
      <c r="P23" s="93"/>
      <c r="Q23" s="93">
        <f>+SUMIF(WRM!$B$7:$B$118,$D23,WRM!O$7:$O$118)</f>
        <v>0</v>
      </c>
      <c r="R23" s="103"/>
      <c r="S23" s="103">
        <f t="shared" ref="S23" si="35">O23+Q23</f>
        <v>0</v>
      </c>
      <c r="T23" s="93"/>
      <c r="U23" s="93">
        <f>+SUMIF(WRM!$B$7:$B$118,$D23,WRM!$S$7:S$118)</f>
        <v>0</v>
      </c>
      <c r="V23" s="103"/>
      <c r="W23" s="103">
        <f t="shared" ref="W23" si="36">S23+U23</f>
        <v>0</v>
      </c>
      <c r="X23" s="103"/>
      <c r="Y23" s="93">
        <f>+SUMIF(WRM!$B$7:$B$118,$D23,WRM!$W$7:W$118)</f>
        <v>0</v>
      </c>
      <c r="Z23" s="103"/>
      <c r="AA23" s="351">
        <f t="shared" ref="AA23" si="37">Q23+U23+Y23</f>
        <v>0</v>
      </c>
      <c r="AB23" s="358"/>
      <c r="AC23" s="159">
        <f t="shared" ref="AC23" si="38">O23+AA23</f>
        <v>0</v>
      </c>
      <c r="AD23" s="103"/>
      <c r="AE23" s="93">
        <f>+SUMIF(WRM!$B$7:$B$118,$D23,WRM!$AC$7:$AC$118)</f>
        <v>0</v>
      </c>
      <c r="AF23" s="103"/>
      <c r="AG23" s="103">
        <f t="shared" si="6"/>
        <v>0</v>
      </c>
      <c r="AH23" s="103"/>
      <c r="AI23" s="93">
        <f>+SUMIF(WRM!$B$7:$B$118,$D23,WRM!$AG$7:$AG$118)</f>
        <v>0</v>
      </c>
      <c r="AJ23" s="99"/>
      <c r="AK23" s="99">
        <f t="shared" si="7"/>
        <v>0</v>
      </c>
      <c r="AL23" s="103"/>
      <c r="AM23" s="93">
        <f>+SUMIF(WRM!$B$7:$B$118,$D23,WRM!$AK$7:$AK$118)</f>
        <v>0</v>
      </c>
      <c r="AN23" s="103"/>
      <c r="AO23" s="351">
        <f t="shared" ref="AO23" si="39">AE23+AI23+AM23</f>
        <v>0</v>
      </c>
      <c r="AP23" s="99"/>
      <c r="AQ23" s="99">
        <f t="shared" si="9"/>
        <v>0</v>
      </c>
      <c r="AR23" s="103"/>
      <c r="AS23" s="93">
        <f>+SUMIF(WRM!$B$7:$B$118,$D23,WRM!$AQ$7:$AQ$118)</f>
        <v>55.35</v>
      </c>
      <c r="AT23" s="99"/>
      <c r="AU23" s="99">
        <f t="shared" ref="AU23" si="40">AQ23+AS23</f>
        <v>55.35</v>
      </c>
      <c r="AV23" s="103"/>
      <c r="AW23" s="93">
        <f>+SUMIF(WRM!$B$7:$B$118,$D23,WRM!$AU$7:$AU$118)</f>
        <v>0</v>
      </c>
      <c r="AX23" s="99"/>
      <c r="AY23" s="99">
        <f t="shared" si="11"/>
        <v>55.35</v>
      </c>
      <c r="AZ23" s="103"/>
      <c r="BA23" s="93">
        <f>+SUMIF(WRM!$B$7:$B$118,$D23,WRM!$AY$7:$AY$118)</f>
        <v>0</v>
      </c>
      <c r="BB23" s="103"/>
      <c r="BC23" s="351">
        <f t="shared" si="12"/>
        <v>55.35</v>
      </c>
      <c r="BD23" s="358"/>
      <c r="BE23" s="159">
        <f t="shared" si="13"/>
        <v>55.35</v>
      </c>
      <c r="BF23" s="99"/>
      <c r="BG23" s="99">
        <f t="shared" si="14"/>
        <v>55.35</v>
      </c>
      <c r="BH23" s="8"/>
      <c r="BI23" s="8"/>
      <c r="BJ23" s="8"/>
    </row>
    <row r="24" spans="3:62" x14ac:dyDescent="0.3">
      <c r="C24" s="92" t="s">
        <v>16</v>
      </c>
      <c r="D24" s="186" t="s">
        <v>1146</v>
      </c>
      <c r="E24" s="708"/>
      <c r="F24" s="92"/>
      <c r="G24" s="93">
        <f>+SUMIF(WRM!$B$7:$B$118,$D24,WRM!$E$7:$E$118)</f>
        <v>5110.6499999999996</v>
      </c>
      <c r="H24" s="93"/>
      <c r="I24" s="93">
        <f>+SUMIF(WRM!$B$7:$B$118,$D24,WRM!$G$7:$G$118)</f>
        <v>11178.529999999999</v>
      </c>
      <c r="J24" s="99"/>
      <c r="K24" s="99">
        <f t="shared" si="0"/>
        <v>16289.179999999998</v>
      </c>
      <c r="L24" s="93"/>
      <c r="M24" s="93">
        <f>+SUMIF(WRM!$B$7:$B$118,$D24,WRM!$K$7:$K$118)</f>
        <v>8156.9499999999989</v>
      </c>
      <c r="N24" s="103"/>
      <c r="O24" s="103">
        <f t="shared" si="1"/>
        <v>24446.129999999997</v>
      </c>
      <c r="P24" s="93"/>
      <c r="Q24" s="93">
        <f>+SUMIF(WRM!$B$7:$B$118,$D24,WRM!O$7:$O$118)</f>
        <v>4637.1000000000004</v>
      </c>
      <c r="R24" s="103"/>
      <c r="S24" s="103">
        <f t="shared" si="2"/>
        <v>29083.229999999996</v>
      </c>
      <c r="T24" s="93"/>
      <c r="U24" s="93">
        <f>+SUMIF(WRM!$B$7:$B$118,$D24,WRM!$S$7:S$118)</f>
        <v>14854.300000000001</v>
      </c>
      <c r="V24" s="103"/>
      <c r="W24" s="103">
        <f t="shared" si="3"/>
        <v>43937.53</v>
      </c>
      <c r="X24" s="103"/>
      <c r="Y24" s="93">
        <f>+SUMIF(WRM!$B$7:$B$118,$D24,WRM!$W$7:W$118)</f>
        <v>8230.75</v>
      </c>
      <c r="Z24" s="103"/>
      <c r="AA24" s="351">
        <f t="shared" si="4"/>
        <v>27722.15</v>
      </c>
      <c r="AB24" s="358"/>
      <c r="AC24" s="159">
        <f t="shared" si="5"/>
        <v>52168.28</v>
      </c>
      <c r="AD24" s="103"/>
      <c r="AE24" s="93">
        <f>+SUMIF(WRM!$B$7:$B$118,$D24,WRM!$AC$7:$AC$118)</f>
        <v>13357.8</v>
      </c>
      <c r="AF24" s="103"/>
      <c r="AG24" s="103">
        <f t="shared" si="6"/>
        <v>65526.080000000002</v>
      </c>
      <c r="AH24" s="103"/>
      <c r="AI24" s="93">
        <f>+SUMIF(WRM!$B$7:$B$118,$D24,WRM!$AG$7:$AG$118)</f>
        <v>7810.5000000000036</v>
      </c>
      <c r="AJ24" s="99"/>
      <c r="AK24" s="99">
        <f t="shared" si="7"/>
        <v>73336.58</v>
      </c>
      <c r="AL24" s="103"/>
      <c r="AM24" s="93">
        <f>+SUMIF(WRM!$B$7:$B$118,$D24,WRM!$AK$7:$AK$118)</f>
        <v>8860.1000000000095</v>
      </c>
      <c r="AN24" s="103"/>
      <c r="AO24" s="351">
        <f t="shared" si="8"/>
        <v>30028.400000000012</v>
      </c>
      <c r="AP24" s="99"/>
      <c r="AQ24" s="99">
        <f t="shared" si="9"/>
        <v>82196.680000000008</v>
      </c>
      <c r="AR24" s="103"/>
      <c r="AS24" s="93">
        <f>+SUMIF(WRM!$B$7:$B$118,$D24,WRM!$AQ$7:$AQ$118)</f>
        <v>12025.300000000001</v>
      </c>
      <c r="AT24" s="99"/>
      <c r="AU24" s="99">
        <f t="shared" si="10"/>
        <v>94221.98000000001</v>
      </c>
      <c r="AV24" s="103"/>
      <c r="AW24" s="93">
        <f>+SUMIF(WRM!$B$7:$B$118,$D24,WRM!$AU$7:$AU$118)</f>
        <v>6549.7500000000009</v>
      </c>
      <c r="AX24" s="99"/>
      <c r="AY24" s="99">
        <f t="shared" si="11"/>
        <v>100771.73000000001</v>
      </c>
      <c r="AZ24" s="103"/>
      <c r="BA24" s="93">
        <f>+SUMIF(WRM!$B$7:$B$118,$D24,WRM!$AY$7:$AY$118)</f>
        <v>6424.7000000000044</v>
      </c>
      <c r="BB24" s="103"/>
      <c r="BC24" s="351">
        <f t="shared" si="12"/>
        <v>24999.750000000007</v>
      </c>
      <c r="BD24" s="358"/>
      <c r="BE24" s="159">
        <f t="shared" si="13"/>
        <v>55028.150000000023</v>
      </c>
      <c r="BF24" s="99"/>
      <c r="BG24" s="99">
        <f t="shared" si="14"/>
        <v>107196.43000000002</v>
      </c>
      <c r="BH24" s="8"/>
      <c r="BI24" s="8"/>
      <c r="BJ24" s="8"/>
    </row>
    <row r="25" spans="3:62" x14ac:dyDescent="0.3">
      <c r="C25" s="92" t="s">
        <v>16</v>
      </c>
      <c r="D25" s="186" t="s">
        <v>878</v>
      </c>
      <c r="E25" s="708"/>
      <c r="F25" s="92"/>
      <c r="G25" s="93">
        <f>+SUMIF(WRM!$B$7:$B$118,$D25,WRM!$E$7:$E$118)</f>
        <v>879.45</v>
      </c>
      <c r="H25" s="93"/>
      <c r="I25" s="93">
        <f>+SUMIF(WRM!$B$7:$B$118,$D25,WRM!$G$7:$G$118)</f>
        <v>1186.95</v>
      </c>
      <c r="J25" s="99"/>
      <c r="K25" s="99">
        <f t="shared" si="0"/>
        <v>2066.4</v>
      </c>
      <c r="L25" s="93"/>
      <c r="M25" s="93">
        <f>+SUMIF(WRM!$B$7:$B$118,$D25,WRM!$K$7:$K$118)</f>
        <v>0</v>
      </c>
      <c r="N25" s="103"/>
      <c r="O25" s="103">
        <f t="shared" si="1"/>
        <v>2066.4</v>
      </c>
      <c r="P25" s="93"/>
      <c r="Q25" s="93">
        <f>+SUMIF(WRM!$B$7:$B$118,$D25,WRM!O$7:$O$118)</f>
        <v>1535.4499999999996</v>
      </c>
      <c r="R25" s="103"/>
      <c r="S25" s="103">
        <f t="shared" ref="S25:S66" si="41">O25+Q25</f>
        <v>3601.8499999999995</v>
      </c>
      <c r="T25" s="93"/>
      <c r="U25" s="93">
        <f>+SUMIF(WRM!$B$7:$B$118,$D25,WRM!$S$7:S$118)</f>
        <v>1529.2999999999997</v>
      </c>
      <c r="V25" s="103"/>
      <c r="W25" s="103">
        <f t="shared" si="3"/>
        <v>5131.1499999999996</v>
      </c>
      <c r="X25" s="103"/>
      <c r="Y25" s="93">
        <f>+SUMIF(WRM!$B$7:$B$118,$D25,WRM!$W$7:W$118)</f>
        <v>713.4</v>
      </c>
      <c r="Z25" s="103"/>
      <c r="AA25" s="351">
        <f t="shared" si="4"/>
        <v>3778.1499999999992</v>
      </c>
      <c r="AB25" s="358"/>
      <c r="AC25" s="159">
        <f t="shared" si="5"/>
        <v>5844.5499999999993</v>
      </c>
      <c r="AD25" s="103"/>
      <c r="AE25" s="93">
        <f>+SUMIF(WRM!$B$7:$B$118,$D25,WRM!$AC$7:$AC$118)</f>
        <v>1414.5000000000002</v>
      </c>
      <c r="AF25" s="103"/>
      <c r="AG25" s="103">
        <f t="shared" si="6"/>
        <v>7259.0499999999993</v>
      </c>
      <c r="AH25" s="103"/>
      <c r="AI25" s="93">
        <f>+SUMIF(WRM!$B$7:$B$118,$D25,WRM!$AG$7:$AG$118)</f>
        <v>764.65</v>
      </c>
      <c r="AJ25" s="99"/>
      <c r="AK25" s="99">
        <f t="shared" si="7"/>
        <v>8023.6999999999989</v>
      </c>
      <c r="AL25" s="103"/>
      <c r="AM25" s="93">
        <f>+SUMIF(WRM!$B$7:$B$118,$D25,WRM!$AK$7:$AK$118)</f>
        <v>772.85</v>
      </c>
      <c r="AN25" s="103"/>
      <c r="AO25" s="351">
        <f t="shared" si="8"/>
        <v>2952</v>
      </c>
      <c r="AP25" s="99"/>
      <c r="AQ25" s="99">
        <f t="shared" si="9"/>
        <v>8796.5499999999993</v>
      </c>
      <c r="AR25" s="103"/>
      <c r="AS25" s="93">
        <f>+SUMIF(WRM!$B$7:$B$118,$D25,WRM!$AQ$7:$AQ$118)</f>
        <v>133.25</v>
      </c>
      <c r="AT25" s="99"/>
      <c r="AU25" s="99">
        <f t="shared" si="10"/>
        <v>8929.7999999999993</v>
      </c>
      <c r="AV25" s="103"/>
      <c r="AW25" s="93">
        <f>+SUMIF(WRM!$B$7:$B$118,$D25,WRM!$AU$7:$AU$118)</f>
        <v>205</v>
      </c>
      <c r="AX25" s="99"/>
      <c r="AY25" s="99">
        <f t="shared" si="11"/>
        <v>9134.7999999999993</v>
      </c>
      <c r="AZ25" s="103"/>
      <c r="BA25" s="93">
        <f>+SUMIF(WRM!$B$7:$B$118,$D25,WRM!$AY$7:$AY$118)</f>
        <v>0</v>
      </c>
      <c r="BB25" s="103"/>
      <c r="BC25" s="351">
        <f t="shared" si="12"/>
        <v>338.25</v>
      </c>
      <c r="BD25" s="358"/>
      <c r="BE25" s="159">
        <f t="shared" si="13"/>
        <v>3290.25</v>
      </c>
      <c r="BF25" s="99"/>
      <c r="BG25" s="99">
        <f t="shared" si="14"/>
        <v>9134.7999999999993</v>
      </c>
      <c r="BH25" s="8"/>
      <c r="BI25" s="8"/>
      <c r="BJ25" s="8"/>
    </row>
    <row r="26" spans="3:62" x14ac:dyDescent="0.3">
      <c r="C26" s="710" t="s">
        <v>16</v>
      </c>
      <c r="D26" s="711" t="s">
        <v>2010</v>
      </c>
      <c r="E26" s="708"/>
      <c r="F26" s="710"/>
      <c r="G26" s="93">
        <f>+SUMIF(WRM!$B$7:$B$118,$D26,WRM!$E$7:$E$118)</f>
        <v>0</v>
      </c>
      <c r="H26" s="93"/>
      <c r="I26" s="93">
        <f>+SUMIF(WRM!$B$7:$B$118,$D26,WRM!$G$7:$G$118)</f>
        <v>0</v>
      </c>
      <c r="J26" s="99"/>
      <c r="K26" s="99">
        <f t="shared" ref="K26" si="42">+G26+I26</f>
        <v>0</v>
      </c>
      <c r="L26" s="93"/>
      <c r="M26" s="93">
        <f>+SUMIF(WRM!$B$7:$B$118,$D26,WRM!$K$7:$K$118)</f>
        <v>0</v>
      </c>
      <c r="N26" s="103"/>
      <c r="O26" s="103">
        <f t="shared" ref="O26" si="43">+G26+I26+M26</f>
        <v>0</v>
      </c>
      <c r="P26" s="93"/>
      <c r="Q26" s="93">
        <f>+SUMIF(WRM!$B$7:$B$118,$D26,WRM!O$7:$O$118)</f>
        <v>0</v>
      </c>
      <c r="R26" s="103"/>
      <c r="S26" s="103">
        <f t="shared" ref="S26" si="44">O26+Q26</f>
        <v>0</v>
      </c>
      <c r="T26" s="93"/>
      <c r="U26" s="93">
        <f>+SUMIF(WRM!$B$7:$B$118,$D26,WRM!$S$7:S$118)</f>
        <v>0</v>
      </c>
      <c r="V26" s="103"/>
      <c r="W26" s="103">
        <f t="shared" ref="W26" si="45">S26+U26</f>
        <v>0</v>
      </c>
      <c r="X26" s="103"/>
      <c r="Y26" s="93">
        <f>+SUMIF(WRM!$B$7:$B$118,$D26,WRM!$W$7:W$118)</f>
        <v>0</v>
      </c>
      <c r="Z26" s="103"/>
      <c r="AA26" s="351">
        <f t="shared" ref="AA26" si="46">Q26+U26+Y26</f>
        <v>0</v>
      </c>
      <c r="AB26" s="358"/>
      <c r="AC26" s="159">
        <f t="shared" ref="AC26" si="47">O26+AA26</f>
        <v>0</v>
      </c>
      <c r="AD26" s="103"/>
      <c r="AE26" s="93">
        <f>+SUMIF(WRM!$B$7:$B$118,$D26,WRM!$AC$7:$AC$118)</f>
        <v>205</v>
      </c>
      <c r="AF26" s="103"/>
      <c r="AG26" s="103">
        <f t="shared" ref="AG26" si="48">AC26+AE26</f>
        <v>205</v>
      </c>
      <c r="AH26" s="103"/>
      <c r="AI26" s="93">
        <f>+SUMIF(WRM!$B$7:$B$118,$D26,WRM!$AG$7:$AG$118)</f>
        <v>0</v>
      </c>
      <c r="AJ26" s="99"/>
      <c r="AK26" s="99">
        <f t="shared" ref="AK26" si="49">AG26+AI26</f>
        <v>205</v>
      </c>
      <c r="AL26" s="103"/>
      <c r="AM26" s="93">
        <f>+SUMIF(WRM!$B$7:$B$118,$D26,WRM!$AK$7:$AK$118)</f>
        <v>0</v>
      </c>
      <c r="AN26" s="103"/>
      <c r="AO26" s="351">
        <f t="shared" ref="AO26" si="50">AE26+AI26+AM26</f>
        <v>205</v>
      </c>
      <c r="AP26" s="99"/>
      <c r="AQ26" s="99">
        <f t="shared" ref="AQ26" si="51">AK26+AM26</f>
        <v>205</v>
      </c>
      <c r="AR26" s="103"/>
      <c r="AS26" s="93">
        <f>+SUMIF(WRM!$B$7:$B$118,$D26,WRM!$AQ$7:$AQ$118)</f>
        <v>0</v>
      </c>
      <c r="AT26" s="99"/>
      <c r="AU26" s="99">
        <f t="shared" ref="AU26" si="52">AQ26+AS26</f>
        <v>205</v>
      </c>
      <c r="AV26" s="103"/>
      <c r="AW26" s="93">
        <f>+SUMIF(WRM!$B$7:$B$118,$D26,WRM!$AU$7:$AU$118)</f>
        <v>0</v>
      </c>
      <c r="AX26" s="99"/>
      <c r="AY26" s="99">
        <f t="shared" si="11"/>
        <v>205</v>
      </c>
      <c r="AZ26" s="103"/>
      <c r="BA26" s="93">
        <f>+SUMIF(WRM!$B$7:$B$118,$D26,WRM!$AY$7:$AY$118)</f>
        <v>0</v>
      </c>
      <c r="BB26" s="103"/>
      <c r="BC26" s="351">
        <f t="shared" si="12"/>
        <v>0</v>
      </c>
      <c r="BD26" s="358"/>
      <c r="BE26" s="159">
        <f t="shared" si="13"/>
        <v>205</v>
      </c>
      <c r="BF26" s="99"/>
      <c r="BG26" s="99">
        <f t="shared" si="14"/>
        <v>205</v>
      </c>
      <c r="BH26" s="8"/>
      <c r="BI26" s="8"/>
      <c r="BJ26" s="8"/>
    </row>
    <row r="27" spans="3:62" x14ac:dyDescent="0.3">
      <c r="C27" s="92" t="s">
        <v>16</v>
      </c>
      <c r="D27" s="186" t="s">
        <v>974</v>
      </c>
      <c r="E27" s="708"/>
      <c r="F27" s="92"/>
      <c r="G27" s="93">
        <f>+SUMIF(WRM!$B$7:$B$118,$D27,WRM!$E$7:$E$118)</f>
        <v>9583.75</v>
      </c>
      <c r="H27" s="93"/>
      <c r="I27" s="93">
        <f>+SUMIF(WRM!$B$7:$B$118,$D27,WRM!$G$7:$G$118)</f>
        <v>6225.8499999999995</v>
      </c>
      <c r="J27" s="99"/>
      <c r="K27" s="99">
        <f t="shared" si="0"/>
        <v>15809.599999999999</v>
      </c>
      <c r="L27" s="93"/>
      <c r="M27" s="93">
        <f>+SUMIF(WRM!$B$7:$B$118,$D27,WRM!$K$7:$K$118)</f>
        <v>8624.35</v>
      </c>
      <c r="N27" s="103"/>
      <c r="O27" s="103">
        <f t="shared" si="1"/>
        <v>24433.949999999997</v>
      </c>
      <c r="P27" s="93"/>
      <c r="Q27" s="93">
        <f>+SUMIF(WRM!$B$7:$B$118,$D27,WRM!O$7:$O$118)</f>
        <v>5787.1500000000005</v>
      </c>
      <c r="R27" s="103"/>
      <c r="S27" s="103">
        <f t="shared" si="41"/>
        <v>30221.1</v>
      </c>
      <c r="T27" s="93"/>
      <c r="U27" s="93">
        <f>+SUMIF(WRM!$B$7:$B$118,$D27,WRM!$S$7:S$118)</f>
        <v>4083.6</v>
      </c>
      <c r="V27" s="103"/>
      <c r="W27" s="103">
        <f t="shared" si="3"/>
        <v>34304.699999999997</v>
      </c>
      <c r="X27" s="103"/>
      <c r="Y27" s="93">
        <f>+SUMIF(WRM!$B$7:$B$118,$D27,WRM!$W$7:W$118)</f>
        <v>2365.6999999999998</v>
      </c>
      <c r="Z27" s="103"/>
      <c r="AA27" s="351">
        <f t="shared" si="4"/>
        <v>12236.45</v>
      </c>
      <c r="AB27" s="358"/>
      <c r="AC27" s="159">
        <f t="shared" si="5"/>
        <v>36670.399999999994</v>
      </c>
      <c r="AD27" s="103"/>
      <c r="AE27" s="93">
        <f>+SUMIF(WRM!$B$7:$B$118,$D27,WRM!$AC$7:$AC$118)</f>
        <v>3950.35</v>
      </c>
      <c r="AF27" s="103"/>
      <c r="AG27" s="103">
        <f t="shared" si="6"/>
        <v>40620.749999999993</v>
      </c>
      <c r="AH27" s="103"/>
      <c r="AI27" s="93">
        <f>+SUMIF(WRM!$B$7:$B$118,$D27,WRM!$AG$7:$AG$118)</f>
        <v>1066</v>
      </c>
      <c r="AJ27" s="99"/>
      <c r="AK27" s="99">
        <f t="shared" si="7"/>
        <v>41686.749999999993</v>
      </c>
      <c r="AL27" s="103"/>
      <c r="AM27" s="93">
        <f>+SUMIF(WRM!$B$7:$B$118,$D27,WRM!$AK$7:$AK$118)</f>
        <v>2179.15</v>
      </c>
      <c r="AN27" s="103"/>
      <c r="AO27" s="351">
        <f t="shared" si="8"/>
        <v>7195.5</v>
      </c>
      <c r="AP27" s="99"/>
      <c r="AQ27" s="99">
        <f t="shared" si="9"/>
        <v>43865.899999999994</v>
      </c>
      <c r="AR27" s="103"/>
      <c r="AS27" s="93">
        <f>+SUMIF(WRM!$B$7:$B$118,$D27,WRM!$AQ$7:$AQ$118)</f>
        <v>4042.6</v>
      </c>
      <c r="AT27" s="99"/>
      <c r="AU27" s="99">
        <f t="shared" si="10"/>
        <v>47908.499999999993</v>
      </c>
      <c r="AV27" s="103"/>
      <c r="AW27" s="93">
        <f>+SUMIF(WRM!$B$7:$B$118,$D27,WRM!$AU$7:$AU$118)</f>
        <v>6957.6</v>
      </c>
      <c r="AX27" s="99"/>
      <c r="AY27" s="99">
        <f t="shared" si="11"/>
        <v>54866.099999999991</v>
      </c>
      <c r="AZ27" s="103"/>
      <c r="BA27" s="93">
        <f>+SUMIF(WRM!$B$7:$B$118,$D27,WRM!$AY$7:$AY$118)</f>
        <v>8398.8500000000022</v>
      </c>
      <c r="BB27" s="103"/>
      <c r="BC27" s="351">
        <f t="shared" si="12"/>
        <v>19399.050000000003</v>
      </c>
      <c r="BD27" s="358"/>
      <c r="BE27" s="159">
        <f t="shared" si="13"/>
        <v>26594.550000000003</v>
      </c>
      <c r="BF27" s="99"/>
      <c r="BG27" s="99">
        <f t="shared" si="14"/>
        <v>63264.95</v>
      </c>
      <c r="BH27" s="8"/>
      <c r="BI27" s="8"/>
      <c r="BJ27" s="8"/>
    </row>
    <row r="28" spans="3:62" x14ac:dyDescent="0.3">
      <c r="C28" s="92" t="s">
        <v>16</v>
      </c>
      <c r="D28" s="186" t="s">
        <v>976</v>
      </c>
      <c r="E28" s="708"/>
      <c r="F28" s="92"/>
      <c r="G28" s="93">
        <f>+SUMIF(WRM!$B$7:$B$118,$D28,WRM!$E$7:$E$118)</f>
        <v>2859.75</v>
      </c>
      <c r="H28" s="93"/>
      <c r="I28" s="93">
        <f>+SUMIF(WRM!$B$7:$B$118,$D28,WRM!$G$7:$G$118)</f>
        <v>4442.3500000000004</v>
      </c>
      <c r="J28" s="99"/>
      <c r="K28" s="99">
        <f t="shared" si="0"/>
        <v>7302.1</v>
      </c>
      <c r="L28" s="93"/>
      <c r="M28" s="93">
        <f>+SUMIF(WRM!$B$7:$B$118,$D28,WRM!$K$7:$K$118)</f>
        <v>3825.3</v>
      </c>
      <c r="N28" s="103"/>
      <c r="O28" s="103">
        <f t="shared" si="1"/>
        <v>11127.400000000001</v>
      </c>
      <c r="P28" s="93"/>
      <c r="Q28" s="93">
        <f>+SUMIF(WRM!$B$7:$B$118,$D28,WRM!O$7:$O$118)</f>
        <v>2222.1999999999998</v>
      </c>
      <c r="R28" s="103"/>
      <c r="S28" s="103">
        <f t="shared" si="41"/>
        <v>13349.600000000002</v>
      </c>
      <c r="T28" s="93"/>
      <c r="U28" s="93">
        <f>+SUMIF(WRM!$B$7:$B$118,$D28,WRM!$S$7:S$118)</f>
        <v>1988.4999999999986</v>
      </c>
      <c r="V28" s="103"/>
      <c r="W28" s="103">
        <f t="shared" si="3"/>
        <v>15338.1</v>
      </c>
      <c r="X28" s="103"/>
      <c r="Y28" s="93">
        <f>+SUMIF(WRM!$B$7:$B$118,$D28,WRM!$W$7:W$118)</f>
        <v>2265.25</v>
      </c>
      <c r="Z28" s="103"/>
      <c r="AA28" s="351">
        <f t="shared" si="4"/>
        <v>6475.9499999999989</v>
      </c>
      <c r="AB28" s="358"/>
      <c r="AC28" s="159">
        <f t="shared" si="5"/>
        <v>17603.349999999999</v>
      </c>
      <c r="AD28" s="103"/>
      <c r="AE28" s="93">
        <f>+SUMIF(WRM!$B$7:$B$118,$D28,WRM!$AC$7:$AC$118)</f>
        <v>867.15</v>
      </c>
      <c r="AF28" s="103"/>
      <c r="AG28" s="103">
        <f t="shared" si="6"/>
        <v>18470.5</v>
      </c>
      <c r="AH28" s="103"/>
      <c r="AI28" s="93">
        <f>+SUMIF(WRM!$B$7:$B$118,$D28,WRM!$AG$7:$AG$118)</f>
        <v>1605.15</v>
      </c>
      <c r="AJ28" s="99"/>
      <c r="AK28" s="99">
        <f t="shared" si="7"/>
        <v>20075.650000000001</v>
      </c>
      <c r="AL28" s="103"/>
      <c r="AM28" s="93">
        <f>+SUMIF(WRM!$B$7:$B$118,$D28,WRM!$AK$7:$AK$118)</f>
        <v>2175.0499999999988</v>
      </c>
      <c r="AN28" s="103"/>
      <c r="AO28" s="351">
        <f t="shared" si="8"/>
        <v>4647.3499999999985</v>
      </c>
      <c r="AP28" s="99"/>
      <c r="AQ28" s="99">
        <f t="shared" si="9"/>
        <v>22250.7</v>
      </c>
      <c r="AR28" s="103"/>
      <c r="AS28" s="93">
        <f>+SUMIF(WRM!$B$7:$B$118,$D28,WRM!$AQ$7:$AQ$118)</f>
        <v>1785.5500000000002</v>
      </c>
      <c r="AT28" s="99"/>
      <c r="AU28" s="99">
        <f t="shared" si="10"/>
        <v>24036.25</v>
      </c>
      <c r="AV28" s="103"/>
      <c r="AW28" s="93">
        <f>+SUMIF(WRM!$B$7:$B$118,$D28,WRM!$AU$7:$AU$118)</f>
        <v>2632.2</v>
      </c>
      <c r="AX28" s="99"/>
      <c r="AY28" s="99">
        <f t="shared" si="11"/>
        <v>26668.45</v>
      </c>
      <c r="AZ28" s="103"/>
      <c r="BA28" s="93">
        <f>+SUMIF(WRM!$B$7:$B$118,$D28,WRM!$AY$7:$AY$118)</f>
        <v>9173.7500000000036</v>
      </c>
      <c r="BB28" s="103"/>
      <c r="BC28" s="351">
        <f t="shared" si="12"/>
        <v>13591.500000000004</v>
      </c>
      <c r="BD28" s="358"/>
      <c r="BE28" s="159">
        <f t="shared" si="13"/>
        <v>18238.850000000002</v>
      </c>
      <c r="BF28" s="99"/>
      <c r="BG28" s="99">
        <f t="shared" si="14"/>
        <v>35842.200000000004</v>
      </c>
      <c r="BH28" s="8"/>
      <c r="BI28" s="8"/>
      <c r="BJ28" s="8"/>
    </row>
    <row r="29" spans="3:62" x14ac:dyDescent="0.3">
      <c r="C29" s="92" t="s">
        <v>16</v>
      </c>
      <c r="D29" s="186" t="s">
        <v>1126</v>
      </c>
      <c r="E29" s="708"/>
      <c r="F29" s="92"/>
      <c r="G29" s="93">
        <f>+SUMIF(WRM!$B$7:$B$118,$D29,WRM!$E$7:$E$118)</f>
        <v>920.45</v>
      </c>
      <c r="H29" s="93"/>
      <c r="I29" s="93">
        <f>+SUMIF(WRM!$B$7:$B$118,$D29,WRM!$G$7:$G$118)</f>
        <v>1498.5500000000002</v>
      </c>
      <c r="J29" s="99"/>
      <c r="K29" s="99">
        <f t="shared" si="0"/>
        <v>2419</v>
      </c>
      <c r="L29" s="93"/>
      <c r="M29" s="93">
        <f>+SUMIF(WRM!$B$7:$B$118,$D29,WRM!$K$7:$K$118)</f>
        <v>1824.5000000000002</v>
      </c>
      <c r="N29" s="103"/>
      <c r="O29" s="103">
        <f t="shared" si="1"/>
        <v>4243.5</v>
      </c>
      <c r="P29" s="93"/>
      <c r="Q29" s="93">
        <f>+SUMIF(WRM!$B$7:$B$118,$D29,WRM!O$7:$O$118)</f>
        <v>164</v>
      </c>
      <c r="R29" s="103"/>
      <c r="S29" s="103">
        <f t="shared" si="41"/>
        <v>4407.5</v>
      </c>
      <c r="T29" s="93"/>
      <c r="U29" s="93">
        <f>+SUMIF(WRM!$B$7:$B$118,$D29,WRM!$S$7:S$118)</f>
        <v>3417.3500000000008</v>
      </c>
      <c r="V29" s="103"/>
      <c r="W29" s="103">
        <f t="shared" si="3"/>
        <v>7824.85</v>
      </c>
      <c r="X29" s="103"/>
      <c r="Y29" s="93">
        <f>+SUMIF(WRM!$B$7:$B$118,$D29,WRM!$W$7:W$118)</f>
        <v>1336.5999999999997</v>
      </c>
      <c r="Z29" s="103"/>
      <c r="AA29" s="351">
        <f t="shared" si="4"/>
        <v>4917.9500000000007</v>
      </c>
      <c r="AB29" s="358"/>
      <c r="AC29" s="159">
        <f t="shared" si="5"/>
        <v>9161.4500000000007</v>
      </c>
      <c r="AD29" s="103"/>
      <c r="AE29" s="93">
        <f>+SUMIF(WRM!$B$7:$B$118,$D29,WRM!$AC$7:$AC$118)</f>
        <v>4007.75</v>
      </c>
      <c r="AF29" s="103"/>
      <c r="AG29" s="103">
        <f t="shared" si="6"/>
        <v>13169.2</v>
      </c>
      <c r="AH29" s="103"/>
      <c r="AI29" s="93">
        <f>+SUMIF(WRM!$B$7:$B$118,$D29,WRM!$AG$7:$AG$118)</f>
        <v>1394</v>
      </c>
      <c r="AJ29" s="99"/>
      <c r="AK29" s="99">
        <f t="shared" si="7"/>
        <v>14563.2</v>
      </c>
      <c r="AL29" s="103"/>
      <c r="AM29" s="93">
        <f>+SUMIF(WRM!$B$7:$B$118,$D29,WRM!$AK$7:$AK$118)</f>
        <v>1818.3500000000006</v>
      </c>
      <c r="AN29" s="103"/>
      <c r="AO29" s="351">
        <f t="shared" si="8"/>
        <v>7220.1</v>
      </c>
      <c r="AP29" s="99"/>
      <c r="AQ29" s="99">
        <f t="shared" si="9"/>
        <v>16381.550000000001</v>
      </c>
      <c r="AR29" s="103"/>
      <c r="AS29" s="93">
        <f>+SUMIF(WRM!$B$7:$B$118,$D29,WRM!$AQ$7:$AQ$118)</f>
        <v>0</v>
      </c>
      <c r="AT29" s="99"/>
      <c r="AU29" s="99">
        <f t="shared" si="10"/>
        <v>16381.550000000001</v>
      </c>
      <c r="AV29" s="103"/>
      <c r="AW29" s="93">
        <f>+SUMIF(WRM!$B$7:$B$118,$D29,WRM!$AU$7:$AU$118)</f>
        <v>1025</v>
      </c>
      <c r="AX29" s="99"/>
      <c r="AY29" s="99">
        <f t="shared" si="11"/>
        <v>17406.550000000003</v>
      </c>
      <c r="AZ29" s="103"/>
      <c r="BA29" s="93">
        <f>+SUMIF(WRM!$B$7:$B$118,$D29,WRM!$AY$7:$AY$118)</f>
        <v>1512.9</v>
      </c>
      <c r="BB29" s="103"/>
      <c r="BC29" s="351">
        <f t="shared" si="12"/>
        <v>2537.9</v>
      </c>
      <c r="BD29" s="358"/>
      <c r="BE29" s="159">
        <f t="shared" si="13"/>
        <v>9758</v>
      </c>
      <c r="BF29" s="99"/>
      <c r="BG29" s="99">
        <f t="shared" si="14"/>
        <v>18919.450000000004</v>
      </c>
      <c r="BH29" s="8"/>
      <c r="BI29" s="8"/>
      <c r="BJ29" s="8"/>
    </row>
    <row r="30" spans="3:62" s="194" customFormat="1" x14ac:dyDescent="0.3">
      <c r="C30" s="92" t="s">
        <v>16</v>
      </c>
      <c r="D30" s="186" t="s">
        <v>1041</v>
      </c>
      <c r="E30" s="708"/>
      <c r="F30" s="92"/>
      <c r="G30" s="93">
        <f>+SUMIF(WRM!$B$7:$B$118,$D30,WRM!$E$7:$E$118)</f>
        <v>1287.4000000000001</v>
      </c>
      <c r="H30" s="93"/>
      <c r="I30" s="93">
        <f>+SUMIF(WRM!$B$7:$B$118,$D30,WRM!$G$7:$G$118)</f>
        <v>0</v>
      </c>
      <c r="J30" s="99"/>
      <c r="K30" s="99">
        <f t="shared" si="0"/>
        <v>1287.4000000000001</v>
      </c>
      <c r="L30" s="93"/>
      <c r="M30" s="93">
        <f>+SUMIF(WRM!$B$7:$B$118,$D30,WRM!$K$7:$K$118)</f>
        <v>1420.65</v>
      </c>
      <c r="N30" s="103"/>
      <c r="O30" s="103">
        <f t="shared" si="1"/>
        <v>2708.05</v>
      </c>
      <c r="P30" s="93"/>
      <c r="Q30" s="93">
        <f>+SUMIF(WRM!$B$7:$B$118,$D30,WRM!O$7:$O$118)</f>
        <v>2941.75</v>
      </c>
      <c r="R30" s="103"/>
      <c r="S30" s="103">
        <f t="shared" si="41"/>
        <v>5649.8</v>
      </c>
      <c r="T30" s="93"/>
      <c r="U30" s="93">
        <f>+SUMIF(WRM!$B$7:$B$118,$D30,WRM!$S$7:S$118)</f>
        <v>0</v>
      </c>
      <c r="V30" s="103"/>
      <c r="W30" s="103">
        <f t="shared" si="3"/>
        <v>5649.8</v>
      </c>
      <c r="X30" s="103"/>
      <c r="Y30" s="93">
        <f>+SUMIF(WRM!$B$7:$B$118,$D30,WRM!$W$7:W$118)</f>
        <v>3511.6499999999996</v>
      </c>
      <c r="Z30" s="103"/>
      <c r="AA30" s="351">
        <f t="shared" si="4"/>
        <v>6453.4</v>
      </c>
      <c r="AB30" s="358"/>
      <c r="AC30" s="159">
        <f t="shared" si="5"/>
        <v>9161.4500000000007</v>
      </c>
      <c r="AD30" s="103"/>
      <c r="AE30" s="93">
        <f>+SUMIF(WRM!$B$7:$B$118,$D30,WRM!$AC$7:$AC$118)</f>
        <v>67.650000000000006</v>
      </c>
      <c r="AF30" s="103"/>
      <c r="AG30" s="103">
        <f t="shared" si="6"/>
        <v>9229.1</v>
      </c>
      <c r="AH30" s="103"/>
      <c r="AI30" s="93">
        <f>+SUMIF(WRM!$B$7:$B$118,$D30,WRM!$AG$7:$AG$118)</f>
        <v>910.2</v>
      </c>
      <c r="AJ30" s="99"/>
      <c r="AK30" s="99">
        <f t="shared" si="7"/>
        <v>10139.300000000001</v>
      </c>
      <c r="AL30" s="103"/>
      <c r="AM30" s="93">
        <f>+SUMIF(WRM!$B$7:$B$118,$D30,WRM!$AK$7:$AK$118)</f>
        <v>2747</v>
      </c>
      <c r="AN30" s="103"/>
      <c r="AO30" s="351">
        <f t="shared" si="8"/>
        <v>3724.85</v>
      </c>
      <c r="AP30" s="99"/>
      <c r="AQ30" s="99">
        <f t="shared" si="9"/>
        <v>12886.300000000001</v>
      </c>
      <c r="AR30" s="103"/>
      <c r="AS30" s="93">
        <f>+SUMIF(WRM!$B$7:$B$118,$D30,WRM!$AQ$7:$AQ$118)</f>
        <v>922.50000000000011</v>
      </c>
      <c r="AT30" s="99"/>
      <c r="AU30" s="99">
        <f t="shared" si="10"/>
        <v>13808.800000000001</v>
      </c>
      <c r="AV30" s="103"/>
      <c r="AW30" s="93">
        <f>+SUMIF(WRM!$B$7:$B$118,$D30,WRM!$AU$7:$AU$118)</f>
        <v>0</v>
      </c>
      <c r="AX30" s="99"/>
      <c r="AY30" s="99">
        <f t="shared" si="11"/>
        <v>13808.800000000001</v>
      </c>
      <c r="AZ30" s="103"/>
      <c r="BA30" s="93">
        <f>+SUMIF(WRM!$B$7:$B$118,$D30,WRM!$AY$7:$AY$118)</f>
        <v>2240.6499999999996</v>
      </c>
      <c r="BB30" s="103"/>
      <c r="BC30" s="351">
        <f t="shared" si="12"/>
        <v>3163.1499999999996</v>
      </c>
      <c r="BD30" s="358"/>
      <c r="BE30" s="159">
        <f t="shared" si="13"/>
        <v>6888</v>
      </c>
      <c r="BF30" s="99"/>
      <c r="BG30" s="99">
        <f t="shared" si="14"/>
        <v>16049.45</v>
      </c>
      <c r="BH30" s="8"/>
      <c r="BI30" s="8"/>
      <c r="BJ30" s="8"/>
    </row>
    <row r="31" spans="3:62" x14ac:dyDescent="0.3">
      <c r="C31" s="92" t="s">
        <v>16</v>
      </c>
      <c r="D31" s="186" t="s">
        <v>1042</v>
      </c>
      <c r="E31" s="708"/>
      <c r="F31" s="92"/>
      <c r="G31" s="93">
        <f>+SUMIF(WRM!$B$7:$B$118,$D31,WRM!$E$7:$E$118)</f>
        <v>3862.2</v>
      </c>
      <c r="H31" s="93"/>
      <c r="I31" s="93">
        <f>+SUMIF(WRM!$B$7:$B$118,$D31,WRM!$G$7:$G$118)</f>
        <v>1970.05</v>
      </c>
      <c r="J31" s="99"/>
      <c r="K31" s="99">
        <f t="shared" si="0"/>
        <v>5832.25</v>
      </c>
      <c r="L31" s="93"/>
      <c r="M31" s="93">
        <f>+SUMIF(WRM!$B$7:$B$118,$D31,WRM!$K$7:$K$118)</f>
        <v>6100.8</v>
      </c>
      <c r="N31" s="103"/>
      <c r="O31" s="103">
        <f t="shared" si="1"/>
        <v>11933.05</v>
      </c>
      <c r="P31" s="93"/>
      <c r="Q31" s="93">
        <f>+SUMIF(WRM!$B$7:$B$118,$D31,WRM!O$7:$O$118)</f>
        <v>4516.1499999999996</v>
      </c>
      <c r="R31" s="103"/>
      <c r="S31" s="103">
        <f t="shared" si="41"/>
        <v>16449.199999999997</v>
      </c>
      <c r="T31" s="93"/>
      <c r="U31" s="93">
        <f>+SUMIF(WRM!$B$7:$B$118,$D31,WRM!$S$7:S$118)</f>
        <v>0</v>
      </c>
      <c r="V31" s="103"/>
      <c r="W31" s="103">
        <f t="shared" si="3"/>
        <v>16449.199999999997</v>
      </c>
      <c r="X31" s="103"/>
      <c r="Y31" s="93">
        <f>+SUMIF(WRM!$B$7:$B$118,$D31,WRM!$W$7:W$118)</f>
        <v>2714.2</v>
      </c>
      <c r="Z31" s="103"/>
      <c r="AA31" s="351">
        <f t="shared" si="4"/>
        <v>7230.3499999999995</v>
      </c>
      <c r="AB31" s="358"/>
      <c r="AC31" s="159">
        <f t="shared" si="5"/>
        <v>19163.399999999998</v>
      </c>
      <c r="AD31" s="103"/>
      <c r="AE31" s="93">
        <f>+SUMIF(WRM!$B$7:$B$118,$D31,WRM!$AC$7:$AC$118)</f>
        <v>2119.6999999999998</v>
      </c>
      <c r="AF31" s="103"/>
      <c r="AG31" s="103">
        <f t="shared" si="6"/>
        <v>21283.1</v>
      </c>
      <c r="AH31" s="103"/>
      <c r="AI31" s="93">
        <f>+SUMIF(WRM!$B$7:$B$118,$D31,WRM!$AG$7:$AG$118)</f>
        <v>627.30000000000007</v>
      </c>
      <c r="AJ31" s="99"/>
      <c r="AK31" s="99">
        <f t="shared" si="7"/>
        <v>21910.399999999998</v>
      </c>
      <c r="AL31" s="103"/>
      <c r="AM31" s="93">
        <f>+SUMIF(WRM!$B$7:$B$118,$D31,WRM!$AK$7:$AK$118)</f>
        <v>4175.8500000000004</v>
      </c>
      <c r="AN31" s="103"/>
      <c r="AO31" s="351">
        <f t="shared" si="8"/>
        <v>6922.85</v>
      </c>
      <c r="AP31" s="99"/>
      <c r="AQ31" s="99">
        <f t="shared" si="9"/>
        <v>26086.25</v>
      </c>
      <c r="AR31" s="103"/>
      <c r="AS31" s="93">
        <f>+SUMIF(WRM!$B$7:$B$118,$D31,WRM!$AQ$7:$AQ$118)</f>
        <v>2429.25</v>
      </c>
      <c r="AT31" s="99"/>
      <c r="AU31" s="99">
        <f t="shared" si="10"/>
        <v>28515.5</v>
      </c>
      <c r="AV31" s="103"/>
      <c r="AW31" s="93">
        <f>+SUMIF(WRM!$B$7:$B$118,$D31,WRM!$AU$7:$AU$118)</f>
        <v>0</v>
      </c>
      <c r="AX31" s="99"/>
      <c r="AY31" s="99">
        <f t="shared" si="11"/>
        <v>28515.5</v>
      </c>
      <c r="AZ31" s="103"/>
      <c r="BA31" s="93">
        <f>+SUMIF(WRM!$B$7:$B$118,$D31,WRM!$AY$7:$AY$118)</f>
        <v>2291.9</v>
      </c>
      <c r="BB31" s="103"/>
      <c r="BC31" s="351">
        <f t="shared" si="12"/>
        <v>4721.1499999999996</v>
      </c>
      <c r="BD31" s="358"/>
      <c r="BE31" s="159">
        <f t="shared" si="13"/>
        <v>11644</v>
      </c>
      <c r="BF31" s="99"/>
      <c r="BG31" s="99">
        <f t="shared" si="14"/>
        <v>30807.4</v>
      </c>
      <c r="BH31" s="8"/>
      <c r="BI31" s="8"/>
      <c r="BJ31" s="8"/>
    </row>
    <row r="32" spans="3:62" x14ac:dyDescent="0.3">
      <c r="C32" s="92" t="s">
        <v>16</v>
      </c>
      <c r="D32" s="186" t="s">
        <v>1619</v>
      </c>
      <c r="E32" s="708"/>
      <c r="F32" s="92"/>
      <c r="G32" s="93">
        <f>+SUMIF(WRM!$B$7:$B$118,$D32,WRM!$E$7:$E$118)</f>
        <v>0</v>
      </c>
      <c r="H32" s="93"/>
      <c r="I32" s="93">
        <f>+SUMIF(WRM!$B$7:$B$118,$D32,WRM!$G$7:$G$118)</f>
        <v>0</v>
      </c>
      <c r="J32" s="99"/>
      <c r="K32" s="99">
        <f t="shared" si="0"/>
        <v>0</v>
      </c>
      <c r="L32" s="93"/>
      <c r="M32" s="93">
        <f>+SUMIF(WRM!$B$7:$B$118,$D32,WRM!$K$7:$K$118)</f>
        <v>0</v>
      </c>
      <c r="N32" s="103"/>
      <c r="O32" s="103">
        <f t="shared" si="1"/>
        <v>0</v>
      </c>
      <c r="P32" s="93"/>
      <c r="Q32" s="93">
        <f>+SUMIF(WRM!$B$7:$B$118,$D32,WRM!O$7:$O$118)</f>
        <v>0</v>
      </c>
      <c r="R32" s="103"/>
      <c r="S32" s="103">
        <f t="shared" si="41"/>
        <v>0</v>
      </c>
      <c r="T32" s="93"/>
      <c r="U32" s="93">
        <f>+SUMIF(WRM!$B$7:$B$118,$D32,WRM!$S$7:S$118)</f>
        <v>0</v>
      </c>
      <c r="V32" s="103"/>
      <c r="W32" s="103">
        <f t="shared" si="3"/>
        <v>0</v>
      </c>
      <c r="X32" s="103"/>
      <c r="Y32" s="93">
        <f>+SUMIF(WRM!$B$7:$B$118,$D32,WRM!$W$7:W$118)</f>
        <v>0</v>
      </c>
      <c r="Z32" s="103"/>
      <c r="AA32" s="351">
        <f t="shared" si="4"/>
        <v>0</v>
      </c>
      <c r="AB32" s="358"/>
      <c r="AC32" s="159">
        <f t="shared" si="5"/>
        <v>0</v>
      </c>
      <c r="AD32" s="103"/>
      <c r="AE32" s="93">
        <f>+SUMIF(WRM!$B$7:$B$118,$D32,WRM!$AC$7:$AC$118)</f>
        <v>0</v>
      </c>
      <c r="AF32" s="103"/>
      <c r="AG32" s="103">
        <f t="shared" si="6"/>
        <v>0</v>
      </c>
      <c r="AH32" s="103"/>
      <c r="AI32" s="93">
        <f>+SUMIF(WRM!$B$7:$B$118,$D32,WRM!$AG$7:$AG$118)</f>
        <v>0</v>
      </c>
      <c r="AJ32" s="99"/>
      <c r="AK32" s="99">
        <f t="shared" si="7"/>
        <v>0</v>
      </c>
      <c r="AL32" s="103"/>
      <c r="AM32" s="93">
        <f>+SUMIF(WRM!$B$7:$B$118,$D32,WRM!$AK$7:$AK$118)</f>
        <v>0</v>
      </c>
      <c r="AN32" s="103"/>
      <c r="AO32" s="351">
        <f t="shared" si="8"/>
        <v>0</v>
      </c>
      <c r="AP32" s="99"/>
      <c r="AQ32" s="99">
        <f t="shared" si="9"/>
        <v>0</v>
      </c>
      <c r="AR32" s="103"/>
      <c r="AS32" s="93">
        <f>+SUMIF(WRM!$B$7:$B$118,$D32,WRM!$AQ$7:$AQ$118)</f>
        <v>0</v>
      </c>
      <c r="AT32" s="99"/>
      <c r="AU32" s="99">
        <f t="shared" si="10"/>
        <v>0</v>
      </c>
      <c r="AV32" s="108"/>
      <c r="AW32" s="93">
        <f>+SUMIF(WRM!$B$7:$B$118,$D32,WRM!$AU$7:$AU$118)</f>
        <v>0</v>
      </c>
      <c r="AX32" s="99"/>
      <c r="AY32" s="99">
        <f t="shared" si="11"/>
        <v>0</v>
      </c>
      <c r="AZ32" s="108"/>
      <c r="BA32" s="93">
        <f>+SUMIF(WRM!$B$7:$B$118,$D32,WRM!$AY$7:$AY$118)</f>
        <v>0</v>
      </c>
      <c r="BB32" s="108"/>
      <c r="BC32" s="351">
        <f t="shared" si="12"/>
        <v>0</v>
      </c>
      <c r="BD32" s="358"/>
      <c r="BE32" s="159">
        <f t="shared" si="13"/>
        <v>0</v>
      </c>
      <c r="BF32" s="108"/>
      <c r="BG32" s="99">
        <f t="shared" si="14"/>
        <v>0</v>
      </c>
      <c r="BH32" s="8"/>
      <c r="BI32" s="8"/>
      <c r="BJ32" s="8"/>
    </row>
    <row r="33" spans="3:62" x14ac:dyDescent="0.3">
      <c r="C33" s="92" t="s">
        <v>16</v>
      </c>
      <c r="D33" s="186" t="s">
        <v>1409</v>
      </c>
      <c r="E33" s="708"/>
      <c r="F33" s="92"/>
      <c r="G33" s="93">
        <f>+SUMIF(WRM!$B$7:$B$118,$D33,WRM!$E$7:$E$118)</f>
        <v>0</v>
      </c>
      <c r="H33" s="93"/>
      <c r="I33" s="93">
        <f>+SUMIF(WRM!$B$7:$B$118,$D33,WRM!$G$7:$G$118)</f>
        <v>0</v>
      </c>
      <c r="J33" s="99"/>
      <c r="K33" s="99">
        <f t="shared" si="0"/>
        <v>0</v>
      </c>
      <c r="L33" s="93"/>
      <c r="M33" s="93">
        <f>+SUMIF(WRM!$B$7:$B$118,$D33,WRM!$K$7:$K$118)</f>
        <v>0</v>
      </c>
      <c r="N33" s="103"/>
      <c r="O33" s="103">
        <f t="shared" si="1"/>
        <v>0</v>
      </c>
      <c r="P33" s="93"/>
      <c r="Q33" s="93">
        <f>+SUMIF(WRM!$B$7:$B$118,$D33,WRM!O$7:$O$118)</f>
        <v>0</v>
      </c>
      <c r="R33" s="103"/>
      <c r="S33" s="103">
        <f t="shared" si="41"/>
        <v>0</v>
      </c>
      <c r="T33" s="93"/>
      <c r="U33" s="93">
        <f>+SUMIF(WRM!$B$7:$B$118,$D33,WRM!$S$7:S$118)</f>
        <v>0</v>
      </c>
      <c r="V33" s="103"/>
      <c r="W33" s="103">
        <f t="shared" si="3"/>
        <v>0</v>
      </c>
      <c r="X33" s="103"/>
      <c r="Y33" s="93">
        <f>+SUMIF(WRM!$B$7:$B$118,$D33,WRM!$W$7:W$118)</f>
        <v>0</v>
      </c>
      <c r="Z33" s="103"/>
      <c r="AA33" s="351">
        <f t="shared" si="4"/>
        <v>0</v>
      </c>
      <c r="AB33" s="358"/>
      <c r="AC33" s="159">
        <f t="shared" si="5"/>
        <v>0</v>
      </c>
      <c r="AD33" s="103"/>
      <c r="AE33" s="93">
        <f>+SUMIF(WRM!$B$7:$B$118,$D33,WRM!$AC$7:$AC$118)</f>
        <v>0</v>
      </c>
      <c r="AF33" s="103"/>
      <c r="AG33" s="103">
        <f t="shared" si="6"/>
        <v>0</v>
      </c>
      <c r="AH33" s="103"/>
      <c r="AI33" s="93">
        <f>+SUMIF(WRM!$B$7:$B$118,$D33,WRM!$AG$7:$AG$118)</f>
        <v>0</v>
      </c>
      <c r="AJ33" s="99"/>
      <c r="AK33" s="99">
        <f t="shared" si="7"/>
        <v>0</v>
      </c>
      <c r="AL33" s="103"/>
      <c r="AM33" s="93">
        <f>+SUMIF(WRM!$B$7:$B$118,$D33,WRM!$AK$7:$AK$118)</f>
        <v>0</v>
      </c>
      <c r="AN33" s="103"/>
      <c r="AO33" s="351">
        <f t="shared" si="8"/>
        <v>0</v>
      </c>
      <c r="AP33" s="99"/>
      <c r="AQ33" s="99">
        <f t="shared" si="9"/>
        <v>0</v>
      </c>
      <c r="AR33" s="103"/>
      <c r="AS33" s="93">
        <f>+SUMIF(WRM!$B$7:$B$118,$D33,WRM!$AQ$7:$AQ$118)</f>
        <v>0</v>
      </c>
      <c r="AT33" s="99"/>
      <c r="AU33" s="99">
        <f t="shared" si="10"/>
        <v>0</v>
      </c>
      <c r="AV33" s="103"/>
      <c r="AW33" s="93">
        <f>+SUMIF(WRM!$B$7:$B$118,$D33,WRM!$AU$7:$AU$118)</f>
        <v>0</v>
      </c>
      <c r="AX33" s="99"/>
      <c r="AY33" s="99">
        <f t="shared" si="11"/>
        <v>0</v>
      </c>
      <c r="AZ33" s="103"/>
      <c r="BA33" s="93">
        <f>+SUMIF(WRM!$B$7:$B$118,$D33,WRM!$AY$7:$AY$118)</f>
        <v>0</v>
      </c>
      <c r="BB33" s="103"/>
      <c r="BC33" s="351">
        <f t="shared" si="12"/>
        <v>0</v>
      </c>
      <c r="BD33" s="358"/>
      <c r="BE33" s="159">
        <f t="shared" si="13"/>
        <v>0</v>
      </c>
      <c r="BF33" s="103"/>
      <c r="BG33" s="99">
        <f t="shared" si="14"/>
        <v>0</v>
      </c>
      <c r="BH33" s="8"/>
      <c r="BI33" s="8"/>
      <c r="BJ33" s="8"/>
    </row>
    <row r="34" spans="3:62" x14ac:dyDescent="0.3">
      <c r="C34" s="92" t="s">
        <v>16</v>
      </c>
      <c r="D34" s="186" t="s">
        <v>1468</v>
      </c>
      <c r="E34" s="708"/>
      <c r="F34" s="92"/>
      <c r="G34" s="93">
        <f>+SUMIF(WRM!$B$7:$B$118,$D34,WRM!$E$7:$E$118)</f>
        <v>254.20000000000002</v>
      </c>
      <c r="H34" s="93"/>
      <c r="I34" s="93">
        <f>+SUMIF(WRM!$B$7:$B$118,$D34,WRM!$G$7:$G$118)</f>
        <v>0</v>
      </c>
      <c r="J34" s="99"/>
      <c r="K34" s="99">
        <f t="shared" si="0"/>
        <v>254.20000000000002</v>
      </c>
      <c r="L34" s="93"/>
      <c r="M34" s="93">
        <f>+SUMIF(WRM!$B$7:$B$118,$D34,WRM!$K$7:$K$118)</f>
        <v>108.64999999999999</v>
      </c>
      <c r="N34" s="103"/>
      <c r="O34" s="103">
        <f t="shared" si="1"/>
        <v>362.85</v>
      </c>
      <c r="P34" s="93"/>
      <c r="Q34" s="93">
        <f>+SUMIF(WRM!$B$7:$B$118,$D34,WRM!O$7:$O$118)</f>
        <v>461.25</v>
      </c>
      <c r="R34" s="103"/>
      <c r="S34" s="103">
        <f t="shared" si="41"/>
        <v>824.1</v>
      </c>
      <c r="T34" s="93"/>
      <c r="U34" s="93">
        <f>+SUMIF(WRM!$B$7:$B$118,$D34,WRM!$S$7:S$118)</f>
        <v>0</v>
      </c>
      <c r="V34" s="103"/>
      <c r="W34" s="103">
        <f t="shared" si="3"/>
        <v>824.1</v>
      </c>
      <c r="X34" s="103"/>
      <c r="Y34" s="93">
        <f>+SUMIF(WRM!$B$7:$B$118,$D34,WRM!$W$7:W$118)</f>
        <v>928.65000000000009</v>
      </c>
      <c r="Z34" s="103"/>
      <c r="AA34" s="351">
        <f t="shared" si="4"/>
        <v>1389.9</v>
      </c>
      <c r="AB34" s="358"/>
      <c r="AC34" s="159">
        <f t="shared" si="5"/>
        <v>1752.75</v>
      </c>
      <c r="AD34" s="103"/>
      <c r="AE34" s="93">
        <f>+SUMIF(WRM!$B$7:$B$118,$D34,WRM!$AC$7:$AC$118)</f>
        <v>0</v>
      </c>
      <c r="AF34" s="103"/>
      <c r="AG34" s="103">
        <f t="shared" si="6"/>
        <v>1752.75</v>
      </c>
      <c r="AH34" s="103"/>
      <c r="AI34" s="93">
        <f>+SUMIF(WRM!$B$7:$B$118,$D34,WRM!$AG$7:$AG$118)</f>
        <v>0</v>
      </c>
      <c r="AJ34" s="99"/>
      <c r="AK34" s="99">
        <f t="shared" si="7"/>
        <v>1752.75</v>
      </c>
      <c r="AL34" s="103"/>
      <c r="AM34" s="93">
        <f>+SUMIF(WRM!$B$7:$B$118,$D34,WRM!$AK$7:$AK$118)</f>
        <v>202.95</v>
      </c>
      <c r="AN34" s="103"/>
      <c r="AO34" s="351">
        <f t="shared" si="8"/>
        <v>202.95</v>
      </c>
      <c r="AP34" s="99"/>
      <c r="AQ34" s="99">
        <f t="shared" si="9"/>
        <v>1955.7</v>
      </c>
      <c r="AR34" s="103"/>
      <c r="AS34" s="93">
        <f>+SUMIF(WRM!$B$7:$B$118,$D34,WRM!$AQ$7:$AQ$118)</f>
        <v>885.59999999999991</v>
      </c>
      <c r="AT34" s="99"/>
      <c r="AU34" s="99">
        <f t="shared" si="10"/>
        <v>2841.3</v>
      </c>
      <c r="AV34" s="103"/>
      <c r="AW34" s="93">
        <f>+SUMIF(WRM!$B$7:$B$118,$D34,WRM!$AU$7:$AU$118)</f>
        <v>0</v>
      </c>
      <c r="AX34" s="99"/>
      <c r="AY34" s="99">
        <f t="shared" si="11"/>
        <v>2841.3</v>
      </c>
      <c r="AZ34" s="103"/>
      <c r="BA34" s="93">
        <f>+SUMIF(WRM!$B$7:$B$118,$D34,WRM!$AY$7:$AY$118)</f>
        <v>381.3</v>
      </c>
      <c r="BB34" s="103"/>
      <c r="BC34" s="351">
        <f t="shared" si="12"/>
        <v>1266.8999999999999</v>
      </c>
      <c r="BD34" s="358"/>
      <c r="BE34" s="159">
        <f t="shared" si="13"/>
        <v>1469.85</v>
      </c>
      <c r="BF34" s="103"/>
      <c r="BG34" s="99">
        <f t="shared" si="14"/>
        <v>3222.6000000000004</v>
      </c>
      <c r="BH34" s="8"/>
      <c r="BI34" s="8"/>
      <c r="BJ34" s="8"/>
    </row>
    <row r="35" spans="3:62" x14ac:dyDescent="0.3">
      <c r="C35" s="92" t="s">
        <v>16</v>
      </c>
      <c r="D35" s="186" t="s">
        <v>1529</v>
      </c>
      <c r="E35" s="708"/>
      <c r="F35" s="92"/>
      <c r="G35" s="93">
        <f>+SUMIF(WRM!$B$7:$B$118,$D35,WRM!$E$7:$E$118)</f>
        <v>0</v>
      </c>
      <c r="H35" s="93"/>
      <c r="I35" s="93">
        <f>+SUMIF(WRM!$B$7:$B$118,$D35,WRM!$G$7:$G$118)</f>
        <v>0</v>
      </c>
      <c r="J35" s="99"/>
      <c r="K35" s="99">
        <f t="shared" si="0"/>
        <v>0</v>
      </c>
      <c r="L35" s="93"/>
      <c r="M35" s="93">
        <f>+SUMIF(WRM!$B$7:$B$118,$D35,WRM!$K$7:$K$118)</f>
        <v>0</v>
      </c>
      <c r="N35" s="103"/>
      <c r="O35" s="103">
        <f t="shared" si="1"/>
        <v>0</v>
      </c>
      <c r="P35" s="93"/>
      <c r="Q35" s="93">
        <f>+SUMIF(WRM!$B$7:$B$118,$D35,WRM!O$7:$O$118)</f>
        <v>0</v>
      </c>
      <c r="R35" s="103"/>
      <c r="S35" s="103">
        <f t="shared" si="41"/>
        <v>0</v>
      </c>
      <c r="T35" s="93"/>
      <c r="U35" s="93">
        <f>+SUMIF(WRM!$B$7:$B$118,$D35,WRM!$S$7:S$118)</f>
        <v>0</v>
      </c>
      <c r="V35" s="103"/>
      <c r="W35" s="103">
        <f t="shared" si="3"/>
        <v>0</v>
      </c>
      <c r="X35" s="103"/>
      <c r="Y35" s="93">
        <f>+SUMIF(WRM!$B$7:$B$118,$D35,WRM!$W$7:W$118)</f>
        <v>0</v>
      </c>
      <c r="Z35" s="103"/>
      <c r="AA35" s="351">
        <f t="shared" si="4"/>
        <v>0</v>
      </c>
      <c r="AB35" s="358"/>
      <c r="AC35" s="159">
        <f t="shared" si="5"/>
        <v>0</v>
      </c>
      <c r="AD35" s="103"/>
      <c r="AE35" s="93">
        <f>+SUMIF(WRM!$B$7:$B$118,$D35,WRM!$AC$7:$AC$118)</f>
        <v>0</v>
      </c>
      <c r="AF35" s="103"/>
      <c r="AG35" s="103">
        <f t="shared" si="6"/>
        <v>0</v>
      </c>
      <c r="AH35" s="103"/>
      <c r="AI35" s="93">
        <f>+SUMIF(WRM!$B$7:$B$118,$D35,WRM!$AG$7:$AG$118)</f>
        <v>0</v>
      </c>
      <c r="AJ35" s="99"/>
      <c r="AK35" s="99">
        <f t="shared" si="7"/>
        <v>0</v>
      </c>
      <c r="AL35" s="103"/>
      <c r="AM35" s="93">
        <f>+SUMIF(WRM!$B$7:$B$118,$D35,WRM!$AK$7:$AK$118)</f>
        <v>0</v>
      </c>
      <c r="AN35" s="103"/>
      <c r="AO35" s="351">
        <f t="shared" si="8"/>
        <v>0</v>
      </c>
      <c r="AP35" s="99"/>
      <c r="AQ35" s="99">
        <f t="shared" si="9"/>
        <v>0</v>
      </c>
      <c r="AR35" s="103"/>
      <c r="AS35" s="93">
        <f>+SUMIF(WRM!$B$7:$B$118,$D35,WRM!$AQ$7:$AQ$118)</f>
        <v>0</v>
      </c>
      <c r="AT35" s="99"/>
      <c r="AU35" s="99">
        <f t="shared" si="10"/>
        <v>0</v>
      </c>
      <c r="AV35" s="103"/>
      <c r="AW35" s="93">
        <f>+SUMIF(WRM!$B$7:$B$118,$D35,WRM!$AU$7:$AU$118)</f>
        <v>0</v>
      </c>
      <c r="AX35" s="99"/>
      <c r="AY35" s="99">
        <f t="shared" si="11"/>
        <v>0</v>
      </c>
      <c r="AZ35" s="103"/>
      <c r="BA35" s="93">
        <f>+SUMIF(WRM!$B$7:$B$118,$D35,WRM!$AY$7:$AY$118)</f>
        <v>0</v>
      </c>
      <c r="BB35" s="103"/>
      <c r="BC35" s="351">
        <f t="shared" si="12"/>
        <v>0</v>
      </c>
      <c r="BD35" s="358"/>
      <c r="BE35" s="159">
        <f t="shared" si="13"/>
        <v>0</v>
      </c>
      <c r="BF35" s="103"/>
      <c r="BG35" s="99">
        <f t="shared" si="14"/>
        <v>0</v>
      </c>
      <c r="BH35" s="8"/>
      <c r="BI35" s="8"/>
      <c r="BJ35" s="8"/>
    </row>
    <row r="36" spans="3:62" x14ac:dyDescent="0.3">
      <c r="C36" s="92" t="s">
        <v>16</v>
      </c>
      <c r="D36" s="186" t="s">
        <v>1470</v>
      </c>
      <c r="E36" s="708"/>
      <c r="F36" s="92"/>
      <c r="G36" s="93">
        <f>+SUMIF(WRM!$B$7:$B$118,$D36,WRM!$E$7:$E$118)</f>
        <v>496.09999999999991</v>
      </c>
      <c r="H36" s="93"/>
      <c r="I36" s="93">
        <f>+SUMIF(WRM!$B$7:$B$118,$D36,WRM!$G$7:$G$118)</f>
        <v>0</v>
      </c>
      <c r="J36" s="99"/>
      <c r="K36" s="99">
        <f t="shared" si="0"/>
        <v>496.09999999999991</v>
      </c>
      <c r="L36" s="93"/>
      <c r="M36" s="93">
        <f>+SUMIF(WRM!$B$7:$B$118,$D36,WRM!$K$7:$K$118)</f>
        <v>680.6</v>
      </c>
      <c r="N36" s="103"/>
      <c r="O36" s="103">
        <f t="shared" si="1"/>
        <v>1176.6999999999998</v>
      </c>
      <c r="P36" s="93"/>
      <c r="Q36" s="93">
        <f>+SUMIF(WRM!$B$7:$B$118,$D36,WRM!O$7:$O$118)</f>
        <v>1246.4000000000001</v>
      </c>
      <c r="R36" s="103"/>
      <c r="S36" s="103">
        <f t="shared" si="41"/>
        <v>2423.1</v>
      </c>
      <c r="T36" s="93"/>
      <c r="U36" s="93">
        <f>+SUMIF(WRM!$B$7:$B$118,$D36,WRM!$S$7:S$118)</f>
        <v>0</v>
      </c>
      <c r="V36" s="103"/>
      <c r="W36" s="103">
        <f t="shared" si="3"/>
        <v>2423.1</v>
      </c>
      <c r="X36" s="103"/>
      <c r="Y36" s="93">
        <f>+SUMIF(WRM!$B$7:$B$118,$D36,WRM!$W$7:W$118)</f>
        <v>3169.3</v>
      </c>
      <c r="Z36" s="103"/>
      <c r="AA36" s="351">
        <f t="shared" si="4"/>
        <v>4415.7000000000007</v>
      </c>
      <c r="AB36" s="358"/>
      <c r="AC36" s="159">
        <f t="shared" si="5"/>
        <v>5592.4000000000005</v>
      </c>
      <c r="AD36" s="103"/>
      <c r="AE36" s="93">
        <f>+SUMIF(WRM!$B$7:$B$118,$D36,WRM!$AC$7:$AC$118)</f>
        <v>414.1</v>
      </c>
      <c r="AF36" s="103"/>
      <c r="AG36" s="103">
        <f t="shared" si="6"/>
        <v>6006.5000000000009</v>
      </c>
      <c r="AH36" s="103"/>
      <c r="AI36" s="93">
        <f>+SUMIF(WRM!$B$7:$B$118,$D36,WRM!$AG$7:$AG$118)</f>
        <v>184.5</v>
      </c>
      <c r="AJ36" s="99"/>
      <c r="AK36" s="99">
        <f t="shared" si="7"/>
        <v>6191.0000000000009</v>
      </c>
      <c r="AL36" s="103"/>
      <c r="AM36" s="93">
        <f>+SUMIF(WRM!$B$7:$B$118,$D36,WRM!$AK$7:$AK$118)</f>
        <v>280.85000000000002</v>
      </c>
      <c r="AN36" s="103"/>
      <c r="AO36" s="351">
        <f t="shared" si="8"/>
        <v>879.45</v>
      </c>
      <c r="AP36" s="99"/>
      <c r="AQ36" s="99">
        <f t="shared" si="9"/>
        <v>6471.8500000000013</v>
      </c>
      <c r="AR36" s="103"/>
      <c r="AS36" s="93">
        <f>+SUMIF(WRM!$B$7:$B$118,$D36,WRM!$AQ$7:$AQ$118)</f>
        <v>756.45</v>
      </c>
      <c r="AT36" s="99"/>
      <c r="AU36" s="99">
        <f t="shared" si="10"/>
        <v>7228.3000000000011</v>
      </c>
      <c r="AV36" s="103"/>
      <c r="AW36" s="93">
        <f>+SUMIF(WRM!$B$7:$B$118,$D36,WRM!$AU$7:$AU$118)</f>
        <v>0</v>
      </c>
      <c r="AX36" s="99"/>
      <c r="AY36" s="99">
        <f t="shared" si="11"/>
        <v>7228.3000000000011</v>
      </c>
      <c r="AZ36" s="103"/>
      <c r="BA36" s="93">
        <f>+SUMIF(WRM!$B$7:$B$118,$D36,WRM!$AY$7:$AY$118)</f>
        <v>397.7</v>
      </c>
      <c r="BB36" s="103"/>
      <c r="BC36" s="351">
        <f t="shared" si="12"/>
        <v>1154.1500000000001</v>
      </c>
      <c r="BD36" s="358"/>
      <c r="BE36" s="159">
        <f t="shared" si="13"/>
        <v>2033.6000000000001</v>
      </c>
      <c r="BF36" s="103"/>
      <c r="BG36" s="99">
        <f t="shared" si="14"/>
        <v>7626.0000000000009</v>
      </c>
      <c r="BH36" s="8"/>
      <c r="BI36" s="8"/>
      <c r="BJ36" s="8"/>
    </row>
    <row r="37" spans="3:62" x14ac:dyDescent="0.3">
      <c r="C37" s="4125" t="s">
        <v>971</v>
      </c>
      <c r="D37" s="4125"/>
      <c r="E37" s="708"/>
      <c r="F37" s="107"/>
      <c r="G37" s="108">
        <f>SUM(G4:G36)</f>
        <v>34112</v>
      </c>
      <c r="H37" s="108"/>
      <c r="I37" s="108">
        <f>SUM(I4:I36)</f>
        <v>36869.130000000005</v>
      </c>
      <c r="J37" s="108"/>
      <c r="K37" s="109">
        <f>SUM(K4:K36)</f>
        <v>70981.12999999999</v>
      </c>
      <c r="L37" s="108"/>
      <c r="M37" s="108">
        <f>SUM(M4:M36)</f>
        <v>36891.800000000003</v>
      </c>
      <c r="N37" s="108"/>
      <c r="O37" s="108">
        <f>SUM(O4:O36)</f>
        <v>107872.93000000001</v>
      </c>
      <c r="P37" s="108"/>
      <c r="Q37" s="108">
        <f>SUM(Q4:Q36)</f>
        <v>35795.05000000001</v>
      </c>
      <c r="R37" s="108"/>
      <c r="S37" s="108">
        <f>SUM(S4:S36)</f>
        <v>143667.98000000004</v>
      </c>
      <c r="T37" s="108"/>
      <c r="U37" s="108">
        <f>SUM(U4:U36)</f>
        <v>40928.25</v>
      </c>
      <c r="V37" s="108"/>
      <c r="W37" s="108">
        <f>SUM(W4:W36)</f>
        <v>184596.23000000004</v>
      </c>
      <c r="X37" s="108"/>
      <c r="Y37" s="108">
        <f>SUM(Y4:Y36)</f>
        <v>40813.449999999997</v>
      </c>
      <c r="Z37" s="108"/>
      <c r="AA37" s="352">
        <f>SUM(AA4:AA36)</f>
        <v>117536.75</v>
      </c>
      <c r="AB37" s="358"/>
      <c r="AC37" s="352">
        <f t="shared" si="5"/>
        <v>225409.68</v>
      </c>
      <c r="AD37" s="108"/>
      <c r="AE37" s="108">
        <f>SUM(AE4:AE36)</f>
        <v>40696.590000000004</v>
      </c>
      <c r="AF37" s="108"/>
      <c r="AG37" s="108">
        <f>SUM(AG4:AG36)</f>
        <v>266106.27</v>
      </c>
      <c r="AH37" s="108"/>
      <c r="AI37" s="108">
        <f>SUM(AI4:AI36)</f>
        <v>19950.600000000002</v>
      </c>
      <c r="AJ37" s="108"/>
      <c r="AK37" s="108">
        <f>SUM(AK4:AK36)</f>
        <v>286056.87</v>
      </c>
      <c r="AL37" s="108"/>
      <c r="AM37" s="108">
        <f>SUM(AM4:AM36)</f>
        <v>38943.850000000006</v>
      </c>
      <c r="AN37" s="108"/>
      <c r="AO37" s="352">
        <f>SUM(AO4:AO36)</f>
        <v>99591.040000000037</v>
      </c>
      <c r="AP37" s="108"/>
      <c r="AQ37" s="108">
        <f>SUM(AQ4:AQ36)</f>
        <v>325000.71999999997</v>
      </c>
      <c r="AR37" s="108"/>
      <c r="AS37" s="108">
        <f>SUM(AS4:AS36)</f>
        <v>38226.35</v>
      </c>
      <c r="AT37" s="108"/>
      <c r="AU37" s="108">
        <f>SUM(AU4:AU36)</f>
        <v>363227.06999999995</v>
      </c>
      <c r="AV37" s="103"/>
      <c r="AW37" s="108">
        <f>SUM(AW4:AW36)</f>
        <v>33339.050000000003</v>
      </c>
      <c r="AX37" s="108"/>
      <c r="AY37" s="108">
        <f>SUM(AY4:AY36)</f>
        <v>396566.11999999994</v>
      </c>
      <c r="AZ37" s="103"/>
      <c r="BA37" s="108">
        <f>SUM(BA4:BA36)</f>
        <v>41500.200000000019</v>
      </c>
      <c r="BB37" s="103"/>
      <c r="BC37" s="352">
        <f>SUM(BC4:BC36)</f>
        <v>113065.59999999998</v>
      </c>
      <c r="BD37" s="358"/>
      <c r="BE37" s="352">
        <f>AO37+BC37</f>
        <v>212656.64000000001</v>
      </c>
      <c r="BF37" s="103"/>
      <c r="BG37" s="108">
        <f>SUM(BG4:BG36)</f>
        <v>438066.32000000007</v>
      </c>
      <c r="BH37" s="556"/>
      <c r="BI37" s="8"/>
      <c r="BJ37" s="8"/>
    </row>
    <row r="38" spans="3:62" x14ac:dyDescent="0.3">
      <c r="C38" s="92" t="s">
        <v>91</v>
      </c>
      <c r="D38" s="92" t="s">
        <v>1046</v>
      </c>
      <c r="E38" s="708"/>
      <c r="F38" s="92"/>
      <c r="G38" s="93">
        <f>+SUMIF(BM!$B$7:$B$40,$D38,BM!$E$7:$E$40)</f>
        <v>21888.995000000021</v>
      </c>
      <c r="H38" s="93"/>
      <c r="I38" s="93">
        <f>+SUMIF(BM!$B$7:$B$40,$D38,BM!$G$7:$G$40)</f>
        <v>21302.018000000018</v>
      </c>
      <c r="J38" s="99"/>
      <c r="K38" s="99">
        <f t="shared" ref="K38:K74" si="53">+G38+I38</f>
        <v>43191.013000000035</v>
      </c>
      <c r="L38" s="93"/>
      <c r="M38" s="93">
        <f>+SUMIF(BM!$B$7:$B$40,$D38,BM!$K$7:$K$40)</f>
        <v>17825.280000000021</v>
      </c>
      <c r="N38" s="103"/>
      <c r="O38" s="103">
        <f t="shared" ref="O38:O74" si="54">+G38+I38+M38</f>
        <v>61016.293000000056</v>
      </c>
      <c r="P38" s="93"/>
      <c r="Q38" s="93">
        <f>+SUMIF(BM!$B$7:$B$40,$D38,BM!$O$7:$O$40)</f>
        <v>28577.170000000027</v>
      </c>
      <c r="R38" s="103"/>
      <c r="S38" s="103">
        <f t="shared" si="41"/>
        <v>89593.463000000076</v>
      </c>
      <c r="T38" s="93"/>
      <c r="U38" s="93">
        <f>+SUMIF(BM!$B$7:$B$40,$D38,BM!$S$7:$S$40)</f>
        <v>33213.27600000002</v>
      </c>
      <c r="V38" s="103"/>
      <c r="W38" s="103">
        <f t="shared" ref="W38:W43" si="55">S38+U38</f>
        <v>122806.73900000009</v>
      </c>
      <c r="X38" s="103"/>
      <c r="Y38" s="93">
        <f>+SUMIF(BM!$B$7:$B$40,$D38,BM!$W$7:$W$40)</f>
        <v>20386.04500000002</v>
      </c>
      <c r="Z38" s="103"/>
      <c r="AA38" s="351">
        <f>Q38+U38+Y38</f>
        <v>82176.491000000067</v>
      </c>
      <c r="AB38" s="358"/>
      <c r="AC38" s="159">
        <f t="shared" si="5"/>
        <v>143192.78400000013</v>
      </c>
      <c r="AD38" s="103"/>
      <c r="AE38" s="93">
        <f>+SUMIF(BM!$B$7:$B$40,$D38,BM!$AC$7:$AC$40)</f>
        <v>18856.439999999999</v>
      </c>
      <c r="AF38" s="103"/>
      <c r="AG38" s="103">
        <f t="shared" ref="AG38:AG43" si="56">AC38+AE38</f>
        <v>162049.22400000013</v>
      </c>
      <c r="AH38" s="103"/>
      <c r="AI38" s="93">
        <f>+SUMIF(BM!$B$7:$B$40,$D38,BM!$AG$7:$AG$40)</f>
        <v>1674.8249999999998</v>
      </c>
      <c r="AJ38" s="103"/>
      <c r="AK38" s="99">
        <f t="shared" ref="AK38:AK43" si="57">AG38+AI38</f>
        <v>163724.04900000014</v>
      </c>
      <c r="AL38" s="103"/>
      <c r="AM38" s="93">
        <f>+SUMIF(BM!$B$7:$B$40,$D38,BM!$AK$7:$AK$40)</f>
        <v>16538.060000000005</v>
      </c>
      <c r="AN38" s="103"/>
      <c r="AO38" s="351">
        <f>AE38+AI38+AM38</f>
        <v>37069.325000000004</v>
      </c>
      <c r="AP38" s="103"/>
      <c r="AQ38" s="99">
        <f t="shared" ref="AQ38:AQ43" si="58">AK38+AM38</f>
        <v>180262.10900000014</v>
      </c>
      <c r="AR38" s="103"/>
      <c r="AS38" s="93">
        <f>+SUMIF(BM!$B$7:$B$40,$D38,BM!$AQ$7:$AQ$40)</f>
        <v>12937.125000000004</v>
      </c>
      <c r="AT38" s="103"/>
      <c r="AU38" s="99">
        <f t="shared" ref="AU38:AU43" si="59">AQ38+AS38</f>
        <v>193199.23400000014</v>
      </c>
      <c r="AV38" s="103"/>
      <c r="AW38" s="93">
        <f>+SUMIF(BM!$B$7:$B$40,$D38,BM!$AU$7:$AU$40)</f>
        <v>20498.365000000005</v>
      </c>
      <c r="AX38" s="103"/>
      <c r="AY38" s="99">
        <f t="shared" ref="AY38:AY43" si="60">AU38+AW38</f>
        <v>213697.59900000016</v>
      </c>
      <c r="AZ38" s="103"/>
      <c r="BA38" s="93">
        <f>+SUMIF(BM!$B$7:$B$40,$D38,BM!$AY$7:$AY$40)</f>
        <v>16234.730000000005</v>
      </c>
      <c r="BB38" s="103"/>
      <c r="BC38" s="351">
        <f>AS38+AW38+BA38</f>
        <v>49670.220000000008</v>
      </c>
      <c r="BD38" s="358"/>
      <c r="BE38" s="159">
        <f t="shared" si="13"/>
        <v>86739.545000000013</v>
      </c>
      <c r="BF38" s="103"/>
      <c r="BG38" s="99">
        <f t="shared" si="14"/>
        <v>229932.32900000017</v>
      </c>
      <c r="BH38" s="8"/>
      <c r="BI38" s="8"/>
      <c r="BJ38" s="8"/>
    </row>
    <row r="39" spans="3:62" x14ac:dyDescent="0.3">
      <c r="C39" s="92" t="s">
        <v>91</v>
      </c>
      <c r="D39" s="92" t="s">
        <v>1047</v>
      </c>
      <c r="E39" s="708"/>
      <c r="F39" s="92"/>
      <c r="G39" s="93">
        <f>+SUMIF(BM!$B$7:$B$40,$D39,BM!$E$7:$E$40)</f>
        <v>17623.607000000011</v>
      </c>
      <c r="H39" s="93"/>
      <c r="I39" s="93">
        <f>+SUMIF(BM!$B$7:$B$40,$D39,BM!$G$7:$G$40)</f>
        <v>9998.0049999999992</v>
      </c>
      <c r="J39" s="99"/>
      <c r="K39" s="99">
        <f t="shared" si="53"/>
        <v>27621.612000000008</v>
      </c>
      <c r="L39" s="93"/>
      <c r="M39" s="93">
        <f>+SUMIF(BM!$B$7:$B$40,$D39,BM!$K$7:$K$40)</f>
        <v>6337.454999999999</v>
      </c>
      <c r="N39" s="103"/>
      <c r="O39" s="103">
        <f t="shared" si="54"/>
        <v>33959.06700000001</v>
      </c>
      <c r="P39" s="93"/>
      <c r="Q39" s="93">
        <f>+SUMIF(BM!$B$7:$B$40,$D39,BM!$O$7:$O$40)</f>
        <v>14871.390000000003</v>
      </c>
      <c r="R39" s="103"/>
      <c r="S39" s="103">
        <f t="shared" si="41"/>
        <v>48830.457000000009</v>
      </c>
      <c r="T39" s="93"/>
      <c r="U39" s="93">
        <f>+SUMIF(BM!$B$7:$B$40,$D39,BM!$S$7:$S$40)</f>
        <v>16333.137000000002</v>
      </c>
      <c r="V39" s="103"/>
      <c r="W39" s="103">
        <f t="shared" si="55"/>
        <v>65163.594000000012</v>
      </c>
      <c r="X39" s="103"/>
      <c r="Y39" s="93">
        <f>+SUMIF(BM!$B$7:$B$40,$D39,BM!$W$7:$W$40)</f>
        <v>23319.195</v>
      </c>
      <c r="Z39" s="103"/>
      <c r="AA39" s="351">
        <f t="shared" ref="AA39:AA43" si="61">Q39+U39+Y39</f>
        <v>54523.722000000009</v>
      </c>
      <c r="AB39" s="358"/>
      <c r="AC39" s="159">
        <f t="shared" si="5"/>
        <v>88482.789000000019</v>
      </c>
      <c r="AD39" s="103"/>
      <c r="AE39" s="93">
        <f>+SUMIF(BM!$B$7:$B$40,$D39,BM!$AC$7:$AC$40)</f>
        <v>11991.88</v>
      </c>
      <c r="AF39" s="103"/>
      <c r="AG39" s="103">
        <f t="shared" si="56"/>
        <v>100474.66900000002</v>
      </c>
      <c r="AH39" s="103"/>
      <c r="AI39" s="93">
        <f>+SUMIF(BM!$B$7:$B$40,$D39,BM!$AG$7:$AG$40)</f>
        <v>0</v>
      </c>
      <c r="AJ39" s="103"/>
      <c r="AK39" s="99">
        <f t="shared" si="57"/>
        <v>100474.66900000002</v>
      </c>
      <c r="AL39" s="103"/>
      <c r="AM39" s="93">
        <f>+SUMIF(BM!$B$7:$B$40,$D39,BM!$AK$7:$AK$40)</f>
        <v>19161.365000000013</v>
      </c>
      <c r="AN39" s="103"/>
      <c r="AO39" s="351">
        <f t="shared" ref="AO39:AO43" si="62">AE39+AI39+AM39</f>
        <v>31153.24500000001</v>
      </c>
      <c r="AP39" s="103"/>
      <c r="AQ39" s="99">
        <f t="shared" si="58"/>
        <v>119636.03400000004</v>
      </c>
      <c r="AR39" s="103"/>
      <c r="AS39" s="93">
        <f>+SUMIF(BM!$B$7:$B$40,$D39,BM!$AQ$7:$AQ$40)</f>
        <v>19081.88</v>
      </c>
      <c r="AT39" s="103"/>
      <c r="AU39" s="99">
        <f t="shared" si="59"/>
        <v>138717.91400000005</v>
      </c>
      <c r="AV39" s="108"/>
      <c r="AW39" s="93">
        <f>+SUMIF(BM!$B$7:$B$40,$D39,BM!$AU$7:$AU$40)</f>
        <v>13546.21000000001</v>
      </c>
      <c r="AX39" s="103"/>
      <c r="AY39" s="99">
        <f t="shared" si="60"/>
        <v>152264.12400000007</v>
      </c>
      <c r="AZ39" s="108"/>
      <c r="BA39" s="93">
        <f>+SUMIF(BM!$B$7:$B$40,$D39,BM!$AY$7:$AY$40)</f>
        <v>26490.700000000019</v>
      </c>
      <c r="BB39" s="108"/>
      <c r="BC39" s="351">
        <f t="shared" ref="BC39:BC43" si="63">AS39+AW39+BA39</f>
        <v>59118.79000000003</v>
      </c>
      <c r="BD39" s="358"/>
      <c r="BE39" s="159">
        <f t="shared" si="13"/>
        <v>90272.035000000033</v>
      </c>
      <c r="BF39" s="108"/>
      <c r="BG39" s="99">
        <f t="shared" si="14"/>
        <v>178754.82400000008</v>
      </c>
      <c r="BH39" s="8"/>
      <c r="BI39" s="8"/>
      <c r="BJ39" s="8"/>
    </row>
    <row r="40" spans="3:62" x14ac:dyDescent="0.3">
      <c r="C40" s="92" t="s">
        <v>91</v>
      </c>
      <c r="D40" s="92" t="s">
        <v>1150</v>
      </c>
      <c r="E40" s="708"/>
      <c r="F40" s="92"/>
      <c r="G40" s="93">
        <f>+SUMIF(BM!$B$7:$B$40,$D40,BM!$E$7:$E$40)</f>
        <v>29374.38000000007</v>
      </c>
      <c r="H40" s="93"/>
      <c r="I40" s="93">
        <f>+SUMIF(BM!$B$7:$B$40,$D40,BM!$G$7:$G$40)</f>
        <v>33937.9920000001</v>
      </c>
      <c r="J40" s="99"/>
      <c r="K40" s="99">
        <f t="shared" si="53"/>
        <v>63312.37200000017</v>
      </c>
      <c r="L40" s="93"/>
      <c r="M40" s="93">
        <f>+SUMIF(BM!$B$7:$B$40,$D40,BM!$K$7:$K$40)</f>
        <v>23975.393000000033</v>
      </c>
      <c r="N40" s="103"/>
      <c r="O40" s="103">
        <f t="shared" si="54"/>
        <v>87287.765000000203</v>
      </c>
      <c r="P40" s="93"/>
      <c r="Q40" s="93">
        <f>+SUMIF(BM!$B$7:$B$40,$D40,BM!$O$7:$O$40)</f>
        <v>24292.735000000041</v>
      </c>
      <c r="R40" s="103"/>
      <c r="S40" s="103">
        <f t="shared" si="41"/>
        <v>111580.50000000025</v>
      </c>
      <c r="T40" s="93"/>
      <c r="U40" s="93">
        <f>+SUMIF(BM!$B$7:$B$40,$D40,BM!$S$7:$S$40)</f>
        <v>21617.730000000025</v>
      </c>
      <c r="V40" s="103"/>
      <c r="W40" s="103">
        <f t="shared" si="55"/>
        <v>133198.23000000027</v>
      </c>
      <c r="X40" s="103"/>
      <c r="Y40" s="93">
        <f>+SUMIF(BM!$B$7:$B$40,$D40,BM!$W$7:$W$40)</f>
        <v>24613.715000000018</v>
      </c>
      <c r="Z40" s="103"/>
      <c r="AA40" s="351">
        <f t="shared" si="61"/>
        <v>70524.18000000008</v>
      </c>
      <c r="AB40" s="358"/>
      <c r="AC40" s="159">
        <f t="shared" si="5"/>
        <v>157811.9450000003</v>
      </c>
      <c r="AD40" s="103"/>
      <c r="AE40" s="93">
        <f>+SUMIF(BM!$B$7:$B$40,$D40,BM!$AC$7:$AC$40)</f>
        <v>34364.19</v>
      </c>
      <c r="AF40" s="103"/>
      <c r="AG40" s="103">
        <f t="shared" si="56"/>
        <v>192176.1350000003</v>
      </c>
      <c r="AH40" s="103"/>
      <c r="AI40" s="93">
        <f>+SUMIF(BM!$B$7:$B$40,$D40,BM!$AG$7:$AG$40)</f>
        <v>1494.8950000000002</v>
      </c>
      <c r="AJ40" s="103"/>
      <c r="AK40" s="99">
        <f t="shared" si="57"/>
        <v>193671.03000000029</v>
      </c>
      <c r="AL40" s="103"/>
      <c r="AM40" s="93">
        <f>+SUMIF(BM!$B$7:$B$40,$D40,BM!$AK$7:$AK$40)</f>
        <v>33898.930000000044</v>
      </c>
      <c r="AN40" s="103"/>
      <c r="AO40" s="351">
        <f t="shared" si="62"/>
        <v>69758.015000000043</v>
      </c>
      <c r="AP40" s="103"/>
      <c r="AQ40" s="99">
        <f t="shared" si="58"/>
        <v>227569.96000000034</v>
      </c>
      <c r="AR40" s="103"/>
      <c r="AS40" s="93">
        <f>+SUMIF(BM!$B$7:$B$40,$D40,BM!$AQ$7:$AQ$40)</f>
        <v>35524.17500000009</v>
      </c>
      <c r="AT40" s="103"/>
      <c r="AU40" s="99">
        <f t="shared" si="59"/>
        <v>263094.13500000042</v>
      </c>
      <c r="AV40" s="103"/>
      <c r="AW40" s="93">
        <f>+SUMIF(BM!$B$7:$B$40,$D40,BM!$AU$7:$AU$40)</f>
        <v>28920.870000000039</v>
      </c>
      <c r="AX40" s="103"/>
      <c r="AY40" s="99">
        <f t="shared" si="60"/>
        <v>292015.00500000047</v>
      </c>
      <c r="AZ40" s="103"/>
      <c r="BA40" s="93">
        <f>+SUMIF(BM!$B$7:$B$40,$D40,BM!$AY$7:$AY$40)</f>
        <v>35285.180000000037</v>
      </c>
      <c r="BB40" s="103"/>
      <c r="BC40" s="351">
        <f t="shared" si="63"/>
        <v>99730.225000000166</v>
      </c>
      <c r="BD40" s="358"/>
      <c r="BE40" s="159">
        <f t="shared" si="13"/>
        <v>169488.24000000022</v>
      </c>
      <c r="BF40" s="103"/>
      <c r="BG40" s="99">
        <f t="shared" si="14"/>
        <v>327300.18500000052</v>
      </c>
      <c r="BH40" s="8"/>
      <c r="BI40" s="8"/>
      <c r="BJ40" s="8"/>
    </row>
    <row r="41" spans="3:62" s="366" customFormat="1" x14ac:dyDescent="0.3">
      <c r="C41" s="92" t="s">
        <v>91</v>
      </c>
      <c r="D41" s="92" t="s">
        <v>1129</v>
      </c>
      <c r="E41" s="708"/>
      <c r="F41" s="92"/>
      <c r="G41" s="93">
        <f>+SUMIF(BM!$B$7:$B$40,$D41,BM!$E$7:$E$40)</f>
        <v>0</v>
      </c>
      <c r="H41" s="93"/>
      <c r="I41" s="93">
        <f>+SUMIF(BM!$B$7:$B$40,$D41,BM!$G$7:$G$40)</f>
        <v>0</v>
      </c>
      <c r="J41" s="99"/>
      <c r="K41" s="99">
        <f t="shared" si="53"/>
        <v>0</v>
      </c>
      <c r="L41" s="93"/>
      <c r="M41" s="93">
        <f>+SUMIF(BM!$B$7:$B$40,$D41,BM!$K$7:$K$40)</f>
        <v>0</v>
      </c>
      <c r="N41" s="103"/>
      <c r="O41" s="103">
        <f t="shared" si="54"/>
        <v>0</v>
      </c>
      <c r="P41" s="93"/>
      <c r="Q41" s="93">
        <f>+SUMIF(BM!$B$7:$B$40,$D41,BM!$O$7:$O$40)</f>
        <v>0</v>
      </c>
      <c r="R41" s="103"/>
      <c r="S41" s="103">
        <f t="shared" si="41"/>
        <v>0</v>
      </c>
      <c r="T41" s="93"/>
      <c r="U41" s="93">
        <f>+SUMIF(BM!$B$7:$B$40,$D41,BM!$S$7:$S$40)</f>
        <v>0</v>
      </c>
      <c r="V41" s="103"/>
      <c r="W41" s="103">
        <f t="shared" si="55"/>
        <v>0</v>
      </c>
      <c r="X41" s="103"/>
      <c r="Y41" s="93">
        <f>+SUMIF(BM!$B$7:$B$40,$D41,BM!$W$7:$W$40)</f>
        <v>0</v>
      </c>
      <c r="Z41" s="103"/>
      <c r="AA41" s="351">
        <f t="shared" si="61"/>
        <v>0</v>
      </c>
      <c r="AB41" s="358"/>
      <c r="AC41" s="159">
        <f t="shared" si="5"/>
        <v>0</v>
      </c>
      <c r="AD41" s="103"/>
      <c r="AE41" s="93">
        <f>+SUMIF(BM!$B$7:$B$40,$D41,BM!$AC$7:$AC$40)</f>
        <v>0</v>
      </c>
      <c r="AF41" s="103"/>
      <c r="AG41" s="103">
        <f t="shared" si="56"/>
        <v>0</v>
      </c>
      <c r="AH41" s="103"/>
      <c r="AI41" s="93">
        <f>+SUMIF(BM!$B$7:$B$40,$D41,BM!$AG$7:$AG$40)</f>
        <v>0</v>
      </c>
      <c r="AJ41" s="103"/>
      <c r="AK41" s="99">
        <f t="shared" si="57"/>
        <v>0</v>
      </c>
      <c r="AL41" s="103"/>
      <c r="AM41" s="93">
        <f>+SUMIF(BM!$B$7:$B$40,$D41,BM!$AK$7:$AK$40)</f>
        <v>0</v>
      </c>
      <c r="AN41" s="103"/>
      <c r="AO41" s="351">
        <f t="shared" si="62"/>
        <v>0</v>
      </c>
      <c r="AP41" s="103"/>
      <c r="AQ41" s="99">
        <f t="shared" si="58"/>
        <v>0</v>
      </c>
      <c r="AR41" s="103"/>
      <c r="AS41" s="93">
        <f>+SUMIF(BM!$B$7:$B$40,$D41,BM!$AQ$7:$AQ$40)</f>
        <v>0</v>
      </c>
      <c r="AT41" s="103"/>
      <c r="AU41" s="99">
        <f t="shared" si="59"/>
        <v>0</v>
      </c>
      <c r="AV41" s="103"/>
      <c r="AW41" s="93">
        <f>+SUMIF(BM!$B$7:$B$40,$D41,BM!$AU$7:$AU$40)</f>
        <v>0</v>
      </c>
      <c r="AX41" s="103"/>
      <c r="AY41" s="99">
        <f t="shared" si="60"/>
        <v>0</v>
      </c>
      <c r="AZ41" s="103"/>
      <c r="BA41" s="93">
        <f>+SUMIF(BM!$B$7:$B$40,$D41,BM!$AY$7:$AY$40)</f>
        <v>0</v>
      </c>
      <c r="BB41" s="103"/>
      <c r="BC41" s="351">
        <f t="shared" si="63"/>
        <v>0</v>
      </c>
      <c r="BD41" s="358"/>
      <c r="BE41" s="159">
        <f t="shared" si="13"/>
        <v>0</v>
      </c>
      <c r="BF41" s="103"/>
      <c r="BG41" s="99">
        <f t="shared" si="14"/>
        <v>0</v>
      </c>
      <c r="BH41" s="8"/>
      <c r="BI41" s="8"/>
      <c r="BJ41" s="8"/>
    </row>
    <row r="42" spans="3:62" s="362" customFormat="1" x14ac:dyDescent="0.3">
      <c r="C42" s="92" t="s">
        <v>91</v>
      </c>
      <c r="D42" s="92" t="s">
        <v>1048</v>
      </c>
      <c r="E42" s="708"/>
      <c r="F42" s="92"/>
      <c r="G42" s="93">
        <f>+SUMIF(BM!$B$7:$B$40,$D42,BM!$E$7:$E$40)</f>
        <v>687.12000000000012</v>
      </c>
      <c r="H42" s="93"/>
      <c r="I42" s="93">
        <f>+SUMIF(BM!$B$7:$B$40,$D42,BM!$G$7:$G$40)</f>
        <v>0</v>
      </c>
      <c r="J42" s="99"/>
      <c r="K42" s="99">
        <f t="shared" si="53"/>
        <v>687.12000000000012</v>
      </c>
      <c r="L42" s="93"/>
      <c r="M42" s="93">
        <f>+SUMIF(BM!$B$7:$B$40,$D42,BM!$K$7:$K$40)</f>
        <v>1537.84</v>
      </c>
      <c r="N42" s="103"/>
      <c r="O42" s="103">
        <f t="shared" si="54"/>
        <v>2224.96</v>
      </c>
      <c r="P42" s="93"/>
      <c r="Q42" s="93">
        <f>+SUMIF(BM!$B$7:$B$40,$D42,BM!$O$7:$O$40)</f>
        <v>2355.8399999999997</v>
      </c>
      <c r="R42" s="103"/>
      <c r="S42" s="103">
        <f t="shared" si="41"/>
        <v>4580.7999999999993</v>
      </c>
      <c r="T42" s="93"/>
      <c r="U42" s="93">
        <f>+SUMIF(BM!$B$7:$B$40,$D42,BM!$S$7:$S$40)</f>
        <v>0</v>
      </c>
      <c r="V42" s="103"/>
      <c r="W42" s="103">
        <f t="shared" si="55"/>
        <v>4580.7999999999993</v>
      </c>
      <c r="X42" s="103"/>
      <c r="Y42" s="93">
        <f>+SUMIF(BM!$B$7:$B$40,$D42,BM!$W$7:$W$40)</f>
        <v>1519.4350000000002</v>
      </c>
      <c r="Z42" s="103"/>
      <c r="AA42" s="351">
        <f t="shared" si="61"/>
        <v>3875.2749999999996</v>
      </c>
      <c r="AB42" s="358"/>
      <c r="AC42" s="159">
        <f t="shared" si="5"/>
        <v>6100.2349999999997</v>
      </c>
      <c r="AD42" s="103"/>
      <c r="AE42" s="93">
        <f>+SUMIF(BM!$B$7:$B$40,$D42,BM!$AC$7:$AC$40)</f>
        <v>0</v>
      </c>
      <c r="AF42" s="103"/>
      <c r="AG42" s="103">
        <f t="shared" si="56"/>
        <v>6100.2349999999997</v>
      </c>
      <c r="AH42" s="103"/>
      <c r="AI42" s="93">
        <f>+SUMIF(BM!$B$7:$B$40,$D42,BM!$AG$7:$AG$40)</f>
        <v>0</v>
      </c>
      <c r="AJ42" s="103"/>
      <c r="AK42" s="99">
        <f t="shared" si="57"/>
        <v>6100.2349999999997</v>
      </c>
      <c r="AL42" s="103"/>
      <c r="AM42" s="93">
        <f>+SUMIF(BM!$B$7:$B$40,$D42,BM!$AK$7:$AK$40)</f>
        <v>1032.2749999999999</v>
      </c>
      <c r="AN42" s="103"/>
      <c r="AO42" s="351">
        <f t="shared" si="62"/>
        <v>1032.2749999999999</v>
      </c>
      <c r="AP42" s="103"/>
      <c r="AQ42" s="99">
        <f t="shared" si="58"/>
        <v>7132.5099999999993</v>
      </c>
      <c r="AR42" s="103"/>
      <c r="AS42" s="93">
        <f>+SUMIF(BM!$B$7:$B$40,$D42,BM!$AQ$7:$AQ$40)</f>
        <v>1811.87</v>
      </c>
      <c r="AT42" s="103"/>
      <c r="AU42" s="99">
        <f t="shared" si="59"/>
        <v>8944.3799999999992</v>
      </c>
      <c r="AV42" s="103"/>
      <c r="AW42" s="93">
        <f>+SUMIF(BM!$B$7:$B$40,$D42,BM!$AU$7:$AU$40)</f>
        <v>1799.5999999999995</v>
      </c>
      <c r="AX42" s="103"/>
      <c r="AY42" s="99">
        <f t="shared" si="60"/>
        <v>10743.98</v>
      </c>
      <c r="AZ42" s="103"/>
      <c r="BA42" s="93">
        <f>+SUMIF(BM!$B$7:$B$40,$D42,BM!$AY$7:$AY$40)</f>
        <v>0</v>
      </c>
      <c r="BB42" s="103"/>
      <c r="BC42" s="351">
        <f t="shared" si="63"/>
        <v>3611.4699999999993</v>
      </c>
      <c r="BD42" s="358"/>
      <c r="BE42" s="159">
        <f t="shared" si="13"/>
        <v>4643.744999999999</v>
      </c>
      <c r="BF42" s="103"/>
      <c r="BG42" s="99">
        <f t="shared" si="14"/>
        <v>10743.98</v>
      </c>
      <c r="BH42" s="8"/>
      <c r="BI42" s="8"/>
      <c r="BJ42" s="8"/>
    </row>
    <row r="43" spans="3:62" x14ac:dyDescent="0.3">
      <c r="C43" s="92" t="s">
        <v>91</v>
      </c>
      <c r="D43" s="92" t="s">
        <v>1017</v>
      </c>
      <c r="E43" s="708"/>
      <c r="F43" s="92"/>
      <c r="G43" s="93">
        <f>+SUMIF(BM!$B$7:$B$40,$D43,BM!$E$7:$E$40)</f>
        <v>0</v>
      </c>
      <c r="H43" s="93"/>
      <c r="I43" s="93">
        <f>+SUMIF(BM!$B$7:$B$40,$D43,BM!$G$7:$G$40)</f>
        <v>0</v>
      </c>
      <c r="J43" s="99"/>
      <c r="K43" s="99">
        <f t="shared" si="53"/>
        <v>0</v>
      </c>
      <c r="L43" s="93"/>
      <c r="M43" s="93">
        <f>+SUMIF(BM!$B$7:$B$40,$D43,BM!$K$7:$K$40)</f>
        <v>0</v>
      </c>
      <c r="N43" s="103"/>
      <c r="O43" s="103">
        <f t="shared" si="54"/>
        <v>0</v>
      </c>
      <c r="P43" s="93"/>
      <c r="Q43" s="93">
        <f>+SUMIF(BM!$B$7:$B$40,$D43,BM!$O$7:$O$40)</f>
        <v>0</v>
      </c>
      <c r="R43" s="103"/>
      <c r="S43" s="103">
        <f t="shared" si="41"/>
        <v>0</v>
      </c>
      <c r="T43" s="93"/>
      <c r="U43" s="93">
        <f>+SUMIF(BM!$B$7:$B$40,$D43,BM!$S$7:$S$40)</f>
        <v>0</v>
      </c>
      <c r="V43" s="103"/>
      <c r="W43" s="103">
        <f t="shared" si="55"/>
        <v>0</v>
      </c>
      <c r="X43" s="103"/>
      <c r="Y43" s="93">
        <f>+SUMIF(BM!$B$7:$B$40,$D43,BM!$W$7:$W$40)</f>
        <v>646.2199999999998</v>
      </c>
      <c r="Z43" s="103"/>
      <c r="AA43" s="351">
        <f t="shared" si="61"/>
        <v>646.2199999999998</v>
      </c>
      <c r="AB43" s="358"/>
      <c r="AC43" s="159">
        <f t="shared" si="5"/>
        <v>646.2199999999998</v>
      </c>
      <c r="AD43" s="103"/>
      <c r="AE43" s="93">
        <f>+SUMIF(BM!$B$7:$B$40,$D43,BM!$AC$7:$AC$40)</f>
        <v>1535.2900000000002</v>
      </c>
      <c r="AF43" s="103"/>
      <c r="AG43" s="103">
        <f t="shared" si="56"/>
        <v>2181.5100000000002</v>
      </c>
      <c r="AH43" s="103"/>
      <c r="AI43" s="93">
        <f>+SUMIF(BM!$B$7:$B$40,$D43,BM!$AG$7:$AG$40)</f>
        <v>0</v>
      </c>
      <c r="AJ43" s="103"/>
      <c r="AK43" s="99">
        <f t="shared" si="57"/>
        <v>2181.5100000000002</v>
      </c>
      <c r="AL43" s="103"/>
      <c r="AM43" s="93">
        <f>+SUMIF(BM!$B$7:$B$40,$D43,BM!$AK$7:$AK$40)</f>
        <v>0</v>
      </c>
      <c r="AN43" s="103"/>
      <c r="AO43" s="351">
        <f t="shared" si="62"/>
        <v>1535.2900000000002</v>
      </c>
      <c r="AP43" s="103"/>
      <c r="AQ43" s="99">
        <f t="shared" si="58"/>
        <v>2181.5100000000002</v>
      </c>
      <c r="AR43" s="103"/>
      <c r="AS43" s="93">
        <f>+SUMIF(BM!$B$7:$B$40,$D43,BM!$AQ$7:$AQ$40)</f>
        <v>730.06499999999994</v>
      </c>
      <c r="AT43" s="103"/>
      <c r="AU43" s="99">
        <f t="shared" si="59"/>
        <v>2911.5750000000003</v>
      </c>
      <c r="AV43" s="108"/>
      <c r="AW43" s="93">
        <f>+SUMIF(BM!$B$7:$B$40,$D43,BM!$AU$7:$AU$40)</f>
        <v>1224.9549999999997</v>
      </c>
      <c r="AX43" s="103"/>
      <c r="AY43" s="99">
        <f t="shared" si="60"/>
        <v>4136.53</v>
      </c>
      <c r="AZ43" s="108"/>
      <c r="BA43" s="93">
        <f>+SUMIF(BM!$B$7:$B$40,$D43,BM!$AY$7:$AY$40)</f>
        <v>0</v>
      </c>
      <c r="BB43" s="108"/>
      <c r="BC43" s="351">
        <f t="shared" si="63"/>
        <v>1955.0199999999995</v>
      </c>
      <c r="BD43" s="358"/>
      <c r="BE43" s="159">
        <f t="shared" si="13"/>
        <v>3490.3099999999995</v>
      </c>
      <c r="BF43" s="108"/>
      <c r="BG43" s="99">
        <f t="shared" si="14"/>
        <v>4136.53</v>
      </c>
      <c r="BH43" s="8"/>
      <c r="BI43" s="8"/>
      <c r="BJ43" s="8"/>
    </row>
    <row r="44" spans="3:62" x14ac:dyDescent="0.3">
      <c r="C44" s="4125" t="s">
        <v>972</v>
      </c>
      <c r="D44" s="4125"/>
      <c r="E44" s="708"/>
      <c r="F44" s="107"/>
      <c r="G44" s="108">
        <f>SUM(G38:G43)</f>
        <v>69574.102000000101</v>
      </c>
      <c r="H44" s="108"/>
      <c r="I44" s="108">
        <f>SUM(I38:I43)</f>
        <v>65238.015000000116</v>
      </c>
      <c r="J44" s="108"/>
      <c r="K44" s="109">
        <f>SUM(K38:K43)</f>
        <v>134812.1170000002</v>
      </c>
      <c r="L44" s="108"/>
      <c r="M44" s="108">
        <f>SUM(M38:M43)</f>
        <v>49675.968000000052</v>
      </c>
      <c r="N44" s="108"/>
      <c r="O44" s="108">
        <f>SUM(O38:O43)</f>
        <v>184488.08500000028</v>
      </c>
      <c r="P44" s="108"/>
      <c r="Q44" s="108">
        <f>SUM(Q38:Q43)</f>
        <v>70097.135000000068</v>
      </c>
      <c r="R44" s="108"/>
      <c r="S44" s="108">
        <f>SUM(S38:S43)</f>
        <v>254585.22000000032</v>
      </c>
      <c r="T44" s="108"/>
      <c r="U44" s="108">
        <f>SUM(U38:U43)</f>
        <v>71164.14300000004</v>
      </c>
      <c r="V44" s="108"/>
      <c r="W44" s="108">
        <f>SUM(W38:W43)</f>
        <v>325749.36300000036</v>
      </c>
      <c r="X44" s="108"/>
      <c r="Y44" s="108">
        <f>SUM(Y38:Y43)</f>
        <v>70484.610000000044</v>
      </c>
      <c r="Z44" s="108"/>
      <c r="AA44" s="352">
        <f>SUM(AA38:AA43)</f>
        <v>211745.88800000015</v>
      </c>
      <c r="AB44" s="358"/>
      <c r="AC44" s="352">
        <f t="shared" si="5"/>
        <v>396233.97300000046</v>
      </c>
      <c r="AD44" s="108"/>
      <c r="AE44" s="108">
        <f>SUM(AE38:AE43)</f>
        <v>66747.8</v>
      </c>
      <c r="AF44" s="108"/>
      <c r="AG44" s="108">
        <f>SUM(AG38:AG43)</f>
        <v>462981.77300000045</v>
      </c>
      <c r="AH44" s="108"/>
      <c r="AI44" s="108">
        <f>SUM(AI38:AI43)</f>
        <v>3169.7200000000003</v>
      </c>
      <c r="AJ44" s="108"/>
      <c r="AK44" s="108">
        <f>SUM(AK38:AK43)</f>
        <v>466151.49300000048</v>
      </c>
      <c r="AL44" s="108"/>
      <c r="AM44" s="108">
        <f>SUM(AM38:AM43)</f>
        <v>70630.630000000063</v>
      </c>
      <c r="AN44" s="108"/>
      <c r="AO44" s="352">
        <f>SUM(AO38:AO43)</f>
        <v>140548.15000000005</v>
      </c>
      <c r="AP44" s="108"/>
      <c r="AQ44" s="108">
        <f>SUM(AQ38:AQ43)</f>
        <v>536782.12300000049</v>
      </c>
      <c r="AR44" s="108"/>
      <c r="AS44" s="108">
        <f>SUM(AS38:AS43)</f>
        <v>70085.115000000093</v>
      </c>
      <c r="AT44" s="108"/>
      <c r="AU44" s="108">
        <f>SUM(AU38:AU43)</f>
        <v>606867.23800000048</v>
      </c>
      <c r="AV44" s="103"/>
      <c r="AW44" s="108">
        <f>SUM(AW38:AW43)</f>
        <v>65990.000000000044</v>
      </c>
      <c r="AX44" s="108"/>
      <c r="AY44" s="108">
        <f>SUM(AY38:AY43)</f>
        <v>672857.23800000071</v>
      </c>
      <c r="AZ44" s="103"/>
      <c r="BA44" s="108">
        <f>SUM(BA38:BA43)</f>
        <v>78010.610000000059</v>
      </c>
      <c r="BB44" s="103"/>
      <c r="BC44" s="352">
        <f>SUM(BC38:BC43)</f>
        <v>214085.72500000021</v>
      </c>
      <c r="BD44" s="358"/>
      <c r="BE44" s="352">
        <f>AO44+BC44</f>
        <v>354633.87500000023</v>
      </c>
      <c r="BF44" s="103"/>
      <c r="BG44" s="108">
        <f>SUM(BG38:BG43)</f>
        <v>750867.84800000081</v>
      </c>
      <c r="BH44" s="8"/>
      <c r="BI44" s="8"/>
      <c r="BJ44" s="8"/>
    </row>
    <row r="45" spans="3:62" x14ac:dyDescent="0.3">
      <c r="C45" s="92" t="s">
        <v>109</v>
      </c>
      <c r="D45" s="92" t="s">
        <v>951</v>
      </c>
      <c r="E45" s="708"/>
      <c r="F45" s="92"/>
      <c r="G45" s="93" t="e">
        <f>SUMIF(USM!#REF!,$D45,USM!$E$6:$E$73)</f>
        <v>#REF!</v>
      </c>
      <c r="H45" s="93"/>
      <c r="I45" s="93" t="e">
        <f>SUMIF(USM!#REF!,$D45,USM!$G$6:$G$73)</f>
        <v>#REF!</v>
      </c>
      <c r="J45" s="99"/>
      <c r="K45" s="99" t="e">
        <f t="shared" si="53"/>
        <v>#REF!</v>
      </c>
      <c r="L45" s="93"/>
      <c r="M45" s="93" t="e">
        <f>SUMIF(USM!#REF!,$D45,USM!$K$6:$K$73)</f>
        <v>#REF!</v>
      </c>
      <c r="N45" s="103"/>
      <c r="O45" s="103" t="e">
        <f t="shared" si="54"/>
        <v>#REF!</v>
      </c>
      <c r="P45" s="93"/>
      <c r="Q45" s="93" t="e">
        <f>SUMIF(USM!#REF!,$D45,USM!$O$6:$O$73)</f>
        <v>#REF!</v>
      </c>
      <c r="R45" s="103"/>
      <c r="S45" s="103" t="e">
        <f t="shared" si="41"/>
        <v>#REF!</v>
      </c>
      <c r="T45" s="93"/>
      <c r="U45" s="93" t="e">
        <f>SUMIF(USM!#REF!,$D45,USM!$S$6:$S$73)</f>
        <v>#REF!</v>
      </c>
      <c r="V45" s="103"/>
      <c r="W45" s="103" t="e">
        <f t="shared" ref="W45:W48" si="64">S45+U45</f>
        <v>#REF!</v>
      </c>
      <c r="X45" s="103"/>
      <c r="Y45" s="93" t="e">
        <f>SUMIF(USM!#REF!,$D45,USM!$W$6:$W$73)</f>
        <v>#REF!</v>
      </c>
      <c r="Z45" s="103"/>
      <c r="AA45" s="351" t="e">
        <f>Q45+U45+Y45</f>
        <v>#REF!</v>
      </c>
      <c r="AB45" s="358"/>
      <c r="AC45" s="159" t="e">
        <f t="shared" si="5"/>
        <v>#REF!</v>
      </c>
      <c r="AD45" s="103"/>
      <c r="AE45" s="93" t="e">
        <f>SUMIF(USM!#REF!,$D45,USM!$AC$6:$AC$73)</f>
        <v>#REF!</v>
      </c>
      <c r="AF45" s="103"/>
      <c r="AG45" s="103" t="e">
        <f t="shared" ref="AG45:AG48" si="65">AC45+AE45</f>
        <v>#REF!</v>
      </c>
      <c r="AH45" s="103"/>
      <c r="AI45" s="93" t="e">
        <f>SUMIF(USM!#REF!,$D45,USM!$AG$6:$AG$73)</f>
        <v>#REF!</v>
      </c>
      <c r="AJ45" s="103"/>
      <c r="AK45" s="99" t="e">
        <f t="shared" ref="AK45:AK48" si="66">AG45+AI45</f>
        <v>#REF!</v>
      </c>
      <c r="AL45" s="103"/>
      <c r="AM45" s="93" t="e">
        <f>SUMIF(USM!#REF!,$D45,USM!$AK$6:$AK$73)</f>
        <v>#REF!</v>
      </c>
      <c r="AN45" s="103"/>
      <c r="AO45" s="351" t="e">
        <f>AE45+AI45+AM45</f>
        <v>#REF!</v>
      </c>
      <c r="AP45" s="103"/>
      <c r="AQ45" s="99" t="e">
        <f t="shared" ref="AQ45:AQ48" si="67">AK45+AM45</f>
        <v>#REF!</v>
      </c>
      <c r="AR45" s="103"/>
      <c r="AS45" s="93" t="e">
        <f>SUMIF(USM!#REF!,$D45,USM!$AQ$6:$AQ$73)</f>
        <v>#REF!</v>
      </c>
      <c r="AT45" s="103"/>
      <c r="AU45" s="99" t="e">
        <f t="shared" ref="AU45:AU48" si="68">AQ45+AS45</f>
        <v>#REF!</v>
      </c>
      <c r="AV45" s="103"/>
      <c r="AW45" s="93" t="e">
        <f>SUMIF(USM!#REF!,$D45,USM!$AU$6:$AU$73)</f>
        <v>#REF!</v>
      </c>
      <c r="AX45" s="103"/>
      <c r="AY45" s="99" t="e">
        <f t="shared" ref="AY45:AY48" si="69">AU45+AW45</f>
        <v>#REF!</v>
      </c>
      <c r="AZ45" s="103"/>
      <c r="BA45" s="93" t="e">
        <f>SUMIF(USM!#REF!,$D45,USM!$AY$6:$AY$73)</f>
        <v>#REF!</v>
      </c>
      <c r="BB45" s="103"/>
      <c r="BC45" s="351" t="e">
        <f>AS45+AW45+BA45</f>
        <v>#REF!</v>
      </c>
      <c r="BD45" s="358"/>
      <c r="BE45" s="159" t="e">
        <f t="shared" si="13"/>
        <v>#REF!</v>
      </c>
      <c r="BF45" s="103"/>
      <c r="BG45" s="99" t="e">
        <f t="shared" si="14"/>
        <v>#REF!</v>
      </c>
      <c r="BH45" s="8"/>
      <c r="BI45" s="8"/>
      <c r="BJ45" s="8"/>
    </row>
    <row r="46" spans="3:62" s="555" customFormat="1" x14ac:dyDescent="0.3">
      <c r="C46" s="710" t="s">
        <v>109</v>
      </c>
      <c r="D46" s="710" t="s">
        <v>1358</v>
      </c>
      <c r="E46" s="708"/>
      <c r="F46" s="710"/>
      <c r="G46" s="93" t="e">
        <f>SUMIF(USM!#REF!,$D46,USM!$E$6:$E$73)</f>
        <v>#REF!</v>
      </c>
      <c r="H46" s="93"/>
      <c r="I46" s="93" t="e">
        <f>SUMIF(USM!#REF!,$D46,USM!$G$6:$G$73)</f>
        <v>#REF!</v>
      </c>
      <c r="J46" s="99"/>
      <c r="K46" s="99" t="e">
        <f t="shared" ref="K46" si="70">+G46+I46</f>
        <v>#REF!</v>
      </c>
      <c r="L46" s="93"/>
      <c r="M46" s="93" t="e">
        <f>SUMIF(USM!#REF!,$D46,USM!$K$6:$K$73)</f>
        <v>#REF!</v>
      </c>
      <c r="N46" s="103"/>
      <c r="O46" s="103" t="e">
        <f t="shared" ref="O46" si="71">+G46+I46+M46</f>
        <v>#REF!</v>
      </c>
      <c r="P46" s="93"/>
      <c r="Q46" s="93" t="e">
        <f>SUMIF(USM!#REF!,$D46,USM!$O$6:$O$73)</f>
        <v>#REF!</v>
      </c>
      <c r="R46" s="103"/>
      <c r="S46" s="103" t="e">
        <f t="shared" ref="S46" si="72">O46+Q46</f>
        <v>#REF!</v>
      </c>
      <c r="T46" s="93"/>
      <c r="U46" s="93" t="e">
        <f>SUMIF(USM!#REF!,$D46,USM!$S$6:$S$73)</f>
        <v>#REF!</v>
      </c>
      <c r="V46" s="103"/>
      <c r="W46" s="103" t="e">
        <f t="shared" ref="W46" si="73">S46+U46</f>
        <v>#REF!</v>
      </c>
      <c r="X46" s="103"/>
      <c r="Y46" s="93" t="e">
        <f>SUMIF(USM!#REF!,$D46,USM!$W$6:$W$73)</f>
        <v>#REF!</v>
      </c>
      <c r="Z46" s="103"/>
      <c r="AA46" s="351" t="e">
        <f>Q46+U46+Y46</f>
        <v>#REF!</v>
      </c>
      <c r="AB46" s="358"/>
      <c r="AC46" s="159" t="e">
        <f t="shared" ref="AC46" si="74">O46+AA46</f>
        <v>#REF!</v>
      </c>
      <c r="AD46" s="103"/>
      <c r="AE46" s="93" t="e">
        <f>SUMIF(USM!#REF!,$D46,USM!$AC$6:$AC$73)</f>
        <v>#REF!</v>
      </c>
      <c r="AF46" s="103"/>
      <c r="AG46" s="103" t="e">
        <f t="shared" ref="AG46" si="75">AC46+AE46</f>
        <v>#REF!</v>
      </c>
      <c r="AH46" s="103"/>
      <c r="AI46" s="93" t="e">
        <f>SUMIF(USM!#REF!,$D46,USM!$AG$6:$AG$73)</f>
        <v>#REF!</v>
      </c>
      <c r="AJ46" s="103"/>
      <c r="AK46" s="99" t="e">
        <f t="shared" ref="AK46" si="76">AG46+AI46</f>
        <v>#REF!</v>
      </c>
      <c r="AL46" s="103"/>
      <c r="AM46" s="93" t="e">
        <f>SUMIF(USM!#REF!,$D46,USM!$AK$6:$AK$73)</f>
        <v>#REF!</v>
      </c>
      <c r="AN46" s="103"/>
      <c r="AO46" s="351" t="e">
        <f>AE46+AI46+AM46</f>
        <v>#REF!</v>
      </c>
      <c r="AP46" s="103"/>
      <c r="AQ46" s="99" t="e">
        <f t="shared" ref="AQ46" si="77">AK46+AM46</f>
        <v>#REF!</v>
      </c>
      <c r="AR46" s="103"/>
      <c r="AS46" s="93" t="e">
        <f>SUMIF(USM!#REF!,$D46,USM!$AQ$6:$AQ$73)</f>
        <v>#REF!</v>
      </c>
      <c r="AT46" s="103"/>
      <c r="AU46" s="99" t="e">
        <f t="shared" ref="AU46" si="78">AQ46+AS46</f>
        <v>#REF!</v>
      </c>
      <c r="AV46" s="452"/>
      <c r="AW46" s="93" t="e">
        <f>SUMIF(USM!#REF!,$D46,USM!$AU$6:$AU$73)</f>
        <v>#REF!</v>
      </c>
      <c r="AX46" s="103"/>
      <c r="AY46" s="99" t="e">
        <f t="shared" si="69"/>
        <v>#REF!</v>
      </c>
      <c r="AZ46" s="452"/>
      <c r="BA46" s="93" t="e">
        <f>SUMIF(USM!#REF!,$D46,USM!$AY$6:$AY$73)</f>
        <v>#REF!</v>
      </c>
      <c r="BB46" s="452"/>
      <c r="BC46" s="351" t="e">
        <f>AS46+AW46+BA46</f>
        <v>#REF!</v>
      </c>
      <c r="BD46" s="455"/>
      <c r="BE46" s="159" t="e">
        <f t="shared" si="13"/>
        <v>#REF!</v>
      </c>
      <c r="BF46" s="452"/>
      <c r="BG46" s="99" t="e">
        <f t="shared" si="14"/>
        <v>#REF!</v>
      </c>
      <c r="BH46" s="8"/>
      <c r="BI46" s="8"/>
      <c r="BJ46" s="8"/>
    </row>
    <row r="47" spans="3:62" x14ac:dyDescent="0.3">
      <c r="C47" s="92" t="s">
        <v>109</v>
      </c>
      <c r="D47" s="92" t="s">
        <v>1642</v>
      </c>
      <c r="E47" s="708"/>
      <c r="F47" s="92"/>
      <c r="G47" s="93" t="e">
        <f>SUMIF(USM!#REF!,$D47,USM!$E$6:$E$73)</f>
        <v>#REF!</v>
      </c>
      <c r="H47" s="93"/>
      <c r="I47" s="93" t="e">
        <f>SUMIF(USM!#REF!,$D47,USM!$G$6:$G$73)</f>
        <v>#REF!</v>
      </c>
      <c r="J47" s="99"/>
      <c r="K47" s="99" t="e">
        <f t="shared" si="53"/>
        <v>#REF!</v>
      </c>
      <c r="L47" s="93"/>
      <c r="M47" s="93" t="e">
        <f>SUMIF(USM!#REF!,$D47,USM!$K$6:$K$73)</f>
        <v>#REF!</v>
      </c>
      <c r="N47" s="103"/>
      <c r="O47" s="103" t="e">
        <f t="shared" si="54"/>
        <v>#REF!</v>
      </c>
      <c r="P47" s="93"/>
      <c r="Q47" s="93" t="e">
        <f>SUMIF(USM!#REF!,$D47,USM!$O$6:$O$73)</f>
        <v>#REF!</v>
      </c>
      <c r="R47" s="103"/>
      <c r="S47" s="103" t="e">
        <f t="shared" si="41"/>
        <v>#REF!</v>
      </c>
      <c r="T47" s="93"/>
      <c r="U47" s="93" t="e">
        <f>SUMIF(USM!#REF!,$D47,USM!$S$6:$S$73)</f>
        <v>#REF!</v>
      </c>
      <c r="V47" s="103"/>
      <c r="W47" s="103" t="e">
        <f t="shared" si="64"/>
        <v>#REF!</v>
      </c>
      <c r="X47" s="103"/>
      <c r="Y47" s="93" t="e">
        <f>SUMIF(USM!#REF!,$D47,USM!$W$6:$W$73)</f>
        <v>#REF!</v>
      </c>
      <c r="Z47" s="103"/>
      <c r="AA47" s="351" t="e">
        <f>Q47+U47+Y47</f>
        <v>#REF!</v>
      </c>
      <c r="AB47" s="358"/>
      <c r="AC47" s="159" t="e">
        <f t="shared" si="5"/>
        <v>#REF!</v>
      </c>
      <c r="AD47" s="103"/>
      <c r="AE47" s="93" t="e">
        <f>SUMIF(USM!#REF!,$D47,USM!$AC$6:$AC$73)</f>
        <v>#REF!</v>
      </c>
      <c r="AF47" s="103"/>
      <c r="AG47" s="103" t="e">
        <f t="shared" si="65"/>
        <v>#REF!</v>
      </c>
      <c r="AH47" s="103"/>
      <c r="AI47" s="93" t="e">
        <f>SUMIF(USM!#REF!,$D47,USM!$AG$6:$AG$73)</f>
        <v>#REF!</v>
      </c>
      <c r="AJ47" s="103"/>
      <c r="AK47" s="99" t="e">
        <f t="shared" si="66"/>
        <v>#REF!</v>
      </c>
      <c r="AL47" s="103"/>
      <c r="AM47" s="93" t="e">
        <f>SUMIF(USM!#REF!,$D47,USM!$AK$6:$AK$73)</f>
        <v>#REF!</v>
      </c>
      <c r="AN47" s="103"/>
      <c r="AO47" s="351" t="e">
        <f t="shared" ref="AO47:AO48" si="79">AE47+AI47+AM47</f>
        <v>#REF!</v>
      </c>
      <c r="AP47" s="103"/>
      <c r="AQ47" s="99" t="e">
        <f t="shared" si="67"/>
        <v>#REF!</v>
      </c>
      <c r="AR47" s="103"/>
      <c r="AS47" s="93" t="e">
        <f>SUMIF(USM!#REF!,$D47,USM!$AQ$6:$AQ$73)</f>
        <v>#REF!</v>
      </c>
      <c r="AT47" s="103"/>
      <c r="AU47" s="99" t="e">
        <f t="shared" si="68"/>
        <v>#REF!</v>
      </c>
      <c r="AV47" s="103"/>
      <c r="AW47" s="93" t="e">
        <f>SUMIF(USM!#REF!,$D47,USM!$AU$6:$AU$73)</f>
        <v>#REF!</v>
      </c>
      <c r="AX47" s="103"/>
      <c r="AY47" s="99" t="e">
        <f t="shared" si="69"/>
        <v>#REF!</v>
      </c>
      <c r="AZ47" s="103"/>
      <c r="BA47" s="93" t="e">
        <f>SUMIF(USM!#REF!,$D47,USM!$AY$6:$AY$73)</f>
        <v>#REF!</v>
      </c>
      <c r="BB47" s="103"/>
      <c r="BC47" s="351" t="e">
        <f t="shared" ref="BC47:BC48" si="80">AS47+AW47+BA47</f>
        <v>#REF!</v>
      </c>
      <c r="BD47" s="358"/>
      <c r="BE47" s="159" t="e">
        <f t="shared" si="13"/>
        <v>#REF!</v>
      </c>
      <c r="BF47" s="103"/>
      <c r="BG47" s="99" t="e">
        <f t="shared" si="14"/>
        <v>#REF!</v>
      </c>
      <c r="BH47" s="8"/>
      <c r="BI47" s="8"/>
      <c r="BJ47" s="8"/>
    </row>
    <row r="48" spans="3:62" x14ac:dyDescent="0.3">
      <c r="C48" s="92" t="s">
        <v>109</v>
      </c>
      <c r="D48" s="92" t="s">
        <v>1624</v>
      </c>
      <c r="E48" s="708"/>
      <c r="F48" s="92"/>
      <c r="G48" s="93" t="e">
        <f>SUMIF(USM!#REF!,$D48,USM!$E$6:$E$73)</f>
        <v>#REF!</v>
      </c>
      <c r="H48" s="93"/>
      <c r="I48" s="93" t="e">
        <f>SUMIF(USM!#REF!,$D48,USM!$G$6:$G$73)</f>
        <v>#REF!</v>
      </c>
      <c r="J48" s="99"/>
      <c r="K48" s="99" t="e">
        <f t="shared" si="53"/>
        <v>#REF!</v>
      </c>
      <c r="L48" s="93"/>
      <c r="M48" s="93" t="e">
        <f>SUMIF(USM!#REF!,$D48,USM!$K$6:$K$73)</f>
        <v>#REF!</v>
      </c>
      <c r="N48" s="103"/>
      <c r="O48" s="103" t="e">
        <f t="shared" si="54"/>
        <v>#REF!</v>
      </c>
      <c r="P48" s="93"/>
      <c r="Q48" s="93" t="e">
        <f>SUMIF(USM!#REF!,$D48,USM!$O$6:$O$73)</f>
        <v>#REF!</v>
      </c>
      <c r="R48" s="103"/>
      <c r="S48" s="103" t="e">
        <f t="shared" si="41"/>
        <v>#REF!</v>
      </c>
      <c r="T48" s="93"/>
      <c r="U48" s="93" t="e">
        <f>SUMIF(USM!#REF!,$D48,USM!$S$6:$S$73)</f>
        <v>#REF!</v>
      </c>
      <c r="V48" s="103"/>
      <c r="W48" s="103" t="e">
        <f t="shared" si="64"/>
        <v>#REF!</v>
      </c>
      <c r="X48" s="103"/>
      <c r="Y48" s="93" t="e">
        <f>SUMIF(USM!#REF!,$D48,USM!$W$6:$W$73)</f>
        <v>#REF!</v>
      </c>
      <c r="Z48" s="103"/>
      <c r="AA48" s="351" t="e">
        <f>Q48+U48+Y48</f>
        <v>#REF!</v>
      </c>
      <c r="AB48" s="358"/>
      <c r="AC48" s="159" t="e">
        <f t="shared" si="5"/>
        <v>#REF!</v>
      </c>
      <c r="AD48" s="103"/>
      <c r="AE48" s="93" t="e">
        <f>SUMIF(USM!#REF!,$D48,USM!$AC$6:$AC$73)</f>
        <v>#REF!</v>
      </c>
      <c r="AF48" s="103"/>
      <c r="AG48" s="103" t="e">
        <f t="shared" si="65"/>
        <v>#REF!</v>
      </c>
      <c r="AH48" s="103"/>
      <c r="AI48" s="93" t="e">
        <f>SUMIF(USM!#REF!,$D48,USM!$AG$6:$AG$73)</f>
        <v>#REF!</v>
      </c>
      <c r="AJ48" s="103"/>
      <c r="AK48" s="99" t="e">
        <f t="shared" si="66"/>
        <v>#REF!</v>
      </c>
      <c r="AL48" s="103"/>
      <c r="AM48" s="93" t="e">
        <f>SUMIF(USM!#REF!,$D48,USM!$AK$6:$AK$73)</f>
        <v>#REF!</v>
      </c>
      <c r="AN48" s="103"/>
      <c r="AO48" s="351" t="e">
        <f t="shared" si="79"/>
        <v>#REF!</v>
      </c>
      <c r="AP48" s="103"/>
      <c r="AQ48" s="99" t="e">
        <f t="shared" si="67"/>
        <v>#REF!</v>
      </c>
      <c r="AR48" s="103"/>
      <c r="AS48" s="93" t="e">
        <f>SUMIF(USM!#REF!,$D48,USM!$AQ$6:$AQ$73)</f>
        <v>#REF!</v>
      </c>
      <c r="AT48" s="103"/>
      <c r="AU48" s="99" t="e">
        <f t="shared" si="68"/>
        <v>#REF!</v>
      </c>
      <c r="AV48" s="103"/>
      <c r="AW48" s="93" t="e">
        <f>SUMIF(USM!#REF!,$D48,USM!$AU$6:$AU$73)</f>
        <v>#REF!</v>
      </c>
      <c r="AX48" s="103"/>
      <c r="AY48" s="99" t="e">
        <f t="shared" si="69"/>
        <v>#REF!</v>
      </c>
      <c r="AZ48" s="103"/>
      <c r="BA48" s="93" t="e">
        <f>SUMIF(USM!#REF!,$D48,USM!$AY$6:$AY$73)</f>
        <v>#REF!</v>
      </c>
      <c r="BB48" s="103"/>
      <c r="BC48" s="351" t="e">
        <f t="shared" si="80"/>
        <v>#REF!</v>
      </c>
      <c r="BD48" s="358"/>
      <c r="BE48" s="159" t="e">
        <f t="shared" si="13"/>
        <v>#REF!</v>
      </c>
      <c r="BF48" s="103"/>
      <c r="BG48" s="99" t="e">
        <f t="shared" si="14"/>
        <v>#REF!</v>
      </c>
      <c r="BH48" s="8"/>
      <c r="BI48" s="8"/>
      <c r="BJ48" s="8"/>
    </row>
    <row r="49" spans="3:62" x14ac:dyDescent="0.3">
      <c r="C49" s="4125" t="s">
        <v>973</v>
      </c>
      <c r="D49" s="4125"/>
      <c r="E49" s="708"/>
      <c r="F49" s="107"/>
      <c r="G49" s="108" t="e">
        <f>SUM(G45:G48)</f>
        <v>#REF!</v>
      </c>
      <c r="H49" s="108"/>
      <c r="I49" s="108" t="e">
        <f>SUM(I45:I48)</f>
        <v>#REF!</v>
      </c>
      <c r="J49" s="108"/>
      <c r="K49" s="109" t="e">
        <f>SUM(K45:K48)</f>
        <v>#REF!</v>
      </c>
      <c r="L49" s="108"/>
      <c r="M49" s="108" t="e">
        <f>SUM(M45:M48)</f>
        <v>#REF!</v>
      </c>
      <c r="N49" s="108"/>
      <c r="O49" s="108" t="e">
        <f>SUM(O45:O48)</f>
        <v>#REF!</v>
      </c>
      <c r="P49" s="108"/>
      <c r="Q49" s="108" t="e">
        <f>SUM(Q45:Q48)</f>
        <v>#REF!</v>
      </c>
      <c r="R49" s="108"/>
      <c r="S49" s="108" t="e">
        <f>SUM(S45:S45)</f>
        <v>#REF!</v>
      </c>
      <c r="T49" s="108"/>
      <c r="U49" s="108" t="e">
        <f>SUM(U45:U48)</f>
        <v>#REF!</v>
      </c>
      <c r="V49" s="108"/>
      <c r="W49" s="108" t="e">
        <f>SUM(W45:W45)</f>
        <v>#REF!</v>
      </c>
      <c r="X49" s="108"/>
      <c r="Y49" s="108" t="e">
        <f>SUM(Y45:Y48)</f>
        <v>#REF!</v>
      </c>
      <c r="Z49" s="108"/>
      <c r="AA49" s="352" t="e">
        <f>SUM(AA45:AA48)</f>
        <v>#REF!</v>
      </c>
      <c r="AB49" s="358"/>
      <c r="AC49" s="352" t="e">
        <f>SUM(AC45:AC48)</f>
        <v>#REF!</v>
      </c>
      <c r="AD49" s="108"/>
      <c r="AE49" s="108" t="e">
        <f>SUM(AE45:AE48)</f>
        <v>#REF!</v>
      </c>
      <c r="AF49" s="108"/>
      <c r="AG49" s="108" t="e">
        <f>SUM(AG45:AG45)</f>
        <v>#REF!</v>
      </c>
      <c r="AH49" s="108"/>
      <c r="AI49" s="108" t="e">
        <f>SUM(AI45:AI48)</f>
        <v>#REF!</v>
      </c>
      <c r="AJ49" s="108"/>
      <c r="AK49" s="108" t="e">
        <f>SUM(AK45:AK45)</f>
        <v>#REF!</v>
      </c>
      <c r="AL49" s="108"/>
      <c r="AM49" s="108" t="e">
        <f>SUM(AM45:AM48)</f>
        <v>#REF!</v>
      </c>
      <c r="AN49" s="108"/>
      <c r="AO49" s="352" t="e">
        <f>SUM(AO45:AO48)</f>
        <v>#REF!</v>
      </c>
      <c r="AP49" s="108"/>
      <c r="AQ49" s="108" t="e">
        <f>SUM(AQ45:AQ45)</f>
        <v>#REF!</v>
      </c>
      <c r="AR49" s="108"/>
      <c r="AS49" s="108" t="e">
        <f>SUM(AS45:AS48)</f>
        <v>#REF!</v>
      </c>
      <c r="AT49" s="108"/>
      <c r="AU49" s="108" t="e">
        <f>SUM(AU45:AU48)</f>
        <v>#REF!</v>
      </c>
      <c r="AV49" s="103"/>
      <c r="AW49" s="108" t="e">
        <f>SUM(AW45:AW48)</f>
        <v>#REF!</v>
      </c>
      <c r="AX49" s="108"/>
      <c r="AY49" s="108" t="e">
        <f>SUM(AY45:AY48)</f>
        <v>#REF!</v>
      </c>
      <c r="AZ49" s="103"/>
      <c r="BA49" s="108" t="e">
        <f>SUM(BA45:BA48)</f>
        <v>#REF!</v>
      </c>
      <c r="BB49" s="103"/>
      <c r="BC49" s="352" t="e">
        <f>SUM(BC45:BC48)</f>
        <v>#REF!</v>
      </c>
      <c r="BD49" s="358"/>
      <c r="BE49" s="352" t="e">
        <f>SUM(BE45:BE48)</f>
        <v>#REF!</v>
      </c>
      <c r="BF49" s="103"/>
      <c r="BG49" s="108" t="e">
        <f>SUM(BG45:BG48)</f>
        <v>#REF!</v>
      </c>
      <c r="BH49" s="164"/>
      <c r="BI49" s="8"/>
      <c r="BJ49" s="8"/>
    </row>
    <row r="50" spans="3:62" s="372" customFormat="1" x14ac:dyDescent="0.3">
      <c r="C50" s="92" t="s">
        <v>982</v>
      </c>
      <c r="D50" s="92" t="s">
        <v>949</v>
      </c>
      <c r="E50" s="708"/>
      <c r="F50" s="92"/>
      <c r="G50" s="97">
        <f>SUMIF('Value added steel '!$D$54:$D$75,'Special steel '!$D50,'Value added steel '!$G$54:$G$75)</f>
        <v>0</v>
      </c>
      <c r="H50" s="97"/>
      <c r="I50" s="97">
        <f>SUMIF('Value added steel '!$D$54:$D$75,'Special steel '!$D50,'Value added steel '!$I$54:$I$75)</f>
        <v>0</v>
      </c>
      <c r="J50" s="99"/>
      <c r="K50" s="99">
        <f t="shared" si="53"/>
        <v>0</v>
      </c>
      <c r="L50" s="97"/>
      <c r="M50" s="97">
        <f>SUMIF('Value added steel '!$D$54:$D$75,'Special steel '!$D50,'Value added steel '!$M$54:$M$75)</f>
        <v>0</v>
      </c>
      <c r="N50" s="103"/>
      <c r="O50" s="103">
        <f t="shared" si="54"/>
        <v>0</v>
      </c>
      <c r="P50" s="97"/>
      <c r="Q50" s="97">
        <f>SUMIF('Value added steel '!$D$54:$D$75,'Special steel '!$D50,'Value added steel '!$Q$54:$Q$75)</f>
        <v>0</v>
      </c>
      <c r="R50" s="103"/>
      <c r="S50" s="103">
        <f t="shared" si="41"/>
        <v>0</v>
      </c>
      <c r="T50" s="97"/>
      <c r="U50" s="97">
        <f>SUMIF('Value added steel '!$D$54:$D$75,'Special steel '!$D50,'Value added steel '!$U$54:$U$75)</f>
        <v>0</v>
      </c>
      <c r="V50" s="103"/>
      <c r="W50" s="103">
        <f t="shared" ref="W50:W66" si="81">S50+U50</f>
        <v>0</v>
      </c>
      <c r="X50" s="103"/>
      <c r="Y50" s="97">
        <f>SUMIF('Value added steel '!$D$54:$D$75,'Special steel '!$D50,'Value added steel '!$Y$54:$Y$75)</f>
        <v>0</v>
      </c>
      <c r="Z50" s="103"/>
      <c r="AA50" s="351">
        <f>Q50+U50+Y50</f>
        <v>0</v>
      </c>
      <c r="AB50" s="358"/>
      <c r="AC50" s="159">
        <f t="shared" si="5"/>
        <v>0</v>
      </c>
      <c r="AD50" s="103"/>
      <c r="AE50" s="97">
        <f>SUMIF('Value added steel '!$D$54:$D$75,'Special steel '!$D50,'Value added steel '!$AE$54:$AE$75)</f>
        <v>0</v>
      </c>
      <c r="AF50" s="103"/>
      <c r="AG50" s="103">
        <f t="shared" ref="AG50:AG66" si="82">AC50+AE50</f>
        <v>0</v>
      </c>
      <c r="AH50" s="103"/>
      <c r="AI50" s="97">
        <f>SUMIF('Value added steel '!$D$54:$D$75,'Special steel '!$D50,'Value added steel '!$AI$54:$AI$75)</f>
        <v>0</v>
      </c>
      <c r="AJ50" s="103"/>
      <c r="AK50" s="99">
        <f t="shared" ref="AK50:AK66" si="83">AG50+AI50</f>
        <v>0</v>
      </c>
      <c r="AL50" s="103"/>
      <c r="AM50" s="97">
        <f>SUMIF('Value added steel '!$D$54:$D$75,'Special steel '!$D50,'Value added steel '!$AM$54:$AM$75)</f>
        <v>0</v>
      </c>
      <c r="AN50" s="103"/>
      <c r="AO50" s="351">
        <f>AE50+AI50+AM50</f>
        <v>0</v>
      </c>
      <c r="AP50" s="103"/>
      <c r="AQ50" s="99">
        <f t="shared" ref="AQ50:AQ66" si="84">AK50+AM50</f>
        <v>0</v>
      </c>
      <c r="AR50" s="103"/>
      <c r="AS50" s="97">
        <f>SUMIF('Value added steel '!$D$54:$D$75,'Special steel '!$D50,'Value added steel '!$AS$54:$AS$75)</f>
        <v>0</v>
      </c>
      <c r="AT50" s="103"/>
      <c r="AU50" s="99">
        <f t="shared" ref="AU50:AU66" si="85">AQ50+AS50</f>
        <v>0</v>
      </c>
      <c r="AV50" s="103"/>
      <c r="AW50" s="97">
        <f>SUMIF('Value added steel '!$D$54:$D$75,'Special steel '!$D50,'Value added steel '!$AW$54:$AW$75)</f>
        <v>0</v>
      </c>
      <c r="AX50" s="103"/>
      <c r="AY50" s="99">
        <f t="shared" ref="AY50:AY66" si="86">AU50+AW50</f>
        <v>0</v>
      </c>
      <c r="AZ50" s="103"/>
      <c r="BA50" s="97">
        <f>SUMIF('Value added steel '!$D$54:$D$75,'Special steel '!$D50,'Value added steel '!$BA$54:$BA$75)</f>
        <v>0</v>
      </c>
      <c r="BB50" s="103"/>
      <c r="BC50" s="351">
        <f>AS50+AW50+BA50</f>
        <v>0</v>
      </c>
      <c r="BD50" s="358"/>
      <c r="BE50" s="159">
        <f t="shared" si="13"/>
        <v>0</v>
      </c>
      <c r="BF50" s="103"/>
      <c r="BG50" s="99">
        <f t="shared" si="14"/>
        <v>0</v>
      </c>
      <c r="BH50" s="8"/>
      <c r="BI50" s="8"/>
      <c r="BJ50" s="8"/>
    </row>
    <row r="51" spans="3:62" s="372" customFormat="1" x14ac:dyDescent="0.3">
      <c r="C51" s="92" t="s">
        <v>982</v>
      </c>
      <c r="D51" s="92" t="s">
        <v>1282</v>
      </c>
      <c r="E51" s="708"/>
      <c r="F51" s="92"/>
      <c r="G51" s="97">
        <f>SUMIF('Value added steel '!$D$54:$D$75,'Special steel '!$D51,'Value added steel '!$G$54:$G$75)</f>
        <v>0</v>
      </c>
      <c r="H51" s="97"/>
      <c r="I51" s="97">
        <f>SUMIF('Value added steel '!$D$54:$D$75,'Special steel '!$D51,'Value added steel '!$I$54:$I$75)</f>
        <v>0</v>
      </c>
      <c r="J51" s="99"/>
      <c r="K51" s="99">
        <f t="shared" si="53"/>
        <v>0</v>
      </c>
      <c r="L51" s="97"/>
      <c r="M51" s="97">
        <f>SUMIF('Value added steel '!$D$54:$D$75,'Special steel '!$D51,'Value added steel '!$M$54:$M$75)</f>
        <v>0</v>
      </c>
      <c r="N51" s="103"/>
      <c r="O51" s="103">
        <f t="shared" si="54"/>
        <v>0</v>
      </c>
      <c r="P51" s="97"/>
      <c r="Q51" s="97">
        <f>SUMIF('Value added steel '!$D$54:$D$75,'Special steel '!$D51,'Value added steel '!$Q$54:$Q$75)</f>
        <v>0</v>
      </c>
      <c r="R51" s="103"/>
      <c r="S51" s="103">
        <f t="shared" si="41"/>
        <v>0</v>
      </c>
      <c r="T51" s="97"/>
      <c r="U51" s="97">
        <f>SUMIF('Value added steel '!$D$54:$D$75,'Special steel '!$D51,'Value added steel '!$U$54:$U$75)</f>
        <v>0</v>
      </c>
      <c r="V51" s="103"/>
      <c r="W51" s="103">
        <f t="shared" si="81"/>
        <v>0</v>
      </c>
      <c r="X51" s="103"/>
      <c r="Y51" s="97">
        <f>SUMIF('Value added steel '!$D$54:$D$75,'Special steel '!$D51,'Value added steel '!$Y$54:$Y$75)</f>
        <v>0</v>
      </c>
      <c r="Z51" s="103"/>
      <c r="AA51" s="351">
        <f t="shared" ref="AA51:AA66" si="87">Q51+U51+Y51</f>
        <v>0</v>
      </c>
      <c r="AB51" s="358"/>
      <c r="AC51" s="159">
        <f t="shared" si="5"/>
        <v>0</v>
      </c>
      <c r="AD51" s="103"/>
      <c r="AE51" s="97">
        <f>SUMIF('Value added steel '!$D$54:$D$75,'Special steel '!$D51,'Value added steel '!$AE$54:$AE$75)</f>
        <v>0</v>
      </c>
      <c r="AF51" s="103"/>
      <c r="AG51" s="103">
        <f t="shared" si="82"/>
        <v>0</v>
      </c>
      <c r="AH51" s="103"/>
      <c r="AI51" s="97">
        <f>SUMIF('Value added steel '!$D$54:$D$75,'Special steel '!$D51,'Value added steel '!$AI$54:$AI$75)</f>
        <v>0</v>
      </c>
      <c r="AJ51" s="103"/>
      <c r="AK51" s="99">
        <f t="shared" si="83"/>
        <v>0</v>
      </c>
      <c r="AL51" s="103"/>
      <c r="AM51" s="97">
        <f>SUMIF('Value added steel '!$D$54:$D$75,'Special steel '!$D51,'Value added steel '!$AM$54:$AM$75)</f>
        <v>0</v>
      </c>
      <c r="AN51" s="103"/>
      <c r="AO51" s="351">
        <f t="shared" ref="AO51:AO66" si="88">AE51+AI51+AM51</f>
        <v>0</v>
      </c>
      <c r="AP51" s="103"/>
      <c r="AQ51" s="99">
        <f t="shared" si="84"/>
        <v>0</v>
      </c>
      <c r="AR51" s="103"/>
      <c r="AS51" s="97">
        <f>SUMIF('Value added steel '!$D$54:$D$75,'Special steel '!$D51,'Value added steel '!$AS$54:$AS$75)</f>
        <v>0</v>
      </c>
      <c r="AT51" s="103"/>
      <c r="AU51" s="99">
        <f t="shared" si="85"/>
        <v>0</v>
      </c>
      <c r="AV51" s="103"/>
      <c r="AW51" s="97">
        <f>SUMIF('Value added steel '!$D$54:$D$75,'Special steel '!$D51,'Value added steel '!$AW$54:$AW$75)</f>
        <v>0</v>
      </c>
      <c r="AX51" s="103"/>
      <c r="AY51" s="99">
        <f t="shared" si="86"/>
        <v>0</v>
      </c>
      <c r="AZ51" s="103"/>
      <c r="BA51" s="97">
        <f>SUMIF('Value added steel '!$D$54:$D$75,'Special steel '!$D51,'Value added steel '!$BA$54:$BA$75)</f>
        <v>0</v>
      </c>
      <c r="BB51" s="103"/>
      <c r="BC51" s="351">
        <f t="shared" ref="BC51:BC66" si="89">AS51+AW51+BA51</f>
        <v>0</v>
      </c>
      <c r="BD51" s="358"/>
      <c r="BE51" s="159">
        <f t="shared" si="13"/>
        <v>0</v>
      </c>
      <c r="BF51" s="103"/>
      <c r="BG51" s="99">
        <f t="shared" si="14"/>
        <v>0</v>
      </c>
      <c r="BH51" s="8"/>
      <c r="BI51" s="8"/>
    </row>
    <row r="52" spans="3:62" s="368" customFormat="1" x14ac:dyDescent="0.3">
      <c r="C52" s="448" t="s">
        <v>982</v>
      </c>
      <c r="D52" s="448" t="s">
        <v>1965</v>
      </c>
      <c r="E52" s="708"/>
      <c r="F52" s="448"/>
      <c r="G52" s="97">
        <f>SUMIF('Value added steel '!$D$54:$D$75,'Special steel '!$D52,'Value added steel '!$G$54:$G$75)</f>
        <v>0</v>
      </c>
      <c r="H52" s="97"/>
      <c r="I52" s="97">
        <f>SUMIF('Value added steel '!$D$54:$D$75,'Special steel '!$D52,'Value added steel '!$I$54:$I$75)</f>
        <v>0</v>
      </c>
      <c r="J52" s="99"/>
      <c r="K52" s="99">
        <f t="shared" ref="K52" si="90">+G52+I52</f>
        <v>0</v>
      </c>
      <c r="L52" s="97"/>
      <c r="M52" s="97">
        <f>SUMIF('Value added steel '!$D$54:$D$75,'Special steel '!$D52,'Value added steel '!$M$54:$M$75)</f>
        <v>0</v>
      </c>
      <c r="N52" s="103"/>
      <c r="O52" s="103">
        <f t="shared" ref="O52" si="91">+G52+I52+M52</f>
        <v>0</v>
      </c>
      <c r="P52" s="428"/>
      <c r="Q52" s="97">
        <f>SUMIF('Value added steel '!$D$54:$D$75,'Special steel '!$D52,'Value added steel '!$Q$54:$Q$75)</f>
        <v>0</v>
      </c>
      <c r="R52" s="452"/>
      <c r="S52" s="103">
        <f t="shared" si="41"/>
        <v>0</v>
      </c>
      <c r="T52" s="428"/>
      <c r="U52" s="97">
        <f>SUMIF('Value added steel '!$D$54:$D$75,'Special steel '!$D52,'Value added steel '!$U$54:$U$75)</f>
        <v>1442</v>
      </c>
      <c r="V52" s="452"/>
      <c r="W52" s="103">
        <f t="shared" si="81"/>
        <v>1442</v>
      </c>
      <c r="X52" s="452"/>
      <c r="Y52" s="97">
        <f>SUMIF('Value added steel '!$D$54:$D$75,'Special steel '!$D52,'Value added steel '!$Y$54:$Y$75)</f>
        <v>150.09399999999999</v>
      </c>
      <c r="Z52" s="452"/>
      <c r="AA52" s="454"/>
      <c r="AB52" s="455"/>
      <c r="AC52" s="447"/>
      <c r="AD52" s="452"/>
      <c r="AE52" s="97">
        <f>SUMIF('Value added steel '!$D$54:$D$75,'Special steel '!$D52,'Value added steel '!$AE$54:$AE$75)</f>
        <v>0</v>
      </c>
      <c r="AF52" s="452"/>
      <c r="AG52" s="452"/>
      <c r="AH52" s="452"/>
      <c r="AI52" s="97">
        <f>SUMIF('Value added steel '!$D$54:$D$75,'Special steel '!$D52,'Value added steel '!$AI$54:$AI$75)</f>
        <v>0</v>
      </c>
      <c r="AJ52" s="452"/>
      <c r="AK52" s="99">
        <f t="shared" si="83"/>
        <v>0</v>
      </c>
      <c r="AL52" s="452"/>
      <c r="AM52" s="97">
        <f>SUMIF('Value added steel '!$D$54:$D$75,'Special steel '!$D52,'Value added steel '!$AM$54:$AM$75)</f>
        <v>109.928</v>
      </c>
      <c r="AN52" s="452"/>
      <c r="AO52" s="351">
        <f t="shared" si="88"/>
        <v>109.928</v>
      </c>
      <c r="AP52" s="452"/>
      <c r="AQ52" s="99">
        <f t="shared" si="84"/>
        <v>109.928</v>
      </c>
      <c r="AR52" s="452"/>
      <c r="AS52" s="97">
        <f>SUMIF('Value added steel '!$D$54:$D$75,'Special steel '!$D52,'Value added steel '!$AS$54:$AS$75)</f>
        <v>0</v>
      </c>
      <c r="AT52" s="452"/>
      <c r="AU52" s="99">
        <f t="shared" si="85"/>
        <v>109.928</v>
      </c>
      <c r="AV52" s="103"/>
      <c r="AW52" s="97">
        <f>SUMIF('Value added steel '!$D$54:$D$75,'Special steel '!$D52,'Value added steel '!$AW$54:$AW$75)</f>
        <v>0</v>
      </c>
      <c r="AX52" s="452"/>
      <c r="AY52" s="99">
        <f t="shared" si="86"/>
        <v>109.928</v>
      </c>
      <c r="AZ52" s="103"/>
      <c r="BA52" s="97">
        <f>SUMIF('Value added steel '!$D$54:$D$75,'Special steel '!$D52,'Value added steel '!$BA$54:$BA$75)</f>
        <v>0</v>
      </c>
      <c r="BB52" s="103"/>
      <c r="BC52" s="351">
        <f t="shared" si="89"/>
        <v>0</v>
      </c>
      <c r="BD52" s="358"/>
      <c r="BE52" s="159">
        <f t="shared" si="13"/>
        <v>109.928</v>
      </c>
      <c r="BF52" s="103"/>
      <c r="BG52" s="99">
        <f t="shared" si="14"/>
        <v>109.928</v>
      </c>
      <c r="BH52" s="8"/>
      <c r="BI52" s="8"/>
    </row>
    <row r="53" spans="3:62" x14ac:dyDescent="0.3">
      <c r="C53" s="92" t="s">
        <v>982</v>
      </c>
      <c r="D53" s="92" t="s">
        <v>1112</v>
      </c>
      <c r="E53" s="708"/>
      <c r="F53" s="92"/>
      <c r="G53" s="97">
        <f>SUMIF('Value added steel '!$D$54:$D$75,'Special steel '!$D53,'Value added steel '!$G$54:$G$75)</f>
        <v>564</v>
      </c>
      <c r="H53" s="97"/>
      <c r="I53" s="97">
        <f>SUMIF('Value added steel '!$D$54:$D$75,'Special steel '!$D53,'Value added steel '!$I$54:$I$75)</f>
        <v>0</v>
      </c>
      <c r="J53" s="99"/>
      <c r="K53" s="99">
        <f t="shared" si="53"/>
        <v>564</v>
      </c>
      <c r="L53" s="97"/>
      <c r="M53" s="97">
        <f>SUMIF('Value added steel '!$D$54:$D$75,'Special steel '!$D53,'Value added steel '!$M$54:$M$75)</f>
        <v>0</v>
      </c>
      <c r="N53" s="103"/>
      <c r="O53" s="103">
        <f t="shared" si="54"/>
        <v>564</v>
      </c>
      <c r="P53" s="97"/>
      <c r="Q53" s="97">
        <f>SUMIF('Value added steel '!$D$54:$D$75,'Special steel '!$D53,'Value added steel '!$Q$54:$Q$75)</f>
        <v>0</v>
      </c>
      <c r="R53" s="103"/>
      <c r="S53" s="103">
        <f t="shared" si="41"/>
        <v>564</v>
      </c>
      <c r="T53" s="97"/>
      <c r="U53" s="97">
        <f>SUMIF('Value added steel '!$D$54:$D$75,'Special steel '!$D53,'Value added steel '!$U$54:$U$75)</f>
        <v>0</v>
      </c>
      <c r="V53" s="103"/>
      <c r="W53" s="103">
        <f t="shared" si="81"/>
        <v>564</v>
      </c>
      <c r="X53" s="103"/>
      <c r="Y53" s="97">
        <f>SUMIF('Value added steel '!$D$54:$D$75,'Special steel '!$D53,'Value added steel '!$Y$54:$Y$75)</f>
        <v>689.16399999999999</v>
      </c>
      <c r="Z53" s="103"/>
      <c r="AA53" s="351">
        <f t="shared" si="87"/>
        <v>689.16399999999999</v>
      </c>
      <c r="AB53" s="358"/>
      <c r="AC53" s="159">
        <f t="shared" si="5"/>
        <v>1253.164</v>
      </c>
      <c r="AD53" s="103"/>
      <c r="AE53" s="97">
        <f>SUMIF('Value added steel '!$D$54:$D$75,'Special steel '!$D53,'Value added steel '!$AE$54:$AE$75)</f>
        <v>0</v>
      </c>
      <c r="AF53" s="103"/>
      <c r="AG53" s="103">
        <f t="shared" si="82"/>
        <v>1253.164</v>
      </c>
      <c r="AH53" s="103"/>
      <c r="AI53" s="97">
        <f>SUMIF('Value added steel '!$D$54:$D$75,'Special steel '!$D53,'Value added steel '!$AI$54:$AI$75)</f>
        <v>0</v>
      </c>
      <c r="AJ53" s="103"/>
      <c r="AK53" s="99">
        <f t="shared" si="83"/>
        <v>1253.164</v>
      </c>
      <c r="AL53" s="103"/>
      <c r="AM53" s="97">
        <f>SUMIF('Value added steel '!$D$54:$D$75,'Special steel '!$D53,'Value added steel '!$AM$54:$AM$75)</f>
        <v>0</v>
      </c>
      <c r="AN53" s="103"/>
      <c r="AO53" s="351">
        <f t="shared" si="88"/>
        <v>0</v>
      </c>
      <c r="AP53" s="103"/>
      <c r="AQ53" s="99">
        <f t="shared" si="84"/>
        <v>1253.164</v>
      </c>
      <c r="AR53" s="103"/>
      <c r="AS53" s="97">
        <f>SUMIF('Value added steel '!$D$54:$D$75,'Special steel '!$D53,'Value added steel '!$AS$54:$AS$75)</f>
        <v>0</v>
      </c>
      <c r="AT53" s="103"/>
      <c r="AU53" s="99">
        <f t="shared" si="85"/>
        <v>1253.164</v>
      </c>
      <c r="AV53" s="103"/>
      <c r="AW53" s="97">
        <f>SUMIF('Value added steel '!$D$54:$D$75,'Special steel '!$D53,'Value added steel '!$AW$54:$AW$75)</f>
        <v>0</v>
      </c>
      <c r="AX53" s="103"/>
      <c r="AY53" s="99">
        <f t="shared" si="86"/>
        <v>1253.164</v>
      </c>
      <c r="AZ53" s="103"/>
      <c r="BA53" s="97">
        <f>SUMIF('Value added steel '!$D$54:$D$75,'Special steel '!$D53,'Value added steel '!$BA$54:$BA$75)</f>
        <v>0</v>
      </c>
      <c r="BB53" s="103"/>
      <c r="BC53" s="351">
        <f t="shared" si="89"/>
        <v>0</v>
      </c>
      <c r="BD53" s="358"/>
      <c r="BE53" s="159">
        <f t="shared" si="13"/>
        <v>0</v>
      </c>
      <c r="BF53" s="103"/>
      <c r="BG53" s="99">
        <f t="shared" si="14"/>
        <v>1253.164</v>
      </c>
      <c r="BH53" s="8"/>
      <c r="BI53" s="8"/>
    </row>
    <row r="54" spans="3:62" x14ac:dyDescent="0.3">
      <c r="C54" s="92" t="s">
        <v>982</v>
      </c>
      <c r="D54" s="92" t="s">
        <v>1107</v>
      </c>
      <c r="E54" s="708"/>
      <c r="F54" s="92"/>
      <c r="G54" s="97">
        <f>SUMIF('Value added steel '!$D$54:$D$75,'Special steel '!$D54,'Value added steel '!$G$54:$G$75)</f>
        <v>0</v>
      </c>
      <c r="H54" s="97"/>
      <c r="I54" s="97">
        <f>SUMIF('Value added steel '!$D$54:$D$75,'Special steel '!$D54,'Value added steel '!$I$54:$I$75)</f>
        <v>0</v>
      </c>
      <c r="J54" s="99"/>
      <c r="K54" s="99">
        <f t="shared" si="53"/>
        <v>0</v>
      </c>
      <c r="L54" s="97"/>
      <c r="M54" s="97">
        <f>SUMIF('Value added steel '!$D$54:$D$75,'Special steel '!$D54,'Value added steel '!$M$54:$M$75)</f>
        <v>0</v>
      </c>
      <c r="N54" s="103"/>
      <c r="O54" s="103">
        <f t="shared" si="54"/>
        <v>0</v>
      </c>
      <c r="P54" s="97"/>
      <c r="Q54" s="97">
        <f>SUMIF('Value added steel '!$D$54:$D$75,'Special steel '!$D54,'Value added steel '!$Q$54:$Q$75)</f>
        <v>0</v>
      </c>
      <c r="R54" s="103"/>
      <c r="S54" s="103">
        <f t="shared" si="41"/>
        <v>0</v>
      </c>
      <c r="T54" s="97"/>
      <c r="U54" s="97">
        <f>SUMIF('Value added steel '!$D$54:$D$75,'Special steel '!$D54,'Value added steel '!$U$54:$U$75)</f>
        <v>0</v>
      </c>
      <c r="V54" s="103"/>
      <c r="W54" s="103">
        <f t="shared" si="81"/>
        <v>0</v>
      </c>
      <c r="X54" s="103"/>
      <c r="Y54" s="97">
        <f>SUMIF('Value added steel '!$D$54:$D$75,'Special steel '!$D54,'Value added steel '!$Y$54:$Y$75)</f>
        <v>0</v>
      </c>
      <c r="Z54" s="103"/>
      <c r="AA54" s="351">
        <f t="shared" si="87"/>
        <v>0</v>
      </c>
      <c r="AB54" s="358"/>
      <c r="AC54" s="159">
        <f t="shared" si="5"/>
        <v>0</v>
      </c>
      <c r="AD54" s="103"/>
      <c r="AE54" s="97">
        <f>SUMIF('Value added steel '!$D$54:$D$75,'Special steel '!$D54,'Value added steel '!$AE$54:$AE$75)</f>
        <v>0</v>
      </c>
      <c r="AF54" s="103"/>
      <c r="AG54" s="103">
        <f t="shared" si="82"/>
        <v>0</v>
      </c>
      <c r="AH54" s="103"/>
      <c r="AI54" s="97">
        <f>SUMIF('Value added steel '!$D$54:$D$75,'Special steel '!$D54,'Value added steel '!$AI$54:$AI$75)</f>
        <v>0</v>
      </c>
      <c r="AJ54" s="103"/>
      <c r="AK54" s="99">
        <f t="shared" si="83"/>
        <v>0</v>
      </c>
      <c r="AL54" s="103"/>
      <c r="AM54" s="97">
        <f>SUMIF('Value added steel '!$D$54:$D$75,'Special steel '!$D54,'Value added steel '!$AM$54:$AM$75)</f>
        <v>0</v>
      </c>
      <c r="AN54" s="103"/>
      <c r="AO54" s="351">
        <f t="shared" si="88"/>
        <v>0</v>
      </c>
      <c r="AP54" s="103"/>
      <c r="AQ54" s="99">
        <f t="shared" si="84"/>
        <v>0</v>
      </c>
      <c r="AR54" s="103"/>
      <c r="AS54" s="97">
        <f>SUMIF('Value added steel '!$D$54:$D$75,'Special steel '!$D54,'Value added steel '!$AS$54:$AS$75)</f>
        <v>0</v>
      </c>
      <c r="AT54" s="103"/>
      <c r="AU54" s="99">
        <f t="shared" si="85"/>
        <v>0</v>
      </c>
      <c r="AV54" s="103"/>
      <c r="AW54" s="97">
        <f>SUMIF('Value added steel '!$D$54:$D$75,'Special steel '!$D54,'Value added steel '!$AW$54:$AW$75)</f>
        <v>0</v>
      </c>
      <c r="AX54" s="103"/>
      <c r="AY54" s="99">
        <f t="shared" si="86"/>
        <v>0</v>
      </c>
      <c r="AZ54" s="103"/>
      <c r="BA54" s="97">
        <f>SUMIF('Value added steel '!$D$54:$D$75,'Special steel '!$D54,'Value added steel '!$BA$54:$BA$75)</f>
        <v>0</v>
      </c>
      <c r="BB54" s="103"/>
      <c r="BC54" s="351">
        <f t="shared" si="89"/>
        <v>0</v>
      </c>
      <c r="BD54" s="358"/>
      <c r="BE54" s="159">
        <f t="shared" si="13"/>
        <v>0</v>
      </c>
      <c r="BF54" s="103"/>
      <c r="BG54" s="99">
        <f t="shared" si="14"/>
        <v>0</v>
      </c>
      <c r="BH54" s="8"/>
      <c r="BI54" s="8"/>
    </row>
    <row r="55" spans="3:62" s="373" customFormat="1" x14ac:dyDescent="0.3">
      <c r="C55" s="92" t="s">
        <v>982</v>
      </c>
      <c r="D55" s="92" t="s">
        <v>1079</v>
      </c>
      <c r="E55" s="708"/>
      <c r="F55" s="92"/>
      <c r="G55" s="97">
        <f>SUMIF('Value added steel '!$D$54:$D$75,'Special steel '!$D55,'Value added steel '!$G$54:$G$75)</f>
        <v>2803</v>
      </c>
      <c r="H55" s="97"/>
      <c r="I55" s="97">
        <f>SUMIF('Value added steel '!$D$54:$D$75,'Special steel '!$D55,'Value added steel '!$I$54:$I$75)</f>
        <v>0</v>
      </c>
      <c r="J55" s="99"/>
      <c r="K55" s="99">
        <f t="shared" si="53"/>
        <v>2803</v>
      </c>
      <c r="L55" s="97"/>
      <c r="M55" s="97">
        <f>SUMIF('Value added steel '!$D$54:$D$75,'Special steel '!$D55,'Value added steel '!$M$54:$M$75)</f>
        <v>3049</v>
      </c>
      <c r="N55" s="103"/>
      <c r="O55" s="103">
        <f t="shared" si="54"/>
        <v>5852</v>
      </c>
      <c r="P55" s="97"/>
      <c r="Q55" s="97">
        <f>SUMIF('Value added steel '!$D$54:$D$75,'Special steel '!$D55,'Value added steel '!$Q$54:$Q$75)</f>
        <v>564</v>
      </c>
      <c r="R55" s="103"/>
      <c r="S55" s="103">
        <f t="shared" si="41"/>
        <v>6416</v>
      </c>
      <c r="T55" s="97"/>
      <c r="U55" s="97">
        <f>SUMIF('Value added steel '!$D$54:$D$75,'Special steel '!$D55,'Value added steel '!$U$54:$U$75)</f>
        <v>1205</v>
      </c>
      <c r="V55" s="103"/>
      <c r="W55" s="103">
        <f t="shared" si="81"/>
        <v>7621</v>
      </c>
      <c r="X55" s="103"/>
      <c r="Y55" s="97">
        <f>SUMIF('Value added steel '!$D$54:$D$75,'Special steel '!$D55,'Value added steel '!$Y$54:$Y$75)</f>
        <v>517.92999999999995</v>
      </c>
      <c r="Z55" s="103"/>
      <c r="AA55" s="351">
        <f t="shared" si="87"/>
        <v>2286.9299999999998</v>
      </c>
      <c r="AB55" s="358"/>
      <c r="AC55" s="159">
        <f t="shared" si="5"/>
        <v>8138.93</v>
      </c>
      <c r="AD55" s="103"/>
      <c r="AE55" s="97">
        <f>SUMIF('Value added steel '!$D$54:$D$75,'Special steel '!$D55,'Value added steel '!$AE$54:$AE$75)</f>
        <v>0</v>
      </c>
      <c r="AF55" s="103"/>
      <c r="AG55" s="103">
        <f t="shared" si="82"/>
        <v>8138.93</v>
      </c>
      <c r="AH55" s="103"/>
      <c r="AI55" s="97">
        <f>SUMIF('Value added steel '!$D$54:$D$75,'Special steel '!$D55,'Value added steel '!$AI$54:$AI$75)</f>
        <v>0</v>
      </c>
      <c r="AJ55" s="103"/>
      <c r="AK55" s="99">
        <f t="shared" si="83"/>
        <v>8138.93</v>
      </c>
      <c r="AL55" s="103"/>
      <c r="AM55" s="97">
        <f>SUMIF('Value added steel '!$D$54:$D$75,'Special steel '!$D55,'Value added steel '!$AM$54:$AM$75)</f>
        <v>7426.482</v>
      </c>
      <c r="AN55" s="103"/>
      <c r="AO55" s="351">
        <f t="shared" si="88"/>
        <v>7426.482</v>
      </c>
      <c r="AP55" s="103"/>
      <c r="AQ55" s="99">
        <f t="shared" si="84"/>
        <v>15565.412</v>
      </c>
      <c r="AR55" s="103"/>
      <c r="AS55" s="97">
        <f>SUMIF('Value added steel '!$D$54:$D$75,'Special steel '!$D55,'Value added steel '!$AS$54:$AS$75)</f>
        <v>5065.1440000000002</v>
      </c>
      <c r="AT55" s="103"/>
      <c r="AU55" s="99">
        <f t="shared" si="85"/>
        <v>20630.556</v>
      </c>
      <c r="AV55" s="103"/>
      <c r="AW55" s="97">
        <f>SUMIF('Value added steel '!$D$54:$D$75,'Special steel '!$D55,'Value added steel '!$AW$54:$AW$75)</f>
        <v>3792.5160000000001</v>
      </c>
      <c r="AX55" s="103"/>
      <c r="AY55" s="99">
        <f t="shared" si="86"/>
        <v>24423.072</v>
      </c>
      <c r="AZ55" s="103"/>
      <c r="BA55" s="97">
        <f>SUMIF('Value added steel '!$D$54:$D$75,'Special steel '!$D55,'Value added steel '!$BA$54:$BA$75)</f>
        <v>1951</v>
      </c>
      <c r="BB55" s="103"/>
      <c r="BC55" s="351">
        <f t="shared" si="89"/>
        <v>10808.66</v>
      </c>
      <c r="BD55" s="358"/>
      <c r="BE55" s="159">
        <f t="shared" si="13"/>
        <v>18235.142</v>
      </c>
      <c r="BF55" s="103"/>
      <c r="BG55" s="99">
        <f t="shared" si="14"/>
        <v>26374.072</v>
      </c>
      <c r="BH55" s="8"/>
      <c r="BI55" s="8"/>
    </row>
    <row r="56" spans="3:62" x14ac:dyDescent="0.3">
      <c r="C56" s="92" t="s">
        <v>982</v>
      </c>
      <c r="D56" s="92" t="s">
        <v>1663</v>
      </c>
      <c r="E56" s="708"/>
      <c r="F56" s="92"/>
      <c r="G56" s="97">
        <f>SUMIF('Value added steel '!$D$54:$D$75,'Special steel '!$D56,'Value added steel '!$G$54:$G$75)</f>
        <v>0</v>
      </c>
      <c r="H56" s="97"/>
      <c r="I56" s="97">
        <f>SUMIF('Value added steel '!$D$54:$D$75,'Special steel '!$D56,'Value added steel '!$I$54:$I$75)</f>
        <v>0</v>
      </c>
      <c r="J56" s="99"/>
      <c r="K56" s="99">
        <f t="shared" si="53"/>
        <v>0</v>
      </c>
      <c r="L56" s="97"/>
      <c r="M56" s="97">
        <f>SUMIF('Value added steel '!$D$54:$D$75,'Special steel '!$D56,'Value added steel '!$M$54:$M$75)</f>
        <v>0</v>
      </c>
      <c r="N56" s="103"/>
      <c r="O56" s="103">
        <f t="shared" si="54"/>
        <v>0</v>
      </c>
      <c r="P56" s="97"/>
      <c r="Q56" s="97">
        <f>SUMIF('Value added steel '!$D$54:$D$75,'Special steel '!$D56,'Value added steel '!$Q$54:$Q$75)</f>
        <v>583</v>
      </c>
      <c r="R56" s="103"/>
      <c r="S56" s="103">
        <f t="shared" si="41"/>
        <v>583</v>
      </c>
      <c r="T56" s="97"/>
      <c r="U56" s="97">
        <f>SUMIF('Value added steel '!$D$54:$D$75,'Special steel '!$D56,'Value added steel '!$U$54:$U$75)</f>
        <v>0</v>
      </c>
      <c r="V56" s="103"/>
      <c r="W56" s="103">
        <f t="shared" si="81"/>
        <v>583</v>
      </c>
      <c r="X56" s="103"/>
      <c r="Y56" s="97">
        <f>SUMIF('Value added steel '!$D$54:$D$75,'Special steel '!$D56,'Value added steel '!$Y$54:$Y$75)</f>
        <v>160.66399999999999</v>
      </c>
      <c r="Z56" s="103"/>
      <c r="AA56" s="351">
        <f t="shared" si="87"/>
        <v>743.66399999999999</v>
      </c>
      <c r="AB56" s="358"/>
      <c r="AC56" s="159">
        <f t="shared" si="5"/>
        <v>743.66399999999999</v>
      </c>
      <c r="AD56" s="103"/>
      <c r="AE56" s="97">
        <f>SUMIF('Value added steel '!$D$54:$D$75,'Special steel '!$D56,'Value added steel '!$AE$54:$AE$75)</f>
        <v>0</v>
      </c>
      <c r="AF56" s="103"/>
      <c r="AG56" s="103">
        <f t="shared" si="82"/>
        <v>743.66399999999999</v>
      </c>
      <c r="AH56" s="103"/>
      <c r="AI56" s="97">
        <f>SUMIF('Value added steel '!$D$54:$D$75,'Special steel '!$D56,'Value added steel '!$AI$54:$AI$75)</f>
        <v>0</v>
      </c>
      <c r="AJ56" s="103"/>
      <c r="AK56" s="99">
        <f t="shared" si="83"/>
        <v>743.66399999999999</v>
      </c>
      <c r="AL56" s="103"/>
      <c r="AM56" s="97">
        <f>SUMIF('Value added steel '!$D$54:$D$75,'Special steel '!$D56,'Value added steel '!$AM$54:$AM$75)</f>
        <v>0</v>
      </c>
      <c r="AN56" s="103"/>
      <c r="AO56" s="351">
        <f t="shared" si="88"/>
        <v>0</v>
      </c>
      <c r="AP56" s="103"/>
      <c r="AQ56" s="99">
        <f t="shared" si="84"/>
        <v>743.66399999999999</v>
      </c>
      <c r="AR56" s="103"/>
      <c r="AS56" s="97">
        <f>SUMIF('Value added steel '!$D$54:$D$75,'Special steel '!$D56,'Value added steel '!$AS$54:$AS$75)</f>
        <v>0</v>
      </c>
      <c r="AT56" s="103"/>
      <c r="AU56" s="99">
        <f t="shared" si="85"/>
        <v>743.66399999999999</v>
      </c>
      <c r="AV56" s="103"/>
      <c r="AW56" s="97">
        <f>SUMIF('Value added steel '!$D$54:$D$75,'Special steel '!$D56,'Value added steel '!$AW$54:$AW$75)</f>
        <v>0</v>
      </c>
      <c r="AX56" s="103"/>
      <c r="AY56" s="99">
        <f t="shared" si="86"/>
        <v>743.66399999999999</v>
      </c>
      <c r="AZ56" s="103"/>
      <c r="BA56" s="97">
        <f>SUMIF('Value added steel '!$D$54:$D$75,'Special steel '!$D56,'Value added steel '!$BA$54:$BA$75)</f>
        <v>0</v>
      </c>
      <c r="BB56" s="103"/>
      <c r="BC56" s="351">
        <f t="shared" si="89"/>
        <v>0</v>
      </c>
      <c r="BD56" s="358"/>
      <c r="BE56" s="159">
        <f t="shared" si="13"/>
        <v>0</v>
      </c>
      <c r="BF56" s="103"/>
      <c r="BG56" s="99">
        <f t="shared" si="14"/>
        <v>743.66399999999999</v>
      </c>
      <c r="BH56" s="8"/>
      <c r="BI56" s="8"/>
    </row>
    <row r="57" spans="3:62" x14ac:dyDescent="0.3">
      <c r="C57" s="92" t="s">
        <v>982</v>
      </c>
      <c r="D57" s="92" t="s">
        <v>1664</v>
      </c>
      <c r="E57" s="708"/>
      <c r="F57" s="92"/>
      <c r="G57" s="97">
        <f>SUMIF('Value added steel '!$D$54:$D$75,'Special steel '!$D57,'Value added steel '!$G$54:$G$75)</f>
        <v>404</v>
      </c>
      <c r="H57" s="97"/>
      <c r="I57" s="97">
        <f>SUMIF('Value added steel '!$D$54:$D$75,'Special steel '!$D57,'Value added steel '!$I$54:$I$75)</f>
        <v>0</v>
      </c>
      <c r="J57" s="99"/>
      <c r="K57" s="99">
        <f t="shared" si="53"/>
        <v>404</v>
      </c>
      <c r="L57" s="97"/>
      <c r="M57" s="97">
        <f>SUMIF('Value added steel '!$D$54:$D$75,'Special steel '!$D57,'Value added steel '!$M$54:$M$75)</f>
        <v>0</v>
      </c>
      <c r="N57" s="103"/>
      <c r="O57" s="103">
        <f t="shared" si="54"/>
        <v>404</v>
      </c>
      <c r="P57" s="97"/>
      <c r="Q57" s="97">
        <f>SUMIF('Value added steel '!$D$54:$D$75,'Special steel '!$D57,'Value added steel '!$Q$54:$Q$75)</f>
        <v>0</v>
      </c>
      <c r="R57" s="103"/>
      <c r="S57" s="103">
        <f t="shared" si="41"/>
        <v>404</v>
      </c>
      <c r="T57" s="97"/>
      <c r="U57" s="97">
        <f>SUMIF('Value added steel '!$D$54:$D$75,'Special steel '!$D57,'Value added steel '!$U$54:$U$75)</f>
        <v>651</v>
      </c>
      <c r="V57" s="103"/>
      <c r="W57" s="103">
        <f t="shared" si="81"/>
        <v>1055</v>
      </c>
      <c r="X57" s="103"/>
      <c r="Y57" s="97">
        <f>SUMIF('Value added steel '!$D$54:$D$75,'Special steel '!$D57,'Value added steel '!$Y$54:$Y$75)</f>
        <v>0</v>
      </c>
      <c r="Z57" s="103"/>
      <c r="AA57" s="351">
        <f t="shared" si="87"/>
        <v>651</v>
      </c>
      <c r="AB57" s="358"/>
      <c r="AC57" s="159">
        <f t="shared" si="5"/>
        <v>1055</v>
      </c>
      <c r="AD57" s="103"/>
      <c r="AE57" s="97">
        <f>SUMIF('Value added steel '!$D$54:$D$75,'Special steel '!$D57,'Value added steel '!$AE$54:$AE$75)</f>
        <v>0</v>
      </c>
      <c r="AF57" s="103"/>
      <c r="AG57" s="103">
        <f t="shared" si="82"/>
        <v>1055</v>
      </c>
      <c r="AH57" s="103"/>
      <c r="AI57" s="97">
        <f>SUMIF('Value added steel '!$D$54:$D$75,'Special steel '!$D57,'Value added steel '!$AI$54:$AI$75)</f>
        <v>0</v>
      </c>
      <c r="AJ57" s="103"/>
      <c r="AK57" s="99">
        <f t="shared" si="83"/>
        <v>1055</v>
      </c>
      <c r="AL57" s="103"/>
      <c r="AM57" s="97">
        <f>SUMIF('Value added steel '!$D$54:$D$75,'Special steel '!$D57,'Value added steel '!$AM$54:$AM$75)</f>
        <v>0</v>
      </c>
      <c r="AN57" s="103"/>
      <c r="AO57" s="351">
        <f t="shared" si="88"/>
        <v>0</v>
      </c>
      <c r="AP57" s="103"/>
      <c r="AQ57" s="99">
        <f t="shared" si="84"/>
        <v>1055</v>
      </c>
      <c r="AR57" s="103"/>
      <c r="AS57" s="97">
        <f>SUMIF('Value added steel '!$D$54:$D$75,'Special steel '!$D57,'Value added steel '!$AS$54:$AS$75)</f>
        <v>0</v>
      </c>
      <c r="AT57" s="103"/>
      <c r="AU57" s="99">
        <f t="shared" si="85"/>
        <v>1055</v>
      </c>
      <c r="AV57" s="103"/>
      <c r="AW57" s="97">
        <f>SUMIF('Value added steel '!$D$54:$D$75,'Special steel '!$D57,'Value added steel '!$AW$54:$AW$75)</f>
        <v>0</v>
      </c>
      <c r="AX57" s="103"/>
      <c r="AY57" s="99">
        <f t="shared" si="86"/>
        <v>1055</v>
      </c>
      <c r="AZ57" s="103"/>
      <c r="BA57" s="97">
        <f>SUMIF('Value added steel '!$D$54:$D$75,'Special steel '!$D57,'Value added steel '!$BA$54:$BA$75)</f>
        <v>0</v>
      </c>
      <c r="BB57" s="103"/>
      <c r="BC57" s="351">
        <f t="shared" si="89"/>
        <v>0</v>
      </c>
      <c r="BD57" s="358"/>
      <c r="BE57" s="159">
        <f t="shared" si="13"/>
        <v>0</v>
      </c>
      <c r="BF57" s="103"/>
      <c r="BG57" s="99">
        <f t="shared" si="14"/>
        <v>1055</v>
      </c>
      <c r="BH57" s="8"/>
      <c r="BI57" s="8"/>
    </row>
    <row r="58" spans="3:62" x14ac:dyDescent="0.3">
      <c r="C58" s="92" t="s">
        <v>982</v>
      </c>
      <c r="D58" s="92" t="s">
        <v>1542</v>
      </c>
      <c r="E58" s="708"/>
      <c r="F58" s="92"/>
      <c r="G58" s="97">
        <f>SUMIF('Value added steel '!$D$54:$D$75,'Special steel '!$D58,'Value added steel '!$G$54:$G$75)</f>
        <v>0</v>
      </c>
      <c r="H58" s="97"/>
      <c r="I58" s="97">
        <f>SUMIF('Value added steel '!$D$54:$D$75,'Special steel '!$D58,'Value added steel '!$I$54:$I$75)</f>
        <v>0</v>
      </c>
      <c r="J58" s="99"/>
      <c r="K58" s="99">
        <f t="shared" si="53"/>
        <v>0</v>
      </c>
      <c r="L58" s="97"/>
      <c r="M58" s="97">
        <f>SUMIF('Value added steel '!$D$54:$D$75,'Special steel '!$D58,'Value added steel '!$M$54:$M$75)</f>
        <v>588</v>
      </c>
      <c r="N58" s="103"/>
      <c r="O58" s="103">
        <f t="shared" si="54"/>
        <v>588</v>
      </c>
      <c r="P58" s="97"/>
      <c r="Q58" s="97">
        <f>SUMIF('Value added steel '!$D$54:$D$75,'Special steel '!$D58,'Value added steel '!$Q$54:$Q$75)</f>
        <v>254</v>
      </c>
      <c r="R58" s="103"/>
      <c r="S58" s="103">
        <f t="shared" si="41"/>
        <v>842</v>
      </c>
      <c r="T58" s="97"/>
      <c r="U58" s="97">
        <f>SUMIF('Value added steel '!$D$54:$D$75,'Special steel '!$D58,'Value added steel '!$U$54:$U$75)</f>
        <v>0</v>
      </c>
      <c r="V58" s="103"/>
      <c r="W58" s="103">
        <f t="shared" si="81"/>
        <v>842</v>
      </c>
      <c r="X58" s="103"/>
      <c r="Y58" s="97">
        <f>SUMIF('Value added steel '!$D$54:$D$75,'Special steel '!$D58,'Value added steel '!$Y$54:$Y$75)</f>
        <v>0</v>
      </c>
      <c r="Z58" s="103"/>
      <c r="AA58" s="351">
        <f t="shared" ref="AA58" si="92">Q58+U58+Y58</f>
        <v>254</v>
      </c>
      <c r="AB58" s="358"/>
      <c r="AC58" s="159">
        <f t="shared" si="5"/>
        <v>842</v>
      </c>
      <c r="AD58" s="103"/>
      <c r="AE58" s="97">
        <f>SUMIF('Value added steel '!$D$54:$D$75,'Special steel '!$D58,'Value added steel '!$AE$54:$AE$75)</f>
        <v>0</v>
      </c>
      <c r="AF58" s="103"/>
      <c r="AG58" s="103">
        <f t="shared" si="82"/>
        <v>842</v>
      </c>
      <c r="AH58" s="103"/>
      <c r="AI58" s="97">
        <f>SUMIF('Value added steel '!$D$54:$D$75,'Special steel '!$D58,'Value added steel '!$AI$54:$AI$75)</f>
        <v>0</v>
      </c>
      <c r="AJ58" s="103"/>
      <c r="AK58" s="99">
        <f t="shared" si="83"/>
        <v>842</v>
      </c>
      <c r="AL58" s="103"/>
      <c r="AM58" s="97">
        <f>SUMIF('Value added steel '!$D$54:$D$75,'Special steel '!$D58,'Value added steel '!$AM$54:$AM$75)</f>
        <v>0</v>
      </c>
      <c r="AN58" s="103"/>
      <c r="AO58" s="351">
        <f t="shared" si="88"/>
        <v>0</v>
      </c>
      <c r="AP58" s="103"/>
      <c r="AQ58" s="99">
        <f t="shared" si="84"/>
        <v>842</v>
      </c>
      <c r="AR58" s="103"/>
      <c r="AS58" s="97">
        <f>SUMIF('Value added steel '!$D$54:$D$75,'Special steel '!$D58,'Value added steel '!$AS$54:$AS$75)</f>
        <v>0</v>
      </c>
      <c r="AT58" s="103"/>
      <c r="AU58" s="99">
        <f t="shared" si="85"/>
        <v>842</v>
      </c>
      <c r="AV58" s="103"/>
      <c r="AW58" s="97">
        <f>SUMIF('Value added steel '!$D$54:$D$75,'Special steel '!$D58,'Value added steel '!$AW$54:$AW$75)</f>
        <v>0</v>
      </c>
      <c r="AX58" s="103"/>
      <c r="AY58" s="99">
        <f t="shared" si="86"/>
        <v>842</v>
      </c>
      <c r="AZ58" s="103"/>
      <c r="BA58" s="97">
        <f>SUMIF('Value added steel '!$D$54:$D$75,'Special steel '!$D58,'Value added steel '!$BA$54:$BA$75)</f>
        <v>0</v>
      </c>
      <c r="BB58" s="103"/>
      <c r="BC58" s="351">
        <f t="shared" si="89"/>
        <v>0</v>
      </c>
      <c r="BD58" s="358"/>
      <c r="BE58" s="159">
        <f t="shared" si="13"/>
        <v>0</v>
      </c>
      <c r="BF58" s="103"/>
      <c r="BG58" s="99">
        <f t="shared" si="14"/>
        <v>842</v>
      </c>
      <c r="BH58" s="8"/>
      <c r="BI58" s="8"/>
    </row>
    <row r="59" spans="3:62" x14ac:dyDescent="0.3">
      <c r="C59" s="92" t="s">
        <v>982</v>
      </c>
      <c r="D59" s="92" t="s">
        <v>1080</v>
      </c>
      <c r="E59" s="708"/>
      <c r="F59" s="92"/>
      <c r="G59" s="97">
        <f>SUMIF('Value added steel '!$D$54:$D$75,'Special steel '!$D59,'Value added steel '!$G$54:$G$75)</f>
        <v>258</v>
      </c>
      <c r="H59" s="97"/>
      <c r="I59" s="97">
        <f>SUMIF('Value added steel '!$D$54:$D$75,'Special steel '!$D59,'Value added steel '!$I$54:$I$75)</f>
        <v>0</v>
      </c>
      <c r="J59" s="99"/>
      <c r="K59" s="99">
        <f t="shared" si="53"/>
        <v>258</v>
      </c>
      <c r="L59" s="97"/>
      <c r="M59" s="97">
        <f>SUMIF('Value added steel '!$D$54:$D$75,'Special steel '!$D59,'Value added steel '!$M$54:$M$75)</f>
        <v>0</v>
      </c>
      <c r="N59" s="103"/>
      <c r="O59" s="103">
        <f t="shared" si="54"/>
        <v>258</v>
      </c>
      <c r="P59" s="97"/>
      <c r="Q59" s="97">
        <f>SUMIF('Value added steel '!$D$54:$D$75,'Special steel '!$D59,'Value added steel '!$Q$54:$Q$75)</f>
        <v>0</v>
      </c>
      <c r="R59" s="103"/>
      <c r="S59" s="103">
        <f t="shared" si="41"/>
        <v>258</v>
      </c>
      <c r="T59" s="97"/>
      <c r="U59" s="97">
        <f>SUMIF('Value added steel '!$D$54:$D$75,'Special steel '!$D59,'Value added steel '!$U$54:$U$75)</f>
        <v>0</v>
      </c>
      <c r="V59" s="103"/>
      <c r="W59" s="103">
        <f t="shared" si="81"/>
        <v>258</v>
      </c>
      <c r="X59" s="103"/>
      <c r="Y59" s="97">
        <f>SUMIF('Value added steel '!$D$54:$D$75,'Special steel '!$D59,'Value added steel '!$Y$54:$Y$75)</f>
        <v>0</v>
      </c>
      <c r="Z59" s="103"/>
      <c r="AA59" s="351">
        <f t="shared" si="87"/>
        <v>0</v>
      </c>
      <c r="AB59" s="358"/>
      <c r="AC59" s="159">
        <f t="shared" si="5"/>
        <v>258</v>
      </c>
      <c r="AD59" s="103"/>
      <c r="AE59" s="97">
        <f>SUMIF('Value added steel '!$D$54:$D$75,'Special steel '!$D59,'Value added steel '!$AE$54:$AE$75)</f>
        <v>0</v>
      </c>
      <c r="AF59" s="103"/>
      <c r="AG59" s="103">
        <f t="shared" si="82"/>
        <v>258</v>
      </c>
      <c r="AH59" s="103"/>
      <c r="AI59" s="97">
        <f>SUMIF('Value added steel '!$D$54:$D$75,'Special steel '!$D59,'Value added steel '!$AI$54:$AI$75)</f>
        <v>0</v>
      </c>
      <c r="AJ59" s="103"/>
      <c r="AK59" s="99">
        <f t="shared" si="83"/>
        <v>258</v>
      </c>
      <c r="AL59" s="103"/>
      <c r="AM59" s="97">
        <f>SUMIF('Value added steel '!$D$54:$D$75,'Special steel '!$D59,'Value added steel '!$AM$54:$AM$75)</f>
        <v>0</v>
      </c>
      <c r="AN59" s="103"/>
      <c r="AO59" s="351">
        <f t="shared" si="88"/>
        <v>0</v>
      </c>
      <c r="AP59" s="103"/>
      <c r="AQ59" s="99">
        <f t="shared" si="84"/>
        <v>258</v>
      </c>
      <c r="AR59" s="103"/>
      <c r="AS59" s="97">
        <f>SUMIF('Value added steel '!$D$54:$D$75,'Special steel '!$D59,'Value added steel '!$AS$54:$AS$75)</f>
        <v>0</v>
      </c>
      <c r="AT59" s="103"/>
      <c r="AU59" s="99">
        <f t="shared" si="85"/>
        <v>258</v>
      </c>
      <c r="AV59" s="103"/>
      <c r="AW59" s="97">
        <f>SUMIF('Value added steel '!$D$54:$D$75,'Special steel '!$D59,'Value added steel '!$AW$54:$AW$75)</f>
        <v>0</v>
      </c>
      <c r="AX59" s="103"/>
      <c r="AY59" s="99">
        <f t="shared" si="86"/>
        <v>258</v>
      </c>
      <c r="AZ59" s="103"/>
      <c r="BA59" s="97">
        <f>SUMIF('Value added steel '!$D$54:$D$75,'Special steel '!$D59,'Value added steel '!$BA$54:$BA$75)</f>
        <v>0</v>
      </c>
      <c r="BB59" s="105"/>
      <c r="BC59" s="351">
        <f t="shared" si="89"/>
        <v>0</v>
      </c>
      <c r="BD59" s="358"/>
      <c r="BE59" s="159">
        <f t="shared" si="13"/>
        <v>0</v>
      </c>
      <c r="BF59" s="105"/>
      <c r="BG59" s="99">
        <f t="shared" si="14"/>
        <v>258</v>
      </c>
      <c r="BH59" s="8"/>
      <c r="BI59" s="8"/>
    </row>
    <row r="60" spans="3:62" x14ac:dyDescent="0.3">
      <c r="C60" s="92" t="s">
        <v>982</v>
      </c>
      <c r="D60" s="92" t="s">
        <v>1366</v>
      </c>
      <c r="E60" s="708"/>
      <c r="F60" s="92"/>
      <c r="G60" s="97">
        <f>SUMIF('Value added steel '!$D$54:$D$75,'Special steel '!$D60,'Value added steel '!$G$54:$G$75)</f>
        <v>0</v>
      </c>
      <c r="H60" s="97"/>
      <c r="I60" s="97">
        <f>SUMIF('Value added steel '!$D$54:$D$75,'Special steel '!$D60,'Value added steel '!$I$54:$I$75)</f>
        <v>0</v>
      </c>
      <c r="J60" s="99"/>
      <c r="K60" s="99">
        <f t="shared" si="53"/>
        <v>0</v>
      </c>
      <c r="L60" s="97"/>
      <c r="M60" s="97">
        <f>SUMIF('Value added steel '!$D$54:$D$75,'Special steel '!$D60,'Value added steel '!$M$54:$M$75)</f>
        <v>0</v>
      </c>
      <c r="N60" s="103"/>
      <c r="O60" s="103">
        <f t="shared" si="54"/>
        <v>0</v>
      </c>
      <c r="P60" s="97"/>
      <c r="Q60" s="97">
        <f>SUMIF('Value added steel '!$D$54:$D$75,'Special steel '!$D60,'Value added steel '!$Q$54:$Q$75)</f>
        <v>0</v>
      </c>
      <c r="R60" s="103"/>
      <c r="S60" s="103">
        <f t="shared" si="41"/>
        <v>0</v>
      </c>
      <c r="T60" s="97"/>
      <c r="U60" s="97">
        <f>SUMIF('Value added steel '!$D$54:$D$75,'Special steel '!$D60,'Value added steel '!$U$54:$U$75)</f>
        <v>0</v>
      </c>
      <c r="V60" s="103"/>
      <c r="W60" s="103">
        <f t="shared" si="81"/>
        <v>0</v>
      </c>
      <c r="X60" s="103"/>
      <c r="Y60" s="97">
        <f>SUMIF('Value added steel '!$D$54:$D$75,'Special steel '!$D60,'Value added steel '!$Y$54:$Y$75)</f>
        <v>0</v>
      </c>
      <c r="Z60" s="103"/>
      <c r="AA60" s="351">
        <f t="shared" si="87"/>
        <v>0</v>
      </c>
      <c r="AB60" s="358"/>
      <c r="AC60" s="159">
        <f t="shared" si="5"/>
        <v>0</v>
      </c>
      <c r="AD60" s="103"/>
      <c r="AE60" s="97">
        <f>SUMIF('Value added steel '!$D$54:$D$75,'Special steel '!$D60,'Value added steel '!$AE$54:$AE$75)</f>
        <v>0</v>
      </c>
      <c r="AF60" s="103"/>
      <c r="AG60" s="103">
        <f t="shared" si="82"/>
        <v>0</v>
      </c>
      <c r="AH60" s="103"/>
      <c r="AI60" s="97">
        <f>SUMIF('Value added steel '!$D$54:$D$75,'Special steel '!$D60,'Value added steel '!$AI$54:$AI$75)</f>
        <v>0</v>
      </c>
      <c r="AJ60" s="103"/>
      <c r="AK60" s="99">
        <f t="shared" si="83"/>
        <v>0</v>
      </c>
      <c r="AL60" s="103"/>
      <c r="AM60" s="97">
        <f>SUMIF('Value added steel '!$D$54:$D$75,'Special steel '!$D60,'Value added steel '!$AM$54:$AM$75)</f>
        <v>0</v>
      </c>
      <c r="AN60" s="103"/>
      <c r="AO60" s="351">
        <f t="shared" si="88"/>
        <v>0</v>
      </c>
      <c r="AP60" s="103"/>
      <c r="AQ60" s="99">
        <f t="shared" si="84"/>
        <v>0</v>
      </c>
      <c r="AR60" s="103"/>
      <c r="AS60" s="97">
        <f>SUMIF('Value added steel '!$D$54:$D$75,'Special steel '!$D60,'Value added steel '!$AS$54:$AS$75)</f>
        <v>0</v>
      </c>
      <c r="AT60" s="103"/>
      <c r="AU60" s="99">
        <f t="shared" si="85"/>
        <v>0</v>
      </c>
      <c r="AV60" s="108"/>
      <c r="AW60" s="97">
        <f>SUMIF('Value added steel '!$D$54:$D$75,'Special steel '!$D60,'Value added steel '!$AW$54:$AW$75)</f>
        <v>0</v>
      </c>
      <c r="AX60" s="103"/>
      <c r="AY60" s="99">
        <f t="shared" si="86"/>
        <v>0</v>
      </c>
      <c r="AZ60" s="108"/>
      <c r="BA60" s="97">
        <f>SUMIF('Value added steel '!$D$54:$D$75,'Special steel '!$D60,'Value added steel '!$BA$54:$BA$75)</f>
        <v>0</v>
      </c>
      <c r="BB60" s="108"/>
      <c r="BC60" s="351">
        <f t="shared" si="89"/>
        <v>0</v>
      </c>
      <c r="BD60" s="358"/>
      <c r="BE60" s="159">
        <f t="shared" si="13"/>
        <v>0</v>
      </c>
      <c r="BF60" s="108"/>
      <c r="BG60" s="99">
        <f t="shared" si="14"/>
        <v>0</v>
      </c>
      <c r="BH60" s="8"/>
      <c r="BI60" s="8"/>
    </row>
    <row r="61" spans="3:62" x14ac:dyDescent="0.3">
      <c r="C61" s="92" t="s">
        <v>982</v>
      </c>
      <c r="D61" s="92" t="s">
        <v>1579</v>
      </c>
      <c r="E61" s="708"/>
      <c r="F61" s="92"/>
      <c r="G61" s="97">
        <f>SUMIF('Value added steel '!$D$54:$D$75,'Special steel '!$D61,'Value added steel '!$G$54:$G$75)</f>
        <v>1503</v>
      </c>
      <c r="H61" s="97"/>
      <c r="I61" s="97">
        <f>SUMIF('Value added steel '!$D$54:$D$75,'Special steel '!$D61,'Value added steel '!$I$54:$I$75)</f>
        <v>0</v>
      </c>
      <c r="J61" s="99"/>
      <c r="K61" s="99">
        <f t="shared" si="53"/>
        <v>1503</v>
      </c>
      <c r="L61" s="97"/>
      <c r="M61" s="97">
        <f>SUMIF('Value added steel '!$D$54:$D$75,'Special steel '!$D61,'Value added steel '!$M$54:$M$75)</f>
        <v>0</v>
      </c>
      <c r="N61" s="103"/>
      <c r="O61" s="103"/>
      <c r="P61" s="97"/>
      <c r="Q61" s="97">
        <f>SUMIF('Value added steel '!$D$54:$D$75,'Special steel '!$D61,'Value added steel '!$Q$54:$Q$75)</f>
        <v>3702</v>
      </c>
      <c r="R61" s="103"/>
      <c r="S61" s="103">
        <f t="shared" si="41"/>
        <v>3702</v>
      </c>
      <c r="T61" s="97"/>
      <c r="U61" s="97">
        <f>SUMIF('Value added steel '!$D$54:$D$75,'Special steel '!$D61,'Value added steel '!$U$54:$U$75)</f>
        <v>408</v>
      </c>
      <c r="V61" s="103"/>
      <c r="W61" s="103"/>
      <c r="X61" s="103"/>
      <c r="Y61" s="97">
        <f>SUMIF('Value added steel '!$D$54:$D$75,'Special steel '!$D61,'Value added steel '!$Y$54:$Y$75)</f>
        <v>0</v>
      </c>
      <c r="Z61" s="103"/>
      <c r="AA61" s="351">
        <f t="shared" si="87"/>
        <v>4110</v>
      </c>
      <c r="AB61" s="358"/>
      <c r="AC61" s="159">
        <f t="shared" si="5"/>
        <v>4110</v>
      </c>
      <c r="AD61" s="103"/>
      <c r="AE61" s="97">
        <f>SUMIF('Value added steel '!$D$54:$D$75,'Special steel '!$D61,'Value added steel '!$AE$54:$AE$75)</f>
        <v>0</v>
      </c>
      <c r="AF61" s="103"/>
      <c r="AG61" s="103">
        <f t="shared" si="82"/>
        <v>4110</v>
      </c>
      <c r="AH61" s="103"/>
      <c r="AI61" s="97">
        <f>SUMIF('Value added steel '!$D$54:$D$75,'Special steel '!$D61,'Value added steel '!$AI$54:$AI$75)</f>
        <v>0</v>
      </c>
      <c r="AJ61" s="103"/>
      <c r="AK61" s="99">
        <f t="shared" si="83"/>
        <v>4110</v>
      </c>
      <c r="AL61" s="103"/>
      <c r="AM61" s="97">
        <f>SUMIF('Value added steel '!$D$54:$D$75,'Special steel '!$D61,'Value added steel '!$AM$54:$AM$75)</f>
        <v>0</v>
      </c>
      <c r="AN61" s="103"/>
      <c r="AO61" s="351">
        <f t="shared" si="88"/>
        <v>0</v>
      </c>
      <c r="AP61" s="103"/>
      <c r="AQ61" s="99">
        <f t="shared" si="84"/>
        <v>4110</v>
      </c>
      <c r="AR61" s="103"/>
      <c r="AS61" s="97">
        <f>SUMIF('Value added steel '!$D$54:$D$75,'Special steel '!$D61,'Value added steel '!$AS$54:$AS$75)</f>
        <v>832.91600000000005</v>
      </c>
      <c r="AT61" s="103"/>
      <c r="AU61" s="99">
        <f t="shared" si="85"/>
        <v>4942.9160000000002</v>
      </c>
      <c r="AV61" s="103"/>
      <c r="AW61" s="97">
        <f>SUMIF('Value added steel '!$D$54:$D$75,'Special steel '!$D61,'Value added steel '!$AW$54:$AW$75)</f>
        <v>1663.7180000000001</v>
      </c>
      <c r="AX61" s="103"/>
      <c r="AY61" s="99">
        <f t="shared" si="86"/>
        <v>6606.634</v>
      </c>
      <c r="AZ61" s="103"/>
      <c r="BA61" s="97">
        <f>SUMIF('Value added steel '!$D$54:$D$75,'Special steel '!$D61,'Value added steel '!$BA$54:$BA$75)</f>
        <v>0</v>
      </c>
      <c r="BB61" s="105"/>
      <c r="BC61" s="351">
        <f t="shared" si="89"/>
        <v>2496.634</v>
      </c>
      <c r="BD61" s="358"/>
      <c r="BE61" s="159">
        <f t="shared" si="13"/>
        <v>2496.634</v>
      </c>
      <c r="BF61" s="105"/>
      <c r="BG61" s="99">
        <f t="shared" si="14"/>
        <v>6606.634</v>
      </c>
      <c r="BH61" s="8"/>
      <c r="BI61" s="8"/>
    </row>
    <row r="62" spans="3:62" s="348" customFormat="1" x14ac:dyDescent="0.3">
      <c r="C62" s="713" t="s">
        <v>982</v>
      </c>
      <c r="D62" s="713" t="s">
        <v>2158</v>
      </c>
      <c r="E62" s="708"/>
      <c r="F62" s="713"/>
      <c r="G62" s="97">
        <f>SUMIF('Value added steel '!$D$54:$D$75,'Special steel '!$D62,'Value added steel '!$G$54:$G$75)</f>
        <v>0</v>
      </c>
      <c r="H62" s="97"/>
      <c r="I62" s="97">
        <f>SUMIF('Value added steel '!$D$54:$D$75,'Special steel '!$D62,'Value added steel '!$I$54:$I$75)</f>
        <v>0</v>
      </c>
      <c r="J62" s="99"/>
      <c r="K62" s="99">
        <f t="shared" ref="K62" si="93">+G62+I62</f>
        <v>0</v>
      </c>
      <c r="L62" s="97"/>
      <c r="M62" s="97">
        <f>SUMIF('Value added steel '!$D$54:$D$75,'Special steel '!$D62,'Value added steel '!$M$54:$M$75)</f>
        <v>0</v>
      </c>
      <c r="N62" s="103"/>
      <c r="O62" s="103"/>
      <c r="P62" s="97"/>
      <c r="Q62" s="97">
        <f>SUMIF('Value added steel '!$D$54:$D$75,'Special steel '!$D62,'Value added steel '!$Q$54:$Q$75)</f>
        <v>0</v>
      </c>
      <c r="R62" s="103"/>
      <c r="S62" s="103">
        <f t="shared" ref="S62" si="94">O62+Q62</f>
        <v>0</v>
      </c>
      <c r="T62" s="97"/>
      <c r="U62" s="97">
        <f>SUMIF('Value added steel '!$D$54:$D$75,'Special steel '!$D62,'Value added steel '!$U$54:$U$75)</f>
        <v>0</v>
      </c>
      <c r="V62" s="103"/>
      <c r="W62" s="103"/>
      <c r="X62" s="103"/>
      <c r="Y62" s="97">
        <f>SUMIF('Value added steel '!$D$54:$D$75,'Special steel '!$D62,'Value added steel '!$Y$54:$Y$75)</f>
        <v>0</v>
      </c>
      <c r="Z62" s="103"/>
      <c r="AA62" s="351">
        <f t="shared" ref="AA62" si="95">Q62+U62+Y62</f>
        <v>0</v>
      </c>
      <c r="AB62" s="358"/>
      <c r="AC62" s="159">
        <f t="shared" ref="AC62" si="96">O62+AA62</f>
        <v>0</v>
      </c>
      <c r="AD62" s="103"/>
      <c r="AE62" s="97">
        <f>SUMIF('Value added steel '!$D$54:$D$75,'Special steel '!$D62,'Value added steel '!$AE$54:$AE$75)</f>
        <v>0</v>
      </c>
      <c r="AF62" s="103"/>
      <c r="AG62" s="103">
        <f t="shared" ref="AG62" si="97">AC62+AE62</f>
        <v>0</v>
      </c>
      <c r="AH62" s="103"/>
      <c r="AI62" s="97">
        <f>SUMIF('Value added steel '!$D$54:$D$75,'Special steel '!$D62,'Value added steel '!$AI$54:$AI$75)</f>
        <v>0</v>
      </c>
      <c r="AJ62" s="103"/>
      <c r="AK62" s="99">
        <f t="shared" ref="AK62" si="98">AG62+AI62</f>
        <v>0</v>
      </c>
      <c r="AL62" s="103"/>
      <c r="AM62" s="97">
        <f>SUMIF('Value added steel '!$D$54:$D$75,'Special steel '!$D62,'Value added steel '!$AM$54:$AM$75)</f>
        <v>0</v>
      </c>
      <c r="AN62" s="103"/>
      <c r="AO62" s="351">
        <f t="shared" ref="AO62" si="99">AE62+AI62+AM62</f>
        <v>0</v>
      </c>
      <c r="AP62" s="103"/>
      <c r="AQ62" s="99">
        <f t="shared" ref="AQ62" si="100">AK62+AM62</f>
        <v>0</v>
      </c>
      <c r="AR62" s="103"/>
      <c r="AS62" s="97">
        <f>SUMIF('Value added steel '!$D$54:$D$75,'Special steel '!$D62,'Value added steel '!$AS$54:$AS$75)</f>
        <v>0</v>
      </c>
      <c r="AT62" s="103"/>
      <c r="AU62" s="99">
        <f t="shared" ref="AU62" si="101">AQ62+AS62</f>
        <v>0</v>
      </c>
      <c r="AV62" s="103"/>
      <c r="AW62" s="97">
        <f>SUMIF('Value added steel '!$D$54:$D$75,'Special steel '!$D62,'Value added steel '!$AW$54:$AW$75)</f>
        <v>0</v>
      </c>
      <c r="AX62" s="103"/>
      <c r="AY62" s="99">
        <f t="shared" si="86"/>
        <v>0</v>
      </c>
      <c r="AZ62" s="103"/>
      <c r="BA62" s="97">
        <f>SUMIF('Value added steel '!$D$54:$D$75,'Special steel '!$D62,'Value added steel '!$BA$54:$BA$75)</f>
        <v>0</v>
      </c>
      <c r="BB62" s="105"/>
      <c r="BC62" s="351">
        <f t="shared" si="89"/>
        <v>0</v>
      </c>
      <c r="BD62" s="358"/>
      <c r="BE62" s="159">
        <f t="shared" si="13"/>
        <v>0</v>
      </c>
      <c r="BF62" s="105"/>
      <c r="BG62" s="99">
        <f t="shared" si="14"/>
        <v>0</v>
      </c>
      <c r="BH62" s="8"/>
      <c r="BI62" s="8"/>
    </row>
    <row r="63" spans="3:62" x14ac:dyDescent="0.3">
      <c r="C63" s="92" t="s">
        <v>982</v>
      </c>
      <c r="D63" s="92" t="s">
        <v>1283</v>
      </c>
      <c r="E63" s="708"/>
      <c r="F63" s="92"/>
      <c r="G63" s="97">
        <f>SUMIF('Value added steel '!$D$54:$D$75,'Special steel '!$D63,'Value added steel '!$G$54:$G$75)</f>
        <v>0</v>
      </c>
      <c r="H63" s="97"/>
      <c r="I63" s="97">
        <f>SUMIF('Value added steel '!$D$54:$D$75,'Special steel '!$D63,'Value added steel '!$I$54:$I$75)</f>
        <v>0</v>
      </c>
      <c r="J63" s="99"/>
      <c r="K63" s="99">
        <f t="shared" si="53"/>
        <v>0</v>
      </c>
      <c r="L63" s="97"/>
      <c r="M63" s="97">
        <f>SUMIF('Value added steel '!$D$54:$D$75,'Special steel '!$D63,'Value added steel '!$M$54:$M$75)</f>
        <v>0</v>
      </c>
      <c r="N63" s="103"/>
      <c r="O63" s="103">
        <f t="shared" si="54"/>
        <v>0</v>
      </c>
      <c r="P63" s="97"/>
      <c r="Q63" s="97">
        <f>SUMIF('Value added steel '!$D$54:$D$75,'Special steel '!$D63,'Value added steel '!$Q$54:$Q$75)</f>
        <v>0</v>
      </c>
      <c r="R63" s="103"/>
      <c r="S63" s="103">
        <f t="shared" si="41"/>
        <v>0</v>
      </c>
      <c r="T63" s="97"/>
      <c r="U63" s="97">
        <f>SUMIF('Value added steel '!$D$54:$D$75,'Special steel '!$D63,'Value added steel '!$U$54:$U$75)</f>
        <v>0</v>
      </c>
      <c r="V63" s="103"/>
      <c r="W63" s="103">
        <f t="shared" si="81"/>
        <v>0</v>
      </c>
      <c r="X63" s="103"/>
      <c r="Y63" s="97">
        <f>SUMIF('Value added steel '!$D$54:$D$75,'Special steel '!$D63,'Value added steel '!$Y$54:$Y$75)</f>
        <v>0</v>
      </c>
      <c r="Z63" s="103"/>
      <c r="AA63" s="351">
        <f t="shared" si="87"/>
        <v>0</v>
      </c>
      <c r="AB63" s="358"/>
      <c r="AC63" s="159">
        <f t="shared" si="5"/>
        <v>0</v>
      </c>
      <c r="AD63" s="103"/>
      <c r="AE63" s="97">
        <f>SUMIF('Value added steel '!$D$54:$D$75,'Special steel '!$D63,'Value added steel '!$AE$54:$AE$75)</f>
        <v>0</v>
      </c>
      <c r="AF63" s="103"/>
      <c r="AG63" s="103">
        <f t="shared" si="82"/>
        <v>0</v>
      </c>
      <c r="AH63" s="103"/>
      <c r="AI63" s="97">
        <f>SUMIF('Value added steel '!$D$54:$D$75,'Special steel '!$D63,'Value added steel '!$AI$54:$AI$75)</f>
        <v>0</v>
      </c>
      <c r="AJ63" s="103"/>
      <c r="AK63" s="99">
        <f t="shared" si="83"/>
        <v>0</v>
      </c>
      <c r="AL63" s="103"/>
      <c r="AM63" s="97">
        <f>SUMIF('Value added steel '!$D$54:$D$75,'Special steel '!$D63,'Value added steel '!$AM$54:$AM$75)</f>
        <v>0</v>
      </c>
      <c r="AN63" s="103"/>
      <c r="AO63" s="351">
        <f t="shared" si="88"/>
        <v>0</v>
      </c>
      <c r="AP63" s="103"/>
      <c r="AQ63" s="99">
        <f t="shared" si="84"/>
        <v>0</v>
      </c>
      <c r="AR63" s="103"/>
      <c r="AS63" s="97">
        <f>SUMIF('Value added steel '!$D$54:$D$75,'Special steel '!$D63,'Value added steel '!$AS$54:$AS$75)</f>
        <v>0</v>
      </c>
      <c r="AT63" s="103"/>
      <c r="AU63" s="99">
        <f t="shared" si="85"/>
        <v>0</v>
      </c>
      <c r="AV63" s="103"/>
      <c r="AW63" s="97">
        <f>SUMIF('Value added steel '!$D$54:$D$75,'Special steel '!$D63,'Value added steel '!$AW$54:$AW$75)</f>
        <v>0</v>
      </c>
      <c r="AX63" s="103"/>
      <c r="AY63" s="99">
        <f t="shared" si="86"/>
        <v>0</v>
      </c>
      <c r="AZ63" s="103"/>
      <c r="BA63" s="97">
        <f>SUMIF('Value added steel '!$D$54:$D$75,'Special steel '!$D63,'Value added steel '!$BA$54:$BA$75)</f>
        <v>0</v>
      </c>
      <c r="BB63" s="105"/>
      <c r="BC63" s="351">
        <f t="shared" si="89"/>
        <v>0</v>
      </c>
      <c r="BD63" s="358"/>
      <c r="BE63" s="159">
        <f t="shared" si="13"/>
        <v>0</v>
      </c>
      <c r="BF63" s="105"/>
      <c r="BG63" s="99">
        <f t="shared" si="14"/>
        <v>0</v>
      </c>
      <c r="BH63" s="8"/>
      <c r="BI63" s="8"/>
    </row>
    <row r="64" spans="3:62" x14ac:dyDescent="0.3">
      <c r="C64" s="92" t="s">
        <v>982</v>
      </c>
      <c r="D64" s="92" t="s">
        <v>1270</v>
      </c>
      <c r="E64" s="708"/>
      <c r="F64" s="92"/>
      <c r="G64" s="97">
        <f>SUMIF('Value added steel '!$D$54:$D$75,'Special steel '!$D64,'Value added steel '!$G$54:$G$75)</f>
        <v>359</v>
      </c>
      <c r="H64" s="97"/>
      <c r="I64" s="97">
        <f>SUMIF('Value added steel '!$D$54:$D$75,'Special steel '!$D64,'Value added steel '!$I$54:$I$75)</f>
        <v>0</v>
      </c>
      <c r="J64" s="99"/>
      <c r="K64" s="99">
        <f t="shared" si="53"/>
        <v>359</v>
      </c>
      <c r="L64" s="97"/>
      <c r="M64" s="97">
        <f>SUMIF('Value added steel '!$D$54:$D$75,'Special steel '!$D64,'Value added steel '!$M$54:$M$75)</f>
        <v>0</v>
      </c>
      <c r="N64" s="103"/>
      <c r="O64" s="103">
        <f t="shared" si="54"/>
        <v>359</v>
      </c>
      <c r="P64" s="97"/>
      <c r="Q64" s="97">
        <f>SUMIF('Value added steel '!$D$54:$D$75,'Special steel '!$D64,'Value added steel '!$Q$54:$Q$75)</f>
        <v>0</v>
      </c>
      <c r="R64" s="103"/>
      <c r="S64" s="103">
        <f t="shared" si="41"/>
        <v>359</v>
      </c>
      <c r="T64" s="97"/>
      <c r="U64" s="97">
        <f>SUMIF('Value added steel '!$D$54:$D$75,'Special steel '!$D64,'Value added steel '!$U$54:$U$75)</f>
        <v>268</v>
      </c>
      <c r="V64" s="103"/>
      <c r="W64" s="103">
        <f t="shared" si="81"/>
        <v>627</v>
      </c>
      <c r="X64" s="103"/>
      <c r="Y64" s="97">
        <f>SUMIF('Value added steel '!$D$54:$D$75,'Special steel '!$D64,'Value added steel '!$Y$54:$Y$75)</f>
        <v>253.68</v>
      </c>
      <c r="Z64" s="103"/>
      <c r="AA64" s="351">
        <f t="shared" si="87"/>
        <v>521.68000000000006</v>
      </c>
      <c r="AB64" s="358"/>
      <c r="AC64" s="159">
        <f t="shared" si="5"/>
        <v>880.68000000000006</v>
      </c>
      <c r="AD64" s="103"/>
      <c r="AE64" s="97">
        <f>SUMIF('Value added steel '!$D$54:$D$75,'Special steel '!$D64,'Value added steel '!$AE$54:$AE$75)</f>
        <v>0</v>
      </c>
      <c r="AF64" s="103"/>
      <c r="AG64" s="103">
        <f t="shared" si="82"/>
        <v>880.68000000000006</v>
      </c>
      <c r="AH64" s="103"/>
      <c r="AI64" s="97">
        <f>SUMIF('Value added steel '!$D$54:$D$75,'Special steel '!$D64,'Value added steel '!$AI$54:$AI$75)</f>
        <v>0</v>
      </c>
      <c r="AJ64" s="103"/>
      <c r="AK64" s="99">
        <f t="shared" si="83"/>
        <v>880.68000000000006</v>
      </c>
      <c r="AL64" s="103"/>
      <c r="AM64" s="97">
        <f>SUMIF('Value added steel '!$D$54:$D$75,'Special steel '!$D64,'Value added steel '!$AM$54:$AM$75)</f>
        <v>257.90800000000002</v>
      </c>
      <c r="AN64" s="103"/>
      <c r="AO64" s="351">
        <f t="shared" si="88"/>
        <v>257.90800000000002</v>
      </c>
      <c r="AP64" s="103"/>
      <c r="AQ64" s="99">
        <f t="shared" si="84"/>
        <v>1138.5880000000002</v>
      </c>
      <c r="AR64" s="103"/>
      <c r="AS64" s="97">
        <f>SUMIF('Value added steel '!$D$54:$D$75,'Special steel '!$D64,'Value added steel '!$AS$54:$AS$75)</f>
        <v>0</v>
      </c>
      <c r="AT64" s="103"/>
      <c r="AU64" s="99">
        <f t="shared" si="85"/>
        <v>1138.5880000000002</v>
      </c>
      <c r="AV64" s="103"/>
      <c r="AW64" s="97">
        <f>SUMIF('Value added steel '!$D$54:$D$75,'Special steel '!$D64,'Value added steel '!$AW$54:$AW$75)</f>
        <v>215.62799999999999</v>
      </c>
      <c r="AX64" s="103"/>
      <c r="AY64" s="99">
        <f t="shared" si="86"/>
        <v>1354.2160000000001</v>
      </c>
      <c r="AZ64" s="103"/>
      <c r="BA64" s="97">
        <f>SUMIF('Value added steel '!$D$54:$D$75,'Special steel '!$D64,'Value added steel '!$BA$54:$BA$75)</f>
        <v>0</v>
      </c>
      <c r="BB64" s="105"/>
      <c r="BC64" s="351">
        <f t="shared" si="89"/>
        <v>215.62799999999999</v>
      </c>
      <c r="BD64" s="358"/>
      <c r="BE64" s="159">
        <f t="shared" si="13"/>
        <v>473.536</v>
      </c>
      <c r="BF64" s="105"/>
      <c r="BG64" s="99">
        <f t="shared" si="14"/>
        <v>1354.2160000000001</v>
      </c>
      <c r="BH64" s="8"/>
      <c r="BI64" s="8"/>
    </row>
    <row r="65" spans="3:61" x14ac:dyDescent="0.3">
      <c r="C65" s="92" t="s">
        <v>982</v>
      </c>
      <c r="D65" s="92" t="s">
        <v>1137</v>
      </c>
      <c r="E65" s="708"/>
      <c r="F65" s="92"/>
      <c r="G65" s="97">
        <f>SUMIF('Value added steel '!$D$54:$D$75,'Special steel '!$D65,'Value added steel '!$G$54:$G$75)</f>
        <v>0</v>
      </c>
      <c r="H65" s="97"/>
      <c r="I65" s="97">
        <f>SUMIF('Value added steel '!$D$54:$D$75,'Special steel '!$D65,'Value added steel '!$I$54:$I$75)</f>
        <v>0</v>
      </c>
      <c r="J65" s="99"/>
      <c r="K65" s="99">
        <f t="shared" si="53"/>
        <v>0</v>
      </c>
      <c r="L65" s="97"/>
      <c r="M65" s="97">
        <f>SUMIF('Value added steel '!$D$54:$D$75,'Special steel '!$D65,'Value added steel '!$M$54:$M$75)</f>
        <v>0</v>
      </c>
      <c r="N65" s="103"/>
      <c r="O65" s="103">
        <f t="shared" si="54"/>
        <v>0</v>
      </c>
      <c r="P65" s="97"/>
      <c r="Q65" s="97">
        <f>SUMIF('Value added steel '!$D$54:$D$75,'Special steel '!$D65,'Value added steel '!$Q$54:$Q$75)</f>
        <v>108</v>
      </c>
      <c r="R65" s="103"/>
      <c r="S65" s="103">
        <f t="shared" si="41"/>
        <v>108</v>
      </c>
      <c r="T65" s="97"/>
      <c r="U65" s="97">
        <f>SUMIF('Value added steel '!$D$54:$D$75,'Special steel '!$D65,'Value added steel '!$U$54:$U$75)</f>
        <v>0</v>
      </c>
      <c r="V65" s="103"/>
      <c r="W65" s="103">
        <f t="shared" si="81"/>
        <v>108</v>
      </c>
      <c r="X65" s="103"/>
      <c r="Y65" s="97">
        <f>SUMIF('Value added steel '!$D$54:$D$75,'Special steel '!$D65,'Value added steel '!$Y$54:$Y$75)</f>
        <v>777.952</v>
      </c>
      <c r="Z65" s="103"/>
      <c r="AA65" s="351">
        <f t="shared" si="87"/>
        <v>885.952</v>
      </c>
      <c r="AB65" s="358"/>
      <c r="AC65" s="159">
        <f t="shared" si="5"/>
        <v>885.952</v>
      </c>
      <c r="AD65" s="103"/>
      <c r="AE65" s="97">
        <f>SUMIF('Value added steel '!$D$54:$D$75,'Special steel '!$D65,'Value added steel '!$AE$54:$AE$75)</f>
        <v>105.7</v>
      </c>
      <c r="AF65" s="103"/>
      <c r="AG65" s="103">
        <f t="shared" si="82"/>
        <v>991.65200000000004</v>
      </c>
      <c r="AH65" s="103"/>
      <c r="AI65" s="97">
        <f>SUMIF('Value added steel '!$D$54:$D$75,'Special steel '!$D65,'Value added steel '!$AI$54:$AI$75)</f>
        <v>0</v>
      </c>
      <c r="AJ65" s="103"/>
      <c r="AK65" s="99">
        <f t="shared" si="83"/>
        <v>991.65200000000004</v>
      </c>
      <c r="AL65" s="103"/>
      <c r="AM65" s="97">
        <f>SUMIF('Value added steel '!$D$54:$D$75,'Special steel '!$D65,'Value added steel '!$AM$54:$AM$75)</f>
        <v>1010.492</v>
      </c>
      <c r="AN65" s="103"/>
      <c r="AO65" s="351">
        <f t="shared" si="88"/>
        <v>1116.192</v>
      </c>
      <c r="AP65" s="103"/>
      <c r="AQ65" s="99">
        <f t="shared" si="84"/>
        <v>2002.144</v>
      </c>
      <c r="AR65" s="103"/>
      <c r="AS65" s="97">
        <f>SUMIF('Value added steel '!$D$54:$D$75,'Special steel '!$D65,'Value added steel '!$AS$54:$AS$75)</f>
        <v>323.44200000000001</v>
      </c>
      <c r="AT65" s="103"/>
      <c r="AU65" s="99">
        <f t="shared" si="85"/>
        <v>2325.5860000000002</v>
      </c>
      <c r="AV65" s="103"/>
      <c r="AW65" s="97">
        <f>SUMIF('Value added steel '!$D$54:$D$75,'Special steel '!$D65,'Value added steel '!$AW$54:$AW$75)</f>
        <v>109.928</v>
      </c>
      <c r="AX65" s="103"/>
      <c r="AY65" s="99">
        <f t="shared" si="86"/>
        <v>2435.5140000000001</v>
      </c>
      <c r="AZ65" s="103"/>
      <c r="BA65" s="97">
        <f>SUMIF('Value added steel '!$D$54:$D$75,'Special steel '!$D65,'Value added steel '!$BA$54:$BA$75)</f>
        <v>0</v>
      </c>
      <c r="BB65" s="105"/>
      <c r="BC65" s="351">
        <f t="shared" si="89"/>
        <v>433.37</v>
      </c>
      <c r="BD65" s="358"/>
      <c r="BE65" s="159">
        <f t="shared" si="13"/>
        <v>1549.5619999999999</v>
      </c>
      <c r="BF65" s="105"/>
      <c r="BG65" s="99">
        <f t="shared" si="14"/>
        <v>2435.5140000000001</v>
      </c>
      <c r="BH65" s="8"/>
      <c r="BI65" s="8"/>
    </row>
    <row r="66" spans="3:61" x14ac:dyDescent="0.3">
      <c r="C66" s="92" t="s">
        <v>982</v>
      </c>
      <c r="D66" s="92" t="s">
        <v>995</v>
      </c>
      <c r="E66" s="708"/>
      <c r="F66" s="92"/>
      <c r="G66" s="97">
        <f>SUMIF('Value added steel '!$D$54:$D$75,'Special steel '!$D66,'Value added steel '!$G$54:$G$75)</f>
        <v>15436</v>
      </c>
      <c r="H66" s="96"/>
      <c r="I66" s="97">
        <f>SUMIF('Value added steel '!$D$54:$D$75,'Special steel '!$D66,'Value added steel '!$I$54:$I$75)</f>
        <v>6442</v>
      </c>
      <c r="J66" s="101"/>
      <c r="K66" s="99">
        <f t="shared" si="53"/>
        <v>21878</v>
      </c>
      <c r="L66" s="96"/>
      <c r="M66" s="97">
        <f>SUMIF('Value added steel '!$D$54:$D$75,'Special steel '!$D66,'Value added steel '!$M$54:$M$75)</f>
        <v>2932</v>
      </c>
      <c r="N66" s="105"/>
      <c r="O66" s="103">
        <f t="shared" si="54"/>
        <v>24810</v>
      </c>
      <c r="P66" s="96"/>
      <c r="Q66" s="97">
        <f>SUMIF('Value added steel '!$D$54:$D$75,'Special steel '!$D66,'Value added steel '!$Q$54:$Q$75)</f>
        <v>16119</v>
      </c>
      <c r="R66" s="105"/>
      <c r="S66" s="103">
        <f t="shared" si="41"/>
        <v>40929</v>
      </c>
      <c r="T66" s="96"/>
      <c r="U66" s="97">
        <f>SUMIF('Value added steel '!$D$54:$D$75,'Special steel '!$D66,'Value added steel '!$U$54:$U$75)</f>
        <v>17118</v>
      </c>
      <c r="V66" s="105"/>
      <c r="W66" s="103">
        <f t="shared" si="81"/>
        <v>58047</v>
      </c>
      <c r="X66" s="103"/>
      <c r="Y66" s="97">
        <f>SUMIF('Value added steel '!$D$54:$D$75,'Special steel '!$D66,'Value added steel '!$Y$54:$Y$75)</f>
        <v>15444.884</v>
      </c>
      <c r="Z66" s="105"/>
      <c r="AA66" s="351">
        <f t="shared" si="87"/>
        <v>48681.883999999998</v>
      </c>
      <c r="AB66" s="358"/>
      <c r="AC66" s="159">
        <f t="shared" si="5"/>
        <v>73491.883999999991</v>
      </c>
      <c r="AD66" s="103"/>
      <c r="AE66" s="97">
        <f>SUMIF('Value added steel '!$D$54:$D$75,'Special steel '!$D66,'Value added steel '!$AE$54:$AE$75)</f>
        <v>105.7</v>
      </c>
      <c r="AF66" s="105"/>
      <c r="AG66" s="103">
        <f t="shared" si="82"/>
        <v>73597.583999999988</v>
      </c>
      <c r="AH66" s="103"/>
      <c r="AI66" s="97">
        <f>SUMIF('Value added steel '!$D$54:$D$75,'Special steel '!$D66,'Value added steel '!$AI$54:$AI$75)</f>
        <v>0</v>
      </c>
      <c r="AJ66" s="105"/>
      <c r="AK66" s="99">
        <f t="shared" si="83"/>
        <v>73597.583999999988</v>
      </c>
      <c r="AL66" s="103"/>
      <c r="AM66" s="97">
        <f>SUMIF('Value added steel '!$D$54:$D$75,'Special steel '!$D66,'Value added steel '!$AM$54:$AM$75)</f>
        <v>17175.242000000002</v>
      </c>
      <c r="AN66" s="105"/>
      <c r="AO66" s="351">
        <f t="shared" si="88"/>
        <v>17280.942000000003</v>
      </c>
      <c r="AP66" s="105"/>
      <c r="AQ66" s="99">
        <f t="shared" si="84"/>
        <v>90772.825999999986</v>
      </c>
      <c r="AR66" s="103"/>
      <c r="AS66" s="97">
        <f>SUMIF('Value added steel '!$D$54:$D$75,'Special steel '!$D66,'Value added steel '!$AS$54:$AS$75)</f>
        <v>20455</v>
      </c>
      <c r="AT66" s="105"/>
      <c r="AU66" s="99">
        <f t="shared" si="85"/>
        <v>111227.82599999999</v>
      </c>
      <c r="AV66" s="103"/>
      <c r="AW66" s="97">
        <f>SUMIF('Value added steel '!$D$54:$D$75,'Special steel '!$D66,'Value added steel '!$AW$54:$AW$75)</f>
        <v>15495.62</v>
      </c>
      <c r="AX66" s="105"/>
      <c r="AY66" s="99">
        <f t="shared" si="86"/>
        <v>126723.44599999998</v>
      </c>
      <c r="AZ66" s="103"/>
      <c r="BA66" s="97">
        <f>SUMIF('Value added steel '!$D$54:$D$75,'Special steel '!$D66,'Value added steel '!$BA$54:$BA$75)</f>
        <v>16130</v>
      </c>
      <c r="BB66" s="105"/>
      <c r="BC66" s="351">
        <f t="shared" si="89"/>
        <v>52080.62</v>
      </c>
      <c r="BD66" s="358"/>
      <c r="BE66" s="159">
        <f t="shared" si="13"/>
        <v>69361.562000000005</v>
      </c>
      <c r="BF66" s="105"/>
      <c r="BG66" s="99">
        <f t="shared" si="14"/>
        <v>142853.446</v>
      </c>
      <c r="BH66" s="8"/>
      <c r="BI66" s="8"/>
    </row>
    <row r="67" spans="3:61" x14ac:dyDescent="0.3">
      <c r="C67" s="4125" t="s">
        <v>1044</v>
      </c>
      <c r="D67" s="4125"/>
      <c r="E67" s="708"/>
      <c r="F67" s="107"/>
      <c r="G67" s="108">
        <f>SUM(G50:G66)</f>
        <v>21327</v>
      </c>
      <c r="H67" s="108"/>
      <c r="I67" s="108">
        <f>SUM(I50:I66)</f>
        <v>6442</v>
      </c>
      <c r="J67" s="108"/>
      <c r="K67" s="109">
        <f>SUM(K50:K66)</f>
        <v>27769</v>
      </c>
      <c r="L67" s="108"/>
      <c r="M67" s="108">
        <f>SUM(M50:M66)</f>
        <v>6569</v>
      </c>
      <c r="N67" s="108"/>
      <c r="O67" s="108">
        <f>SUM(O50:O66)</f>
        <v>32835</v>
      </c>
      <c r="P67" s="108"/>
      <c r="Q67" s="108">
        <f>SUM(Q50:Q66)</f>
        <v>21330</v>
      </c>
      <c r="R67" s="108"/>
      <c r="S67" s="108">
        <f>SUM(S50:S66)</f>
        <v>54165</v>
      </c>
      <c r="T67" s="108"/>
      <c r="U67" s="108">
        <f>SUM(U50:U66)</f>
        <v>21092</v>
      </c>
      <c r="V67" s="108"/>
      <c r="W67" s="108">
        <f>SUM(W50:W66)</f>
        <v>71147</v>
      </c>
      <c r="X67" s="108"/>
      <c r="Y67" s="108">
        <f>SUM(Y50:Y66)</f>
        <v>17994.368000000002</v>
      </c>
      <c r="Z67" s="108"/>
      <c r="AA67" s="352">
        <f>SUM(AA50:AA66)</f>
        <v>58824.273999999998</v>
      </c>
      <c r="AB67" s="358"/>
      <c r="AC67" s="352">
        <f t="shared" si="5"/>
        <v>91659.274000000005</v>
      </c>
      <c r="AD67" s="108"/>
      <c r="AE67" s="108">
        <f>SUM(AE50:AE66)</f>
        <v>211.4</v>
      </c>
      <c r="AF67" s="108"/>
      <c r="AG67" s="108">
        <f>SUM(AG50:AG66)</f>
        <v>91870.673999999999</v>
      </c>
      <c r="AH67" s="108"/>
      <c r="AI67" s="108">
        <f>SUM(AI50:AI66)</f>
        <v>0</v>
      </c>
      <c r="AJ67" s="108"/>
      <c r="AK67" s="108">
        <f>SUM(AK50:AK66)</f>
        <v>91870.673999999999</v>
      </c>
      <c r="AL67" s="108"/>
      <c r="AM67" s="108">
        <f>SUM(AM50:AM66)</f>
        <v>25980.052000000003</v>
      </c>
      <c r="AN67" s="108"/>
      <c r="AO67" s="352">
        <f>SUM(AO50:AO66)</f>
        <v>26191.452000000005</v>
      </c>
      <c r="AP67" s="108"/>
      <c r="AQ67" s="108">
        <f>SUM(AQ50:AQ66)</f>
        <v>117850.726</v>
      </c>
      <c r="AR67" s="108"/>
      <c r="AS67" s="108">
        <f>SUM(AS50:AS66)</f>
        <v>26676.502</v>
      </c>
      <c r="AT67" s="108"/>
      <c r="AU67" s="108">
        <f>SUM(AU50:AU66)</f>
        <v>144527.228</v>
      </c>
      <c r="AV67" s="103"/>
      <c r="AW67" s="108">
        <f>SUM(AW50:AW66)</f>
        <v>21277.41</v>
      </c>
      <c r="AX67" s="108"/>
      <c r="AY67" s="108">
        <f>SUM(AY50:AY66)</f>
        <v>165804.63799999998</v>
      </c>
      <c r="AZ67" s="103"/>
      <c r="BA67" s="108">
        <f>SUM(BA50:BA66)</f>
        <v>18081</v>
      </c>
      <c r="BB67" s="105"/>
      <c r="BC67" s="352">
        <f>SUM(BC50:BC66)</f>
        <v>66034.912000000011</v>
      </c>
      <c r="BD67" s="358"/>
      <c r="BE67" s="352">
        <f>AO67+BC67</f>
        <v>92226.364000000016</v>
      </c>
      <c r="BF67" s="105"/>
      <c r="BG67" s="108">
        <f>SUM(BG50:BG66)</f>
        <v>183885.63800000001</v>
      </c>
      <c r="BH67" s="8"/>
      <c r="BI67" s="8"/>
    </row>
    <row r="68" spans="3:61" x14ac:dyDescent="0.3">
      <c r="C68" s="92" t="s">
        <v>983</v>
      </c>
      <c r="D68" s="92" t="s">
        <v>1632</v>
      </c>
      <c r="E68" s="708"/>
      <c r="F68" s="92"/>
      <c r="G68" s="93">
        <f>SUMIF('Value added steel '!$D$77:$D$87,$D68,'Value added steel '!$G$77:$G$87)</f>
        <v>0</v>
      </c>
      <c r="H68" s="349"/>
      <c r="I68" s="93">
        <f>SUMIF('Value added steel '!$D$77:$D$87,$D68,'Value added steel '!$I$77:$I$87)</f>
        <v>0</v>
      </c>
      <c r="J68" s="101"/>
      <c r="K68" s="99">
        <f t="shared" si="53"/>
        <v>0</v>
      </c>
      <c r="L68" s="349"/>
      <c r="M68" s="93">
        <f>SUMIF('Value added steel '!$D$77:$D$87,$D68,'Value added steel '!$M$77:$M$87)</f>
        <v>0</v>
      </c>
      <c r="N68" s="105"/>
      <c r="O68" s="103"/>
      <c r="P68" s="349"/>
      <c r="Q68" s="93">
        <f>SUMIF('Value added steel '!$D$77:$D$87,$D68,'Value added steel '!$Q$77:$Q$87)</f>
        <v>0</v>
      </c>
      <c r="R68" s="105"/>
      <c r="S68" s="103"/>
      <c r="T68" s="349"/>
      <c r="U68" s="93">
        <f>SUMIF('Value added steel '!$D$77:$D$87,$D68,'Value added steel '!$U$77:$U$87)</f>
        <v>0</v>
      </c>
      <c r="V68" s="105"/>
      <c r="W68" s="103"/>
      <c r="X68" s="103"/>
      <c r="Y68" s="93">
        <f>SUMIF('Value added steel '!$D$77:$D$87,$D68,'Value added steel '!$Y$77:$Y$87)</f>
        <v>0</v>
      </c>
      <c r="Z68" s="105"/>
      <c r="AA68" s="351">
        <f t="shared" ref="AA68:AA72" si="102">Q68+U68+Y68</f>
        <v>0</v>
      </c>
      <c r="AB68" s="358"/>
      <c r="AC68" s="159">
        <f t="shared" si="5"/>
        <v>0</v>
      </c>
      <c r="AD68" s="103"/>
      <c r="AE68" s="93">
        <f>SUMIF('Value added steel '!$D$77:$D$87,$D68,'Value added steel '!$AE$77:$AE$87)</f>
        <v>0</v>
      </c>
      <c r="AF68" s="105"/>
      <c r="AG68" s="103">
        <f t="shared" ref="AG68:AG72" si="103">+Y68+AA68+AE68</f>
        <v>0</v>
      </c>
      <c r="AH68" s="103"/>
      <c r="AI68" s="93">
        <f>SUMIF('Value added steel '!$D$77:$D$87,$D68,'Value added steel '!$AI$77:$AI$87)</f>
        <v>0</v>
      </c>
      <c r="AJ68" s="105"/>
      <c r="AK68" s="99">
        <f t="shared" ref="AK68:AK72" si="104">+AC68+AE68+AI68</f>
        <v>0</v>
      </c>
      <c r="AL68" s="103"/>
      <c r="AM68" s="93">
        <f>SUMIF('Value added steel '!$D$77:$D$87,$D68,'Value added steel '!$AM$77:$AM$87)</f>
        <v>0</v>
      </c>
      <c r="AN68" s="105"/>
      <c r="AO68" s="351">
        <f t="shared" ref="AO68:AO72" si="105">AE68+AI68+AM68</f>
        <v>0</v>
      </c>
      <c r="AP68" s="105"/>
      <c r="AQ68" s="99">
        <f t="shared" ref="AQ68:AQ72" si="106">+AG68+AI68+AM68</f>
        <v>0</v>
      </c>
      <c r="AR68" s="103"/>
      <c r="AS68" s="93">
        <f>SUMIF('Value added steel '!$D$77:$D$87,$D68,'Value added steel '!$AS$77:$AS$87)</f>
        <v>0</v>
      </c>
      <c r="AT68" s="105"/>
      <c r="AU68" s="99">
        <f t="shared" ref="AU68:AU74" si="107">AQ68+AS68</f>
        <v>0</v>
      </c>
      <c r="AV68" s="108"/>
      <c r="AW68" s="93">
        <f>SUMIF('Value added steel '!$D$77:$D$87,$D68,'Value added steel '!$AW$77:$AW$87)</f>
        <v>0</v>
      </c>
      <c r="AX68" s="105"/>
      <c r="AY68" s="99">
        <f t="shared" ref="AY68:AY72" si="108">AU68+AW68</f>
        <v>0</v>
      </c>
      <c r="AZ68" s="108"/>
      <c r="BA68" s="93">
        <f>SUMIF('Value added steel '!$D$77:$D$87,$D68,'Value added steel '!$BA$77:$BA$87)</f>
        <v>0</v>
      </c>
      <c r="BB68" s="425"/>
      <c r="BC68" s="351">
        <f t="shared" ref="BC68:BC72" si="109">AS68+AW68+BA68</f>
        <v>0</v>
      </c>
      <c r="BD68" s="358"/>
      <c r="BE68" s="159">
        <f>AO68+BC68</f>
        <v>0</v>
      </c>
      <c r="BF68" s="425"/>
      <c r="BG68" s="99">
        <f t="shared" si="14"/>
        <v>0</v>
      </c>
      <c r="BH68" s="8"/>
      <c r="BI68" s="8"/>
    </row>
    <row r="69" spans="3:61" x14ac:dyDescent="0.3">
      <c r="C69" s="92" t="s">
        <v>983</v>
      </c>
      <c r="D69" s="92" t="s">
        <v>678</v>
      </c>
      <c r="E69" s="708"/>
      <c r="F69" s="92"/>
      <c r="G69" s="93">
        <f>SUMIF('Value added steel '!$D$77:$D$87,$D69,'Value added steel '!$G$77:$G$87)</f>
        <v>2228</v>
      </c>
      <c r="H69" s="138"/>
      <c r="I69" s="93">
        <f>SUMIF('Value added steel '!$D$77:$D$87,$D69,'Value added steel '!$I$77:$I$87)</f>
        <v>155</v>
      </c>
      <c r="J69" s="101"/>
      <c r="K69" s="99">
        <f t="shared" si="53"/>
        <v>2383</v>
      </c>
      <c r="L69" s="138"/>
      <c r="M69" s="93">
        <f>SUMIF('Value added steel '!$D$77:$D$87,$D69,'Value added steel '!$M$77:$M$87)</f>
        <v>1532</v>
      </c>
      <c r="N69" s="105"/>
      <c r="O69" s="103">
        <f t="shared" si="54"/>
        <v>3915</v>
      </c>
      <c r="P69" s="192"/>
      <c r="Q69" s="93">
        <f>SUMIF('Value added steel '!$D$77:$D$87,$D69,'Value added steel '!$Q$77:$Q$87)</f>
        <v>3338</v>
      </c>
      <c r="R69" s="105"/>
      <c r="S69" s="103">
        <f t="shared" ref="S69:S71" si="110">O69+Q69</f>
        <v>7253</v>
      </c>
      <c r="T69" s="219"/>
      <c r="U69" s="93">
        <f>SUMIF('Value added steel '!$D$77:$D$87,$D69,'Value added steel '!$U$77:$U$87)</f>
        <v>5159</v>
      </c>
      <c r="V69" s="105"/>
      <c r="W69" s="103">
        <f t="shared" ref="W69:W71" si="111">S69+U69</f>
        <v>12412</v>
      </c>
      <c r="X69" s="103"/>
      <c r="Y69" s="93">
        <f>SUMIF('Value added steel '!$D$77:$D$87,$D69,'Value added steel '!$Y$77:$Y$87)</f>
        <v>982.56600000000003</v>
      </c>
      <c r="Z69" s="105"/>
      <c r="AA69" s="351">
        <f t="shared" si="102"/>
        <v>9479.5660000000007</v>
      </c>
      <c r="AB69" s="358"/>
      <c r="AC69" s="159">
        <f t="shared" si="5"/>
        <v>13394.566000000001</v>
      </c>
      <c r="AD69" s="103"/>
      <c r="AE69" s="93">
        <f>SUMIF('Value added steel '!$D$77:$D$87,$D69,'Value added steel '!$AE$77:$AE$87)</f>
        <v>5183.3339999999998</v>
      </c>
      <c r="AF69" s="105"/>
      <c r="AG69" s="103">
        <f t="shared" si="103"/>
        <v>15645.466</v>
      </c>
      <c r="AH69" s="103"/>
      <c r="AI69" s="93">
        <f>SUMIF('Value added steel '!$D$77:$D$87,$D69,'Value added steel '!$AI$77:$AI$87)</f>
        <v>0</v>
      </c>
      <c r="AJ69" s="105"/>
      <c r="AK69" s="99">
        <f t="shared" si="104"/>
        <v>18577.900000000001</v>
      </c>
      <c r="AL69" s="103"/>
      <c r="AM69" s="93">
        <f>SUMIF('Value added steel '!$D$77:$D$87,$D69,'Value added steel '!$AM$77:$AM$87)</f>
        <v>10406.448</v>
      </c>
      <c r="AN69" s="105"/>
      <c r="AO69" s="351">
        <f t="shared" si="105"/>
        <v>15589.781999999999</v>
      </c>
      <c r="AP69" s="105"/>
      <c r="AQ69" s="99">
        <f t="shared" si="106"/>
        <v>26051.914000000001</v>
      </c>
      <c r="AR69" s="103"/>
      <c r="AS69" s="93">
        <f>SUMIF('Value added steel '!$D$77:$D$87,$D69,'Value added steel '!$AS$77:$AS$87)</f>
        <v>10251.306</v>
      </c>
      <c r="AT69" s="105"/>
      <c r="AU69" s="99">
        <f t="shared" si="107"/>
        <v>36303.22</v>
      </c>
      <c r="AV69" s="104"/>
      <c r="AW69" s="93">
        <f>SUMIF('Value added steel '!$D$77:$D$87,$D69,'Value added steel '!$AW$77:$AW$87)</f>
        <v>0</v>
      </c>
      <c r="AX69" s="105"/>
      <c r="AY69" s="99">
        <f t="shared" si="108"/>
        <v>36303.22</v>
      </c>
      <c r="AZ69" s="104"/>
      <c r="BA69" s="93">
        <f>SUMIF('Value added steel '!$D$77:$D$87,$D69,'Value added steel '!$BA$77:$BA$87)</f>
        <v>0</v>
      </c>
      <c r="BB69" s="104"/>
      <c r="BC69" s="351">
        <f t="shared" si="109"/>
        <v>10251.306</v>
      </c>
      <c r="BD69" s="358"/>
      <c r="BE69" s="159">
        <f t="shared" ref="BE69:BE72" si="112">AO69+BC69</f>
        <v>25841.088</v>
      </c>
      <c r="BF69" s="104"/>
      <c r="BG69" s="99">
        <f t="shared" ref="BG69:BG72" si="113">AY69+BA69</f>
        <v>36303.22</v>
      </c>
      <c r="BH69" s="8"/>
      <c r="BI69" s="8"/>
    </row>
    <row r="70" spans="3:61" x14ac:dyDescent="0.3">
      <c r="C70" s="92" t="s">
        <v>983</v>
      </c>
      <c r="D70" s="92" t="s">
        <v>1125</v>
      </c>
      <c r="E70" s="708"/>
      <c r="F70" s="92"/>
      <c r="G70" s="93">
        <f>SUMIF('Value added steel '!$D$77:$D$87,$D70,'Value added steel '!$G$77:$G$87)</f>
        <v>0</v>
      </c>
      <c r="H70" s="138"/>
      <c r="I70" s="93">
        <f>SUMIF('Value added steel '!$D$77:$D$87,$D70,'Value added steel '!$I$77:$I$87)</f>
        <v>0</v>
      </c>
      <c r="J70" s="101"/>
      <c r="K70" s="99">
        <f t="shared" si="53"/>
        <v>0</v>
      </c>
      <c r="L70" s="138"/>
      <c r="M70" s="93">
        <f>SUMIF('Value added steel '!$D$77:$D$87,$D70,'Value added steel '!$M$77:$M$87)</f>
        <v>0</v>
      </c>
      <c r="N70" s="105"/>
      <c r="O70" s="103">
        <f t="shared" si="54"/>
        <v>0</v>
      </c>
      <c r="P70" s="192"/>
      <c r="Q70" s="93">
        <f>SUMIF('Value added steel '!$D$77:$D$87,$D70,'Value added steel '!$Q$77:$Q$87)</f>
        <v>0</v>
      </c>
      <c r="R70" s="105"/>
      <c r="S70" s="103">
        <f t="shared" si="110"/>
        <v>0</v>
      </c>
      <c r="T70" s="219"/>
      <c r="U70" s="93">
        <f>SUMIF('Value added steel '!$D$77:$D$87,$D70,'Value added steel '!$U$77:$U$87)</f>
        <v>0</v>
      </c>
      <c r="V70" s="105"/>
      <c r="W70" s="103">
        <f t="shared" si="111"/>
        <v>0</v>
      </c>
      <c r="X70" s="103"/>
      <c r="Y70" s="93">
        <f>SUMIF('Value added steel '!$D$77:$D$87,$D70,'Value added steel '!$Y$77:$Y$87)</f>
        <v>0</v>
      </c>
      <c r="Z70" s="105"/>
      <c r="AA70" s="351">
        <f t="shared" si="102"/>
        <v>0</v>
      </c>
      <c r="AB70" s="358"/>
      <c r="AC70" s="159">
        <f t="shared" si="5"/>
        <v>0</v>
      </c>
      <c r="AD70" s="103"/>
      <c r="AE70" s="93">
        <f>SUMIF('Value added steel '!$D$77:$D$87,$D70,'Value added steel '!$AE$77:$AE$87)</f>
        <v>0</v>
      </c>
      <c r="AF70" s="105"/>
      <c r="AG70" s="103">
        <f t="shared" si="103"/>
        <v>0</v>
      </c>
      <c r="AH70" s="103"/>
      <c r="AI70" s="93">
        <f>SUMIF('Value added steel '!$D$77:$D$87,$D70,'Value added steel '!$AI$77:$AI$87)</f>
        <v>0</v>
      </c>
      <c r="AJ70" s="105"/>
      <c r="AK70" s="99">
        <f t="shared" si="104"/>
        <v>0</v>
      </c>
      <c r="AL70" s="103"/>
      <c r="AM70" s="93">
        <f>SUMIF('Value added steel '!$D$77:$D$87,$D70,'Value added steel '!$AM$77:$AM$87)</f>
        <v>0</v>
      </c>
      <c r="AN70" s="105"/>
      <c r="AO70" s="351">
        <f t="shared" si="105"/>
        <v>0</v>
      </c>
      <c r="AP70" s="105"/>
      <c r="AQ70" s="99">
        <f t="shared" si="106"/>
        <v>0</v>
      </c>
      <c r="AR70" s="103"/>
      <c r="AS70" s="93">
        <f>SUMIF('Value added steel '!$D$77:$D$87,$D70,'Value added steel '!$AS$77:$AS$87)</f>
        <v>0</v>
      </c>
      <c r="AT70" s="105"/>
      <c r="AU70" s="99">
        <f t="shared" si="107"/>
        <v>0</v>
      </c>
      <c r="AV70" s="114"/>
      <c r="AW70" s="93">
        <f>SUMIF('Value added steel '!$D$77:$D$87,$D70,'Value added steel '!$AW$77:$AW$87)</f>
        <v>0</v>
      </c>
      <c r="AX70" s="105"/>
      <c r="AY70" s="99">
        <f t="shared" si="108"/>
        <v>0</v>
      </c>
      <c r="AZ70" s="114"/>
      <c r="BA70" s="93">
        <f>SUMIF('Value added steel '!$D$77:$D$87,$D70,'Value added steel '!$BA$77:$BA$87)</f>
        <v>0</v>
      </c>
      <c r="BB70" s="114"/>
      <c r="BC70" s="351">
        <f t="shared" si="109"/>
        <v>0</v>
      </c>
      <c r="BD70" s="358"/>
      <c r="BE70" s="159">
        <f t="shared" si="112"/>
        <v>0</v>
      </c>
      <c r="BF70" s="114"/>
      <c r="BG70" s="99">
        <f t="shared" si="113"/>
        <v>0</v>
      </c>
      <c r="BH70" s="8"/>
      <c r="BI70" s="164"/>
    </row>
    <row r="71" spans="3:61" s="40" customFormat="1" x14ac:dyDescent="0.3">
      <c r="C71" s="92" t="s">
        <v>983</v>
      </c>
      <c r="D71" s="92" t="s">
        <v>677</v>
      </c>
      <c r="E71" s="708"/>
      <c r="F71" s="92"/>
      <c r="G71" s="93">
        <f>SUMIF('Value added steel '!$D$77:$D$87,$D71,'Value added steel '!$G$77:$G$87)</f>
        <v>0</v>
      </c>
      <c r="H71" s="138"/>
      <c r="I71" s="93">
        <f>SUMIF('Value added steel '!$D$77:$D$87,$D71,'Value added steel '!$I$77:$I$87)</f>
        <v>0</v>
      </c>
      <c r="J71" s="101"/>
      <c r="K71" s="99">
        <f t="shared" si="53"/>
        <v>0</v>
      </c>
      <c r="L71" s="138"/>
      <c r="M71" s="93">
        <f>SUMIF('Value added steel '!$D$77:$D$87,$D71,'Value added steel '!$M$77:$M$87)</f>
        <v>0</v>
      </c>
      <c r="N71" s="105"/>
      <c r="O71" s="103">
        <f t="shared" si="54"/>
        <v>0</v>
      </c>
      <c r="P71" s="192"/>
      <c r="Q71" s="93">
        <f>SUMIF('Value added steel '!$D$77:$D$87,$D71,'Value added steel '!$Q$77:$Q$87)</f>
        <v>716</v>
      </c>
      <c r="R71" s="105"/>
      <c r="S71" s="103">
        <f t="shared" si="110"/>
        <v>716</v>
      </c>
      <c r="T71" s="219"/>
      <c r="U71" s="93">
        <f>SUMIF('Value added steel '!$D$77:$D$87,$D71,'Value added steel '!$U$77:$U$87)</f>
        <v>0</v>
      </c>
      <c r="V71" s="105"/>
      <c r="W71" s="103">
        <f t="shared" si="111"/>
        <v>716</v>
      </c>
      <c r="X71" s="103"/>
      <c r="Y71" s="93">
        <f>SUMIF('Value added steel '!$D$77:$D$87,$D71,'Value added steel '!$Y$77:$Y$87)</f>
        <v>0</v>
      </c>
      <c r="Z71" s="105"/>
      <c r="AA71" s="351">
        <f t="shared" si="102"/>
        <v>716</v>
      </c>
      <c r="AB71" s="358"/>
      <c r="AC71" s="159">
        <f t="shared" si="5"/>
        <v>716</v>
      </c>
      <c r="AD71" s="103"/>
      <c r="AE71" s="93">
        <f>SUMIF('Value added steel '!$D$77:$D$87,$D71,'Value added steel '!$AE$77:$AE$87)</f>
        <v>0</v>
      </c>
      <c r="AF71" s="105"/>
      <c r="AG71" s="103">
        <f t="shared" si="103"/>
        <v>716</v>
      </c>
      <c r="AH71" s="103"/>
      <c r="AI71" s="93">
        <f>SUMIF('Value added steel '!$D$77:$D$87,$D71,'Value added steel '!$AI$77:$AI$87)</f>
        <v>0</v>
      </c>
      <c r="AJ71" s="105"/>
      <c r="AK71" s="99">
        <f t="shared" si="104"/>
        <v>716</v>
      </c>
      <c r="AL71" s="103"/>
      <c r="AM71" s="93">
        <f>SUMIF('Value added steel '!$D$77:$D$87,$D71,'Value added steel '!$AM$77:$AM$87)</f>
        <v>0</v>
      </c>
      <c r="AN71" s="105"/>
      <c r="AO71" s="351">
        <f t="shared" si="105"/>
        <v>0</v>
      </c>
      <c r="AP71" s="105"/>
      <c r="AQ71" s="99">
        <f t="shared" si="106"/>
        <v>716</v>
      </c>
      <c r="AR71" s="103"/>
      <c r="AS71" s="93">
        <f>SUMIF('Value added steel '!$D$77:$D$87,$D71,'Value added steel '!$AS$77:$AS$87)</f>
        <v>0</v>
      </c>
      <c r="AT71" s="105"/>
      <c r="AU71" s="99">
        <f t="shared" si="107"/>
        <v>716</v>
      </c>
      <c r="AW71" s="93">
        <f>SUMIF('Value added steel '!$D$77:$D$87,$D71,'Value added steel '!$AW$77:$AW$87)</f>
        <v>0</v>
      </c>
      <c r="AX71" s="105"/>
      <c r="AY71" s="99">
        <f t="shared" si="108"/>
        <v>716</v>
      </c>
      <c r="BA71" s="93">
        <f>SUMIF('Value added steel '!$D$77:$D$87,$D71,'Value added steel '!$BA$77:$BA$87)</f>
        <v>0</v>
      </c>
      <c r="BC71" s="351">
        <f t="shared" si="109"/>
        <v>0</v>
      </c>
      <c r="BE71" s="159">
        <f t="shared" si="112"/>
        <v>0</v>
      </c>
      <c r="BG71" s="99">
        <f t="shared" si="113"/>
        <v>716</v>
      </c>
      <c r="BH71" s="8"/>
      <c r="BI71" s="8"/>
    </row>
    <row r="72" spans="3:61" x14ac:dyDescent="0.3">
      <c r="C72" s="92" t="s">
        <v>983</v>
      </c>
      <c r="D72" s="92" t="s">
        <v>1082</v>
      </c>
      <c r="E72" s="708"/>
      <c r="F72" s="92"/>
      <c r="G72" s="93">
        <f>SUMIF('Value added steel '!$D$77:$D$87,$D72,'Value added steel '!$G$77:$G$87)</f>
        <v>0</v>
      </c>
      <c r="H72" s="138"/>
      <c r="I72" s="93">
        <f>SUMIF('Value added steel '!$D$77:$D$87,$D72,'Value added steel '!$I$77:$I$87)</f>
        <v>0</v>
      </c>
      <c r="J72" s="101"/>
      <c r="K72" s="99">
        <f t="shared" si="53"/>
        <v>0</v>
      </c>
      <c r="L72" s="138"/>
      <c r="M72" s="93">
        <f>SUMIF('Value added steel '!$D$77:$D$87,$D72,'Value added steel '!$M$77:$M$87)</f>
        <v>0</v>
      </c>
      <c r="N72" s="105"/>
      <c r="O72" s="103">
        <f t="shared" si="54"/>
        <v>0</v>
      </c>
      <c r="P72" s="192"/>
      <c r="Q72" s="93">
        <f>SUMIF('Value added steel '!$D$77:$D$87,$D72,'Value added steel '!$Q$77:$Q$87)</f>
        <v>0</v>
      </c>
      <c r="R72" s="105"/>
      <c r="S72" s="103">
        <f t="shared" ref="S72" si="114">+K72+M72+Q72</f>
        <v>0</v>
      </c>
      <c r="T72" s="219"/>
      <c r="U72" s="93">
        <f>SUMIF('Value added steel '!$D$77:$D$87,$D72,'Value added steel '!$U$77:$U$87)</f>
        <v>0</v>
      </c>
      <c r="V72" s="105"/>
      <c r="W72" s="103">
        <f t="shared" ref="W72" si="115">+O72+Q72+U72</f>
        <v>0</v>
      </c>
      <c r="X72" s="103"/>
      <c r="Y72" s="93">
        <f>SUMIF('Value added steel '!$D$77:$D$87,$D72,'Value added steel '!$Y$77:$Y$87)</f>
        <v>0</v>
      </c>
      <c r="Z72" s="105"/>
      <c r="AA72" s="351">
        <f t="shared" si="102"/>
        <v>0</v>
      </c>
      <c r="AB72" s="358"/>
      <c r="AC72" s="159">
        <f t="shared" si="5"/>
        <v>0</v>
      </c>
      <c r="AD72" s="103"/>
      <c r="AE72" s="93">
        <f>SUMIF('Value added steel '!$D$77:$D$87,$D72,'Value added steel '!$AE$77:$AE$87)</f>
        <v>0</v>
      </c>
      <c r="AF72" s="105"/>
      <c r="AG72" s="103">
        <f t="shared" si="103"/>
        <v>0</v>
      </c>
      <c r="AH72" s="103"/>
      <c r="AI72" s="93">
        <f>SUMIF('Value added steel '!$D$77:$D$87,$D72,'Value added steel '!$AI$77:$AI$87)</f>
        <v>0</v>
      </c>
      <c r="AJ72" s="105"/>
      <c r="AK72" s="99">
        <f t="shared" si="104"/>
        <v>0</v>
      </c>
      <c r="AL72" s="103"/>
      <c r="AM72" s="93">
        <f>SUMIF('Value added steel '!$D$77:$D$87,$D72,'Value added steel '!$AM$77:$AM$87)</f>
        <v>0</v>
      </c>
      <c r="AN72" s="105"/>
      <c r="AO72" s="351">
        <f t="shared" si="105"/>
        <v>0</v>
      </c>
      <c r="AP72" s="105"/>
      <c r="AQ72" s="99">
        <f t="shared" si="106"/>
        <v>0</v>
      </c>
      <c r="AR72" s="103"/>
      <c r="AS72" s="93">
        <f>SUMIF('Value added steel '!$D$77:$D$87,$D72,'Value added steel '!$AS$77:$AS$87)</f>
        <v>0</v>
      </c>
      <c r="AT72" s="105"/>
      <c r="AU72" s="99">
        <f t="shared" si="107"/>
        <v>0</v>
      </c>
      <c r="AW72" s="93">
        <f>SUMIF('Value added steel '!$D$77:$D$87,$D72,'Value added steel '!$AW$77:$AW$87)</f>
        <v>0</v>
      </c>
      <c r="AX72" s="105"/>
      <c r="AY72" s="99">
        <f t="shared" si="108"/>
        <v>0</v>
      </c>
      <c r="BA72" s="93">
        <f>SUMIF('Value added steel '!$D$77:$D$87,$D72,'Value added steel '!$BA$77:$BA$87)</f>
        <v>0</v>
      </c>
      <c r="BC72" s="351">
        <f t="shared" si="109"/>
        <v>0</v>
      </c>
      <c r="BE72" s="159">
        <f t="shared" si="112"/>
        <v>0</v>
      </c>
      <c r="BG72" s="99">
        <f t="shared" si="113"/>
        <v>0</v>
      </c>
      <c r="BH72" s="8"/>
    </row>
    <row r="73" spans="3:61" x14ac:dyDescent="0.3">
      <c r="C73" s="4125" t="s">
        <v>1045</v>
      </c>
      <c r="D73" s="4125"/>
      <c r="E73" s="708"/>
      <c r="F73" s="107"/>
      <c r="G73" s="108">
        <f>SUM(G68:G72)</f>
        <v>2228</v>
      </c>
      <c r="H73" s="110"/>
      <c r="I73" s="108">
        <f>SUM(I68:I72)</f>
        <v>155</v>
      </c>
      <c r="J73" s="110"/>
      <c r="K73" s="109">
        <f>SUM(K68:K72)</f>
        <v>2383</v>
      </c>
      <c r="L73" s="110"/>
      <c r="M73" s="108">
        <f>SUM(M68:M72)</f>
        <v>1532</v>
      </c>
      <c r="N73" s="110"/>
      <c r="O73" s="108">
        <f>SUM(O68:O72)</f>
        <v>3915</v>
      </c>
      <c r="P73" s="193"/>
      <c r="Q73" s="108">
        <f>SUM(Q68:Q72)</f>
        <v>4054</v>
      </c>
      <c r="R73" s="193"/>
      <c r="S73" s="108">
        <f>SUM(S68:S72)</f>
        <v>7969</v>
      </c>
      <c r="T73" s="220"/>
      <c r="U73" s="108">
        <f>SUM(U68:U72)</f>
        <v>5159</v>
      </c>
      <c r="V73" s="220"/>
      <c r="W73" s="108">
        <f>SUM(W68:W72)</f>
        <v>13128</v>
      </c>
      <c r="X73" s="108"/>
      <c r="Y73" s="108">
        <f>SUM(Y68:Y72)</f>
        <v>982.56600000000003</v>
      </c>
      <c r="Z73" s="350"/>
      <c r="AA73" s="352">
        <f>SUM(AA68:AA72)</f>
        <v>10195.566000000001</v>
      </c>
      <c r="AB73" s="358"/>
      <c r="AC73" s="352">
        <f t="shared" si="5"/>
        <v>14110.566000000001</v>
      </c>
      <c r="AD73" s="108"/>
      <c r="AE73" s="108">
        <f>SUM(AE68:AE72)</f>
        <v>5183.3339999999998</v>
      </c>
      <c r="AF73" s="367"/>
      <c r="AG73" s="108">
        <f>SUM(AG68:AG72)</f>
        <v>16361.466</v>
      </c>
      <c r="AH73" s="108"/>
      <c r="AI73" s="108">
        <f>SUM(AI68:AI72)</f>
        <v>0</v>
      </c>
      <c r="AJ73" s="371"/>
      <c r="AK73" s="108">
        <f>SUM(AK68:AK72)</f>
        <v>19293.900000000001</v>
      </c>
      <c r="AL73" s="108"/>
      <c r="AM73" s="108">
        <f>SUM(AM68:AM72)</f>
        <v>10406.448</v>
      </c>
      <c r="AN73" s="376"/>
      <c r="AO73" s="352">
        <f>SUM(AO68:AO72)</f>
        <v>15589.781999999999</v>
      </c>
      <c r="AP73" s="376"/>
      <c r="AQ73" s="108">
        <f>SUM(AQ68:AQ72)</f>
        <v>26767.914000000001</v>
      </c>
      <c r="AR73" s="108"/>
      <c r="AS73" s="108">
        <f>SUM(AS68:AS72)</f>
        <v>10251.306</v>
      </c>
      <c r="AT73" s="381"/>
      <c r="AU73" s="108">
        <f>SUM(AU68:AU72)</f>
        <v>37019.22</v>
      </c>
      <c r="AW73" s="108">
        <f>SUM(AW68:AW72)</f>
        <v>0</v>
      </c>
      <c r="AX73" s="712"/>
      <c r="AY73" s="108">
        <f>SUM(AY68:AY72)</f>
        <v>37019.22</v>
      </c>
      <c r="BA73" s="108">
        <f>SUM(BA68:BA72)</f>
        <v>0</v>
      </c>
      <c r="BC73" s="352">
        <f>SUM(BC68:BC72)</f>
        <v>10251.306</v>
      </c>
      <c r="BE73" s="352">
        <f>AO73+BC73</f>
        <v>25841.088</v>
      </c>
      <c r="BG73" s="108">
        <f>SUM(BG68:BG72)</f>
        <v>37019.22</v>
      </c>
    </row>
    <row r="74" spans="3:61" x14ac:dyDescent="0.3">
      <c r="C74" s="4126" t="s">
        <v>984</v>
      </c>
      <c r="D74" s="4126"/>
      <c r="E74" s="709"/>
      <c r="F74" s="94"/>
      <c r="G74" s="95" t="e">
        <f>+G73+G67+G49+G44+G37</f>
        <v>#REF!</v>
      </c>
      <c r="H74" s="95"/>
      <c r="I74" s="95" t="e">
        <f>+I73+I67+I49+I44+I37</f>
        <v>#REF!</v>
      </c>
      <c r="J74" s="100"/>
      <c r="K74" s="99" t="e">
        <f t="shared" si="53"/>
        <v>#REF!</v>
      </c>
      <c r="L74" s="95"/>
      <c r="M74" s="95" t="e">
        <f>+M73+M67+M49+M44+M37</f>
        <v>#REF!</v>
      </c>
      <c r="N74" s="104"/>
      <c r="O74" s="104" t="e">
        <f t="shared" si="54"/>
        <v>#REF!</v>
      </c>
      <c r="P74" s="95"/>
      <c r="Q74" s="95" t="e">
        <f>+Q73+Q67+Q49+Q44+Q37</f>
        <v>#REF!</v>
      </c>
      <c r="R74" s="104"/>
      <c r="S74" s="104" t="e">
        <f t="shared" ref="S74" si="116">O74+Q74</f>
        <v>#REF!</v>
      </c>
      <c r="T74" s="95"/>
      <c r="U74" s="95" t="e">
        <f>+U73+U67+U49+U44+U37</f>
        <v>#REF!</v>
      </c>
      <c r="V74" s="104"/>
      <c r="W74" s="104" t="e">
        <f t="shared" ref="W74" si="117">S74+U74</f>
        <v>#REF!</v>
      </c>
      <c r="X74" s="104"/>
      <c r="Y74" s="95" t="e">
        <f>+Y73+Y67+Y49+Y44+Y37</f>
        <v>#REF!</v>
      </c>
      <c r="Z74" s="104"/>
      <c r="AA74" s="353" t="e">
        <f>Q74+U74+Y74</f>
        <v>#REF!</v>
      </c>
      <c r="AB74" s="358"/>
      <c r="AC74" s="364" t="e">
        <f t="shared" si="5"/>
        <v>#REF!</v>
      </c>
      <c r="AD74" s="104"/>
      <c r="AE74" s="95" t="e">
        <f>+AE73+AE67+AE49+AE44+AE37</f>
        <v>#REF!</v>
      </c>
      <c r="AF74" s="104"/>
      <c r="AG74" s="104" t="e">
        <f t="shared" ref="AG74" si="118">AC74+AE74</f>
        <v>#REF!</v>
      </c>
      <c r="AH74" s="104"/>
      <c r="AI74" s="95" t="e">
        <f>+AI73+AI67+AI49+AI44+AI37</f>
        <v>#REF!</v>
      </c>
      <c r="AJ74" s="104"/>
      <c r="AK74" s="100" t="e">
        <f t="shared" ref="AK74" si="119">AG74+AI74</f>
        <v>#REF!</v>
      </c>
      <c r="AL74" s="104"/>
      <c r="AM74" s="95" t="e">
        <f>+AM73+AM67+AM49+AM44+AM37</f>
        <v>#REF!</v>
      </c>
      <c r="AN74" s="104"/>
      <c r="AO74" s="353" t="e">
        <f>AE74+AI74+AM74</f>
        <v>#REF!</v>
      </c>
      <c r="AP74" s="104"/>
      <c r="AQ74" s="100" t="e">
        <f t="shared" ref="AQ74" si="120">AK74+AM74</f>
        <v>#REF!</v>
      </c>
      <c r="AR74" s="104"/>
      <c r="AS74" s="95" t="e">
        <f>+AS73+AS67+AS49+AS44+AS37</f>
        <v>#REF!</v>
      </c>
      <c r="AT74" s="104"/>
      <c r="AU74" s="100" t="e">
        <f t="shared" si="107"/>
        <v>#REF!</v>
      </c>
      <c r="AW74" s="95" t="e">
        <f>+AW73+AW67+AW49+AW44+AW37</f>
        <v>#REF!</v>
      </c>
      <c r="AX74" s="104"/>
      <c r="AY74" s="100" t="e">
        <f t="shared" ref="AY74" si="121">AU74+AW74</f>
        <v>#REF!</v>
      </c>
      <c r="BA74" s="95" t="e">
        <f>+BA73+BA67+BA49+BA44+BA37</f>
        <v>#REF!</v>
      </c>
      <c r="BC74" s="353" t="e">
        <f>AS74+AW74+BA74</f>
        <v>#REF!</v>
      </c>
      <c r="BE74" s="364" t="e">
        <f>AO74+BC74</f>
        <v>#REF!</v>
      </c>
      <c r="BG74" s="99" t="e">
        <f t="shared" ref="BG74" si="122">AY74+BA74</f>
        <v>#REF!</v>
      </c>
    </row>
    <row r="75" spans="3:61" x14ac:dyDescent="0.3">
      <c r="C75" s="4122" t="s">
        <v>985</v>
      </c>
      <c r="D75" s="4122"/>
      <c r="E75" s="92" t="s">
        <v>986</v>
      </c>
      <c r="F75" s="92"/>
      <c r="G75" s="149" t="e">
        <f>+G74/G77</f>
        <v>#REF!</v>
      </c>
      <c r="H75" s="111"/>
      <c r="I75" s="149" t="e">
        <f>+I74/I77</f>
        <v>#REF!</v>
      </c>
      <c r="J75" s="174"/>
      <c r="K75" s="174" t="e">
        <f>+K74/K77</f>
        <v>#REF!</v>
      </c>
      <c r="L75" s="111"/>
      <c r="M75" s="149" t="e">
        <f>+M74/M77</f>
        <v>#REF!</v>
      </c>
      <c r="N75" s="114"/>
      <c r="O75" s="114" t="e">
        <f>+O74/O77</f>
        <v>#REF!</v>
      </c>
      <c r="P75" s="111"/>
      <c r="Q75" s="149" t="e">
        <f>+Q74/Q77</f>
        <v>#REF!</v>
      </c>
      <c r="R75" s="114"/>
      <c r="S75" s="114" t="e">
        <f>+S74/S77</f>
        <v>#REF!</v>
      </c>
      <c r="T75" s="111"/>
      <c r="U75" s="149" t="e">
        <f>+U74/U77</f>
        <v>#REF!</v>
      </c>
      <c r="V75" s="114"/>
      <c r="W75" s="114" t="e">
        <f>+W74/W77</f>
        <v>#REF!</v>
      </c>
      <c r="X75" s="114"/>
      <c r="Y75" s="149" t="e">
        <f>+Y74/Y77</f>
        <v>#REF!</v>
      </c>
      <c r="Z75" s="114"/>
      <c r="AA75" s="354" t="e">
        <f>+AA74/AA77</f>
        <v>#REF!</v>
      </c>
      <c r="AB75" s="358"/>
      <c r="AC75" s="363" t="e">
        <f>AC74/AC77</f>
        <v>#REF!</v>
      </c>
      <c r="AD75" s="114"/>
      <c r="AE75" s="111" t="e">
        <f>+AE74/AE77</f>
        <v>#REF!</v>
      </c>
      <c r="AF75" s="114"/>
      <c r="AG75" s="114" t="e">
        <f>+AG74/AG77</f>
        <v>#REF!</v>
      </c>
      <c r="AH75" s="114"/>
      <c r="AI75" s="111" t="e">
        <f>+AI74/AI77</f>
        <v>#REF!</v>
      </c>
      <c r="AJ75" s="114"/>
      <c r="AK75" s="174" t="e">
        <f>+AK74/AK77</f>
        <v>#REF!</v>
      </c>
      <c r="AL75" s="114"/>
      <c r="AM75" s="111" t="e">
        <f>+AM74/AM77</f>
        <v>#REF!</v>
      </c>
      <c r="AN75" s="114"/>
      <c r="AO75" s="354" t="e">
        <f>+AO74/AO77</f>
        <v>#REF!</v>
      </c>
      <c r="AP75" s="114"/>
      <c r="AQ75" s="174" t="e">
        <f>+AQ74/AQ77</f>
        <v>#REF!</v>
      </c>
      <c r="AR75" s="114"/>
      <c r="AS75" s="111" t="e">
        <f>+AS74/AS77</f>
        <v>#REF!</v>
      </c>
      <c r="AT75" s="114"/>
      <c r="AU75" s="174" t="e">
        <f>+AU74/AU77</f>
        <v>#REF!</v>
      </c>
      <c r="AW75" s="111" t="e">
        <f>+AW74/AW77</f>
        <v>#REF!</v>
      </c>
      <c r="AX75" s="114"/>
      <c r="AY75" s="174" t="e">
        <f>+AY74/AY77</f>
        <v>#REF!</v>
      </c>
      <c r="BA75" s="111" t="e">
        <f>+BA74/BA77</f>
        <v>#REF!</v>
      </c>
      <c r="BC75" s="354" t="e">
        <f>+BC74/BC77</f>
        <v>#REF!</v>
      </c>
      <c r="BE75" s="363" t="e">
        <f>BE74/BE77</f>
        <v>#REF!</v>
      </c>
      <c r="BG75" s="174" t="e">
        <f>+BG74/BG77</f>
        <v>#REF!</v>
      </c>
    </row>
    <row r="76" spans="3:61" x14ac:dyDescent="0.3"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357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W76" s="40"/>
      <c r="AX76" s="40"/>
      <c r="AY76" s="40"/>
      <c r="BA76" s="40"/>
      <c r="BC76" s="40"/>
      <c r="BE76" s="357"/>
      <c r="BG76" s="40"/>
    </row>
    <row r="77" spans="3:61" x14ac:dyDescent="0.3">
      <c r="C77" s="4123" t="s">
        <v>1043</v>
      </c>
      <c r="D77" s="4124"/>
      <c r="E77" s="94" t="s">
        <v>66</v>
      </c>
      <c r="F77" s="98">
        <f>+'Maj Production Summ'!E37</f>
        <v>212219.54499468766</v>
      </c>
      <c r="G77" s="98">
        <f>+'Maj Production Summ'!F37</f>
        <v>214760.94900000008</v>
      </c>
      <c r="H77" s="98"/>
      <c r="I77" s="98">
        <f>+'Maj Production Summ'!H37</f>
        <v>181302.27100000012</v>
      </c>
      <c r="J77" s="102"/>
      <c r="K77" s="102">
        <f>+'Maj Production Summ'!J37</f>
        <v>396063.2200000002</v>
      </c>
      <c r="L77" s="98">
        <f>+'Maj Production Summ'!K37</f>
        <v>142529.06735751301</v>
      </c>
      <c r="M77" s="98">
        <f>+'Maj Production Summ'!L37</f>
        <v>147626.70100000006</v>
      </c>
      <c r="N77" s="106"/>
      <c r="O77" s="106">
        <f>+G77+I77+M77</f>
        <v>543689.92100000032</v>
      </c>
      <c r="P77" s="98">
        <f>+'Maj Production Summ'!O37</f>
        <v>81183.229706390324</v>
      </c>
      <c r="Q77" s="98">
        <f>+'Maj Production Summ'!P37</f>
        <v>221270.00800000009</v>
      </c>
      <c r="R77" s="106"/>
      <c r="S77" s="106">
        <f t="shared" ref="S77" si="123">O77+Q77</f>
        <v>764959.92900000047</v>
      </c>
      <c r="T77" s="98">
        <f>+'Maj Production Summ'!S37</f>
        <v>217952.17645827011</v>
      </c>
      <c r="U77" s="98">
        <f>+'Maj Production Summ'!T37</f>
        <v>211253.92500000008</v>
      </c>
      <c r="V77" s="106"/>
      <c r="W77" s="106">
        <f t="shared" ref="W77" si="124">S77+U77</f>
        <v>976213.85400000052</v>
      </c>
      <c r="X77" s="106"/>
      <c r="Y77" s="98">
        <f>+'Maj Production Summ'!X37</f>
        <v>216176.90500000003</v>
      </c>
      <c r="Z77" s="106"/>
      <c r="AA77" s="355">
        <f>Q77+U77+Y77</f>
        <v>648700.83800000022</v>
      </c>
      <c r="AB77" s="356"/>
      <c r="AC77" s="159">
        <f>O77+AA77</f>
        <v>1192390.7590000005</v>
      </c>
      <c r="AD77" s="106"/>
      <c r="AE77" s="98">
        <f>+'Maj Production Summ'!AD37</f>
        <v>186830.38720000003</v>
      </c>
      <c r="AF77" s="106"/>
      <c r="AG77" s="106">
        <f t="shared" ref="AG77" si="125">AC77+AE77</f>
        <v>1379221.1462000005</v>
      </c>
      <c r="AH77" s="106"/>
      <c r="AI77" s="98">
        <f>+'Maj Production Summ'!AH37</f>
        <v>40308.054000000004</v>
      </c>
      <c r="AJ77" s="106"/>
      <c r="AK77" s="102">
        <f t="shared" ref="AK77" si="126">AG77+AI77</f>
        <v>1419529.2002000005</v>
      </c>
      <c r="AL77" s="106"/>
      <c r="AM77" s="98">
        <f>+'Maj Production Summ'!AL37</f>
        <v>227300.49800000008</v>
      </c>
      <c r="AN77" s="106"/>
      <c r="AO77" s="355">
        <f>AE77+AI77+AM77</f>
        <v>454438.93920000014</v>
      </c>
      <c r="AP77" s="106"/>
      <c r="AQ77" s="102">
        <f t="shared" ref="AQ77" si="127">AK77+AM77</f>
        <v>1646829.6982000007</v>
      </c>
      <c r="AR77" s="106"/>
      <c r="AS77" s="98">
        <f>+'Maj Production Summ'!AR37</f>
        <v>235403.16700000007</v>
      </c>
      <c r="AT77" s="106"/>
      <c r="AU77" s="102">
        <f t="shared" ref="AU77" si="128">AQ77+AS77</f>
        <v>1882232.8652000008</v>
      </c>
      <c r="AW77" s="98">
        <f>+'Maj Production Summ'!AV37</f>
        <v>208816.1</v>
      </c>
      <c r="AX77" s="106"/>
      <c r="AY77" s="102">
        <f t="shared" ref="AY77" si="129">AU77+AW77</f>
        <v>2091048.9652000009</v>
      </c>
      <c r="BA77" s="98">
        <f>+'Maj Production Summ'!AZ37</f>
        <v>240775.0500000001</v>
      </c>
      <c r="BC77" s="355">
        <f>AS77+AW77+BA77</f>
        <v>684994.31700000027</v>
      </c>
      <c r="BE77" s="159">
        <f>AO77+BC77</f>
        <v>1139433.2562000004</v>
      </c>
      <c r="BG77" s="99">
        <f t="shared" ref="BG77" si="130">AY77+BA77</f>
        <v>2331824.0152000012</v>
      </c>
    </row>
    <row r="78" spans="3:61" x14ac:dyDescent="0.3">
      <c r="BE78" s="87"/>
    </row>
    <row r="80" spans="3:61" x14ac:dyDescent="0.3">
      <c r="G80" s="8"/>
      <c r="H80" s="8"/>
      <c r="I80" s="8"/>
      <c r="J80" s="8"/>
      <c r="K80" s="8"/>
      <c r="L80" s="8"/>
      <c r="M80" s="8"/>
      <c r="O80" s="8"/>
    </row>
    <row r="81" spans="7:15" x14ac:dyDescent="0.3">
      <c r="G81" s="8"/>
      <c r="I81" s="8"/>
      <c r="K81" s="8"/>
      <c r="M81" s="8"/>
      <c r="O81" s="8"/>
    </row>
    <row r="82" spans="7:15" x14ac:dyDescent="0.3">
      <c r="G82" s="8"/>
      <c r="I82" s="8"/>
      <c r="K82" s="8"/>
      <c r="M82" s="8"/>
      <c r="O82" s="8"/>
    </row>
    <row r="83" spans="7:15" x14ac:dyDescent="0.3">
      <c r="G83" s="8"/>
      <c r="I83" s="8"/>
      <c r="M83" s="8"/>
    </row>
    <row r="84" spans="7:15" x14ac:dyDescent="0.3">
      <c r="G84" s="8"/>
      <c r="I84" s="8"/>
      <c r="K84" s="8"/>
      <c r="M84" s="8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5:D75"/>
    <mergeCell ref="C77:D77"/>
    <mergeCell ref="C37:D37"/>
    <mergeCell ref="C44:D44"/>
    <mergeCell ref="C49:D49"/>
    <mergeCell ref="C67:D67"/>
    <mergeCell ref="C73:D73"/>
    <mergeCell ref="C74:D74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1" workbookViewId="0">
      <pane xSplit="2" topLeftCell="F1" activePane="topRight" state="frozen"/>
      <selection activeCell="B1" sqref="B1"/>
      <selection pane="topRight" activeCell="BB25" sqref="BB25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461" hidden="1" customWidth="1"/>
    <col min="4" max="4" width="8" bestFit="1" customWidth="1"/>
    <col min="5" max="5" width="9.140625" style="461" hidden="1" customWidth="1"/>
    <col min="6" max="6" width="9.140625" customWidth="1"/>
    <col min="7" max="9" width="9.140625" style="461" hidden="1" customWidth="1"/>
    <col min="10" max="10" width="9.140625" customWidth="1"/>
    <col min="11" max="11" width="9.140625" style="461" hidden="1" customWidth="1"/>
    <col min="12" max="12" width="9.140625" style="461" customWidth="1"/>
    <col min="13" max="13" width="9.140625" style="461" hidden="1" customWidth="1"/>
    <col min="14" max="14" width="9.140625" customWidth="1"/>
    <col min="15" max="17" width="9.140625" hidden="1" customWidth="1"/>
    <col min="18" max="18" width="9.140625" customWidth="1"/>
    <col min="19" max="21" width="9.140625" hidden="1" customWidth="1"/>
    <col min="22" max="22" width="9.140625" customWidth="1"/>
    <col min="23" max="23" width="9.140625" hidden="1" customWidth="1"/>
    <col min="24" max="24" width="9.42578125" customWidth="1"/>
    <col min="25" max="25" width="9.140625" hidden="1" customWidth="1"/>
    <col min="26" max="26" width="9.140625" customWidth="1"/>
    <col min="27" max="27" width="9.140625" hidden="1" customWidth="1"/>
    <col min="28" max="28" width="9.140625" customWidth="1"/>
    <col min="29" max="31" width="9.140625" hidden="1" customWidth="1"/>
    <col min="32" max="32" width="9.140625" customWidth="1"/>
    <col min="33" max="35" width="9.140625" hidden="1" customWidth="1"/>
    <col min="36" max="36" width="9.140625" customWidth="1"/>
    <col min="37" max="37" width="9.140625" hidden="1" customWidth="1"/>
    <col min="38" max="38" width="9.140625" customWidth="1"/>
    <col min="39" max="41" width="9.140625" hidden="1" customWidth="1"/>
    <col min="42" max="42" width="9.140625" customWidth="1"/>
    <col min="43" max="45" width="9.140625" hidden="1" customWidth="1"/>
    <col min="46" max="46" width="9.140625" customWidth="1"/>
    <col min="47" max="49" width="9.140625" hidden="1" customWidth="1"/>
    <col min="50" max="50" width="9.140625" customWidth="1"/>
    <col min="51" max="51" width="9.140625" hidden="1" customWidth="1"/>
    <col min="52" max="52" width="9.140625" customWidth="1"/>
    <col min="53" max="53" width="9.140625" hidden="1" customWidth="1"/>
    <col min="54" max="54" width="9.140625" customWidth="1"/>
    <col min="55" max="55" width="9.140625" hidden="1" customWidth="1"/>
    <col min="56" max="56" width="12.7109375" customWidth="1"/>
  </cols>
  <sheetData>
    <row r="2" spans="2:58" x14ac:dyDescent="0.25">
      <c r="B2" s="4127" t="s">
        <v>1795</v>
      </c>
      <c r="C2" s="4127"/>
      <c r="D2" s="4127"/>
      <c r="E2" s="4127"/>
      <c r="F2" s="4127"/>
      <c r="G2" s="4127"/>
      <c r="H2" s="4127"/>
      <c r="I2" s="4127"/>
      <c r="J2" s="4127"/>
      <c r="K2" s="4127"/>
      <c r="L2" s="4127"/>
      <c r="M2" s="4127"/>
      <c r="N2" s="4127"/>
      <c r="O2" s="4127"/>
      <c r="P2" s="4127"/>
      <c r="Q2" s="4127"/>
      <c r="R2" s="4127"/>
      <c r="S2" s="4127"/>
      <c r="T2" s="4127"/>
      <c r="U2" s="4127"/>
      <c r="V2" s="4127"/>
      <c r="W2" s="4127"/>
      <c r="X2" s="4127"/>
      <c r="Y2" s="4127"/>
      <c r="Z2" s="4127"/>
      <c r="AA2" s="4127"/>
      <c r="AB2" s="4127"/>
      <c r="AC2" s="4127"/>
      <c r="AD2" s="4127"/>
      <c r="AE2" s="4127"/>
      <c r="AF2" s="4127"/>
      <c r="AG2" s="4127"/>
      <c r="AH2" s="4127"/>
      <c r="AI2" s="4127"/>
      <c r="AJ2" s="4127"/>
      <c r="AK2" s="4127"/>
      <c r="AL2" s="4127"/>
      <c r="AM2" s="4127"/>
      <c r="AN2" s="4127"/>
      <c r="AO2" s="4127"/>
      <c r="AP2" s="4127"/>
      <c r="AQ2" s="4127"/>
      <c r="AR2" s="4127"/>
      <c r="AS2" s="4127"/>
      <c r="AT2" s="4127"/>
      <c r="AU2" s="4127"/>
      <c r="AV2" s="4127"/>
      <c r="AW2" s="4127"/>
      <c r="AX2" s="4127"/>
      <c r="AY2" s="4127"/>
      <c r="AZ2" s="4127"/>
      <c r="BA2" s="4127"/>
      <c r="BB2" s="4127"/>
      <c r="BC2" s="4127"/>
      <c r="BD2" s="4127"/>
    </row>
    <row r="3" spans="2:58" ht="21" customHeight="1" x14ac:dyDescent="0.25">
      <c r="B3" s="4127"/>
      <c r="C3" s="4127"/>
      <c r="D3" s="4127"/>
      <c r="E3" s="4127"/>
      <c r="F3" s="4127"/>
      <c r="G3" s="4127"/>
      <c r="H3" s="4127"/>
      <c r="I3" s="4127"/>
      <c r="J3" s="4127"/>
      <c r="K3" s="4127"/>
      <c r="L3" s="4127"/>
      <c r="M3" s="4127"/>
      <c r="N3" s="4127"/>
      <c r="O3" s="4127"/>
      <c r="P3" s="4127"/>
      <c r="Q3" s="4127"/>
      <c r="R3" s="4127"/>
      <c r="S3" s="4127"/>
      <c r="T3" s="4127"/>
      <c r="U3" s="4127"/>
      <c r="V3" s="4127"/>
      <c r="W3" s="4127"/>
      <c r="X3" s="4127"/>
      <c r="Y3" s="4127"/>
      <c r="Z3" s="4127"/>
      <c r="AA3" s="4127"/>
      <c r="AB3" s="4127"/>
      <c r="AC3" s="4127"/>
      <c r="AD3" s="4127"/>
      <c r="AE3" s="4127"/>
      <c r="AF3" s="4127"/>
      <c r="AG3" s="4127"/>
      <c r="AH3" s="4127"/>
      <c r="AI3" s="4127"/>
      <c r="AJ3" s="4127"/>
      <c r="AK3" s="4127"/>
      <c r="AL3" s="4127"/>
      <c r="AM3" s="4127"/>
      <c r="AN3" s="4127"/>
      <c r="AO3" s="4127"/>
      <c r="AP3" s="4127"/>
      <c r="AQ3" s="4127"/>
      <c r="AR3" s="4127"/>
      <c r="AS3" s="4127"/>
      <c r="AT3" s="4127"/>
      <c r="AU3" s="4127"/>
      <c r="AV3" s="4127"/>
      <c r="AW3" s="4127"/>
      <c r="AX3" s="4127"/>
      <c r="AY3" s="4127"/>
      <c r="AZ3" s="4127"/>
      <c r="BA3" s="4127"/>
      <c r="BB3" s="4127"/>
      <c r="BC3" s="4127"/>
      <c r="BD3" s="4127"/>
    </row>
    <row r="4" spans="2:58" ht="15.75" thickBot="1" x14ac:dyDescent="0.3">
      <c r="B4" s="464"/>
      <c r="C4" s="464"/>
      <c r="D4" s="464"/>
      <c r="E4" s="464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</row>
    <row r="5" spans="2:58" ht="20.25" x14ac:dyDescent="0.25">
      <c r="B5" s="715" t="s">
        <v>1782</v>
      </c>
      <c r="C5" s="4134" t="s">
        <v>1742</v>
      </c>
      <c r="D5" s="4134"/>
      <c r="E5" s="4134" t="s">
        <v>1871</v>
      </c>
      <c r="F5" s="4134"/>
      <c r="G5" s="4134" t="s">
        <v>14</v>
      </c>
      <c r="H5" s="4134"/>
      <c r="I5" s="4128" t="s">
        <v>1911</v>
      </c>
      <c r="J5" s="4129"/>
      <c r="K5" s="4135" t="s">
        <v>639</v>
      </c>
      <c r="L5" s="4136"/>
      <c r="M5" s="4128" t="s">
        <v>1940</v>
      </c>
      <c r="N5" s="4129"/>
      <c r="O5" s="4130" t="s">
        <v>17</v>
      </c>
      <c r="P5" s="4130"/>
      <c r="Q5" s="4128" t="s">
        <v>1964</v>
      </c>
      <c r="R5" s="4129"/>
      <c r="S5" s="4130" t="s">
        <v>18</v>
      </c>
      <c r="T5" s="4130"/>
      <c r="U5" s="4128" t="s">
        <v>1985</v>
      </c>
      <c r="V5" s="4129"/>
      <c r="W5" s="4131" t="s">
        <v>842</v>
      </c>
      <c r="X5" s="4131"/>
      <c r="Y5" s="4132" t="s">
        <v>659</v>
      </c>
      <c r="Z5" s="4132"/>
      <c r="AA5" s="4128" t="s">
        <v>2004</v>
      </c>
      <c r="AB5" s="4129"/>
      <c r="AC5" s="4130" t="s">
        <v>24</v>
      </c>
      <c r="AD5" s="4130"/>
      <c r="AE5" s="4128" t="s">
        <v>2020</v>
      </c>
      <c r="AF5" s="4129"/>
      <c r="AG5" s="4130" t="s">
        <v>27</v>
      </c>
      <c r="AH5" s="4130"/>
      <c r="AI5" s="4128" t="s">
        <v>2037</v>
      </c>
      <c r="AJ5" s="4129"/>
      <c r="AK5" s="4131" t="s">
        <v>1675</v>
      </c>
      <c r="AL5" s="4131"/>
      <c r="AM5" s="4130" t="s">
        <v>1676</v>
      </c>
      <c r="AN5" s="4130"/>
      <c r="AO5" s="4128" t="s">
        <v>2142</v>
      </c>
      <c r="AP5" s="4129"/>
      <c r="AQ5" s="4130" t="s">
        <v>28</v>
      </c>
      <c r="AR5" s="4130"/>
      <c r="AS5" s="4128" t="s">
        <v>2156</v>
      </c>
      <c r="AT5" s="4129"/>
      <c r="AU5" s="4130" t="s">
        <v>30</v>
      </c>
      <c r="AV5" s="4130"/>
      <c r="AW5" s="4128" t="s">
        <v>2168</v>
      </c>
      <c r="AX5" s="4129"/>
      <c r="AY5" s="4131" t="s">
        <v>1721</v>
      </c>
      <c r="AZ5" s="4131"/>
      <c r="BA5" s="4132" t="s">
        <v>673</v>
      </c>
      <c r="BB5" s="4132"/>
      <c r="BC5" s="4130" t="s">
        <v>1763</v>
      </c>
      <c r="BD5" s="4133"/>
    </row>
    <row r="6" spans="2:58" ht="18" x14ac:dyDescent="0.25">
      <c r="B6" s="716" t="s">
        <v>1783</v>
      </c>
      <c r="C6" s="717"/>
      <c r="D6" s="714">
        <v>33829</v>
      </c>
      <c r="E6" s="717"/>
      <c r="F6" s="714">
        <v>33803</v>
      </c>
      <c r="G6" s="717"/>
      <c r="H6" s="714">
        <f>D6+F6</f>
        <v>67632</v>
      </c>
      <c r="I6" s="717"/>
      <c r="J6" s="714">
        <v>26950</v>
      </c>
      <c r="K6" s="718"/>
      <c r="L6" s="718">
        <f>H6+J6</f>
        <v>94582</v>
      </c>
      <c r="M6" s="718"/>
      <c r="N6" s="718">
        <v>25504</v>
      </c>
      <c r="O6" s="718"/>
      <c r="P6" s="718">
        <f>L6+N6</f>
        <v>120086</v>
      </c>
      <c r="Q6" s="718"/>
      <c r="R6" s="718">
        <v>26202</v>
      </c>
      <c r="S6" s="718"/>
      <c r="T6" s="718">
        <f>P6+R6</f>
        <v>146288</v>
      </c>
      <c r="U6" s="718"/>
      <c r="V6" s="718">
        <v>26219</v>
      </c>
      <c r="W6" s="719"/>
      <c r="X6" s="720">
        <f>N6+R6+V6</f>
        <v>77925</v>
      </c>
      <c r="Y6" s="721"/>
      <c r="Z6" s="720">
        <f>L6+X6</f>
        <v>172507</v>
      </c>
      <c r="AA6" s="721"/>
      <c r="AB6" s="721">
        <v>25690</v>
      </c>
      <c r="AC6" s="721"/>
      <c r="AD6" s="720">
        <f>Z6+AB6</f>
        <v>198197</v>
      </c>
      <c r="AE6" s="721"/>
      <c r="AF6" s="721">
        <v>6802</v>
      </c>
      <c r="AG6" s="721"/>
      <c r="AH6" s="720">
        <f>AD6+AF6</f>
        <v>204999</v>
      </c>
      <c r="AI6" s="721"/>
      <c r="AJ6" s="721">
        <v>29413</v>
      </c>
      <c r="AK6" s="721"/>
      <c r="AL6" s="721">
        <f>AB6+AF6+AJ6</f>
        <v>61905</v>
      </c>
      <c r="AM6" s="721"/>
      <c r="AN6" s="720">
        <f>AH6+AJ6</f>
        <v>234412</v>
      </c>
      <c r="AO6" s="721"/>
      <c r="AP6" s="721">
        <v>27430</v>
      </c>
      <c r="AQ6" s="721"/>
      <c r="AR6" s="720">
        <f>AN6+AP6</f>
        <v>261842</v>
      </c>
      <c r="AS6" s="721"/>
      <c r="AT6" s="721">
        <v>23976</v>
      </c>
      <c r="AU6" s="721"/>
      <c r="AV6" s="720">
        <f>AR6+AT6</f>
        <v>285818</v>
      </c>
      <c r="AW6" s="721"/>
      <c r="AX6" s="721">
        <v>28936</v>
      </c>
      <c r="AY6" s="721"/>
      <c r="AZ6" s="721">
        <f>AP6+AT6+AX6</f>
        <v>80342</v>
      </c>
      <c r="BA6" s="721"/>
      <c r="BB6" s="721">
        <f>AL6+AZ6</f>
        <v>142247</v>
      </c>
      <c r="BC6" s="721"/>
      <c r="BD6" s="722">
        <f>AV6+AX6</f>
        <v>314754</v>
      </c>
      <c r="BF6" s="8"/>
    </row>
    <row r="7" spans="2:58" ht="18" x14ac:dyDescent="0.25">
      <c r="B7" s="716" t="s">
        <v>1784</v>
      </c>
      <c r="C7" s="717"/>
      <c r="D7" s="714">
        <v>77150</v>
      </c>
      <c r="E7" s="717"/>
      <c r="F7" s="714">
        <v>101897</v>
      </c>
      <c r="G7" s="717"/>
      <c r="H7" s="714">
        <f t="shared" ref="H7:H21" si="0">D7+F7</f>
        <v>179047</v>
      </c>
      <c r="I7" s="717"/>
      <c r="J7" s="714">
        <v>81588</v>
      </c>
      <c r="K7" s="718"/>
      <c r="L7" s="718">
        <f t="shared" ref="L7:L21" si="1">H7+J7</f>
        <v>260635</v>
      </c>
      <c r="M7" s="718"/>
      <c r="N7" s="718">
        <v>67677</v>
      </c>
      <c r="O7" s="718"/>
      <c r="P7" s="718">
        <f t="shared" ref="P7:P20" si="2">L7+N7</f>
        <v>328312</v>
      </c>
      <c r="Q7" s="718"/>
      <c r="R7" s="718">
        <v>42448</v>
      </c>
      <c r="S7" s="718"/>
      <c r="T7" s="718">
        <f t="shared" ref="T7:T20" si="3">P7+R7</f>
        <v>370760</v>
      </c>
      <c r="U7" s="718"/>
      <c r="V7" s="718">
        <v>41058</v>
      </c>
      <c r="W7" s="719"/>
      <c r="X7" s="720">
        <f t="shared" ref="X7:X20" si="4">N7+R7+V7</f>
        <v>151183</v>
      </c>
      <c r="Y7" s="721"/>
      <c r="Z7" s="720">
        <f t="shared" ref="Z7:Z20" si="5">L7+X7</f>
        <v>411818</v>
      </c>
      <c r="AA7" s="721"/>
      <c r="AB7" s="721">
        <v>51726</v>
      </c>
      <c r="AC7" s="721"/>
      <c r="AD7" s="720">
        <f t="shared" ref="AD7:AD20" si="6">Z7+AB7</f>
        <v>463544</v>
      </c>
      <c r="AE7" s="721"/>
      <c r="AF7" s="721">
        <v>16386</v>
      </c>
      <c r="AG7" s="721"/>
      <c r="AH7" s="720">
        <f t="shared" ref="AH7:AH20" si="7">AD7+AF7</f>
        <v>479930</v>
      </c>
      <c r="AI7" s="721"/>
      <c r="AJ7" s="721">
        <v>46444</v>
      </c>
      <c r="AK7" s="721"/>
      <c r="AL7" s="721">
        <f t="shared" ref="AL7:AL20" si="8">AB7+AF7+AJ7</f>
        <v>114556</v>
      </c>
      <c r="AM7" s="721"/>
      <c r="AN7" s="720">
        <f t="shared" ref="AN7:AN20" si="9">AH7+AJ7</f>
        <v>526374</v>
      </c>
      <c r="AO7" s="721"/>
      <c r="AP7" s="721">
        <v>43058</v>
      </c>
      <c r="AQ7" s="721"/>
      <c r="AR7" s="720">
        <f t="shared" ref="AR7:AR20" si="10">AN7+AP7</f>
        <v>569432</v>
      </c>
      <c r="AS7" s="721"/>
      <c r="AT7" s="721">
        <v>42951</v>
      </c>
      <c r="AU7" s="721"/>
      <c r="AV7" s="720">
        <f t="shared" ref="AV7:AV20" si="11">AR7+AT7</f>
        <v>612383</v>
      </c>
      <c r="AW7" s="721"/>
      <c r="AX7" s="721">
        <v>93687</v>
      </c>
      <c r="AY7" s="721"/>
      <c r="AZ7" s="721">
        <f t="shared" ref="AZ7:AZ20" si="12">AP7+AT7+AX7</f>
        <v>179696</v>
      </c>
      <c r="BA7" s="721"/>
      <c r="BB7" s="721">
        <f t="shared" ref="BB7:BB20" si="13">AL7+AZ7</f>
        <v>294252</v>
      </c>
      <c r="BC7" s="721"/>
      <c r="BD7" s="722">
        <f t="shared" ref="BD7:BD20" si="14">AV7+AX7</f>
        <v>706070</v>
      </c>
      <c r="BF7" s="8"/>
    </row>
    <row r="8" spans="2:58" ht="18" x14ac:dyDescent="0.25">
      <c r="B8" s="716" t="s">
        <v>1785</v>
      </c>
      <c r="C8" s="717"/>
      <c r="D8" s="714">
        <v>78150</v>
      </c>
      <c r="E8" s="717"/>
      <c r="F8" s="714">
        <v>117397</v>
      </c>
      <c r="G8" s="717"/>
      <c r="H8" s="714">
        <f t="shared" si="0"/>
        <v>195547</v>
      </c>
      <c r="I8" s="717"/>
      <c r="J8" s="714">
        <v>85515</v>
      </c>
      <c r="K8" s="718"/>
      <c r="L8" s="718">
        <f t="shared" si="1"/>
        <v>281062</v>
      </c>
      <c r="M8" s="718"/>
      <c r="N8" s="718">
        <v>70305</v>
      </c>
      <c r="O8" s="718"/>
      <c r="P8" s="718">
        <f t="shared" si="2"/>
        <v>351367</v>
      </c>
      <c r="Q8" s="718"/>
      <c r="R8" s="718">
        <v>49224</v>
      </c>
      <c r="S8" s="718"/>
      <c r="T8" s="718">
        <f t="shared" si="3"/>
        <v>400591</v>
      </c>
      <c r="U8" s="718"/>
      <c r="V8" s="718">
        <v>51868</v>
      </c>
      <c r="W8" s="719"/>
      <c r="X8" s="720">
        <f t="shared" si="4"/>
        <v>171397</v>
      </c>
      <c r="Y8" s="721"/>
      <c r="Z8" s="720">
        <f t="shared" si="5"/>
        <v>452459</v>
      </c>
      <c r="AA8" s="721"/>
      <c r="AB8" s="721">
        <v>58974</v>
      </c>
      <c r="AC8" s="721"/>
      <c r="AD8" s="720">
        <f t="shared" si="6"/>
        <v>511433</v>
      </c>
      <c r="AE8" s="721"/>
      <c r="AF8" s="721">
        <v>20312</v>
      </c>
      <c r="AG8" s="721"/>
      <c r="AH8" s="720">
        <f t="shared" si="7"/>
        <v>531745</v>
      </c>
      <c r="AI8" s="721"/>
      <c r="AJ8" s="721">
        <v>50334</v>
      </c>
      <c r="AK8" s="721"/>
      <c r="AL8" s="721">
        <f t="shared" si="8"/>
        <v>129620</v>
      </c>
      <c r="AM8" s="721"/>
      <c r="AN8" s="720">
        <f t="shared" si="9"/>
        <v>582079</v>
      </c>
      <c r="AO8" s="721"/>
      <c r="AP8" s="721">
        <v>47415</v>
      </c>
      <c r="AQ8" s="721"/>
      <c r="AR8" s="720">
        <f t="shared" si="10"/>
        <v>629494</v>
      </c>
      <c r="AS8" s="721"/>
      <c r="AT8" s="721">
        <v>48472</v>
      </c>
      <c r="AU8" s="721"/>
      <c r="AV8" s="720">
        <f t="shared" si="11"/>
        <v>677966</v>
      </c>
      <c r="AW8" s="721"/>
      <c r="AX8" s="721">
        <v>96800</v>
      </c>
      <c r="AY8" s="721"/>
      <c r="AZ8" s="721">
        <f t="shared" si="12"/>
        <v>192687</v>
      </c>
      <c r="BA8" s="721"/>
      <c r="BB8" s="721">
        <f t="shared" si="13"/>
        <v>322307</v>
      </c>
      <c r="BC8" s="721"/>
      <c r="BD8" s="722">
        <f t="shared" si="14"/>
        <v>774766</v>
      </c>
      <c r="BF8" s="8"/>
    </row>
    <row r="9" spans="2:58" ht="18" x14ac:dyDescent="0.25">
      <c r="B9" s="716" t="s">
        <v>1786</v>
      </c>
      <c r="C9" s="717"/>
      <c r="D9" s="714">
        <v>66205</v>
      </c>
      <c r="E9" s="717"/>
      <c r="F9" s="714">
        <v>72343</v>
      </c>
      <c r="G9" s="717"/>
      <c r="H9" s="714">
        <f t="shared" si="0"/>
        <v>138548</v>
      </c>
      <c r="I9" s="717"/>
      <c r="J9" s="714">
        <v>64525</v>
      </c>
      <c r="K9" s="718"/>
      <c r="L9" s="718">
        <f t="shared" si="1"/>
        <v>203073</v>
      </c>
      <c r="M9" s="718"/>
      <c r="N9" s="718">
        <v>72425</v>
      </c>
      <c r="O9" s="718"/>
      <c r="P9" s="718">
        <f t="shared" si="2"/>
        <v>275498</v>
      </c>
      <c r="Q9" s="718"/>
      <c r="R9" s="718">
        <v>69863</v>
      </c>
      <c r="S9" s="723"/>
      <c r="T9" s="718">
        <f t="shared" si="3"/>
        <v>345361</v>
      </c>
      <c r="U9" s="718"/>
      <c r="V9" s="718">
        <v>67708</v>
      </c>
      <c r="W9" s="719"/>
      <c r="X9" s="720">
        <f t="shared" si="4"/>
        <v>209996</v>
      </c>
      <c r="Y9" s="721"/>
      <c r="Z9" s="720">
        <f t="shared" si="5"/>
        <v>413069</v>
      </c>
      <c r="AA9" s="721"/>
      <c r="AB9" s="721">
        <v>67235</v>
      </c>
      <c r="AC9" s="721"/>
      <c r="AD9" s="720">
        <f t="shared" si="6"/>
        <v>480304</v>
      </c>
      <c r="AE9" s="721"/>
      <c r="AF9" s="721">
        <v>52250</v>
      </c>
      <c r="AG9" s="721"/>
      <c r="AH9" s="720">
        <f t="shared" si="7"/>
        <v>532554</v>
      </c>
      <c r="AI9" s="721"/>
      <c r="AJ9" s="721">
        <v>74093</v>
      </c>
      <c r="AK9" s="721"/>
      <c r="AL9" s="721">
        <f t="shared" si="8"/>
        <v>193578</v>
      </c>
      <c r="AM9" s="721"/>
      <c r="AN9" s="720">
        <f t="shared" si="9"/>
        <v>606647</v>
      </c>
      <c r="AO9" s="721"/>
      <c r="AP9" s="721">
        <v>69686</v>
      </c>
      <c r="AQ9" s="721"/>
      <c r="AR9" s="720">
        <f t="shared" si="10"/>
        <v>676333</v>
      </c>
      <c r="AS9" s="721"/>
      <c r="AT9" s="721">
        <v>65099</v>
      </c>
      <c r="AU9" s="721"/>
      <c r="AV9" s="720">
        <f t="shared" si="11"/>
        <v>741432</v>
      </c>
      <c r="AW9" s="721"/>
      <c r="AX9" s="721">
        <v>63570</v>
      </c>
      <c r="AY9" s="721"/>
      <c r="AZ9" s="721">
        <f t="shared" si="12"/>
        <v>198355</v>
      </c>
      <c r="BA9" s="721"/>
      <c r="BB9" s="721">
        <f t="shared" si="13"/>
        <v>391933</v>
      </c>
      <c r="BC9" s="721"/>
      <c r="BD9" s="722">
        <f t="shared" si="14"/>
        <v>805002</v>
      </c>
      <c r="BF9" s="8"/>
    </row>
    <row r="10" spans="2:58" ht="18" x14ac:dyDescent="0.25">
      <c r="B10" s="716" t="s">
        <v>15</v>
      </c>
      <c r="C10" s="717"/>
      <c r="D10" s="714">
        <v>166203</v>
      </c>
      <c r="E10" s="717"/>
      <c r="F10" s="714">
        <v>153610</v>
      </c>
      <c r="G10" s="717"/>
      <c r="H10" s="714">
        <f t="shared" si="0"/>
        <v>319813</v>
      </c>
      <c r="I10" s="717"/>
      <c r="J10" s="714">
        <v>167317</v>
      </c>
      <c r="K10" s="718"/>
      <c r="L10" s="718">
        <f t="shared" si="1"/>
        <v>487130</v>
      </c>
      <c r="M10" s="718"/>
      <c r="N10" s="718">
        <v>182753</v>
      </c>
      <c r="O10" s="718"/>
      <c r="P10" s="718">
        <f t="shared" si="2"/>
        <v>669883</v>
      </c>
      <c r="Q10" s="718"/>
      <c r="R10" s="718">
        <v>166219</v>
      </c>
      <c r="S10" s="723"/>
      <c r="T10" s="718">
        <f t="shared" si="3"/>
        <v>836102</v>
      </c>
      <c r="U10" s="718"/>
      <c r="V10" s="718">
        <v>165981</v>
      </c>
      <c r="W10" s="719"/>
      <c r="X10" s="720">
        <f t="shared" si="4"/>
        <v>514953</v>
      </c>
      <c r="Y10" s="721"/>
      <c r="Z10" s="720">
        <f t="shared" si="5"/>
        <v>1002083</v>
      </c>
      <c r="AA10" s="721"/>
      <c r="AB10" s="721">
        <v>158107</v>
      </c>
      <c r="AC10" s="721"/>
      <c r="AD10" s="720">
        <f t="shared" si="6"/>
        <v>1160190</v>
      </c>
      <c r="AE10" s="721"/>
      <c r="AF10" s="721">
        <v>61201</v>
      </c>
      <c r="AG10" s="721"/>
      <c r="AH10" s="720">
        <f t="shared" si="7"/>
        <v>1221391</v>
      </c>
      <c r="AI10" s="721"/>
      <c r="AJ10" s="721">
        <v>174558</v>
      </c>
      <c r="AK10" s="721"/>
      <c r="AL10" s="721">
        <f t="shared" si="8"/>
        <v>393866</v>
      </c>
      <c r="AM10" s="721"/>
      <c r="AN10" s="720">
        <f t="shared" si="9"/>
        <v>1395949</v>
      </c>
      <c r="AO10" s="721"/>
      <c r="AP10" s="721">
        <v>176198</v>
      </c>
      <c r="AQ10" s="721"/>
      <c r="AR10" s="720">
        <f t="shared" si="10"/>
        <v>1572147</v>
      </c>
      <c r="AS10" s="721"/>
      <c r="AT10" s="721">
        <v>155185</v>
      </c>
      <c r="AU10" s="721"/>
      <c r="AV10" s="720">
        <f t="shared" si="11"/>
        <v>1727332</v>
      </c>
      <c r="AW10" s="721"/>
      <c r="AX10" s="721">
        <v>181605</v>
      </c>
      <c r="AY10" s="721"/>
      <c r="AZ10" s="721">
        <f t="shared" si="12"/>
        <v>512988</v>
      </c>
      <c r="BA10" s="721"/>
      <c r="BB10" s="721">
        <f t="shared" si="13"/>
        <v>906854</v>
      </c>
      <c r="BC10" s="721"/>
      <c r="BD10" s="722">
        <f t="shared" si="14"/>
        <v>1908937</v>
      </c>
      <c r="BF10" s="8"/>
    </row>
    <row r="11" spans="2:58" ht="18" x14ac:dyDescent="0.25">
      <c r="B11" s="716" t="s">
        <v>1787</v>
      </c>
      <c r="C11" s="717"/>
      <c r="D11" s="714">
        <v>0</v>
      </c>
      <c r="E11" s="717"/>
      <c r="F11" s="714">
        <v>284</v>
      </c>
      <c r="G11" s="717"/>
      <c r="H11" s="714">
        <f t="shared" si="0"/>
        <v>284</v>
      </c>
      <c r="I11" s="717"/>
      <c r="J11" s="714">
        <v>1022</v>
      </c>
      <c r="K11" s="718"/>
      <c r="L11" s="718">
        <f t="shared" si="1"/>
        <v>1306</v>
      </c>
      <c r="M11" s="718"/>
      <c r="N11" s="718">
        <v>0</v>
      </c>
      <c r="O11" s="718"/>
      <c r="P11" s="718">
        <f t="shared" si="2"/>
        <v>1306</v>
      </c>
      <c r="Q11" s="718"/>
      <c r="R11" s="718">
        <v>487</v>
      </c>
      <c r="S11" s="723"/>
      <c r="T11" s="718">
        <f t="shared" si="3"/>
        <v>1793</v>
      </c>
      <c r="U11" s="718"/>
      <c r="V11" s="718">
        <v>0</v>
      </c>
      <c r="W11" s="719"/>
      <c r="X11" s="720">
        <f t="shared" si="4"/>
        <v>487</v>
      </c>
      <c r="Y11" s="721"/>
      <c r="Z11" s="720">
        <f t="shared" si="5"/>
        <v>1793</v>
      </c>
      <c r="AA11" s="721"/>
      <c r="AB11" s="721">
        <v>648</v>
      </c>
      <c r="AC11" s="721"/>
      <c r="AD11" s="720">
        <f t="shared" si="6"/>
        <v>2441</v>
      </c>
      <c r="AE11" s="721"/>
      <c r="AF11" s="721">
        <v>0</v>
      </c>
      <c r="AG11" s="721"/>
      <c r="AH11" s="720">
        <f t="shared" si="7"/>
        <v>2441</v>
      </c>
      <c r="AI11" s="721"/>
      <c r="AJ11" s="721">
        <v>1481</v>
      </c>
      <c r="AK11" s="721"/>
      <c r="AL11" s="721">
        <f t="shared" si="8"/>
        <v>2129</v>
      </c>
      <c r="AM11" s="721"/>
      <c r="AN11" s="720">
        <f t="shared" si="9"/>
        <v>3922</v>
      </c>
      <c r="AO11" s="721"/>
      <c r="AP11" s="721">
        <v>0</v>
      </c>
      <c r="AQ11" s="721"/>
      <c r="AR11" s="720">
        <f t="shared" si="10"/>
        <v>3922</v>
      </c>
      <c r="AS11" s="721"/>
      <c r="AT11" s="721">
        <v>236</v>
      </c>
      <c r="AU11" s="721"/>
      <c r="AV11" s="720">
        <f t="shared" si="11"/>
        <v>4158</v>
      </c>
      <c r="AW11" s="721"/>
      <c r="AX11" s="721">
        <v>0</v>
      </c>
      <c r="AY11" s="721"/>
      <c r="AZ11" s="721">
        <f t="shared" si="12"/>
        <v>236</v>
      </c>
      <c r="BA11" s="721"/>
      <c r="BB11" s="721">
        <f t="shared" si="13"/>
        <v>2365</v>
      </c>
      <c r="BC11" s="721"/>
      <c r="BD11" s="722">
        <f t="shared" si="14"/>
        <v>4158</v>
      </c>
      <c r="BF11" s="8"/>
    </row>
    <row r="12" spans="2:58" ht="18" x14ac:dyDescent="0.25">
      <c r="B12" s="716" t="s">
        <v>1788</v>
      </c>
      <c r="C12" s="717"/>
      <c r="D12" s="714">
        <v>10710</v>
      </c>
      <c r="E12" s="717"/>
      <c r="F12" s="714">
        <v>10336</v>
      </c>
      <c r="G12" s="717"/>
      <c r="H12" s="714">
        <f t="shared" si="0"/>
        <v>21046</v>
      </c>
      <c r="I12" s="717"/>
      <c r="J12" s="714">
        <v>9937</v>
      </c>
      <c r="K12" s="718"/>
      <c r="L12" s="718">
        <f t="shared" si="1"/>
        <v>30983</v>
      </c>
      <c r="M12" s="718"/>
      <c r="N12" s="718">
        <v>10388</v>
      </c>
      <c r="O12" s="718"/>
      <c r="P12" s="718">
        <f t="shared" si="2"/>
        <v>41371</v>
      </c>
      <c r="Q12" s="718"/>
      <c r="R12" s="718">
        <v>9319</v>
      </c>
      <c r="S12" s="723"/>
      <c r="T12" s="718">
        <f t="shared" si="3"/>
        <v>50690</v>
      </c>
      <c r="U12" s="718"/>
      <c r="V12" s="718">
        <v>10025</v>
      </c>
      <c r="W12" s="719"/>
      <c r="X12" s="720">
        <f t="shared" si="4"/>
        <v>29732</v>
      </c>
      <c r="Y12" s="721"/>
      <c r="Z12" s="720">
        <f t="shared" si="5"/>
        <v>60715</v>
      </c>
      <c r="AA12" s="721"/>
      <c r="AB12" s="721">
        <v>9814</v>
      </c>
      <c r="AC12" s="721"/>
      <c r="AD12" s="720">
        <f t="shared" si="6"/>
        <v>70529</v>
      </c>
      <c r="AE12" s="721"/>
      <c r="AF12" s="721">
        <v>4827</v>
      </c>
      <c r="AG12" s="721"/>
      <c r="AH12" s="720">
        <f t="shared" si="7"/>
        <v>75356</v>
      </c>
      <c r="AI12" s="721"/>
      <c r="AJ12" s="721">
        <v>9331</v>
      </c>
      <c r="AK12" s="721"/>
      <c r="AL12" s="721">
        <f t="shared" si="8"/>
        <v>23972</v>
      </c>
      <c r="AM12" s="721"/>
      <c r="AN12" s="720">
        <f t="shared" si="9"/>
        <v>84687</v>
      </c>
      <c r="AO12" s="721"/>
      <c r="AP12" s="721">
        <v>9299</v>
      </c>
      <c r="AQ12" s="721"/>
      <c r="AR12" s="720">
        <f t="shared" si="10"/>
        <v>93986</v>
      </c>
      <c r="AS12" s="721"/>
      <c r="AT12" s="721">
        <v>8448</v>
      </c>
      <c r="AU12" s="721"/>
      <c r="AV12" s="720">
        <f t="shared" si="11"/>
        <v>102434</v>
      </c>
      <c r="AW12" s="721"/>
      <c r="AX12" s="721">
        <v>10076</v>
      </c>
      <c r="AY12" s="721"/>
      <c r="AZ12" s="721">
        <f t="shared" si="12"/>
        <v>27823</v>
      </c>
      <c r="BA12" s="721"/>
      <c r="BB12" s="721">
        <f t="shared" si="13"/>
        <v>51795</v>
      </c>
      <c r="BC12" s="721"/>
      <c r="BD12" s="722">
        <f t="shared" si="14"/>
        <v>112510</v>
      </c>
      <c r="BF12" s="8"/>
    </row>
    <row r="13" spans="2:58" ht="18" x14ac:dyDescent="0.25">
      <c r="B13" s="716" t="s">
        <v>57</v>
      </c>
      <c r="C13" s="717"/>
      <c r="D13" s="714">
        <v>145596</v>
      </c>
      <c r="E13" s="717"/>
      <c r="F13" s="714">
        <v>145535</v>
      </c>
      <c r="G13" s="717"/>
      <c r="H13" s="714">
        <f t="shared" si="0"/>
        <v>291131</v>
      </c>
      <c r="I13" s="717"/>
      <c r="J13" s="714">
        <v>138656</v>
      </c>
      <c r="K13" s="718"/>
      <c r="L13" s="718">
        <f t="shared" si="1"/>
        <v>429787</v>
      </c>
      <c r="M13" s="718"/>
      <c r="N13" s="718">
        <v>161684</v>
      </c>
      <c r="O13" s="718"/>
      <c r="P13" s="718">
        <f t="shared" si="2"/>
        <v>591471</v>
      </c>
      <c r="Q13" s="718"/>
      <c r="R13" s="718">
        <v>158672</v>
      </c>
      <c r="S13" s="723"/>
      <c r="T13" s="718">
        <f t="shared" si="3"/>
        <v>750143</v>
      </c>
      <c r="U13" s="718"/>
      <c r="V13" s="718">
        <v>161035</v>
      </c>
      <c r="W13" s="719"/>
      <c r="X13" s="720">
        <f t="shared" si="4"/>
        <v>481391</v>
      </c>
      <c r="Y13" s="721"/>
      <c r="Z13" s="720">
        <f t="shared" si="5"/>
        <v>911178</v>
      </c>
      <c r="AA13" s="721"/>
      <c r="AB13" s="721">
        <v>153252</v>
      </c>
      <c r="AC13" s="721"/>
      <c r="AD13" s="720">
        <f t="shared" si="6"/>
        <v>1064430</v>
      </c>
      <c r="AE13" s="721"/>
      <c r="AF13" s="721">
        <v>27441</v>
      </c>
      <c r="AG13" s="721"/>
      <c r="AH13" s="720">
        <f t="shared" si="7"/>
        <v>1091871</v>
      </c>
      <c r="AI13" s="721"/>
      <c r="AJ13" s="721">
        <v>159510</v>
      </c>
      <c r="AK13" s="721"/>
      <c r="AL13" s="721">
        <f t="shared" si="8"/>
        <v>340203</v>
      </c>
      <c r="AM13" s="721"/>
      <c r="AN13" s="720">
        <f t="shared" si="9"/>
        <v>1251381</v>
      </c>
      <c r="AO13" s="721"/>
      <c r="AP13" s="721">
        <v>172843</v>
      </c>
      <c r="AQ13" s="721"/>
      <c r="AR13" s="720">
        <f t="shared" si="10"/>
        <v>1424224</v>
      </c>
      <c r="AS13" s="721"/>
      <c r="AT13" s="721">
        <v>146314</v>
      </c>
      <c r="AU13" s="721"/>
      <c r="AV13" s="720">
        <f t="shared" si="11"/>
        <v>1570538</v>
      </c>
      <c r="AW13" s="721"/>
      <c r="AX13" s="721">
        <v>165294</v>
      </c>
      <c r="AY13" s="721"/>
      <c r="AZ13" s="721">
        <f t="shared" si="12"/>
        <v>484451</v>
      </c>
      <c r="BA13" s="721"/>
      <c r="BB13" s="721">
        <f t="shared" si="13"/>
        <v>824654</v>
      </c>
      <c r="BC13" s="721"/>
      <c r="BD13" s="722">
        <f t="shared" si="14"/>
        <v>1735832</v>
      </c>
      <c r="BF13" s="8"/>
    </row>
    <row r="14" spans="2:58" ht="18" x14ac:dyDescent="0.25">
      <c r="B14" s="716" t="s">
        <v>58</v>
      </c>
      <c r="C14" s="717"/>
      <c r="D14" s="714">
        <v>102071</v>
      </c>
      <c r="E14" s="717"/>
      <c r="F14" s="714">
        <v>95985</v>
      </c>
      <c r="G14" s="717"/>
      <c r="H14" s="714">
        <f t="shared" si="0"/>
        <v>198056</v>
      </c>
      <c r="I14" s="717"/>
      <c r="J14" s="714">
        <v>88516</v>
      </c>
      <c r="K14" s="718"/>
      <c r="L14" s="718">
        <f t="shared" si="1"/>
        <v>286572</v>
      </c>
      <c r="M14" s="718"/>
      <c r="N14" s="718">
        <v>100049</v>
      </c>
      <c r="O14" s="718"/>
      <c r="P14" s="718">
        <f t="shared" si="2"/>
        <v>386621</v>
      </c>
      <c r="Q14" s="718"/>
      <c r="R14" s="718">
        <v>97165</v>
      </c>
      <c r="S14" s="723"/>
      <c r="T14" s="718">
        <f t="shared" si="3"/>
        <v>483786</v>
      </c>
      <c r="U14" s="718"/>
      <c r="V14" s="718">
        <v>96442</v>
      </c>
      <c r="W14" s="719"/>
      <c r="X14" s="720">
        <f t="shared" si="4"/>
        <v>293656</v>
      </c>
      <c r="Y14" s="721"/>
      <c r="Z14" s="720">
        <f t="shared" si="5"/>
        <v>580228</v>
      </c>
      <c r="AA14" s="721"/>
      <c r="AB14" s="721">
        <v>97439</v>
      </c>
      <c r="AC14" s="721"/>
      <c r="AD14" s="720">
        <f t="shared" si="6"/>
        <v>677667</v>
      </c>
      <c r="AE14" s="721"/>
      <c r="AF14" s="721">
        <v>23184</v>
      </c>
      <c r="AG14" s="721"/>
      <c r="AH14" s="720">
        <f t="shared" si="7"/>
        <v>700851</v>
      </c>
      <c r="AI14" s="721"/>
      <c r="AJ14" s="721">
        <v>105436</v>
      </c>
      <c r="AK14" s="721"/>
      <c r="AL14" s="721">
        <f t="shared" si="8"/>
        <v>226059</v>
      </c>
      <c r="AM14" s="721"/>
      <c r="AN14" s="720">
        <f t="shared" si="9"/>
        <v>806287</v>
      </c>
      <c r="AO14" s="721"/>
      <c r="AP14" s="721">
        <v>101985</v>
      </c>
      <c r="AQ14" s="721"/>
      <c r="AR14" s="720">
        <f t="shared" si="10"/>
        <v>908272</v>
      </c>
      <c r="AS14" s="721"/>
      <c r="AT14" s="721">
        <v>92048</v>
      </c>
      <c r="AU14" s="721"/>
      <c r="AV14" s="720">
        <f t="shared" si="11"/>
        <v>1000320</v>
      </c>
      <c r="AW14" s="721"/>
      <c r="AX14" s="721">
        <v>99111</v>
      </c>
      <c r="AY14" s="721"/>
      <c r="AZ14" s="721">
        <f t="shared" si="12"/>
        <v>293144</v>
      </c>
      <c r="BA14" s="721"/>
      <c r="BB14" s="721">
        <f t="shared" si="13"/>
        <v>519203</v>
      </c>
      <c r="BC14" s="721"/>
      <c r="BD14" s="722">
        <f t="shared" si="14"/>
        <v>1099431</v>
      </c>
      <c r="BF14" s="8"/>
    </row>
    <row r="15" spans="2:58" ht="18" x14ac:dyDescent="0.25">
      <c r="B15" s="716" t="s">
        <v>1304</v>
      </c>
      <c r="C15" s="717"/>
      <c r="D15" s="714">
        <v>67834</v>
      </c>
      <c r="E15" s="717"/>
      <c r="F15" s="714">
        <v>65207</v>
      </c>
      <c r="G15" s="717"/>
      <c r="H15" s="714">
        <f t="shared" si="0"/>
        <v>133041</v>
      </c>
      <c r="I15" s="717"/>
      <c r="J15" s="714">
        <v>61657</v>
      </c>
      <c r="K15" s="718"/>
      <c r="L15" s="718">
        <f t="shared" si="1"/>
        <v>194698</v>
      </c>
      <c r="M15" s="718"/>
      <c r="N15" s="718">
        <v>61514</v>
      </c>
      <c r="O15" s="718"/>
      <c r="P15" s="718">
        <f t="shared" si="2"/>
        <v>256212</v>
      </c>
      <c r="Q15" s="718"/>
      <c r="R15" s="718">
        <v>63358</v>
      </c>
      <c r="S15" s="718"/>
      <c r="T15" s="718">
        <f t="shared" si="3"/>
        <v>319570</v>
      </c>
      <c r="U15" s="718"/>
      <c r="V15" s="718">
        <v>61989</v>
      </c>
      <c r="W15" s="719"/>
      <c r="X15" s="720">
        <f t="shared" si="4"/>
        <v>186861</v>
      </c>
      <c r="Y15" s="721"/>
      <c r="Z15" s="720">
        <f t="shared" si="5"/>
        <v>381559</v>
      </c>
      <c r="AA15" s="721"/>
      <c r="AB15" s="721">
        <v>62188</v>
      </c>
      <c r="AC15" s="721"/>
      <c r="AD15" s="720">
        <f t="shared" si="6"/>
        <v>443747</v>
      </c>
      <c r="AE15" s="721"/>
      <c r="AF15" s="721">
        <v>18165</v>
      </c>
      <c r="AG15" s="721"/>
      <c r="AH15" s="720">
        <f t="shared" si="7"/>
        <v>461912</v>
      </c>
      <c r="AI15" s="721"/>
      <c r="AJ15" s="721">
        <v>67665</v>
      </c>
      <c r="AK15" s="721"/>
      <c r="AL15" s="721">
        <f t="shared" si="8"/>
        <v>148018</v>
      </c>
      <c r="AM15" s="721"/>
      <c r="AN15" s="720">
        <f t="shared" si="9"/>
        <v>529577</v>
      </c>
      <c r="AO15" s="721"/>
      <c r="AP15" s="721">
        <v>59125</v>
      </c>
      <c r="AQ15" s="721"/>
      <c r="AR15" s="720">
        <f t="shared" si="10"/>
        <v>588702</v>
      </c>
      <c r="AS15" s="721"/>
      <c r="AT15" s="721">
        <v>61109</v>
      </c>
      <c r="AU15" s="721"/>
      <c r="AV15" s="720">
        <f t="shared" si="11"/>
        <v>649811</v>
      </c>
      <c r="AW15" s="721"/>
      <c r="AX15" s="721">
        <v>60719</v>
      </c>
      <c r="AY15" s="721"/>
      <c r="AZ15" s="721">
        <f t="shared" si="12"/>
        <v>180953</v>
      </c>
      <c r="BA15" s="721"/>
      <c r="BB15" s="721">
        <f t="shared" si="13"/>
        <v>328971</v>
      </c>
      <c r="BC15" s="721"/>
      <c r="BD15" s="722">
        <f t="shared" si="14"/>
        <v>710530</v>
      </c>
      <c r="BF15" s="8"/>
    </row>
    <row r="16" spans="2:58" ht="18" x14ac:dyDescent="0.25">
      <c r="B16" s="716" t="s">
        <v>1789</v>
      </c>
      <c r="C16" s="717"/>
      <c r="D16" s="714">
        <v>51148</v>
      </c>
      <c r="E16" s="717"/>
      <c r="F16" s="714">
        <v>38061</v>
      </c>
      <c r="G16" s="717"/>
      <c r="H16" s="714">
        <f t="shared" si="0"/>
        <v>89209</v>
      </c>
      <c r="I16" s="717"/>
      <c r="J16" s="714">
        <v>37156</v>
      </c>
      <c r="K16" s="718"/>
      <c r="L16" s="718">
        <f t="shared" si="1"/>
        <v>126365</v>
      </c>
      <c r="M16" s="718"/>
      <c r="N16" s="718">
        <v>41281</v>
      </c>
      <c r="O16" s="718"/>
      <c r="P16" s="718">
        <f t="shared" si="2"/>
        <v>167646</v>
      </c>
      <c r="Q16" s="718"/>
      <c r="R16" s="718">
        <v>40238</v>
      </c>
      <c r="S16" s="718"/>
      <c r="T16" s="718">
        <f t="shared" si="3"/>
        <v>207884</v>
      </c>
      <c r="U16" s="718"/>
      <c r="V16" s="718">
        <v>41378</v>
      </c>
      <c r="W16" s="719"/>
      <c r="X16" s="720">
        <f t="shared" si="4"/>
        <v>122897</v>
      </c>
      <c r="Y16" s="721"/>
      <c r="Z16" s="720">
        <f t="shared" si="5"/>
        <v>249262</v>
      </c>
      <c r="AA16" s="721"/>
      <c r="AB16" s="721">
        <v>42011</v>
      </c>
      <c r="AC16" s="721"/>
      <c r="AD16" s="720">
        <f t="shared" si="6"/>
        <v>291273</v>
      </c>
      <c r="AE16" s="721"/>
      <c r="AF16" s="721">
        <v>13901</v>
      </c>
      <c r="AG16" s="721"/>
      <c r="AH16" s="720">
        <f t="shared" si="7"/>
        <v>305174</v>
      </c>
      <c r="AI16" s="721"/>
      <c r="AJ16" s="721">
        <v>42654</v>
      </c>
      <c r="AK16" s="721"/>
      <c r="AL16" s="721">
        <f t="shared" si="8"/>
        <v>98566</v>
      </c>
      <c r="AM16" s="721"/>
      <c r="AN16" s="720">
        <f t="shared" si="9"/>
        <v>347828</v>
      </c>
      <c r="AO16" s="721"/>
      <c r="AP16" s="721">
        <v>41435</v>
      </c>
      <c r="AQ16" s="721"/>
      <c r="AR16" s="720">
        <f t="shared" si="10"/>
        <v>389263</v>
      </c>
      <c r="AS16" s="721"/>
      <c r="AT16" s="721">
        <v>41060</v>
      </c>
      <c r="AU16" s="721"/>
      <c r="AV16" s="720">
        <f t="shared" si="11"/>
        <v>430323</v>
      </c>
      <c r="AW16" s="721"/>
      <c r="AX16" s="721">
        <v>41782</v>
      </c>
      <c r="AY16" s="721"/>
      <c r="AZ16" s="721">
        <f t="shared" si="12"/>
        <v>124277</v>
      </c>
      <c r="BA16" s="721"/>
      <c r="BB16" s="721">
        <f t="shared" si="13"/>
        <v>222843</v>
      </c>
      <c r="BC16" s="721"/>
      <c r="BD16" s="722">
        <f t="shared" si="14"/>
        <v>472105</v>
      </c>
      <c r="BF16" s="8"/>
    </row>
    <row r="17" spans="2:58" ht="18" x14ac:dyDescent="0.25">
      <c r="B17" s="716" t="s">
        <v>1790</v>
      </c>
      <c r="C17" s="717"/>
      <c r="D17" s="714">
        <v>43859</v>
      </c>
      <c r="E17" s="717"/>
      <c r="F17" s="714">
        <v>42768</v>
      </c>
      <c r="G17" s="717"/>
      <c r="H17" s="714">
        <f t="shared" si="0"/>
        <v>86627</v>
      </c>
      <c r="I17" s="717"/>
      <c r="J17" s="714">
        <v>37591</v>
      </c>
      <c r="K17" s="718"/>
      <c r="L17" s="718">
        <f t="shared" si="1"/>
        <v>124218</v>
      </c>
      <c r="M17" s="718"/>
      <c r="N17" s="718">
        <v>37501</v>
      </c>
      <c r="O17" s="718"/>
      <c r="P17" s="718">
        <f t="shared" si="2"/>
        <v>161719</v>
      </c>
      <c r="Q17" s="718"/>
      <c r="R17" s="718">
        <v>38702</v>
      </c>
      <c r="S17" s="718"/>
      <c r="T17" s="718">
        <f t="shared" si="3"/>
        <v>200421</v>
      </c>
      <c r="U17" s="718"/>
      <c r="V17" s="718">
        <v>39049</v>
      </c>
      <c r="W17" s="719"/>
      <c r="X17" s="720">
        <f t="shared" si="4"/>
        <v>115252</v>
      </c>
      <c r="Y17" s="721"/>
      <c r="Z17" s="720">
        <f t="shared" si="5"/>
        <v>239470</v>
      </c>
      <c r="AA17" s="721"/>
      <c r="AB17" s="721">
        <v>39547</v>
      </c>
      <c r="AC17" s="721"/>
      <c r="AD17" s="720">
        <f t="shared" si="6"/>
        <v>279017</v>
      </c>
      <c r="AE17" s="721"/>
      <c r="AF17" s="721">
        <v>37770</v>
      </c>
      <c r="AG17" s="721"/>
      <c r="AH17" s="720">
        <f t="shared" si="7"/>
        <v>316787</v>
      </c>
      <c r="AI17" s="721"/>
      <c r="AJ17" s="721">
        <v>36160</v>
      </c>
      <c r="AK17" s="721"/>
      <c r="AL17" s="721">
        <f t="shared" si="8"/>
        <v>113477</v>
      </c>
      <c r="AM17" s="721"/>
      <c r="AN17" s="720">
        <f t="shared" si="9"/>
        <v>352947</v>
      </c>
      <c r="AO17" s="721"/>
      <c r="AP17" s="721">
        <v>39213</v>
      </c>
      <c r="AQ17" s="721"/>
      <c r="AR17" s="720">
        <f t="shared" si="10"/>
        <v>392160</v>
      </c>
      <c r="AS17" s="721"/>
      <c r="AT17" s="721">
        <v>37166</v>
      </c>
      <c r="AU17" s="721"/>
      <c r="AV17" s="720">
        <f t="shared" si="11"/>
        <v>429326</v>
      </c>
      <c r="AW17" s="721"/>
      <c r="AX17" s="721">
        <v>41950</v>
      </c>
      <c r="AY17" s="721"/>
      <c r="AZ17" s="721">
        <f t="shared" si="12"/>
        <v>118329</v>
      </c>
      <c r="BA17" s="721"/>
      <c r="BB17" s="721">
        <f t="shared" si="13"/>
        <v>231806</v>
      </c>
      <c r="BC17" s="721"/>
      <c r="BD17" s="722">
        <f t="shared" si="14"/>
        <v>471276</v>
      </c>
      <c r="BF17" s="8"/>
    </row>
    <row r="18" spans="2:58" ht="18" x14ac:dyDescent="0.25">
      <c r="B18" s="716" t="s">
        <v>1791</v>
      </c>
      <c r="C18" s="717"/>
      <c r="D18" s="714">
        <v>497355</v>
      </c>
      <c r="E18" s="717"/>
      <c r="F18" s="714">
        <v>540064</v>
      </c>
      <c r="G18" s="717"/>
      <c r="H18" s="714">
        <f t="shared" si="0"/>
        <v>1037419</v>
      </c>
      <c r="I18" s="717"/>
      <c r="J18" s="714">
        <v>422926</v>
      </c>
      <c r="K18" s="718"/>
      <c r="L18" s="718">
        <f t="shared" si="1"/>
        <v>1460345</v>
      </c>
      <c r="M18" s="718"/>
      <c r="N18" s="718">
        <v>468492</v>
      </c>
      <c r="O18" s="718"/>
      <c r="P18" s="718">
        <f t="shared" si="2"/>
        <v>1928837</v>
      </c>
      <c r="Q18" s="718"/>
      <c r="R18" s="718">
        <v>435531</v>
      </c>
      <c r="S18" s="718"/>
      <c r="T18" s="718">
        <f t="shared" si="3"/>
        <v>2364368</v>
      </c>
      <c r="U18" s="718"/>
      <c r="V18" s="718">
        <v>367922</v>
      </c>
      <c r="W18" s="719"/>
      <c r="X18" s="720">
        <f t="shared" si="4"/>
        <v>1271945</v>
      </c>
      <c r="Y18" s="721"/>
      <c r="Z18" s="720">
        <f t="shared" si="5"/>
        <v>2732290</v>
      </c>
      <c r="AA18" s="721"/>
      <c r="AB18" s="721">
        <v>469523</v>
      </c>
      <c r="AC18" s="721"/>
      <c r="AD18" s="720">
        <f t="shared" si="6"/>
        <v>3201813</v>
      </c>
      <c r="AE18" s="721"/>
      <c r="AF18" s="721">
        <v>329732</v>
      </c>
      <c r="AG18" s="721"/>
      <c r="AH18" s="720">
        <f t="shared" si="7"/>
        <v>3531545</v>
      </c>
      <c r="AI18" s="721"/>
      <c r="AJ18" s="721">
        <v>399732</v>
      </c>
      <c r="AK18" s="721"/>
      <c r="AL18" s="721">
        <f t="shared" si="8"/>
        <v>1198987</v>
      </c>
      <c r="AM18" s="721"/>
      <c r="AN18" s="720">
        <f t="shared" si="9"/>
        <v>3931277</v>
      </c>
      <c r="AO18" s="721"/>
      <c r="AP18" s="721">
        <v>398642</v>
      </c>
      <c r="AQ18" s="721"/>
      <c r="AR18" s="720">
        <f t="shared" si="10"/>
        <v>4329919</v>
      </c>
      <c r="AS18" s="721"/>
      <c r="AT18" s="721">
        <v>374931</v>
      </c>
      <c r="AU18" s="721"/>
      <c r="AV18" s="720">
        <f t="shared" si="11"/>
        <v>4704850</v>
      </c>
      <c r="AW18" s="721"/>
      <c r="AX18" s="721">
        <v>466818</v>
      </c>
      <c r="AY18" s="721"/>
      <c r="AZ18" s="721">
        <f t="shared" si="12"/>
        <v>1240391</v>
      </c>
      <c r="BA18" s="721"/>
      <c r="BB18" s="721">
        <f t="shared" si="13"/>
        <v>2439378</v>
      </c>
      <c r="BC18" s="721"/>
      <c r="BD18" s="722">
        <f t="shared" si="14"/>
        <v>5171668</v>
      </c>
      <c r="BF18" s="8"/>
    </row>
    <row r="19" spans="2:58" ht="18" x14ac:dyDescent="0.25">
      <c r="B19" s="716" t="s">
        <v>1792</v>
      </c>
      <c r="C19" s="717"/>
      <c r="D19" s="714">
        <v>5307</v>
      </c>
      <c r="E19" s="717"/>
      <c r="F19" s="714">
        <v>5167</v>
      </c>
      <c r="G19" s="717"/>
      <c r="H19" s="714">
        <f t="shared" si="0"/>
        <v>10474</v>
      </c>
      <c r="I19" s="717"/>
      <c r="J19" s="714">
        <v>4970</v>
      </c>
      <c r="K19" s="718"/>
      <c r="L19" s="718">
        <f t="shared" si="1"/>
        <v>15444</v>
      </c>
      <c r="M19" s="718"/>
      <c r="N19" s="718">
        <v>5197</v>
      </c>
      <c r="O19" s="718"/>
      <c r="P19" s="718">
        <f t="shared" si="2"/>
        <v>20641</v>
      </c>
      <c r="Q19" s="718"/>
      <c r="R19" s="718">
        <v>7279</v>
      </c>
      <c r="S19" s="718"/>
      <c r="T19" s="718">
        <f t="shared" si="3"/>
        <v>27920</v>
      </c>
      <c r="U19" s="718"/>
      <c r="V19" s="718">
        <v>8477</v>
      </c>
      <c r="W19" s="719"/>
      <c r="X19" s="720">
        <f t="shared" si="4"/>
        <v>20953</v>
      </c>
      <c r="Y19" s="721"/>
      <c r="Z19" s="720">
        <f t="shared" si="5"/>
        <v>36397</v>
      </c>
      <c r="AA19" s="721"/>
      <c r="AB19" s="721">
        <v>8913</v>
      </c>
      <c r="AC19" s="721"/>
      <c r="AD19" s="720">
        <f t="shared" si="6"/>
        <v>45310</v>
      </c>
      <c r="AE19" s="721"/>
      <c r="AF19" s="721">
        <v>6157</v>
      </c>
      <c r="AG19" s="721"/>
      <c r="AH19" s="720">
        <f t="shared" si="7"/>
        <v>51467</v>
      </c>
      <c r="AI19" s="721"/>
      <c r="AJ19" s="721">
        <v>8686</v>
      </c>
      <c r="AK19" s="721"/>
      <c r="AL19" s="721">
        <f t="shared" si="8"/>
        <v>23756</v>
      </c>
      <c r="AM19" s="721"/>
      <c r="AN19" s="720">
        <f t="shared" si="9"/>
        <v>60153</v>
      </c>
      <c r="AO19" s="721"/>
      <c r="AP19" s="721">
        <v>8435</v>
      </c>
      <c r="AQ19" s="721"/>
      <c r="AR19" s="720">
        <f t="shared" si="10"/>
        <v>68588</v>
      </c>
      <c r="AS19" s="721"/>
      <c r="AT19" s="721">
        <v>6343</v>
      </c>
      <c r="AU19" s="721"/>
      <c r="AV19" s="720">
        <f t="shared" si="11"/>
        <v>74931</v>
      </c>
      <c r="AW19" s="721"/>
      <c r="AX19" s="721">
        <v>8915</v>
      </c>
      <c r="AY19" s="721"/>
      <c r="AZ19" s="721">
        <f t="shared" si="12"/>
        <v>23693</v>
      </c>
      <c r="BA19" s="721"/>
      <c r="BB19" s="721">
        <f t="shared" si="13"/>
        <v>47449</v>
      </c>
      <c r="BC19" s="721"/>
      <c r="BD19" s="722">
        <f t="shared" si="14"/>
        <v>83846</v>
      </c>
      <c r="BF19" s="8"/>
    </row>
    <row r="20" spans="2:58" ht="18" x14ac:dyDescent="0.25">
      <c r="B20" s="716" t="s">
        <v>1793</v>
      </c>
      <c r="C20" s="717"/>
      <c r="D20" s="714">
        <v>10204</v>
      </c>
      <c r="E20" s="717"/>
      <c r="F20" s="714">
        <v>10842</v>
      </c>
      <c r="G20" s="717"/>
      <c r="H20" s="714">
        <f t="shared" si="0"/>
        <v>21046</v>
      </c>
      <c r="I20" s="717"/>
      <c r="J20" s="714">
        <v>10145</v>
      </c>
      <c r="K20" s="718"/>
      <c r="L20" s="718">
        <f t="shared" si="1"/>
        <v>31191</v>
      </c>
      <c r="M20" s="718"/>
      <c r="N20" s="718">
        <v>9696</v>
      </c>
      <c r="O20" s="718"/>
      <c r="P20" s="718">
        <f t="shared" si="2"/>
        <v>40887</v>
      </c>
      <c r="Q20" s="718"/>
      <c r="R20" s="718">
        <v>9094</v>
      </c>
      <c r="S20" s="718"/>
      <c r="T20" s="718">
        <f t="shared" si="3"/>
        <v>49981</v>
      </c>
      <c r="U20" s="718"/>
      <c r="V20" s="718">
        <v>8879</v>
      </c>
      <c r="W20" s="719"/>
      <c r="X20" s="720">
        <f t="shared" si="4"/>
        <v>27669</v>
      </c>
      <c r="Y20" s="721"/>
      <c r="Z20" s="720">
        <f t="shared" si="5"/>
        <v>58860</v>
      </c>
      <c r="AA20" s="721"/>
      <c r="AB20" s="721">
        <v>9236</v>
      </c>
      <c r="AC20" s="721"/>
      <c r="AD20" s="720">
        <f t="shared" si="6"/>
        <v>68096</v>
      </c>
      <c r="AE20" s="721"/>
      <c r="AF20" s="721">
        <v>5883</v>
      </c>
      <c r="AG20" s="721"/>
      <c r="AH20" s="720">
        <f t="shared" si="7"/>
        <v>73979</v>
      </c>
      <c r="AI20" s="721"/>
      <c r="AJ20" s="721">
        <v>8902</v>
      </c>
      <c r="AK20" s="721"/>
      <c r="AL20" s="721">
        <f t="shared" si="8"/>
        <v>24021</v>
      </c>
      <c r="AM20" s="721"/>
      <c r="AN20" s="720">
        <f t="shared" si="9"/>
        <v>82881</v>
      </c>
      <c r="AO20" s="721"/>
      <c r="AP20" s="721">
        <v>8400</v>
      </c>
      <c r="AQ20" s="721"/>
      <c r="AR20" s="720">
        <f t="shared" si="10"/>
        <v>91281</v>
      </c>
      <c r="AS20" s="721"/>
      <c r="AT20" s="721">
        <v>7436</v>
      </c>
      <c r="AU20" s="721"/>
      <c r="AV20" s="720">
        <f t="shared" si="11"/>
        <v>98717</v>
      </c>
      <c r="AW20" s="721"/>
      <c r="AX20" s="721">
        <v>8119</v>
      </c>
      <c r="AY20" s="721"/>
      <c r="AZ20" s="721">
        <f t="shared" si="12"/>
        <v>23955</v>
      </c>
      <c r="BA20" s="721"/>
      <c r="BB20" s="721">
        <f t="shared" si="13"/>
        <v>47976</v>
      </c>
      <c r="BC20" s="721"/>
      <c r="BD20" s="722">
        <f t="shared" si="14"/>
        <v>106836</v>
      </c>
      <c r="BF20" s="8"/>
    </row>
    <row r="21" spans="2:58" ht="18.75" thickBot="1" x14ac:dyDescent="0.3">
      <c r="B21" s="724" t="s">
        <v>1794</v>
      </c>
      <c r="C21" s="725"/>
      <c r="D21" s="726">
        <f>SUM(D6:D20)</f>
        <v>1355621</v>
      </c>
      <c r="E21" s="725"/>
      <c r="F21" s="726">
        <f>SUM(F6:F20)</f>
        <v>1433299</v>
      </c>
      <c r="G21" s="725"/>
      <c r="H21" s="726">
        <f t="shared" si="0"/>
        <v>2788920</v>
      </c>
      <c r="I21" s="725"/>
      <c r="J21" s="726">
        <f>SUM(J6:J20)</f>
        <v>1238471</v>
      </c>
      <c r="K21" s="726"/>
      <c r="L21" s="727">
        <f t="shared" si="1"/>
        <v>4027391</v>
      </c>
      <c r="M21" s="726"/>
      <c r="N21" s="726">
        <f t="shared" ref="N21:BD21" si="15">SUM(N6:N20)</f>
        <v>1314466</v>
      </c>
      <c r="O21" s="726">
        <f t="shared" si="15"/>
        <v>0</v>
      </c>
      <c r="P21" s="726">
        <f t="shared" si="15"/>
        <v>5341857</v>
      </c>
      <c r="Q21" s="726">
        <f t="shared" si="15"/>
        <v>0</v>
      </c>
      <c r="R21" s="726">
        <f t="shared" si="15"/>
        <v>1213801</v>
      </c>
      <c r="S21" s="726">
        <f t="shared" si="15"/>
        <v>0</v>
      </c>
      <c r="T21" s="726">
        <f t="shared" si="15"/>
        <v>6555658</v>
      </c>
      <c r="U21" s="726">
        <f t="shared" si="15"/>
        <v>0</v>
      </c>
      <c r="V21" s="726">
        <f t="shared" si="15"/>
        <v>1148030</v>
      </c>
      <c r="W21" s="726">
        <f t="shared" si="15"/>
        <v>0</v>
      </c>
      <c r="X21" s="726">
        <f t="shared" si="15"/>
        <v>3676297</v>
      </c>
      <c r="Y21" s="726">
        <f t="shared" si="15"/>
        <v>0</v>
      </c>
      <c r="Z21" s="726">
        <f t="shared" si="15"/>
        <v>7703688</v>
      </c>
      <c r="AA21" s="726">
        <f t="shared" si="15"/>
        <v>0</v>
      </c>
      <c r="AB21" s="726">
        <f t="shared" si="15"/>
        <v>1254303</v>
      </c>
      <c r="AC21" s="726">
        <f t="shared" si="15"/>
        <v>0</v>
      </c>
      <c r="AD21" s="726">
        <f t="shared" si="15"/>
        <v>8957991</v>
      </c>
      <c r="AE21" s="726">
        <f t="shared" si="15"/>
        <v>0</v>
      </c>
      <c r="AF21" s="726">
        <f t="shared" si="15"/>
        <v>624011</v>
      </c>
      <c r="AG21" s="726">
        <f t="shared" si="15"/>
        <v>0</v>
      </c>
      <c r="AH21" s="726">
        <f t="shared" si="15"/>
        <v>9582002</v>
      </c>
      <c r="AI21" s="726">
        <f t="shared" si="15"/>
        <v>0</v>
      </c>
      <c r="AJ21" s="726">
        <f t="shared" si="15"/>
        <v>1214399</v>
      </c>
      <c r="AK21" s="726">
        <f t="shared" si="15"/>
        <v>0</v>
      </c>
      <c r="AL21" s="726">
        <f t="shared" si="15"/>
        <v>3092713</v>
      </c>
      <c r="AM21" s="726">
        <f t="shared" si="15"/>
        <v>0</v>
      </c>
      <c r="AN21" s="726">
        <f t="shared" si="15"/>
        <v>10796401</v>
      </c>
      <c r="AO21" s="726">
        <f t="shared" si="15"/>
        <v>0</v>
      </c>
      <c r="AP21" s="726">
        <f t="shared" si="15"/>
        <v>1203164</v>
      </c>
      <c r="AQ21" s="726">
        <f t="shared" si="15"/>
        <v>0</v>
      </c>
      <c r="AR21" s="726">
        <f t="shared" si="15"/>
        <v>11999565</v>
      </c>
      <c r="AS21" s="726">
        <f t="shared" si="15"/>
        <v>0</v>
      </c>
      <c r="AT21" s="726">
        <f t="shared" si="15"/>
        <v>1110774</v>
      </c>
      <c r="AU21" s="726">
        <f t="shared" si="15"/>
        <v>0</v>
      </c>
      <c r="AV21" s="726">
        <f t="shared" si="15"/>
        <v>13110339</v>
      </c>
      <c r="AW21" s="726">
        <f t="shared" si="15"/>
        <v>0</v>
      </c>
      <c r="AX21" s="726">
        <f t="shared" si="15"/>
        <v>1367382</v>
      </c>
      <c r="AY21" s="726">
        <f t="shared" si="15"/>
        <v>0</v>
      </c>
      <c r="AZ21" s="726">
        <f t="shared" si="15"/>
        <v>3681320</v>
      </c>
      <c r="BA21" s="726">
        <f t="shared" si="15"/>
        <v>0</v>
      </c>
      <c r="BB21" s="726">
        <f t="shared" si="15"/>
        <v>6774033</v>
      </c>
      <c r="BC21" s="726">
        <f t="shared" si="15"/>
        <v>0</v>
      </c>
      <c r="BD21" s="728">
        <f t="shared" si="15"/>
        <v>14477721</v>
      </c>
      <c r="BF21" s="8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Q41"/>
  <sheetViews>
    <sheetView topLeftCell="C19" zoomScaleNormal="100" workbookViewId="0">
      <selection activeCell="L9" sqref="L9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509" bestFit="1" customWidth="1"/>
    <col min="10" max="12" width="8.28515625" style="509" bestFit="1" customWidth="1"/>
    <col min="13" max="13" width="13.42578125" bestFit="1" customWidth="1"/>
    <col min="17" max="17" width="13.42578125" bestFit="1" customWidth="1"/>
  </cols>
  <sheetData>
    <row r="1" spans="3:17" s="461" customFormat="1" x14ac:dyDescent="0.25">
      <c r="I1" s="509"/>
      <c r="J1" s="509"/>
      <c r="K1" s="509"/>
      <c r="L1" s="509"/>
    </row>
    <row r="2" spans="3:17" ht="23.25" x14ac:dyDescent="0.35">
      <c r="C2" s="509"/>
      <c r="D2" s="4141" t="s">
        <v>1805</v>
      </c>
      <c r="E2" s="4142"/>
      <c r="F2" s="4137" t="s">
        <v>1742</v>
      </c>
      <c r="G2" s="4137"/>
      <c r="H2" s="4137"/>
      <c r="I2" s="4137"/>
      <c r="J2" s="4137" t="s">
        <v>1871</v>
      </c>
      <c r="K2" s="4137"/>
      <c r="L2" s="4137"/>
      <c r="M2" s="4137"/>
      <c r="N2" s="4137" t="s">
        <v>1911</v>
      </c>
      <c r="O2" s="4137"/>
      <c r="P2" s="4137"/>
      <c r="Q2" s="4137"/>
    </row>
    <row r="3" spans="3:17" ht="23.25" x14ac:dyDescent="0.35">
      <c r="C3" s="509"/>
      <c r="D3" s="4140" t="s">
        <v>1807</v>
      </c>
      <c r="E3" s="4140"/>
      <c r="F3" s="467" t="s">
        <v>1801</v>
      </c>
      <c r="G3" s="467" t="s">
        <v>1802</v>
      </c>
      <c r="H3" s="467" t="s">
        <v>1803</v>
      </c>
      <c r="I3" s="467" t="s">
        <v>1804</v>
      </c>
      <c r="J3" s="510" t="s">
        <v>1801</v>
      </c>
      <c r="K3" s="510" t="s">
        <v>1802</v>
      </c>
      <c r="L3" s="510" t="s">
        <v>1803</v>
      </c>
      <c r="M3" s="510" t="s">
        <v>1804</v>
      </c>
      <c r="N3" s="554" t="s">
        <v>1801</v>
      </c>
      <c r="O3" s="554" t="s">
        <v>1802</v>
      </c>
      <c r="P3" s="554" t="s">
        <v>1803</v>
      </c>
      <c r="Q3" s="554" t="s">
        <v>1804</v>
      </c>
    </row>
    <row r="4" spans="3:17" ht="23.25" x14ac:dyDescent="0.35">
      <c r="C4" s="509"/>
      <c r="D4" s="4138" t="s">
        <v>429</v>
      </c>
      <c r="E4" s="4138" t="s">
        <v>429</v>
      </c>
      <c r="F4" s="466">
        <v>36.14</v>
      </c>
      <c r="G4" s="466">
        <v>32.92</v>
      </c>
      <c r="H4" s="466">
        <v>34.428380024360521</v>
      </c>
      <c r="I4" s="466">
        <v>0.5641775207481774</v>
      </c>
      <c r="J4" s="466">
        <v>36.33</v>
      </c>
      <c r="K4" s="466">
        <v>31.84</v>
      </c>
      <c r="L4" s="466">
        <v>34.230310391362991</v>
      </c>
      <c r="M4" s="466">
        <v>0.83384782833818349</v>
      </c>
      <c r="N4" s="466"/>
      <c r="O4" s="466"/>
      <c r="P4" s="466"/>
      <c r="Q4" s="466"/>
    </row>
    <row r="5" spans="3:17" ht="23.25" x14ac:dyDescent="0.35">
      <c r="C5" s="509"/>
      <c r="D5" s="4138" t="s">
        <v>430</v>
      </c>
      <c r="E5" s="4138" t="s">
        <v>430</v>
      </c>
      <c r="F5" s="466">
        <v>19.3</v>
      </c>
      <c r="G5" s="466">
        <v>15.75</v>
      </c>
      <c r="H5" s="466">
        <v>17.152082825822188</v>
      </c>
      <c r="I5" s="466">
        <v>0.73910421916672531</v>
      </c>
      <c r="J5" s="466">
        <v>19.149999999999999</v>
      </c>
      <c r="K5" s="466">
        <v>14.95</v>
      </c>
      <c r="L5" s="466">
        <v>16.985883940620781</v>
      </c>
      <c r="M5" s="466">
        <v>0.90495404244881439</v>
      </c>
      <c r="N5" s="466"/>
      <c r="O5" s="466"/>
      <c r="P5" s="466"/>
      <c r="Q5" s="466"/>
    </row>
    <row r="6" spans="3:17" ht="23.25" x14ac:dyDescent="0.35">
      <c r="C6" s="509"/>
      <c r="D6" s="4138" t="s">
        <v>431</v>
      </c>
      <c r="E6" s="4138" t="s">
        <v>431</v>
      </c>
      <c r="F6" s="466">
        <v>38.44</v>
      </c>
      <c r="G6" s="466">
        <v>33.33</v>
      </c>
      <c r="H6" s="466">
        <v>35.960511571254585</v>
      </c>
      <c r="I6" s="466">
        <v>0.7532310767944127</v>
      </c>
      <c r="J6" s="466">
        <v>38.35</v>
      </c>
      <c r="K6" s="466">
        <v>32.54</v>
      </c>
      <c r="L6" s="466">
        <v>36.158758434547906</v>
      </c>
      <c r="M6" s="466">
        <v>0.86626057012371283</v>
      </c>
      <c r="N6" s="466"/>
      <c r="O6" s="466"/>
      <c r="P6" s="466"/>
      <c r="Q6" s="466"/>
    </row>
    <row r="7" spans="3:17" ht="23.25" x14ac:dyDescent="0.35">
      <c r="C7" s="509"/>
      <c r="D7" s="4138" t="s">
        <v>432</v>
      </c>
      <c r="E7" s="4138" t="s">
        <v>432</v>
      </c>
      <c r="F7" s="466">
        <v>10.85</v>
      </c>
      <c r="G7" s="466">
        <v>8.17</v>
      </c>
      <c r="H7" s="466">
        <v>9.3357247259439635</v>
      </c>
      <c r="I7" s="466">
        <v>0.48390925095122456</v>
      </c>
      <c r="J7" s="466">
        <v>10.98</v>
      </c>
      <c r="K7" s="466">
        <v>7.93</v>
      </c>
      <c r="L7" s="466">
        <v>9.412024291497973</v>
      </c>
      <c r="M7" s="466">
        <v>0.57940365843609043</v>
      </c>
      <c r="N7" s="466"/>
      <c r="O7" s="466"/>
      <c r="P7" s="466"/>
      <c r="Q7" s="466"/>
    </row>
    <row r="8" spans="3:17" ht="23.25" x14ac:dyDescent="0.35">
      <c r="C8" s="509"/>
      <c r="D8" s="4138" t="s">
        <v>428</v>
      </c>
      <c r="E8" s="4138" t="s">
        <v>428</v>
      </c>
      <c r="F8" s="466">
        <v>3.63</v>
      </c>
      <c r="G8" s="466">
        <v>0.2</v>
      </c>
      <c r="H8" s="466">
        <v>0.50203410475030497</v>
      </c>
      <c r="I8" s="466">
        <v>0.20547299105955444</v>
      </c>
      <c r="J8" s="466">
        <v>2.79</v>
      </c>
      <c r="K8" s="466">
        <v>0.18</v>
      </c>
      <c r="L8" s="466">
        <v>0.52140350877192987</v>
      </c>
      <c r="M8" s="466">
        <v>0.21385629284094501</v>
      </c>
      <c r="N8" s="466"/>
      <c r="O8" s="466"/>
      <c r="P8" s="466"/>
      <c r="Q8" s="466"/>
    </row>
    <row r="9" spans="3:17" ht="23.25" x14ac:dyDescent="0.35">
      <c r="C9" s="509"/>
      <c r="D9" s="4138" t="s">
        <v>1796</v>
      </c>
      <c r="E9" s="4138" t="s">
        <v>1796</v>
      </c>
      <c r="F9" s="466">
        <v>0.64</v>
      </c>
      <c r="G9" s="466">
        <v>0.4</v>
      </c>
      <c r="H9" s="466">
        <v>0.51976857490864736</v>
      </c>
      <c r="I9" s="466">
        <v>3.5559226260352364E-2</v>
      </c>
      <c r="J9" s="466">
        <v>0.77</v>
      </c>
      <c r="K9" s="466">
        <v>0.38</v>
      </c>
      <c r="L9" s="466">
        <v>0.52600539811066072</v>
      </c>
      <c r="M9" s="466">
        <v>5.4321067268601989E-2</v>
      </c>
      <c r="N9" s="466"/>
      <c r="O9" s="466"/>
      <c r="P9" s="466"/>
      <c r="Q9" s="466"/>
    </row>
    <row r="10" spans="3:17" ht="23.25" x14ac:dyDescent="0.35">
      <c r="C10" s="509"/>
      <c r="D10" s="4138" t="s">
        <v>1797</v>
      </c>
      <c r="E10" s="4138" t="s">
        <v>1797</v>
      </c>
      <c r="F10" s="466">
        <v>0.75</v>
      </c>
      <c r="G10" s="466">
        <v>0.56999999999999995</v>
      </c>
      <c r="H10" s="466">
        <v>0.66038976857490872</v>
      </c>
      <c r="I10" s="466">
        <v>2.6390021997791779E-2</v>
      </c>
      <c r="J10" s="466">
        <v>0.76</v>
      </c>
      <c r="K10" s="466">
        <v>0.37</v>
      </c>
      <c r="L10" s="466">
        <v>0.64441295546558619</v>
      </c>
      <c r="M10" s="466">
        <v>5.643304614136966E-2</v>
      </c>
      <c r="N10" s="466"/>
      <c r="O10" s="466"/>
      <c r="P10" s="466"/>
      <c r="Q10" s="466"/>
    </row>
    <row r="11" spans="3:17" ht="23.25" x14ac:dyDescent="0.35">
      <c r="C11" s="509"/>
      <c r="D11" s="4138" t="s">
        <v>1798</v>
      </c>
      <c r="E11" s="4138" t="s">
        <v>1798</v>
      </c>
      <c r="F11" s="466">
        <v>0.72</v>
      </c>
      <c r="G11" s="466">
        <v>0.47</v>
      </c>
      <c r="H11" s="466">
        <v>0.60640682095006027</v>
      </c>
      <c r="I11" s="466">
        <v>3.3475512014566874E-2</v>
      </c>
      <c r="J11" s="466">
        <v>0.87</v>
      </c>
      <c r="K11" s="466">
        <v>0.47</v>
      </c>
      <c r="L11" s="466">
        <v>0.59983805668016299</v>
      </c>
      <c r="M11" s="466">
        <v>4.7819770970571003E-2</v>
      </c>
      <c r="N11" s="466"/>
      <c r="O11" s="466"/>
      <c r="P11" s="466"/>
      <c r="Q11" s="466"/>
    </row>
    <row r="12" spans="3:17" ht="23.25" x14ac:dyDescent="0.35">
      <c r="C12" s="509"/>
      <c r="D12" s="4139" t="s">
        <v>1799</v>
      </c>
      <c r="E12" s="4139" t="s">
        <v>1799</v>
      </c>
      <c r="F12" s="511">
        <v>1.1399999999999999</v>
      </c>
      <c r="G12" s="511">
        <v>0.95</v>
      </c>
      <c r="H12" s="511">
        <v>1.0444336175395783</v>
      </c>
      <c r="I12" s="511">
        <v>2.9744063399394519E-2</v>
      </c>
      <c r="J12" s="511">
        <v>1.1299999999999999</v>
      </c>
      <c r="K12" s="511">
        <v>0.96</v>
      </c>
      <c r="L12" s="511">
        <v>1.056194331983805</v>
      </c>
      <c r="M12" s="511">
        <v>3.039087736952726E-2</v>
      </c>
      <c r="N12" s="511"/>
      <c r="O12" s="511"/>
      <c r="P12" s="511"/>
      <c r="Q12" s="511"/>
    </row>
    <row r="13" spans="3:17" ht="23.25" x14ac:dyDescent="0.35">
      <c r="C13" s="509"/>
      <c r="D13" s="4139" t="s">
        <v>1800</v>
      </c>
      <c r="E13" s="4139" t="s">
        <v>1800</v>
      </c>
      <c r="F13" s="511">
        <v>1.4283110571081408</v>
      </c>
      <c r="G13" s="511">
        <v>1.212872666480914</v>
      </c>
      <c r="H13" s="511">
        <v>1.3163142786378568</v>
      </c>
      <c r="I13" s="511">
        <v>3.813629628500264E-2</v>
      </c>
      <c r="J13" s="511">
        <v>1.4389182468138018</v>
      </c>
      <c r="K13" s="511">
        <v>1.2040533037201555</v>
      </c>
      <c r="L13" s="511">
        <v>1.3321848747140657</v>
      </c>
      <c r="M13" s="511">
        <v>4.1761426616425242E-2</v>
      </c>
      <c r="N13" s="511"/>
      <c r="O13" s="511"/>
      <c r="P13" s="511"/>
      <c r="Q13" s="511"/>
    </row>
    <row r="14" spans="3:17" x14ac:dyDescent="0.25">
      <c r="I14"/>
      <c r="J14"/>
      <c r="K14"/>
      <c r="L14"/>
      <c r="N14" s="509"/>
      <c r="O14" s="509"/>
      <c r="P14" s="509"/>
      <c r="Q14" s="509"/>
    </row>
    <row r="15" spans="3:17" ht="23.25" x14ac:dyDescent="0.25">
      <c r="D15" s="4151" t="s">
        <v>1806</v>
      </c>
      <c r="E15" s="4152"/>
      <c r="F15" s="4137" t="s">
        <v>1742</v>
      </c>
      <c r="G15" s="4137"/>
      <c r="H15" s="4137"/>
      <c r="J15" s="4137" t="s">
        <v>1871</v>
      </c>
      <c r="K15" s="4137"/>
      <c r="L15" s="4137"/>
      <c r="N15" s="4137" t="s">
        <v>1911</v>
      </c>
      <c r="O15" s="4137"/>
      <c r="P15" s="4137"/>
      <c r="Q15" s="509"/>
    </row>
    <row r="16" spans="3:17" ht="23.25" x14ac:dyDescent="0.35">
      <c r="D16" s="4147" t="s">
        <v>1807</v>
      </c>
      <c r="E16" s="4148"/>
      <c r="F16" s="467" t="s">
        <v>1801</v>
      </c>
      <c r="G16" s="467" t="s">
        <v>1802</v>
      </c>
      <c r="H16" s="467" t="s">
        <v>1803</v>
      </c>
      <c r="J16" s="510" t="s">
        <v>1801</v>
      </c>
      <c r="K16" s="510" t="s">
        <v>1802</v>
      </c>
      <c r="L16" s="510" t="s">
        <v>1803</v>
      </c>
      <c r="N16" s="554" t="s">
        <v>1801</v>
      </c>
      <c r="O16" s="554" t="s">
        <v>1802</v>
      </c>
      <c r="P16" s="554" t="s">
        <v>1803</v>
      </c>
      <c r="Q16" s="509"/>
    </row>
    <row r="17" spans="4:17" ht="23.25" x14ac:dyDescent="0.25">
      <c r="D17" s="4143" t="s">
        <v>431</v>
      </c>
      <c r="E17" s="4144"/>
      <c r="F17" s="466">
        <v>55.59</v>
      </c>
      <c r="G17" s="466">
        <v>45.21</v>
      </c>
      <c r="H17" s="466">
        <v>49.825262172284624</v>
      </c>
      <c r="J17" s="466"/>
      <c r="K17" s="466"/>
      <c r="L17" s="466"/>
      <c r="N17" s="466"/>
      <c r="O17" s="466"/>
      <c r="P17" s="466"/>
      <c r="Q17" s="509"/>
    </row>
    <row r="18" spans="4:17" ht="23.25" x14ac:dyDescent="0.25">
      <c r="D18" s="4143" t="s">
        <v>429</v>
      </c>
      <c r="E18" s="4144"/>
      <c r="F18" s="466">
        <v>19.61</v>
      </c>
      <c r="G18" s="466">
        <v>13.25</v>
      </c>
      <c r="H18" s="466">
        <v>16.619307116104881</v>
      </c>
      <c r="J18" s="466"/>
      <c r="K18" s="466"/>
      <c r="L18" s="466"/>
      <c r="N18" s="466"/>
      <c r="O18" s="466"/>
      <c r="P18" s="466"/>
      <c r="Q18" s="509"/>
    </row>
    <row r="19" spans="4:17" ht="23.25" x14ac:dyDescent="0.25">
      <c r="D19" s="4143" t="s">
        <v>430</v>
      </c>
      <c r="E19" s="4144"/>
      <c r="F19" s="466">
        <v>1.65</v>
      </c>
      <c r="G19" s="466">
        <v>0.41</v>
      </c>
      <c r="H19" s="466">
        <v>0.94357677902621739</v>
      </c>
      <c r="J19" s="466"/>
      <c r="K19" s="466"/>
      <c r="L19" s="466"/>
      <c r="N19" s="466"/>
      <c r="O19" s="466"/>
      <c r="P19" s="466"/>
      <c r="Q19" s="509"/>
    </row>
    <row r="20" spans="4:17" ht="23.25" x14ac:dyDescent="0.25">
      <c r="D20" s="4143" t="s">
        <v>432</v>
      </c>
      <c r="E20" s="4144"/>
      <c r="F20" s="466">
        <v>10.07</v>
      </c>
      <c r="G20" s="466">
        <v>3.19</v>
      </c>
      <c r="H20" s="466">
        <v>6.5086142322097391</v>
      </c>
      <c r="J20" s="466"/>
      <c r="K20" s="466"/>
      <c r="L20" s="466"/>
      <c r="N20" s="466"/>
      <c r="O20" s="466"/>
      <c r="P20" s="466"/>
      <c r="Q20" s="509"/>
    </row>
    <row r="21" spans="4:17" ht="26.25" x14ac:dyDescent="0.25">
      <c r="D21" s="4143" t="s">
        <v>1812</v>
      </c>
      <c r="E21" s="4144"/>
      <c r="F21" s="466">
        <v>24.72</v>
      </c>
      <c r="G21" s="466">
        <v>8.2200000000000006</v>
      </c>
      <c r="H21" s="466">
        <v>18.187415730337094</v>
      </c>
      <c r="J21" s="466"/>
      <c r="K21" s="466"/>
      <c r="L21" s="466"/>
      <c r="N21" s="466"/>
      <c r="O21" s="466"/>
      <c r="P21" s="466"/>
      <c r="Q21" s="509"/>
    </row>
    <row r="22" spans="4:17" ht="23.25" x14ac:dyDescent="0.25">
      <c r="D22" s="4143" t="s">
        <v>1808</v>
      </c>
      <c r="E22" s="4144"/>
      <c r="F22" s="466">
        <v>2.57</v>
      </c>
      <c r="G22" s="466">
        <v>0</v>
      </c>
      <c r="H22" s="466">
        <v>1.327865168539325</v>
      </c>
      <c r="J22" s="466"/>
      <c r="K22" s="466"/>
      <c r="L22" s="466"/>
      <c r="N22" s="466"/>
      <c r="O22" s="466"/>
      <c r="P22" s="466"/>
      <c r="Q22" s="509"/>
    </row>
    <row r="23" spans="4:17" ht="23.25" x14ac:dyDescent="0.25">
      <c r="D23" s="4143" t="s">
        <v>1809</v>
      </c>
      <c r="E23" s="4144"/>
      <c r="F23" s="466">
        <v>2.5499999999999998</v>
      </c>
      <c r="G23" s="466">
        <v>1.21</v>
      </c>
      <c r="H23" s="466">
        <v>1.813014981273408</v>
      </c>
      <c r="J23" s="466"/>
      <c r="K23" s="466"/>
      <c r="L23" s="466"/>
      <c r="N23" s="466"/>
      <c r="O23" s="466"/>
      <c r="P23" s="466"/>
      <c r="Q23" s="509"/>
    </row>
    <row r="24" spans="4:17" ht="23.25" x14ac:dyDescent="0.25">
      <c r="D24" s="4143" t="s">
        <v>1796</v>
      </c>
      <c r="E24" s="4144"/>
      <c r="F24" s="466">
        <v>0.13</v>
      </c>
      <c r="G24" s="466">
        <v>0</v>
      </c>
      <c r="H24" s="466">
        <v>3.0205992509363094E-2</v>
      </c>
      <c r="J24" s="466"/>
      <c r="K24" s="466"/>
      <c r="L24" s="466"/>
      <c r="N24" s="466"/>
      <c r="O24" s="466"/>
      <c r="P24" s="466"/>
      <c r="Q24" s="509"/>
    </row>
    <row r="25" spans="4:17" ht="23.25" x14ac:dyDescent="0.25">
      <c r="D25" s="4143" t="s">
        <v>1797</v>
      </c>
      <c r="E25" s="4144"/>
      <c r="F25" s="466">
        <v>0.06</v>
      </c>
      <c r="G25" s="466">
        <v>0</v>
      </c>
      <c r="H25" s="466">
        <v>3.5580524344569291E-4</v>
      </c>
      <c r="J25" s="466"/>
      <c r="K25" s="466"/>
      <c r="L25" s="466"/>
      <c r="N25" s="466"/>
      <c r="O25" s="466"/>
      <c r="P25" s="466"/>
      <c r="Q25" s="509"/>
    </row>
    <row r="26" spans="4:17" ht="23.25" x14ac:dyDescent="0.25">
      <c r="D26" s="4143" t="s">
        <v>1798</v>
      </c>
      <c r="E26" s="4144"/>
      <c r="F26" s="466">
        <v>2.5499999999999998</v>
      </c>
      <c r="G26" s="466">
        <v>1.21</v>
      </c>
      <c r="H26" s="466">
        <v>1.813014981273408</v>
      </c>
      <c r="J26" s="466"/>
      <c r="K26" s="466"/>
      <c r="L26" s="466"/>
      <c r="N26" s="466"/>
      <c r="O26" s="466"/>
      <c r="P26" s="466"/>
      <c r="Q26" s="509"/>
    </row>
    <row r="27" spans="4:17" ht="23.25" x14ac:dyDescent="0.25">
      <c r="D27" s="4145" t="s">
        <v>1810</v>
      </c>
      <c r="E27" s="4146"/>
      <c r="F27" s="511">
        <v>3.63</v>
      </c>
      <c r="G27" s="511">
        <v>2.44</v>
      </c>
      <c r="H27" s="511">
        <v>3.0100000000000011</v>
      </c>
      <c r="J27" s="511"/>
      <c r="K27" s="511"/>
      <c r="L27" s="511"/>
      <c r="N27" s="511"/>
      <c r="O27" s="511"/>
      <c r="P27" s="511"/>
      <c r="Q27" s="509"/>
    </row>
    <row r="28" spans="4:17" x14ac:dyDescent="0.25">
      <c r="D28" s="461"/>
      <c r="E28" s="461"/>
      <c r="F28" s="461"/>
      <c r="G28" s="461"/>
      <c r="H28" s="461"/>
      <c r="N28" s="509"/>
      <c r="O28" s="509"/>
      <c r="P28" s="509"/>
      <c r="Q28" s="509"/>
    </row>
    <row r="29" spans="4:17" ht="23.25" x14ac:dyDescent="0.35">
      <c r="D29" s="4149" t="s">
        <v>1811</v>
      </c>
      <c r="E29" s="4150"/>
      <c r="F29" s="4137" t="s">
        <v>1742</v>
      </c>
      <c r="G29" s="4137"/>
      <c r="H29" s="4137"/>
      <c r="J29" s="4137" t="s">
        <v>1871</v>
      </c>
      <c r="K29" s="4137"/>
      <c r="L29" s="4137"/>
      <c r="N29" s="4137" t="s">
        <v>1911</v>
      </c>
      <c r="O29" s="4137"/>
      <c r="P29" s="4137"/>
      <c r="Q29" s="509"/>
    </row>
    <row r="30" spans="4:17" ht="23.25" x14ac:dyDescent="0.35">
      <c r="D30" s="4147" t="s">
        <v>1807</v>
      </c>
      <c r="E30" s="4148"/>
      <c r="F30" s="467" t="s">
        <v>1801</v>
      </c>
      <c r="G30" s="467" t="s">
        <v>1802</v>
      </c>
      <c r="H30" s="467" t="s">
        <v>1803</v>
      </c>
      <c r="J30" s="510" t="s">
        <v>1801</v>
      </c>
      <c r="K30" s="510" t="s">
        <v>1802</v>
      </c>
      <c r="L30" s="510" t="s">
        <v>1803</v>
      </c>
      <c r="N30" s="554" t="s">
        <v>1801</v>
      </c>
      <c r="O30" s="554" t="s">
        <v>1802</v>
      </c>
      <c r="P30" s="554" t="s">
        <v>1803</v>
      </c>
      <c r="Q30" s="509"/>
    </row>
    <row r="31" spans="4:17" ht="23.25" x14ac:dyDescent="0.25">
      <c r="D31" s="4143" t="s">
        <v>431</v>
      </c>
      <c r="E31" s="4144"/>
      <c r="F31" s="466">
        <v>55.27</v>
      </c>
      <c r="G31" s="466">
        <v>37.93</v>
      </c>
      <c r="H31" s="466">
        <v>48.229892473118248</v>
      </c>
      <c r="J31" s="466"/>
      <c r="K31" s="466"/>
      <c r="L31" s="466"/>
      <c r="N31" s="466"/>
      <c r="O31" s="466"/>
      <c r="P31" s="466"/>
      <c r="Q31" s="509"/>
    </row>
    <row r="32" spans="4:17" ht="23.25" x14ac:dyDescent="0.25">
      <c r="D32" s="4143" t="s">
        <v>429</v>
      </c>
      <c r="E32" s="4144"/>
      <c r="F32" s="466">
        <v>34.6</v>
      </c>
      <c r="G32" s="466">
        <v>12.68</v>
      </c>
      <c r="H32" s="466">
        <v>28.92258064516129</v>
      </c>
      <c r="J32" s="466"/>
      <c r="K32" s="466"/>
      <c r="L32" s="466"/>
      <c r="N32" s="466"/>
      <c r="O32" s="466"/>
      <c r="P32" s="466"/>
      <c r="Q32" s="509"/>
    </row>
    <row r="33" spans="4:17" ht="23.25" x14ac:dyDescent="0.25">
      <c r="D33" s="4143" t="s">
        <v>430</v>
      </c>
      <c r="E33" s="4144"/>
      <c r="F33" s="466">
        <v>26.98</v>
      </c>
      <c r="G33" s="466">
        <v>3.85</v>
      </c>
      <c r="H33" s="466">
        <v>9.0751182795699012</v>
      </c>
      <c r="J33" s="466"/>
      <c r="K33" s="466"/>
      <c r="L33" s="466"/>
      <c r="N33" s="466"/>
      <c r="O33" s="466"/>
      <c r="P33" s="466"/>
      <c r="Q33" s="509"/>
    </row>
    <row r="34" spans="4:17" ht="23.25" x14ac:dyDescent="0.25">
      <c r="D34" s="4143" t="s">
        <v>432</v>
      </c>
      <c r="E34" s="4144"/>
      <c r="F34" s="466">
        <v>22.5</v>
      </c>
      <c r="G34" s="466">
        <v>5.33</v>
      </c>
      <c r="H34" s="466">
        <v>9.2966021505376339</v>
      </c>
      <c r="J34" s="466"/>
      <c r="K34" s="466"/>
      <c r="L34" s="466"/>
      <c r="N34" s="466"/>
      <c r="O34" s="466"/>
      <c r="P34" s="466"/>
      <c r="Q34" s="509"/>
    </row>
    <row r="35" spans="4:17" ht="26.25" x14ac:dyDescent="0.25">
      <c r="D35" s="4143" t="s">
        <v>1812</v>
      </c>
      <c r="E35" s="4144"/>
      <c r="F35" s="466">
        <v>3.19</v>
      </c>
      <c r="G35" s="466">
        <v>0.2</v>
      </c>
      <c r="H35" s="466">
        <v>1.2209677419354843</v>
      </c>
      <c r="J35" s="466"/>
      <c r="K35" s="466"/>
      <c r="L35" s="466"/>
      <c r="N35" s="466"/>
      <c r="O35" s="466"/>
      <c r="P35" s="466"/>
      <c r="Q35" s="509"/>
    </row>
    <row r="36" spans="4:17" ht="23.25" x14ac:dyDescent="0.25">
      <c r="D36" s="4143" t="s">
        <v>1808</v>
      </c>
      <c r="E36" s="4144"/>
      <c r="F36" s="466">
        <v>6.32</v>
      </c>
      <c r="G36" s="466">
        <v>0</v>
      </c>
      <c r="H36" s="466">
        <v>1.2809677419354832</v>
      </c>
      <c r="J36" s="466"/>
      <c r="K36" s="466"/>
      <c r="L36" s="466"/>
      <c r="N36" s="466"/>
      <c r="O36" s="466"/>
      <c r="P36" s="466"/>
      <c r="Q36" s="509"/>
    </row>
    <row r="37" spans="4:17" ht="23.25" x14ac:dyDescent="0.25">
      <c r="D37" s="4143" t="s">
        <v>1809</v>
      </c>
      <c r="E37" s="4144"/>
      <c r="F37" s="466">
        <v>0.34</v>
      </c>
      <c r="G37" s="466">
        <v>0.09</v>
      </c>
      <c r="H37" s="466">
        <v>0.18750537634408601</v>
      </c>
      <c r="J37" s="466"/>
      <c r="K37" s="466"/>
      <c r="L37" s="466"/>
      <c r="N37" s="466"/>
      <c r="O37" s="466"/>
      <c r="P37" s="466"/>
      <c r="Q37" s="509"/>
    </row>
    <row r="38" spans="4:17" ht="23.25" x14ac:dyDescent="0.25">
      <c r="D38" s="4143" t="s">
        <v>1796</v>
      </c>
      <c r="E38" s="4144"/>
      <c r="F38" s="466">
        <v>0.65</v>
      </c>
      <c r="G38" s="466">
        <v>0</v>
      </c>
      <c r="H38" s="466">
        <v>0.12337634408602161</v>
      </c>
      <c r="J38" s="466"/>
      <c r="K38" s="466"/>
      <c r="L38" s="466"/>
      <c r="N38" s="466"/>
      <c r="O38" s="466"/>
      <c r="P38" s="466"/>
      <c r="Q38" s="509"/>
    </row>
    <row r="39" spans="4:17" ht="23.25" x14ac:dyDescent="0.25">
      <c r="D39" s="4143" t="s">
        <v>1797</v>
      </c>
      <c r="E39" s="4144"/>
      <c r="F39" s="466">
        <v>0.04</v>
      </c>
      <c r="G39" s="466">
        <v>0</v>
      </c>
      <c r="H39" s="466">
        <v>2.0236559139784958E-3</v>
      </c>
      <c r="J39" s="466"/>
      <c r="K39" s="466"/>
      <c r="L39" s="466"/>
      <c r="N39" s="466"/>
      <c r="O39" s="466"/>
      <c r="P39" s="466"/>
      <c r="Q39" s="509"/>
    </row>
    <row r="40" spans="4:17" ht="23.25" x14ac:dyDescent="0.25">
      <c r="D40" s="4143" t="s">
        <v>1798</v>
      </c>
      <c r="E40" s="4144"/>
      <c r="F40" s="466">
        <v>0.34</v>
      </c>
      <c r="G40" s="466">
        <v>0.09</v>
      </c>
      <c r="H40" s="466">
        <v>0.18750537634408601</v>
      </c>
      <c r="J40" s="466"/>
      <c r="K40" s="466"/>
      <c r="L40" s="466"/>
      <c r="N40" s="466"/>
      <c r="O40" s="466"/>
      <c r="P40" s="466"/>
      <c r="Q40" s="509"/>
    </row>
    <row r="41" spans="4:17" ht="23.25" x14ac:dyDescent="0.25">
      <c r="D41" s="4145" t="s">
        <v>1810</v>
      </c>
      <c r="E41" s="4146"/>
      <c r="F41" s="511">
        <v>3.88</v>
      </c>
      <c r="G41" s="511">
        <v>1.24</v>
      </c>
      <c r="H41" s="511">
        <v>1.6956559139784944</v>
      </c>
      <c r="J41" s="511"/>
      <c r="K41" s="511"/>
      <c r="L41" s="511"/>
      <c r="N41" s="511"/>
      <c r="O41" s="511"/>
      <c r="P41" s="511"/>
      <c r="Q41" s="509"/>
    </row>
  </sheetData>
  <mergeCells count="47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13:E13"/>
    <mergeCell ref="D2:E2"/>
    <mergeCell ref="D25:E2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8:E8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N2:Q2"/>
    <mergeCell ref="N15:P15"/>
    <mergeCell ref="N29:P29"/>
    <mergeCell ref="J2:M2"/>
    <mergeCell ref="J15:L15"/>
    <mergeCell ref="J29:L2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I9" sqref="I9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4153" t="s">
        <v>2241</v>
      </c>
      <c r="C2" s="4154" t="s">
        <v>2242</v>
      </c>
      <c r="D2" s="4154" t="s">
        <v>2243</v>
      </c>
      <c r="E2" s="4154"/>
      <c r="F2" s="4154"/>
      <c r="G2" s="4154"/>
      <c r="H2" s="4154"/>
      <c r="I2" s="4154"/>
      <c r="J2" s="4154"/>
      <c r="K2" s="4154"/>
      <c r="L2" s="4154"/>
      <c r="M2" s="4154"/>
      <c r="N2" s="4154"/>
    </row>
    <row r="3" spans="2:14" x14ac:dyDescent="0.25">
      <c r="B3" s="4153"/>
      <c r="C3" s="4154"/>
      <c r="D3" s="870" t="s">
        <v>2244</v>
      </c>
      <c r="E3" s="870" t="s">
        <v>2245</v>
      </c>
      <c r="F3" s="871" t="s">
        <v>2246</v>
      </c>
      <c r="G3" s="871" t="s">
        <v>2247</v>
      </c>
      <c r="H3" s="871" t="s">
        <v>2248</v>
      </c>
      <c r="I3" s="871" t="s">
        <v>2249</v>
      </c>
      <c r="J3" s="871" t="s">
        <v>2250</v>
      </c>
      <c r="K3" s="871" t="s">
        <v>2251</v>
      </c>
      <c r="L3" s="872" t="s">
        <v>2252</v>
      </c>
      <c r="M3" s="872" t="s">
        <v>2253</v>
      </c>
      <c r="N3" s="871" t="s">
        <v>2254</v>
      </c>
    </row>
    <row r="4" spans="2:14" x14ac:dyDescent="0.25">
      <c r="B4" s="837">
        <v>1</v>
      </c>
      <c r="C4" s="837" t="s">
        <v>726</v>
      </c>
      <c r="D4" s="873">
        <v>1.4869381913999498</v>
      </c>
      <c r="E4" s="873">
        <v>2.15845320286676</v>
      </c>
      <c r="F4" s="873">
        <v>3.8265360048269974</v>
      </c>
      <c r="G4" s="873">
        <v>2.0417307356095398</v>
      </c>
      <c r="H4" s="873">
        <v>1.5727786728404394</v>
      </c>
      <c r="I4" s="873">
        <v>1.8722353622837475</v>
      </c>
      <c r="J4" s="873">
        <v>1.5708253428049228</v>
      </c>
      <c r="K4" s="873">
        <v>1.6260162601626016</v>
      </c>
      <c r="L4" s="873">
        <v>1.9720980328401887</v>
      </c>
      <c r="M4" s="873">
        <v>1.0633524766690596</v>
      </c>
      <c r="N4" s="873">
        <v>0.89984890290369202</v>
      </c>
    </row>
    <row r="5" spans="2:14" x14ac:dyDescent="0.25">
      <c r="B5" s="837">
        <v>2</v>
      </c>
      <c r="C5" s="837" t="s">
        <v>376</v>
      </c>
      <c r="D5" s="873">
        <v>0.20086377575358338</v>
      </c>
      <c r="E5" s="873">
        <v>0.2604138405086579</v>
      </c>
      <c r="F5" s="873">
        <v>0.48108857125023402</v>
      </c>
      <c r="G5" s="873">
        <v>0.18887707717695823</v>
      </c>
      <c r="H5" s="873">
        <v>0.21923505977242849</v>
      </c>
      <c r="I5" s="873">
        <v>0.28701741262339525</v>
      </c>
      <c r="J5" s="873">
        <v>1.7636956306440141</v>
      </c>
      <c r="K5" s="873">
        <v>0.25428191376154596</v>
      </c>
      <c r="L5" s="873">
        <v>0.60243948138514058</v>
      </c>
      <c r="M5" s="873">
        <v>0.30081770459440049</v>
      </c>
      <c r="N5" s="873">
        <v>0.21258244645907237</v>
      </c>
    </row>
    <row r="6" spans="2:14" x14ac:dyDescent="0.25">
      <c r="B6" s="837">
        <v>3</v>
      </c>
      <c r="C6" s="837" t="s">
        <v>2255</v>
      </c>
      <c r="D6" s="873">
        <v>0</v>
      </c>
      <c r="E6" s="873">
        <v>1.0344193192960465</v>
      </c>
      <c r="F6" s="873">
        <v>0</v>
      </c>
      <c r="G6" s="873">
        <v>0</v>
      </c>
      <c r="H6" s="873">
        <v>0</v>
      </c>
      <c r="I6" s="873">
        <v>0</v>
      </c>
      <c r="J6" s="873">
        <v>0.87308384877868717</v>
      </c>
      <c r="K6" s="873">
        <v>0.9531349763759418</v>
      </c>
      <c r="L6" s="873">
        <v>0</v>
      </c>
      <c r="M6" s="873">
        <v>0</v>
      </c>
      <c r="N6" s="873">
        <v>0.91939298383918011</v>
      </c>
    </row>
    <row r="7" spans="2:14" x14ac:dyDescent="0.25">
      <c r="B7" s="837">
        <v>4</v>
      </c>
      <c r="C7" s="837" t="s">
        <v>2256</v>
      </c>
      <c r="D7" s="873">
        <v>4.7720509733548369E-2</v>
      </c>
      <c r="E7" s="873">
        <v>0.29941345638703287</v>
      </c>
      <c r="F7" s="873">
        <v>0.3637829515427668</v>
      </c>
      <c r="G7" s="873">
        <v>0.58441770818675276</v>
      </c>
      <c r="H7" s="873">
        <v>0.29897372547156364</v>
      </c>
      <c r="I7" s="873">
        <v>0.22196100644703784</v>
      </c>
      <c r="J7" s="873">
        <v>0.27480395069731428</v>
      </c>
      <c r="K7" s="873">
        <v>0.34569914442599925</v>
      </c>
      <c r="L7" s="873">
        <v>0.30199154609006662</v>
      </c>
      <c r="M7" s="873">
        <v>0.35572236180904521</v>
      </c>
      <c r="N7" s="873">
        <v>0.45369366706083303</v>
      </c>
    </row>
    <row r="8" spans="2:14" x14ac:dyDescent="0.25">
      <c r="B8" s="837">
        <v>5</v>
      </c>
      <c r="C8" s="837" t="s">
        <v>2257</v>
      </c>
      <c r="D8" s="873">
        <v>0.3170665838816577</v>
      </c>
      <c r="E8" s="873">
        <v>0.35274046069885445</v>
      </c>
      <c r="F8" s="873">
        <v>0</v>
      </c>
      <c r="G8" s="873">
        <v>0</v>
      </c>
      <c r="H8" s="873">
        <v>1.3605912308815336E-2</v>
      </c>
      <c r="I8" s="873">
        <v>3.3726958649883901E-3</v>
      </c>
      <c r="J8" s="873">
        <v>1.1704435981236889E-2</v>
      </c>
      <c r="K8" s="873">
        <v>0.28944792065721703</v>
      </c>
      <c r="L8" s="873">
        <v>4.0278003576654203E-2</v>
      </c>
      <c r="M8" s="873">
        <v>3.4996410624551326E-3</v>
      </c>
      <c r="N8" s="873">
        <v>6.4052029956641705E-3</v>
      </c>
    </row>
    <row r="9" spans="2:14" x14ac:dyDescent="0.25">
      <c r="B9" s="837">
        <v>6</v>
      </c>
      <c r="C9" s="837" t="s">
        <v>2258</v>
      </c>
      <c r="D9" s="873">
        <v>3.5535965290870672</v>
      </c>
      <c r="E9" s="873">
        <v>4.4219183842631438</v>
      </c>
      <c r="F9" s="873">
        <v>5.7238814333964454</v>
      </c>
      <c r="G9" s="873">
        <v>4.5469438368022246</v>
      </c>
      <c r="H9" s="873">
        <v>4.0491518117460057</v>
      </c>
      <c r="I9" s="873">
        <v>3.591700573790694</v>
      </c>
      <c r="J9" s="873">
        <v>4.3530418028432782</v>
      </c>
      <c r="K9" s="873">
        <v>4.4358549355127055</v>
      </c>
      <c r="L9" s="873">
        <v>4.2978678263696954</v>
      </c>
      <c r="M9" s="873">
        <v>3.4306832376166545</v>
      </c>
      <c r="N9" s="873">
        <v>3.1741426060964395</v>
      </c>
    </row>
    <row r="10" spans="2:14" x14ac:dyDescent="0.25">
      <c r="B10" s="837">
        <v>7</v>
      </c>
      <c r="C10" s="837" t="s">
        <v>2259</v>
      </c>
      <c r="D10" s="873">
        <v>0.65124593962247024</v>
      </c>
      <c r="E10" s="873">
        <v>0.51545078694390811</v>
      </c>
      <c r="F10" s="873">
        <v>0.53777333915902048</v>
      </c>
      <c r="G10" s="873">
        <v>0.52655503106437607</v>
      </c>
      <c r="H10" s="873">
        <v>0.55055754005105462</v>
      </c>
      <c r="I10" s="873">
        <v>0.52766259204649135</v>
      </c>
      <c r="J10" s="873">
        <v>0.55310662741178895</v>
      </c>
      <c r="K10" s="873">
        <v>0.53541480440982425</v>
      </c>
      <c r="L10" s="873">
        <v>0.51575353601040475</v>
      </c>
      <c r="M10" s="873">
        <v>0.52069274946159361</v>
      </c>
      <c r="N10" s="873">
        <v>0.51489209696491911</v>
      </c>
    </row>
    <row r="11" spans="2:14" x14ac:dyDescent="0.25">
      <c r="B11" s="837">
        <v>8</v>
      </c>
      <c r="C11" s="837" t="s">
        <v>2260</v>
      </c>
      <c r="D11" s="873">
        <v>1.683622674511051</v>
      </c>
      <c r="E11" s="873">
        <v>2.2742110849414212</v>
      </c>
      <c r="F11" s="873">
        <v>1.5747019536857876</v>
      </c>
      <c r="G11" s="873">
        <v>1.5100349660786396</v>
      </c>
      <c r="H11" s="873">
        <v>1.5661408017553788</v>
      </c>
      <c r="I11" s="873">
        <v>1.8292570123968195</v>
      </c>
      <c r="J11" s="873">
        <v>1.8470577298796245</v>
      </c>
      <c r="K11" s="873">
        <v>1.8874681394457926</v>
      </c>
      <c r="L11" s="873">
        <v>1.6316754186311171</v>
      </c>
      <c r="M11" s="873">
        <v>1.6926271536252691</v>
      </c>
      <c r="N11" s="873">
        <v>1.5925302604782552</v>
      </c>
    </row>
    <row r="12" spans="2:14" x14ac:dyDescent="0.25">
      <c r="B12" s="837">
        <v>9</v>
      </c>
      <c r="C12" s="837" t="s">
        <v>2261</v>
      </c>
      <c r="D12" s="873">
        <v>0.19318538036935237</v>
      </c>
      <c r="E12" s="873">
        <v>6.0650782900522608E-2</v>
      </c>
      <c r="F12" s="873">
        <v>0</v>
      </c>
      <c r="G12" s="873">
        <v>6.8226494906465734E-2</v>
      </c>
      <c r="H12" s="873">
        <v>0.18367117749452525</v>
      </c>
      <c r="I12" s="873">
        <v>0.2565108164085978</v>
      </c>
      <c r="J12" s="873">
        <v>0</v>
      </c>
      <c r="K12" s="873">
        <v>6.8105393095815772E-2</v>
      </c>
      <c r="L12" s="873">
        <v>4.8772557307754837E-2</v>
      </c>
      <c r="M12" s="873">
        <v>0.19078876525484564</v>
      </c>
      <c r="N12" s="873">
        <v>0.20744235317303902</v>
      </c>
    </row>
    <row r="13" spans="2:14" x14ac:dyDescent="0.25">
      <c r="B13" s="837">
        <v>10</v>
      </c>
      <c r="C13" s="837" t="s">
        <v>2262</v>
      </c>
      <c r="D13" s="873">
        <v>1.2717897462689958</v>
      </c>
      <c r="E13" s="873">
        <v>1.0812518321590667</v>
      </c>
      <c r="F13" s="873">
        <v>1.3369258403900437</v>
      </c>
      <c r="G13" s="873">
        <v>1.5904397624012314</v>
      </c>
      <c r="H13" s="873">
        <v>1.2866009839450234</v>
      </c>
      <c r="I13" s="873">
        <v>0.29108959696284414</v>
      </c>
      <c r="J13" s="873">
        <v>0</v>
      </c>
      <c r="K13" s="873">
        <v>0</v>
      </c>
      <c r="L13" s="873">
        <v>0</v>
      </c>
      <c r="M13" s="873">
        <v>0</v>
      </c>
      <c r="N13" s="873">
        <v>0</v>
      </c>
    </row>
    <row r="14" spans="2:14" x14ac:dyDescent="0.25">
      <c r="B14" s="837">
        <v>11</v>
      </c>
      <c r="C14" s="837" t="s">
        <v>2263</v>
      </c>
      <c r="D14" s="873">
        <v>7.4143061581446066E-3</v>
      </c>
      <c r="E14" s="873">
        <v>6.8737553953925621E-3</v>
      </c>
      <c r="F14" s="873">
        <v>0.18392526475667353</v>
      </c>
      <c r="G14" s="873">
        <v>2.7290597962586295E-4</v>
      </c>
      <c r="H14" s="873">
        <v>6.2198456268870109E-4</v>
      </c>
      <c r="I14" s="873">
        <v>2.5597896821450347E-3</v>
      </c>
      <c r="J14" s="873">
        <v>2.8810919338429267E-4</v>
      </c>
      <c r="K14" s="873">
        <v>1.3621078619163154E-3</v>
      </c>
      <c r="L14" s="873">
        <v>2.7605267436189237E-2</v>
      </c>
      <c r="M14" s="873">
        <v>1.776740847092606E-2</v>
      </c>
      <c r="N14" s="873">
        <v>5.044343713046906E-2</v>
      </c>
    </row>
    <row r="15" spans="2:14" x14ac:dyDescent="0.25">
      <c r="B15" s="837">
        <v>12</v>
      </c>
      <c r="C15" s="837" t="s">
        <v>2264</v>
      </c>
      <c r="D15" s="873">
        <v>0</v>
      </c>
      <c r="E15" s="873">
        <v>6.5705014808899495E-2</v>
      </c>
      <c r="F15" s="873">
        <v>0.56419144317527692</v>
      </c>
      <c r="G15" s="873">
        <v>0</v>
      </c>
      <c r="H15" s="873">
        <v>0</v>
      </c>
      <c r="I15" s="873">
        <v>0</v>
      </c>
      <c r="J15" s="873">
        <v>2.8810919338429267E-4</v>
      </c>
      <c r="K15" s="873">
        <v>6.946750095773209E-2</v>
      </c>
      <c r="L15" s="873">
        <v>4.0643797756462367E-2</v>
      </c>
      <c r="M15" s="873">
        <v>2.6920315865039485E-2</v>
      </c>
      <c r="N15" s="873">
        <v>2.8741295493364866E-2</v>
      </c>
    </row>
    <row r="16" spans="2:14" x14ac:dyDescent="0.25">
      <c r="B16" s="837">
        <v>13</v>
      </c>
      <c r="C16" s="837" t="s">
        <v>82</v>
      </c>
      <c r="D16" s="873">
        <v>0</v>
      </c>
      <c r="E16" s="873">
        <v>0</v>
      </c>
      <c r="F16" s="873">
        <v>8.3224101699852282E-2</v>
      </c>
      <c r="G16" s="873">
        <v>0</v>
      </c>
      <c r="H16" s="873">
        <v>0</v>
      </c>
      <c r="I16" s="873">
        <v>0</v>
      </c>
      <c r="J16" s="873">
        <v>0</v>
      </c>
      <c r="K16" s="873">
        <v>7.7231515770655082E-2</v>
      </c>
      <c r="L16" s="873">
        <v>0</v>
      </c>
      <c r="M16" s="873">
        <v>0</v>
      </c>
      <c r="N16" s="873">
        <v>8.2117987123899623E-3</v>
      </c>
    </row>
    <row r="17" spans="2:14" x14ac:dyDescent="0.25">
      <c r="B17" s="837">
        <v>14</v>
      </c>
      <c r="C17" s="837" t="s">
        <v>465</v>
      </c>
      <c r="D17" s="873">
        <v>9.086159507530155E-3</v>
      </c>
      <c r="E17" s="873">
        <v>5.0542319083768843E-3</v>
      </c>
      <c r="F17" s="873">
        <v>2.0806025424963071E-2</v>
      </c>
      <c r="G17" s="873">
        <v>0</v>
      </c>
      <c r="H17" s="873">
        <v>0</v>
      </c>
      <c r="I17" s="873">
        <v>0</v>
      </c>
      <c r="J17" s="873">
        <v>0</v>
      </c>
      <c r="K17" s="873">
        <v>0</v>
      </c>
      <c r="L17" s="873">
        <v>2.8450658429523656E-2</v>
      </c>
      <c r="M17" s="873">
        <v>0</v>
      </c>
      <c r="N17" s="873">
        <v>0</v>
      </c>
    </row>
    <row r="18" spans="2:14" x14ac:dyDescent="0.25">
      <c r="B18" s="837"/>
      <c r="C18" s="874" t="s">
        <v>2265</v>
      </c>
      <c r="D18" s="875">
        <f t="shared" ref="D18:N18" si="0">SUM(D4:D17)</f>
        <v>9.4225297962933503</v>
      </c>
      <c r="E18" s="875">
        <f t="shared" si="0"/>
        <v>12.536556153078084</v>
      </c>
      <c r="F18" s="875">
        <f t="shared" si="0"/>
        <v>14.696836929308061</v>
      </c>
      <c r="G18" s="875">
        <f t="shared" si="0"/>
        <v>11.057498518205815</v>
      </c>
      <c r="H18" s="875">
        <f t="shared" si="0"/>
        <v>9.7413376699479226</v>
      </c>
      <c r="I18" s="875">
        <f t="shared" si="0"/>
        <v>8.8833668585067613</v>
      </c>
      <c r="J18" s="875">
        <f t="shared" si="0"/>
        <v>11.247895587427637</v>
      </c>
      <c r="K18" s="875">
        <f t="shared" si="0"/>
        <v>10.543484612437748</v>
      </c>
      <c r="L18" s="875">
        <f t="shared" si="0"/>
        <v>9.5075761258332001</v>
      </c>
      <c r="M18" s="875">
        <f t="shared" si="0"/>
        <v>7.6028718144292888</v>
      </c>
      <c r="N18" s="875">
        <f t="shared" si="0"/>
        <v>8.0683270513073175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style="652" customWidth="1"/>
    <col min="2" max="2" width="21.85546875" style="652" customWidth="1"/>
    <col min="3" max="3" width="41.42578125" style="652" bestFit="1" customWidth="1"/>
    <col min="4" max="4" width="8.42578125" style="652" bestFit="1" customWidth="1"/>
    <col min="5" max="5" width="9.7109375" style="652" bestFit="1" customWidth="1"/>
    <col min="6" max="6" width="11" style="652" customWidth="1"/>
    <col min="7" max="7" width="8.42578125" style="652" bestFit="1" customWidth="1"/>
    <col min="8" max="8" width="11" style="652" customWidth="1"/>
    <col min="9" max="9" width="13.140625" style="652" bestFit="1" customWidth="1"/>
    <col min="10" max="10" width="11" style="652" customWidth="1"/>
    <col min="11" max="11" width="11.85546875" style="652" bestFit="1" customWidth="1"/>
    <col min="12" max="12" width="12.85546875" style="652" bestFit="1" customWidth="1"/>
    <col min="13" max="13" width="11.85546875" style="652" bestFit="1" customWidth="1"/>
    <col min="14" max="16" width="9.5703125" style="652" bestFit="1" customWidth="1"/>
    <col min="17" max="17" width="63.85546875" style="652" bestFit="1" customWidth="1"/>
    <col min="18" max="18" width="10" style="652" bestFit="1" customWidth="1"/>
    <col min="19" max="16384" width="8.85546875" style="652"/>
  </cols>
  <sheetData>
    <row r="1" spans="1:13" x14ac:dyDescent="0.25">
      <c r="A1" s="501"/>
      <c r="B1" s="502"/>
      <c r="C1" s="501"/>
      <c r="D1" s="503"/>
      <c r="E1" s="503"/>
      <c r="F1" s="501"/>
      <c r="G1" s="503"/>
      <c r="H1" s="503"/>
      <c r="I1" s="503"/>
      <c r="J1" s="501"/>
      <c r="K1" s="503"/>
      <c r="L1" s="503"/>
      <c r="M1" s="503"/>
    </row>
    <row r="2" spans="1:13" ht="20.25" customHeight="1" x14ac:dyDescent="0.3">
      <c r="A2" s="501"/>
      <c r="B2" s="4156" t="s">
        <v>1842</v>
      </c>
      <c r="C2" s="4156"/>
      <c r="D2" s="4156"/>
      <c r="E2" s="4156"/>
      <c r="F2" s="4156"/>
      <c r="G2" s="4156"/>
      <c r="H2" s="4156"/>
      <c r="I2" s="4156"/>
      <c r="J2" s="4156"/>
      <c r="K2" s="4156"/>
      <c r="L2" s="4156"/>
      <c r="M2" s="4156"/>
    </row>
    <row r="3" spans="1:13" ht="20.25" x14ac:dyDescent="0.25">
      <c r="A3" s="501"/>
      <c r="B3" s="4157" t="s">
        <v>1763</v>
      </c>
      <c r="C3" s="4157"/>
      <c r="D3" s="4157"/>
      <c r="E3" s="4157"/>
      <c r="F3" s="4157"/>
      <c r="G3" s="4157"/>
      <c r="H3" s="4157"/>
      <c r="I3" s="4157"/>
      <c r="J3" s="4157"/>
      <c r="K3" s="4157"/>
      <c r="L3" s="4157"/>
      <c r="M3" s="4157"/>
    </row>
    <row r="4" spans="1:13" x14ac:dyDescent="0.25">
      <c r="A4" s="501"/>
      <c r="B4" s="803" t="s">
        <v>1843</v>
      </c>
      <c r="C4" s="804" t="s">
        <v>1843</v>
      </c>
      <c r="D4" s="805" t="s">
        <v>1844</v>
      </c>
      <c r="E4" s="805" t="s">
        <v>1845</v>
      </c>
      <c r="F4" s="805"/>
      <c r="G4" s="806" t="s">
        <v>1846</v>
      </c>
      <c r="H4" s="806"/>
      <c r="I4" s="805" t="s">
        <v>1068</v>
      </c>
      <c r="J4" s="805"/>
      <c r="K4" s="805" t="s">
        <v>59</v>
      </c>
      <c r="L4" s="805" t="s">
        <v>95</v>
      </c>
      <c r="M4" s="805" t="s">
        <v>1304</v>
      </c>
    </row>
    <row r="5" spans="1:13" x14ac:dyDescent="0.25">
      <c r="A5" s="501"/>
      <c r="B5" s="4158" t="s">
        <v>1847</v>
      </c>
      <c r="C5" s="807">
        <v>45383</v>
      </c>
      <c r="D5" s="803">
        <v>720</v>
      </c>
      <c r="E5" s="803">
        <v>720</v>
      </c>
      <c r="F5" s="803"/>
      <c r="G5" s="808">
        <v>720</v>
      </c>
      <c r="H5" s="808"/>
      <c r="I5" s="803">
        <v>2160</v>
      </c>
      <c r="J5" s="803"/>
      <c r="K5" s="803">
        <v>720</v>
      </c>
      <c r="L5" s="803">
        <v>720</v>
      </c>
      <c r="M5" s="803">
        <v>720</v>
      </c>
    </row>
    <row r="6" spans="1:13" x14ac:dyDescent="0.25">
      <c r="A6" s="501"/>
      <c r="B6" s="4158"/>
      <c r="C6" s="807">
        <v>45413</v>
      </c>
      <c r="D6" s="803">
        <v>744</v>
      </c>
      <c r="E6" s="803">
        <v>744</v>
      </c>
      <c r="F6" s="809"/>
      <c r="G6" s="803">
        <v>744</v>
      </c>
      <c r="H6" s="803"/>
      <c r="I6" s="803">
        <v>2232</v>
      </c>
      <c r="J6" s="810"/>
      <c r="K6" s="803">
        <v>744</v>
      </c>
      <c r="L6" s="803">
        <v>744</v>
      </c>
      <c r="M6" s="803">
        <v>744</v>
      </c>
    </row>
    <row r="7" spans="1:13" x14ac:dyDescent="0.25">
      <c r="A7" s="501"/>
      <c r="B7" s="4158"/>
      <c r="C7" s="807">
        <v>45444</v>
      </c>
      <c r="D7" s="803">
        <v>720</v>
      </c>
      <c r="E7" s="803">
        <v>720</v>
      </c>
      <c r="F7" s="803"/>
      <c r="G7" s="808">
        <v>720</v>
      </c>
      <c r="H7" s="808"/>
      <c r="I7" s="803">
        <v>2160</v>
      </c>
      <c r="J7" s="803"/>
      <c r="K7" s="803">
        <v>720</v>
      </c>
      <c r="L7" s="803">
        <v>720</v>
      </c>
      <c r="M7" s="803">
        <v>720</v>
      </c>
    </row>
    <row r="8" spans="1:13" x14ac:dyDescent="0.25">
      <c r="A8" s="501"/>
      <c r="B8" s="4158"/>
      <c r="C8" s="811" t="s">
        <v>1848</v>
      </c>
      <c r="D8" s="812">
        <f t="shared" ref="D8:E8" si="0">SUM(D5:D7)</f>
        <v>2184</v>
      </c>
      <c r="E8" s="812">
        <f t="shared" si="0"/>
        <v>2184</v>
      </c>
      <c r="F8" s="813"/>
      <c r="G8" s="812">
        <f>SUM(G5:G7)</f>
        <v>2184</v>
      </c>
      <c r="H8" s="812"/>
      <c r="I8" s="812">
        <f>SUM(I5:I7)</f>
        <v>6552</v>
      </c>
      <c r="J8" s="813"/>
      <c r="K8" s="812">
        <f t="shared" ref="K8:M8" si="1">SUM(K5:K7)</f>
        <v>2184</v>
      </c>
      <c r="L8" s="812">
        <f t="shared" si="1"/>
        <v>2184</v>
      </c>
      <c r="M8" s="812">
        <f t="shared" si="1"/>
        <v>2184</v>
      </c>
    </row>
    <row r="9" spans="1:13" ht="15" hidden="1" customHeight="1" x14ac:dyDescent="0.25">
      <c r="A9" s="501"/>
      <c r="B9" s="4158"/>
      <c r="C9" s="807">
        <v>45474</v>
      </c>
      <c r="D9" s="814">
        <v>744</v>
      </c>
      <c r="E9" s="814">
        <v>744</v>
      </c>
      <c r="F9" s="810"/>
      <c r="G9" s="814">
        <v>744</v>
      </c>
      <c r="H9" s="814"/>
      <c r="I9" s="814">
        <v>2232</v>
      </c>
      <c r="J9" s="810"/>
      <c r="K9" s="814">
        <v>744</v>
      </c>
      <c r="L9" s="814">
        <v>744</v>
      </c>
      <c r="M9" s="814">
        <v>744</v>
      </c>
    </row>
    <row r="10" spans="1:13" ht="15" hidden="1" customHeight="1" x14ac:dyDescent="0.25">
      <c r="A10" s="501"/>
      <c r="B10" s="4158"/>
      <c r="C10" s="807">
        <v>45505</v>
      </c>
      <c r="D10" s="814">
        <v>744</v>
      </c>
      <c r="E10" s="814">
        <v>744</v>
      </c>
      <c r="F10" s="815"/>
      <c r="G10" s="814">
        <v>744</v>
      </c>
      <c r="H10" s="814"/>
      <c r="I10" s="814">
        <v>2232</v>
      </c>
      <c r="J10" s="815"/>
      <c r="K10" s="814">
        <v>744</v>
      </c>
      <c r="L10" s="814">
        <v>744</v>
      </c>
      <c r="M10" s="814">
        <v>744</v>
      </c>
    </row>
    <row r="11" spans="1:13" ht="15" hidden="1" customHeight="1" x14ac:dyDescent="0.25">
      <c r="A11" s="501"/>
      <c r="B11" s="4158"/>
      <c r="C11" s="807">
        <v>45536</v>
      </c>
      <c r="D11" s="816">
        <v>720</v>
      </c>
      <c r="E11" s="816">
        <v>720</v>
      </c>
      <c r="F11" s="815"/>
      <c r="G11" s="816">
        <v>720</v>
      </c>
      <c r="H11" s="816"/>
      <c r="I11" s="816">
        <v>2160</v>
      </c>
      <c r="J11" s="815"/>
      <c r="K11" s="816">
        <v>720</v>
      </c>
      <c r="L11" s="816">
        <v>720</v>
      </c>
      <c r="M11" s="816">
        <v>720</v>
      </c>
    </row>
    <row r="12" spans="1:13" ht="15" hidden="1" customHeight="1" x14ac:dyDescent="0.25">
      <c r="A12" s="501"/>
      <c r="B12" s="4158"/>
      <c r="C12" s="811" t="s">
        <v>1849</v>
      </c>
      <c r="D12" s="817">
        <f>D9+D10+D11</f>
        <v>2208</v>
      </c>
      <c r="E12" s="817">
        <f t="shared" ref="E12:M12" si="2">E9+E10+E11</f>
        <v>2208</v>
      </c>
      <c r="F12" s="817"/>
      <c r="G12" s="817">
        <f t="shared" si="2"/>
        <v>2208</v>
      </c>
      <c r="H12" s="817"/>
      <c r="I12" s="817">
        <f t="shared" si="2"/>
        <v>6624</v>
      </c>
      <c r="J12" s="817"/>
      <c r="K12" s="817">
        <f t="shared" si="2"/>
        <v>2208</v>
      </c>
      <c r="L12" s="817">
        <f t="shared" si="2"/>
        <v>2208</v>
      </c>
      <c r="M12" s="817">
        <f t="shared" si="2"/>
        <v>2208</v>
      </c>
    </row>
    <row r="13" spans="1:13" ht="15" hidden="1" customHeight="1" x14ac:dyDescent="0.25">
      <c r="A13" s="501"/>
      <c r="B13" s="4158"/>
      <c r="C13" s="807">
        <v>45566</v>
      </c>
      <c r="D13" s="815">
        <v>744</v>
      </c>
      <c r="E13" s="815">
        <v>744</v>
      </c>
      <c r="F13" s="810"/>
      <c r="G13" s="814">
        <v>744</v>
      </c>
      <c r="H13" s="814"/>
      <c r="I13" s="814">
        <v>2232</v>
      </c>
      <c r="J13" s="810"/>
      <c r="K13" s="815">
        <v>744</v>
      </c>
      <c r="L13" s="815">
        <v>744</v>
      </c>
      <c r="M13" s="815">
        <v>744</v>
      </c>
    </row>
    <row r="14" spans="1:13" ht="15" hidden="1" customHeight="1" x14ac:dyDescent="0.25">
      <c r="A14" s="501"/>
      <c r="B14" s="4158"/>
      <c r="C14" s="807">
        <v>45597</v>
      </c>
      <c r="D14" s="815">
        <v>720</v>
      </c>
      <c r="E14" s="815">
        <v>720</v>
      </c>
      <c r="F14" s="810"/>
      <c r="G14" s="814">
        <v>720</v>
      </c>
      <c r="H14" s="814"/>
      <c r="I14" s="814">
        <v>2160</v>
      </c>
      <c r="J14" s="810"/>
      <c r="K14" s="815">
        <v>720</v>
      </c>
      <c r="L14" s="815">
        <v>720</v>
      </c>
      <c r="M14" s="815">
        <v>720</v>
      </c>
    </row>
    <row r="15" spans="1:13" ht="15" hidden="1" customHeight="1" x14ac:dyDescent="0.25">
      <c r="A15" s="501"/>
      <c r="B15" s="4158"/>
      <c r="C15" s="807">
        <v>45627</v>
      </c>
      <c r="D15" s="814">
        <v>744</v>
      </c>
      <c r="E15" s="814">
        <v>744</v>
      </c>
      <c r="F15" s="818"/>
      <c r="G15" s="814">
        <v>744</v>
      </c>
      <c r="H15" s="814"/>
      <c r="I15" s="814">
        <v>2232</v>
      </c>
      <c r="J15" s="818"/>
      <c r="K15" s="814">
        <v>744</v>
      </c>
      <c r="L15" s="814">
        <v>744</v>
      </c>
      <c r="M15" s="814">
        <v>744</v>
      </c>
    </row>
    <row r="16" spans="1:13" ht="15" hidden="1" customHeight="1" x14ac:dyDescent="0.25">
      <c r="A16" s="501"/>
      <c r="B16" s="4158"/>
      <c r="C16" s="811" t="s">
        <v>1850</v>
      </c>
      <c r="D16" s="812">
        <f>D13+D14+D15</f>
        <v>2208</v>
      </c>
      <c r="E16" s="812">
        <f t="shared" ref="E16:M16" si="3">E13+E14+E15</f>
        <v>2208</v>
      </c>
      <c r="F16" s="812"/>
      <c r="G16" s="812">
        <f t="shared" si="3"/>
        <v>2208</v>
      </c>
      <c r="H16" s="812"/>
      <c r="I16" s="812">
        <f t="shared" si="3"/>
        <v>6624</v>
      </c>
      <c r="J16" s="812"/>
      <c r="K16" s="812">
        <f t="shared" si="3"/>
        <v>2208</v>
      </c>
      <c r="L16" s="812">
        <f t="shared" si="3"/>
        <v>2208</v>
      </c>
      <c r="M16" s="812">
        <f t="shared" si="3"/>
        <v>2208</v>
      </c>
    </row>
    <row r="17" spans="1:16" ht="15" hidden="1" customHeight="1" x14ac:dyDescent="0.25">
      <c r="A17" s="501"/>
      <c r="B17" s="4158"/>
      <c r="C17" s="807">
        <v>45658</v>
      </c>
      <c r="D17" s="814">
        <v>744</v>
      </c>
      <c r="E17" s="814">
        <v>744</v>
      </c>
      <c r="F17" s="818"/>
      <c r="G17" s="814">
        <v>744</v>
      </c>
      <c r="H17" s="814"/>
      <c r="I17" s="814">
        <v>2232</v>
      </c>
      <c r="J17" s="818"/>
      <c r="K17" s="814">
        <v>744</v>
      </c>
      <c r="L17" s="814">
        <v>744</v>
      </c>
      <c r="M17" s="814">
        <v>744</v>
      </c>
    </row>
    <row r="18" spans="1:16" ht="15" hidden="1" customHeight="1" x14ac:dyDescent="0.25">
      <c r="A18" s="501"/>
      <c r="B18" s="4158"/>
      <c r="C18" s="807">
        <v>45689</v>
      </c>
      <c r="D18" s="814">
        <v>672</v>
      </c>
      <c r="E18" s="814">
        <v>672</v>
      </c>
      <c r="F18" s="818"/>
      <c r="G18" s="814">
        <v>672</v>
      </c>
      <c r="H18" s="814"/>
      <c r="I18" s="814">
        <v>2016</v>
      </c>
      <c r="J18" s="818"/>
      <c r="K18" s="814">
        <v>672</v>
      </c>
      <c r="L18" s="814">
        <v>672</v>
      </c>
      <c r="M18" s="814">
        <v>672</v>
      </c>
    </row>
    <row r="19" spans="1:16" ht="15" hidden="1" customHeight="1" x14ac:dyDescent="0.25">
      <c r="A19" s="501"/>
      <c r="B19" s="4158"/>
      <c r="C19" s="807">
        <v>45717</v>
      </c>
      <c r="D19" s="814">
        <v>744</v>
      </c>
      <c r="E19" s="814">
        <v>744</v>
      </c>
      <c r="F19" s="810"/>
      <c r="G19" s="814">
        <v>744</v>
      </c>
      <c r="H19" s="814"/>
      <c r="I19" s="814">
        <v>2232</v>
      </c>
      <c r="J19" s="810"/>
      <c r="K19" s="814">
        <v>744</v>
      </c>
      <c r="L19" s="814">
        <v>744</v>
      </c>
      <c r="M19" s="814">
        <v>744</v>
      </c>
    </row>
    <row r="20" spans="1:16" ht="15" hidden="1" customHeight="1" x14ac:dyDescent="0.25">
      <c r="A20" s="501"/>
      <c r="B20" s="4158"/>
      <c r="C20" s="811" t="s">
        <v>1851</v>
      </c>
      <c r="D20" s="819">
        <f t="shared" ref="D20:E20" si="4">SUM(D17:D19)</f>
        <v>2160</v>
      </c>
      <c r="E20" s="819">
        <f t="shared" si="4"/>
        <v>2160</v>
      </c>
      <c r="F20" s="813"/>
      <c r="G20" s="819">
        <f>SUM(G17:G19)</f>
        <v>2160</v>
      </c>
      <c r="H20" s="819"/>
      <c r="I20" s="819">
        <f>SUM(I17:I19)</f>
        <v>6480</v>
      </c>
      <c r="J20" s="813"/>
      <c r="K20" s="819">
        <f t="shared" ref="K20:M20" si="5">SUM(K17:K19)</f>
        <v>2160</v>
      </c>
      <c r="L20" s="819">
        <f t="shared" si="5"/>
        <v>2160</v>
      </c>
      <c r="M20" s="819">
        <f t="shared" si="5"/>
        <v>2160</v>
      </c>
    </row>
    <row r="21" spans="1:16" ht="15" hidden="1" customHeight="1" x14ac:dyDescent="0.25">
      <c r="A21" s="501"/>
      <c r="B21" s="4158"/>
      <c r="C21" s="811" t="s">
        <v>1763</v>
      </c>
      <c r="D21" s="819">
        <f t="shared" ref="D21:E21" si="6">D20+D16+D8+D12</f>
        <v>8760</v>
      </c>
      <c r="E21" s="819">
        <f t="shared" si="6"/>
        <v>8760</v>
      </c>
      <c r="F21" s="813"/>
      <c r="G21" s="819">
        <f>G20+G16+G8+G12</f>
        <v>8760</v>
      </c>
      <c r="H21" s="819"/>
      <c r="I21" s="819">
        <f>I20+I16+I8+I12</f>
        <v>26280</v>
      </c>
      <c r="J21" s="813"/>
      <c r="K21" s="819">
        <f t="shared" ref="K21:M21" si="7">K20+K16+K8+K12</f>
        <v>8760</v>
      </c>
      <c r="L21" s="819">
        <f t="shared" si="7"/>
        <v>8760</v>
      </c>
      <c r="M21" s="820">
        <f t="shared" si="7"/>
        <v>8760</v>
      </c>
    </row>
    <row r="22" spans="1:16" x14ac:dyDescent="0.25">
      <c r="A22" s="501"/>
      <c r="B22" s="803"/>
      <c r="C22" s="804"/>
      <c r="D22" s="803"/>
      <c r="E22" s="803"/>
      <c r="F22" s="821"/>
      <c r="G22" s="803"/>
      <c r="H22" s="803"/>
      <c r="I22" s="803"/>
      <c r="J22" s="821"/>
      <c r="K22" s="803"/>
      <c r="L22" s="803"/>
      <c r="M22" s="803"/>
    </row>
    <row r="23" spans="1:16" x14ac:dyDescent="0.25">
      <c r="A23" s="501"/>
      <c r="B23" s="803"/>
      <c r="C23" s="807"/>
      <c r="D23" s="803"/>
      <c r="E23" s="803"/>
      <c r="F23" s="821"/>
      <c r="G23" s="803"/>
      <c r="H23" s="803"/>
      <c r="I23" s="803"/>
      <c r="J23" s="821"/>
      <c r="K23" s="803"/>
      <c r="L23" s="803"/>
      <c r="M23" s="803"/>
    </row>
    <row r="24" spans="1:16" x14ac:dyDescent="0.25">
      <c r="A24" s="501"/>
      <c r="B24" s="803" t="s">
        <v>1843</v>
      </c>
      <c r="C24" s="804" t="s">
        <v>1843</v>
      </c>
      <c r="D24" s="805" t="s">
        <v>1844</v>
      </c>
      <c r="E24" s="805" t="s">
        <v>1845</v>
      </c>
      <c r="F24" s="822"/>
      <c r="G24" s="805" t="s">
        <v>1846</v>
      </c>
      <c r="H24" s="805"/>
      <c r="I24" s="805" t="s">
        <v>1068</v>
      </c>
      <c r="J24" s="822"/>
      <c r="K24" s="805" t="s">
        <v>59</v>
      </c>
      <c r="L24" s="805" t="s">
        <v>95</v>
      </c>
      <c r="M24" s="805" t="s">
        <v>1304</v>
      </c>
    </row>
    <row r="25" spans="1:16" x14ac:dyDescent="0.25">
      <c r="A25" s="501"/>
      <c r="B25" s="4158" t="s">
        <v>1852</v>
      </c>
      <c r="C25" s="807">
        <v>45383</v>
      </c>
      <c r="D25" s="808">
        <f>+D5-D66-D67</f>
        <v>699.5</v>
      </c>
      <c r="E25" s="808">
        <f>+E5-E66-E67</f>
        <v>720</v>
      </c>
      <c r="F25" s="803"/>
      <c r="G25" s="808">
        <f>+G5-G66-G67</f>
        <v>720</v>
      </c>
      <c r="H25" s="808"/>
      <c r="I25" s="808">
        <f>+I5-I66-I67</f>
        <v>1596.71</v>
      </c>
      <c r="J25" s="821"/>
      <c r="K25" s="808">
        <f>+K5-K66-K67</f>
        <v>588.2166666666667</v>
      </c>
      <c r="L25" s="808">
        <f>+L5-L66-L67</f>
        <v>636.9666666666667</v>
      </c>
      <c r="M25" s="808">
        <f>+M5-M66-M67</f>
        <v>600.16666666666663</v>
      </c>
      <c r="N25" s="164"/>
      <c r="O25" s="164"/>
      <c r="P25" s="164"/>
    </row>
    <row r="26" spans="1:16" x14ac:dyDescent="0.25">
      <c r="A26" s="501"/>
      <c r="B26" s="4158"/>
      <c r="C26" s="807">
        <v>45413</v>
      </c>
      <c r="D26" s="808">
        <f>+D6-D88-D89</f>
        <v>689.34</v>
      </c>
      <c r="E26" s="808">
        <f>+E6-E88-E89</f>
        <v>680.5</v>
      </c>
      <c r="F26" s="809"/>
      <c r="G26" s="808">
        <f>+G6-G88-G89</f>
        <v>705</v>
      </c>
      <c r="H26" s="808"/>
      <c r="I26" s="808">
        <f>+I6-I88-I89</f>
        <v>1565.47</v>
      </c>
      <c r="J26" s="810"/>
      <c r="K26" s="808">
        <f>+K6-K88-K89</f>
        <v>600.25</v>
      </c>
      <c r="L26" s="808">
        <f>+L6-L88-L89</f>
        <v>625.13333333333333</v>
      </c>
      <c r="M26" s="808">
        <f>+M6-M88-M89</f>
        <v>560.41666666666663</v>
      </c>
      <c r="N26" s="164"/>
      <c r="O26" s="164"/>
      <c r="P26" s="164"/>
    </row>
    <row r="27" spans="1:16" x14ac:dyDescent="0.25">
      <c r="A27" s="501"/>
      <c r="B27" s="4158"/>
      <c r="C27" s="807">
        <v>45444</v>
      </c>
      <c r="D27" s="823">
        <f>D7-D109-D110</f>
        <v>511</v>
      </c>
      <c r="E27" s="823">
        <f>E7-E109-E110</f>
        <v>554.5</v>
      </c>
      <c r="F27" s="823"/>
      <c r="G27" s="823">
        <f>G7-G109-G110</f>
        <v>602.25</v>
      </c>
      <c r="H27" s="823"/>
      <c r="I27" s="823">
        <f>I7-I109-I110</f>
        <v>1733.12</v>
      </c>
      <c r="J27" s="823"/>
      <c r="K27" s="823">
        <f>K7-K109-K110</f>
        <v>584.98333333333335</v>
      </c>
      <c r="L27" s="823">
        <f>L7-L109-L110</f>
        <v>463.98333333333335</v>
      </c>
      <c r="M27" s="823">
        <f>M7-M109-M110</f>
        <v>417</v>
      </c>
    </row>
    <row r="28" spans="1:16" x14ac:dyDescent="0.25">
      <c r="A28" s="501"/>
      <c r="B28" s="4158"/>
      <c r="C28" s="811" t="s">
        <v>1848</v>
      </c>
      <c r="D28" s="824">
        <f>SUM(D25:D27)</f>
        <v>1899.8400000000001</v>
      </c>
      <c r="E28" s="824">
        <f>SUM(E25:E27)</f>
        <v>1955</v>
      </c>
      <c r="F28" s="825"/>
      <c r="G28" s="824">
        <f>SUM(G25:G27)</f>
        <v>2027.25</v>
      </c>
      <c r="H28" s="824"/>
      <c r="I28" s="824">
        <f>SUM(I25:I27)</f>
        <v>4895.3</v>
      </c>
      <c r="J28" s="825"/>
      <c r="K28" s="824">
        <f t="shared" ref="K28:M28" si="8">SUM(K25:K27)</f>
        <v>1773.45</v>
      </c>
      <c r="L28" s="824">
        <f t="shared" si="8"/>
        <v>1726.0833333333333</v>
      </c>
      <c r="M28" s="824">
        <f t="shared" si="8"/>
        <v>1577.5833333333333</v>
      </c>
    </row>
    <row r="29" spans="1:16" ht="15" hidden="1" customHeight="1" x14ac:dyDescent="0.25">
      <c r="A29" s="501"/>
      <c r="B29" s="4158"/>
      <c r="C29" s="807">
        <v>45474</v>
      </c>
      <c r="D29" s="823">
        <f>D9-D131-D132</f>
        <v>733.5</v>
      </c>
      <c r="E29" s="823">
        <f>E9-E131-E132</f>
        <v>732</v>
      </c>
      <c r="F29" s="823"/>
      <c r="G29" s="823">
        <f>G9-G131-G132</f>
        <v>744</v>
      </c>
      <c r="H29" s="823"/>
      <c r="I29" s="823">
        <f>I9-I131-I132</f>
        <v>1683.29</v>
      </c>
      <c r="J29" s="823"/>
      <c r="K29" s="823">
        <f>K9-K131-K132</f>
        <v>606.31666666666661</v>
      </c>
      <c r="L29" s="823">
        <f>L9-L131-L132</f>
        <v>631.9</v>
      </c>
      <c r="M29" s="826">
        <f>M9-M131-M132</f>
        <v>574</v>
      </c>
    </row>
    <row r="30" spans="1:16" ht="15" hidden="1" customHeight="1" x14ac:dyDescent="0.25">
      <c r="A30" s="501"/>
      <c r="B30" s="4158"/>
      <c r="C30" s="807">
        <v>45505</v>
      </c>
      <c r="D30" s="827">
        <f>+D10-D153-D154</f>
        <v>711.75</v>
      </c>
      <c r="E30" s="827">
        <f>+E10-E153-E154</f>
        <v>708.33</v>
      </c>
      <c r="F30" s="827"/>
      <c r="G30" s="827">
        <f>+G10-G153-G154</f>
        <v>720</v>
      </c>
      <c r="H30" s="827"/>
      <c r="I30" s="827">
        <f>+I10-I153-I154</f>
        <v>1639.95</v>
      </c>
      <c r="J30" s="827"/>
      <c r="K30" s="827">
        <f>+K10-K153-K154</f>
        <v>635.20000000000005</v>
      </c>
      <c r="L30" s="827">
        <f>+L10-L153-L154</f>
        <v>627.91666666666663</v>
      </c>
      <c r="M30" s="827">
        <f>+M10-M153-M154</f>
        <v>572.83333333333337</v>
      </c>
    </row>
    <row r="31" spans="1:16" ht="15" hidden="1" customHeight="1" x14ac:dyDescent="0.25">
      <c r="A31" s="503"/>
      <c r="B31" s="4158"/>
      <c r="C31" s="807">
        <v>45536</v>
      </c>
      <c r="D31" s="827">
        <f>D11-D175-D176</f>
        <v>702</v>
      </c>
      <c r="E31" s="827">
        <f>E11-E175-E176</f>
        <v>704</v>
      </c>
      <c r="F31" s="827"/>
      <c r="G31" s="827">
        <f>G11-G175-G176</f>
        <v>720</v>
      </c>
      <c r="H31" s="827"/>
      <c r="I31" s="827">
        <f>I11-I175-I176</f>
        <v>1612.45</v>
      </c>
      <c r="J31" s="827"/>
      <c r="K31" s="827">
        <f>K11-K175-K176</f>
        <v>598.06666666666661</v>
      </c>
      <c r="L31" s="827">
        <f>L11-L175-L176</f>
        <v>629.15</v>
      </c>
      <c r="M31" s="827">
        <f>M11-M175-M176</f>
        <v>572.91666666666663</v>
      </c>
    </row>
    <row r="32" spans="1:16" ht="15" hidden="1" customHeight="1" x14ac:dyDescent="0.25">
      <c r="A32" s="501"/>
      <c r="B32" s="4158"/>
      <c r="C32" s="811" t="s">
        <v>1849</v>
      </c>
      <c r="D32" s="828">
        <f>SUM(D29:D31)</f>
        <v>2147.25</v>
      </c>
      <c r="E32" s="828">
        <f t="shared" ref="E32:M32" si="9">SUM(E29:E31)</f>
        <v>2144.33</v>
      </c>
      <c r="F32" s="828"/>
      <c r="G32" s="828">
        <f t="shared" si="9"/>
        <v>2184</v>
      </c>
      <c r="H32" s="828"/>
      <c r="I32" s="828">
        <f t="shared" si="9"/>
        <v>4935.6899999999996</v>
      </c>
      <c r="J32" s="828"/>
      <c r="K32" s="828">
        <f t="shared" si="9"/>
        <v>1839.5833333333333</v>
      </c>
      <c r="L32" s="828">
        <f t="shared" si="9"/>
        <v>1888.9666666666667</v>
      </c>
      <c r="M32" s="828">
        <f t="shared" si="9"/>
        <v>1719.75</v>
      </c>
    </row>
    <row r="33" spans="1:16" ht="15" hidden="1" customHeight="1" x14ac:dyDescent="0.25">
      <c r="A33" s="503"/>
      <c r="B33" s="4158"/>
      <c r="C33" s="807">
        <v>45566</v>
      </c>
      <c r="D33" s="823">
        <f>D13-D198-D199</f>
        <v>709.58</v>
      </c>
      <c r="E33" s="823">
        <f>E13-E198-E199</f>
        <v>740.5</v>
      </c>
      <c r="F33" s="829"/>
      <c r="G33" s="823">
        <f>G13-G198-G199</f>
        <v>719.17</v>
      </c>
      <c r="H33" s="823"/>
      <c r="I33" s="823">
        <f>I13-I198-I199</f>
        <v>1654.02</v>
      </c>
      <c r="J33" s="829"/>
      <c r="K33" s="823">
        <f>K13-K198-K199</f>
        <v>626.51666666666665</v>
      </c>
      <c r="L33" s="823">
        <f>L13-L198-L199</f>
        <v>662.31666666666661</v>
      </c>
      <c r="M33" s="823">
        <f>M13-M198-M199</f>
        <v>595.91666666666663</v>
      </c>
    </row>
    <row r="34" spans="1:16" ht="15" hidden="1" customHeight="1" x14ac:dyDescent="0.25">
      <c r="A34" s="501"/>
      <c r="B34" s="4158"/>
      <c r="C34" s="807">
        <v>45597</v>
      </c>
      <c r="D34" s="823">
        <f>D14-D221-D222</f>
        <v>97</v>
      </c>
      <c r="E34" s="823">
        <f>E14-E221-E222</f>
        <v>56.5</v>
      </c>
      <c r="F34" s="823"/>
      <c r="G34" s="823">
        <f>G14-G221-G222</f>
        <v>69</v>
      </c>
      <c r="H34" s="823"/>
      <c r="I34" s="823">
        <f>I14-I221-I222</f>
        <v>116.55000000000018</v>
      </c>
      <c r="J34" s="823"/>
      <c r="K34" s="823">
        <f>K14-K221-K222</f>
        <v>321.49999999999994</v>
      </c>
      <c r="L34" s="823">
        <f>L14-L221-L222</f>
        <v>41.350000000000023</v>
      </c>
      <c r="M34" s="823">
        <f>M14-M221-M222</f>
        <v>157.58333333333337</v>
      </c>
    </row>
    <row r="35" spans="1:16" ht="15" hidden="1" customHeight="1" x14ac:dyDescent="0.25">
      <c r="A35" s="501"/>
      <c r="B35" s="4158"/>
      <c r="C35" s="807">
        <v>45627</v>
      </c>
      <c r="D35" s="823">
        <f>D15-D244-D245</f>
        <v>744</v>
      </c>
      <c r="E35" s="823">
        <f>E15-E244-E245</f>
        <v>688</v>
      </c>
      <c r="F35" s="823"/>
      <c r="G35" s="823">
        <f>G15-G244-G245</f>
        <v>738</v>
      </c>
      <c r="H35" s="823"/>
      <c r="I35" s="823">
        <f>I15-I244-I245</f>
        <v>1620.7</v>
      </c>
      <c r="J35" s="823"/>
      <c r="K35" s="823">
        <f>K15-K244-K245</f>
        <v>614.58333333333337</v>
      </c>
      <c r="L35" s="823">
        <f>L15-L244-L245</f>
        <v>657.2</v>
      </c>
      <c r="M35" s="823">
        <f>M15-M244-M245</f>
        <v>554.91666666666663</v>
      </c>
    </row>
    <row r="36" spans="1:16" ht="15" hidden="1" customHeight="1" x14ac:dyDescent="0.25">
      <c r="A36" s="501"/>
      <c r="B36" s="4158"/>
      <c r="C36" s="811" t="s">
        <v>1850</v>
      </c>
      <c r="D36" s="824">
        <f>D33+D35+D34</f>
        <v>1550.58</v>
      </c>
      <c r="E36" s="824">
        <f t="shared" ref="E36:M36" si="10">E33+E35+E34</f>
        <v>1485</v>
      </c>
      <c r="F36" s="824"/>
      <c r="G36" s="824">
        <f t="shared" si="10"/>
        <v>1526.17</v>
      </c>
      <c r="H36" s="824"/>
      <c r="I36" s="824">
        <f t="shared" si="10"/>
        <v>3391.2700000000004</v>
      </c>
      <c r="J36" s="824"/>
      <c r="K36" s="824">
        <f t="shared" si="10"/>
        <v>1562.6</v>
      </c>
      <c r="L36" s="824">
        <f t="shared" si="10"/>
        <v>1360.8666666666668</v>
      </c>
      <c r="M36" s="824">
        <f t="shared" si="10"/>
        <v>1308.4166666666665</v>
      </c>
    </row>
    <row r="37" spans="1:16" ht="15" hidden="1" customHeight="1" x14ac:dyDescent="0.25">
      <c r="A37" s="501"/>
      <c r="B37" s="4158"/>
      <c r="C37" s="807">
        <v>45658</v>
      </c>
      <c r="D37" s="823">
        <f>D17-D266-D267</f>
        <v>689.5</v>
      </c>
      <c r="E37" s="823">
        <f>E17-E266-E267</f>
        <v>701.92</v>
      </c>
      <c r="F37" s="829"/>
      <c r="G37" s="830">
        <f>G17-G266-G267</f>
        <v>711</v>
      </c>
      <c r="H37" s="823"/>
      <c r="I37" s="823">
        <f>I17-I266-I267</f>
        <v>1740.34</v>
      </c>
      <c r="J37" s="823"/>
      <c r="K37" s="823">
        <f>K17-K266-K267</f>
        <v>601.65</v>
      </c>
      <c r="L37" s="823">
        <f>L17-L266-L267</f>
        <v>638.08333333333337</v>
      </c>
      <c r="M37" s="823">
        <f>M17-M266-M267</f>
        <v>632.16666666666663</v>
      </c>
    </row>
    <row r="38" spans="1:16" ht="15" hidden="1" customHeight="1" x14ac:dyDescent="0.25">
      <c r="A38" s="501"/>
      <c r="B38" s="4158"/>
      <c r="C38" s="807">
        <v>45689</v>
      </c>
      <c r="D38" s="823">
        <f>D18-D288-D289</f>
        <v>626</v>
      </c>
      <c r="E38" s="823">
        <f>E18-E288-E289</f>
        <v>646</v>
      </c>
      <c r="F38" s="823"/>
      <c r="G38" s="823">
        <f>G18-G288-G289</f>
        <v>652.5</v>
      </c>
      <c r="H38" s="823"/>
      <c r="I38" s="823">
        <f>I18-I288-I289</f>
        <v>1567.22</v>
      </c>
      <c r="J38" s="823"/>
      <c r="K38" s="823">
        <f>K18-K288-K289</f>
        <v>553.41666666666663</v>
      </c>
      <c r="L38" s="823">
        <f>L18-L288-L289</f>
        <v>591.20000000000005</v>
      </c>
      <c r="M38" s="823">
        <f>M18-M288-M289</f>
        <v>541.25</v>
      </c>
      <c r="N38" s="164"/>
      <c r="O38" s="164"/>
      <c r="P38" s="164"/>
    </row>
    <row r="39" spans="1:16" ht="15" hidden="1" customHeight="1" x14ac:dyDescent="0.25">
      <c r="A39" s="501"/>
      <c r="B39" s="4158"/>
      <c r="C39" s="807">
        <v>45717</v>
      </c>
      <c r="D39" s="823">
        <f>D19-D310-D311</f>
        <v>744</v>
      </c>
      <c r="E39" s="823">
        <f>E19-E310-E311</f>
        <v>744</v>
      </c>
      <c r="F39" s="829"/>
      <c r="G39" s="823">
        <f>G19-G310-G311</f>
        <v>727</v>
      </c>
      <c r="H39" s="823"/>
      <c r="I39" s="823">
        <f>I19-I310-I311</f>
        <v>1473.8200000000002</v>
      </c>
      <c r="J39" s="829"/>
      <c r="K39" s="823">
        <f>K19-K310-K311</f>
        <v>634.11666666666667</v>
      </c>
      <c r="L39" s="823">
        <f>L19-L310-L311</f>
        <v>664.4</v>
      </c>
      <c r="M39" s="823">
        <f>M19-M310-M311</f>
        <v>622.58333333333337</v>
      </c>
    </row>
    <row r="40" spans="1:16" ht="15" hidden="1" customHeight="1" x14ac:dyDescent="0.25">
      <c r="A40" s="501"/>
      <c r="B40" s="4158"/>
      <c r="C40" s="811" t="s">
        <v>1851</v>
      </c>
      <c r="D40" s="824">
        <f t="shared" ref="D40:E40" si="11">SUM(D37:D39)</f>
        <v>2059.5</v>
      </c>
      <c r="E40" s="824">
        <f t="shared" si="11"/>
        <v>2091.92</v>
      </c>
      <c r="F40" s="831"/>
      <c r="G40" s="824">
        <f>SUM(G37:G39)</f>
        <v>2090.5</v>
      </c>
      <c r="H40" s="824"/>
      <c r="I40" s="824">
        <f>SUM(I37:I39)</f>
        <v>4781.38</v>
      </c>
      <c r="J40" s="831"/>
      <c r="K40" s="824">
        <f t="shared" ref="K40:M40" si="12">SUM(K37:K39)</f>
        <v>1789.1833333333334</v>
      </c>
      <c r="L40" s="824">
        <f t="shared" si="12"/>
        <v>1893.6833333333334</v>
      </c>
      <c r="M40" s="824">
        <f t="shared" si="12"/>
        <v>1796</v>
      </c>
    </row>
    <row r="41" spans="1:16" ht="15" hidden="1" customHeight="1" x14ac:dyDescent="0.25">
      <c r="A41" s="501"/>
      <c r="B41" s="4158"/>
      <c r="C41" s="811" t="s">
        <v>1763</v>
      </c>
      <c r="D41" s="824">
        <f t="shared" ref="D41:E41" si="13">D40+D36+D32+D28</f>
        <v>7657.17</v>
      </c>
      <c r="E41" s="824">
        <f t="shared" si="13"/>
        <v>7676.25</v>
      </c>
      <c r="F41" s="831"/>
      <c r="G41" s="824">
        <f>G40+G36+G32+G28</f>
        <v>7827.92</v>
      </c>
      <c r="H41" s="824"/>
      <c r="I41" s="824">
        <f>I40+I36+I32+I28</f>
        <v>18003.64</v>
      </c>
      <c r="J41" s="831"/>
      <c r="K41" s="824">
        <f t="shared" ref="K41:M41" si="14">K40+K36+K32+K28</f>
        <v>6964.8166666666666</v>
      </c>
      <c r="L41" s="824">
        <f t="shared" si="14"/>
        <v>6869.5999999999995</v>
      </c>
      <c r="M41" s="824">
        <f t="shared" si="14"/>
        <v>6401.7499999999991</v>
      </c>
    </row>
    <row r="42" spans="1:16" x14ac:dyDescent="0.25">
      <c r="A42" s="501"/>
      <c r="B42" s="803"/>
      <c r="C42" s="804"/>
      <c r="D42" s="832"/>
      <c r="E42" s="832"/>
      <c r="F42" s="808"/>
      <c r="G42" s="808"/>
      <c r="H42" s="808"/>
      <c r="I42" s="808"/>
      <c r="J42" s="808"/>
      <c r="K42" s="808"/>
      <c r="L42" s="808"/>
      <c r="M42" s="808"/>
      <c r="N42" s="8"/>
      <c r="O42" s="8"/>
      <c r="P42" s="8"/>
    </row>
    <row r="43" spans="1:16" x14ac:dyDescent="0.25">
      <c r="A43" s="501"/>
      <c r="B43" s="803"/>
      <c r="C43" s="804"/>
      <c r="D43" s="808"/>
      <c r="E43" s="808"/>
      <c r="F43" s="808"/>
      <c r="G43" s="808"/>
      <c r="H43" s="808"/>
      <c r="I43" s="808"/>
      <c r="J43" s="808"/>
      <c r="K43" s="808"/>
      <c r="L43" s="808"/>
      <c r="M43" s="808"/>
    </row>
    <row r="44" spans="1:16" x14ac:dyDescent="0.25">
      <c r="A44" s="501"/>
      <c r="B44" s="803" t="s">
        <v>1843</v>
      </c>
      <c r="C44" s="804" t="s">
        <v>1843</v>
      </c>
      <c r="D44" s="805" t="s">
        <v>1844</v>
      </c>
      <c r="E44" s="805" t="s">
        <v>1845</v>
      </c>
      <c r="F44" s="805"/>
      <c r="G44" s="805" t="s">
        <v>1846</v>
      </c>
      <c r="H44" s="805"/>
      <c r="I44" s="805" t="s">
        <v>1068</v>
      </c>
      <c r="J44" s="805"/>
      <c r="K44" s="833" t="s">
        <v>59</v>
      </c>
      <c r="L44" s="833" t="s">
        <v>95</v>
      </c>
      <c r="M44" s="833" t="s">
        <v>1304</v>
      </c>
    </row>
    <row r="45" spans="1:16" x14ac:dyDescent="0.25">
      <c r="A45" s="501"/>
      <c r="B45" s="4158" t="s">
        <v>1853</v>
      </c>
      <c r="C45" s="807">
        <v>45383</v>
      </c>
      <c r="D45" s="808">
        <f t="shared" ref="D45:M45" si="15">+D25-SUM(D68:D85)</f>
        <v>682.59</v>
      </c>
      <c r="E45" s="808">
        <f t="shared" si="15"/>
        <v>681.76</v>
      </c>
      <c r="F45" s="808"/>
      <c r="G45" s="834">
        <f>+G25-SUM(G68:G85)</f>
        <v>720</v>
      </c>
      <c r="H45" s="808"/>
      <c r="I45" s="808">
        <f t="shared" si="15"/>
        <v>1533.97</v>
      </c>
      <c r="J45" s="808"/>
      <c r="K45" s="808">
        <f t="shared" si="15"/>
        <v>514.30000000000007</v>
      </c>
      <c r="L45" s="808">
        <f t="shared" si="15"/>
        <v>537.85</v>
      </c>
      <c r="M45" s="808">
        <f t="shared" si="15"/>
        <v>514</v>
      </c>
    </row>
    <row r="46" spans="1:16" x14ac:dyDescent="0.25">
      <c r="A46" s="501"/>
      <c r="B46" s="4158"/>
      <c r="C46" s="807">
        <v>45413</v>
      </c>
      <c r="D46" s="808">
        <f>+D26-SUM(D90:D107)</f>
        <v>652.84</v>
      </c>
      <c r="E46" s="808">
        <f>+E26-SUM(E90:E107)</f>
        <v>646.91</v>
      </c>
      <c r="F46" s="808"/>
      <c r="G46" s="834">
        <f>+G26-SUM(G90:G107)</f>
        <v>705</v>
      </c>
      <c r="H46" s="808"/>
      <c r="I46" s="808">
        <f>+I26-SUM(I90:I107)</f>
        <v>1375.38</v>
      </c>
      <c r="J46" s="808"/>
      <c r="K46" s="808">
        <f>+K26-SUM(K90:K107)</f>
        <v>537.86666666666667</v>
      </c>
      <c r="L46" s="808">
        <f>+L26-SUM(L90:L107)</f>
        <v>493.79999999999995</v>
      </c>
      <c r="M46" s="808">
        <f>+M26-SUM(M90:M107)</f>
        <v>473.91666666666663</v>
      </c>
    </row>
    <row r="47" spans="1:16" x14ac:dyDescent="0.25">
      <c r="A47" s="501"/>
      <c r="B47" s="4158"/>
      <c r="C47" s="807">
        <v>45444</v>
      </c>
      <c r="D47" s="823">
        <f>D27-SUM(D111:D128)</f>
        <v>491.96</v>
      </c>
      <c r="E47" s="823">
        <f>E27-SUM(E111:E128)</f>
        <v>541.91999999999996</v>
      </c>
      <c r="F47" s="823"/>
      <c r="G47" s="830">
        <f>G27-SUM(G111:G128)</f>
        <v>602.25</v>
      </c>
      <c r="H47" s="823"/>
      <c r="I47" s="823">
        <f>I27-SUM(I111:I128)</f>
        <v>1051.7999999999997</v>
      </c>
      <c r="J47" s="823"/>
      <c r="K47" s="823">
        <f>K27-SUM(K111:K128)</f>
        <v>502.36666666666667</v>
      </c>
      <c r="L47" s="823">
        <f>L27-SUM(L111:L128)</f>
        <v>389.08333333333337</v>
      </c>
      <c r="M47" s="823">
        <f>M27-SUM(M111:M128)</f>
        <v>325.33333333333331</v>
      </c>
      <c r="N47" s="8"/>
    </row>
    <row r="48" spans="1:16" x14ac:dyDescent="0.25">
      <c r="A48" s="501"/>
      <c r="B48" s="4158"/>
      <c r="C48" s="811" t="s">
        <v>1848</v>
      </c>
      <c r="D48" s="824">
        <f>SUM(D45:D47)</f>
        <v>1827.39</v>
      </c>
      <c r="E48" s="824">
        <f t="shared" ref="E48:M48" si="16">SUM(E45:E47)</f>
        <v>1870.5900000000001</v>
      </c>
      <c r="F48" s="824"/>
      <c r="G48" s="824">
        <f t="shared" si="16"/>
        <v>2027.25</v>
      </c>
      <c r="H48" s="824"/>
      <c r="I48" s="824">
        <f t="shared" si="16"/>
        <v>3961.15</v>
      </c>
      <c r="J48" s="824"/>
      <c r="K48" s="824">
        <f t="shared" si="16"/>
        <v>1554.5333333333333</v>
      </c>
      <c r="L48" s="824">
        <f t="shared" si="16"/>
        <v>1420.7333333333336</v>
      </c>
      <c r="M48" s="824">
        <f t="shared" si="16"/>
        <v>1313.25</v>
      </c>
    </row>
    <row r="49" spans="1:19" x14ac:dyDescent="0.25">
      <c r="A49" s="501"/>
      <c r="B49" s="4158"/>
      <c r="C49" s="807">
        <v>45474</v>
      </c>
      <c r="D49" s="823">
        <f>D29-SUM(D133:D150)</f>
        <v>705.84</v>
      </c>
      <c r="E49" s="823">
        <f>E29-SUM(E133:E150)</f>
        <v>720.87</v>
      </c>
      <c r="F49" s="823"/>
      <c r="G49" s="823">
        <f>G29-SUM(G133:G150)</f>
        <v>726</v>
      </c>
      <c r="H49" s="823"/>
      <c r="I49" s="823">
        <f>I29-SUM(I133:I150)</f>
        <v>1606.1299999999999</v>
      </c>
      <c r="J49" s="823"/>
      <c r="K49" s="823">
        <f>K29-SUM(K133:K150)</f>
        <v>521.79999999999995</v>
      </c>
      <c r="L49" s="823">
        <f>L29-SUM(L133:L150)</f>
        <v>552.83333333333326</v>
      </c>
      <c r="M49" s="823">
        <f>M29-SUM(M133:M150)</f>
        <v>492.58333333333337</v>
      </c>
    </row>
    <row r="50" spans="1:19" x14ac:dyDescent="0.25">
      <c r="A50" s="501"/>
      <c r="B50" s="4158"/>
      <c r="C50" s="807">
        <v>45505</v>
      </c>
      <c r="D50" s="827">
        <f>+D30-SUM(D155:D172)</f>
        <v>662.34</v>
      </c>
      <c r="E50" s="827">
        <f>+E30-SUM(E155:E172)</f>
        <v>682.18000000000006</v>
      </c>
      <c r="F50" s="827"/>
      <c r="G50" s="827">
        <f>+G30-SUM(G155:G172)</f>
        <v>710</v>
      </c>
      <c r="H50" s="827"/>
      <c r="I50" s="827">
        <f>+I30-SUM(I155:I172)</f>
        <v>1534.45</v>
      </c>
      <c r="J50" s="827"/>
      <c r="K50" s="827">
        <f>+K30-SUM(K155:K172)</f>
        <v>578.90000000000009</v>
      </c>
      <c r="L50" s="827">
        <f>+L30-SUM(L155:L172)</f>
        <v>559.76666666666665</v>
      </c>
      <c r="M50" s="827">
        <f>+M30-SUM(M155:M172)</f>
        <v>422.58333333333337</v>
      </c>
    </row>
    <row r="51" spans="1:19" x14ac:dyDescent="0.25">
      <c r="A51" s="501"/>
      <c r="B51" s="4158"/>
      <c r="C51" s="807">
        <v>45536</v>
      </c>
      <c r="D51" s="827">
        <f>D31-SUM(D177:D195)</f>
        <v>668.34</v>
      </c>
      <c r="E51" s="827">
        <f>E31-SUM(E177:E195)</f>
        <v>659.58</v>
      </c>
      <c r="F51" s="827"/>
      <c r="G51" s="827">
        <f>G31-SUM(G177:G195)</f>
        <v>718</v>
      </c>
      <c r="H51" s="827"/>
      <c r="I51" s="827">
        <f>I31-SUM(I177:I195)</f>
        <v>1584.5900000000001</v>
      </c>
      <c r="J51" s="827"/>
      <c r="K51" s="827">
        <f>K31-SUM(K177:K195)</f>
        <v>536.68333333333328</v>
      </c>
      <c r="L51" s="827">
        <f>L31-SUM(L177:L195)</f>
        <v>556.06666666666661</v>
      </c>
      <c r="M51" s="827">
        <f>M31-SUM(M177:M195)</f>
        <v>511.41666666666663</v>
      </c>
    </row>
    <row r="52" spans="1:19" x14ac:dyDescent="0.25">
      <c r="A52" s="501"/>
      <c r="B52" s="4158"/>
      <c r="C52" s="811" t="s">
        <v>1849</v>
      </c>
      <c r="D52" s="828">
        <f>SUM(D49:D51)</f>
        <v>2036.52</v>
      </c>
      <c r="E52" s="828">
        <f t="shared" ref="E52:M52" si="17">SUM(E49:E51)</f>
        <v>2062.63</v>
      </c>
      <c r="F52" s="828"/>
      <c r="G52" s="828">
        <f t="shared" si="17"/>
        <v>2154</v>
      </c>
      <c r="H52" s="828"/>
      <c r="I52" s="828">
        <f t="shared" si="17"/>
        <v>4725.17</v>
      </c>
      <c r="J52" s="828"/>
      <c r="K52" s="828">
        <f t="shared" si="17"/>
        <v>1637.3833333333332</v>
      </c>
      <c r="L52" s="828">
        <f t="shared" si="17"/>
        <v>1668.6666666666665</v>
      </c>
      <c r="M52" s="828">
        <f t="shared" si="17"/>
        <v>1426.5833333333335</v>
      </c>
    </row>
    <row r="53" spans="1:19" x14ac:dyDescent="0.25">
      <c r="A53" s="501"/>
      <c r="B53" s="4158"/>
      <c r="C53" s="807">
        <v>45566</v>
      </c>
      <c r="D53" s="823">
        <f>D33-SUM(D200:D218)</f>
        <v>667.98</v>
      </c>
      <c r="E53" s="823">
        <f>E33-SUM(E200:E218)</f>
        <v>665.29</v>
      </c>
      <c r="F53" s="829"/>
      <c r="G53" s="823">
        <f>G33-SUM(G200:G218)</f>
        <v>719.17</v>
      </c>
      <c r="H53" s="823"/>
      <c r="I53" s="823">
        <f>I33-SUM(I200:I218)</f>
        <v>1522.4099999999999</v>
      </c>
      <c r="J53" s="829"/>
      <c r="K53" s="823">
        <f>K33-SUM(K200:K218)</f>
        <v>556.91666666666663</v>
      </c>
      <c r="L53" s="823">
        <f>L33-SUM(L200:L218)</f>
        <v>527.96666666666658</v>
      </c>
      <c r="M53" s="823">
        <f>M33-SUM(M200:M218)</f>
        <v>478.74999999999994</v>
      </c>
    </row>
    <row r="54" spans="1:19" x14ac:dyDescent="0.25">
      <c r="A54" s="501"/>
      <c r="B54" s="4158"/>
      <c r="C54" s="807">
        <v>45597</v>
      </c>
      <c r="D54" s="823">
        <f>D34-SUM(D223:D240)</f>
        <v>66.75</v>
      </c>
      <c r="E54" s="823">
        <f>E34-SUM(E223:E240)</f>
        <v>48.25</v>
      </c>
      <c r="F54" s="829"/>
      <c r="G54" s="823">
        <f>G34-SUM(G223:G240)</f>
        <v>69</v>
      </c>
      <c r="H54" s="823"/>
      <c r="I54" s="823">
        <f>I34-SUM(I223:I240)</f>
        <v>116.55000000000018</v>
      </c>
      <c r="J54" s="829"/>
      <c r="K54" s="823">
        <f>K34-SUM(K223:K240)</f>
        <v>264.64999999999992</v>
      </c>
      <c r="L54" s="823">
        <f>L34-SUM(L223:L240)</f>
        <v>29.800000000000026</v>
      </c>
      <c r="M54" s="823">
        <f>M34-SUM(M223:M240)</f>
        <v>138.08333333333337</v>
      </c>
    </row>
    <row r="55" spans="1:19" x14ac:dyDescent="0.25">
      <c r="A55" s="501"/>
      <c r="B55" s="4158"/>
      <c r="C55" s="807">
        <v>45627</v>
      </c>
      <c r="D55" s="823">
        <f>D35-SUM(D246:D263)</f>
        <v>734</v>
      </c>
      <c r="E55" s="823">
        <f>E35-SUM(E246:E263)</f>
        <v>682.84</v>
      </c>
      <c r="F55" s="823"/>
      <c r="G55" s="823">
        <f>G35-SUM(G246:G263)</f>
        <v>738</v>
      </c>
      <c r="H55" s="823"/>
      <c r="I55" s="823">
        <f>I35-SUM(I246:I263)</f>
        <v>1591.95</v>
      </c>
      <c r="J55" s="823"/>
      <c r="K55" s="823">
        <f>K35-SUM(K246:K263)</f>
        <v>514.88333333333333</v>
      </c>
      <c r="L55" s="823">
        <f>L35-SUM(L246:L263)</f>
        <v>575.36666666666667</v>
      </c>
      <c r="M55" s="823">
        <f>M35-SUM(M246:M263)</f>
        <v>414.58333333333326</v>
      </c>
      <c r="N55" s="164"/>
    </row>
    <row r="56" spans="1:19" x14ac:dyDescent="0.25">
      <c r="A56" s="501"/>
      <c r="B56" s="4158"/>
      <c r="C56" s="811" t="s">
        <v>1850</v>
      </c>
      <c r="D56" s="824">
        <f>D53+D54+D55</f>
        <v>1468.73</v>
      </c>
      <c r="E56" s="824">
        <f t="shared" ref="E56:M56" si="18">E53+E54+E55</f>
        <v>1396.38</v>
      </c>
      <c r="F56" s="824"/>
      <c r="G56" s="824">
        <f t="shared" si="18"/>
        <v>1526.17</v>
      </c>
      <c r="H56" s="824"/>
      <c r="I56" s="835">
        <f t="shared" si="18"/>
        <v>3230.91</v>
      </c>
      <c r="J56" s="824"/>
      <c r="K56" s="824">
        <f t="shared" si="18"/>
        <v>1336.4499999999998</v>
      </c>
      <c r="L56" s="824">
        <f t="shared" si="18"/>
        <v>1133.1333333333332</v>
      </c>
      <c r="M56" s="824">
        <f t="shared" si="18"/>
        <v>1031.4166666666665</v>
      </c>
    </row>
    <row r="57" spans="1:19" ht="15" hidden="1" customHeight="1" x14ac:dyDescent="0.25">
      <c r="A57" s="501"/>
      <c r="B57" s="4158"/>
      <c r="C57" s="807">
        <v>45658</v>
      </c>
      <c r="D57" s="823">
        <f>D37-SUM(D268:D285)</f>
        <v>665.08</v>
      </c>
      <c r="E57" s="823">
        <f>E37-SUM(E268:E285)</f>
        <v>668.76</v>
      </c>
      <c r="F57" s="836"/>
      <c r="G57" s="823">
        <f>G37-SUM(G268:G285)</f>
        <v>711</v>
      </c>
      <c r="H57" s="823"/>
      <c r="I57" s="823">
        <f>I37-SUM(I268:I285)</f>
        <v>1633.08</v>
      </c>
      <c r="J57" s="814"/>
      <c r="K57" s="823">
        <f>K37-SUM(K268:K285)</f>
        <v>529.5333333333333</v>
      </c>
      <c r="L57" s="823">
        <f>L37-SUM(L268:L285)</f>
        <v>556.86666666666667</v>
      </c>
      <c r="M57" s="823">
        <f>M37-SUM(M268:M285)</f>
        <v>519.08333333333326</v>
      </c>
    </row>
    <row r="58" spans="1:19" ht="15" hidden="1" customHeight="1" x14ac:dyDescent="0.25">
      <c r="A58" s="501"/>
      <c r="B58" s="4158"/>
      <c r="C58" s="807">
        <v>45689</v>
      </c>
      <c r="D58" s="823">
        <f>D38-(SUM(D290:D307))</f>
        <v>626</v>
      </c>
      <c r="E58" s="823">
        <f>E38-(SUM(E290:E307))</f>
        <v>643.41999999999996</v>
      </c>
      <c r="F58" s="823"/>
      <c r="G58" s="823">
        <f>G38-(SUM(G290:G307))</f>
        <v>652.5</v>
      </c>
      <c r="H58" s="823"/>
      <c r="I58" s="823">
        <f>I38-(SUM(I290:I307))</f>
        <v>1429.17</v>
      </c>
      <c r="J58" s="814"/>
      <c r="K58" s="823">
        <f>K38-(SUM(K290:K307))</f>
        <v>494.95</v>
      </c>
      <c r="L58" s="823">
        <f>L38-(SUM(L290:L307))</f>
        <v>501.31666666666672</v>
      </c>
      <c r="M58" s="823">
        <f>M38-(SUM(M290:M307))</f>
        <v>477.25</v>
      </c>
    </row>
    <row r="59" spans="1:19" ht="15" hidden="1" customHeight="1" x14ac:dyDescent="0.25">
      <c r="A59" s="501"/>
      <c r="B59" s="4158"/>
      <c r="C59" s="807">
        <v>45717</v>
      </c>
      <c r="D59" s="823">
        <f>D39-(SUM(D312:D330))</f>
        <v>704</v>
      </c>
      <c r="E59" s="823">
        <f>E39-(SUM(E312:E330))</f>
        <v>715</v>
      </c>
      <c r="F59" s="809"/>
      <c r="G59" s="823">
        <f>G39-(SUM(G312:G330))</f>
        <v>725.5</v>
      </c>
      <c r="H59" s="823"/>
      <c r="I59" s="823">
        <f>I39-(SUM(I312:I330))</f>
        <v>1410.7200000000003</v>
      </c>
      <c r="J59" s="809"/>
      <c r="K59" s="823">
        <f>K39-(SUM(K312:K330))</f>
        <v>554.85</v>
      </c>
      <c r="L59" s="823">
        <f>L39-(SUM(L312:L330))</f>
        <v>583.35</v>
      </c>
      <c r="M59" s="823">
        <f>M39-(SUM(M312:M330))</f>
        <v>528.33333333333337</v>
      </c>
    </row>
    <row r="60" spans="1:19" ht="15" hidden="1" customHeight="1" x14ac:dyDescent="0.25">
      <c r="A60" s="501"/>
      <c r="B60" s="4158"/>
      <c r="C60" s="811" t="s">
        <v>1851</v>
      </c>
      <c r="D60" s="824">
        <f t="shared" ref="D60:E60" si="19">SUM(D57:D59)</f>
        <v>1995.08</v>
      </c>
      <c r="E60" s="824">
        <f t="shared" si="19"/>
        <v>2027.1799999999998</v>
      </c>
      <c r="F60" s="831"/>
      <c r="G60" s="824">
        <f>SUM(G57:G59)</f>
        <v>2089</v>
      </c>
      <c r="H60" s="824"/>
      <c r="I60" s="824">
        <f>SUM(I57:I59)</f>
        <v>4472.97</v>
      </c>
      <c r="J60" s="831"/>
      <c r="K60" s="824">
        <f t="shared" ref="K60:M60" si="20">SUM(K57:K59)</f>
        <v>1579.3333333333335</v>
      </c>
      <c r="L60" s="824">
        <f t="shared" si="20"/>
        <v>1641.5333333333333</v>
      </c>
      <c r="M60" s="824">
        <f t="shared" si="20"/>
        <v>1524.6666666666665</v>
      </c>
    </row>
    <row r="61" spans="1:19" x14ac:dyDescent="0.25">
      <c r="A61" s="501"/>
      <c r="B61" s="4158"/>
      <c r="C61" s="811" t="s">
        <v>1763</v>
      </c>
      <c r="D61" s="824">
        <f t="shared" ref="D61:E61" si="21">D60+D56+D48+D52</f>
        <v>7327.7199999999993</v>
      </c>
      <c r="E61" s="824">
        <f t="shared" si="21"/>
        <v>7356.78</v>
      </c>
      <c r="F61" s="831"/>
      <c r="G61" s="824">
        <f>G60+G56+G48+G52</f>
        <v>7796.42</v>
      </c>
      <c r="H61" s="824"/>
      <c r="I61" s="824">
        <f>I60+I56+I48+I52</f>
        <v>16390.2</v>
      </c>
      <c r="J61" s="831"/>
      <c r="K61" s="824">
        <f t="shared" ref="K61:M61" si="22">K60+K56+K48+K52</f>
        <v>6107.7</v>
      </c>
      <c r="L61" s="824">
        <f t="shared" si="22"/>
        <v>5864.0666666666657</v>
      </c>
      <c r="M61" s="824">
        <f t="shared" si="22"/>
        <v>5295.9166666666661</v>
      </c>
      <c r="O61" s="8"/>
      <c r="Q61" s="556"/>
      <c r="R61" s="556"/>
      <c r="S61" s="556"/>
    </row>
    <row r="62" spans="1:19" x14ac:dyDescent="0.25">
      <c r="A62" s="501"/>
      <c r="B62" s="803"/>
      <c r="C62" s="804"/>
      <c r="D62" s="827"/>
      <c r="E62" s="827"/>
      <c r="F62" s="803"/>
      <c r="G62" s="803"/>
      <c r="H62" s="803"/>
      <c r="I62" s="803"/>
      <c r="J62" s="803"/>
      <c r="K62" s="803"/>
      <c r="L62" s="803"/>
      <c r="M62" s="803"/>
    </row>
    <row r="63" spans="1:19" x14ac:dyDescent="0.25">
      <c r="A63" s="501"/>
      <c r="B63" s="803"/>
      <c r="C63" s="804"/>
      <c r="D63" s="803"/>
      <c r="E63" s="803"/>
      <c r="F63" s="803"/>
      <c r="G63" s="803"/>
      <c r="H63" s="803"/>
      <c r="I63" s="803"/>
      <c r="J63" s="803"/>
      <c r="K63" s="803"/>
      <c r="L63" s="803"/>
      <c r="M63" s="803"/>
      <c r="N63" s="556"/>
      <c r="O63" s="556"/>
      <c r="P63" s="556"/>
    </row>
    <row r="64" spans="1:19" x14ac:dyDescent="0.25">
      <c r="A64" s="501"/>
      <c r="B64" s="803"/>
      <c r="C64" s="804" t="s">
        <v>1843</v>
      </c>
      <c r="D64" s="805" t="s">
        <v>1844</v>
      </c>
      <c r="E64" s="805" t="s">
        <v>1845</v>
      </c>
      <c r="F64" s="805"/>
      <c r="G64" s="805" t="s">
        <v>1846</v>
      </c>
      <c r="H64" s="805"/>
      <c r="I64" s="805" t="s">
        <v>1068</v>
      </c>
      <c r="J64" s="805"/>
      <c r="K64" s="805" t="s">
        <v>59</v>
      </c>
      <c r="L64" s="805" t="s">
        <v>95</v>
      </c>
      <c r="M64" s="805" t="s">
        <v>1304</v>
      </c>
    </row>
    <row r="65" spans="1:13" ht="15" customHeight="1" x14ac:dyDescent="0.25">
      <c r="A65" s="501"/>
      <c r="B65" s="4159">
        <v>45383</v>
      </c>
      <c r="C65" s="837"/>
      <c r="D65" s="803"/>
      <c r="E65" s="803"/>
      <c r="F65" s="803"/>
      <c r="G65" s="818" t="s">
        <v>1843</v>
      </c>
      <c r="H65" s="818"/>
      <c r="I65" s="803"/>
      <c r="J65" s="805"/>
      <c r="K65" s="805" t="s">
        <v>1843</v>
      </c>
      <c r="L65" s="805" t="s">
        <v>1843</v>
      </c>
      <c r="M65" s="805" t="s">
        <v>1843</v>
      </c>
    </row>
    <row r="66" spans="1:13" ht="15" customHeight="1" x14ac:dyDescent="0.25">
      <c r="A66" s="501"/>
      <c r="B66" s="4159"/>
      <c r="C66" s="838" t="s">
        <v>1854</v>
      </c>
      <c r="D66" s="839">
        <v>20.5</v>
      </c>
      <c r="E66" s="839"/>
      <c r="F66" s="840"/>
      <c r="G66" s="841">
        <v>0</v>
      </c>
      <c r="H66" s="841"/>
      <c r="I66" s="842">
        <v>563.29</v>
      </c>
      <c r="J66" s="843"/>
      <c r="K66" s="844">
        <v>131.78333333333333</v>
      </c>
      <c r="L66" s="844">
        <v>83.033333333333331</v>
      </c>
      <c r="M66" s="844">
        <v>119.83333333333333</v>
      </c>
    </row>
    <row r="67" spans="1:13" ht="15" customHeight="1" x14ac:dyDescent="0.25">
      <c r="A67" s="501"/>
      <c r="B67" s="4159"/>
      <c r="C67" s="838" t="s">
        <v>1855</v>
      </c>
      <c r="D67" s="845"/>
      <c r="E67" s="845"/>
      <c r="F67" s="840"/>
      <c r="G67" s="841">
        <v>0</v>
      </c>
      <c r="H67" s="841"/>
      <c r="I67" s="842">
        <v>0</v>
      </c>
      <c r="J67" s="843"/>
      <c r="K67" s="844"/>
      <c r="L67" s="844"/>
      <c r="M67" s="844"/>
    </row>
    <row r="68" spans="1:13" ht="15" customHeight="1" x14ac:dyDescent="0.25">
      <c r="A68" s="501"/>
      <c r="B68" s="4159"/>
      <c r="C68" s="838" t="s">
        <v>1856</v>
      </c>
      <c r="D68" s="839"/>
      <c r="E68" s="839">
        <v>2.33</v>
      </c>
      <c r="F68" s="840"/>
      <c r="G68" s="841"/>
      <c r="H68" s="841"/>
      <c r="I68" s="842">
        <v>6.5</v>
      </c>
      <c r="J68" s="843"/>
      <c r="K68" s="844">
        <v>16.183333333333334</v>
      </c>
      <c r="L68" s="844">
        <v>54.266666666666666</v>
      </c>
      <c r="M68" s="844">
        <v>5.666666666666667</v>
      </c>
    </row>
    <row r="69" spans="1:13" ht="15" customHeight="1" x14ac:dyDescent="0.25">
      <c r="A69" s="501"/>
      <c r="B69" s="4159"/>
      <c r="C69" s="838" t="s">
        <v>465</v>
      </c>
      <c r="D69" s="845"/>
      <c r="E69" s="845"/>
      <c r="F69" s="840"/>
      <c r="G69" s="841"/>
      <c r="H69" s="841"/>
      <c r="I69" s="842"/>
      <c r="J69" s="843"/>
      <c r="K69" s="846"/>
      <c r="L69" s="846"/>
      <c r="M69" s="846"/>
    </row>
    <row r="70" spans="1:13" ht="15" customHeight="1" x14ac:dyDescent="0.25">
      <c r="A70" s="501"/>
      <c r="B70" s="4159"/>
      <c r="C70" s="838" t="s">
        <v>1857</v>
      </c>
      <c r="D70" s="845"/>
      <c r="E70" s="845"/>
      <c r="F70" s="840"/>
      <c r="G70" s="841"/>
      <c r="H70" s="841"/>
      <c r="I70" s="842"/>
      <c r="J70" s="843"/>
      <c r="K70" s="846"/>
      <c r="L70" s="846"/>
      <c r="M70" s="846"/>
    </row>
    <row r="71" spans="1:13" ht="15" customHeight="1" x14ac:dyDescent="0.25">
      <c r="A71" s="501"/>
      <c r="B71" s="4159"/>
      <c r="C71" s="838" t="s">
        <v>1858</v>
      </c>
      <c r="D71" s="839">
        <v>7.15</v>
      </c>
      <c r="E71" s="839">
        <v>17.420000000000002</v>
      </c>
      <c r="F71" s="840"/>
      <c r="G71" s="841"/>
      <c r="H71" s="841"/>
      <c r="I71" s="842">
        <v>17.36</v>
      </c>
      <c r="J71" s="843"/>
      <c r="K71" s="844">
        <v>29.016666666666666</v>
      </c>
      <c r="L71" s="844">
        <v>33.06666666666667</v>
      </c>
      <c r="M71" s="844">
        <v>26.916666666666668</v>
      </c>
    </row>
    <row r="72" spans="1:13" ht="15" customHeight="1" x14ac:dyDescent="0.25">
      <c r="A72" s="501"/>
      <c r="B72" s="4159"/>
      <c r="C72" s="838" t="s">
        <v>1859</v>
      </c>
      <c r="D72" s="839">
        <v>1.25</v>
      </c>
      <c r="E72" s="839">
        <v>0.74</v>
      </c>
      <c r="F72" s="840"/>
      <c r="G72" s="841"/>
      <c r="H72" s="841"/>
      <c r="I72" s="842">
        <v>8</v>
      </c>
      <c r="J72" s="843"/>
      <c r="K72" s="844">
        <v>11.016666666666667</v>
      </c>
      <c r="L72" s="844">
        <v>4.7833333333333332</v>
      </c>
      <c r="M72" s="844">
        <v>21.583333333333332</v>
      </c>
    </row>
    <row r="73" spans="1:13" ht="15" customHeight="1" x14ac:dyDescent="0.25">
      <c r="A73" s="501"/>
      <c r="B73" s="4159"/>
      <c r="C73" s="838" t="s">
        <v>1860</v>
      </c>
      <c r="D73" s="839">
        <v>1</v>
      </c>
      <c r="E73" s="839">
        <v>2.5</v>
      </c>
      <c r="F73" s="840"/>
      <c r="G73" s="841"/>
      <c r="H73" s="841"/>
      <c r="I73" s="842"/>
      <c r="J73" s="843"/>
      <c r="K73" s="847"/>
      <c r="L73" s="847"/>
      <c r="M73" s="847"/>
    </row>
    <row r="74" spans="1:13" ht="15" customHeight="1" x14ac:dyDescent="0.25">
      <c r="A74" s="501"/>
      <c r="B74" s="4159"/>
      <c r="C74" s="838" t="s">
        <v>1861</v>
      </c>
      <c r="D74" s="839">
        <v>7.51</v>
      </c>
      <c r="E74" s="839">
        <v>7.67</v>
      </c>
      <c r="F74" s="840"/>
      <c r="G74" s="841"/>
      <c r="H74" s="841"/>
      <c r="I74" s="842"/>
      <c r="J74" s="843"/>
      <c r="K74" s="847"/>
      <c r="L74" s="847"/>
      <c r="M74" s="847"/>
    </row>
    <row r="75" spans="1:13" ht="15" customHeight="1" x14ac:dyDescent="0.25">
      <c r="A75" s="501"/>
      <c r="B75" s="4159"/>
      <c r="C75" s="838" t="s">
        <v>1862</v>
      </c>
      <c r="D75" s="839"/>
      <c r="E75" s="839"/>
      <c r="F75" s="840"/>
      <c r="G75" s="841"/>
      <c r="H75" s="841"/>
      <c r="I75" s="842"/>
      <c r="J75" s="843"/>
      <c r="K75" s="847"/>
      <c r="L75" s="847"/>
      <c r="M75" s="847"/>
    </row>
    <row r="76" spans="1:13" ht="15" customHeight="1" x14ac:dyDescent="0.25">
      <c r="A76" s="501"/>
      <c r="B76" s="4159"/>
      <c r="C76" s="838" t="s">
        <v>1863</v>
      </c>
      <c r="D76" s="839"/>
      <c r="E76" s="839"/>
      <c r="F76" s="840"/>
      <c r="G76" s="841"/>
      <c r="H76" s="841"/>
      <c r="I76" s="842">
        <v>9.57</v>
      </c>
      <c r="J76" s="843"/>
      <c r="K76" s="844">
        <v>17.116666666666667</v>
      </c>
      <c r="L76" s="844">
        <v>6.333333333333333</v>
      </c>
      <c r="M76" s="844">
        <v>28.833333333333332</v>
      </c>
    </row>
    <row r="77" spans="1:13" ht="15" customHeight="1" x14ac:dyDescent="0.25">
      <c r="A77" s="501"/>
      <c r="B77" s="4159"/>
      <c r="C77" s="838" t="s">
        <v>1864</v>
      </c>
      <c r="D77" s="839"/>
      <c r="E77" s="839">
        <v>6</v>
      </c>
      <c r="F77" s="840"/>
      <c r="G77" s="841"/>
      <c r="H77" s="841"/>
      <c r="I77" s="842"/>
      <c r="J77" s="843"/>
      <c r="K77" s="844">
        <v>0.58333333333333337</v>
      </c>
      <c r="L77" s="844">
        <v>0.66666666666666663</v>
      </c>
      <c r="M77" s="844">
        <v>3.1666666666666665</v>
      </c>
    </row>
    <row r="78" spans="1:13" ht="15" customHeight="1" x14ac:dyDescent="0.25">
      <c r="A78" s="501"/>
      <c r="B78" s="4159"/>
      <c r="C78" s="838" t="s">
        <v>1865</v>
      </c>
      <c r="D78" s="839"/>
      <c r="E78" s="839">
        <v>1.58</v>
      </c>
      <c r="F78" s="840"/>
      <c r="G78" s="841"/>
      <c r="H78" s="841"/>
      <c r="I78" s="842">
        <v>0.92</v>
      </c>
      <c r="J78" s="843"/>
      <c r="K78" s="848"/>
      <c r="L78" s="848"/>
      <c r="M78" s="848"/>
    </row>
    <row r="79" spans="1:13" ht="15" customHeight="1" x14ac:dyDescent="0.25">
      <c r="A79" s="501"/>
      <c r="B79" s="4159"/>
      <c r="C79" s="838" t="s">
        <v>1866</v>
      </c>
      <c r="D79" s="839"/>
      <c r="E79" s="839"/>
      <c r="F79" s="840"/>
      <c r="G79" s="841"/>
      <c r="H79" s="841"/>
      <c r="I79" s="842"/>
      <c r="J79" s="843"/>
      <c r="K79" s="848"/>
      <c r="L79" s="848"/>
      <c r="M79" s="848"/>
    </row>
    <row r="80" spans="1:13" ht="15" customHeight="1" x14ac:dyDescent="0.25">
      <c r="A80" s="501"/>
      <c r="B80" s="4159"/>
      <c r="C80" s="838" t="s">
        <v>1867</v>
      </c>
      <c r="D80" s="840"/>
      <c r="E80" s="840"/>
      <c r="F80" s="840"/>
      <c r="G80" s="841"/>
      <c r="H80" s="841"/>
      <c r="I80" s="842"/>
      <c r="J80" s="843"/>
      <c r="K80" s="848"/>
      <c r="L80" s="848"/>
      <c r="M80" s="848"/>
    </row>
    <row r="81" spans="1:13" ht="15" customHeight="1" x14ac:dyDescent="0.25">
      <c r="A81" s="501"/>
      <c r="B81" s="4159"/>
      <c r="C81" s="838" t="s">
        <v>82</v>
      </c>
      <c r="D81" s="840"/>
      <c r="E81" s="840"/>
      <c r="F81" s="840"/>
      <c r="G81" s="841"/>
      <c r="H81" s="841"/>
      <c r="I81" s="842"/>
      <c r="J81" s="843"/>
      <c r="K81" s="848"/>
      <c r="L81" s="848"/>
      <c r="M81" s="848"/>
    </row>
    <row r="82" spans="1:13" ht="15" customHeight="1" x14ac:dyDescent="0.25">
      <c r="A82" s="501"/>
      <c r="B82" s="4159"/>
      <c r="C82" s="838" t="s">
        <v>1868</v>
      </c>
      <c r="D82" s="840"/>
      <c r="E82" s="840"/>
      <c r="F82" s="840"/>
      <c r="G82" s="841"/>
      <c r="H82" s="841"/>
      <c r="I82" s="842">
        <v>5.14</v>
      </c>
      <c r="J82" s="843"/>
      <c r="K82" s="848"/>
      <c r="L82" s="848"/>
      <c r="M82" s="848"/>
    </row>
    <row r="83" spans="1:13" ht="15" customHeight="1" x14ac:dyDescent="0.25">
      <c r="A83" s="501"/>
      <c r="B83" s="4159"/>
      <c r="C83" s="838" t="s">
        <v>728</v>
      </c>
      <c r="D83" s="846"/>
      <c r="E83" s="846"/>
      <c r="F83" s="840"/>
      <c r="G83" s="841"/>
      <c r="H83" s="841"/>
      <c r="I83" s="842">
        <v>1.33</v>
      </c>
      <c r="J83" s="843"/>
      <c r="K83" s="848"/>
      <c r="L83" s="848"/>
      <c r="M83" s="848"/>
    </row>
    <row r="84" spans="1:13" ht="15" customHeight="1" x14ac:dyDescent="0.25">
      <c r="A84" s="501"/>
      <c r="B84" s="4159"/>
      <c r="C84" s="838" t="s">
        <v>58</v>
      </c>
      <c r="D84" s="846"/>
      <c r="E84" s="846"/>
      <c r="F84" s="840"/>
      <c r="G84" s="841"/>
      <c r="H84" s="841"/>
      <c r="I84" s="842">
        <v>7.25</v>
      </c>
      <c r="J84" s="843"/>
      <c r="K84" s="848"/>
      <c r="L84" s="848"/>
      <c r="M84" s="848"/>
    </row>
    <row r="85" spans="1:13" ht="15" customHeight="1" x14ac:dyDescent="0.25">
      <c r="A85" s="501"/>
      <c r="B85" s="4159"/>
      <c r="C85" s="838" t="s">
        <v>1869</v>
      </c>
      <c r="D85" s="846"/>
      <c r="E85" s="846"/>
      <c r="F85" s="840"/>
      <c r="G85" s="841"/>
      <c r="H85" s="841"/>
      <c r="I85" s="842">
        <v>6.67</v>
      </c>
      <c r="J85" s="843"/>
      <c r="K85" s="848"/>
      <c r="L85" s="848"/>
      <c r="M85" s="848"/>
    </row>
    <row r="86" spans="1:13" x14ac:dyDescent="0.25">
      <c r="A86" s="501"/>
      <c r="B86" s="504"/>
      <c r="C86" s="505"/>
    </row>
    <row r="87" spans="1:13" ht="15" customHeight="1" x14ac:dyDescent="0.25">
      <c r="A87" s="501"/>
      <c r="B87" s="4155">
        <v>45413</v>
      </c>
      <c r="C87" s="837"/>
      <c r="D87" s="805" t="s">
        <v>1844</v>
      </c>
      <c r="E87" s="805" t="s">
        <v>1845</v>
      </c>
      <c r="F87" s="849"/>
      <c r="G87" s="805" t="s">
        <v>1846</v>
      </c>
      <c r="H87" s="850"/>
      <c r="I87" s="850" t="s">
        <v>1068</v>
      </c>
      <c r="J87" s="805"/>
      <c r="K87" s="805" t="s">
        <v>59</v>
      </c>
      <c r="L87" s="805" t="s">
        <v>95</v>
      </c>
      <c r="M87" s="805" t="s">
        <v>1304</v>
      </c>
    </row>
    <row r="88" spans="1:13" ht="15" customHeight="1" x14ac:dyDescent="0.25">
      <c r="A88" s="501"/>
      <c r="B88" s="4155"/>
      <c r="C88" s="838" t="s">
        <v>1854</v>
      </c>
      <c r="D88" s="834">
        <v>54.66</v>
      </c>
      <c r="E88" s="834">
        <v>63.5</v>
      </c>
      <c r="F88" s="851"/>
      <c r="G88" s="852">
        <v>24</v>
      </c>
      <c r="H88" s="853"/>
      <c r="I88" s="854">
        <v>666.53</v>
      </c>
      <c r="J88" s="833"/>
      <c r="K88" s="842">
        <v>143.75</v>
      </c>
      <c r="L88" s="842">
        <v>118.86666666666666</v>
      </c>
      <c r="M88" s="842">
        <v>183.58333333333334</v>
      </c>
    </row>
    <row r="89" spans="1:13" ht="15" customHeight="1" x14ac:dyDescent="0.25">
      <c r="A89" s="501"/>
      <c r="B89" s="4155"/>
      <c r="C89" s="838" t="s">
        <v>1855</v>
      </c>
      <c r="D89" s="834"/>
      <c r="E89" s="834"/>
      <c r="F89" s="851"/>
      <c r="G89" s="852">
        <v>15</v>
      </c>
      <c r="H89" s="853"/>
      <c r="I89" s="846"/>
      <c r="J89" s="833"/>
      <c r="K89" s="842"/>
      <c r="L89" s="842"/>
      <c r="M89" s="842"/>
    </row>
    <row r="90" spans="1:13" ht="15" customHeight="1" x14ac:dyDescent="0.25">
      <c r="A90" s="501"/>
      <c r="B90" s="4155"/>
      <c r="C90" s="838" t="s">
        <v>1856</v>
      </c>
      <c r="D90" s="834"/>
      <c r="E90" s="834">
        <v>0.92</v>
      </c>
      <c r="F90" s="851"/>
      <c r="G90" s="855"/>
      <c r="H90" s="853"/>
      <c r="I90" s="846"/>
      <c r="J90" s="833"/>
      <c r="K90" s="842">
        <v>12.15</v>
      </c>
      <c r="L90" s="842">
        <v>41.466666666666669</v>
      </c>
      <c r="M90" s="842">
        <v>9.0833333333333339</v>
      </c>
    </row>
    <row r="91" spans="1:13" ht="15" customHeight="1" x14ac:dyDescent="0.25">
      <c r="A91" s="501"/>
      <c r="B91" s="4155"/>
      <c r="C91" s="838" t="s">
        <v>465</v>
      </c>
      <c r="D91" s="834"/>
      <c r="E91" s="834"/>
      <c r="F91" s="851"/>
      <c r="G91" s="855"/>
      <c r="H91" s="853"/>
      <c r="I91" s="854"/>
      <c r="J91" s="833"/>
      <c r="K91" s="845"/>
      <c r="L91" s="845"/>
      <c r="M91" s="845"/>
    </row>
    <row r="92" spans="1:13" ht="15" customHeight="1" x14ac:dyDescent="0.25">
      <c r="A92" s="501"/>
      <c r="B92" s="4155"/>
      <c r="C92" s="838" t="s">
        <v>1857</v>
      </c>
      <c r="D92" s="834"/>
      <c r="E92" s="834"/>
      <c r="F92" s="851"/>
      <c r="G92" s="855"/>
      <c r="H92" s="853"/>
      <c r="I92" s="854"/>
      <c r="J92" s="833"/>
      <c r="K92" s="845"/>
      <c r="L92" s="845"/>
      <c r="M92" s="845"/>
    </row>
    <row r="93" spans="1:13" ht="15" customHeight="1" x14ac:dyDescent="0.25">
      <c r="A93" s="501"/>
      <c r="B93" s="4155"/>
      <c r="C93" s="838" t="s">
        <v>1858</v>
      </c>
      <c r="D93" s="834">
        <v>3.67</v>
      </c>
      <c r="E93" s="834">
        <v>0.33</v>
      </c>
      <c r="F93" s="851"/>
      <c r="G93" s="820"/>
      <c r="H93" s="853"/>
      <c r="I93" s="854">
        <v>7.08</v>
      </c>
      <c r="J93" s="833"/>
      <c r="K93" s="842">
        <v>24.916666666666668</v>
      </c>
      <c r="L93" s="842">
        <v>37.68333333333333</v>
      </c>
      <c r="M93" s="842">
        <v>34.333333333333336</v>
      </c>
    </row>
    <row r="94" spans="1:13" ht="15" customHeight="1" x14ac:dyDescent="0.25">
      <c r="A94" s="501"/>
      <c r="B94" s="4155"/>
      <c r="C94" s="838" t="s">
        <v>1859</v>
      </c>
      <c r="D94" s="834"/>
      <c r="E94" s="834">
        <v>0.42</v>
      </c>
      <c r="F94" s="851"/>
      <c r="G94" s="855"/>
      <c r="H94" s="853"/>
      <c r="I94" s="854"/>
      <c r="J94" s="833"/>
      <c r="K94" s="842">
        <v>5.05</v>
      </c>
      <c r="L94" s="842">
        <v>15.65</v>
      </c>
      <c r="M94" s="842">
        <v>17.916666666666668</v>
      </c>
    </row>
    <row r="95" spans="1:13" ht="15" customHeight="1" x14ac:dyDescent="0.25">
      <c r="A95" s="501"/>
      <c r="B95" s="4155"/>
      <c r="C95" s="838" t="s">
        <v>1860</v>
      </c>
      <c r="D95" s="834"/>
      <c r="E95" s="834">
        <v>0.17</v>
      </c>
      <c r="F95" s="851"/>
      <c r="G95" s="855"/>
      <c r="H95" s="853"/>
      <c r="I95" s="854"/>
      <c r="J95" s="833"/>
      <c r="K95" s="845"/>
      <c r="L95" s="845"/>
      <c r="M95" s="845"/>
    </row>
    <row r="96" spans="1:13" ht="15" customHeight="1" x14ac:dyDescent="0.25">
      <c r="A96" s="501"/>
      <c r="B96" s="4155"/>
      <c r="C96" s="838" t="s">
        <v>1861</v>
      </c>
      <c r="D96" s="834">
        <v>30.91</v>
      </c>
      <c r="E96" s="834">
        <v>30.58</v>
      </c>
      <c r="F96" s="851"/>
      <c r="G96" s="855"/>
      <c r="H96" s="853"/>
      <c r="I96" s="854"/>
      <c r="J96" s="833"/>
      <c r="K96" s="845"/>
      <c r="L96" s="845"/>
      <c r="M96" s="845"/>
    </row>
    <row r="97" spans="1:13" ht="15" customHeight="1" x14ac:dyDescent="0.25">
      <c r="A97" s="501"/>
      <c r="B97" s="4155"/>
      <c r="C97" s="838" t="s">
        <v>1862</v>
      </c>
      <c r="D97" s="834"/>
      <c r="E97" s="834"/>
      <c r="F97" s="851"/>
      <c r="G97" s="855"/>
      <c r="H97" s="853"/>
      <c r="I97" s="854"/>
      <c r="J97" s="833"/>
      <c r="K97" s="845"/>
      <c r="L97" s="845"/>
      <c r="M97" s="845"/>
    </row>
    <row r="98" spans="1:13" ht="15" customHeight="1" x14ac:dyDescent="0.25">
      <c r="A98" s="501"/>
      <c r="B98" s="4155"/>
      <c r="C98" s="838" t="s">
        <v>1863</v>
      </c>
      <c r="D98" s="834"/>
      <c r="E98" s="834"/>
      <c r="F98" s="851"/>
      <c r="G98" s="855"/>
      <c r="H98" s="853"/>
      <c r="I98" s="854">
        <v>2.0099999999999998</v>
      </c>
      <c r="J98" s="833"/>
      <c r="K98" s="842">
        <v>18.266666666666666</v>
      </c>
      <c r="L98" s="842">
        <v>30.566666666666666</v>
      </c>
      <c r="M98" s="842">
        <v>22.666666666666668</v>
      </c>
    </row>
    <row r="99" spans="1:13" ht="15" customHeight="1" x14ac:dyDescent="0.25">
      <c r="A99" s="501"/>
      <c r="B99" s="4155"/>
      <c r="C99" s="838" t="s">
        <v>1864</v>
      </c>
      <c r="D99" s="834">
        <v>0.67</v>
      </c>
      <c r="E99" s="834"/>
      <c r="F99" s="851"/>
      <c r="G99" s="855"/>
      <c r="H99" s="853"/>
      <c r="I99" s="854"/>
      <c r="J99" s="833"/>
      <c r="K99" s="842">
        <v>2</v>
      </c>
      <c r="L99" s="842">
        <v>5.9666666666666668</v>
      </c>
      <c r="M99" s="842">
        <v>2.5</v>
      </c>
    </row>
    <row r="100" spans="1:13" ht="15" customHeight="1" x14ac:dyDescent="0.25">
      <c r="A100" s="501"/>
      <c r="B100" s="4155"/>
      <c r="C100" s="838" t="s">
        <v>1865</v>
      </c>
      <c r="D100" s="834"/>
      <c r="E100" s="834">
        <v>0.17</v>
      </c>
      <c r="F100" s="851"/>
      <c r="G100" s="855"/>
      <c r="H100" s="853"/>
      <c r="I100" s="854">
        <v>1.5</v>
      </c>
      <c r="J100" s="833"/>
      <c r="K100" s="846"/>
      <c r="L100" s="846"/>
      <c r="M100" s="846"/>
    </row>
    <row r="101" spans="1:13" ht="15" customHeight="1" x14ac:dyDescent="0.25">
      <c r="A101" s="501"/>
      <c r="B101" s="4155"/>
      <c r="C101" s="838" t="s">
        <v>1866</v>
      </c>
      <c r="D101" s="834"/>
      <c r="E101" s="834"/>
      <c r="F101" s="851"/>
      <c r="G101" s="855"/>
      <c r="H101" s="853"/>
      <c r="I101" s="854"/>
      <c r="J101" s="833"/>
      <c r="K101" s="855"/>
      <c r="L101" s="855"/>
      <c r="M101" s="855"/>
    </row>
    <row r="102" spans="1:13" ht="15" customHeight="1" x14ac:dyDescent="0.25">
      <c r="A102" s="501"/>
      <c r="B102" s="4155"/>
      <c r="C102" s="838" t="s">
        <v>1867</v>
      </c>
      <c r="D102" s="834">
        <v>1.25</v>
      </c>
      <c r="E102" s="834">
        <v>1</v>
      </c>
      <c r="F102" s="851"/>
      <c r="G102" s="855"/>
      <c r="H102" s="853"/>
      <c r="I102" s="854"/>
      <c r="J102" s="833"/>
      <c r="K102" s="855"/>
      <c r="L102" s="855"/>
      <c r="M102" s="855"/>
    </row>
    <row r="103" spans="1:13" ht="15" customHeight="1" x14ac:dyDescent="0.25">
      <c r="A103" s="501"/>
      <c r="B103" s="4155"/>
      <c r="C103" s="838" t="s">
        <v>82</v>
      </c>
      <c r="D103" s="834"/>
      <c r="E103" s="842"/>
      <c r="F103" s="851"/>
      <c r="G103" s="855"/>
      <c r="H103" s="853"/>
      <c r="I103" s="854"/>
      <c r="J103" s="833"/>
      <c r="K103" s="855"/>
      <c r="L103" s="855"/>
      <c r="M103" s="855"/>
    </row>
    <row r="104" spans="1:13" ht="15" customHeight="1" x14ac:dyDescent="0.25">
      <c r="A104" s="501"/>
      <c r="B104" s="4155"/>
      <c r="C104" s="838" t="s">
        <v>1868</v>
      </c>
      <c r="D104" s="834"/>
      <c r="E104" s="847"/>
      <c r="F104" s="851"/>
      <c r="G104" s="855"/>
      <c r="H104" s="853"/>
      <c r="I104" s="854">
        <v>0.5</v>
      </c>
      <c r="J104" s="833"/>
      <c r="K104" s="855"/>
      <c r="L104" s="855"/>
      <c r="M104" s="855"/>
    </row>
    <row r="105" spans="1:13" ht="15" customHeight="1" x14ac:dyDescent="0.25">
      <c r="A105" s="501"/>
      <c r="B105" s="4155"/>
      <c r="C105" s="838" t="s">
        <v>728</v>
      </c>
      <c r="D105" s="834"/>
      <c r="E105" s="847"/>
      <c r="F105" s="851"/>
      <c r="G105" s="855"/>
      <c r="H105" s="853"/>
      <c r="I105" s="854"/>
      <c r="J105" s="833"/>
      <c r="K105" s="855"/>
      <c r="L105" s="855"/>
      <c r="M105" s="855"/>
    </row>
    <row r="106" spans="1:13" ht="15" customHeight="1" x14ac:dyDescent="0.25">
      <c r="A106" s="501"/>
      <c r="B106" s="4155"/>
      <c r="C106" s="838" t="s">
        <v>58</v>
      </c>
      <c r="D106" s="834"/>
      <c r="E106" s="847"/>
      <c r="F106" s="851"/>
      <c r="G106" s="855"/>
      <c r="H106" s="853"/>
      <c r="I106" s="854">
        <v>0.56000000000000005</v>
      </c>
      <c r="J106" s="833"/>
      <c r="K106" s="855"/>
      <c r="L106" s="855"/>
      <c r="M106" s="855"/>
    </row>
    <row r="107" spans="1:13" ht="15" customHeight="1" x14ac:dyDescent="0.25">
      <c r="A107" s="501"/>
      <c r="B107" s="4155"/>
      <c r="C107" s="838" t="s">
        <v>1869</v>
      </c>
      <c r="D107" s="834"/>
      <c r="E107" s="847"/>
      <c r="F107" s="851"/>
      <c r="G107" s="855"/>
      <c r="H107" s="853"/>
      <c r="I107" s="854">
        <v>178.44</v>
      </c>
      <c r="J107" s="833"/>
      <c r="K107" s="855"/>
      <c r="L107" s="855"/>
      <c r="M107" s="855"/>
    </row>
    <row r="108" spans="1:13" ht="15" customHeight="1" x14ac:dyDescent="0.25">
      <c r="A108" s="501"/>
      <c r="B108" s="4155">
        <v>45444</v>
      </c>
      <c r="C108" s="837"/>
      <c r="D108" s="805" t="s">
        <v>1844</v>
      </c>
      <c r="E108" s="805" t="s">
        <v>1845</v>
      </c>
      <c r="F108" s="849"/>
      <c r="G108" s="856" t="s">
        <v>1846</v>
      </c>
      <c r="H108" s="850"/>
      <c r="I108" s="850" t="s">
        <v>1068</v>
      </c>
      <c r="J108" s="805"/>
      <c r="K108" s="805" t="s">
        <v>59</v>
      </c>
      <c r="L108" s="805" t="s">
        <v>95</v>
      </c>
      <c r="M108" s="805" t="s">
        <v>1304</v>
      </c>
    </row>
    <row r="109" spans="1:13" ht="15" customHeight="1" x14ac:dyDescent="0.25">
      <c r="A109" s="501"/>
      <c r="B109" s="4155"/>
      <c r="C109" s="857" t="s">
        <v>1854</v>
      </c>
      <c r="D109" s="834">
        <v>20.5</v>
      </c>
      <c r="E109" s="834">
        <v>21</v>
      </c>
      <c r="F109" s="855"/>
      <c r="G109" s="834"/>
      <c r="H109" s="834"/>
      <c r="I109" s="834">
        <v>426.88</v>
      </c>
      <c r="J109" s="834"/>
      <c r="K109" s="842">
        <v>135.01666666666668</v>
      </c>
      <c r="L109" s="842">
        <v>70.766666666666666</v>
      </c>
      <c r="M109" s="842">
        <v>94.166666666666671</v>
      </c>
    </row>
    <row r="110" spans="1:13" ht="15" customHeight="1" x14ac:dyDescent="0.25">
      <c r="A110" s="501"/>
      <c r="B110" s="4155"/>
      <c r="C110" s="857" t="s">
        <v>1855</v>
      </c>
      <c r="D110" s="834">
        <v>188.5</v>
      </c>
      <c r="E110" s="834">
        <v>144.5</v>
      </c>
      <c r="F110" s="855"/>
      <c r="G110" s="834">
        <v>117.75</v>
      </c>
      <c r="H110" s="834"/>
      <c r="I110" s="834"/>
      <c r="J110" s="834"/>
      <c r="K110" s="842">
        <v>0</v>
      </c>
      <c r="L110" s="842">
        <v>185.25</v>
      </c>
      <c r="M110" s="842">
        <v>208.83333333333334</v>
      </c>
    </row>
    <row r="111" spans="1:13" ht="15" customHeight="1" x14ac:dyDescent="0.25">
      <c r="A111" s="501"/>
      <c r="B111" s="4155"/>
      <c r="C111" s="857" t="s">
        <v>1856</v>
      </c>
      <c r="D111" s="834"/>
      <c r="E111" s="834"/>
      <c r="F111" s="855"/>
      <c r="G111" s="834"/>
      <c r="H111" s="834"/>
      <c r="I111" s="834">
        <v>0.25</v>
      </c>
      <c r="J111" s="834"/>
      <c r="K111" s="842">
        <v>20.716666666666665</v>
      </c>
      <c r="L111" s="842">
        <v>12.25</v>
      </c>
      <c r="M111" s="842">
        <v>8.75</v>
      </c>
    </row>
    <row r="112" spans="1:13" ht="15" customHeight="1" x14ac:dyDescent="0.25">
      <c r="A112" s="501"/>
      <c r="B112" s="4155"/>
      <c r="C112" s="857" t="s">
        <v>465</v>
      </c>
      <c r="D112" s="834"/>
      <c r="E112" s="834"/>
      <c r="F112" s="855"/>
      <c r="G112" s="834"/>
      <c r="H112" s="834"/>
      <c r="I112" s="834"/>
      <c r="J112" s="834"/>
      <c r="K112" s="842"/>
      <c r="L112" s="842"/>
      <c r="M112" s="842"/>
    </row>
    <row r="113" spans="1:13" ht="15" customHeight="1" x14ac:dyDescent="0.25">
      <c r="A113" s="501"/>
      <c r="B113" s="4155"/>
      <c r="C113" s="857" t="s">
        <v>1857</v>
      </c>
      <c r="D113" s="834"/>
      <c r="E113" s="834"/>
      <c r="F113" s="855"/>
      <c r="G113" s="834"/>
      <c r="H113" s="834"/>
      <c r="I113" s="834"/>
      <c r="J113" s="834"/>
      <c r="K113" s="842"/>
      <c r="L113" s="842"/>
      <c r="M113" s="842"/>
    </row>
    <row r="114" spans="1:13" ht="15" customHeight="1" x14ac:dyDescent="0.25">
      <c r="A114" s="501"/>
      <c r="B114" s="4155"/>
      <c r="C114" s="857" t="s">
        <v>1858</v>
      </c>
      <c r="D114" s="834">
        <v>5.2</v>
      </c>
      <c r="E114" s="834">
        <v>0.5</v>
      </c>
      <c r="F114" s="855"/>
      <c r="G114" s="834"/>
      <c r="H114" s="834"/>
      <c r="I114" s="834">
        <v>1.18</v>
      </c>
      <c r="J114" s="834"/>
      <c r="K114" s="842">
        <v>30.116666666666667</v>
      </c>
      <c r="L114" s="842">
        <v>44.883333333333333</v>
      </c>
      <c r="M114" s="842">
        <v>49.583333333333336</v>
      </c>
    </row>
    <row r="115" spans="1:13" ht="15" customHeight="1" x14ac:dyDescent="0.25">
      <c r="A115" s="501"/>
      <c r="B115" s="4155"/>
      <c r="C115" s="857" t="s">
        <v>1859</v>
      </c>
      <c r="D115" s="834">
        <v>0.17</v>
      </c>
      <c r="E115" s="834"/>
      <c r="F115" s="855"/>
      <c r="G115" s="834"/>
      <c r="H115" s="834"/>
      <c r="I115" s="834">
        <v>7.39</v>
      </c>
      <c r="J115" s="834"/>
      <c r="K115" s="842">
        <v>16.866666666666667</v>
      </c>
      <c r="L115" s="842">
        <v>4.4666666666666668</v>
      </c>
      <c r="M115" s="842">
        <v>11.25</v>
      </c>
    </row>
    <row r="116" spans="1:13" ht="15" customHeight="1" x14ac:dyDescent="0.25">
      <c r="A116" s="501"/>
      <c r="B116" s="4155"/>
      <c r="C116" s="857" t="s">
        <v>1860</v>
      </c>
      <c r="D116" s="834"/>
      <c r="E116" s="834"/>
      <c r="F116" s="855"/>
      <c r="G116" s="834"/>
      <c r="H116" s="834"/>
      <c r="I116" s="834"/>
      <c r="J116" s="834"/>
      <c r="K116" s="842"/>
      <c r="L116" s="842"/>
      <c r="M116" s="842"/>
    </row>
    <row r="117" spans="1:13" ht="15" customHeight="1" x14ac:dyDescent="0.25">
      <c r="A117" s="501"/>
      <c r="B117" s="4155"/>
      <c r="C117" s="857" t="s">
        <v>1861</v>
      </c>
      <c r="D117" s="834">
        <v>13.25</v>
      </c>
      <c r="E117" s="834">
        <v>12.08</v>
      </c>
      <c r="F117" s="855"/>
      <c r="G117" s="834"/>
      <c r="H117" s="834"/>
      <c r="I117" s="834"/>
      <c r="J117" s="834"/>
      <c r="K117" s="842"/>
      <c r="L117" s="842"/>
      <c r="M117" s="842"/>
    </row>
    <row r="118" spans="1:13" ht="15" customHeight="1" x14ac:dyDescent="0.25">
      <c r="A118" s="501"/>
      <c r="B118" s="4155"/>
      <c r="C118" s="838" t="s">
        <v>1862</v>
      </c>
      <c r="D118" s="834"/>
      <c r="E118" s="834"/>
      <c r="F118" s="858"/>
      <c r="G118" s="834"/>
      <c r="H118" s="834"/>
      <c r="I118" s="834"/>
      <c r="J118" s="834"/>
      <c r="K118" s="842"/>
      <c r="L118" s="842"/>
      <c r="M118" s="842"/>
    </row>
    <row r="119" spans="1:13" ht="15" customHeight="1" x14ac:dyDescent="0.25">
      <c r="A119" s="501"/>
      <c r="B119" s="4155"/>
      <c r="C119" s="857" t="s">
        <v>1863</v>
      </c>
      <c r="D119" s="834"/>
      <c r="E119" s="834"/>
      <c r="F119" s="855"/>
      <c r="G119" s="834"/>
      <c r="H119" s="834"/>
      <c r="I119" s="834"/>
      <c r="J119" s="834"/>
      <c r="K119" s="842">
        <v>11.333333333333334</v>
      </c>
      <c r="L119" s="842">
        <v>11.5</v>
      </c>
      <c r="M119" s="842">
        <v>21.666666666666668</v>
      </c>
    </row>
    <row r="120" spans="1:13" ht="15" customHeight="1" x14ac:dyDescent="0.25">
      <c r="A120" s="501"/>
      <c r="B120" s="4155"/>
      <c r="C120" s="857" t="s">
        <v>1864</v>
      </c>
      <c r="D120" s="834"/>
      <c r="E120" s="834"/>
      <c r="F120" s="855"/>
      <c r="G120" s="834"/>
      <c r="H120" s="834"/>
      <c r="I120" s="834"/>
      <c r="J120" s="834"/>
      <c r="K120" s="842">
        <v>3.5833333333333335</v>
      </c>
      <c r="L120" s="842">
        <v>1.8</v>
      </c>
      <c r="M120" s="842">
        <v>0.41666666666666669</v>
      </c>
    </row>
    <row r="121" spans="1:13" ht="15" customHeight="1" x14ac:dyDescent="0.25">
      <c r="A121" s="501"/>
      <c r="B121" s="4155"/>
      <c r="C121" s="857" t="s">
        <v>1865</v>
      </c>
      <c r="D121" s="834">
        <v>0.42</v>
      </c>
      <c r="E121" s="834"/>
      <c r="F121" s="855"/>
      <c r="G121" s="834"/>
      <c r="H121" s="834"/>
      <c r="I121" s="834">
        <v>0.32</v>
      </c>
      <c r="J121" s="834"/>
      <c r="K121" s="834"/>
      <c r="L121" s="834"/>
      <c r="M121" s="834"/>
    </row>
    <row r="122" spans="1:13" ht="15" customHeight="1" x14ac:dyDescent="0.25">
      <c r="A122" s="501"/>
      <c r="B122" s="4155"/>
      <c r="C122" s="838" t="s">
        <v>1866</v>
      </c>
      <c r="D122" s="834"/>
      <c r="E122" s="834"/>
      <c r="F122" s="855"/>
      <c r="G122" s="834"/>
      <c r="H122" s="834"/>
      <c r="I122" s="834"/>
      <c r="J122" s="834"/>
      <c r="K122" s="834"/>
      <c r="L122" s="834"/>
      <c r="M122" s="834"/>
    </row>
    <row r="123" spans="1:13" ht="15" customHeight="1" x14ac:dyDescent="0.25">
      <c r="A123" s="501"/>
      <c r="B123" s="4155"/>
      <c r="C123" s="857" t="s">
        <v>1867</v>
      </c>
      <c r="D123" s="834"/>
      <c r="E123" s="834"/>
      <c r="F123" s="855"/>
      <c r="G123" s="834"/>
      <c r="H123" s="834"/>
      <c r="I123" s="834"/>
      <c r="J123" s="834"/>
      <c r="K123" s="834"/>
      <c r="L123" s="834"/>
      <c r="M123" s="834"/>
    </row>
    <row r="124" spans="1:13" ht="15" customHeight="1" x14ac:dyDescent="0.25">
      <c r="A124" s="501"/>
      <c r="B124" s="4155"/>
      <c r="C124" s="506" t="s">
        <v>82</v>
      </c>
      <c r="D124" s="834"/>
      <c r="E124" s="834"/>
      <c r="F124" s="855"/>
      <c r="G124" s="834"/>
      <c r="H124" s="834"/>
      <c r="I124" s="834"/>
      <c r="J124" s="834"/>
      <c r="K124" s="834"/>
      <c r="L124" s="834"/>
      <c r="M124" s="834"/>
    </row>
    <row r="125" spans="1:13" ht="15" customHeight="1" x14ac:dyDescent="0.25">
      <c r="A125" s="501"/>
      <c r="B125" s="4155"/>
      <c r="C125" s="857" t="s">
        <v>1868</v>
      </c>
      <c r="D125" s="834"/>
      <c r="E125" s="834"/>
      <c r="F125" s="855"/>
      <c r="G125" s="834"/>
      <c r="H125" s="834"/>
      <c r="I125" s="834">
        <v>8.5</v>
      </c>
      <c r="J125" s="834"/>
      <c r="K125" s="834"/>
      <c r="L125" s="834"/>
      <c r="M125" s="834"/>
    </row>
    <row r="126" spans="1:13" ht="15" customHeight="1" x14ac:dyDescent="0.25">
      <c r="A126" s="501"/>
      <c r="B126" s="4155"/>
      <c r="C126" s="857" t="s">
        <v>100</v>
      </c>
      <c r="D126" s="834"/>
      <c r="E126" s="834"/>
      <c r="F126" s="855"/>
      <c r="G126" s="834"/>
      <c r="H126" s="834"/>
      <c r="I126" s="834"/>
      <c r="J126" s="834"/>
      <c r="K126" s="834"/>
      <c r="L126" s="834"/>
      <c r="M126" s="834"/>
    </row>
    <row r="127" spans="1:13" ht="15" customHeight="1" x14ac:dyDescent="0.25">
      <c r="A127" s="501"/>
      <c r="B127" s="4155"/>
      <c r="C127" s="857" t="s">
        <v>58</v>
      </c>
      <c r="D127" s="834"/>
      <c r="E127" s="834"/>
      <c r="F127" s="855"/>
      <c r="G127" s="834"/>
      <c r="H127" s="834"/>
      <c r="I127" s="834">
        <v>2.08</v>
      </c>
      <c r="J127" s="834"/>
      <c r="K127" s="834"/>
      <c r="L127" s="834"/>
      <c r="M127" s="834"/>
    </row>
    <row r="128" spans="1:13" ht="15" customHeight="1" x14ac:dyDescent="0.25">
      <c r="A128" s="501"/>
      <c r="B128" s="4155"/>
      <c r="C128" s="859" t="s">
        <v>1869</v>
      </c>
      <c r="D128" s="834"/>
      <c r="E128" s="834"/>
      <c r="F128" s="855"/>
      <c r="G128" s="855"/>
      <c r="H128" s="855"/>
      <c r="I128" s="834">
        <v>661.6</v>
      </c>
      <c r="J128" s="855"/>
      <c r="K128" s="855"/>
      <c r="L128" s="855"/>
      <c r="M128" s="855"/>
    </row>
    <row r="129" spans="1:13" ht="15" customHeight="1" x14ac:dyDescent="0.25">
      <c r="A129" s="501"/>
      <c r="B129" s="4160">
        <v>45474</v>
      </c>
      <c r="C129" s="860" t="s">
        <v>1843</v>
      </c>
      <c r="D129" s="861" t="s">
        <v>1843</v>
      </c>
      <c r="L129" s="861" t="s">
        <v>1843</v>
      </c>
      <c r="M129" s="861"/>
    </row>
    <row r="130" spans="1:13" ht="15" customHeight="1" x14ac:dyDescent="0.25">
      <c r="A130" s="501"/>
      <c r="B130" s="4161"/>
      <c r="C130" s="862"/>
      <c r="D130" s="805" t="s">
        <v>1844</v>
      </c>
      <c r="E130" s="805" t="s">
        <v>1845</v>
      </c>
      <c r="F130" s="805"/>
      <c r="G130" s="805" t="s">
        <v>1846</v>
      </c>
      <c r="H130" s="805"/>
      <c r="I130" s="805" t="s">
        <v>1068</v>
      </c>
      <c r="J130" s="805"/>
      <c r="K130" s="805" t="s">
        <v>59</v>
      </c>
      <c r="L130" s="805" t="s">
        <v>95</v>
      </c>
      <c r="M130" s="805" t="s">
        <v>1304</v>
      </c>
    </row>
    <row r="131" spans="1:13" ht="15" customHeight="1" x14ac:dyDescent="0.25">
      <c r="A131" s="501"/>
      <c r="B131" s="4161"/>
      <c r="C131" s="863" t="s">
        <v>1854</v>
      </c>
      <c r="D131" s="864">
        <v>10.5</v>
      </c>
      <c r="E131" s="864">
        <v>12</v>
      </c>
      <c r="F131" s="855"/>
      <c r="G131" s="864"/>
      <c r="H131" s="864"/>
      <c r="I131" s="864">
        <v>548.71</v>
      </c>
      <c r="J131" s="864"/>
      <c r="K131" s="865">
        <v>137.68333333333334</v>
      </c>
      <c r="L131" s="865">
        <v>112.1</v>
      </c>
      <c r="M131" s="865">
        <v>170</v>
      </c>
    </row>
    <row r="132" spans="1:13" ht="15" customHeight="1" x14ac:dyDescent="0.25">
      <c r="A132" s="501"/>
      <c r="B132" s="4161"/>
      <c r="C132" s="863" t="s">
        <v>1855</v>
      </c>
      <c r="D132" s="864"/>
      <c r="E132" s="864"/>
      <c r="F132" s="855"/>
      <c r="G132" s="864"/>
      <c r="H132" s="864"/>
      <c r="I132" s="864"/>
      <c r="J132" s="864"/>
      <c r="K132" s="865"/>
      <c r="L132" s="865"/>
      <c r="M132" s="865"/>
    </row>
    <row r="133" spans="1:13" ht="15" customHeight="1" x14ac:dyDescent="0.25">
      <c r="A133" s="501"/>
      <c r="B133" s="4161"/>
      <c r="C133" s="863" t="s">
        <v>1856</v>
      </c>
      <c r="D133" s="864">
        <v>1.25</v>
      </c>
      <c r="E133" s="864">
        <v>1.25</v>
      </c>
      <c r="F133" s="855"/>
      <c r="G133" s="864"/>
      <c r="H133" s="864"/>
      <c r="I133" s="864">
        <v>12</v>
      </c>
      <c r="J133" s="864"/>
      <c r="K133" s="865">
        <v>24.9</v>
      </c>
      <c r="L133" s="865">
        <v>11.666666666666666</v>
      </c>
      <c r="M133" s="865">
        <v>22.416666666666668</v>
      </c>
    </row>
    <row r="134" spans="1:13" ht="15" customHeight="1" x14ac:dyDescent="0.25">
      <c r="A134" s="501"/>
      <c r="B134" s="4161"/>
      <c r="C134" s="863" t="s">
        <v>465</v>
      </c>
      <c r="D134" s="864"/>
      <c r="E134" s="864"/>
      <c r="F134" s="855"/>
      <c r="G134" s="864"/>
      <c r="H134" s="864"/>
      <c r="I134" s="864"/>
      <c r="J134" s="864"/>
      <c r="K134" s="865"/>
      <c r="L134" s="865"/>
      <c r="M134" s="865"/>
    </row>
    <row r="135" spans="1:13" ht="15" customHeight="1" x14ac:dyDescent="0.25">
      <c r="A135" s="501"/>
      <c r="B135" s="4161"/>
      <c r="C135" s="863" t="s">
        <v>1857</v>
      </c>
      <c r="D135" s="864"/>
      <c r="E135" s="864"/>
      <c r="F135" s="855"/>
      <c r="G135" s="864"/>
      <c r="H135" s="864"/>
      <c r="I135" s="864"/>
      <c r="J135" s="864"/>
      <c r="K135" s="865"/>
      <c r="L135" s="865"/>
      <c r="M135" s="865"/>
    </row>
    <row r="136" spans="1:13" ht="15" customHeight="1" x14ac:dyDescent="0.25">
      <c r="A136" s="501"/>
      <c r="B136" s="4161"/>
      <c r="C136" s="863" t="s">
        <v>1858</v>
      </c>
      <c r="D136" s="864">
        <v>3.07</v>
      </c>
      <c r="E136" s="864">
        <v>1.67</v>
      </c>
      <c r="F136" s="855"/>
      <c r="G136" s="864">
        <v>18</v>
      </c>
      <c r="H136" s="864"/>
      <c r="I136" s="864">
        <v>37.15</v>
      </c>
      <c r="J136" s="864"/>
      <c r="K136" s="865">
        <v>32.783333333333331</v>
      </c>
      <c r="L136" s="865">
        <v>42.633333333333333</v>
      </c>
      <c r="M136" s="865">
        <v>24.333333333333332</v>
      </c>
    </row>
    <row r="137" spans="1:13" ht="15" customHeight="1" x14ac:dyDescent="0.25">
      <c r="A137" s="501"/>
      <c r="B137" s="4161"/>
      <c r="C137" s="863" t="s">
        <v>1859</v>
      </c>
      <c r="D137" s="855"/>
      <c r="E137" s="864">
        <v>0.57999999999999996</v>
      </c>
      <c r="F137" s="855"/>
      <c r="G137" s="864"/>
      <c r="H137" s="864"/>
      <c r="I137" s="864">
        <v>0.65</v>
      </c>
      <c r="J137" s="864"/>
      <c r="K137" s="865">
        <v>15.383333333333333</v>
      </c>
      <c r="L137" s="865">
        <v>4.75</v>
      </c>
      <c r="M137" s="865">
        <v>14.166666666666666</v>
      </c>
    </row>
    <row r="138" spans="1:13" ht="15" customHeight="1" x14ac:dyDescent="0.25">
      <c r="A138" s="501"/>
      <c r="B138" s="4161"/>
      <c r="C138" s="863" t="s">
        <v>1860</v>
      </c>
      <c r="D138" s="864">
        <v>0.67</v>
      </c>
      <c r="E138" s="864">
        <v>0.3</v>
      </c>
      <c r="F138" s="855"/>
      <c r="G138" s="864"/>
      <c r="H138" s="864"/>
      <c r="I138" s="864"/>
      <c r="J138" s="864"/>
      <c r="K138" s="865"/>
      <c r="L138" s="865"/>
      <c r="M138" s="865"/>
    </row>
    <row r="139" spans="1:13" ht="15" customHeight="1" x14ac:dyDescent="0.25">
      <c r="A139" s="501"/>
      <c r="B139" s="4161"/>
      <c r="C139" s="863" t="s">
        <v>1861</v>
      </c>
      <c r="D139" s="864">
        <v>22.25</v>
      </c>
      <c r="E139" s="864">
        <v>7.33</v>
      </c>
      <c r="F139" s="855"/>
      <c r="G139" s="864"/>
      <c r="H139" s="864"/>
      <c r="I139" s="864"/>
      <c r="J139" s="864"/>
      <c r="K139" s="865"/>
      <c r="L139" s="865"/>
      <c r="M139" s="865"/>
    </row>
    <row r="140" spans="1:13" ht="15" customHeight="1" x14ac:dyDescent="0.25">
      <c r="A140" s="501"/>
      <c r="B140" s="4161"/>
      <c r="C140" s="866" t="s">
        <v>1862</v>
      </c>
      <c r="D140" s="855"/>
      <c r="E140" s="855"/>
      <c r="F140" s="858"/>
      <c r="G140" s="864"/>
      <c r="H140" s="864"/>
      <c r="I140" s="864"/>
      <c r="J140" s="864"/>
      <c r="K140" s="865"/>
      <c r="L140" s="865"/>
      <c r="M140" s="865"/>
    </row>
    <row r="141" spans="1:13" ht="15" customHeight="1" x14ac:dyDescent="0.25">
      <c r="A141" s="501"/>
      <c r="B141" s="4161"/>
      <c r="C141" s="863" t="s">
        <v>1863</v>
      </c>
      <c r="D141" s="855"/>
      <c r="E141" s="855"/>
      <c r="F141" s="855"/>
      <c r="G141" s="864"/>
      <c r="H141" s="864"/>
      <c r="I141" s="864"/>
      <c r="J141" s="864"/>
      <c r="K141" s="865">
        <v>10.283333333333333</v>
      </c>
      <c r="L141" s="865">
        <v>18.616666666666667</v>
      </c>
      <c r="M141" s="865">
        <v>20</v>
      </c>
    </row>
    <row r="142" spans="1:13" ht="15" customHeight="1" x14ac:dyDescent="0.25">
      <c r="A142" s="501"/>
      <c r="B142" s="4161"/>
      <c r="C142" s="863" t="s">
        <v>1864</v>
      </c>
      <c r="D142" s="855"/>
      <c r="E142" s="855"/>
      <c r="F142" s="855"/>
      <c r="G142" s="864"/>
      <c r="H142" s="864"/>
      <c r="I142" s="864"/>
      <c r="J142" s="864"/>
      <c r="K142" s="865">
        <v>1.1666666666666667</v>
      </c>
      <c r="L142" s="865">
        <v>1.4</v>
      </c>
      <c r="M142" s="865">
        <v>0.5</v>
      </c>
    </row>
    <row r="143" spans="1:13" ht="15" customHeight="1" x14ac:dyDescent="0.25">
      <c r="A143" s="501"/>
      <c r="B143" s="4161"/>
      <c r="C143" s="863" t="s">
        <v>1865</v>
      </c>
      <c r="D143" s="864">
        <v>0.42</v>
      </c>
      <c r="E143" s="855"/>
      <c r="F143" s="855"/>
      <c r="G143" s="864"/>
      <c r="H143" s="864"/>
      <c r="I143" s="864"/>
      <c r="J143" s="864"/>
      <c r="K143" s="864"/>
      <c r="L143" s="864"/>
      <c r="M143" s="864"/>
    </row>
    <row r="144" spans="1:13" ht="15" customHeight="1" x14ac:dyDescent="0.25">
      <c r="A144" s="501"/>
      <c r="B144" s="4161"/>
      <c r="C144" s="838" t="s">
        <v>1866</v>
      </c>
      <c r="D144" s="833"/>
      <c r="E144" s="855"/>
      <c r="F144" s="855"/>
      <c r="G144" s="864"/>
      <c r="H144" s="864"/>
      <c r="I144" s="864"/>
      <c r="J144" s="864"/>
      <c r="K144" s="864"/>
      <c r="L144" s="864"/>
      <c r="M144" s="864"/>
    </row>
    <row r="145" spans="1:13" ht="15" customHeight="1" x14ac:dyDescent="0.25">
      <c r="A145" s="501"/>
      <c r="B145" s="4161"/>
      <c r="C145" s="863" t="s">
        <v>1867</v>
      </c>
      <c r="D145" s="855"/>
      <c r="E145" s="855"/>
      <c r="F145" s="855"/>
      <c r="G145" s="864"/>
      <c r="H145" s="864"/>
      <c r="I145" s="864"/>
      <c r="J145" s="864"/>
      <c r="K145" s="864"/>
      <c r="L145" s="864"/>
      <c r="M145" s="864"/>
    </row>
    <row r="146" spans="1:13" ht="15" customHeight="1" x14ac:dyDescent="0.25">
      <c r="A146" s="501"/>
      <c r="B146" s="4161"/>
      <c r="C146" s="507" t="s">
        <v>82</v>
      </c>
      <c r="D146" s="855"/>
      <c r="E146" s="855"/>
      <c r="F146" s="855"/>
      <c r="G146" s="864"/>
      <c r="H146" s="864"/>
      <c r="I146" s="864"/>
      <c r="J146" s="864"/>
      <c r="K146" s="864"/>
      <c r="L146" s="864"/>
      <c r="M146" s="864"/>
    </row>
    <row r="147" spans="1:13" ht="15" customHeight="1" x14ac:dyDescent="0.25">
      <c r="A147" s="501"/>
      <c r="B147" s="4161"/>
      <c r="C147" s="863" t="s">
        <v>1868</v>
      </c>
      <c r="D147" s="855"/>
      <c r="E147" s="855"/>
      <c r="F147" s="855"/>
      <c r="G147" s="864"/>
      <c r="H147" s="864"/>
      <c r="I147" s="864">
        <v>4.6500000000000004</v>
      </c>
      <c r="J147" s="864"/>
      <c r="K147" s="864"/>
      <c r="L147" s="864"/>
      <c r="M147" s="864"/>
    </row>
    <row r="148" spans="1:13" ht="15" customHeight="1" x14ac:dyDescent="0.25">
      <c r="A148" s="501"/>
      <c r="B148" s="4161"/>
      <c r="C148" s="863" t="s">
        <v>100</v>
      </c>
      <c r="D148" s="855"/>
      <c r="E148" s="855"/>
      <c r="F148" s="855"/>
      <c r="G148" s="864"/>
      <c r="H148" s="864"/>
      <c r="I148" s="864"/>
      <c r="J148" s="864"/>
      <c r="K148" s="864"/>
      <c r="L148" s="864"/>
      <c r="M148" s="864"/>
    </row>
    <row r="149" spans="1:13" ht="15" customHeight="1" x14ac:dyDescent="0.25">
      <c r="A149" s="501"/>
      <c r="B149" s="4161"/>
      <c r="C149" s="863" t="s">
        <v>58</v>
      </c>
      <c r="D149" s="855"/>
      <c r="E149" s="855"/>
      <c r="F149" s="855"/>
      <c r="G149" s="864"/>
      <c r="H149" s="864"/>
      <c r="I149" s="864">
        <v>5.04</v>
      </c>
      <c r="J149" s="864"/>
      <c r="K149" s="864"/>
      <c r="L149" s="864"/>
      <c r="M149" s="864"/>
    </row>
    <row r="150" spans="1:13" ht="15" customHeight="1" x14ac:dyDescent="0.25">
      <c r="A150" s="501"/>
      <c r="B150" s="4161"/>
      <c r="C150" s="863" t="s">
        <v>1869</v>
      </c>
      <c r="D150" s="855"/>
      <c r="E150" s="855"/>
      <c r="F150" s="855"/>
      <c r="G150" s="864"/>
      <c r="H150" s="864"/>
      <c r="I150" s="864">
        <v>17.670000000000002</v>
      </c>
      <c r="J150" s="864"/>
      <c r="K150" s="864"/>
      <c r="L150" s="864"/>
      <c r="M150" s="864"/>
    </row>
    <row r="151" spans="1:13" ht="15" customHeight="1" x14ac:dyDescent="0.25">
      <c r="B151" s="4155">
        <v>45505</v>
      </c>
      <c r="C151" s="804" t="s">
        <v>1843</v>
      </c>
      <c r="D151" s="861" t="s">
        <v>1843</v>
      </c>
      <c r="E151" s="837"/>
      <c r="F151" s="837"/>
      <c r="G151" s="837"/>
      <c r="H151" s="837"/>
      <c r="I151" s="837"/>
      <c r="J151" s="837"/>
      <c r="K151" s="837"/>
      <c r="L151" s="861" t="s">
        <v>1843</v>
      </c>
      <c r="M151" s="861"/>
    </row>
    <row r="152" spans="1:13" ht="15" customHeight="1" x14ac:dyDescent="0.25">
      <c r="B152" s="4155"/>
      <c r="C152" s="867"/>
      <c r="D152" s="805" t="s">
        <v>1844</v>
      </c>
      <c r="E152" s="805" t="s">
        <v>1845</v>
      </c>
      <c r="F152" s="805"/>
      <c r="G152" s="805" t="s">
        <v>1846</v>
      </c>
      <c r="H152" s="805"/>
      <c r="I152" s="805" t="s">
        <v>1068</v>
      </c>
      <c r="J152" s="805"/>
      <c r="K152" s="805" t="s">
        <v>59</v>
      </c>
      <c r="L152" s="805" t="s">
        <v>95</v>
      </c>
      <c r="M152" s="805" t="s">
        <v>1304</v>
      </c>
    </row>
    <row r="153" spans="1:13" ht="15" customHeight="1" x14ac:dyDescent="0.25">
      <c r="B153" s="4155"/>
      <c r="C153" s="857" t="s">
        <v>1854</v>
      </c>
      <c r="D153" s="865">
        <v>32.25</v>
      </c>
      <c r="E153" s="865">
        <v>35.67</v>
      </c>
      <c r="F153" s="855"/>
      <c r="G153" s="865">
        <v>24</v>
      </c>
      <c r="H153" s="855"/>
      <c r="I153" s="865">
        <v>592.04999999999995</v>
      </c>
      <c r="J153" s="855"/>
      <c r="K153" s="865">
        <v>108.8</v>
      </c>
      <c r="L153" s="865">
        <v>116.08333333333333</v>
      </c>
      <c r="M153" s="865">
        <v>171.16666666666666</v>
      </c>
    </row>
    <row r="154" spans="1:13" ht="15" customHeight="1" x14ac:dyDescent="0.25">
      <c r="B154" s="4155"/>
      <c r="C154" s="857" t="s">
        <v>1855</v>
      </c>
      <c r="D154" s="865"/>
      <c r="E154" s="865"/>
      <c r="F154" s="855"/>
      <c r="G154" s="865"/>
      <c r="H154" s="855"/>
      <c r="I154" s="865"/>
      <c r="J154" s="855"/>
      <c r="K154" s="865"/>
      <c r="L154" s="865"/>
      <c r="M154" s="865"/>
    </row>
    <row r="155" spans="1:13" ht="15" customHeight="1" x14ac:dyDescent="0.25">
      <c r="B155" s="4155"/>
      <c r="C155" s="857" t="s">
        <v>1856</v>
      </c>
      <c r="D155" s="865"/>
      <c r="E155" s="865"/>
      <c r="F155" s="855"/>
      <c r="G155" s="865">
        <v>10</v>
      </c>
      <c r="H155" s="855"/>
      <c r="I155" s="865">
        <v>3</v>
      </c>
      <c r="J155" s="855"/>
      <c r="K155" s="865">
        <v>6.6333333333333329</v>
      </c>
      <c r="L155" s="865">
        <v>10.25</v>
      </c>
      <c r="M155" s="865">
        <v>9</v>
      </c>
    </row>
    <row r="156" spans="1:13" ht="15" customHeight="1" x14ac:dyDescent="0.25">
      <c r="B156" s="4155"/>
      <c r="C156" s="857" t="s">
        <v>465</v>
      </c>
      <c r="D156" s="865"/>
      <c r="E156" s="865"/>
      <c r="F156" s="855"/>
      <c r="G156" s="865"/>
      <c r="H156" s="855"/>
      <c r="I156" s="865"/>
      <c r="J156" s="855"/>
      <c r="K156" s="865"/>
      <c r="L156" s="865"/>
      <c r="M156" s="865"/>
    </row>
    <row r="157" spans="1:13" ht="15" customHeight="1" x14ac:dyDescent="0.25">
      <c r="B157" s="4155"/>
      <c r="C157" s="857" t="s">
        <v>1857</v>
      </c>
      <c r="D157" s="865"/>
      <c r="E157" s="865"/>
      <c r="F157" s="855"/>
      <c r="G157" s="865"/>
      <c r="H157" s="855"/>
      <c r="I157" s="865"/>
      <c r="J157" s="855"/>
      <c r="K157" s="865"/>
      <c r="L157" s="865"/>
      <c r="M157" s="865"/>
    </row>
    <row r="158" spans="1:13" ht="15" customHeight="1" x14ac:dyDescent="0.25">
      <c r="B158" s="4155"/>
      <c r="C158" s="857" t="s">
        <v>1858</v>
      </c>
      <c r="D158" s="868">
        <v>21.08</v>
      </c>
      <c r="E158" s="868">
        <v>4.1500000000000004</v>
      </c>
      <c r="F158" s="855"/>
      <c r="G158" s="865"/>
      <c r="H158" s="855"/>
      <c r="I158" s="865">
        <v>4.5</v>
      </c>
      <c r="J158" s="855"/>
      <c r="K158" s="865">
        <v>13.85</v>
      </c>
      <c r="L158" s="865">
        <v>32.716666666666669</v>
      </c>
      <c r="M158" s="865">
        <v>84.5</v>
      </c>
    </row>
    <row r="159" spans="1:13" ht="15" customHeight="1" x14ac:dyDescent="0.25">
      <c r="B159" s="4155"/>
      <c r="C159" s="857" t="s">
        <v>1859</v>
      </c>
      <c r="D159" s="868">
        <v>0.33</v>
      </c>
      <c r="E159" s="868">
        <v>1</v>
      </c>
      <c r="F159" s="855"/>
      <c r="G159" s="865"/>
      <c r="H159" s="855"/>
      <c r="I159" s="865">
        <v>3.66</v>
      </c>
      <c r="J159" s="855"/>
      <c r="K159" s="865">
        <v>8.6</v>
      </c>
      <c r="L159" s="865">
        <v>10.199999999999999</v>
      </c>
      <c r="M159" s="865">
        <v>41.166666666666664</v>
      </c>
    </row>
    <row r="160" spans="1:13" ht="15" customHeight="1" x14ac:dyDescent="0.25">
      <c r="B160" s="4155"/>
      <c r="C160" s="857" t="s">
        <v>1860</v>
      </c>
      <c r="D160" s="868"/>
      <c r="E160" s="868"/>
      <c r="F160" s="855"/>
      <c r="G160" s="855"/>
      <c r="H160" s="855"/>
      <c r="I160" s="865"/>
      <c r="J160" s="855"/>
      <c r="K160" s="865"/>
      <c r="L160" s="865"/>
      <c r="M160" s="865"/>
    </row>
    <row r="161" spans="2:13" ht="15" customHeight="1" x14ac:dyDescent="0.25">
      <c r="B161" s="4155"/>
      <c r="C161" s="857" t="s">
        <v>1861</v>
      </c>
      <c r="D161" s="868">
        <v>11.5</v>
      </c>
      <c r="E161" s="868">
        <v>11</v>
      </c>
      <c r="F161" s="855"/>
      <c r="G161" s="855"/>
      <c r="H161" s="855"/>
      <c r="I161" s="865"/>
      <c r="J161" s="855"/>
      <c r="K161" s="865"/>
      <c r="L161" s="865"/>
      <c r="M161" s="865"/>
    </row>
    <row r="162" spans="2:13" ht="15" customHeight="1" x14ac:dyDescent="0.25">
      <c r="B162" s="4155"/>
      <c r="C162" s="838" t="s">
        <v>1862</v>
      </c>
      <c r="D162" s="868"/>
      <c r="E162" s="868"/>
      <c r="F162" s="858"/>
      <c r="G162" s="855"/>
      <c r="H162" s="869"/>
      <c r="I162" s="865"/>
      <c r="J162" s="858"/>
      <c r="K162" s="865"/>
      <c r="L162" s="865"/>
      <c r="M162" s="865"/>
    </row>
    <row r="163" spans="2:13" ht="15" customHeight="1" x14ac:dyDescent="0.25">
      <c r="B163" s="4155"/>
      <c r="C163" s="857" t="s">
        <v>1863</v>
      </c>
      <c r="D163" s="868"/>
      <c r="E163" s="868"/>
      <c r="F163" s="855"/>
      <c r="G163" s="855"/>
      <c r="H163" s="855"/>
      <c r="I163" s="865">
        <v>0.5</v>
      </c>
      <c r="J163" s="855"/>
      <c r="K163" s="865">
        <v>24.383333333333333</v>
      </c>
      <c r="L163" s="865">
        <v>8.9499999999999993</v>
      </c>
      <c r="M163" s="865">
        <v>13.416666666666666</v>
      </c>
    </row>
    <row r="164" spans="2:13" ht="15" customHeight="1" x14ac:dyDescent="0.25">
      <c r="B164" s="4155"/>
      <c r="C164" s="857" t="s">
        <v>1864</v>
      </c>
      <c r="D164" s="868">
        <v>2</v>
      </c>
      <c r="E164" s="868">
        <v>2</v>
      </c>
      <c r="F164" s="855"/>
      <c r="G164" s="855"/>
      <c r="H164" s="855"/>
      <c r="I164" s="865"/>
      <c r="J164" s="855"/>
      <c r="K164" s="865">
        <v>2.8333333333333335</v>
      </c>
      <c r="L164" s="865">
        <v>6.0333333333333332</v>
      </c>
      <c r="M164" s="865">
        <v>2.1666666666666665</v>
      </c>
    </row>
    <row r="165" spans="2:13" ht="15" customHeight="1" x14ac:dyDescent="0.25">
      <c r="B165" s="4155"/>
      <c r="C165" s="857" t="s">
        <v>1865</v>
      </c>
      <c r="D165" s="868">
        <v>0.75</v>
      </c>
      <c r="E165" s="868"/>
      <c r="F165" s="855"/>
      <c r="G165" s="855"/>
      <c r="H165" s="855"/>
      <c r="I165" s="865"/>
      <c r="J165" s="855"/>
      <c r="K165" s="865"/>
      <c r="L165" s="865"/>
      <c r="M165" s="865"/>
    </row>
    <row r="166" spans="2:13" ht="15" customHeight="1" x14ac:dyDescent="0.25">
      <c r="B166" s="4155"/>
      <c r="C166" s="838" t="s">
        <v>1866</v>
      </c>
      <c r="D166" s="868"/>
      <c r="E166" s="868"/>
      <c r="F166" s="855"/>
      <c r="G166" s="855"/>
      <c r="H166" s="855"/>
      <c r="I166" s="865"/>
      <c r="J166" s="855"/>
      <c r="K166" s="865"/>
      <c r="L166" s="865"/>
      <c r="M166" s="865"/>
    </row>
    <row r="167" spans="2:13" ht="15" customHeight="1" x14ac:dyDescent="0.25">
      <c r="B167" s="4155"/>
      <c r="C167" s="857" t="s">
        <v>1867</v>
      </c>
      <c r="D167" s="868">
        <v>13.75</v>
      </c>
      <c r="E167" s="868">
        <v>8</v>
      </c>
      <c r="F167" s="855"/>
      <c r="G167" s="855"/>
      <c r="H167" s="855"/>
      <c r="I167" s="865"/>
      <c r="J167" s="855"/>
      <c r="K167" s="865"/>
      <c r="L167" s="865"/>
      <c r="M167" s="865"/>
    </row>
    <row r="168" spans="2:13" ht="15" customHeight="1" x14ac:dyDescent="0.25">
      <c r="B168" s="4155"/>
      <c r="C168" s="857" t="s">
        <v>82</v>
      </c>
      <c r="D168" s="865"/>
      <c r="E168" s="865"/>
      <c r="F168" s="855"/>
      <c r="G168" s="855"/>
      <c r="H168" s="855"/>
      <c r="I168" s="865"/>
      <c r="J168" s="855"/>
      <c r="K168" s="855"/>
      <c r="L168" s="855"/>
      <c r="M168" s="855"/>
    </row>
    <row r="169" spans="2:13" ht="15" customHeight="1" x14ac:dyDescent="0.25">
      <c r="B169" s="4155"/>
      <c r="C169" s="857" t="s">
        <v>1868</v>
      </c>
      <c r="D169" s="865"/>
      <c r="E169" s="865"/>
      <c r="F169" s="855"/>
      <c r="G169" s="855"/>
      <c r="H169" s="855"/>
      <c r="I169" s="865">
        <v>9.5</v>
      </c>
      <c r="J169" s="855"/>
      <c r="K169" s="855"/>
      <c r="L169" s="855"/>
      <c r="M169" s="855"/>
    </row>
    <row r="170" spans="2:13" ht="15" customHeight="1" x14ac:dyDescent="0.25">
      <c r="B170" s="4155"/>
      <c r="C170" s="857" t="s">
        <v>100</v>
      </c>
      <c r="D170" s="865"/>
      <c r="E170" s="865"/>
      <c r="F170" s="855"/>
      <c r="G170" s="855"/>
      <c r="H170" s="855"/>
      <c r="I170" s="865">
        <v>0.63</v>
      </c>
      <c r="J170" s="855"/>
      <c r="K170" s="855"/>
      <c r="L170" s="855"/>
      <c r="M170" s="855"/>
    </row>
    <row r="171" spans="2:13" ht="15" customHeight="1" x14ac:dyDescent="0.25">
      <c r="B171" s="4155"/>
      <c r="C171" s="857" t="s">
        <v>58</v>
      </c>
      <c r="D171" s="865"/>
      <c r="E171" s="865"/>
      <c r="F171" s="855"/>
      <c r="G171" s="855"/>
      <c r="H171" s="855"/>
      <c r="I171" s="865">
        <v>9.24</v>
      </c>
      <c r="J171" s="855"/>
      <c r="K171" s="855"/>
      <c r="L171" s="855"/>
      <c r="M171" s="855"/>
    </row>
    <row r="172" spans="2:13" ht="15" customHeight="1" x14ac:dyDescent="0.25">
      <c r="B172" s="4155"/>
      <c r="C172" s="857" t="s">
        <v>1869</v>
      </c>
      <c r="D172" s="865"/>
      <c r="E172" s="865"/>
      <c r="F172" s="855"/>
      <c r="G172" s="855"/>
      <c r="H172" s="855"/>
      <c r="I172" s="865">
        <v>74.47</v>
      </c>
      <c r="J172" s="855"/>
      <c r="K172" s="855"/>
      <c r="L172" s="855"/>
      <c r="M172" s="855"/>
    </row>
    <row r="173" spans="2:13" ht="15" customHeight="1" x14ac:dyDescent="0.25">
      <c r="B173" s="4155">
        <v>45536</v>
      </c>
      <c r="C173" s="804" t="s">
        <v>1843</v>
      </c>
      <c r="D173" s="861" t="s">
        <v>1843</v>
      </c>
      <c r="E173" s="837"/>
      <c r="F173" s="837"/>
      <c r="G173" s="837"/>
      <c r="H173" s="837"/>
      <c r="I173" s="837"/>
      <c r="J173" s="837"/>
      <c r="K173" s="837"/>
      <c r="L173" s="861" t="s">
        <v>1843</v>
      </c>
      <c r="M173" s="861"/>
    </row>
    <row r="174" spans="2:13" ht="15" customHeight="1" x14ac:dyDescent="0.25">
      <c r="B174" s="4155"/>
      <c r="C174" s="867"/>
      <c r="D174" s="805" t="s">
        <v>1844</v>
      </c>
      <c r="E174" s="805" t="s">
        <v>1845</v>
      </c>
      <c r="F174" s="805"/>
      <c r="G174" s="805" t="s">
        <v>1846</v>
      </c>
      <c r="H174" s="805"/>
      <c r="I174" s="805" t="s">
        <v>1068</v>
      </c>
      <c r="J174" s="805"/>
      <c r="K174" s="805" t="s">
        <v>59</v>
      </c>
      <c r="L174" s="805" t="s">
        <v>95</v>
      </c>
      <c r="M174" s="805" t="s">
        <v>1304</v>
      </c>
    </row>
    <row r="175" spans="2:13" ht="15" customHeight="1" x14ac:dyDescent="0.25">
      <c r="B175" s="4155"/>
      <c r="C175" s="857" t="s">
        <v>1854</v>
      </c>
      <c r="D175" s="868">
        <v>18</v>
      </c>
      <c r="E175" s="868">
        <v>16</v>
      </c>
      <c r="F175" s="868"/>
      <c r="G175" s="868"/>
      <c r="H175" s="868"/>
      <c r="I175" s="868">
        <v>547.54999999999995</v>
      </c>
      <c r="J175" s="868"/>
      <c r="K175" s="868">
        <v>121.93333333333334</v>
      </c>
      <c r="L175" s="868">
        <v>90.85</v>
      </c>
      <c r="M175" s="868">
        <v>147.08333333333334</v>
      </c>
    </row>
    <row r="176" spans="2:13" ht="15" customHeight="1" x14ac:dyDescent="0.25">
      <c r="B176" s="4155"/>
      <c r="C176" s="857" t="s">
        <v>1855</v>
      </c>
      <c r="D176" s="868"/>
      <c r="E176" s="868"/>
      <c r="F176" s="868"/>
      <c r="G176" s="868"/>
      <c r="H176" s="868"/>
      <c r="I176" s="868"/>
      <c r="J176" s="868"/>
      <c r="K176" s="868"/>
      <c r="L176" s="868"/>
      <c r="M176" s="868"/>
    </row>
    <row r="177" spans="2:13" ht="15" customHeight="1" x14ac:dyDescent="0.25">
      <c r="B177" s="4155"/>
      <c r="C177" s="857" t="s">
        <v>1856</v>
      </c>
      <c r="D177" s="868"/>
      <c r="E177" s="868">
        <v>1.92</v>
      </c>
      <c r="F177" s="868"/>
      <c r="G177" s="868"/>
      <c r="H177" s="868"/>
      <c r="I177" s="868"/>
      <c r="J177" s="868"/>
      <c r="K177" s="868">
        <v>22.25</v>
      </c>
      <c r="L177" s="868">
        <v>14.633333333333333</v>
      </c>
      <c r="M177" s="868">
        <v>10.166666666666666</v>
      </c>
    </row>
    <row r="178" spans="2:13" ht="15" customHeight="1" x14ac:dyDescent="0.25">
      <c r="B178" s="4155"/>
      <c r="C178" s="857" t="s">
        <v>465</v>
      </c>
      <c r="D178" s="868"/>
      <c r="E178" s="868"/>
      <c r="F178" s="868"/>
      <c r="G178" s="868"/>
      <c r="H178" s="868"/>
      <c r="I178" s="868"/>
      <c r="J178" s="868"/>
      <c r="K178" s="868"/>
      <c r="L178" s="868"/>
      <c r="M178" s="868"/>
    </row>
    <row r="179" spans="2:13" ht="15" customHeight="1" x14ac:dyDescent="0.25">
      <c r="B179" s="4155"/>
      <c r="C179" s="857" t="s">
        <v>1857</v>
      </c>
      <c r="D179" s="868"/>
      <c r="E179" s="868"/>
      <c r="F179" s="868"/>
      <c r="G179" s="868"/>
      <c r="H179" s="868"/>
      <c r="I179" s="868"/>
      <c r="J179" s="868"/>
      <c r="K179" s="868"/>
      <c r="L179" s="868"/>
      <c r="M179" s="868"/>
    </row>
    <row r="180" spans="2:13" ht="15" customHeight="1" x14ac:dyDescent="0.25">
      <c r="B180" s="4155"/>
      <c r="C180" s="857" t="s">
        <v>1858</v>
      </c>
      <c r="D180" s="868">
        <v>2</v>
      </c>
      <c r="E180" s="868">
        <v>2.42</v>
      </c>
      <c r="F180" s="868"/>
      <c r="G180" s="868"/>
      <c r="H180" s="868"/>
      <c r="I180" s="868">
        <v>14.43</v>
      </c>
      <c r="J180" s="868"/>
      <c r="K180" s="868">
        <v>19.616666666666667</v>
      </c>
      <c r="L180" s="868">
        <v>38.549999999999997</v>
      </c>
      <c r="M180" s="868">
        <v>22.083333333333332</v>
      </c>
    </row>
    <row r="181" spans="2:13" ht="15" customHeight="1" x14ac:dyDescent="0.25">
      <c r="B181" s="4155"/>
      <c r="C181" s="857" t="s">
        <v>1859</v>
      </c>
      <c r="D181" s="868">
        <v>1.75</v>
      </c>
      <c r="E181" s="868">
        <v>4</v>
      </c>
      <c r="F181" s="868"/>
      <c r="G181" s="868"/>
      <c r="H181" s="868"/>
      <c r="I181" s="868">
        <v>1.6</v>
      </c>
      <c r="J181" s="868"/>
      <c r="K181" s="868">
        <v>8.1833333333333336</v>
      </c>
      <c r="L181" s="868">
        <v>6.35</v>
      </c>
      <c r="M181" s="868">
        <v>10.75</v>
      </c>
    </row>
    <row r="182" spans="2:13" ht="15" customHeight="1" x14ac:dyDescent="0.25">
      <c r="B182" s="4155"/>
      <c r="C182" s="857" t="s">
        <v>1860</v>
      </c>
      <c r="D182" s="868"/>
      <c r="E182" s="868">
        <v>1.25</v>
      </c>
      <c r="F182" s="868"/>
      <c r="G182" s="868"/>
      <c r="H182" s="868"/>
      <c r="I182" s="868"/>
      <c r="J182" s="868"/>
      <c r="K182" s="868"/>
      <c r="L182" s="868"/>
      <c r="M182" s="868"/>
    </row>
    <row r="183" spans="2:13" ht="15" customHeight="1" x14ac:dyDescent="0.25">
      <c r="B183" s="4155"/>
      <c r="C183" s="857" t="s">
        <v>1861</v>
      </c>
      <c r="D183" s="868">
        <v>18.329999999999998</v>
      </c>
      <c r="E183" s="868">
        <v>22.83</v>
      </c>
      <c r="F183" s="868"/>
      <c r="G183" s="868"/>
      <c r="H183" s="868"/>
      <c r="I183" s="868"/>
      <c r="J183" s="868"/>
      <c r="K183" s="868"/>
      <c r="L183" s="868"/>
      <c r="M183" s="868"/>
    </row>
    <row r="184" spans="2:13" ht="15" customHeight="1" x14ac:dyDescent="0.25">
      <c r="B184" s="4155"/>
      <c r="C184" s="838" t="s">
        <v>1862</v>
      </c>
      <c r="D184" s="868"/>
      <c r="E184" s="868"/>
      <c r="F184" s="868"/>
      <c r="G184" s="868"/>
      <c r="H184" s="868"/>
      <c r="I184" s="868"/>
      <c r="J184" s="868"/>
      <c r="K184" s="868"/>
      <c r="L184" s="868"/>
      <c r="M184" s="868"/>
    </row>
    <row r="185" spans="2:13" ht="15" customHeight="1" x14ac:dyDescent="0.25">
      <c r="B185" s="4155"/>
      <c r="C185" s="857" t="s">
        <v>1863</v>
      </c>
      <c r="D185" s="868"/>
      <c r="E185" s="868"/>
      <c r="F185" s="868"/>
      <c r="G185" s="868"/>
      <c r="H185" s="868"/>
      <c r="I185" s="868"/>
      <c r="J185" s="868"/>
      <c r="K185" s="868">
        <v>11.083333333333334</v>
      </c>
      <c r="L185" s="868">
        <v>9.75</v>
      </c>
      <c r="M185" s="868">
        <v>14.083333333333334</v>
      </c>
    </row>
    <row r="186" spans="2:13" ht="15" customHeight="1" x14ac:dyDescent="0.25">
      <c r="B186" s="4155"/>
      <c r="C186" s="857" t="s">
        <v>1864</v>
      </c>
      <c r="D186" s="868"/>
      <c r="E186" s="868"/>
      <c r="F186" s="868"/>
      <c r="G186" s="868"/>
      <c r="H186" s="868"/>
      <c r="I186" s="868"/>
      <c r="J186" s="868"/>
      <c r="K186" s="868">
        <v>0.25</v>
      </c>
      <c r="L186" s="868">
        <v>3.8</v>
      </c>
      <c r="M186" s="868">
        <v>4.416666666666667</v>
      </c>
    </row>
    <row r="187" spans="2:13" ht="15" customHeight="1" x14ac:dyDescent="0.25">
      <c r="B187" s="4155"/>
      <c r="C187" s="857" t="s">
        <v>1865</v>
      </c>
      <c r="D187" s="868">
        <v>0.67</v>
      </c>
      <c r="E187" s="868"/>
      <c r="F187" s="868"/>
      <c r="G187" s="868"/>
      <c r="H187" s="868"/>
      <c r="I187" s="868"/>
      <c r="J187" s="868"/>
      <c r="K187" s="868"/>
      <c r="L187" s="868"/>
      <c r="M187" s="868"/>
    </row>
    <row r="188" spans="2:13" ht="15" customHeight="1" x14ac:dyDescent="0.25">
      <c r="B188" s="4155"/>
      <c r="C188" s="838" t="s">
        <v>1866</v>
      </c>
      <c r="D188" s="868"/>
      <c r="E188" s="868"/>
      <c r="F188" s="868"/>
      <c r="G188" s="868"/>
      <c r="H188" s="868"/>
      <c r="I188" s="868"/>
      <c r="J188" s="868"/>
      <c r="K188" s="868"/>
      <c r="L188" s="868"/>
      <c r="M188" s="868"/>
    </row>
    <row r="189" spans="2:13" ht="15" customHeight="1" x14ac:dyDescent="0.25">
      <c r="B189" s="4155"/>
      <c r="C189" s="857" t="s">
        <v>1867</v>
      </c>
      <c r="D189" s="868">
        <v>10.41</v>
      </c>
      <c r="E189" s="868">
        <v>11.5</v>
      </c>
      <c r="F189" s="868"/>
      <c r="G189" s="868"/>
      <c r="H189" s="868"/>
      <c r="I189" s="868"/>
      <c r="J189" s="868"/>
      <c r="K189" s="868"/>
      <c r="L189" s="868"/>
      <c r="M189" s="868"/>
    </row>
    <row r="190" spans="2:13" ht="15" customHeight="1" x14ac:dyDescent="0.25">
      <c r="B190" s="4155"/>
      <c r="C190" s="857" t="s">
        <v>82</v>
      </c>
      <c r="D190" s="868">
        <v>0.5</v>
      </c>
      <c r="E190" s="868">
        <v>0.5</v>
      </c>
      <c r="F190" s="868"/>
      <c r="G190" s="868"/>
      <c r="H190" s="868"/>
      <c r="I190" s="868"/>
      <c r="J190" s="868"/>
      <c r="K190" s="868"/>
      <c r="L190" s="868"/>
      <c r="M190" s="868"/>
    </row>
    <row r="191" spans="2:13" ht="15" customHeight="1" x14ac:dyDescent="0.25">
      <c r="B191" s="4155"/>
      <c r="C191" s="857" t="s">
        <v>1868</v>
      </c>
      <c r="D191" s="868"/>
      <c r="E191" s="868"/>
      <c r="F191" s="868"/>
      <c r="G191" s="868"/>
      <c r="H191" s="868"/>
      <c r="I191" s="868">
        <v>2.8</v>
      </c>
      <c r="J191" s="868"/>
      <c r="K191" s="868"/>
      <c r="L191" s="868"/>
      <c r="M191" s="868"/>
    </row>
    <row r="192" spans="2:13" ht="15" customHeight="1" x14ac:dyDescent="0.25">
      <c r="B192" s="4155"/>
      <c r="C192" s="857" t="s">
        <v>100</v>
      </c>
      <c r="D192" s="868"/>
      <c r="E192" s="868"/>
      <c r="F192" s="868"/>
      <c r="G192" s="868">
        <v>2</v>
      </c>
      <c r="H192" s="868"/>
      <c r="I192" s="868"/>
      <c r="J192" s="868"/>
      <c r="K192" s="868"/>
      <c r="L192" s="868"/>
      <c r="M192" s="868"/>
    </row>
    <row r="193" spans="2:13" ht="15" customHeight="1" x14ac:dyDescent="0.25">
      <c r="B193" s="4155"/>
      <c r="C193" s="857" t="s">
        <v>58</v>
      </c>
      <c r="D193" s="868"/>
      <c r="E193" s="868"/>
      <c r="F193" s="868"/>
      <c r="G193" s="868"/>
      <c r="H193" s="868"/>
      <c r="I193" s="868">
        <v>3.28</v>
      </c>
      <c r="J193" s="868"/>
      <c r="K193" s="868"/>
      <c r="L193" s="868"/>
      <c r="M193" s="868"/>
    </row>
    <row r="194" spans="2:13" ht="15" customHeight="1" x14ac:dyDescent="0.25">
      <c r="B194" s="4155"/>
      <c r="C194" s="857" t="s">
        <v>2134</v>
      </c>
      <c r="D194" s="868"/>
      <c r="E194" s="868"/>
      <c r="F194" s="868"/>
      <c r="G194" s="868"/>
      <c r="H194" s="868"/>
      <c r="I194" s="868">
        <v>1</v>
      </c>
      <c r="J194" s="868"/>
      <c r="K194" s="868"/>
      <c r="L194" s="868"/>
      <c r="M194" s="868"/>
    </row>
    <row r="195" spans="2:13" ht="15" customHeight="1" x14ac:dyDescent="0.25">
      <c r="B195" s="4155"/>
      <c r="C195" s="857" t="s">
        <v>1869</v>
      </c>
      <c r="D195" s="868"/>
      <c r="E195" s="868"/>
      <c r="F195" s="868"/>
      <c r="G195" s="868"/>
      <c r="H195" s="868"/>
      <c r="I195" s="868">
        <v>4.75</v>
      </c>
      <c r="J195" s="868"/>
      <c r="K195" s="868"/>
      <c r="L195" s="868"/>
      <c r="M195" s="868"/>
    </row>
    <row r="196" spans="2:13" ht="15" customHeight="1" x14ac:dyDescent="0.25">
      <c r="B196" s="4155">
        <v>45566</v>
      </c>
      <c r="C196" s="804" t="s">
        <v>1843</v>
      </c>
      <c r="D196" s="861" t="s">
        <v>1843</v>
      </c>
      <c r="E196" s="837"/>
      <c r="F196" s="837"/>
      <c r="G196" s="837"/>
      <c r="H196" s="837"/>
      <c r="I196" s="837"/>
      <c r="J196" s="837"/>
      <c r="K196" s="837"/>
      <c r="L196" s="861" t="s">
        <v>1843</v>
      </c>
      <c r="M196" s="861"/>
    </row>
    <row r="197" spans="2:13" ht="15" customHeight="1" x14ac:dyDescent="0.25">
      <c r="B197" s="4155"/>
      <c r="C197" s="867"/>
      <c r="D197" s="805" t="s">
        <v>1844</v>
      </c>
      <c r="E197" s="805" t="s">
        <v>1845</v>
      </c>
      <c r="F197" s="805"/>
      <c r="G197" s="805" t="s">
        <v>1846</v>
      </c>
      <c r="H197" s="805"/>
      <c r="I197" s="805" t="s">
        <v>1068</v>
      </c>
      <c r="J197" s="805"/>
      <c r="K197" s="805" t="s">
        <v>59</v>
      </c>
      <c r="L197" s="805" t="s">
        <v>95</v>
      </c>
      <c r="M197" s="805" t="s">
        <v>1304</v>
      </c>
    </row>
    <row r="198" spans="2:13" ht="15" customHeight="1" x14ac:dyDescent="0.25">
      <c r="B198" s="4155"/>
      <c r="C198" s="857" t="s">
        <v>1854</v>
      </c>
      <c r="D198" s="868">
        <v>34.42</v>
      </c>
      <c r="E198" s="868">
        <v>3.5</v>
      </c>
      <c r="F198" s="855"/>
      <c r="G198" s="868">
        <v>24.83</v>
      </c>
      <c r="H198" s="855"/>
      <c r="I198" s="868">
        <v>577.98</v>
      </c>
      <c r="J198" s="855"/>
      <c r="K198" s="868">
        <v>117.48333333333333</v>
      </c>
      <c r="L198" s="868">
        <v>81.683333333333337</v>
      </c>
      <c r="M198" s="868">
        <v>148.08333333333334</v>
      </c>
    </row>
    <row r="199" spans="2:13" ht="15" customHeight="1" x14ac:dyDescent="0.25">
      <c r="B199" s="4155"/>
      <c r="C199" s="857" t="s">
        <v>1855</v>
      </c>
      <c r="D199" s="868"/>
      <c r="E199" s="868"/>
      <c r="F199" s="855"/>
      <c r="G199" s="855"/>
      <c r="H199" s="855"/>
      <c r="I199" s="868"/>
      <c r="J199" s="855"/>
      <c r="K199" s="868"/>
      <c r="L199" s="868"/>
      <c r="M199" s="868"/>
    </row>
    <row r="200" spans="2:13" ht="15" customHeight="1" x14ac:dyDescent="0.25">
      <c r="B200" s="4155"/>
      <c r="C200" s="857" t="s">
        <v>1856</v>
      </c>
      <c r="D200" s="868"/>
      <c r="E200" s="868">
        <v>0.43</v>
      </c>
      <c r="F200" s="855"/>
      <c r="G200" s="855"/>
      <c r="H200" s="855"/>
      <c r="I200" s="868"/>
      <c r="J200" s="855"/>
      <c r="K200" s="868">
        <v>15.366666666666667</v>
      </c>
      <c r="L200" s="868">
        <v>18.399999999999999</v>
      </c>
      <c r="M200" s="868">
        <v>19.166666666666668</v>
      </c>
    </row>
    <row r="201" spans="2:13" ht="15" customHeight="1" x14ac:dyDescent="0.25">
      <c r="B201" s="4155"/>
      <c r="C201" s="857" t="s">
        <v>465</v>
      </c>
      <c r="D201" s="868"/>
      <c r="E201" s="868"/>
      <c r="F201" s="855"/>
      <c r="G201" s="855"/>
      <c r="H201" s="855"/>
      <c r="I201" s="868"/>
      <c r="J201" s="855"/>
      <c r="K201" s="868"/>
      <c r="L201" s="868"/>
      <c r="M201" s="868"/>
    </row>
    <row r="202" spans="2:13" ht="15" customHeight="1" x14ac:dyDescent="0.25">
      <c r="B202" s="4155"/>
      <c r="C202" s="857" t="s">
        <v>1857</v>
      </c>
      <c r="D202" s="868"/>
      <c r="E202" s="868"/>
      <c r="F202" s="855"/>
      <c r="G202" s="855"/>
      <c r="H202" s="855"/>
      <c r="I202" s="868"/>
      <c r="J202" s="855"/>
      <c r="K202" s="868"/>
      <c r="L202" s="868"/>
      <c r="M202" s="868"/>
    </row>
    <row r="203" spans="2:13" ht="15" customHeight="1" x14ac:dyDescent="0.25">
      <c r="B203" s="4155"/>
      <c r="C203" s="857" t="s">
        <v>1858</v>
      </c>
      <c r="D203" s="868">
        <v>2.75</v>
      </c>
      <c r="E203" s="868">
        <v>1.78</v>
      </c>
      <c r="F203" s="855"/>
      <c r="G203" s="855"/>
      <c r="H203" s="855"/>
      <c r="I203" s="868">
        <v>9</v>
      </c>
      <c r="J203" s="855"/>
      <c r="K203" s="868">
        <v>27.633333333333333</v>
      </c>
      <c r="L203" s="868">
        <v>60.966666666666669</v>
      </c>
      <c r="M203" s="868">
        <v>26.833333333333332</v>
      </c>
    </row>
    <row r="204" spans="2:13" ht="15" customHeight="1" x14ac:dyDescent="0.25">
      <c r="B204" s="4155"/>
      <c r="C204" s="857" t="s">
        <v>1859</v>
      </c>
      <c r="D204" s="868"/>
      <c r="E204" s="868"/>
      <c r="F204" s="855"/>
      <c r="G204" s="855"/>
      <c r="H204" s="855"/>
      <c r="I204" s="868">
        <v>4.5</v>
      </c>
      <c r="J204" s="855"/>
      <c r="K204" s="868">
        <v>6.9666666666666668</v>
      </c>
      <c r="L204" s="868">
        <v>6.2833333333333332</v>
      </c>
      <c r="M204" s="868">
        <v>25.916666666666668</v>
      </c>
    </row>
    <row r="205" spans="2:13" ht="15" customHeight="1" x14ac:dyDescent="0.25">
      <c r="B205" s="4155"/>
      <c r="C205" s="857" t="s">
        <v>1860</v>
      </c>
      <c r="D205" s="868"/>
      <c r="E205" s="868"/>
      <c r="F205" s="855"/>
      <c r="G205" s="855"/>
      <c r="H205" s="855"/>
      <c r="I205" s="868"/>
      <c r="J205" s="855"/>
      <c r="K205" s="868"/>
      <c r="L205" s="868"/>
      <c r="M205" s="868"/>
    </row>
    <row r="206" spans="2:13" ht="15" customHeight="1" x14ac:dyDescent="0.25">
      <c r="B206" s="4155"/>
      <c r="C206" s="857" t="s">
        <v>1861</v>
      </c>
      <c r="D206" s="868">
        <v>33.5</v>
      </c>
      <c r="E206" s="868">
        <v>59.25</v>
      </c>
      <c r="F206" s="855"/>
      <c r="G206" s="855"/>
      <c r="H206" s="855"/>
      <c r="I206" s="868"/>
      <c r="J206" s="855"/>
      <c r="K206" s="868"/>
      <c r="L206" s="868"/>
      <c r="M206" s="868"/>
    </row>
    <row r="207" spans="2:13" ht="15" customHeight="1" x14ac:dyDescent="0.25">
      <c r="B207" s="4155"/>
      <c r="C207" s="838" t="s">
        <v>1862</v>
      </c>
      <c r="D207" s="868"/>
      <c r="E207" s="868"/>
      <c r="F207" s="858"/>
      <c r="G207" s="855"/>
      <c r="H207" s="869"/>
      <c r="I207" s="868"/>
      <c r="J207" s="858"/>
      <c r="K207" s="868"/>
      <c r="L207" s="868"/>
      <c r="M207" s="868"/>
    </row>
    <row r="208" spans="2:13" ht="15" customHeight="1" x14ac:dyDescent="0.25">
      <c r="B208" s="4155"/>
      <c r="C208" s="857" t="s">
        <v>1863</v>
      </c>
      <c r="D208" s="868"/>
      <c r="E208" s="868">
        <v>0.5</v>
      </c>
      <c r="F208" s="855"/>
      <c r="G208" s="855"/>
      <c r="H208" s="855"/>
      <c r="I208" s="868"/>
      <c r="J208" s="855"/>
      <c r="K208" s="868">
        <v>17.883333333333333</v>
      </c>
      <c r="L208" s="868">
        <v>39.633333333333333</v>
      </c>
      <c r="M208" s="868">
        <v>22.25</v>
      </c>
    </row>
    <row r="209" spans="2:13" ht="15" customHeight="1" x14ac:dyDescent="0.25">
      <c r="B209" s="4155"/>
      <c r="C209" s="857" t="s">
        <v>1864</v>
      </c>
      <c r="D209" s="868"/>
      <c r="E209" s="868"/>
      <c r="F209" s="855"/>
      <c r="G209" s="855"/>
      <c r="H209" s="855"/>
      <c r="I209" s="868"/>
      <c r="J209" s="855"/>
      <c r="K209" s="868">
        <v>1.75</v>
      </c>
      <c r="L209" s="868">
        <v>9.0666666666666664</v>
      </c>
      <c r="M209" s="868">
        <v>23</v>
      </c>
    </row>
    <row r="210" spans="2:13" ht="15" customHeight="1" x14ac:dyDescent="0.25">
      <c r="B210" s="4155"/>
      <c r="C210" s="857" t="s">
        <v>1865</v>
      </c>
      <c r="D210" s="868">
        <v>0.35</v>
      </c>
      <c r="E210" s="868"/>
      <c r="F210" s="855"/>
      <c r="G210" s="855"/>
      <c r="H210" s="855"/>
      <c r="I210" s="868">
        <v>7.5</v>
      </c>
      <c r="J210" s="855"/>
      <c r="K210" s="868"/>
      <c r="L210" s="868"/>
      <c r="M210" s="868"/>
    </row>
    <row r="211" spans="2:13" ht="15" customHeight="1" x14ac:dyDescent="0.25">
      <c r="B211" s="4155"/>
      <c r="C211" s="857" t="s">
        <v>1866</v>
      </c>
      <c r="D211" s="868"/>
      <c r="E211" s="868"/>
      <c r="F211" s="855"/>
      <c r="G211" s="855"/>
      <c r="H211" s="855"/>
      <c r="I211" s="868"/>
      <c r="J211" s="855"/>
      <c r="K211" s="868"/>
      <c r="L211" s="868"/>
      <c r="M211" s="868"/>
    </row>
    <row r="212" spans="2:13" ht="15" customHeight="1" x14ac:dyDescent="0.25">
      <c r="B212" s="4155"/>
      <c r="C212" s="857" t="s">
        <v>1867</v>
      </c>
      <c r="D212" s="868">
        <v>5</v>
      </c>
      <c r="E212" s="868">
        <v>13.25</v>
      </c>
      <c r="F212" s="855"/>
      <c r="G212" s="855"/>
      <c r="H212" s="855"/>
      <c r="I212" s="868"/>
      <c r="J212" s="855"/>
      <c r="K212" s="868"/>
      <c r="L212" s="868"/>
      <c r="M212" s="868"/>
    </row>
    <row r="213" spans="2:13" ht="15" customHeight="1" x14ac:dyDescent="0.25">
      <c r="B213" s="4155"/>
      <c r="C213" s="857" t="s">
        <v>82</v>
      </c>
      <c r="D213" s="868"/>
      <c r="E213" s="868"/>
      <c r="F213" s="855"/>
      <c r="G213" s="855"/>
      <c r="H213" s="855"/>
      <c r="I213" s="868"/>
      <c r="J213" s="855"/>
      <c r="K213" s="855"/>
      <c r="L213" s="855"/>
      <c r="M213" s="855"/>
    </row>
    <row r="214" spans="2:13" ht="15" customHeight="1" x14ac:dyDescent="0.25">
      <c r="B214" s="4155"/>
      <c r="C214" s="857" t="s">
        <v>1868</v>
      </c>
      <c r="D214" s="868"/>
      <c r="E214" s="868"/>
      <c r="F214" s="855"/>
      <c r="G214" s="855"/>
      <c r="H214" s="855"/>
      <c r="I214" s="868">
        <v>0.75</v>
      </c>
      <c r="J214" s="855"/>
      <c r="K214" s="855"/>
      <c r="L214" s="855"/>
      <c r="M214" s="855"/>
    </row>
    <row r="215" spans="2:13" ht="15" customHeight="1" x14ac:dyDescent="0.25">
      <c r="B215" s="4155"/>
      <c r="C215" s="857" t="s">
        <v>100</v>
      </c>
      <c r="D215" s="868"/>
      <c r="E215" s="868"/>
      <c r="F215" s="855"/>
      <c r="G215" s="855"/>
      <c r="H215" s="855"/>
      <c r="I215" s="868">
        <v>9.9</v>
      </c>
      <c r="J215" s="855"/>
      <c r="K215" s="855"/>
      <c r="L215" s="855"/>
      <c r="M215" s="855"/>
    </row>
    <row r="216" spans="2:13" ht="15" customHeight="1" x14ac:dyDescent="0.25">
      <c r="B216" s="4155"/>
      <c r="C216" s="857" t="s">
        <v>58</v>
      </c>
      <c r="D216" s="868"/>
      <c r="E216" s="868"/>
      <c r="F216" s="855"/>
      <c r="G216" s="855"/>
      <c r="H216" s="855"/>
      <c r="I216" s="868">
        <v>1.93</v>
      </c>
      <c r="J216" s="855"/>
      <c r="K216" s="855"/>
      <c r="L216" s="855"/>
      <c r="M216" s="855"/>
    </row>
    <row r="217" spans="2:13" ht="15" customHeight="1" x14ac:dyDescent="0.25">
      <c r="B217" s="4155"/>
      <c r="C217" s="857" t="s">
        <v>2134</v>
      </c>
      <c r="D217" s="868"/>
      <c r="E217" s="868"/>
      <c r="F217" s="855"/>
      <c r="G217" s="855"/>
      <c r="H217" s="855"/>
      <c r="I217" s="868"/>
      <c r="J217" s="855"/>
      <c r="K217" s="855"/>
      <c r="L217" s="855"/>
      <c r="M217" s="855"/>
    </row>
    <row r="218" spans="2:13" ht="15" customHeight="1" x14ac:dyDescent="0.25">
      <c r="B218" s="4155"/>
      <c r="C218" s="857" t="s">
        <v>1869</v>
      </c>
      <c r="D218" s="868"/>
      <c r="E218" s="868"/>
      <c r="F218" s="855"/>
      <c r="G218" s="855"/>
      <c r="H218" s="855"/>
      <c r="I218" s="868">
        <v>98.03</v>
      </c>
      <c r="J218" s="855"/>
      <c r="K218" s="855"/>
      <c r="L218" s="855"/>
      <c r="M218" s="855"/>
    </row>
    <row r="219" spans="2:13" ht="15" customHeight="1" x14ac:dyDescent="0.25">
      <c r="B219" s="4155">
        <v>45597</v>
      </c>
      <c r="C219" s="804" t="s">
        <v>1843</v>
      </c>
      <c r="D219" s="861" t="s">
        <v>1843</v>
      </c>
      <c r="E219" s="837"/>
      <c r="F219" s="837"/>
      <c r="G219" s="837"/>
      <c r="H219" s="837"/>
      <c r="I219" s="837"/>
      <c r="J219" s="837"/>
      <c r="K219" s="837"/>
      <c r="L219" s="861" t="s">
        <v>1843</v>
      </c>
      <c r="M219" s="861"/>
    </row>
    <row r="220" spans="2:13" ht="15" customHeight="1" x14ac:dyDescent="0.25">
      <c r="B220" s="4155"/>
      <c r="C220" s="867"/>
      <c r="D220" s="805" t="s">
        <v>1844</v>
      </c>
      <c r="E220" s="805" t="s">
        <v>1845</v>
      </c>
      <c r="F220" s="805"/>
      <c r="G220" s="805" t="s">
        <v>1846</v>
      </c>
      <c r="H220" s="805"/>
      <c r="I220" s="805" t="s">
        <v>1068</v>
      </c>
      <c r="J220" s="805"/>
      <c r="K220" s="805" t="s">
        <v>59</v>
      </c>
      <c r="L220" s="805" t="s">
        <v>95</v>
      </c>
      <c r="M220" s="805" t="s">
        <v>1304</v>
      </c>
    </row>
    <row r="221" spans="2:13" ht="15" customHeight="1" x14ac:dyDescent="0.25">
      <c r="B221" s="4155"/>
      <c r="C221" s="857" t="s">
        <v>1854</v>
      </c>
      <c r="D221" s="833"/>
      <c r="E221" s="855"/>
      <c r="F221" s="855"/>
      <c r="G221" s="855"/>
      <c r="H221" s="855"/>
      <c r="I221" s="868">
        <v>27.45</v>
      </c>
      <c r="J221" s="868"/>
      <c r="K221" s="868">
        <v>88.333333333333329</v>
      </c>
      <c r="L221" s="868">
        <v>49.65</v>
      </c>
      <c r="M221" s="868">
        <v>34.416666666666664</v>
      </c>
    </row>
    <row r="222" spans="2:13" ht="15" customHeight="1" x14ac:dyDescent="0.25">
      <c r="B222" s="4155"/>
      <c r="C222" s="857" t="s">
        <v>1855</v>
      </c>
      <c r="D222" s="868">
        <v>623</v>
      </c>
      <c r="E222" s="868">
        <v>663.5</v>
      </c>
      <c r="F222" s="868"/>
      <c r="G222" s="868">
        <v>651</v>
      </c>
      <c r="H222" s="868"/>
      <c r="I222" s="868">
        <v>2016</v>
      </c>
      <c r="J222" s="868"/>
      <c r="K222" s="868">
        <v>310.16666666666669</v>
      </c>
      <c r="L222" s="868">
        <v>629</v>
      </c>
      <c r="M222" s="868">
        <v>528</v>
      </c>
    </row>
    <row r="223" spans="2:13" ht="15" customHeight="1" x14ac:dyDescent="0.25">
      <c r="B223" s="4155"/>
      <c r="C223" s="857" t="s">
        <v>1856</v>
      </c>
      <c r="D223" s="868"/>
      <c r="E223" s="868"/>
      <c r="F223" s="868"/>
      <c r="G223" s="868"/>
      <c r="H223" s="868"/>
      <c r="I223" s="868"/>
      <c r="J223" s="868"/>
      <c r="K223" s="868">
        <v>10.733333333333333</v>
      </c>
      <c r="L223" s="868">
        <v>0.6333333333333333</v>
      </c>
      <c r="M223" s="868">
        <v>0.16666666666666666</v>
      </c>
    </row>
    <row r="224" spans="2:13" ht="15" customHeight="1" x14ac:dyDescent="0.25">
      <c r="B224" s="4155"/>
      <c r="C224" s="857" t="s">
        <v>465</v>
      </c>
      <c r="D224" s="868"/>
      <c r="E224" s="868"/>
      <c r="F224" s="868"/>
      <c r="G224" s="868"/>
      <c r="H224" s="868"/>
      <c r="I224" s="868"/>
      <c r="J224" s="868"/>
      <c r="K224" s="868"/>
      <c r="L224" s="868"/>
      <c r="M224" s="868"/>
    </row>
    <row r="225" spans="2:13" ht="15" customHeight="1" x14ac:dyDescent="0.25">
      <c r="B225" s="4155"/>
      <c r="C225" s="857" t="s">
        <v>1857</v>
      </c>
      <c r="D225" s="868"/>
      <c r="E225" s="868"/>
      <c r="F225" s="868"/>
      <c r="G225" s="868"/>
      <c r="H225" s="868"/>
      <c r="I225" s="868"/>
      <c r="J225" s="868"/>
      <c r="K225" s="868"/>
      <c r="L225" s="868"/>
      <c r="M225" s="868"/>
    </row>
    <row r="226" spans="2:13" ht="15" customHeight="1" x14ac:dyDescent="0.25">
      <c r="B226" s="4155"/>
      <c r="C226" s="857" t="s">
        <v>1858</v>
      </c>
      <c r="D226" s="868"/>
      <c r="E226" s="868"/>
      <c r="F226" s="868"/>
      <c r="G226" s="868"/>
      <c r="H226" s="868"/>
      <c r="I226" s="868"/>
      <c r="J226" s="868"/>
      <c r="K226" s="868">
        <v>13.85</v>
      </c>
      <c r="L226" s="868">
        <v>9.4499999999999993</v>
      </c>
      <c r="M226" s="868">
        <v>3.25</v>
      </c>
    </row>
    <row r="227" spans="2:13" ht="15" customHeight="1" x14ac:dyDescent="0.25">
      <c r="B227" s="4155"/>
      <c r="C227" s="857" t="s">
        <v>1859</v>
      </c>
      <c r="D227" s="868"/>
      <c r="E227" s="868"/>
      <c r="F227" s="868"/>
      <c r="G227" s="868"/>
      <c r="H227" s="868"/>
      <c r="I227" s="868"/>
      <c r="J227" s="868"/>
      <c r="K227" s="868">
        <v>14.15</v>
      </c>
      <c r="L227" s="868">
        <v>1.0166666666666666</v>
      </c>
      <c r="M227" s="868">
        <v>4.5</v>
      </c>
    </row>
    <row r="228" spans="2:13" ht="15" customHeight="1" x14ac:dyDescent="0.25">
      <c r="B228" s="4155"/>
      <c r="C228" s="857" t="s">
        <v>1860</v>
      </c>
      <c r="D228" s="868"/>
      <c r="E228" s="868"/>
      <c r="F228" s="868"/>
      <c r="G228" s="868"/>
      <c r="H228" s="868"/>
      <c r="I228" s="868"/>
      <c r="J228" s="868"/>
      <c r="K228" s="868"/>
      <c r="L228" s="868"/>
      <c r="M228" s="868"/>
    </row>
    <row r="229" spans="2:13" ht="15" customHeight="1" x14ac:dyDescent="0.25">
      <c r="B229" s="4155"/>
      <c r="C229" s="857" t="s">
        <v>1861</v>
      </c>
      <c r="D229" s="868">
        <v>30.25</v>
      </c>
      <c r="E229" s="868">
        <v>8.25</v>
      </c>
      <c r="F229" s="868"/>
      <c r="G229" s="868"/>
      <c r="H229" s="868"/>
      <c r="I229" s="868"/>
      <c r="J229" s="868"/>
      <c r="K229" s="868"/>
      <c r="L229" s="868"/>
      <c r="M229" s="868"/>
    </row>
    <row r="230" spans="2:13" ht="15" customHeight="1" x14ac:dyDescent="0.25">
      <c r="B230" s="4155"/>
      <c r="C230" s="838" t="s">
        <v>1862</v>
      </c>
      <c r="D230" s="868"/>
      <c r="E230" s="868"/>
      <c r="F230" s="868"/>
      <c r="G230" s="868"/>
      <c r="H230" s="868"/>
      <c r="I230" s="868"/>
      <c r="J230" s="868"/>
      <c r="K230" s="868"/>
      <c r="L230" s="868"/>
      <c r="M230" s="868"/>
    </row>
    <row r="231" spans="2:13" ht="15" customHeight="1" x14ac:dyDescent="0.25">
      <c r="B231" s="4155"/>
      <c r="C231" s="857" t="s">
        <v>1863</v>
      </c>
      <c r="D231" s="868"/>
      <c r="E231" s="868"/>
      <c r="F231" s="868"/>
      <c r="G231" s="868"/>
      <c r="H231" s="868"/>
      <c r="I231" s="868"/>
      <c r="J231" s="868"/>
      <c r="K231" s="868">
        <v>9.5333333333333332</v>
      </c>
      <c r="L231" s="868">
        <v>0.33333333333333331</v>
      </c>
      <c r="M231" s="868">
        <v>3.25</v>
      </c>
    </row>
    <row r="232" spans="2:13" ht="15" customHeight="1" x14ac:dyDescent="0.25">
      <c r="B232" s="4155"/>
      <c r="C232" s="857" t="s">
        <v>1864</v>
      </c>
      <c r="D232" s="868"/>
      <c r="E232" s="868"/>
      <c r="F232" s="868"/>
      <c r="G232" s="868"/>
      <c r="H232" s="868"/>
      <c r="I232" s="868"/>
      <c r="J232" s="868"/>
      <c r="K232" s="868">
        <v>8.5833333333333339</v>
      </c>
      <c r="L232" s="868">
        <v>0.11666666666666667</v>
      </c>
      <c r="M232" s="868">
        <v>8.3333333333333339</v>
      </c>
    </row>
    <row r="233" spans="2:13" ht="15" customHeight="1" x14ac:dyDescent="0.25">
      <c r="B233" s="4155"/>
      <c r="C233" s="857" t="s">
        <v>1865</v>
      </c>
      <c r="D233" s="868"/>
      <c r="E233" s="868"/>
      <c r="F233" s="868"/>
      <c r="G233" s="868"/>
      <c r="H233" s="868"/>
      <c r="I233" s="868"/>
      <c r="J233" s="868"/>
      <c r="K233" s="868"/>
      <c r="L233" s="868"/>
      <c r="M233" s="868"/>
    </row>
    <row r="234" spans="2:13" ht="15" customHeight="1" x14ac:dyDescent="0.25">
      <c r="B234" s="4155"/>
      <c r="C234" s="857" t="s">
        <v>1866</v>
      </c>
      <c r="D234" s="868"/>
      <c r="E234" s="868"/>
      <c r="F234" s="868"/>
      <c r="G234" s="868"/>
      <c r="H234" s="868"/>
      <c r="I234" s="868"/>
      <c r="J234" s="868"/>
      <c r="K234" s="868"/>
      <c r="L234" s="868"/>
      <c r="M234" s="868"/>
    </row>
    <row r="235" spans="2:13" ht="15" customHeight="1" x14ac:dyDescent="0.25">
      <c r="B235" s="4155"/>
      <c r="C235" s="857" t="s">
        <v>1867</v>
      </c>
      <c r="D235" s="868"/>
      <c r="E235" s="868"/>
      <c r="F235" s="868"/>
      <c r="G235" s="868"/>
      <c r="H235" s="868"/>
      <c r="I235" s="868"/>
      <c r="J235" s="868"/>
      <c r="K235" s="868"/>
      <c r="L235" s="868"/>
      <c r="M235" s="868"/>
    </row>
    <row r="236" spans="2:13" ht="15" customHeight="1" x14ac:dyDescent="0.25">
      <c r="B236" s="4155"/>
      <c r="C236" s="857" t="s">
        <v>82</v>
      </c>
      <c r="D236" s="868"/>
      <c r="E236" s="868"/>
      <c r="F236" s="868"/>
      <c r="G236" s="868"/>
      <c r="H236" s="868"/>
      <c r="I236" s="868"/>
      <c r="J236" s="868"/>
      <c r="K236" s="868"/>
      <c r="L236" s="868"/>
      <c r="M236" s="868"/>
    </row>
    <row r="237" spans="2:13" ht="15" customHeight="1" x14ac:dyDescent="0.25">
      <c r="B237" s="4155"/>
      <c r="C237" s="857" t="s">
        <v>1868</v>
      </c>
      <c r="D237" s="868"/>
      <c r="E237" s="868"/>
      <c r="F237" s="868"/>
      <c r="G237" s="868"/>
      <c r="H237" s="868"/>
      <c r="I237" s="868"/>
      <c r="J237" s="868"/>
      <c r="K237" s="868"/>
      <c r="L237" s="868"/>
      <c r="M237" s="868"/>
    </row>
    <row r="238" spans="2:13" ht="15" customHeight="1" x14ac:dyDescent="0.25">
      <c r="B238" s="4155"/>
      <c r="C238" s="857" t="s">
        <v>100</v>
      </c>
      <c r="D238" s="868"/>
      <c r="E238" s="868"/>
      <c r="F238" s="868"/>
      <c r="G238" s="868"/>
      <c r="H238" s="868"/>
      <c r="I238" s="868"/>
      <c r="J238" s="868"/>
      <c r="K238" s="868"/>
      <c r="L238" s="868"/>
      <c r="M238" s="868"/>
    </row>
    <row r="239" spans="2:13" ht="15" customHeight="1" x14ac:dyDescent="0.25">
      <c r="B239" s="4155"/>
      <c r="C239" s="857" t="s">
        <v>58</v>
      </c>
      <c r="D239" s="868"/>
      <c r="E239" s="868"/>
      <c r="F239" s="868"/>
      <c r="G239" s="868"/>
      <c r="H239" s="868"/>
      <c r="I239" s="868"/>
      <c r="J239" s="868"/>
      <c r="K239" s="868"/>
      <c r="L239" s="868"/>
      <c r="M239" s="868"/>
    </row>
    <row r="240" spans="2:13" ht="15" customHeight="1" x14ac:dyDescent="0.25">
      <c r="B240" s="4155"/>
      <c r="C240" s="857" t="s">
        <v>1869</v>
      </c>
      <c r="D240" s="868"/>
      <c r="E240" s="868"/>
      <c r="F240" s="868"/>
      <c r="G240" s="868"/>
      <c r="H240" s="868"/>
      <c r="I240" s="868"/>
      <c r="J240" s="868"/>
      <c r="K240" s="868"/>
      <c r="L240" s="868"/>
      <c r="M240" s="868"/>
    </row>
    <row r="241" spans="2:13" ht="15" customHeight="1" x14ac:dyDescent="0.25">
      <c r="B241" s="63"/>
    </row>
    <row r="242" spans="2:13" ht="15" customHeight="1" x14ac:dyDescent="0.25">
      <c r="B242" s="4155">
        <v>45627</v>
      </c>
      <c r="C242" s="804" t="s">
        <v>1843</v>
      </c>
      <c r="D242" s="861" t="s">
        <v>1843</v>
      </c>
      <c r="E242" s="837"/>
      <c r="F242" s="837"/>
      <c r="G242" s="837"/>
      <c r="H242" s="837"/>
      <c r="I242" s="837"/>
      <c r="J242" s="837"/>
      <c r="K242" s="837"/>
      <c r="L242" s="861" t="s">
        <v>1843</v>
      </c>
      <c r="M242" s="861"/>
    </row>
    <row r="243" spans="2:13" ht="15" customHeight="1" x14ac:dyDescent="0.25">
      <c r="B243" s="4155"/>
      <c r="C243" s="867"/>
      <c r="D243" s="805" t="s">
        <v>1844</v>
      </c>
      <c r="E243" s="805" t="s">
        <v>1845</v>
      </c>
      <c r="F243" s="805"/>
      <c r="G243" s="805" t="s">
        <v>1846</v>
      </c>
      <c r="H243" s="805"/>
      <c r="I243" s="805" t="s">
        <v>1068</v>
      </c>
      <c r="J243" s="805"/>
      <c r="K243" s="805" t="s">
        <v>59</v>
      </c>
      <c r="L243" s="805" t="s">
        <v>95</v>
      </c>
      <c r="M243" s="805" t="s">
        <v>1304</v>
      </c>
    </row>
    <row r="244" spans="2:13" ht="15" customHeight="1" x14ac:dyDescent="0.25">
      <c r="B244" s="4155"/>
      <c r="C244" s="857" t="s">
        <v>1854</v>
      </c>
      <c r="D244" s="868"/>
      <c r="E244" s="868"/>
      <c r="F244" s="868"/>
      <c r="G244" s="868">
        <v>6</v>
      </c>
      <c r="H244" s="868"/>
      <c r="I244" s="868">
        <v>412.3</v>
      </c>
      <c r="J244" s="868"/>
      <c r="K244" s="868">
        <v>129.41666666666666</v>
      </c>
      <c r="L244" s="868">
        <v>86.8</v>
      </c>
      <c r="M244" s="868">
        <v>79.583333333333329</v>
      </c>
    </row>
    <row r="245" spans="2:13" ht="15" customHeight="1" x14ac:dyDescent="0.25">
      <c r="B245" s="4155"/>
      <c r="C245" s="857" t="s">
        <v>1855</v>
      </c>
      <c r="D245" s="868"/>
      <c r="E245" s="868">
        <v>56</v>
      </c>
      <c r="F245" s="868"/>
      <c r="G245" s="868"/>
      <c r="H245" s="868"/>
      <c r="I245" s="868">
        <v>199</v>
      </c>
      <c r="J245" s="868"/>
      <c r="K245" s="868">
        <v>0</v>
      </c>
      <c r="L245" s="868">
        <v>0</v>
      </c>
      <c r="M245" s="868">
        <v>109.5</v>
      </c>
    </row>
    <row r="246" spans="2:13" ht="15" customHeight="1" x14ac:dyDescent="0.25">
      <c r="B246" s="4155"/>
      <c r="C246" s="857" t="s">
        <v>1856</v>
      </c>
      <c r="D246" s="868">
        <v>2.5</v>
      </c>
      <c r="E246" s="868"/>
      <c r="F246" s="868"/>
      <c r="G246" s="868"/>
      <c r="H246" s="868"/>
      <c r="I246" s="868"/>
      <c r="J246" s="868"/>
      <c r="K246" s="868">
        <v>25.883333333333333</v>
      </c>
      <c r="L246" s="868">
        <v>17.7</v>
      </c>
      <c r="M246" s="868">
        <v>12.666666666666666</v>
      </c>
    </row>
    <row r="247" spans="2:13" ht="15" customHeight="1" x14ac:dyDescent="0.25">
      <c r="B247" s="4155"/>
      <c r="C247" s="857" t="s">
        <v>465</v>
      </c>
      <c r="D247" s="868"/>
      <c r="E247" s="868"/>
      <c r="F247" s="868"/>
      <c r="G247" s="868"/>
      <c r="H247" s="868"/>
      <c r="I247" s="868"/>
      <c r="J247" s="868"/>
      <c r="K247" s="868"/>
      <c r="L247" s="868"/>
      <c r="M247" s="868"/>
    </row>
    <row r="248" spans="2:13" ht="15" customHeight="1" x14ac:dyDescent="0.25">
      <c r="B248" s="4155"/>
      <c r="C248" s="857" t="s">
        <v>1857</v>
      </c>
      <c r="D248" s="868"/>
      <c r="E248" s="868"/>
      <c r="F248" s="868"/>
      <c r="G248" s="868"/>
      <c r="H248" s="868"/>
      <c r="I248" s="868"/>
      <c r="J248" s="868"/>
      <c r="K248" s="868"/>
      <c r="L248" s="868"/>
      <c r="M248" s="868"/>
    </row>
    <row r="249" spans="2:13" ht="15" customHeight="1" x14ac:dyDescent="0.25">
      <c r="B249" s="4155"/>
      <c r="C249" s="857" t="s">
        <v>1858</v>
      </c>
      <c r="D249" s="868">
        <v>0.83</v>
      </c>
      <c r="E249" s="868">
        <v>3.66</v>
      </c>
      <c r="F249" s="868"/>
      <c r="G249" s="868"/>
      <c r="H249" s="868"/>
      <c r="I249" s="868">
        <v>8.2799999999999994</v>
      </c>
      <c r="J249" s="868"/>
      <c r="K249" s="868">
        <v>40.016666666666666</v>
      </c>
      <c r="L249" s="868">
        <v>45.033333333333331</v>
      </c>
      <c r="M249" s="868">
        <v>60.75</v>
      </c>
    </row>
    <row r="250" spans="2:13" ht="15" customHeight="1" x14ac:dyDescent="0.25">
      <c r="B250" s="4155"/>
      <c r="C250" s="857" t="s">
        <v>1859</v>
      </c>
      <c r="D250" s="868"/>
      <c r="E250" s="868"/>
      <c r="F250" s="868"/>
      <c r="G250" s="868"/>
      <c r="H250" s="868"/>
      <c r="I250" s="868">
        <v>2.5</v>
      </c>
      <c r="J250" s="868"/>
      <c r="K250" s="868">
        <v>27.733333333333334</v>
      </c>
      <c r="L250" s="868">
        <v>8.9833333333333325</v>
      </c>
      <c r="M250" s="868">
        <v>39.75</v>
      </c>
    </row>
    <row r="251" spans="2:13" ht="15" customHeight="1" x14ac:dyDescent="0.25">
      <c r="B251" s="4155"/>
      <c r="C251" s="857" t="s">
        <v>1860</v>
      </c>
      <c r="D251" s="868">
        <v>0.67</v>
      </c>
      <c r="E251" s="868">
        <v>0.5</v>
      </c>
      <c r="F251" s="868"/>
      <c r="G251" s="868"/>
      <c r="H251" s="868"/>
      <c r="I251" s="868"/>
      <c r="J251" s="868"/>
      <c r="K251" s="868"/>
      <c r="L251" s="868"/>
      <c r="M251" s="868"/>
    </row>
    <row r="252" spans="2:13" ht="15" customHeight="1" x14ac:dyDescent="0.25">
      <c r="B252" s="4155"/>
      <c r="C252" s="857" t="s">
        <v>1861</v>
      </c>
      <c r="D252" s="868">
        <v>6</v>
      </c>
      <c r="E252" s="868"/>
      <c r="F252" s="868"/>
      <c r="G252" s="868"/>
      <c r="H252" s="868"/>
      <c r="I252" s="868"/>
      <c r="J252" s="868"/>
      <c r="K252" s="868"/>
      <c r="L252" s="868"/>
      <c r="M252" s="868"/>
    </row>
    <row r="253" spans="2:13" ht="15" customHeight="1" x14ac:dyDescent="0.25">
      <c r="B253" s="4155"/>
      <c r="C253" s="838" t="s">
        <v>1862</v>
      </c>
      <c r="D253" s="868"/>
      <c r="E253" s="868"/>
      <c r="F253" s="868"/>
      <c r="G253" s="868"/>
      <c r="H253" s="868"/>
      <c r="I253" s="868"/>
      <c r="J253" s="868"/>
      <c r="K253" s="868"/>
      <c r="L253" s="868"/>
      <c r="M253" s="868"/>
    </row>
    <row r="254" spans="2:13" ht="15" customHeight="1" x14ac:dyDescent="0.25">
      <c r="B254" s="4155"/>
      <c r="C254" s="857" t="s">
        <v>1863</v>
      </c>
      <c r="D254" s="868"/>
      <c r="E254" s="868"/>
      <c r="F254" s="868"/>
      <c r="G254" s="868"/>
      <c r="H254" s="868"/>
      <c r="I254" s="868"/>
      <c r="J254" s="868"/>
      <c r="K254" s="868">
        <v>5.7666666666666666</v>
      </c>
      <c r="L254" s="868">
        <v>8.2833333333333332</v>
      </c>
      <c r="M254" s="868">
        <v>27</v>
      </c>
    </row>
    <row r="255" spans="2:13" ht="15" customHeight="1" x14ac:dyDescent="0.25">
      <c r="B255" s="4155"/>
      <c r="C255" s="857" t="s">
        <v>1864</v>
      </c>
      <c r="D255" s="868"/>
      <c r="E255" s="868"/>
      <c r="F255" s="868"/>
      <c r="G255" s="868"/>
      <c r="H255" s="868"/>
      <c r="I255" s="868"/>
      <c r="J255" s="868"/>
      <c r="K255" s="868">
        <v>0.3</v>
      </c>
      <c r="L255" s="868">
        <v>1.8333333333333335</v>
      </c>
      <c r="M255" s="868">
        <v>0.16666666666666666</v>
      </c>
    </row>
    <row r="256" spans="2:13" ht="15" customHeight="1" x14ac:dyDescent="0.25">
      <c r="B256" s="4155"/>
      <c r="C256" s="857" t="s">
        <v>1865</v>
      </c>
      <c r="D256" s="868"/>
      <c r="E256" s="868"/>
      <c r="F256" s="868"/>
      <c r="G256" s="868"/>
      <c r="H256" s="868"/>
      <c r="I256" s="868">
        <v>1</v>
      </c>
      <c r="J256" s="868"/>
      <c r="K256" s="868"/>
      <c r="L256" s="868"/>
      <c r="M256" s="868"/>
    </row>
    <row r="257" spans="2:13" ht="15" customHeight="1" x14ac:dyDescent="0.25">
      <c r="B257" s="4155"/>
      <c r="C257" s="857" t="s">
        <v>1866</v>
      </c>
      <c r="D257" s="868"/>
      <c r="E257" s="868"/>
      <c r="F257" s="868"/>
      <c r="G257" s="868"/>
      <c r="H257" s="868"/>
      <c r="I257" s="868"/>
      <c r="J257" s="868"/>
      <c r="K257" s="868"/>
      <c r="L257" s="868"/>
      <c r="M257" s="868"/>
    </row>
    <row r="258" spans="2:13" ht="15" customHeight="1" x14ac:dyDescent="0.25">
      <c r="B258" s="4155"/>
      <c r="C258" s="857" t="s">
        <v>1867</v>
      </c>
      <c r="D258" s="868"/>
      <c r="E258" s="868">
        <v>1</v>
      </c>
      <c r="F258" s="868"/>
      <c r="G258" s="868"/>
      <c r="H258" s="868"/>
      <c r="I258" s="868"/>
      <c r="J258" s="868"/>
      <c r="K258" s="868"/>
      <c r="L258" s="868"/>
      <c r="M258" s="868"/>
    </row>
    <row r="259" spans="2:13" ht="15" customHeight="1" x14ac:dyDescent="0.25">
      <c r="B259" s="4155"/>
      <c r="C259" s="857" t="s">
        <v>82</v>
      </c>
      <c r="D259" s="868"/>
      <c r="E259" s="868"/>
      <c r="F259" s="868"/>
      <c r="G259" s="868"/>
      <c r="H259" s="868"/>
      <c r="I259" s="868"/>
      <c r="J259" s="868"/>
      <c r="K259" s="868"/>
      <c r="L259" s="868"/>
      <c r="M259" s="868"/>
    </row>
    <row r="260" spans="2:13" ht="15" customHeight="1" x14ac:dyDescent="0.25">
      <c r="B260" s="4155"/>
      <c r="C260" s="857" t="s">
        <v>1868</v>
      </c>
      <c r="D260" s="868"/>
      <c r="E260" s="868"/>
      <c r="F260" s="868"/>
      <c r="G260" s="868"/>
      <c r="H260" s="868"/>
      <c r="I260" s="868">
        <v>5.8</v>
      </c>
      <c r="J260" s="868"/>
      <c r="K260" s="868"/>
      <c r="L260" s="868"/>
      <c r="M260" s="868"/>
    </row>
    <row r="261" spans="2:13" ht="15" customHeight="1" x14ac:dyDescent="0.25">
      <c r="B261" s="4155"/>
      <c r="C261" s="857" t="s">
        <v>100</v>
      </c>
      <c r="D261" s="868"/>
      <c r="E261" s="868"/>
      <c r="F261" s="868"/>
      <c r="G261" s="868"/>
      <c r="H261" s="868"/>
      <c r="I261" s="868">
        <v>0.25</v>
      </c>
      <c r="J261" s="868"/>
      <c r="K261" s="868"/>
      <c r="L261" s="868"/>
      <c r="M261" s="868"/>
    </row>
    <row r="262" spans="2:13" ht="15" customHeight="1" x14ac:dyDescent="0.25">
      <c r="B262" s="4155"/>
      <c r="C262" s="857" t="s">
        <v>58</v>
      </c>
      <c r="D262" s="868"/>
      <c r="E262" s="868"/>
      <c r="F262" s="868"/>
      <c r="G262" s="868"/>
      <c r="H262" s="868"/>
      <c r="I262" s="868">
        <v>6.65</v>
      </c>
      <c r="J262" s="868"/>
      <c r="K262" s="868"/>
      <c r="L262" s="868"/>
      <c r="M262" s="868"/>
    </row>
    <row r="263" spans="2:13" ht="29.25" x14ac:dyDescent="0.25">
      <c r="B263" s="4155"/>
      <c r="C263" s="857" t="s">
        <v>1869</v>
      </c>
      <c r="D263" s="868"/>
      <c r="E263" s="868"/>
      <c r="F263" s="868"/>
      <c r="G263" s="868"/>
      <c r="H263" s="868"/>
      <c r="I263" s="868">
        <v>4.2699999999999996</v>
      </c>
      <c r="J263" s="868"/>
      <c r="K263" s="868"/>
      <c r="L263" s="868"/>
      <c r="M263" s="868"/>
    </row>
    <row r="264" spans="2:13" ht="15" customHeight="1" x14ac:dyDescent="0.25">
      <c r="B264" s="4155">
        <v>45658</v>
      </c>
      <c r="C264" s="804" t="s">
        <v>1843</v>
      </c>
      <c r="D264" s="861" t="s">
        <v>1843</v>
      </c>
      <c r="E264" s="837"/>
      <c r="F264" s="837"/>
      <c r="G264" s="837"/>
      <c r="H264" s="837"/>
      <c r="I264" s="837"/>
      <c r="J264" s="837"/>
      <c r="K264" s="837"/>
      <c r="L264" s="861" t="s">
        <v>1843</v>
      </c>
      <c r="M264" s="861"/>
    </row>
    <row r="265" spans="2:13" ht="15" customHeight="1" x14ac:dyDescent="0.25">
      <c r="B265" s="4155"/>
      <c r="C265" s="867"/>
      <c r="D265" s="805" t="s">
        <v>1844</v>
      </c>
      <c r="E265" s="805" t="s">
        <v>1845</v>
      </c>
      <c r="F265" s="805"/>
      <c r="G265" s="805" t="s">
        <v>1846</v>
      </c>
      <c r="H265" s="805"/>
      <c r="I265" s="805" t="s">
        <v>1068</v>
      </c>
      <c r="J265" s="805"/>
      <c r="K265" s="805" t="s">
        <v>59</v>
      </c>
      <c r="L265" s="805" t="s">
        <v>95</v>
      </c>
      <c r="M265" s="805" t="s">
        <v>1304</v>
      </c>
    </row>
    <row r="266" spans="2:13" ht="15" customHeight="1" x14ac:dyDescent="0.25">
      <c r="B266" s="4155"/>
      <c r="C266" s="857" t="s">
        <v>1854</v>
      </c>
      <c r="D266" s="868">
        <v>54.5</v>
      </c>
      <c r="E266" s="868">
        <v>42.08</v>
      </c>
      <c r="F266" s="868"/>
      <c r="G266" s="868">
        <v>33</v>
      </c>
      <c r="H266" s="868"/>
      <c r="I266" s="868">
        <v>491.66</v>
      </c>
      <c r="J266" s="868"/>
      <c r="K266" s="868">
        <v>142.35</v>
      </c>
      <c r="L266" s="868">
        <v>105.91666666666667</v>
      </c>
      <c r="M266" s="868">
        <v>111.83333333333333</v>
      </c>
    </row>
    <row r="267" spans="2:13" ht="15" customHeight="1" x14ac:dyDescent="0.25">
      <c r="B267" s="4155"/>
      <c r="C267" s="857" t="s">
        <v>1855</v>
      </c>
      <c r="D267" s="868"/>
      <c r="E267" s="868"/>
      <c r="F267" s="868"/>
      <c r="G267" s="868"/>
      <c r="H267" s="868"/>
      <c r="I267" s="868"/>
      <c r="J267" s="868"/>
      <c r="K267" s="868"/>
      <c r="L267" s="868"/>
      <c r="M267" s="868"/>
    </row>
    <row r="268" spans="2:13" ht="15" customHeight="1" x14ac:dyDescent="0.25">
      <c r="B268" s="4155"/>
      <c r="C268" s="857" t="s">
        <v>1856</v>
      </c>
      <c r="D268" s="868"/>
      <c r="E268" s="868"/>
      <c r="F268" s="868"/>
      <c r="G268" s="868"/>
      <c r="H268" s="868"/>
      <c r="I268" s="868"/>
      <c r="J268" s="868"/>
      <c r="K268" s="868">
        <v>13.2</v>
      </c>
      <c r="L268" s="868">
        <v>21.216666666666665</v>
      </c>
      <c r="M268" s="868">
        <v>20</v>
      </c>
    </row>
    <row r="269" spans="2:13" ht="15" customHeight="1" x14ac:dyDescent="0.25">
      <c r="B269" s="4155"/>
      <c r="C269" s="857" t="s">
        <v>465</v>
      </c>
      <c r="D269" s="868"/>
      <c r="E269" s="868"/>
      <c r="F269" s="868"/>
      <c r="G269" s="868"/>
      <c r="H269" s="868"/>
      <c r="I269" s="868"/>
      <c r="J269" s="868"/>
      <c r="K269" s="868"/>
      <c r="L269" s="868"/>
      <c r="M269" s="868"/>
    </row>
    <row r="270" spans="2:13" ht="15" customHeight="1" x14ac:dyDescent="0.25">
      <c r="B270" s="4155"/>
      <c r="C270" s="857" t="s">
        <v>1857</v>
      </c>
      <c r="D270" s="868"/>
      <c r="E270" s="868"/>
      <c r="F270" s="868"/>
      <c r="G270" s="868"/>
      <c r="H270" s="868"/>
      <c r="I270" s="868"/>
      <c r="J270" s="868"/>
      <c r="K270" s="868"/>
      <c r="L270" s="868"/>
      <c r="M270" s="868"/>
    </row>
    <row r="271" spans="2:13" ht="15" customHeight="1" x14ac:dyDescent="0.25">
      <c r="B271" s="4155"/>
      <c r="C271" s="857" t="s">
        <v>1858</v>
      </c>
      <c r="D271" s="868">
        <v>2.59</v>
      </c>
      <c r="E271" s="868">
        <v>4.83</v>
      </c>
      <c r="F271" s="868"/>
      <c r="G271" s="868"/>
      <c r="H271" s="868"/>
      <c r="I271" s="868">
        <v>2</v>
      </c>
      <c r="J271" s="868"/>
      <c r="K271" s="868">
        <v>44.883333333333333</v>
      </c>
      <c r="L271" s="868">
        <v>39.516666666666666</v>
      </c>
      <c r="M271" s="868">
        <v>23.583333333333332</v>
      </c>
    </row>
    <row r="272" spans="2:13" ht="15" customHeight="1" x14ac:dyDescent="0.25">
      <c r="B272" s="4155"/>
      <c r="C272" s="857" t="s">
        <v>1859</v>
      </c>
      <c r="D272" s="868"/>
      <c r="E272" s="868">
        <v>1.33</v>
      </c>
      <c r="F272" s="868"/>
      <c r="G272" s="868"/>
      <c r="H272" s="868"/>
      <c r="I272" s="868">
        <v>7.33</v>
      </c>
      <c r="J272" s="868"/>
      <c r="K272" s="868">
        <v>7.5333333333333332</v>
      </c>
      <c r="L272" s="868">
        <v>6.4</v>
      </c>
      <c r="M272" s="868">
        <v>20.333333333333332</v>
      </c>
    </row>
    <row r="273" spans="2:13" ht="15" customHeight="1" x14ac:dyDescent="0.25">
      <c r="B273" s="4155"/>
      <c r="C273" s="857" t="s">
        <v>1860</v>
      </c>
      <c r="D273" s="868">
        <v>7.58</v>
      </c>
      <c r="E273" s="868"/>
      <c r="F273" s="868"/>
      <c r="G273" s="868"/>
      <c r="H273" s="868"/>
      <c r="I273" s="868"/>
      <c r="J273" s="868"/>
      <c r="K273" s="868"/>
      <c r="L273" s="868"/>
      <c r="M273" s="868"/>
    </row>
    <row r="274" spans="2:13" ht="15" customHeight="1" x14ac:dyDescent="0.25">
      <c r="B274" s="4155"/>
      <c r="C274" s="857" t="s">
        <v>1861</v>
      </c>
      <c r="D274" s="868">
        <v>10.08</v>
      </c>
      <c r="E274" s="868">
        <v>17</v>
      </c>
      <c r="F274" s="868"/>
      <c r="G274" s="868"/>
      <c r="H274" s="868"/>
      <c r="I274" s="868"/>
      <c r="J274" s="868"/>
      <c r="K274" s="868"/>
      <c r="L274" s="868"/>
      <c r="M274" s="868"/>
    </row>
    <row r="275" spans="2:13" ht="15" customHeight="1" x14ac:dyDescent="0.25">
      <c r="B275" s="4155"/>
      <c r="C275" s="838" t="s">
        <v>1862</v>
      </c>
      <c r="D275" s="868"/>
      <c r="E275" s="868"/>
      <c r="F275" s="868"/>
      <c r="G275" s="868"/>
      <c r="H275" s="868"/>
      <c r="I275" s="868"/>
      <c r="J275" s="868"/>
      <c r="K275" s="868"/>
      <c r="L275" s="868"/>
      <c r="M275" s="868"/>
    </row>
    <row r="276" spans="2:13" ht="15" customHeight="1" x14ac:dyDescent="0.25">
      <c r="B276" s="4155"/>
      <c r="C276" s="857" t="s">
        <v>1863</v>
      </c>
      <c r="D276" s="868"/>
      <c r="E276" s="868"/>
      <c r="F276" s="868"/>
      <c r="G276" s="868"/>
      <c r="H276" s="868"/>
      <c r="I276" s="868"/>
      <c r="J276" s="868"/>
      <c r="K276" s="868">
        <v>6.5</v>
      </c>
      <c r="L276" s="868">
        <v>12.183333333333334</v>
      </c>
      <c r="M276" s="868">
        <v>41.5</v>
      </c>
    </row>
    <row r="277" spans="2:13" ht="15" customHeight="1" x14ac:dyDescent="0.25">
      <c r="B277" s="4155"/>
      <c r="C277" s="857" t="s">
        <v>1864</v>
      </c>
      <c r="D277" s="868"/>
      <c r="E277" s="868"/>
      <c r="F277" s="868"/>
      <c r="G277" s="868"/>
      <c r="H277" s="868"/>
      <c r="I277" s="868"/>
      <c r="J277" s="868"/>
      <c r="K277" s="868">
        <v>0</v>
      </c>
      <c r="L277" s="868">
        <v>1.9</v>
      </c>
      <c r="M277" s="868">
        <v>7.666666666666667</v>
      </c>
    </row>
    <row r="278" spans="2:13" ht="15" customHeight="1" x14ac:dyDescent="0.25">
      <c r="B278" s="4155"/>
      <c r="C278" s="857" t="s">
        <v>1865</v>
      </c>
      <c r="D278" s="868">
        <v>0.67</v>
      </c>
      <c r="E278" s="868">
        <v>0.5</v>
      </c>
      <c r="F278" s="868"/>
      <c r="G278" s="868"/>
      <c r="H278" s="868"/>
      <c r="I278" s="868"/>
      <c r="J278" s="868"/>
      <c r="K278" s="868"/>
      <c r="L278" s="868"/>
      <c r="M278" s="868"/>
    </row>
    <row r="279" spans="2:13" ht="15" customHeight="1" x14ac:dyDescent="0.25">
      <c r="B279" s="4155"/>
      <c r="C279" s="857" t="s">
        <v>1866</v>
      </c>
      <c r="D279" s="868"/>
      <c r="E279" s="868"/>
      <c r="F279" s="868"/>
      <c r="G279" s="868"/>
      <c r="H279" s="868"/>
      <c r="I279" s="868"/>
      <c r="J279" s="868"/>
      <c r="K279" s="868"/>
      <c r="L279" s="868"/>
      <c r="M279" s="868"/>
    </row>
    <row r="280" spans="2:13" ht="15" customHeight="1" x14ac:dyDescent="0.25">
      <c r="B280" s="4155"/>
      <c r="C280" s="857" t="s">
        <v>1867</v>
      </c>
      <c r="D280" s="868"/>
      <c r="E280" s="868"/>
      <c r="F280" s="868"/>
      <c r="G280" s="868"/>
      <c r="H280" s="868"/>
      <c r="I280" s="868"/>
      <c r="J280" s="868"/>
      <c r="K280" s="868"/>
      <c r="L280" s="868"/>
      <c r="M280" s="868"/>
    </row>
    <row r="281" spans="2:13" ht="15" customHeight="1" x14ac:dyDescent="0.25">
      <c r="B281" s="4155"/>
      <c r="C281" s="857" t="s">
        <v>82</v>
      </c>
      <c r="D281" s="868">
        <v>3.5</v>
      </c>
      <c r="E281" s="868">
        <v>9.5</v>
      </c>
      <c r="F281" s="868"/>
      <c r="G281" s="868"/>
      <c r="H281" s="868"/>
      <c r="I281" s="868"/>
      <c r="J281" s="868"/>
      <c r="K281" s="868"/>
      <c r="L281" s="868"/>
      <c r="M281" s="868"/>
    </row>
    <row r="282" spans="2:13" ht="15" customHeight="1" x14ac:dyDescent="0.25">
      <c r="B282" s="4155"/>
      <c r="C282" s="857" t="s">
        <v>1868</v>
      </c>
      <c r="D282" s="868"/>
      <c r="E282" s="868"/>
      <c r="F282" s="868"/>
      <c r="G282" s="868"/>
      <c r="H282" s="868"/>
      <c r="I282" s="868">
        <v>4.26</v>
      </c>
      <c r="J282" s="868"/>
      <c r="K282" s="868"/>
      <c r="L282" s="868"/>
      <c r="M282" s="868"/>
    </row>
    <row r="283" spans="2:13" ht="15" customHeight="1" x14ac:dyDescent="0.25">
      <c r="B283" s="4155"/>
      <c r="C283" s="857" t="s">
        <v>100</v>
      </c>
      <c r="D283" s="868"/>
      <c r="E283" s="868"/>
      <c r="F283" s="868"/>
      <c r="G283" s="868"/>
      <c r="H283" s="868"/>
      <c r="I283" s="868"/>
      <c r="J283" s="868"/>
      <c r="K283" s="868"/>
      <c r="L283" s="868"/>
      <c r="M283" s="868"/>
    </row>
    <row r="284" spans="2:13" ht="15" customHeight="1" x14ac:dyDescent="0.25">
      <c r="B284" s="4155"/>
      <c r="C284" s="857" t="s">
        <v>58</v>
      </c>
      <c r="D284" s="868"/>
      <c r="E284" s="868"/>
      <c r="F284" s="868"/>
      <c r="G284" s="868"/>
      <c r="H284" s="868"/>
      <c r="I284" s="868">
        <v>3.17</v>
      </c>
      <c r="J284" s="868"/>
      <c r="K284" s="868"/>
      <c r="L284" s="868"/>
      <c r="M284" s="868"/>
    </row>
    <row r="285" spans="2:13" ht="29.25" customHeight="1" x14ac:dyDescent="0.25">
      <c r="B285" s="4155"/>
      <c r="C285" s="857" t="s">
        <v>1869</v>
      </c>
      <c r="D285" s="868"/>
      <c r="E285" s="868"/>
      <c r="F285" s="868"/>
      <c r="G285" s="868"/>
      <c r="H285" s="868"/>
      <c r="I285" s="868">
        <v>90.5</v>
      </c>
      <c r="J285" s="868"/>
      <c r="K285" s="868"/>
      <c r="L285" s="868"/>
      <c r="M285" s="868"/>
    </row>
    <row r="286" spans="2:13" ht="15" customHeight="1" x14ac:dyDescent="0.25">
      <c r="B286" s="4155">
        <v>45689</v>
      </c>
      <c r="C286" s="804" t="s">
        <v>1843</v>
      </c>
      <c r="D286" s="861" t="s">
        <v>1843</v>
      </c>
      <c r="E286" s="837"/>
      <c r="F286" s="837"/>
      <c r="G286" s="837"/>
      <c r="H286" s="837"/>
      <c r="I286" s="837"/>
      <c r="J286" s="837"/>
      <c r="K286" s="837"/>
      <c r="L286" s="861" t="s">
        <v>1843</v>
      </c>
      <c r="M286" s="861"/>
    </row>
    <row r="287" spans="2:13" ht="15" customHeight="1" x14ac:dyDescent="0.25">
      <c r="B287" s="4155"/>
      <c r="C287" s="867"/>
      <c r="D287" s="805" t="s">
        <v>1844</v>
      </c>
      <c r="E287" s="805" t="s">
        <v>1845</v>
      </c>
      <c r="F287" s="805"/>
      <c r="G287" s="805" t="s">
        <v>1846</v>
      </c>
      <c r="H287" s="805"/>
      <c r="I287" s="805" t="s">
        <v>1068</v>
      </c>
      <c r="J287" s="805"/>
      <c r="K287" s="805" t="s">
        <v>59</v>
      </c>
      <c r="L287" s="805" t="s">
        <v>95</v>
      </c>
      <c r="M287" s="805" t="s">
        <v>1304</v>
      </c>
    </row>
    <row r="288" spans="2:13" ht="15" customHeight="1" x14ac:dyDescent="0.25">
      <c r="B288" s="4155"/>
      <c r="C288" s="857" t="s">
        <v>1854</v>
      </c>
      <c r="D288" s="868">
        <v>46</v>
      </c>
      <c r="E288" s="868">
        <v>26</v>
      </c>
      <c r="F288" s="868"/>
      <c r="G288" s="868">
        <v>19.5</v>
      </c>
      <c r="H288" s="868"/>
      <c r="I288" s="868">
        <v>448.78</v>
      </c>
      <c r="J288" s="868"/>
      <c r="K288" s="868">
        <v>118.58333333333333</v>
      </c>
      <c r="L288" s="868">
        <v>80.8</v>
      </c>
      <c r="M288" s="868">
        <v>130.75</v>
      </c>
    </row>
    <row r="289" spans="2:13" ht="15" customHeight="1" x14ac:dyDescent="0.25">
      <c r="B289" s="4155"/>
      <c r="C289" s="857" t="s">
        <v>1855</v>
      </c>
      <c r="D289" s="868"/>
      <c r="E289" s="868"/>
      <c r="F289" s="868"/>
      <c r="G289" s="868"/>
      <c r="H289" s="868"/>
      <c r="I289" s="868"/>
      <c r="J289" s="868"/>
      <c r="K289" s="868"/>
      <c r="L289" s="868"/>
      <c r="M289" s="868"/>
    </row>
    <row r="290" spans="2:13" ht="15" customHeight="1" x14ac:dyDescent="0.25">
      <c r="B290" s="4155"/>
      <c r="C290" s="857" t="s">
        <v>1856</v>
      </c>
      <c r="D290" s="868"/>
      <c r="E290" s="868">
        <v>0.5</v>
      </c>
      <c r="F290" s="868"/>
      <c r="G290" s="868"/>
      <c r="H290" s="868"/>
      <c r="I290" s="868"/>
      <c r="J290" s="868"/>
      <c r="K290" s="868">
        <v>9.0333333333333332</v>
      </c>
      <c r="L290" s="868">
        <v>17.5</v>
      </c>
      <c r="M290" s="868">
        <v>7.916666666666667</v>
      </c>
    </row>
    <row r="291" spans="2:13" ht="15" customHeight="1" x14ac:dyDescent="0.25">
      <c r="B291" s="4155"/>
      <c r="C291" s="857" t="s">
        <v>465</v>
      </c>
      <c r="D291" s="868"/>
      <c r="E291" s="868"/>
      <c r="F291" s="868"/>
      <c r="G291" s="868"/>
      <c r="H291" s="868"/>
      <c r="I291" s="868"/>
      <c r="J291" s="868"/>
      <c r="K291" s="868"/>
      <c r="L291" s="868"/>
      <c r="M291" s="868"/>
    </row>
    <row r="292" spans="2:13" ht="15" customHeight="1" x14ac:dyDescent="0.25">
      <c r="B292" s="4155"/>
      <c r="C292" s="857" t="s">
        <v>1857</v>
      </c>
      <c r="D292" s="868"/>
      <c r="E292" s="868"/>
      <c r="F292" s="868"/>
      <c r="G292" s="868"/>
      <c r="H292" s="868"/>
      <c r="I292" s="868"/>
      <c r="J292" s="868"/>
      <c r="K292" s="868"/>
      <c r="L292" s="868"/>
      <c r="M292" s="868"/>
    </row>
    <row r="293" spans="2:13" ht="15" customHeight="1" x14ac:dyDescent="0.25">
      <c r="B293" s="4155"/>
      <c r="C293" s="857" t="s">
        <v>1858</v>
      </c>
      <c r="D293" s="868"/>
      <c r="E293" s="868">
        <v>1.58</v>
      </c>
      <c r="F293" s="868"/>
      <c r="G293" s="868"/>
      <c r="H293" s="868"/>
      <c r="I293" s="868">
        <v>2.6</v>
      </c>
      <c r="J293" s="868"/>
      <c r="K293" s="868">
        <v>34.299999999999997</v>
      </c>
      <c r="L293" s="868">
        <v>51.116666666666667</v>
      </c>
      <c r="M293" s="868">
        <v>26.666666666666668</v>
      </c>
    </row>
    <row r="294" spans="2:13" ht="15" customHeight="1" x14ac:dyDescent="0.25">
      <c r="B294" s="4155"/>
      <c r="C294" s="857" t="s">
        <v>1859</v>
      </c>
      <c r="D294" s="868"/>
      <c r="E294" s="868">
        <v>0.5</v>
      </c>
      <c r="F294" s="868"/>
      <c r="G294" s="868"/>
      <c r="H294" s="868"/>
      <c r="I294" s="868">
        <v>38.5</v>
      </c>
      <c r="J294" s="868"/>
      <c r="K294" s="868">
        <v>5.9666666666666668</v>
      </c>
      <c r="L294" s="868">
        <v>4.7833333333333332</v>
      </c>
      <c r="M294" s="868">
        <v>12.5</v>
      </c>
    </row>
    <row r="295" spans="2:13" ht="15" customHeight="1" x14ac:dyDescent="0.25">
      <c r="B295" s="4155"/>
      <c r="C295" s="857" t="s">
        <v>1860</v>
      </c>
      <c r="D295" s="868"/>
      <c r="E295" s="868"/>
      <c r="F295" s="868"/>
      <c r="G295" s="868"/>
      <c r="H295" s="868"/>
      <c r="I295" s="868"/>
      <c r="J295" s="868"/>
      <c r="K295" s="868"/>
      <c r="L295" s="868"/>
      <c r="M295" s="868"/>
    </row>
    <row r="296" spans="2:13" ht="15" customHeight="1" x14ac:dyDescent="0.25">
      <c r="B296" s="4155"/>
      <c r="C296" s="857" t="s">
        <v>1861</v>
      </c>
      <c r="D296" s="868"/>
      <c r="E296" s="868"/>
      <c r="F296" s="868"/>
      <c r="G296" s="868"/>
      <c r="H296" s="868"/>
      <c r="I296" s="868"/>
      <c r="J296" s="868"/>
      <c r="K296" s="868"/>
      <c r="L296" s="868"/>
      <c r="M296" s="868"/>
    </row>
    <row r="297" spans="2:13" ht="15" customHeight="1" x14ac:dyDescent="0.25">
      <c r="B297" s="4155"/>
      <c r="C297" s="838" t="s">
        <v>1862</v>
      </c>
      <c r="D297" s="868"/>
      <c r="E297" s="868"/>
      <c r="F297" s="868"/>
      <c r="G297" s="868"/>
      <c r="H297" s="868"/>
      <c r="I297" s="868"/>
      <c r="J297" s="868"/>
      <c r="K297" s="868"/>
      <c r="L297" s="868"/>
      <c r="M297" s="868"/>
    </row>
    <row r="298" spans="2:13" ht="15" customHeight="1" x14ac:dyDescent="0.25">
      <c r="B298" s="4155"/>
      <c r="C298" s="857" t="s">
        <v>1863</v>
      </c>
      <c r="D298" s="868"/>
      <c r="E298" s="868"/>
      <c r="F298" s="868"/>
      <c r="G298" s="868"/>
      <c r="H298" s="868"/>
      <c r="I298" s="868"/>
      <c r="J298" s="868"/>
      <c r="K298" s="868">
        <v>9.1666666666666661</v>
      </c>
      <c r="L298" s="868">
        <v>15.5</v>
      </c>
      <c r="M298" s="868">
        <v>8.8333333333333339</v>
      </c>
    </row>
    <row r="299" spans="2:13" ht="15" customHeight="1" x14ac:dyDescent="0.25">
      <c r="B299" s="4155"/>
      <c r="C299" s="857" t="s">
        <v>1864</v>
      </c>
      <c r="D299" s="868"/>
      <c r="E299" s="868"/>
      <c r="F299" s="868"/>
      <c r="G299" s="868"/>
      <c r="H299" s="868"/>
      <c r="I299" s="868"/>
      <c r="J299" s="868"/>
      <c r="K299" s="868">
        <v>0</v>
      </c>
      <c r="L299" s="868">
        <v>0.98333333333333328</v>
      </c>
      <c r="M299" s="868">
        <v>8.0833333333333339</v>
      </c>
    </row>
    <row r="300" spans="2:13" ht="15" customHeight="1" x14ac:dyDescent="0.25">
      <c r="B300" s="4155"/>
      <c r="C300" s="857" t="s">
        <v>1865</v>
      </c>
      <c r="D300" s="868"/>
      <c r="E300" s="868"/>
      <c r="F300" s="868"/>
      <c r="G300" s="868"/>
      <c r="H300" s="868"/>
      <c r="I300" s="868"/>
      <c r="J300" s="868"/>
      <c r="K300" s="868"/>
      <c r="L300" s="868"/>
      <c r="M300" s="868"/>
    </row>
    <row r="301" spans="2:13" ht="15" customHeight="1" x14ac:dyDescent="0.25">
      <c r="B301" s="4155"/>
      <c r="C301" s="857" t="s">
        <v>1866</v>
      </c>
      <c r="D301" s="868"/>
      <c r="E301" s="868"/>
      <c r="F301" s="868"/>
      <c r="G301" s="868"/>
      <c r="H301" s="868"/>
      <c r="I301" s="868"/>
      <c r="J301" s="868"/>
      <c r="K301" s="868"/>
      <c r="L301" s="868"/>
      <c r="M301" s="868"/>
    </row>
    <row r="302" spans="2:13" ht="15" customHeight="1" x14ac:dyDescent="0.25">
      <c r="B302" s="4155"/>
      <c r="C302" s="857" t="s">
        <v>1867</v>
      </c>
      <c r="D302" s="868"/>
      <c r="E302" s="868"/>
      <c r="F302" s="868"/>
      <c r="G302" s="868"/>
      <c r="H302" s="868"/>
      <c r="I302" s="868"/>
      <c r="J302" s="868"/>
      <c r="K302" s="868"/>
      <c r="L302" s="868"/>
      <c r="M302" s="868"/>
    </row>
    <row r="303" spans="2:13" ht="15" customHeight="1" x14ac:dyDescent="0.25">
      <c r="B303" s="4155"/>
      <c r="C303" s="857" t="s">
        <v>82</v>
      </c>
      <c r="D303" s="868"/>
      <c r="E303" s="868"/>
      <c r="F303" s="868"/>
      <c r="G303" s="868"/>
      <c r="H303" s="868"/>
      <c r="I303" s="868"/>
      <c r="J303" s="868"/>
      <c r="K303" s="868"/>
      <c r="L303" s="868"/>
      <c r="M303" s="868"/>
    </row>
    <row r="304" spans="2:13" ht="15" customHeight="1" x14ac:dyDescent="0.25">
      <c r="B304" s="4155"/>
      <c r="C304" s="857" t="s">
        <v>1868</v>
      </c>
      <c r="D304" s="868"/>
      <c r="E304" s="868"/>
      <c r="F304" s="868"/>
      <c r="G304" s="868"/>
      <c r="H304" s="868"/>
      <c r="I304" s="868">
        <v>5</v>
      </c>
      <c r="J304" s="868"/>
      <c r="K304" s="868"/>
      <c r="L304" s="868"/>
      <c r="M304" s="868"/>
    </row>
    <row r="305" spans="2:13" ht="15" customHeight="1" x14ac:dyDescent="0.25">
      <c r="B305" s="4155"/>
      <c r="C305" s="857" t="s">
        <v>100</v>
      </c>
      <c r="D305" s="868"/>
      <c r="E305" s="868"/>
      <c r="F305" s="868"/>
      <c r="G305" s="868"/>
      <c r="H305" s="868"/>
      <c r="I305" s="868"/>
      <c r="J305" s="868"/>
      <c r="K305" s="868"/>
      <c r="L305" s="868"/>
      <c r="M305" s="868"/>
    </row>
    <row r="306" spans="2:13" ht="15" customHeight="1" x14ac:dyDescent="0.25">
      <c r="B306" s="4155"/>
      <c r="C306" s="857" t="s">
        <v>58</v>
      </c>
      <c r="D306" s="868"/>
      <c r="E306" s="868"/>
      <c r="F306" s="868"/>
      <c r="G306" s="868"/>
      <c r="H306" s="868"/>
      <c r="I306" s="868">
        <v>4.5</v>
      </c>
      <c r="J306" s="868"/>
      <c r="K306" s="868"/>
      <c r="L306" s="868"/>
      <c r="M306" s="868"/>
    </row>
    <row r="307" spans="2:13" ht="29.25" customHeight="1" x14ac:dyDescent="0.25">
      <c r="B307" s="4155"/>
      <c r="C307" s="857" t="s">
        <v>1869</v>
      </c>
      <c r="D307" s="868"/>
      <c r="E307" s="868"/>
      <c r="F307" s="868"/>
      <c r="G307" s="868"/>
      <c r="H307" s="868"/>
      <c r="I307" s="868">
        <v>87.45</v>
      </c>
      <c r="J307" s="868"/>
      <c r="K307" s="868"/>
      <c r="L307" s="868"/>
      <c r="M307" s="868"/>
    </row>
    <row r="308" spans="2:13" ht="15" customHeight="1" x14ac:dyDescent="0.25">
      <c r="B308" s="4155">
        <v>45717</v>
      </c>
      <c r="C308" s="804" t="s">
        <v>1843</v>
      </c>
      <c r="D308" s="861" t="s">
        <v>1843</v>
      </c>
      <c r="E308" s="837"/>
      <c r="F308" s="837"/>
      <c r="G308" s="837"/>
      <c r="H308" s="837"/>
      <c r="I308" s="837"/>
      <c r="J308" s="837"/>
      <c r="K308" s="837"/>
      <c r="L308" s="861" t="s">
        <v>1843</v>
      </c>
      <c r="M308" s="861"/>
    </row>
    <row r="309" spans="2:13" ht="15" customHeight="1" x14ac:dyDescent="0.25">
      <c r="B309" s="4155"/>
      <c r="C309" s="867"/>
      <c r="D309" s="805" t="s">
        <v>1844</v>
      </c>
      <c r="E309" s="805" t="s">
        <v>1845</v>
      </c>
      <c r="F309" s="805"/>
      <c r="G309" s="805" t="s">
        <v>1846</v>
      </c>
      <c r="H309" s="805"/>
      <c r="I309" s="805" t="s">
        <v>1068</v>
      </c>
      <c r="J309" s="805"/>
      <c r="K309" s="805" t="s">
        <v>59</v>
      </c>
      <c r="L309" s="805" t="s">
        <v>95</v>
      </c>
      <c r="M309" s="805" t="s">
        <v>1304</v>
      </c>
    </row>
    <row r="310" spans="2:13" ht="15" customHeight="1" x14ac:dyDescent="0.25">
      <c r="B310" s="4155"/>
      <c r="C310" s="857" t="s">
        <v>1854</v>
      </c>
      <c r="D310" s="868"/>
      <c r="E310" s="868"/>
      <c r="F310" s="868"/>
      <c r="G310" s="868">
        <v>17</v>
      </c>
      <c r="H310" s="868"/>
      <c r="I310" s="868">
        <v>758.18</v>
      </c>
      <c r="J310" s="868"/>
      <c r="K310" s="868">
        <v>109.88333333333334</v>
      </c>
      <c r="L310" s="868">
        <v>79.599999999999994</v>
      </c>
      <c r="M310" s="868">
        <v>121.41666666666667</v>
      </c>
    </row>
    <row r="311" spans="2:13" ht="15" customHeight="1" x14ac:dyDescent="0.25">
      <c r="B311" s="4155"/>
      <c r="C311" s="857" t="s">
        <v>1855</v>
      </c>
      <c r="D311" s="868"/>
      <c r="E311" s="868"/>
      <c r="F311" s="868"/>
      <c r="G311" s="868"/>
      <c r="H311" s="868"/>
      <c r="I311" s="868"/>
      <c r="J311" s="868"/>
      <c r="K311" s="868"/>
      <c r="L311" s="868"/>
      <c r="M311" s="868"/>
    </row>
    <row r="312" spans="2:13" ht="15" customHeight="1" x14ac:dyDescent="0.25">
      <c r="B312" s="4155"/>
      <c r="C312" s="857" t="s">
        <v>1856</v>
      </c>
      <c r="D312" s="868">
        <v>2</v>
      </c>
      <c r="E312" s="868"/>
      <c r="F312" s="868"/>
      <c r="G312" s="868"/>
      <c r="H312" s="868"/>
      <c r="I312" s="868">
        <v>2</v>
      </c>
      <c r="J312" s="868"/>
      <c r="K312" s="868">
        <v>20.733333333333334</v>
      </c>
      <c r="L312" s="868">
        <v>21.466666666666665</v>
      </c>
      <c r="M312" s="868">
        <v>8.4166666666666661</v>
      </c>
    </row>
    <row r="313" spans="2:13" ht="15" customHeight="1" x14ac:dyDescent="0.25">
      <c r="B313" s="4155"/>
      <c r="C313" s="857" t="s">
        <v>465</v>
      </c>
      <c r="D313" s="868"/>
      <c r="E313" s="868"/>
      <c r="F313" s="868"/>
      <c r="G313" s="868"/>
      <c r="H313" s="868"/>
      <c r="I313" s="868"/>
      <c r="J313" s="868"/>
      <c r="K313" s="868"/>
      <c r="L313" s="868"/>
      <c r="M313" s="868"/>
    </row>
    <row r="314" spans="2:13" ht="15" customHeight="1" x14ac:dyDescent="0.25">
      <c r="B314" s="4155"/>
      <c r="C314" s="857" t="s">
        <v>1857</v>
      </c>
      <c r="D314" s="868"/>
      <c r="E314" s="868"/>
      <c r="F314" s="868"/>
      <c r="G314" s="868"/>
      <c r="H314" s="868"/>
      <c r="I314" s="868"/>
      <c r="J314" s="868"/>
      <c r="K314" s="868"/>
      <c r="L314" s="868"/>
      <c r="M314" s="868"/>
    </row>
    <row r="315" spans="2:13" ht="15" customHeight="1" x14ac:dyDescent="0.25">
      <c r="B315" s="4155"/>
      <c r="C315" s="857" t="s">
        <v>1858</v>
      </c>
      <c r="D315" s="868"/>
      <c r="E315" s="868">
        <v>0.5</v>
      </c>
      <c r="F315" s="868"/>
      <c r="G315" s="868">
        <v>1.5</v>
      </c>
      <c r="H315" s="868"/>
      <c r="I315" s="868">
        <v>7.2</v>
      </c>
      <c r="J315" s="868"/>
      <c r="K315" s="868">
        <v>43.4</v>
      </c>
      <c r="L315" s="868">
        <v>42.133333333333333</v>
      </c>
      <c r="M315" s="868">
        <v>24.583333333333332</v>
      </c>
    </row>
    <row r="316" spans="2:13" ht="15" customHeight="1" x14ac:dyDescent="0.25">
      <c r="B316" s="4155"/>
      <c r="C316" s="857" t="s">
        <v>1859</v>
      </c>
      <c r="D316" s="868"/>
      <c r="E316" s="868">
        <v>2.5</v>
      </c>
      <c r="F316" s="868"/>
      <c r="G316" s="868"/>
      <c r="H316" s="868"/>
      <c r="I316" s="868">
        <v>4.5999999999999996</v>
      </c>
      <c r="J316" s="868"/>
      <c r="K316" s="868">
        <v>7.416666666666667</v>
      </c>
      <c r="L316" s="868">
        <v>5.8833333333333329</v>
      </c>
      <c r="M316" s="868">
        <v>11.166666666666666</v>
      </c>
    </row>
    <row r="317" spans="2:13" ht="15" customHeight="1" x14ac:dyDescent="0.25">
      <c r="B317" s="4155"/>
      <c r="C317" s="857" t="s">
        <v>1860</v>
      </c>
      <c r="D317" s="868"/>
      <c r="E317" s="868"/>
      <c r="F317" s="868"/>
      <c r="G317" s="868"/>
      <c r="H317" s="868"/>
      <c r="I317" s="868"/>
      <c r="J317" s="868"/>
      <c r="K317" s="868"/>
      <c r="L317" s="868"/>
      <c r="M317" s="868"/>
    </row>
    <row r="318" spans="2:13" ht="15" customHeight="1" x14ac:dyDescent="0.25">
      <c r="B318" s="4155"/>
      <c r="C318" s="857" t="s">
        <v>1861</v>
      </c>
      <c r="D318" s="868">
        <v>37.67</v>
      </c>
      <c r="E318" s="868">
        <v>25</v>
      </c>
      <c r="F318" s="868"/>
      <c r="G318" s="868"/>
      <c r="H318" s="868"/>
      <c r="I318" s="868"/>
      <c r="J318" s="868"/>
      <c r="K318" s="868"/>
      <c r="L318" s="868"/>
      <c r="M318" s="868"/>
    </row>
    <row r="319" spans="2:13" ht="15" customHeight="1" x14ac:dyDescent="0.25">
      <c r="B319" s="4155"/>
      <c r="C319" s="838" t="s">
        <v>1862</v>
      </c>
      <c r="D319" s="868"/>
      <c r="E319" s="868"/>
      <c r="F319" s="868"/>
      <c r="G319" s="868"/>
      <c r="H319" s="868"/>
      <c r="I319" s="868"/>
      <c r="J319" s="868"/>
      <c r="K319" s="868"/>
      <c r="L319" s="868"/>
      <c r="M319" s="868"/>
    </row>
    <row r="320" spans="2:13" ht="15" customHeight="1" x14ac:dyDescent="0.25">
      <c r="B320" s="4155"/>
      <c r="C320" s="857" t="s">
        <v>1863</v>
      </c>
      <c r="D320" s="868"/>
      <c r="E320" s="868">
        <v>1</v>
      </c>
      <c r="F320" s="868"/>
      <c r="G320" s="868"/>
      <c r="H320" s="868"/>
      <c r="I320" s="868"/>
      <c r="J320" s="868"/>
      <c r="K320" s="868">
        <v>6.2166666666666668</v>
      </c>
      <c r="L320" s="868">
        <v>8.8333333333333339</v>
      </c>
      <c r="M320" s="868">
        <v>41.416666666666664</v>
      </c>
    </row>
    <row r="321" spans="2:13" ht="15" customHeight="1" x14ac:dyDescent="0.25">
      <c r="B321" s="4155"/>
      <c r="C321" s="857" t="s">
        <v>1864</v>
      </c>
      <c r="D321" s="868"/>
      <c r="E321" s="868"/>
      <c r="F321" s="868"/>
      <c r="G321" s="868"/>
      <c r="H321" s="868"/>
      <c r="I321" s="868"/>
      <c r="J321" s="868"/>
      <c r="K321" s="868">
        <v>1.5</v>
      </c>
      <c r="L321" s="868">
        <v>2.7333333333333334</v>
      </c>
      <c r="M321" s="868">
        <v>8.6666666666666661</v>
      </c>
    </row>
    <row r="322" spans="2:13" ht="15" customHeight="1" x14ac:dyDescent="0.25">
      <c r="B322" s="4155"/>
      <c r="C322" s="857" t="s">
        <v>1865</v>
      </c>
      <c r="D322" s="868">
        <v>0.33</v>
      </c>
      <c r="E322" s="868"/>
      <c r="F322" s="868"/>
      <c r="G322" s="868"/>
      <c r="H322" s="868"/>
      <c r="I322" s="868"/>
      <c r="J322" s="868"/>
      <c r="K322" s="868"/>
      <c r="L322" s="868"/>
      <c r="M322" s="868"/>
    </row>
    <row r="323" spans="2:13" ht="15" customHeight="1" x14ac:dyDescent="0.25">
      <c r="B323" s="4155"/>
      <c r="C323" s="857" t="s">
        <v>1866</v>
      </c>
      <c r="D323" s="868"/>
      <c r="E323" s="868"/>
      <c r="F323" s="868"/>
      <c r="G323" s="868"/>
      <c r="H323" s="868"/>
      <c r="I323" s="868"/>
      <c r="J323" s="868"/>
      <c r="K323" s="868"/>
      <c r="L323" s="868"/>
      <c r="M323" s="868"/>
    </row>
    <row r="324" spans="2:13" ht="15" customHeight="1" x14ac:dyDescent="0.25">
      <c r="B324" s="4155"/>
      <c r="C324" s="857" t="s">
        <v>1867</v>
      </c>
      <c r="D324" s="868"/>
      <c r="E324" s="868"/>
      <c r="F324" s="868"/>
      <c r="G324" s="868"/>
      <c r="H324" s="868"/>
      <c r="I324" s="868"/>
      <c r="J324" s="868"/>
      <c r="K324" s="868"/>
      <c r="L324" s="868"/>
      <c r="M324" s="868"/>
    </row>
    <row r="325" spans="2:13" ht="15" customHeight="1" x14ac:dyDescent="0.25">
      <c r="B325" s="4155"/>
      <c r="C325" s="857" t="s">
        <v>2134</v>
      </c>
      <c r="D325" s="868"/>
      <c r="E325" s="868"/>
      <c r="F325" s="868"/>
      <c r="G325" s="868"/>
      <c r="H325" s="868"/>
      <c r="I325" s="868">
        <v>3.5</v>
      </c>
      <c r="J325" s="868"/>
      <c r="K325" s="868"/>
      <c r="L325" s="868"/>
      <c r="M325" s="868"/>
    </row>
    <row r="326" spans="2:13" ht="15" customHeight="1" x14ac:dyDescent="0.25">
      <c r="B326" s="4155"/>
      <c r="C326" s="857" t="s">
        <v>82</v>
      </c>
      <c r="D326" s="868"/>
      <c r="E326" s="868"/>
      <c r="F326" s="868"/>
      <c r="G326" s="868"/>
      <c r="H326" s="868"/>
      <c r="I326" s="868"/>
      <c r="J326" s="868"/>
      <c r="K326" s="868"/>
      <c r="L326" s="868"/>
      <c r="M326" s="868"/>
    </row>
    <row r="327" spans="2:13" ht="15" customHeight="1" x14ac:dyDescent="0.25">
      <c r="B327" s="4155"/>
      <c r="C327" s="857" t="s">
        <v>1868</v>
      </c>
      <c r="D327" s="868"/>
      <c r="E327" s="868"/>
      <c r="F327" s="868"/>
      <c r="G327" s="868"/>
      <c r="H327" s="868"/>
      <c r="I327" s="868">
        <v>1.9</v>
      </c>
      <c r="J327" s="868"/>
      <c r="K327" s="868"/>
      <c r="L327" s="868"/>
      <c r="M327" s="868"/>
    </row>
    <row r="328" spans="2:13" ht="15" customHeight="1" x14ac:dyDescent="0.25">
      <c r="B328" s="4155"/>
      <c r="C328" s="857" t="s">
        <v>100</v>
      </c>
      <c r="D328" s="868"/>
      <c r="E328" s="868"/>
      <c r="F328" s="868"/>
      <c r="G328" s="868"/>
      <c r="H328" s="868"/>
      <c r="I328" s="868"/>
      <c r="J328" s="868"/>
      <c r="K328" s="868"/>
      <c r="L328" s="868"/>
      <c r="M328" s="868"/>
    </row>
    <row r="329" spans="2:13" ht="29.25" customHeight="1" x14ac:dyDescent="0.25">
      <c r="B329" s="4155"/>
      <c r="C329" s="857" t="s">
        <v>58</v>
      </c>
      <c r="D329" s="868"/>
      <c r="E329" s="868"/>
      <c r="F329" s="868"/>
      <c r="G329" s="868"/>
      <c r="H329" s="868"/>
      <c r="I329" s="868">
        <v>2.7</v>
      </c>
      <c r="J329" s="868"/>
      <c r="K329" s="868"/>
      <c r="L329" s="868"/>
      <c r="M329" s="868"/>
    </row>
    <row r="330" spans="2:13" ht="29.25" x14ac:dyDescent="0.25">
      <c r="B330" s="4155"/>
      <c r="C330" s="857" t="s">
        <v>1869</v>
      </c>
      <c r="D330" s="868"/>
      <c r="E330" s="868"/>
      <c r="F330" s="868"/>
      <c r="G330" s="868"/>
      <c r="H330" s="868"/>
      <c r="I330" s="868">
        <v>41.2</v>
      </c>
      <c r="J330" s="868"/>
      <c r="K330" s="868"/>
      <c r="L330" s="868"/>
      <c r="M330" s="868"/>
    </row>
  </sheetData>
  <mergeCells count="17">
    <mergeCell ref="B219:B240"/>
    <mergeCell ref="B242:B263"/>
    <mergeCell ref="B264:B285"/>
    <mergeCell ref="B286:B307"/>
    <mergeCell ref="B308:B330"/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33"/>
  <sheetViews>
    <sheetView topLeftCell="F4" workbookViewId="0">
      <selection activeCell="BS12" sqref="BS12"/>
    </sheetView>
  </sheetViews>
  <sheetFormatPr defaultColWidth="9.140625" defaultRowHeight="15" x14ac:dyDescent="0.25"/>
  <cols>
    <col min="1" max="2" width="9.140625" style="32"/>
    <col min="3" max="3" width="12.7109375" style="32" bestFit="1" customWidth="1"/>
    <col min="4" max="4" width="24.5703125" style="32" bestFit="1" customWidth="1"/>
    <col min="5" max="5" width="75.7109375" style="32" customWidth="1"/>
    <col min="6" max="6" width="26.5703125" style="1152" customWidth="1"/>
    <col min="7" max="7" width="25.28515625" style="32" bestFit="1" customWidth="1"/>
    <col min="8" max="8" width="26.7109375" style="1152" customWidth="1"/>
    <col min="9" max="9" width="27.140625" style="32" customWidth="1"/>
    <col min="10" max="10" width="31.7109375" style="32" bestFit="1" customWidth="1"/>
    <col min="11" max="16384" width="9.140625" style="32"/>
  </cols>
  <sheetData>
    <row r="4" spans="3:11" ht="18.75" x14ac:dyDescent="0.25">
      <c r="C4" s="4168" t="s">
        <v>2056</v>
      </c>
      <c r="D4" s="4168" t="s">
        <v>2057</v>
      </c>
      <c r="E4" s="1135"/>
      <c r="F4" s="4169" t="s">
        <v>2058</v>
      </c>
      <c r="G4" s="4170"/>
      <c r="H4" s="4170"/>
      <c r="I4" s="4170"/>
      <c r="J4" s="4171"/>
    </row>
    <row r="5" spans="3:11" ht="18.75" x14ac:dyDescent="0.25">
      <c r="C5" s="4168"/>
      <c r="D5" s="4168"/>
      <c r="E5" s="1135" t="s">
        <v>2065</v>
      </c>
      <c r="F5" s="1135" t="s">
        <v>171</v>
      </c>
      <c r="G5" s="1135" t="s">
        <v>2059</v>
      </c>
      <c r="H5" s="1135" t="s">
        <v>2060</v>
      </c>
      <c r="I5" s="1135" t="s">
        <v>2059</v>
      </c>
      <c r="J5" s="1135" t="s">
        <v>2066</v>
      </c>
    </row>
    <row r="6" spans="3:11" ht="75" x14ac:dyDescent="0.25">
      <c r="C6" s="1135">
        <v>1</v>
      </c>
      <c r="D6" s="1136" t="s">
        <v>1067</v>
      </c>
      <c r="E6" s="1137" t="s">
        <v>2067</v>
      </c>
      <c r="F6" s="1135" t="s">
        <v>2068</v>
      </c>
      <c r="G6" s="1135">
        <v>36</v>
      </c>
      <c r="H6" s="1138" t="s">
        <v>2069</v>
      </c>
      <c r="I6" s="1135">
        <v>31</v>
      </c>
      <c r="J6" s="1138" t="s">
        <v>2135</v>
      </c>
    </row>
    <row r="7" spans="3:11" ht="55.5" customHeight="1" x14ac:dyDescent="0.25">
      <c r="C7" s="4168">
        <v>2</v>
      </c>
      <c r="D7" s="1139" t="s">
        <v>2061</v>
      </c>
      <c r="E7" s="4172" t="s">
        <v>2070</v>
      </c>
      <c r="F7" s="1135"/>
      <c r="G7" s="1135">
        <v>15</v>
      </c>
      <c r="H7" s="1140" t="s">
        <v>2071</v>
      </c>
      <c r="I7" s="1135">
        <v>23</v>
      </c>
      <c r="J7" s="1141"/>
    </row>
    <row r="8" spans="3:11" ht="60.75" customHeight="1" x14ac:dyDescent="0.25">
      <c r="C8" s="4168"/>
      <c r="D8" s="1139" t="s">
        <v>2062</v>
      </c>
      <c r="E8" s="4173"/>
      <c r="F8" s="1135"/>
      <c r="G8" s="1135">
        <v>15</v>
      </c>
      <c r="H8" s="1135" t="s">
        <v>2072</v>
      </c>
      <c r="I8" s="1135">
        <v>25</v>
      </c>
      <c r="J8" s="1141"/>
    </row>
    <row r="9" spans="3:11" ht="18.75" x14ac:dyDescent="0.25">
      <c r="C9" s="4162">
        <v>3</v>
      </c>
      <c r="D9" s="1139" t="s">
        <v>2073</v>
      </c>
      <c r="E9" s="1139"/>
      <c r="F9" s="1135"/>
      <c r="G9" s="1135"/>
      <c r="H9" s="1135"/>
      <c r="I9" s="1135"/>
      <c r="J9" s="1141"/>
    </row>
    <row r="10" spans="3:11" ht="18.75" x14ac:dyDescent="0.25">
      <c r="C10" s="4163"/>
      <c r="D10" s="1142" t="s">
        <v>2074</v>
      </c>
      <c r="E10" s="1142"/>
      <c r="F10" s="1135" t="s">
        <v>2075</v>
      </c>
      <c r="G10" s="1135">
        <v>120</v>
      </c>
      <c r="H10" s="1135" t="s">
        <v>2076</v>
      </c>
      <c r="I10" s="1135">
        <v>119</v>
      </c>
      <c r="J10" s="1141"/>
    </row>
    <row r="11" spans="3:11" ht="18.75" x14ac:dyDescent="0.25">
      <c r="C11" s="4164"/>
      <c r="D11" s="1142" t="s">
        <v>2077</v>
      </c>
      <c r="E11" s="1142"/>
      <c r="F11" s="1135" t="s">
        <v>2078</v>
      </c>
      <c r="G11" s="1135">
        <v>120</v>
      </c>
      <c r="H11" s="1135"/>
      <c r="I11" s="1135"/>
      <c r="J11" s="1135" t="s">
        <v>2079</v>
      </c>
    </row>
    <row r="12" spans="3:11" ht="18.75" x14ac:dyDescent="0.25">
      <c r="C12" s="4162">
        <v>4</v>
      </c>
      <c r="D12" s="1136" t="s">
        <v>1068</v>
      </c>
      <c r="E12" s="1136"/>
      <c r="F12" s="1143"/>
      <c r="G12" s="1135"/>
      <c r="H12" s="1143"/>
      <c r="I12" s="1135"/>
      <c r="J12" s="1141"/>
    </row>
    <row r="13" spans="3:11" ht="63.75" customHeight="1" x14ac:dyDescent="0.25">
      <c r="C13" s="4163"/>
      <c r="D13" s="1135" t="s">
        <v>2080</v>
      </c>
      <c r="E13" s="1144" t="s">
        <v>2081</v>
      </c>
      <c r="F13" s="1135"/>
      <c r="G13" s="1135">
        <v>35</v>
      </c>
      <c r="H13" s="1138" t="s">
        <v>2082</v>
      </c>
      <c r="I13" s="1135">
        <v>20</v>
      </c>
      <c r="J13" s="1138" t="s">
        <v>2083</v>
      </c>
      <c r="K13" s="1145"/>
    </row>
    <row r="14" spans="3:11" ht="63.75" customHeight="1" x14ac:dyDescent="0.25">
      <c r="C14" s="4163"/>
      <c r="D14" s="1135" t="s">
        <v>2084</v>
      </c>
      <c r="E14" s="1144" t="s">
        <v>2085</v>
      </c>
      <c r="F14" s="1135"/>
      <c r="G14" s="1135">
        <v>20</v>
      </c>
      <c r="H14" s="1138"/>
      <c r="I14" s="1135"/>
      <c r="J14" s="1138"/>
      <c r="K14" s="1145"/>
    </row>
    <row r="15" spans="3:11" ht="57.75" customHeight="1" x14ac:dyDescent="0.25">
      <c r="C15" s="4163"/>
      <c r="D15" s="1135" t="s">
        <v>2086</v>
      </c>
      <c r="E15" s="1144" t="s">
        <v>2087</v>
      </c>
      <c r="F15" s="1135"/>
      <c r="G15" s="1135">
        <v>20</v>
      </c>
      <c r="H15" s="1138" t="s">
        <v>2088</v>
      </c>
      <c r="I15" s="1135">
        <v>9</v>
      </c>
      <c r="J15" s="1138" t="s">
        <v>2089</v>
      </c>
    </row>
    <row r="16" spans="3:11" ht="63.75" customHeight="1" x14ac:dyDescent="0.25">
      <c r="C16" s="4163"/>
      <c r="D16" s="4163" t="s">
        <v>2063</v>
      </c>
      <c r="E16" s="1144" t="s">
        <v>2090</v>
      </c>
      <c r="F16" s="1138"/>
      <c r="G16" s="4162">
        <v>30</v>
      </c>
      <c r="H16" s="1138" t="s">
        <v>2091</v>
      </c>
      <c r="I16" s="1135">
        <v>6</v>
      </c>
      <c r="J16" s="1138"/>
    </row>
    <row r="17" spans="3:10" ht="37.5" x14ac:dyDescent="0.25">
      <c r="C17" s="4163"/>
      <c r="D17" s="4164"/>
      <c r="E17" s="1144" t="s">
        <v>2092</v>
      </c>
      <c r="F17" s="1138"/>
      <c r="G17" s="4163"/>
      <c r="H17" s="1138" t="s">
        <v>2093</v>
      </c>
      <c r="I17" s="1135">
        <v>10</v>
      </c>
      <c r="J17" s="1138"/>
    </row>
    <row r="18" spans="3:10" ht="37.5" x14ac:dyDescent="0.25">
      <c r="C18" s="4163"/>
      <c r="D18" s="4162" t="s">
        <v>2064</v>
      </c>
      <c r="E18" s="1144" t="s">
        <v>2094</v>
      </c>
      <c r="F18" s="1138"/>
      <c r="G18" s="4163"/>
      <c r="H18" s="1138" t="s">
        <v>2095</v>
      </c>
      <c r="I18" s="1135">
        <v>12</v>
      </c>
      <c r="J18" s="1138"/>
    </row>
    <row r="19" spans="3:10" ht="37.5" x14ac:dyDescent="0.25">
      <c r="C19" s="4163"/>
      <c r="D19" s="4163"/>
      <c r="E19" s="1144" t="s">
        <v>2096</v>
      </c>
      <c r="F19" s="1138"/>
      <c r="G19" s="4163"/>
      <c r="H19" s="1138" t="s">
        <v>2097</v>
      </c>
      <c r="I19" s="1135">
        <v>5</v>
      </c>
      <c r="J19" s="1138"/>
    </row>
    <row r="20" spans="3:10" ht="37.5" x14ac:dyDescent="0.25">
      <c r="C20" s="4163"/>
      <c r="D20" s="4164"/>
      <c r="E20" s="1144" t="s">
        <v>2098</v>
      </c>
      <c r="F20" s="4168"/>
      <c r="G20" s="4163"/>
      <c r="H20" s="1138" t="s">
        <v>2099</v>
      </c>
      <c r="I20" s="1135">
        <v>7</v>
      </c>
      <c r="J20" s="1141"/>
    </row>
    <row r="21" spans="3:10" ht="37.5" x14ac:dyDescent="0.25">
      <c r="C21" s="4163"/>
      <c r="D21" s="1146" t="s">
        <v>1068</v>
      </c>
      <c r="E21" s="1144" t="s">
        <v>2100</v>
      </c>
      <c r="F21" s="4168"/>
      <c r="G21" s="4163"/>
      <c r="H21" s="1138" t="s">
        <v>2101</v>
      </c>
      <c r="I21" s="1135">
        <v>26</v>
      </c>
      <c r="J21" s="1141"/>
    </row>
    <row r="22" spans="3:10" ht="37.5" x14ac:dyDescent="0.25">
      <c r="C22" s="4163"/>
      <c r="D22" s="1135" t="s">
        <v>1068</v>
      </c>
      <c r="E22" s="1144" t="s">
        <v>2102</v>
      </c>
      <c r="F22" s="4168"/>
      <c r="G22" s="4163"/>
      <c r="H22" s="1138" t="s">
        <v>2103</v>
      </c>
      <c r="I22" s="1135">
        <v>26</v>
      </c>
      <c r="J22" s="1141"/>
    </row>
    <row r="23" spans="3:10" ht="37.5" x14ac:dyDescent="0.25">
      <c r="C23" s="4163"/>
      <c r="D23" s="1135" t="s">
        <v>1068</v>
      </c>
      <c r="E23" s="1144" t="s">
        <v>2104</v>
      </c>
      <c r="F23" s="4168"/>
      <c r="G23" s="4163"/>
      <c r="H23" s="1138" t="s">
        <v>2082</v>
      </c>
      <c r="I23" s="1135">
        <v>20</v>
      </c>
      <c r="J23" s="1141"/>
    </row>
    <row r="24" spans="3:10" ht="37.5" x14ac:dyDescent="0.25">
      <c r="C24" s="4164"/>
      <c r="D24" s="1135" t="s">
        <v>1068</v>
      </c>
      <c r="E24" s="1144" t="s">
        <v>2105</v>
      </c>
      <c r="F24" s="4168"/>
      <c r="G24" s="4164"/>
      <c r="H24" s="1138" t="s">
        <v>2106</v>
      </c>
      <c r="I24" s="1135">
        <v>7</v>
      </c>
      <c r="J24" s="1141"/>
    </row>
    <row r="25" spans="3:10" ht="75" x14ac:dyDescent="0.25">
      <c r="C25" s="1135">
        <v>5</v>
      </c>
      <c r="D25" s="1136" t="s">
        <v>59</v>
      </c>
      <c r="E25" s="1137" t="s">
        <v>2107</v>
      </c>
      <c r="F25" s="1135" t="s">
        <v>2108</v>
      </c>
      <c r="G25" s="1135">
        <v>11</v>
      </c>
      <c r="H25" s="1135" t="s">
        <v>2109</v>
      </c>
      <c r="I25" s="1135">
        <v>11</v>
      </c>
      <c r="J25" s="1141"/>
    </row>
    <row r="26" spans="3:10" ht="102.75" customHeight="1" x14ac:dyDescent="0.25">
      <c r="C26" s="1135">
        <v>6</v>
      </c>
      <c r="D26" s="1136" t="s">
        <v>95</v>
      </c>
      <c r="E26" s="1137" t="s">
        <v>2110</v>
      </c>
      <c r="F26" s="1135" t="s">
        <v>2111</v>
      </c>
      <c r="G26" s="1135">
        <v>20</v>
      </c>
      <c r="H26" s="1135" t="s">
        <v>2112</v>
      </c>
      <c r="I26" s="1135">
        <v>22</v>
      </c>
      <c r="J26" s="1141"/>
    </row>
    <row r="27" spans="3:10" ht="150" x14ac:dyDescent="0.25">
      <c r="C27" s="1135">
        <v>7</v>
      </c>
      <c r="D27" s="1136" t="s">
        <v>1304</v>
      </c>
      <c r="E27" s="1137" t="s">
        <v>2113</v>
      </c>
      <c r="F27" s="1135" t="s">
        <v>2114</v>
      </c>
      <c r="G27" s="1135">
        <v>20</v>
      </c>
      <c r="H27" s="1135" t="s">
        <v>2115</v>
      </c>
      <c r="I27" s="1135">
        <v>20</v>
      </c>
      <c r="J27" s="1141"/>
    </row>
    <row r="28" spans="3:10" ht="56.25" x14ac:dyDescent="0.25">
      <c r="C28" s="1135">
        <v>8</v>
      </c>
      <c r="D28" s="1136" t="s">
        <v>728</v>
      </c>
      <c r="E28" s="1137" t="s">
        <v>2116</v>
      </c>
      <c r="F28" s="1135" t="s">
        <v>2117</v>
      </c>
      <c r="G28" s="1135">
        <v>16</v>
      </c>
      <c r="H28" s="1135" t="s">
        <v>2118</v>
      </c>
      <c r="I28" s="1135">
        <v>18</v>
      </c>
      <c r="J28" s="1138" t="s">
        <v>2136</v>
      </c>
    </row>
    <row r="29" spans="3:10" ht="37.5" x14ac:dyDescent="0.25">
      <c r="C29" s="1135">
        <v>9</v>
      </c>
      <c r="D29" s="1136" t="s">
        <v>2119</v>
      </c>
      <c r="E29" s="1137" t="s">
        <v>2120</v>
      </c>
      <c r="F29" s="1135"/>
      <c r="G29" s="1135">
        <v>45</v>
      </c>
      <c r="H29" s="1135"/>
      <c r="I29" s="1135"/>
      <c r="J29" s="1141"/>
    </row>
    <row r="30" spans="3:10" ht="18.75" x14ac:dyDescent="0.25">
      <c r="C30" s="4162">
        <v>10</v>
      </c>
      <c r="D30" s="4165" t="s">
        <v>2121</v>
      </c>
      <c r="E30" s="1147" t="s">
        <v>2122</v>
      </c>
      <c r="F30" s="1148" t="s">
        <v>2123</v>
      </c>
      <c r="G30" s="1149">
        <v>19</v>
      </c>
      <c r="H30" s="1148" t="s">
        <v>2124</v>
      </c>
      <c r="I30" s="1149">
        <v>19</v>
      </c>
      <c r="J30" s="1141"/>
    </row>
    <row r="31" spans="3:10" ht="18.75" x14ac:dyDescent="0.25">
      <c r="C31" s="4163"/>
      <c r="D31" s="4166"/>
      <c r="E31" s="1147" t="s">
        <v>2125</v>
      </c>
      <c r="F31" s="1148" t="s">
        <v>2126</v>
      </c>
      <c r="G31" s="1149">
        <v>5</v>
      </c>
      <c r="H31" s="1148" t="s">
        <v>2127</v>
      </c>
      <c r="I31" s="1149">
        <v>5</v>
      </c>
      <c r="J31" s="1141"/>
    </row>
    <row r="32" spans="3:10" ht="18.75" x14ac:dyDescent="0.25">
      <c r="C32" s="4164"/>
      <c r="D32" s="4167"/>
      <c r="E32" s="1147" t="s">
        <v>2128</v>
      </c>
      <c r="F32" s="1148" t="s">
        <v>2129</v>
      </c>
      <c r="G32" s="1149">
        <v>8</v>
      </c>
      <c r="H32" s="1148" t="s">
        <v>2130</v>
      </c>
      <c r="I32" s="1149">
        <v>8</v>
      </c>
      <c r="J32" s="1141"/>
    </row>
    <row r="33" spans="3:10" s="1152" customFormat="1" ht="18.75" x14ac:dyDescent="0.3">
      <c r="C33" s="1135">
        <v>11</v>
      </c>
      <c r="D33" s="1136" t="s">
        <v>2131</v>
      </c>
      <c r="E33" s="1137" t="s">
        <v>2132</v>
      </c>
      <c r="F33" s="1150"/>
      <c r="G33" s="1150">
        <v>4</v>
      </c>
      <c r="H33" s="1150" t="s">
        <v>2133</v>
      </c>
      <c r="I33" s="1150">
        <v>3</v>
      </c>
      <c r="J33" s="1151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29</vt:i4>
      </vt:variant>
    </vt:vector>
  </HeadingPairs>
  <TitlesOfParts>
    <vt:vector size="70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2025-05-17T11:23:31Z</dcterms:modified>
</cp:coreProperties>
</file>